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805" tabRatio="403"/>
  </bookViews>
  <sheets>
    <sheet name="在职" sheetId="2" r:id="rId1"/>
    <sheet name="2025年假调整人员" sheetId="9" r:id="rId2"/>
    <sheet name="核对" sheetId="3" r:id="rId3"/>
    <sheet name="离职" sheetId="5" r:id="rId4"/>
    <sheet name="Sheet1" sheetId="10" r:id="rId5"/>
    <sheet name="Sheet2" sheetId="11" r:id="rId6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0" hidden="1">在职!$A$2:$EG$615</definedName>
    <definedName name="_xlnm._FilterDatabase" localSheetId="2" hidden="1">核对!$B$2:$T$607</definedName>
    <definedName name="_xlnm._FilterDatabase" localSheetId="3" hidden="1">离职!$B$2:$XEN$356</definedName>
    <definedName name="_xlnm._FilterDatabase" localSheetId="1" hidden="1">'2025年假调整人员'!$B$2:$H$72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lingshi</author>
    <author>Lingshi</author>
    <author>ls</author>
  </authors>
  <commentList>
    <comment ref="CU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折算为加班费</t>
        </r>
      </text>
    </comment>
    <comment ref="EG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3周岁以内，每个周岁可享5天育儿假；每年度具体假期长度(5天)按照时间比例折算</t>
        </r>
      </text>
    </comment>
    <comment ref="O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D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P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CH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DA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DJ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9-5</t>
        </r>
      </text>
    </comment>
    <comment ref="O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P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3-18:00-18:30</t>
        </r>
      </text>
    </comment>
    <comment ref="X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N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26-2</t>
        </r>
      </text>
    </comment>
    <comment ref="AP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</t>
        </r>
      </text>
    </comment>
    <comment ref="AY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4.5号加班到20:30，增加2小时</t>
        </r>
      </text>
    </comment>
    <comment ref="BV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</t>
        </r>
      </text>
    </comment>
    <comment ref="O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S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10-2.5
17.2.5
2-1</t>
        </r>
      </text>
    </comment>
    <comment ref="U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1-4.5
4-5
5-5</t>
        </r>
      </text>
    </comment>
    <comment ref="X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20 21 24</t>
        </r>
      </text>
    </comment>
    <comment ref="Y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26-1</t>
        </r>
      </text>
    </comment>
    <comment ref="AB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8-1
11-1
18-1
19-6.5</t>
        </r>
      </text>
    </comment>
    <comment ref="AN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18-1</t>
        </r>
      </text>
    </comment>
    <comment ref="AP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6-6.5
30-6</t>
        </r>
      </text>
    </comment>
    <comment ref="AQ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25-2.5</t>
        </r>
      </text>
    </comment>
    <comment ref="AX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6-7</t>
        </r>
      </text>
    </comment>
    <comment ref="AY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4.5号加班到20:30，增加1小时</t>
        </r>
      </text>
    </comment>
    <comment ref="AZ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BP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</t>
        </r>
      </text>
    </comment>
    <comment ref="BR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25 26 27</t>
        </r>
      </text>
    </comment>
    <comment ref="BU6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 xml:space="preserve">25-5.5小时事假用4.5小时调休抵扣剩余1小时事假
</t>
        </r>
      </text>
    </comment>
    <comment ref="BX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16-1
25-5.5小时事假用4.5小时调休抵扣剩余1小时事假</t>
        </r>
      </text>
    </comment>
    <comment ref="CC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D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7-1
25 26  </t>
        </r>
      </text>
    </comment>
    <comment ref="CM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11-1
18-1</t>
        </r>
      </text>
    </comment>
    <comment ref="DC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DF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12号5.5
13
14</t>
        </r>
      </text>
    </comment>
    <comment ref="X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24 28 </t>
        </r>
      </text>
    </comment>
    <comment ref="AJ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N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5-2</t>
        </r>
      </text>
    </comment>
    <comment ref="AP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29-6.5</t>
        </r>
      </text>
    </comment>
    <comment ref="U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N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24-1.5
25-4</t>
        </r>
      </text>
    </comment>
    <comment ref="AP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23-1</t>
        </r>
      </text>
    </comment>
    <comment ref="U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X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10 11 12 13 14 </t>
        </r>
      </text>
    </comment>
    <comment ref="BD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</t>
        </r>
      </text>
    </comment>
    <comment ref="BU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18号下午半天</t>
        </r>
      </text>
    </comment>
    <comment ref="CD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8 11 12 </t>
        </r>
      </text>
    </comment>
    <comment ref="CW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31-1.5</t>
        </r>
      </text>
    </comment>
    <comment ref="DF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</t>
        </r>
      </text>
    </comment>
    <comment ref="Y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25-2.5</t>
        </r>
      </text>
    </comment>
    <comment ref="AK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3月考勤异常扣除一天事假</t>
        </r>
      </text>
    </comment>
    <comment ref="AT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25-3</t>
        </r>
      </text>
    </comment>
    <comment ref="AU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8</t>
        </r>
      </text>
    </comment>
    <comment ref="BD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 </t>
        </r>
      </text>
    </comment>
    <comment ref="BE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陪产假6-15</t>
        </r>
      </text>
    </comment>
    <comment ref="BL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
27-1
6-2</t>
        </r>
      </text>
    </comment>
    <comment ref="BU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11号3.5小时
25号6小时</t>
        </r>
      </text>
    </comment>
    <comment ref="CD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5-2.5</t>
        </r>
      </text>
    </comment>
    <comment ref="CE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CI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8.30周六加班到晚上23:30，增加4小时调戏</t>
        </r>
      </text>
    </comment>
    <comment ref="CM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迟到1小时</t>
        </r>
      </text>
    </comment>
    <comment ref="CN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DG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10  17 </t>
        </r>
      </text>
    </comment>
    <comment ref="O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13-8
24-2.5</t>
        </r>
      </text>
    </comment>
    <comment ref="T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19-5</t>
        </r>
      </text>
    </comment>
    <comment ref="AB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
17-1</t>
        </r>
      </text>
    </comment>
    <comment ref="AJ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21-1</t>
        </r>
      </text>
    </comment>
    <comment ref="AN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10-0.5</t>
        </r>
      </text>
    </comment>
    <comment ref="AZ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CS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5 22 </t>
        </r>
      </text>
    </comment>
    <comment ref="O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27 26-0.5</t>
        </r>
      </text>
    </comment>
    <comment ref="P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</t>
        </r>
      </text>
    </comment>
    <comment ref="S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X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Y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13-2.5
25-2.5</t>
        </r>
      </text>
    </comment>
    <comment ref="AN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AP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 
23-4 </t>
        </r>
      </text>
    </comment>
    <comment ref="BM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11-0.5
18-0.5
23-0.5</t>
        </r>
      </text>
    </comment>
    <comment ref="CM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
15-8</t>
        </r>
      </text>
    </comment>
    <comment ref="CN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1-0.5</t>
        </r>
      </text>
    </comment>
    <comment ref="O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</t>
        </r>
      </text>
    </comment>
    <comment ref="Q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2-0.5</t>
        </r>
      </text>
    </comment>
    <comment ref="X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J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CE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8-0.5</t>
        </r>
      </text>
    </comment>
    <comment ref="O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Q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</t>
        </r>
      </text>
    </comment>
    <comment ref="X14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28</t>
        </r>
      </text>
    </comment>
    <comment ref="Z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B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T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29-1</t>
        </r>
      </text>
    </comment>
    <comment ref="AU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CM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12-1</t>
        </r>
      </text>
    </comment>
    <comment ref="CW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11-4</t>
        </r>
      </text>
    </comment>
    <comment ref="DF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27-2.5</t>
        </r>
      </text>
    </comment>
    <comment ref="O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S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J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31*0.5
11-0.5</t>
        </r>
      </text>
    </comment>
    <comment ref="AN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</t>
        </r>
      </text>
    </comment>
    <comment ref="O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X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O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</t>
        </r>
      </text>
    </comment>
    <comment ref="AN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18 20 </t>
        </r>
      </text>
    </comment>
    <comment ref="AP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</t>
        </r>
      </text>
    </comment>
    <comment ref="O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26 
16-0.5</t>
        </r>
      </text>
    </comment>
    <comment ref="U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4-6
5-4.5</t>
        </r>
      </text>
    </comment>
    <comment ref="AB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调休余额转加班费15小时</t>
        </r>
      </text>
    </comment>
    <comment ref="AC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调休余额转加班费15小时</t>
        </r>
      </text>
    </comment>
    <comment ref="AD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22-6</t>
        </r>
      </text>
    </comment>
    <comment ref="AJ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27-0.5
5-0.5</t>
        </r>
      </text>
    </comment>
    <comment ref="AL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P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1-5
8-6</t>
        </r>
      </text>
    </comment>
    <comment ref="AU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1-0.5</t>
        </r>
      </text>
    </comment>
    <comment ref="BJ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调休余额转15小时为加班费</t>
        </r>
      </text>
    </comment>
    <comment ref="BM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</t>
        </r>
      </text>
    </comment>
    <comment ref="CE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CU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5月调休余额转15小时为加班费
7月调休余额转12小时为加班费
8月调休余额转9.5小时为加班费
9月调休余额转17小时为加班费
11月调休余额转24小时为加班费</t>
        </r>
      </text>
    </comment>
    <comment ref="S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U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
5-8
18-5
25-4
</t>
        </r>
      </text>
    </comment>
    <comment ref="AB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
19-2.5</t>
        </r>
      </text>
    </comment>
    <comment ref="AD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15-5.5</t>
        </r>
      </text>
    </comment>
    <comment ref="AJ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11 12 13 14 </t>
        </r>
      </text>
    </comment>
    <comment ref="AL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AN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27-5.5
10-4</t>
        </r>
      </text>
    </comment>
    <comment ref="AP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22-7.5
29-8</t>
        </r>
      </text>
    </comment>
    <comment ref="AV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丧假23</t>
        </r>
      </text>
    </comment>
    <comment ref="AZ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E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7-16陪产假</t>
        </r>
      </text>
    </comment>
    <comment ref="BI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20-0.5</t>
        </r>
      </text>
    </comment>
    <comment ref="BR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4-0.5天</t>
        </r>
      </text>
    </comment>
    <comment ref="BV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11-1</t>
        </r>
      </text>
    </comment>
    <comment ref="CS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</t>
        </r>
      </text>
    </comment>
    <comment ref="R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Y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19天事假</t>
        </r>
      </text>
    </comment>
    <comment ref="AP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AV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3月+4月哺乳假</t>
        </r>
      </text>
    </comment>
    <comment ref="BN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累计哺乳假38小时</t>
        </r>
      </text>
    </comment>
    <comment ref="CJ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</t>
        </r>
      </text>
    </comment>
    <comment ref="CS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</t>
        </r>
      </text>
    </comment>
    <comment ref="O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24 26
提交年假审批为20-24</t>
        </r>
      </text>
    </comment>
    <comment ref="P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
26号事假用年假抵扣</t>
        </r>
      </text>
    </comment>
    <comment ref="Y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P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29-5.5
22-4
23-7.5</t>
        </r>
      </text>
    </comment>
    <comment ref="AT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30-5</t>
        </r>
      </text>
    </comment>
    <comment ref="BM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V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CD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 </t>
        </r>
      </text>
    </comment>
    <comment ref="CE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</t>
        </r>
      </text>
    </comment>
    <comment ref="CN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O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</t>
        </r>
      </text>
    </comment>
    <comment ref="P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10-1
2-0.5</t>
        </r>
      </text>
    </comment>
    <comment ref="R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9号产检假
16-0.5</t>
        </r>
      </text>
    </comment>
    <comment ref="AA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M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V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E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W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1-25号产假</t>
        </r>
      </text>
    </comment>
    <comment ref="CD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21-5.5
14-1</t>
        </r>
      </text>
    </comment>
    <comment ref="CJ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CS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1-0.5</t>
        </r>
      </text>
    </comment>
    <comment ref="CW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9-2.5
23-2</t>
        </r>
      </text>
    </comment>
    <comment ref="O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S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</t>
        </r>
      </text>
    </comment>
    <comment ref="X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8-下午</t>
        </r>
      </text>
    </comment>
    <comment ref="AB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8-2
18-3
28-3</t>
        </r>
      </text>
    </comment>
    <comment ref="AD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K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10-3</t>
        </r>
      </text>
    </comment>
    <comment ref="AL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18-28病假</t>
        </r>
      </text>
    </comment>
    <comment ref="AP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8-7</t>
        </r>
      </text>
    </comment>
    <comment ref="BC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9-0.5小时</t>
        </r>
      </text>
    </comment>
    <comment ref="BL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24-2.5</t>
        </r>
      </text>
    </comment>
    <comment ref="BP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28-4.5</t>
        </r>
      </text>
    </comment>
    <comment ref="BY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6号7小时
20号7.5小时</t>
        </r>
      </text>
    </comment>
    <comment ref="CD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26-1</t>
        </r>
      </text>
    </comment>
    <comment ref="CE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H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16-6</t>
        </r>
      </text>
    </comment>
    <comment ref="CM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8-2.5
30-2
用加班费抵扣</t>
        </r>
      </text>
    </comment>
    <comment ref="CQ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13-7
抵扣4.5小时事假
8-2.5
30-2
剩余2.5小时加班费
</t>
        </r>
      </text>
    </comment>
    <comment ref="CW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9-2.5
20-4</t>
        </r>
      </text>
    </comment>
    <comment ref="S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21-0.5
26 27 </t>
        </r>
      </text>
    </comment>
    <comment ref="AA24" authorId="0">
      <text>
        <r>
          <rPr>
            <b/>
            <sz val="9"/>
            <rFont val="宋体"/>
            <charset val="134"/>
          </rPr>
          <t>lingshi:
婚假2.5-2.14</t>
        </r>
      </text>
    </comment>
    <comment ref="AB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24-4</t>
        </r>
      </text>
    </comment>
    <comment ref="AJ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AN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AP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
29-8</t>
        </r>
      </text>
    </comment>
    <comment ref="AS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21-24号，一天用丧假抵扣，实际3.5天</t>
        </r>
      </text>
    </comment>
    <comment ref="CO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2-12陪产假8天</t>
        </r>
      </text>
    </comment>
    <comment ref="DC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</t>
        </r>
      </text>
    </comment>
    <comment ref="U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AB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27-2</t>
        </r>
      </text>
    </comment>
    <comment ref="AK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</t>
        </r>
      </text>
    </comment>
    <comment ref="AN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O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BL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12-1</t>
        </r>
      </text>
    </comment>
    <comment ref="BU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
14-1</t>
        </r>
      </text>
    </comment>
    <comment ref="CD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</t>
        </r>
      </text>
    </comment>
    <comment ref="CH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10 24</t>
        </r>
      </text>
    </comment>
    <comment ref="CQ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J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
29-7.5</t>
        </r>
      </text>
    </comment>
    <comment ref="Q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S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13 23 24 26 27</t>
        </r>
      </text>
    </comment>
    <comment ref="U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4-5.5</t>
        </r>
      </text>
    </comment>
    <comment ref="Z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B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6-8</t>
        </r>
      </text>
    </comment>
    <comment ref="AJ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K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
3-2.5</t>
        </r>
      </text>
    </comment>
    <comment ref="AN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3-5.5</t>
        </r>
      </text>
    </comment>
    <comment ref="AP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23-7
30-7</t>
        </r>
      </text>
    </comment>
    <comment ref="AV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</t>
        </r>
      </text>
    </comment>
    <comment ref="CE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12-0.5</t>
        </r>
      </text>
    </comment>
    <comment ref="O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22-0.5
23 24 26 27 </t>
        </r>
      </text>
    </comment>
    <comment ref="S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22-1.5</t>
        </r>
      </text>
    </comment>
    <comment ref="U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</t>
        </r>
      </text>
    </comment>
    <comment ref="X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AB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
21-5.5</t>
        </r>
      </text>
    </comment>
    <comment ref="AP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1 15 29 30 </t>
        </r>
      </text>
    </comment>
    <comment ref="O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23 26 27</t>
        </r>
      </text>
    </comment>
    <comment ref="S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U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4-7.5</t>
        </r>
      </text>
    </comment>
    <comment ref="X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B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AN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P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22-8
23-8
30-1.5</t>
        </r>
      </text>
    </comment>
    <comment ref="BE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婚假6-15	</t>
        </r>
      </text>
    </comment>
    <comment ref="BM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CM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5-2.5
17 18 19 </t>
        </r>
      </text>
    </comment>
    <comment ref="CW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</t>
        </r>
      </text>
    </comment>
    <comment ref="X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11 20</t>
        </r>
      </text>
    </comment>
    <comment ref="AB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24-1.5</t>
        </r>
      </text>
    </comment>
    <comment ref="AJ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10-1
17-0.5</t>
        </r>
      </text>
    </comment>
    <comment ref="AN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7-2.25
3-4</t>
        </r>
      </text>
    </comment>
    <comment ref="AP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
29-5</t>
        </r>
      </text>
    </comment>
    <comment ref="O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22-1
8-2</t>
        </r>
      </text>
    </comment>
    <comment ref="U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4-3</t>
        </r>
      </text>
    </comment>
    <comment ref="X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Z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20-0.5</t>
        </r>
      </text>
    </comment>
    <comment ref="AD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AN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24-3
7-3</t>
        </r>
      </text>
    </comment>
    <comment ref="AP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9-5
29-3.5</t>
        </r>
      </text>
    </comment>
    <comment ref="AT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27-15:46-18:30</t>
        </r>
      </text>
    </comment>
    <comment ref="BC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16号16:00-18:30</t>
        </r>
      </text>
    </comment>
    <comment ref="BL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27-5.5</t>
        </r>
      </text>
    </comment>
    <comment ref="CD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22-0.5
25-8
26-8</t>
        </r>
      </text>
    </comment>
    <comment ref="CI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16-6</t>
        </r>
      </text>
    </comment>
    <comment ref="CM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W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17-2</t>
        </r>
      </text>
    </comment>
    <comment ref="O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26  27</t>
        </r>
      </text>
    </comment>
    <comment ref="X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8</t>
        </r>
      </text>
    </comment>
    <comment ref="Z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AC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O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16
29-5</t>
        </r>
      </text>
    </comment>
    <comment ref="AP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AX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V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7-1</t>
        </r>
      </text>
    </comment>
    <comment ref="CM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O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2 3 26 27</t>
        </r>
      </text>
    </comment>
    <comment ref="S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24-2.5</t>
        </r>
      </text>
    </comment>
    <comment ref="X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U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CM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28 29 30 </t>
        </r>
      </text>
    </comment>
    <comment ref="R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1.20产检假</t>
        </r>
      </text>
    </comment>
    <comment ref="S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X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A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18-0.5天产检假</t>
        </r>
      </text>
    </comment>
    <comment ref="AJ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AM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12-0.5</t>
        </r>
      </text>
    </comment>
    <comment ref="AU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10 11 14 15 16 17 </t>
        </r>
      </text>
    </comment>
    <comment ref="AV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9-0.5天产检假</t>
        </r>
      </text>
    </comment>
    <comment ref="BD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BE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7号0.5
21-0.5</t>
        </r>
      </text>
    </comment>
    <comment ref="BN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产假5天
产检假1天4号</t>
        </r>
      </text>
    </comment>
    <comment ref="BW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F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O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Y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DH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O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13 14 24 26 27 </t>
        </r>
      </text>
    </comment>
    <comment ref="S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22-3
23</t>
        </r>
      </text>
    </comment>
    <comment ref="T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U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Z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AB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26-2.5
28-2</t>
        </r>
      </text>
    </comment>
    <comment ref="AN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24-5.5
25-4</t>
        </r>
      </text>
    </comment>
    <comment ref="AO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P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AX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12-5.5</t>
        </r>
      </text>
    </comment>
    <comment ref="BG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CH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2 23 </t>
        </r>
      </text>
    </comment>
    <comment ref="DJ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X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19-0.5</t>
        </r>
      </text>
    </comment>
    <comment ref="AN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30-4</t>
        </r>
      </text>
    </comment>
    <comment ref="CD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14-4
15-8</t>
        </r>
      </text>
    </comment>
    <comment ref="CM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F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</t>
        </r>
      </text>
    </comment>
    <comment ref="O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7 17</t>
        </r>
      </text>
    </comment>
    <comment ref="X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O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U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A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18 19 20 </t>
        </r>
      </text>
    </comment>
    <comment ref="AO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CQ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13-6.5
20-8</t>
        </r>
      </text>
    </comment>
    <comment ref="DJ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
9-3</t>
        </r>
      </text>
    </comment>
    <comment ref="R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A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M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婚假3-12</t>
        </r>
      </text>
    </comment>
    <comment ref="AV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 产假</t>
        </r>
      </text>
    </comment>
    <comment ref="AX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AZ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18</t>
        </r>
      </text>
    </comment>
    <comment ref="BG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BI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
20-0.5</t>
        </r>
      </text>
    </comment>
    <comment ref="CA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
15-0.5</t>
        </r>
      </text>
    </comment>
    <comment ref="O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T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10-0.5
17-0.5</t>
        </r>
      </text>
    </comment>
    <comment ref="AJ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AO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BP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</t>
        </r>
      </text>
    </comment>
    <comment ref="BY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5号</t>
        </r>
      </text>
    </comment>
    <comment ref="CH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3 17 </t>
        </r>
      </text>
    </comment>
    <comment ref="CQ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13 21 </t>
        </r>
      </text>
    </comment>
    <comment ref="DA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18 25</t>
        </r>
      </text>
    </comment>
    <comment ref="DJ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1-7
29-8</t>
        </r>
      </text>
    </comment>
    <comment ref="U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N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28-8</t>
        </r>
      </text>
    </comment>
    <comment ref="AO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22-23:18.5
30-8</t>
        </r>
      </text>
    </comment>
    <comment ref="AX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13 20 </t>
        </r>
      </text>
    </comment>
    <comment ref="BP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Y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
20-8
27-7</t>
        </r>
      </text>
    </comment>
    <comment ref="CH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DJ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</t>
        </r>
      </text>
    </comment>
    <comment ref="O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</t>
        </r>
      </text>
    </comment>
    <comment ref="S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
17-2</t>
        </r>
      </text>
    </comment>
    <comment ref="X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AB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
6-8</t>
        </r>
      </text>
    </comment>
    <comment ref="AP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CY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27-31陪产假</t>
        </r>
      </text>
    </comment>
    <comment ref="DH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1-5陪产假</t>
        </r>
      </text>
    </comment>
    <comment ref="O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</t>
        </r>
      </text>
    </comment>
    <comment ref="V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X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25-0.5</t>
        </r>
      </text>
    </comment>
    <comment ref="AX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BR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
27</t>
        </r>
      </text>
    </comment>
    <comment ref="BY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12-8
20-8</t>
        </r>
      </text>
    </comment>
    <comment ref="CH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CQ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O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</t>
        </r>
      </text>
    </comment>
    <comment ref="AC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AK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21-4.5</t>
        </r>
      </text>
    </comment>
    <comment ref="AO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9 16 29 30 </t>
        </r>
      </text>
    </comment>
    <comment ref="BG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BP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BY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
13-8</t>
        </r>
      </text>
    </comment>
    <comment ref="CN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CQ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CU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11月调休余额转加班费32小时</t>
        </r>
      </text>
    </comment>
    <comment ref="DA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DJ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
23-4</t>
        </r>
      </text>
    </comment>
    <comment ref="O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16-0.5
24-0.5
13-0.5
26 27</t>
        </r>
      </text>
    </comment>
    <comment ref="X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Y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12-1.5</t>
        </r>
      </text>
    </comment>
    <comment ref="Z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21-0.5</t>
        </r>
      </text>
    </comment>
    <comment ref="AJ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13-上午</t>
        </r>
      </text>
    </comment>
    <comment ref="AK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13-下午</t>
        </r>
      </text>
    </comment>
    <comment ref="AT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
16-3
29 30 </t>
        </r>
      </text>
    </comment>
    <comment ref="BC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
16-8
27-2
</t>
        </r>
      </text>
    </comment>
    <comment ref="BL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BU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</t>
        </r>
      </text>
    </comment>
    <comment ref="CD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5号8小时事假用24号加班费抵扣</t>
        </r>
      </text>
    </comment>
    <comment ref="CI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
抵扣5号8小时事假</t>
        </r>
      </text>
    </comment>
    <comment ref="CM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
2-4</t>
        </r>
      </text>
    </comment>
    <comment ref="CW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
11-1</t>
        </r>
      </text>
    </comment>
    <comment ref="DF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26号
29号加班抵扣</t>
        </r>
      </text>
    </comment>
    <comment ref="DG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DJ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
抵扣26号事假</t>
        </r>
      </text>
    </comment>
    <comment ref="O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X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B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7-3</t>
        </r>
      </text>
    </comment>
    <comment ref="AD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</t>
        </r>
      </text>
    </comment>
    <comment ref="AJ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L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25-1</t>
        </r>
      </text>
    </comment>
    <comment ref="AP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AX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</t>
        </r>
      </text>
    </comment>
    <comment ref="BC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21-1</t>
        </r>
      </text>
    </comment>
    <comment ref="BL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23-1</t>
        </r>
      </text>
    </comment>
    <comment ref="BU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30-1</t>
        </r>
      </text>
    </comment>
    <comment ref="CQ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T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U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5-6.5</t>
        </r>
      </text>
    </comment>
    <comment ref="X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</t>
        </r>
      </text>
    </comment>
    <comment ref="AN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
26-1</t>
        </r>
      </text>
    </comment>
    <comment ref="AP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23-6.5</t>
        </r>
      </text>
    </comment>
    <comment ref="AX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BP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CH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CQ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</t>
        </r>
      </text>
    </comment>
    <comment ref="O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15-1
22-0.5
26 27</t>
        </r>
      </text>
    </comment>
    <comment ref="AD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J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10-0.5</t>
        </r>
      </text>
    </comment>
    <comment ref="AN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AP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1 15 16 29</t>
        </r>
      </text>
    </comment>
    <comment ref="BL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19-1.5
27-8</t>
        </r>
      </text>
    </comment>
    <comment ref="BU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8-3.5</t>
        </r>
      </text>
    </comment>
    <comment ref="CM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3-5.5</t>
        </r>
      </text>
    </comment>
    <comment ref="O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Q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S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U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</t>
        </r>
      </text>
    </comment>
    <comment ref="AB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6-3</t>
        </r>
      </text>
    </comment>
    <comment ref="AD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L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AN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27-0.1
12-0.5
14-2</t>
        </r>
      </text>
    </comment>
    <comment ref="AP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O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24 26 27 </t>
        </r>
      </text>
    </comment>
    <comment ref="AC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J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BC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15 16 19 流产假</t>
        </r>
      </text>
    </comment>
    <comment ref="DJ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O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B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</t>
        </r>
      </text>
    </comment>
    <comment ref="AO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15-4</t>
        </r>
      </text>
    </comment>
    <comment ref="AQ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Z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BR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17-0.5</t>
        </r>
      </text>
    </comment>
    <comment ref="CA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CJ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S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AD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N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28-31:13.5</t>
        </r>
      </text>
    </comment>
    <comment ref="BG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BY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CD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29-1.5
用加班费抵扣</t>
        </r>
      </text>
    </comment>
    <comment ref="CH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17-8
抵扣29号1.5小时事假，剩余6.5小时加班费</t>
        </r>
      </text>
    </comment>
    <comment ref="DA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P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7
26-2.5</t>
        </r>
      </text>
    </comment>
    <comment ref="X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
27-0.5</t>
        </r>
      </text>
    </comment>
    <comment ref="Y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26-2.5</t>
        </r>
      </text>
    </comment>
    <comment ref="AJ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
18-0.5</t>
        </r>
      </text>
    </comment>
    <comment ref="AK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19-2.5
3-2.5</t>
        </r>
      </text>
    </comment>
    <comment ref="AP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
30-5.5</t>
        </r>
      </text>
    </comment>
    <comment ref="AT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
24-2.5
1-2.5
3-2.5</t>
        </r>
      </text>
    </comment>
    <comment ref="BC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28-1小时
30-0.5小时</t>
        </r>
      </text>
    </comment>
    <comment ref="BL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20-2.5
30-8
13-1</t>
        </r>
      </text>
    </comment>
    <comment ref="BU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3-2.5
17-5.5
18-8
21-25号5天40小时</t>
        </r>
      </text>
    </comment>
    <comment ref="CD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14-2.5
25-2.5</t>
        </r>
      </text>
    </comment>
    <comment ref="CM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
22-2.5
30-8</t>
        </r>
      </text>
    </comment>
    <comment ref="CW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20-2.5</t>
        </r>
      </text>
    </comment>
    <comment ref="DF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O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S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
6-4</t>
        </r>
      </text>
    </comment>
    <comment ref="U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B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5 6 7 8 11 </t>
        </r>
      </text>
    </comment>
    <comment ref="AD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</t>
        </r>
      </text>
    </comment>
    <comment ref="AN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
</t>
        </r>
      </text>
    </comment>
    <comment ref="AP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
15-9
16-9
22-4.5</t>
        </r>
      </text>
    </comment>
    <comment ref="BM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16 17 18 19 20
23 </t>
        </r>
      </text>
    </comment>
    <comment ref="BV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22-1</t>
        </r>
      </text>
    </comment>
    <comment ref="S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2 20 21 22 23 24 26 27 </t>
        </r>
      </text>
    </comment>
    <comment ref="U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B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</t>
        </r>
      </text>
    </comment>
    <comment ref="AD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23-4.5</t>
        </r>
      </text>
    </comment>
    <comment ref="AN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12 31 </t>
        </r>
      </text>
    </comment>
    <comment ref="AP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15-3.5
16-8
22-5
26-4
27-8</t>
        </r>
      </text>
    </comment>
    <comment ref="CM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28-3</t>
        </r>
      </text>
    </comment>
    <comment ref="CN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</t>
        </r>
      </text>
    </comment>
    <comment ref="O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U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5-5.5</t>
        </r>
      </text>
    </comment>
    <comment ref="X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D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AN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AP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15-5.5
16-8
29-30</t>
        </r>
      </text>
    </comment>
    <comment ref="BJ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调休余额转加班费81小时</t>
        </r>
      </text>
    </comment>
    <comment ref="CU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5月调休余额转加班费81小时
8月调休余额转66小时为加班费</t>
        </r>
      </text>
    </comment>
    <comment ref="DG55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21-0.5</t>
        </r>
      </text>
    </comment>
    <comment ref="O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26 27 </t>
        </r>
      </text>
    </comment>
    <comment ref="S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23.24-12</t>
        </r>
      </text>
    </comment>
    <comment ref="U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4-5.5</t>
        </r>
      </text>
    </comment>
    <comment ref="X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C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AK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5-1.5，用加班费抵扣</t>
        </r>
      </text>
    </comment>
    <comment ref="AL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AO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30-6.5
29-6.5
23-6
22-7
9-5.5
1-7
共38.5小时，抵扣5号1.5小时事假，剩余37小时</t>
        </r>
      </text>
    </comment>
    <comment ref="AP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16-7
15-5.5
</t>
        </r>
      </text>
    </comment>
    <comment ref="AX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13-5</t>
        </r>
      </text>
    </comment>
    <comment ref="BC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15-1</t>
        </r>
      </text>
    </comment>
    <comment ref="BY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13-5.5</t>
        </r>
      </text>
    </comment>
    <comment ref="CH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9-4
17-5.5
23-4
31-7.5 </t>
        </r>
      </text>
    </comment>
    <comment ref="CM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17-3.5事假，加班费抵扣</t>
        </r>
      </text>
    </comment>
    <comment ref="CQ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14-5.5
20-6.5
21-5.5共17.5小时
抵扣17号-3.5小时事假
剩余14小时</t>
        </r>
      </text>
    </comment>
    <comment ref="CW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
用加班费抵扣</t>
        </r>
      </text>
    </comment>
    <comment ref="DA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19-7
抵扣14号事假1小时剩余6小时加班费</t>
        </r>
      </text>
    </comment>
    <comment ref="DJ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15-2.5
22-8
1-8</t>
        </r>
      </text>
    </comment>
    <comment ref="O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Y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18-2.5</t>
        </r>
      </text>
    </comment>
    <comment ref="AB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C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
23-7</t>
        </r>
      </text>
    </comment>
    <comment ref="AK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18-2.5</t>
        </r>
      </text>
    </comment>
    <comment ref="AN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AO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
23-5
22-8
15-5.5
8-7.5
共34小时，抵扣18-2.5小时事假，剩余31.5小时</t>
        </r>
      </text>
    </comment>
    <comment ref="AP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16-2.5</t>
        </r>
      </text>
    </comment>
    <comment ref="AX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13-7.5</t>
        </r>
      </text>
    </comment>
    <comment ref="BC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9-8小时事假，用18号加班费7.5小时抵扣，剩余0.5小时</t>
        </r>
      </text>
    </comment>
    <comment ref="BG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9-8小时事假，用18号加班费7.5小时抵扣，剩余0.5小时
</t>
        </r>
      </text>
    </comment>
    <comment ref="BP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Y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13-6.5</t>
        </r>
      </text>
    </comment>
    <comment ref="CE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15 18 19 20 21 22 25 26</t>
        </r>
      </text>
    </comment>
    <comment ref="CM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19-2.5</t>
        </r>
      </text>
    </comment>
    <comment ref="DA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18-5</t>
        </r>
      </text>
    </comment>
    <comment ref="DF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25-2
26-2.5</t>
        </r>
      </text>
    </comment>
    <comment ref="S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21-0.5
26 27 </t>
        </r>
      </text>
    </comment>
    <comment ref="Y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</t>
        </r>
      </text>
    </comment>
    <comment ref="AA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婚假5-14
24-0.5天产检假</t>
        </r>
      </text>
    </comment>
    <comment ref="AM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产检假24</t>
        </r>
      </text>
    </comment>
    <comment ref="AP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BE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12号半天产检假</t>
        </r>
      </text>
    </comment>
    <comment ref="BN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9号半天   23号半天</t>
        </r>
      </text>
    </comment>
    <comment ref="CF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8.25开始请产假
产检假1.5,21-0.5
14-0.5,4-0.5天</t>
        </r>
      </text>
    </comment>
    <comment ref="CO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Y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</t>
        </r>
      </text>
    </comment>
    <comment ref="DH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1-9产假</t>
        </r>
      </text>
    </comment>
    <comment ref="S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U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5-5</t>
        </r>
      </text>
    </comment>
    <comment ref="V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X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5 6 7 28</t>
        </r>
      </text>
    </comment>
    <comment ref="AD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N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31-2.5</t>
        </r>
      </text>
    </comment>
    <comment ref="AP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BU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14-15</t>
        </r>
      </text>
    </comment>
    <comment ref="CM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30-5</t>
        </r>
      </text>
    </comment>
    <comment ref="O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3 14</t>
        </r>
      </text>
    </comment>
    <comment ref="X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B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7-4
13-4
25-8</t>
        </r>
      </text>
    </comment>
    <comment ref="AD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AO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P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AX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13-10.5</t>
        </r>
      </text>
    </comment>
    <comment ref="BG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BP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DJ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22-8.5</t>
        </r>
      </text>
    </comment>
    <comment ref="O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24 2 27 </t>
        </r>
      </text>
    </comment>
    <comment ref="Y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11-5.5</t>
        </r>
      </text>
    </comment>
    <comment ref="AB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T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U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1-8</t>
        </r>
      </text>
    </comment>
    <comment ref="CD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1号</t>
        </r>
      </text>
    </comment>
    <comment ref="O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16-0.5</t>
        </r>
      </text>
    </comment>
    <comment ref="T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O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8-7
16-7
23-7
30-7</t>
        </r>
      </text>
    </comment>
    <comment ref="AX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19-6.5
20-7.5</t>
        </r>
      </text>
    </comment>
    <comment ref="BG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24 
17-8.5</t>
        </r>
      </text>
    </comment>
    <comment ref="BP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14 21 29-6.5</t>
        </r>
      </text>
    </comment>
    <comment ref="BU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8-2.5，用加班费抵扣</t>
        </r>
      </text>
    </comment>
    <comment ref="BY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20 共24小时
抵扣8号2.5小时事假，剩余21.5小时加班费</t>
        </r>
      </text>
    </comment>
    <comment ref="CH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3 10 17 31 </t>
        </r>
      </text>
    </comment>
    <comment ref="DA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
26-7</t>
        </r>
      </text>
    </comment>
    <comment ref="DJ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22 29
29-7.5</t>
        </r>
      </text>
    </comment>
    <comment ref="O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</t>
        </r>
      </text>
    </comment>
    <comment ref="S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22-4.5</t>
        </r>
      </text>
    </comment>
    <comment ref="U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N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3-8
31-2</t>
        </r>
      </text>
    </comment>
    <comment ref="BW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14-23陪产假</t>
        </r>
      </text>
    </comment>
    <comment ref="CJ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R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17号丧假</t>
        </r>
      </text>
    </comment>
    <comment ref="S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16-2.5
20-21共16小时
22-27共40小时</t>
        </r>
      </text>
    </comment>
    <comment ref="U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4-4.5</t>
        </r>
      </text>
    </comment>
    <comment ref="Z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AD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</t>
        </r>
      </text>
    </comment>
    <comment ref="AN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11-2.5</t>
        </r>
      </text>
    </comment>
    <comment ref="AP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1-5.5
15-8
29-7.5</t>
        </r>
      </text>
    </comment>
    <comment ref="CN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</t>
        </r>
      </text>
    </comment>
    <comment ref="CU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8月转调休余额80小时为加班费
11月转调休余额32小时为加班费</t>
        </r>
      </text>
    </comment>
    <comment ref="B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24年年假变为10天</t>
        </r>
      </text>
    </comment>
    <comment ref="S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
17-1</t>
        </r>
      </text>
    </comment>
    <comment ref="T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Z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</t>
        </r>
      </text>
    </comment>
    <comment ref="AB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
10-1</t>
        </r>
      </text>
    </comment>
    <comment ref="AN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
26-2.5
</t>
        </r>
      </text>
    </comment>
    <comment ref="AO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15-7</t>
        </r>
      </text>
    </comment>
    <comment ref="AP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2-4</t>
        </r>
      </text>
    </comment>
    <comment ref="AQ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U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</t>
        </r>
      </text>
    </comment>
    <comment ref="BP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BY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13-4
19-8</t>
        </r>
      </text>
    </comment>
    <comment ref="CA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CN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提交3.5天病假
实际8号、9号和15号半天</t>
        </r>
      </text>
    </comment>
    <comment ref="CQ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</t>
        </r>
      </text>
    </comment>
    <comment ref="CX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</t>
        </r>
      </text>
    </comment>
    <comment ref="DJ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29-5.5</t>
        </r>
      </text>
    </comment>
    <comment ref="O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S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U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27-5.5</t>
        </r>
      </text>
    </comment>
    <comment ref="AN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10-1
13-5.5
17-8</t>
        </r>
      </text>
    </comment>
    <comment ref="AP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2210.5
23-8
30-10.5</t>
        </r>
      </text>
    </comment>
    <comment ref="BD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O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X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6-0.5</t>
        </r>
      </text>
    </comment>
    <comment ref="AB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
6-4</t>
        </r>
      </text>
    </comment>
    <comment ref="AN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7-0.67</t>
        </r>
      </text>
    </comment>
    <comment ref="AP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BW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婚假7.7-7.11</t>
        </r>
      </text>
    </comment>
    <comment ref="CH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U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8月调休余额转38.5小时为加班费</t>
        </r>
      </text>
    </comment>
    <comment ref="O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Z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AP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O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20 21 22 </t>
        </r>
      </text>
    </comment>
    <comment ref="S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U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B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O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6.5
8</t>
        </r>
      </text>
    </comment>
    <comment ref="AP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16-6</t>
        </r>
      </text>
    </comment>
    <comment ref="AX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DJ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O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T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J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O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30-7</t>
        </r>
      </text>
    </comment>
    <comment ref="AX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20-7.5</t>
        </r>
      </text>
    </comment>
    <comment ref="BG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24 
17-8.5
</t>
        </r>
      </text>
    </comment>
    <comment ref="BP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21 29-6.5</t>
        </r>
      </text>
    </comment>
    <comment ref="BY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
13-4
20-8</t>
        </r>
      </text>
    </comment>
    <comment ref="CH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3-7
10-7
31-8</t>
        </r>
      </text>
    </comment>
    <comment ref="CM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30-8</t>
        </r>
      </text>
    </comment>
    <comment ref="CQ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21-7.5</t>
        </r>
      </text>
    </comment>
    <comment ref="DA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26-7</t>
        </r>
      </text>
    </comment>
    <comment ref="DJ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29-7.5
9 16</t>
        </r>
      </text>
    </comment>
    <comment ref="O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
24-0.5</t>
        </r>
      </text>
    </comment>
    <comment ref="S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T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C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AO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8 15 29</t>
        </r>
      </text>
    </comment>
    <comment ref="AX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12 26</t>
        </r>
      </text>
    </comment>
    <comment ref="BG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10 25 </t>
        </r>
      </text>
    </comment>
    <comment ref="BP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14 29 </t>
        </r>
      </text>
    </comment>
    <comment ref="BY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H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9 17 30</t>
        </r>
      </text>
    </comment>
    <comment ref="CQ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6 13 21 </t>
        </r>
      </text>
    </comment>
    <comment ref="DA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
26</t>
        </r>
      </text>
    </comment>
    <comment ref="DJ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15 16 22 29 </t>
        </r>
      </text>
    </comment>
    <comment ref="O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
14-4</t>
        </r>
      </text>
    </comment>
    <comment ref="U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
19-7.5</t>
        </r>
      </text>
    </comment>
    <comment ref="X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B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8-0.17
21-8
27-1</t>
        </r>
      </text>
    </comment>
    <comment ref="AD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N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19-1.75</t>
        </r>
      </text>
    </comment>
    <comment ref="CM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</t>
        </r>
      </text>
    </comment>
    <comment ref="A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</t>
        </r>
      </text>
    </comment>
    <comment ref="X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13-0.5</t>
        </r>
      </text>
    </comment>
    <comment ref="AO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1-3
2-3.5
9-4.5
16-5.5
30-5.5
</t>
        </r>
      </text>
    </comment>
    <comment ref="AX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6-6
13-9
20-7
26-8.5</t>
        </r>
      </text>
    </comment>
    <comment ref="BG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11-6.5
17-6.5
18-7
25-3</t>
        </r>
      </text>
    </comment>
    <comment ref="BP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1-7
7-7
8-7
14-7
29-5</t>
        </r>
      </text>
    </comment>
    <comment ref="BY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12-6.5</t>
        </r>
      </text>
    </comment>
    <comment ref="CH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Q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6-7.5
20-7.5
27-7.5</t>
        </r>
      </text>
    </comment>
    <comment ref="DA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18-7.5
26-7</t>
        </r>
      </text>
    </comment>
    <comment ref="DJ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1-7.5
15-6
16-6.5
22-7
23-8.5
19-7.5
30-7</t>
        </r>
      </text>
    </comment>
    <comment ref="O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X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13 28 </t>
        </r>
      </text>
    </comment>
    <comment ref="AJ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O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2.5</t>
        </r>
      </text>
    </comment>
    <comment ref="AO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23 29</t>
        </r>
      </text>
    </comment>
    <comment ref="BL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BU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10-2.5，加班费抵扣</t>
        </r>
      </text>
    </comment>
    <comment ref="BY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13-8小时
抵扣10号2.5小时的事假，剩余5.5小时加班费</t>
        </r>
      </text>
    </comment>
    <comment ref="CH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3-6.5
10-8
16-8</t>
        </r>
      </text>
    </comment>
    <comment ref="CM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CQ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CW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11 
28-2.5</t>
        </r>
      </text>
    </comment>
    <comment ref="DJ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8-6.5</t>
        </r>
      </text>
    </comment>
    <comment ref="U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
5-7</t>
        </r>
      </text>
    </comment>
    <comment ref="X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AP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BG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17 25 </t>
        </r>
      </text>
    </comment>
    <comment ref="BJ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调休余额转80小时为加班费</t>
        </r>
      </text>
    </comment>
    <comment ref="BP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1-8</t>
        </r>
      </text>
    </comment>
    <comment ref="BW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</t>
        </r>
      </text>
    </comment>
    <comment ref="CU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5月调休余额转加班费80小时
10月调休余额转加班费40小时</t>
        </r>
      </text>
    </comment>
    <comment ref="O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X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7 8 17 </t>
        </r>
      </text>
    </comment>
    <comment ref="AJ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O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9 15 29</t>
        </r>
      </text>
    </comment>
    <comment ref="AT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AU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
14-0.5</t>
        </r>
      </text>
    </comment>
    <comment ref="BC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H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CQ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CW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29-2.5</t>
        </r>
      </text>
    </comment>
    <comment ref="DJ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1 29</t>
        </r>
      </text>
    </comment>
    <comment ref="O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
5-5</t>
        </r>
      </text>
    </comment>
    <comment ref="X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
10-0.5</t>
        </r>
      </text>
    </comment>
    <comment ref="AB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D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AP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16-5.5
22-8
23-2.5
29-8
30-8</t>
        </r>
      </text>
    </comment>
    <comment ref="BG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BP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8-5.5
15-8
22-13
</t>
        </r>
      </text>
    </comment>
    <comment ref="BY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5-5.5
6-8
13-13.5
</t>
        </r>
      </text>
    </comment>
    <comment ref="CH78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3 10 17 24 31</t>
        </r>
      </text>
    </comment>
    <comment ref="CQ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7 14 27 </t>
        </r>
      </text>
    </comment>
    <comment ref="DJ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2 9 23 </t>
        </r>
      </text>
    </comment>
    <comment ref="O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18-7</t>
        </r>
      </text>
    </comment>
    <comment ref="X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B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8-5.5
10-8</t>
        </r>
      </text>
    </comment>
    <comment ref="AD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
15-8</t>
        </r>
      </text>
    </comment>
    <comment ref="AJ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24-1
14-0.5</t>
        </r>
      </text>
    </comment>
    <comment ref="AP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29-7</t>
        </r>
      </text>
    </comment>
    <comment ref="O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10-26</t>
        </r>
      </text>
    </comment>
    <comment ref="AD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AP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1 15  29</t>
        </r>
      </text>
    </comment>
    <comment ref="CQ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14 21 </t>
        </r>
      </text>
    </comment>
    <comment ref="S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18-4.5
5-5.5
4-8</t>
        </r>
      </text>
    </comment>
    <comment ref="X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N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3-4
23-8</t>
        </r>
      </text>
    </comment>
    <comment ref="AP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2 9 16 23 30 </t>
        </r>
      </text>
    </comment>
    <comment ref="DF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28-3.5</t>
        </r>
      </text>
    </comment>
    <comment ref="O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T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K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AP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29-5.5</t>
        </r>
      </text>
    </comment>
    <comment ref="AT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AV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14-23陪产假</t>
        </r>
      </text>
    </comment>
    <comment ref="BU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25-2.5</t>
        </r>
      </text>
    </comment>
    <comment ref="CD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22-2.5</t>
        </r>
      </text>
    </comment>
    <comment ref="CM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10-2.5
15-2.5</t>
        </r>
      </text>
    </comment>
    <comment ref="DA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18-3</t>
        </r>
      </text>
    </comment>
    <comment ref="DC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DL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O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S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</t>
        </r>
      </text>
    </comment>
    <comment ref="U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AD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9-4</t>
        </r>
      </text>
    </comment>
    <comment ref="AP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BO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3.5小时
12小时为迟到扣款，用调休抵扣</t>
        </r>
      </text>
    </comment>
    <comment ref="BX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7-2
抵扣7月迟到2小时</t>
        </r>
      </text>
    </comment>
    <comment ref="X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S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24-3
26 27 </t>
        </r>
      </text>
    </comment>
    <comment ref="U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CQ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</t>
        </r>
      </text>
    </comment>
    <comment ref="DJ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 9-4 29-4</t>
        </r>
      </text>
    </comment>
    <comment ref="S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 </t>
        </r>
      </text>
    </comment>
    <comment ref="U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7-4
24-4 26 27 </t>
        </r>
      </text>
    </comment>
    <comment ref="X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AB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
25-4
27-4</t>
        </r>
      </text>
    </comment>
    <comment ref="AD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N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25-4
31-4
10-4</t>
        </r>
      </text>
    </comment>
    <comment ref="AP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CJ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CS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17-0.5
12
30-0.5</t>
        </r>
      </text>
    </comment>
    <comment ref="DC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</t>
        </r>
      </text>
    </comment>
    <comment ref="O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X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18-0.5
20-0.5</t>
        </r>
      </text>
    </comment>
    <comment ref="BU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O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S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5 19 </t>
        </r>
      </text>
    </comment>
    <comment ref="AE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Q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BI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A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O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S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</t>
        </r>
      </text>
    </comment>
    <comment ref="X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BL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3-8</t>
        </r>
      </text>
    </comment>
    <comment ref="O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20 21 22 23 24 </t>
        </r>
      </text>
    </comment>
    <comment ref="X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O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S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U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V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E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O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AX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</t>
        </r>
      </text>
    </comment>
    <comment ref="BG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</t>
        </r>
      </text>
    </comment>
    <comment ref="BP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</t>
        </r>
      </text>
    </comment>
    <comment ref="BY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</t>
        </r>
      </text>
    </comment>
    <comment ref="CH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</t>
        </r>
      </text>
    </comment>
    <comment ref="CQ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</t>
        </r>
      </text>
    </comment>
    <comment ref="DA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</t>
        </r>
      </text>
    </comment>
    <comment ref="DJ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O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20 21 22 23 24 26 27 </t>
        </r>
      </text>
    </comment>
    <comment ref="O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O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U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Z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20 21 24 25 26 27 28
14-28的病假证明待提供</t>
        </r>
      </text>
    </comment>
    <comment ref="AL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全月病假</t>
        </r>
      </text>
    </comment>
    <comment ref="AU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1 2 3 </t>
        </r>
      </text>
    </comment>
    <comment ref="O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24 26 27 </t>
        </r>
      </text>
    </comment>
    <comment ref="S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U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
28-1</t>
        </r>
      </text>
    </comment>
    <comment ref="AK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24-9:30-10:14</t>
        </r>
      </text>
    </comment>
    <comment ref="AN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AP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CP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1 2 30</t>
        </r>
      </text>
    </comment>
    <comment ref="P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21-1</t>
        </r>
      </text>
    </comment>
    <comment ref="S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26 7 </t>
        </r>
      </text>
    </comment>
    <comment ref="U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AD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O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S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8 20 21 </t>
        </r>
      </text>
    </comment>
    <comment ref="U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</t>
        </r>
      </text>
    </comment>
    <comment ref="AB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</t>
        </r>
      </text>
    </comment>
    <comment ref="AD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N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</t>
        </r>
      </text>
    </comment>
    <comment ref="AP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BC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BV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23 24 25 </t>
        </r>
      </text>
    </comment>
    <comment ref="CM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11-3</t>
        </r>
      </text>
    </comment>
    <comment ref="CN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
12-0.5 </t>
        </r>
      </text>
    </comment>
    <comment ref="CP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 </t>
        </r>
      </text>
    </comment>
    <comment ref="DF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20 21 24 25</t>
        </r>
      </text>
    </comment>
    <comment ref="O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U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X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Y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14下午</t>
        </r>
      </text>
    </comment>
    <comment ref="AJ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V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
22-0.5
21 23</t>
        </r>
      </text>
    </comment>
    <comment ref="AN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13-4
28-8</t>
        </r>
      </text>
    </comment>
    <comment ref="AP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16-4
30-8</t>
        </r>
      </text>
    </comment>
    <comment ref="AZ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30-0.5</t>
        </r>
      </text>
    </comment>
    <comment ref="B1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2024年年假为10天</t>
        </r>
      </text>
    </comment>
    <comment ref="O1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23 24 26 27</t>
        </r>
      </text>
    </comment>
    <comment ref="CM1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30-2</t>
        </r>
      </text>
    </comment>
    <comment ref="O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13-0.5</t>
        </r>
      </text>
    </comment>
    <comment ref="Z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AB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
25-8</t>
        </r>
      </text>
    </comment>
    <comment ref="AC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AD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
23-8</t>
        </r>
      </text>
    </comment>
    <comment ref="AN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AP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AU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BD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</t>
        </r>
      </text>
    </comment>
    <comment ref="BW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丧假1天31</t>
        </r>
      </text>
    </comment>
    <comment ref="CD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1-8</t>
        </r>
      </text>
    </comment>
    <comment ref="CF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 27两天</t>
        </r>
      </text>
    </comment>
    <comment ref="DA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DG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DJ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DK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B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24年调整为10天年假</t>
        </r>
      </text>
    </comment>
    <comment ref="O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2024.12月4号  5号  9号-0.5天
2025.1月23号 24号 26号 27号  22号-0.5天
</t>
        </r>
      </text>
    </comment>
    <comment ref="T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X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</t>
        </r>
      </text>
    </comment>
    <comment ref="AN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3 4 17 18</t>
        </r>
      </text>
    </comment>
    <comment ref="AP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1 2 15 16 </t>
        </r>
      </text>
    </comment>
    <comment ref="AT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29-4
30
12 -13两天加班费
抵扣29-30号12小时事假，剩余4小时加班费
</t>
        </r>
      </text>
    </comment>
    <comment ref="AX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12 -13两天加班费
抵扣29-30号12小时事假，剩余4小时加班费</t>
        </r>
      </text>
    </comment>
    <comment ref="BL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
与7 8 加班转加班费抵扣</t>
        </r>
      </text>
    </comment>
    <comment ref="BP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两天事假
与7 8 加班转加班费抵扣
</t>
        </r>
      </text>
    </comment>
    <comment ref="BU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22-3
7-8
8-8
共19小时事假，加班费抵扣16小时，剩余3小时</t>
        </r>
      </text>
    </comment>
    <comment ref="BY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20共16小时
22-3
7-8
8-8
共19小时事假，加班费抵扣16小时，剩余3小时事假
</t>
        </r>
      </text>
    </comment>
    <comment ref="CD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29-4
6-1</t>
        </r>
      </text>
    </comment>
    <comment ref="CM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DF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</t>
        </r>
      </text>
    </comment>
    <comment ref="X1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AK1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6-2.5
11-2.5</t>
        </r>
      </text>
    </comment>
    <comment ref="BU1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DF1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20-2.5
26-2.5</t>
        </r>
      </text>
    </comment>
    <comment ref="O1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1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</t>
        </r>
      </text>
    </comment>
    <comment ref="U1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AA1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21-30陪产假</t>
        </r>
      </text>
    </comment>
    <comment ref="DL1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X1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8-0.5
28-1</t>
        </r>
      </text>
    </comment>
    <comment ref="AN1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12-4
10-8</t>
        </r>
      </text>
    </comment>
    <comment ref="AP1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15-4
29-8</t>
        </r>
      </text>
    </comment>
    <comment ref="CM1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CW1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T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AC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16-8</t>
        </r>
      </text>
    </comment>
    <comment ref="AO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1 2 22 23</t>
        </r>
      </text>
    </comment>
    <comment ref="AX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G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BP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7 8 28 29 </t>
        </r>
      </text>
    </comment>
    <comment ref="BY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CH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CQ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6 7 20 21 27</t>
        </r>
      </text>
    </comment>
    <comment ref="DA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</t>
        </r>
      </text>
    </comment>
    <comment ref="DJ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Q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</t>
        </r>
      </text>
    </comment>
    <comment ref="S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U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4 5 18 19 </t>
        </r>
      </text>
    </comment>
    <comment ref="AO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AX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26-8</t>
        </r>
      </text>
    </comment>
    <comment ref="BG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BM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BP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BY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CH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CQ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</t>
        </r>
      </text>
    </comment>
    <comment ref="CX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22-0.5</t>
        </r>
      </text>
    </comment>
    <comment ref="DA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12 18 19</t>
        </r>
      </text>
    </comment>
    <comment ref="DJ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 </t>
        </r>
      </text>
    </comment>
    <comment ref="O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</t>
        </r>
      </text>
    </comment>
    <comment ref="AB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
24-8
25-8</t>
        </r>
      </text>
    </comment>
    <comment ref="AD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22-8
23-8</t>
        </r>
      </text>
    </comment>
    <comment ref="AM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产检假5</t>
        </r>
      </text>
    </comment>
    <comment ref="AN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</t>
        </r>
      </text>
    </comment>
    <comment ref="AP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</t>
        </r>
      </text>
    </comment>
    <comment ref="AX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</t>
        </r>
      </text>
    </comment>
    <comment ref="BE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6号产检假</t>
        </r>
      </text>
    </comment>
    <comment ref="BN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产检假4号</t>
        </r>
      </text>
    </comment>
    <comment ref="BP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</t>
        </r>
      </text>
    </comment>
    <comment ref="CF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8.4号产检假
8.11号开始产假</t>
        </r>
      </text>
    </comment>
    <comment ref="CO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Y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DH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DQ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O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13 17 </t>
        </r>
      </text>
    </comment>
    <comment ref="T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X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AN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AP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 </t>
        </r>
      </text>
    </comment>
    <comment ref="AQ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20-0.5
21-1</t>
        </r>
      </text>
    </comment>
    <comment ref="AZ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 </t>
        </r>
      </text>
    </comment>
    <comment ref="BI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
7-0.5</t>
        </r>
      </text>
    </comment>
    <comment ref="CA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S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CX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O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C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23-8</t>
        </r>
      </text>
    </comment>
    <comment ref="AD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4-2</t>
        </r>
      </text>
    </comment>
    <comment ref="AN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4-2
21-2</t>
        </r>
      </text>
    </comment>
    <comment ref="AO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9 16 23 </t>
        </r>
      </text>
    </comment>
    <comment ref="AX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BG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3 17 </t>
        </r>
      </text>
    </comment>
    <comment ref="BP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8 15 21 </t>
        </r>
      </text>
    </comment>
    <comment ref="BY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6 20 27</t>
        </r>
      </text>
    </comment>
    <comment ref="CH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9 17 31 </t>
        </r>
      </text>
    </comment>
    <comment ref="CQ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21 27 </t>
        </r>
      </text>
    </comment>
    <comment ref="DA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2 6 </t>
        </r>
      </text>
    </comment>
    <comment ref="DJ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</t>
        </r>
      </text>
    </comment>
    <comment ref="O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23-0.5
24 26 27 </t>
        </r>
      </text>
    </comment>
    <comment ref="T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AB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</t>
        </r>
      </text>
    </comment>
    <comment ref="AC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N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23-5</t>
        </r>
      </text>
    </comment>
    <comment ref="AO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1 15 22 29</t>
        </r>
      </text>
    </comment>
    <comment ref="AX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12 19 </t>
        </r>
      </text>
    </comment>
    <comment ref="BG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4 10 </t>
        </r>
      </text>
    </comment>
    <comment ref="CH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2 17 23 </t>
        </r>
      </text>
    </comment>
    <comment ref="CQ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14 20 </t>
        </r>
      </text>
    </comment>
    <comment ref="DA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
</t>
        </r>
      </text>
    </comment>
    <comment ref="DJ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</t>
        </r>
      </text>
    </comment>
    <comment ref="T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4 19 25 </t>
        </r>
      </text>
    </comment>
    <comment ref="X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AC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2-2.5
9-8
15-8</t>
        </r>
      </text>
    </comment>
    <comment ref="AJ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AO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2 8 30 </t>
        </r>
      </text>
    </comment>
    <comment ref="AX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
20 26 </t>
        </r>
      </text>
    </comment>
    <comment ref="BG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2-2
5-3
11-8
18-8</t>
        </r>
      </text>
    </comment>
    <comment ref="BP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
7-8
22-8
28-8</t>
        </r>
      </text>
    </comment>
    <comment ref="BU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
 用加班费抵扣</t>
        </r>
      </text>
    </comment>
    <comment ref="BY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19、
抵扣14-1小时的事假，剩余15小时加班费</t>
        </r>
      </text>
    </comment>
    <comment ref="CD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26-1，用加班费抵扣</t>
        </r>
      </text>
    </comment>
    <comment ref="CH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10 24 共24小时，抵扣26号1小时事假，剩余23小时加班费</t>
        </r>
      </text>
    </comment>
    <comment ref="CQ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6-9.5
13-9.5</t>
        </r>
      </text>
    </comment>
    <comment ref="DA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12-9.5</t>
        </r>
      </text>
    </comment>
    <comment ref="DJ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1-9.5
9-9.5
29-8</t>
        </r>
      </text>
    </comment>
    <comment ref="V11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6-1
17-1</t>
        </r>
      </text>
    </comment>
    <comment ref="X113" authorId="0">
      <text>
        <r>
          <rPr>
            <sz val="9"/>
            <rFont val="宋体"/>
            <charset val="134"/>
          </rPr>
          <t>8日-1
10日-1
17日-0.5
18日-1</t>
        </r>
      </text>
    </comment>
    <comment ref="AN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17日</t>
        </r>
      </text>
    </comment>
    <comment ref="AQ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28日-0.5</t>
        </r>
      </text>
    </comment>
    <comment ref="AZ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23-0.5</t>
        </r>
      </text>
    </comment>
    <comment ref="BI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</t>
        </r>
      </text>
    </comment>
    <comment ref="CA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29</t>
        </r>
      </text>
    </comment>
    <comment ref="CS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DC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</t>
        </r>
      </text>
    </comment>
    <comment ref="DS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14日-8
20日-21日-16</t>
        </r>
      </text>
    </comment>
    <comment ref="DU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25日</t>
        </r>
      </text>
    </comment>
    <comment ref="O11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1日-0.5
26日-1
27日-1</t>
        </r>
      </text>
    </comment>
    <comment ref="X114" authorId="0">
      <text>
        <r>
          <rPr>
            <sz val="9"/>
            <rFont val="宋体"/>
            <charset val="134"/>
          </rPr>
          <t>5日-1
28日-0.5</t>
        </r>
      </text>
    </comment>
    <comment ref="AJ1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27日-0.5
28日-1</t>
        </r>
      </text>
    </comment>
    <comment ref="BC1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</t>
        </r>
      </text>
    </comment>
    <comment ref="BU1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CM1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29-3</t>
        </r>
      </text>
    </comment>
    <comment ref="DO1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</t>
        </r>
      </text>
    </comment>
    <comment ref="O11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22日</t>
        </r>
      </text>
    </comment>
    <comment ref="X115" authorId="0">
      <text>
        <r>
          <rPr>
            <sz val="9"/>
            <rFont val="宋体"/>
            <charset val="134"/>
          </rPr>
          <t>27日</t>
        </r>
      </text>
    </comment>
    <comment ref="AJ1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O11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21日-1
27日-1</t>
        </r>
      </text>
    </comment>
    <comment ref="P11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7日~8日-4.5
22日-1</t>
        </r>
      </text>
    </comment>
    <comment ref="X116" authorId="0">
      <text>
        <r>
          <rPr>
            <sz val="9"/>
            <rFont val="宋体"/>
            <charset val="134"/>
          </rPr>
          <t xml:space="preserve">7日-0.5
8日-1
</t>
        </r>
      </text>
    </comment>
    <comment ref="AJ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24-25日</t>
        </r>
      </text>
    </comment>
    <comment ref="AT116" authorId="0">
      <text>
        <r>
          <rPr>
            <sz val="9"/>
            <rFont val="宋体"/>
            <charset val="134"/>
          </rPr>
          <t>24日</t>
        </r>
      </text>
    </comment>
    <comment ref="BL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6-2.5
19-1.5
20-3</t>
        </r>
      </text>
    </comment>
    <comment ref="CD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CM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
11-2.5</t>
        </r>
      </text>
    </comment>
    <comment ref="CW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</t>
        </r>
      </text>
    </comment>
    <comment ref="DF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13日-3
14日-3</t>
        </r>
      </text>
    </comment>
    <comment ref="X117" authorId="0">
      <text>
        <r>
          <rPr>
            <sz val="9"/>
            <rFont val="宋体"/>
            <charset val="134"/>
          </rPr>
          <t>25日</t>
        </r>
      </text>
    </comment>
    <comment ref="O11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</t>
        </r>
      </text>
    </comment>
    <comment ref="X118" authorId="0">
      <text>
        <r>
          <rPr>
            <sz val="9"/>
            <rFont val="宋体"/>
            <charset val="134"/>
          </rPr>
          <t>8日</t>
        </r>
      </text>
    </comment>
    <comment ref="AT118" authorId="0">
      <text>
        <r>
          <rPr>
            <sz val="9"/>
            <rFont val="宋体"/>
            <charset val="134"/>
          </rPr>
          <t>30日</t>
        </r>
      </text>
    </comment>
    <comment ref="O11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
</t>
        </r>
      </text>
    </comment>
    <comment ref="X119" authorId="0">
      <text>
        <r>
          <rPr>
            <sz val="9"/>
            <rFont val="宋体"/>
            <charset val="134"/>
          </rPr>
          <t>14日</t>
        </r>
      </text>
    </comment>
    <comment ref="AJ1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11日-1
31日-0.5</t>
        </r>
      </text>
    </comment>
    <comment ref="O12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
</t>
        </r>
      </text>
    </comment>
    <comment ref="X120" authorId="0">
      <text>
        <r>
          <rPr>
            <sz val="9"/>
            <rFont val="宋体"/>
            <charset val="134"/>
          </rPr>
          <t>11日
12日</t>
        </r>
      </text>
    </comment>
    <comment ref="BV1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23-25日
28-29日</t>
        </r>
      </text>
    </comment>
    <comment ref="O12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23日~27日</t>
        </r>
      </text>
    </comment>
    <comment ref="Y121" authorId="0">
      <text>
        <r>
          <rPr>
            <sz val="9"/>
            <rFont val="宋体"/>
            <charset val="134"/>
          </rPr>
          <t>27日-5
28日-8</t>
        </r>
      </text>
    </comment>
    <comment ref="AJ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</t>
        </r>
      </text>
    </comment>
    <comment ref="AK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7日-5
21日-5
27日-5
28日-8
31日-8</t>
        </r>
      </text>
    </comment>
    <comment ref="AT121" authorId="0">
      <text>
        <r>
          <rPr>
            <sz val="9"/>
            <rFont val="宋体"/>
            <charset val="134"/>
          </rPr>
          <t>11日-2
15日-8
17日-2
24日-3
27日-2</t>
        </r>
      </text>
    </comment>
    <comment ref="AV121" authorId="0">
      <text>
        <r>
          <rPr>
            <sz val="9"/>
            <rFont val="宋体"/>
            <charset val="134"/>
          </rPr>
          <t>丧假1日-8</t>
        </r>
      </text>
    </comment>
    <comment ref="BC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9日-3
20日-8
26日-8</t>
        </r>
      </text>
    </comment>
    <comment ref="BL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9日-5
16日-4
20日-8
23日-8
24日-4
30日-8</t>
        </r>
      </text>
    </comment>
    <comment ref="BU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3号2小时 
10号5小时
11-31共120小时</t>
        </r>
      </text>
    </comment>
    <comment ref="CM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
4-5</t>
        </r>
      </text>
    </comment>
    <comment ref="CW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11-3</t>
        </r>
      </text>
    </comment>
    <comment ref="DF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7日-3
14日-5
25日-5
28日-5</t>
        </r>
      </text>
    </comment>
    <comment ref="DO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5日-8
10日-3
11日-3
19日-5
25日-1
29日-5</t>
        </r>
      </text>
    </comment>
    <comment ref="O12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122" authorId="2">
      <text>
        <r>
          <rPr>
            <sz val="9"/>
            <rFont val="宋体"/>
            <charset val="134"/>
          </rPr>
          <t>22-24</t>
        </r>
      </text>
    </comment>
    <comment ref="U12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4-8
5-8
18-8
19-8
</t>
        </r>
      </text>
    </comment>
    <comment ref="X122" authorId="0">
      <text>
        <r>
          <rPr>
            <sz val="9"/>
            <rFont val="宋体"/>
            <charset val="134"/>
          </rPr>
          <t xml:space="preserve">5日-8日
</t>
        </r>
      </text>
    </comment>
    <comment ref="AB122" authorId="0">
      <text>
        <r>
          <rPr>
            <sz val="9"/>
            <rFont val="宋体"/>
            <charset val="134"/>
          </rPr>
          <t>24日</t>
        </r>
      </text>
    </comment>
    <comment ref="AD1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AN1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28日-8
31日-8</t>
        </r>
      </text>
    </comment>
    <comment ref="AP1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9日-8</t>
        </r>
      </text>
    </comment>
    <comment ref="BL1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24日-27日</t>
        </r>
      </text>
    </comment>
    <comment ref="O12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12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24日-8
26日-8</t>
        </r>
      </text>
    </comment>
    <comment ref="U12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18日-19日</t>
        </r>
      </text>
    </comment>
    <comment ref="X123" authorId="0">
      <text>
        <r>
          <rPr>
            <sz val="9"/>
            <rFont val="宋体"/>
            <charset val="134"/>
          </rPr>
          <t>11日-0.5
19日-0.5</t>
        </r>
      </text>
    </comment>
    <comment ref="AJ1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BM1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5日-0.5
27日-1</t>
        </r>
      </text>
    </comment>
    <comment ref="V12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2，21，20</t>
        </r>
      </text>
    </comment>
    <comment ref="AE124" authorId="0">
      <text>
        <r>
          <rPr>
            <sz val="9"/>
            <rFont val="宋体"/>
            <charset val="134"/>
          </rPr>
          <t>5日</t>
        </r>
      </text>
    </comment>
    <comment ref="DC1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O12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12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24日~26日</t>
        </r>
      </text>
    </comment>
    <comment ref="U12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18日~19日</t>
        </r>
      </text>
    </comment>
    <comment ref="X125" authorId="0">
      <text>
        <r>
          <rPr>
            <sz val="9"/>
            <rFont val="宋体"/>
            <charset val="134"/>
          </rPr>
          <t>12日-1
14日-0.5</t>
        </r>
      </text>
    </comment>
    <comment ref="DF1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
</t>
        </r>
      </text>
    </comment>
    <comment ref="C12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福建龙岩
</t>
        </r>
      </text>
    </comment>
    <comment ref="E12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22.3月生效
</t>
        </r>
      </text>
    </comment>
    <comment ref="BD1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</t>
        </r>
      </text>
    </comment>
    <comment ref="O12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3日-1
26日~27日</t>
        </r>
      </text>
    </comment>
    <comment ref="X127" authorId="0">
      <text>
        <r>
          <rPr>
            <sz val="9"/>
            <rFont val="宋体"/>
            <charset val="134"/>
          </rPr>
          <t>12日</t>
        </r>
      </text>
    </comment>
    <comment ref="O12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23日-27日</t>
        </r>
      </text>
    </comment>
    <comment ref="X128" authorId="0">
      <text>
        <r>
          <rPr>
            <sz val="9"/>
            <rFont val="宋体"/>
            <charset val="134"/>
          </rPr>
          <t>6日-8日</t>
        </r>
      </text>
    </comment>
    <comment ref="BI1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14日-8
29日-8</t>
        </r>
      </text>
    </comment>
    <comment ref="CS1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DC1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DU1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4日-0.5
25日-0.5</t>
        </r>
      </text>
    </comment>
    <comment ref="O12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X129" authorId="0">
      <text>
        <r>
          <rPr>
            <sz val="9"/>
            <rFont val="宋体"/>
            <charset val="134"/>
          </rPr>
          <t>20日</t>
        </r>
      </text>
    </comment>
    <comment ref="AN1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AP1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O13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16-1
26-1
27-1</t>
        </r>
      </text>
    </comment>
    <comment ref="AP1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22日-8</t>
        </r>
      </text>
    </comment>
    <comment ref="S13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U13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5日</t>
        </r>
      </text>
    </comment>
    <comment ref="O13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
</t>
        </r>
      </text>
    </comment>
    <comment ref="AN1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AP1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</t>
        </r>
      </text>
    </comment>
    <comment ref="DF1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DO1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29日</t>
        </r>
      </text>
    </comment>
    <comment ref="O13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26日，27日</t>
        </r>
      </text>
    </comment>
    <comment ref="AP1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</t>
        </r>
      </text>
    </comment>
    <comment ref="S13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
</t>
        </r>
      </text>
    </comment>
    <comment ref="X134" authorId="0">
      <text>
        <r>
          <rPr>
            <sz val="9"/>
            <rFont val="宋体"/>
            <charset val="134"/>
          </rPr>
          <t>5日</t>
        </r>
      </text>
    </comment>
    <comment ref="AP1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8日-10.5
22日-8</t>
        </r>
      </text>
    </comment>
    <comment ref="DJ1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O13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22日-0.5
26日~27日</t>
        </r>
      </text>
    </comment>
    <comment ref="S13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6日-8
7日-8</t>
        </r>
      </text>
    </comment>
    <comment ref="AB135" authorId="0">
      <text>
        <r>
          <rPr>
            <sz val="9"/>
            <rFont val="宋体"/>
            <charset val="134"/>
          </rPr>
          <t>17日</t>
        </r>
      </text>
    </comment>
    <comment ref="AC135" authorId="0">
      <text>
        <r>
          <rPr>
            <sz val="9"/>
            <rFont val="宋体"/>
            <charset val="134"/>
          </rPr>
          <t>23日</t>
        </r>
      </text>
    </comment>
    <comment ref="AD135" authorId="0">
      <text>
        <r>
          <rPr>
            <b/>
            <sz val="9"/>
            <rFont val="宋体"/>
            <charset val="134"/>
          </rPr>
          <t>16日</t>
        </r>
      </text>
    </comment>
    <comment ref="AN1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13日-8
27日-8</t>
        </r>
      </text>
    </comment>
    <comment ref="AP1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8日-8
16日-8
23日-8
29日-8</t>
        </r>
      </text>
    </comment>
    <comment ref="O136" authorId="2">
      <text/>
    </comment>
    <comment ref="R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7-产检假</t>
        </r>
      </text>
    </comment>
    <comment ref="S13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7日</t>
        </r>
      </text>
    </comment>
    <comment ref="X136" authorId="0">
      <text>
        <r>
          <rPr>
            <sz val="9"/>
            <rFont val="宋体"/>
            <charset val="134"/>
          </rPr>
          <t>12日-14日</t>
        </r>
      </text>
    </comment>
    <comment ref="AA136" authorId="0">
      <text>
        <r>
          <rPr>
            <b/>
            <sz val="9"/>
            <rFont val="宋体"/>
            <charset val="134"/>
          </rPr>
          <t>11日产检假</t>
        </r>
      </text>
    </comment>
    <comment ref="AM136" authorId="0">
      <text>
        <r>
          <rPr>
            <b/>
            <sz val="9"/>
            <rFont val="宋体"/>
            <charset val="134"/>
          </rPr>
          <t>6日产检假</t>
        </r>
      </text>
    </comment>
    <comment ref="AN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</t>
        </r>
      </text>
    </comment>
    <comment ref="AP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29日-8</t>
        </r>
      </text>
    </comment>
    <comment ref="AU136" authorId="0">
      <text>
        <r>
          <rPr>
            <sz val="9"/>
            <rFont val="宋体"/>
            <charset val="134"/>
          </rPr>
          <t>8日
11日
14日-18日
21日-25日
27日-30日</t>
        </r>
      </text>
    </comment>
    <comment ref="AV136" authorId="0">
      <text>
        <r>
          <rPr>
            <sz val="9"/>
            <rFont val="宋体"/>
            <charset val="134"/>
          </rPr>
          <t>产检假2日-1</t>
        </r>
      </text>
    </comment>
    <comment ref="BD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6-19日</t>
        </r>
      </text>
    </comment>
    <comment ref="BE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产假20日-30日</t>
        </r>
      </text>
    </comment>
    <comment ref="BN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5天</t>
        </r>
      </text>
    </comment>
    <comment ref="BW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</t>
        </r>
      </text>
    </comment>
    <comment ref="CF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</t>
        </r>
      </text>
    </comment>
    <comment ref="CO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Y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1 -24产假</t>
        </r>
      </text>
    </comment>
    <comment ref="DJ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9日-8
23日-8</t>
        </r>
      </text>
    </comment>
    <comment ref="DU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10日-0.5
11日-12日-2</t>
        </r>
      </text>
    </comment>
    <comment ref="O13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13-1
14-1
22-1</t>
        </r>
      </text>
    </comment>
    <comment ref="T13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4-8
5-8</t>
        </r>
      </text>
    </comment>
    <comment ref="AC137" authorId="0">
      <text>
        <r>
          <rPr>
            <sz val="9"/>
            <rFont val="宋体"/>
            <charset val="134"/>
          </rPr>
          <t>9日-8
16日-8
23日-8</t>
        </r>
      </text>
    </comment>
    <comment ref="AO137" authorId="0">
      <text>
        <r>
          <rPr>
            <b/>
            <sz val="9"/>
            <rFont val="宋体"/>
            <charset val="134"/>
          </rPr>
          <t>lingshi:
2日-8</t>
        </r>
        <r>
          <rPr>
            <sz val="9"/>
            <rFont val="宋体"/>
            <charset val="134"/>
          </rPr>
          <t xml:space="preserve">
8日-8
16日-8
22日-8</t>
        </r>
      </text>
    </comment>
    <comment ref="AX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</t>
        </r>
      </text>
    </comment>
    <comment ref="BG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
17日
24日</t>
        </r>
      </text>
    </comment>
    <comment ref="BP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14日-8
22日-8
28日-8</t>
        </r>
      </text>
    </comment>
    <comment ref="BY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5日-8
12日-8
19日-8
26日-8
27日-8</t>
        </r>
      </text>
    </comment>
    <comment ref="CH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10日-8
17日-8</t>
        </r>
      </text>
    </comment>
    <comment ref="CQ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6日-8
14日-8
20日-8</t>
        </r>
      </text>
    </comment>
    <comment ref="DA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18日-8
25日-8</t>
        </r>
      </text>
    </comment>
    <comment ref="DJ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15日-8
22日-8
29日-8</t>
        </r>
      </text>
    </comment>
    <comment ref="DS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6日-8
13日-8
20日-8
27日-8</t>
        </r>
      </text>
    </comment>
    <comment ref="O13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23-1
24-1
26-1
27-1</t>
        </r>
      </text>
    </comment>
    <comment ref="X138" authorId="0">
      <text>
        <r>
          <rPr>
            <sz val="9"/>
            <rFont val="宋体"/>
            <charset val="134"/>
          </rPr>
          <t>5日-0.5
17日-0.5</t>
        </r>
      </text>
    </comment>
    <comment ref="AC138" authorId="0">
      <text>
        <r>
          <rPr>
            <sz val="9"/>
            <rFont val="宋体"/>
            <charset val="134"/>
          </rPr>
          <t>22日</t>
        </r>
      </text>
    </comment>
    <comment ref="AJ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AO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15日-8
23日-8</t>
        </r>
      </text>
    </comment>
    <comment ref="AX138" authorId="0">
      <text>
        <r>
          <rPr>
            <sz val="9"/>
            <rFont val="宋体"/>
            <charset val="134"/>
          </rPr>
          <t>13日
20日
26日</t>
        </r>
      </text>
    </comment>
    <comment ref="BG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
25日</t>
        </r>
      </text>
    </comment>
    <comment ref="BP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21日-8
29日-8</t>
        </r>
      </text>
    </comment>
    <comment ref="BY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13日-8
20日-8</t>
        </r>
      </text>
    </comment>
    <comment ref="CH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30日-8</t>
        </r>
      </text>
    </comment>
    <comment ref="CQ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21日-8</t>
        </r>
      </text>
    </comment>
    <comment ref="DA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19日-8</t>
        </r>
      </text>
    </comment>
    <comment ref="DJ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8日-8
30日-8</t>
        </r>
      </text>
    </comment>
    <comment ref="O13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27-1</t>
        </r>
      </text>
    </comment>
    <comment ref="AC139" authorId="0">
      <text>
        <r>
          <rPr>
            <b/>
            <sz val="9"/>
            <rFont val="宋体"/>
            <charset val="134"/>
          </rPr>
          <t>15日</t>
        </r>
      </text>
    </comment>
    <comment ref="AO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8日-8
22日-8
29日-8</t>
        </r>
      </text>
    </comment>
    <comment ref="BG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
17日</t>
        </r>
      </text>
    </comment>
    <comment ref="BP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14日-8
28日-8</t>
        </r>
      </text>
    </comment>
    <comment ref="BY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6 26 </t>
        </r>
      </text>
    </comment>
    <comment ref="CH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23日-8</t>
        </r>
      </text>
    </comment>
    <comment ref="CQ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6日-8
14日-8</t>
        </r>
      </text>
    </comment>
    <comment ref="DA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25日</t>
        </r>
      </text>
    </comment>
    <comment ref="DJ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16日-8
23日-8</t>
        </r>
      </text>
    </comment>
    <comment ref="DS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6日-8
13日-8
27日-8</t>
        </r>
      </text>
    </comment>
    <comment ref="O14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22-1
23-1
26-1
27-1</t>
        </r>
      </text>
    </comment>
    <comment ref="X140" authorId="0">
      <text>
        <r>
          <rPr>
            <sz val="9"/>
            <rFont val="宋体"/>
            <charset val="134"/>
          </rPr>
          <t>8日-1
11日-1
12日-1
21日-0.5</t>
        </r>
      </text>
    </comment>
    <comment ref="AC140" authorId="0">
      <text>
        <r>
          <rPr>
            <sz val="9"/>
            <color rgb="FF000000"/>
            <rFont val="宋体"/>
            <charset val="134"/>
          </rPr>
          <t>16日-8</t>
        </r>
        <r>
          <rPr>
            <b/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>23日-8</t>
        </r>
      </text>
    </comment>
    <comment ref="AJ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17日</t>
        </r>
      </text>
    </comment>
    <comment ref="AO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9日-8
16日-8
30日-8</t>
        </r>
      </text>
    </comment>
    <comment ref="AX140" authorId="0">
      <text>
        <r>
          <rPr>
            <sz val="9"/>
            <rFont val="宋体"/>
            <charset val="134"/>
          </rPr>
          <t>12日
19日</t>
        </r>
      </text>
    </comment>
    <comment ref="BG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
24日</t>
        </r>
      </text>
    </comment>
    <comment ref="BP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15日-8
22日-8</t>
        </r>
      </text>
    </comment>
    <comment ref="BY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6日-8
26日-8</t>
        </r>
      </text>
    </comment>
    <comment ref="CH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3日-8
9日-8
24日-8
31日-8</t>
        </r>
      </text>
    </comment>
    <comment ref="CQ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13日-8
20日-8</t>
        </r>
      </text>
    </comment>
    <comment ref="DA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18日-8
26日-8</t>
        </r>
      </text>
    </comment>
    <comment ref="DJ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9日-8
15日-8
29日-8</t>
        </r>
      </text>
    </comment>
    <comment ref="DS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20日-8
28日-8</t>
        </r>
      </text>
    </comment>
    <comment ref="O14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2-1
13-1
14-1
21-1
23-1</t>
        </r>
      </text>
    </comment>
    <comment ref="T14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4-8
5-8</t>
        </r>
      </text>
    </comment>
    <comment ref="X141" authorId="0">
      <text>
        <r>
          <rPr>
            <sz val="9"/>
            <rFont val="宋体"/>
            <charset val="134"/>
          </rPr>
          <t>6日</t>
        </r>
      </text>
    </comment>
    <comment ref="AB141" authorId="0">
      <text>
        <r>
          <rPr>
            <sz val="9"/>
            <rFont val="宋体"/>
            <charset val="134"/>
          </rPr>
          <t>10日-8
12日-8</t>
        </r>
      </text>
    </comment>
    <comment ref="AC141" authorId="0">
      <text>
        <r>
          <rPr>
            <sz val="9"/>
            <rFont val="宋体"/>
            <charset val="134"/>
          </rPr>
          <t>15日-8
22日-8</t>
        </r>
      </text>
    </comment>
    <comment ref="AO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9日-8
15日-8
23日-8
30日-8</t>
        </r>
      </text>
    </comment>
    <comment ref="AX141" authorId="0">
      <text>
        <r>
          <rPr>
            <sz val="9"/>
            <rFont val="宋体"/>
            <charset val="134"/>
          </rPr>
          <t xml:space="preserve">13日
20日
26日
</t>
        </r>
      </text>
    </comment>
    <comment ref="BG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
18日
25日</t>
        </r>
      </text>
    </comment>
    <comment ref="BP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15日-8
21日-8
29日-8</t>
        </r>
      </text>
    </comment>
    <comment ref="BY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5日-8
12日-8
19日-8
20日-8
监控核对有八小时异常，去掉八小时剩余40小时</t>
        </r>
      </text>
    </comment>
    <comment ref="CH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3日-8
9日-8
10日-8
16日-8
</t>
        </r>
      </text>
    </comment>
    <comment ref="CQ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13日-8
21日-8</t>
        </r>
      </text>
    </comment>
    <comment ref="DA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19日-8
26日-8</t>
        </r>
      </text>
    </comment>
    <comment ref="DJ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23日-8
30日-8</t>
        </r>
      </text>
    </comment>
    <comment ref="DS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14日-8
21日-8
28日-8</t>
        </r>
      </text>
    </comment>
    <comment ref="O14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14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2日-1
21日-3
26日-8
27日-4</t>
        </r>
      </text>
    </comment>
    <comment ref="U14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4日-8
18日-8</t>
        </r>
      </text>
    </comment>
    <comment ref="AB142" authorId="0">
      <text>
        <r>
          <rPr>
            <sz val="9"/>
            <rFont val="宋体"/>
            <charset val="134"/>
          </rPr>
          <t>18日-3
27日-8</t>
        </r>
      </text>
    </comment>
    <comment ref="AD142" authorId="0">
      <text>
        <r>
          <rPr>
            <sz val="9"/>
            <rFont val="宋体"/>
            <charset val="134"/>
          </rPr>
          <t>15日-8
23日-8</t>
        </r>
      </text>
    </comment>
    <comment ref="AN1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10日-8
18日-5
19日-8
20日-3</t>
        </r>
      </text>
    </comment>
    <comment ref="AP1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9日-8
15日-8
30日-8</t>
        </r>
      </text>
    </comment>
    <comment ref="O14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22日-0.5
23日~24日-2</t>
        </r>
      </text>
    </comment>
    <comment ref="S14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AN1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5日-4
6日-4
12日-8
28日-8</t>
        </r>
      </text>
    </comment>
    <comment ref="AP1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9日-8
22日-8
30日-8</t>
        </r>
      </text>
    </comment>
    <comment ref="O14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23日-0.5
24日~27日</t>
        </r>
      </text>
    </comment>
    <comment ref="S14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4日</t>
        </r>
      </text>
    </comment>
    <comment ref="U14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4日</t>
        </r>
      </text>
    </comment>
    <comment ref="AM1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5-6日丧假</t>
        </r>
      </text>
    </comment>
    <comment ref="AN1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3-4日
7日</t>
        </r>
      </text>
    </comment>
    <comment ref="AP144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15日-8
16日-8
22日-8
23日-8
29日-8</t>
        </r>
      </text>
    </comment>
    <comment ref="O14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23日~27日</t>
        </r>
      </text>
    </comment>
    <comment ref="S14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</t>
        </r>
      </text>
    </comment>
    <comment ref="U14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</t>
        </r>
      </text>
    </comment>
    <comment ref="O14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27，26-27
</t>
        </r>
      </text>
    </comment>
    <comment ref="X146" authorId="0">
      <text>
        <r>
          <rPr>
            <sz val="9"/>
            <rFont val="宋体"/>
            <charset val="134"/>
          </rPr>
          <t>5日</t>
        </r>
      </text>
    </comment>
    <comment ref="AN1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</t>
        </r>
      </text>
    </comment>
    <comment ref="AP1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22日-8</t>
        </r>
      </text>
    </comment>
    <comment ref="O14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26日-27日</t>
        </r>
      </text>
    </comment>
    <comment ref="S14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24日-5.5
9日-2</t>
        </r>
      </text>
    </comment>
    <comment ref="X147" authorId="0">
      <text>
        <r>
          <rPr>
            <sz val="9"/>
            <rFont val="宋体"/>
            <charset val="134"/>
          </rPr>
          <t>10日-1
21日-1</t>
        </r>
      </text>
    </comment>
    <comment ref="AA147" authorId="0">
      <text>
        <r>
          <rPr>
            <sz val="9"/>
            <rFont val="宋体"/>
            <charset val="134"/>
          </rPr>
          <t>11日-20日陪产假</t>
        </r>
      </text>
    </comment>
    <comment ref="AJ1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O14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23日-0.5
26日~27日-2</t>
        </r>
      </text>
    </comment>
    <comment ref="X148" authorId="0">
      <text>
        <r>
          <rPr>
            <sz val="9"/>
            <rFont val="宋体"/>
            <charset val="134"/>
          </rPr>
          <t>12日</t>
        </r>
      </text>
    </comment>
    <comment ref="AK1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</t>
        </r>
      </text>
    </comment>
    <comment ref="AT148" authorId="0">
      <text>
        <r>
          <rPr>
            <sz val="9"/>
            <rFont val="宋体"/>
            <charset val="134"/>
          </rPr>
          <t>27日</t>
        </r>
      </text>
    </comment>
    <comment ref="BM1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3日-4日</t>
        </r>
      </text>
    </comment>
    <comment ref="CM1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DF1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R1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A1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DU1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29日</t>
        </r>
      </text>
    </comment>
    <comment ref="O15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15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</t>
        </r>
      </text>
    </comment>
    <comment ref="U15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</t>
        </r>
      </text>
    </comment>
    <comment ref="CW1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14-4
20-1</t>
        </r>
      </text>
    </comment>
    <comment ref="X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C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O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15-8
16-4
22-8
29-8
</t>
        </r>
      </text>
    </comment>
    <comment ref="AU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AX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12-8
26-4</t>
        </r>
      </text>
    </comment>
    <comment ref="BG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10 24</t>
        </r>
      </text>
    </comment>
    <comment ref="BP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 </t>
        </r>
      </text>
    </comment>
    <comment ref="BY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12 26 </t>
        </r>
      </text>
    </comment>
    <comment ref="CD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8-8。用加班费抵扣</t>
        </r>
      </text>
    </comment>
    <comment ref="CH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16 23 
抵扣8号8小时事假，剩余16小时</t>
        </r>
      </text>
    </comment>
    <comment ref="CQ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13 20 </t>
        </r>
      </text>
    </comment>
    <comment ref="DA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18 25</t>
        </r>
      </text>
    </comment>
    <comment ref="DJ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X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8 14 20</t>
        </r>
      </text>
    </comment>
    <comment ref="AE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AZ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I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
30-0.5
</t>
        </r>
      </text>
    </comment>
    <comment ref="BR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12 24</t>
        </r>
      </text>
    </comment>
    <comment ref="CD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21 25 29</t>
        </r>
      </text>
    </comment>
    <comment ref="CJ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CM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19 29 </t>
        </r>
      </text>
    </comment>
    <comment ref="DF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T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X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C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O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1 8 15 29 </t>
        </r>
      </text>
    </comment>
    <comment ref="AX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G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10 17 24</t>
        </r>
      </text>
    </comment>
    <comment ref="BP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14 21 28</t>
        </r>
      </text>
    </comment>
    <comment ref="BY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12 19 </t>
        </r>
      </text>
    </comment>
    <comment ref="CH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9 16 18 </t>
        </r>
      </text>
    </comment>
    <comment ref="DJ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O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T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C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O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8 15 29 </t>
        </r>
      </text>
    </comment>
    <comment ref="BG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17 24 </t>
        </r>
      </text>
    </comment>
    <comment ref="BP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7 14 28</t>
        </r>
      </text>
    </comment>
    <comment ref="BY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5 12 19 27 </t>
        </r>
      </text>
    </comment>
    <comment ref="CH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</t>
        </r>
      </text>
    </comment>
    <comment ref="O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S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26  27</t>
        </r>
      </text>
    </comment>
    <comment ref="T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U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O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2 8 16 </t>
        </r>
      </text>
    </comment>
    <comment ref="AT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30-4
一共20小时事假，13,19加班费抵扣16小时，剩余4小时事假
</t>
        </r>
      </text>
    </comment>
    <comment ref="AX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13-19加班
抵扣7-8事假</t>
        </r>
      </text>
    </comment>
    <comment ref="BU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</t>
        </r>
      </text>
    </comment>
    <comment ref="O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T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5 18</t>
        </r>
      </text>
    </comment>
    <comment ref="AC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O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2 9 16 </t>
        </r>
      </text>
    </comment>
    <comment ref="AT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
13和19两天加班抵扣</t>
        </r>
      </text>
    </comment>
    <comment ref="AX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19 
抵扣7-8两天事假</t>
        </r>
      </text>
    </comment>
    <comment ref="BP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O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T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</t>
        </r>
      </text>
    </comment>
    <comment ref="AC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BD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</t>
        </r>
      </text>
    </comment>
    <comment ref="BU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18-3小时，加班费抵扣掉
</t>
        </r>
      </text>
    </comment>
    <comment ref="BY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19号8小时，抵扣掉18号3小时事假，剩余5小时加班费</t>
        </r>
      </text>
    </comment>
    <comment ref="CW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</t>
        </r>
      </text>
    </comment>
    <comment ref="O1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20 21 23 </t>
        </r>
      </text>
    </comment>
    <comment ref="AJ1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AU1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21-30 </t>
        </r>
      </text>
    </comment>
    <comment ref="DF1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O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R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6号产检假</t>
        </r>
      </text>
    </comment>
    <comment ref="X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AA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17号开始休产假</t>
        </r>
      </text>
    </comment>
    <comment ref="AM159" authorId="0">
      <text>
        <r>
          <rPr>
            <b/>
            <sz val="9"/>
            <rFont val="宋体"/>
            <charset val="134"/>
          </rPr>
          <t>lingshi:产假中</t>
        </r>
      </text>
    </comment>
    <comment ref="AV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E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产假中20-31</t>
        </r>
      </text>
    </comment>
    <comment ref="BN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5天</t>
        </r>
      </text>
    </comment>
    <comment ref="BW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1-24号产假</t>
        </r>
      </text>
    </comment>
    <comment ref="CJ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25-0.5</t>
        </r>
      </text>
    </comment>
    <comment ref="CS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O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V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22-0.5
23</t>
        </r>
      </text>
    </comment>
    <comment ref="X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AJ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Q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L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BV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 25-0.5
10-0.5</t>
        </r>
      </text>
    </comment>
    <comment ref="CD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20-4</t>
        </r>
      </text>
    </comment>
    <comment ref="CE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1-0.5</t>
        </r>
      </text>
    </comment>
    <comment ref="DC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DL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O1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S1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U1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O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U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5 18 19</t>
        </r>
      </text>
    </comment>
    <comment ref="X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Y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10-8</t>
        </r>
      </text>
    </comment>
    <comment ref="BL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O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AC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23-8</t>
        </r>
      </text>
    </comment>
    <comment ref="AO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8 30 22 </t>
        </r>
      </text>
    </comment>
    <comment ref="BG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17 25 </t>
        </r>
      </text>
    </comment>
    <comment ref="CH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DJ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O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AB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12-1
24-1</t>
        </r>
      </text>
    </comment>
    <comment ref="AD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J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</t>
        </r>
      </text>
    </comment>
    <comment ref="AM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丧假20 21 </t>
        </r>
      </text>
    </comment>
    <comment ref="AN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AP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8 16 29 </t>
        </r>
      </text>
    </comment>
    <comment ref="BG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BP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DJ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T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</t>
        </r>
      </text>
    </comment>
    <comment ref="V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C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</t>
        </r>
      </text>
    </comment>
    <comment ref="AO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1 15 23 </t>
        </r>
      </text>
    </comment>
    <comment ref="AX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AZ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
3-0.5</t>
        </r>
      </text>
    </comment>
    <comment ref="BG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10 18 </t>
        </r>
      </text>
    </comment>
    <comment ref="BP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7 15 28 </t>
        </r>
      </text>
    </comment>
    <comment ref="BY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6 12 </t>
        </r>
      </text>
    </comment>
    <comment ref="CA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
18-0.5</t>
        </r>
      </text>
    </comment>
    <comment ref="CH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3 17 23 </t>
        </r>
      </text>
    </comment>
    <comment ref="CJ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CQ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6 14 27</t>
        </r>
      </text>
    </comment>
    <comment ref="CS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2 30 </t>
        </r>
      </text>
    </comment>
    <comment ref="DA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DC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31-0.5</t>
        </r>
      </text>
    </comment>
    <comment ref="DJ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8 22 30 </t>
        </r>
      </text>
    </comment>
    <comment ref="O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T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8-0.5
28-0.5</t>
        </r>
      </text>
    </comment>
    <comment ref="AC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O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1 9 </t>
        </r>
      </text>
    </comment>
    <comment ref="AX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12 20 </t>
        </r>
      </text>
    </comment>
    <comment ref="BG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BP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7 21  29</t>
        </r>
      </text>
    </comment>
    <comment ref="BY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13 26 </t>
        </r>
      </text>
    </comment>
    <comment ref="CH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CQ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6 13 27</t>
        </r>
      </text>
    </comment>
    <comment ref="DA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DJ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1 8 23</t>
        </r>
      </text>
    </comment>
    <comment ref="O1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AJ1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</t>
        </r>
      </text>
    </comment>
    <comment ref="O1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1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28下午</t>
        </r>
      </text>
    </comment>
    <comment ref="AJ1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31-0.5</t>
        </r>
      </text>
    </comment>
    <comment ref="BL1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BU1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CD1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1号</t>
        </r>
      </text>
    </comment>
    <comment ref="CY1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9-18</t>
        </r>
      </text>
    </comment>
    <comment ref="U1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CM1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11-8</t>
        </r>
      </text>
    </comment>
    <comment ref="BM1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U1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BU1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1-3</t>
        </r>
      </text>
    </comment>
    <comment ref="CD1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19-3</t>
        </r>
      </text>
    </comment>
    <comment ref="BM1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16-0.5</t>
        </r>
      </text>
    </comment>
    <comment ref="CD1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11-8</t>
        </r>
      </text>
    </comment>
    <comment ref="CM1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11-8</t>
        </r>
      </text>
    </comment>
    <comment ref="O1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O1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1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</t>
        </r>
      </text>
    </comment>
    <comment ref="AB1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CQ1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O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
事假转年假</t>
        </r>
      </text>
    </comment>
    <comment ref="P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22 23 24 26 
27号事假用年假抵扣</t>
        </r>
      </text>
    </comment>
    <comment ref="Z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T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BE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婚假7-16</t>
        </r>
      </text>
    </comment>
    <comment ref="BM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10-0.5
25 26 27 30 </t>
        </r>
      </text>
    </comment>
    <comment ref="BV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1 2 3 4 </t>
        </r>
      </text>
    </comment>
    <comment ref="CD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22 25 </t>
        </r>
      </text>
    </comment>
    <comment ref="B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育儿假已用完</t>
        </r>
      </text>
    </comment>
    <comment ref="O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U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4 18 19 25 </t>
        </r>
      </text>
    </comment>
    <comment ref="X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AB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</t>
        </r>
      </text>
    </comment>
    <comment ref="AN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1 22 </t>
        </r>
      </text>
    </comment>
    <comment ref="AP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7 31 </t>
        </r>
      </text>
    </comment>
    <comment ref="BI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S1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1 4 </t>
        </r>
      </text>
    </comment>
    <comment ref="X1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10 11 12 13 14</t>
        </r>
      </text>
    </comment>
    <comment ref="O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S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6 10 </t>
        </r>
      </text>
    </comment>
    <comment ref="U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X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</t>
        </r>
      </text>
    </comment>
    <comment ref="Y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
7-8</t>
        </r>
      </text>
    </comment>
    <comment ref="AB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17-8
18-8
</t>
        </r>
      </text>
    </comment>
    <comment ref="AD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16-8</t>
        </r>
      </text>
    </comment>
    <comment ref="AK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4-5.5</t>
        </r>
      </text>
    </comment>
    <comment ref="AN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AP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AT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30-8
</t>
        </r>
      </text>
    </comment>
    <comment ref="AY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26-8</t>
        </r>
      </text>
    </comment>
    <comment ref="BV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D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18-8</t>
        </r>
      </text>
    </comment>
    <comment ref="CM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W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O1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1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
10-0.5
</t>
        </r>
      </text>
    </comment>
    <comment ref="O1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1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BE1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丧假2天  奶奶去世</t>
        </r>
      </text>
    </comment>
    <comment ref="CM187" authorId="0">
      <text>
        <r>
          <rPr>
            <b/>
            <sz val="9"/>
            <rFont val="宋体"/>
            <charset val="134"/>
          </rPr>
          <t>lingsh
30-2.5</t>
        </r>
      </text>
    </comment>
    <comment ref="CW1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20-8</t>
        </r>
      </text>
    </comment>
    <comment ref="AA1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19-0.5
20 21 丧假</t>
        </r>
      </text>
    </comment>
    <comment ref="AJ1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</t>
        </r>
      </text>
    </comment>
    <comment ref="CN1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18 19 29 </t>
        </r>
      </text>
    </comment>
    <comment ref="DF1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O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Q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</t>
        </r>
      </text>
    </comment>
    <comment ref="S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X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B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8-1
18-5.5</t>
        </r>
      </text>
    </comment>
    <comment ref="AN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AP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9-6.5
22-5.5
30-5.5</t>
        </r>
      </text>
    </comment>
    <comment ref="BG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18-5</t>
        </r>
      </text>
    </comment>
    <comment ref="BM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20  24 25 27 
26-0.5</t>
        </r>
      </text>
    </comment>
    <comment ref="BV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1 2 11 </t>
        </r>
      </text>
    </comment>
    <comment ref="CM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5-5.5
29 30 </t>
        </r>
      </text>
    </comment>
    <comment ref="CW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18-2.5</t>
        </r>
      </text>
    </comment>
    <comment ref="CX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30 31 </t>
        </r>
      </text>
    </comment>
    <comment ref="DJ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23 29-5.5</t>
        </r>
      </text>
    </comment>
    <comment ref="O19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O1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21 22 23 24 </t>
        </r>
      </text>
    </comment>
    <comment ref="S1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X1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
</t>
        </r>
      </text>
    </comment>
    <comment ref="O1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</t>
        </r>
      </text>
    </comment>
    <comment ref="AB192" authorId="0">
      <text>
        <r>
          <rPr>
            <b/>
            <sz val="9"/>
            <rFont val="宋体"/>
            <charset val="134"/>
          </rPr>
          <t>lingshi:
5-8
19-4
26-4</t>
        </r>
        <r>
          <rPr>
            <sz val="9"/>
            <rFont val="宋体"/>
            <charset val="134"/>
          </rPr>
          <t xml:space="preserve">
</t>
        </r>
      </text>
    </comment>
    <comment ref="AP1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O1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1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C1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O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26  27</t>
        </r>
      </text>
    </comment>
    <comment ref="Q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2 15 </t>
        </r>
      </text>
    </comment>
    <comment ref="Y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17-5</t>
        </r>
      </text>
    </comment>
    <comment ref="Z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11 26</t>
        </r>
      </text>
    </comment>
    <comment ref="AK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5-2.5
28-8</t>
        </r>
      </text>
    </comment>
    <comment ref="AL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AT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AU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C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9-1</t>
        </r>
      </text>
    </comment>
    <comment ref="BM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5 18 </t>
        </r>
      </text>
    </comment>
    <comment ref="BV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16</t>
        </r>
      </text>
    </comment>
    <comment ref="CD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
4-8
7-6</t>
        </r>
      </text>
    </comment>
    <comment ref="CE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CM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CN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CW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DG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X1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8 26</t>
        </r>
      </text>
    </comment>
    <comment ref="O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T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</t>
        </r>
      </text>
    </comment>
    <comment ref="AC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</t>
        </r>
      </text>
    </comment>
    <comment ref="BC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E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丧假2天（外公去世</t>
        </r>
      </text>
    </comment>
    <comment ref="BU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CM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O1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20-1
26-1
27-1</t>
        </r>
      </text>
    </comment>
    <comment ref="X197" authorId="0">
      <text>
        <r>
          <rPr>
            <sz val="9"/>
            <rFont val="宋体"/>
            <charset val="134"/>
          </rPr>
          <t>5日</t>
        </r>
      </text>
    </comment>
    <comment ref="AB1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12-0.5</t>
        </r>
      </text>
    </comment>
    <comment ref="AJ1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7日-1
12日-0.5</t>
        </r>
      </text>
    </comment>
    <comment ref="O1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P1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8</t>
        </r>
      </text>
    </comment>
    <comment ref="Q1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9</t>
        </r>
      </text>
    </comment>
    <comment ref="BM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</t>
        </r>
      </text>
    </comment>
    <comment ref="CF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产检假20号</t>
        </r>
      </text>
    </comment>
    <comment ref="CO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
5日-8
25日-8</t>
        </r>
      </text>
    </comment>
    <comment ref="CY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13-31产假</t>
        </r>
      </text>
    </comment>
    <comment ref="DH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DQ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O19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AJ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</t>
        </r>
      </text>
    </comment>
    <comment ref="AT199" authorId="0">
      <text>
        <r>
          <rPr>
            <sz val="9"/>
            <rFont val="宋体"/>
            <charset val="134"/>
          </rPr>
          <t>17日</t>
        </r>
      </text>
    </comment>
    <comment ref="BF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</t>
        </r>
      </text>
    </comment>
    <comment ref="BU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</t>
        </r>
      </text>
    </comment>
    <comment ref="BV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23-31（7天）日流产假不计薪
</t>
        </r>
      </text>
    </comment>
    <comment ref="CC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8.7,8.8
8.4-8.6三天为流产假，退回三天年假，实际请年假为2天</t>
        </r>
      </text>
    </comment>
    <comment ref="CE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1日-1
4日-6日-3
流产假不计薪</t>
        </r>
      </text>
    </comment>
    <comment ref="DF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18日-2.5</t>
        </r>
      </text>
    </comment>
    <comment ref="DO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17日</t>
        </r>
      </text>
    </comment>
    <comment ref="O2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X2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BM2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N2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</t>
        </r>
      </text>
    </comment>
    <comment ref="CX2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31-0.5</t>
        </r>
      </text>
    </comment>
    <comment ref="O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T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5 18 </t>
        </r>
      </text>
    </comment>
    <comment ref="AC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O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2 15 29</t>
        </r>
      </text>
    </comment>
    <comment ref="AX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BG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10 24</t>
        </r>
      </text>
    </comment>
    <comment ref="BP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8 21 </t>
        </r>
      </text>
    </comment>
    <comment ref="BY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5 20 </t>
        </r>
      </text>
    </comment>
    <comment ref="CH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2 9 16 </t>
        </r>
      </text>
    </comment>
    <comment ref="CQ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7 14 20 </t>
        </r>
      </text>
    </comment>
    <comment ref="DA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DJ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2 15</t>
        </r>
      </text>
    </comment>
    <comment ref="O20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26-0.5
27-1</t>
        </r>
      </text>
    </comment>
    <comment ref="S20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15-1
24-1.33</t>
        </r>
      </text>
    </comment>
    <comment ref="X202" authorId="0">
      <text>
        <r>
          <rPr>
            <sz val="9"/>
            <rFont val="宋体"/>
            <charset val="134"/>
          </rPr>
          <t>5日-1</t>
        </r>
        <r>
          <rPr>
            <b/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>8日-1</t>
        </r>
      </text>
    </comment>
    <comment ref="AB202" authorId="0">
      <text>
        <r>
          <rPr>
            <sz val="9"/>
            <rFont val="宋体"/>
            <charset val="134"/>
          </rPr>
          <t>12日</t>
        </r>
      </text>
    </comment>
    <comment ref="AN2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4日-0.75
20日-1</t>
        </r>
      </text>
    </comment>
    <comment ref="CD2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12日-8</t>
        </r>
      </text>
    </comment>
    <comment ref="O2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15  9 24 26 27 </t>
        </r>
      </text>
    </comment>
    <comment ref="AJ2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18 28 </t>
        </r>
      </text>
    </comment>
    <comment ref="O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
26 27 </t>
        </r>
      </text>
    </comment>
    <comment ref="U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4 19 25 </t>
        </r>
      </text>
    </comment>
    <comment ref="AO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8 15 22 
调休转加班费</t>
        </r>
      </text>
    </comment>
    <comment ref="BG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10 17 </t>
        </r>
      </text>
    </comment>
    <comment ref="BP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2 7 14 29</t>
        </r>
      </text>
    </comment>
    <comment ref="BY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13 26 </t>
        </r>
      </text>
    </comment>
    <comment ref="CH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2 23 </t>
        </r>
      </text>
    </comment>
    <comment ref="CU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8月调休余额转40小时为加班费
10月调休余额转40小时为加班费
11月调休余额转40小时为加班费</t>
        </r>
      </text>
    </comment>
    <comment ref="DH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丧假奶奶去世13-14</t>
        </r>
      </text>
    </comment>
    <comment ref="O20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22日~23日-2
24日-1
26日~27日-2</t>
        </r>
      </text>
    </comment>
    <comment ref="S20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20日~21日-16</t>
        </r>
      </text>
    </comment>
    <comment ref="U20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5日</t>
        </r>
      </text>
    </comment>
    <comment ref="AD205" authorId="0">
      <text>
        <r>
          <rPr>
            <sz val="9"/>
            <rFont val="宋体"/>
            <charset val="134"/>
          </rPr>
          <t>22日</t>
        </r>
      </text>
    </comment>
    <comment ref="AN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20日-8</t>
        </r>
      </text>
    </comment>
    <comment ref="AO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AP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16日-8</t>
        </r>
      </text>
    </comment>
    <comment ref="BG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</t>
        </r>
      </text>
    </comment>
    <comment ref="BY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</t>
        </r>
      </text>
    </comment>
    <comment ref="CH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31日-4</t>
        </r>
      </text>
    </comment>
    <comment ref="O2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26 27 </t>
        </r>
      </text>
    </comment>
    <comment ref="X2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
</t>
        </r>
      </text>
    </comment>
    <comment ref="Q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R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产检假1.2
产假</t>
        </r>
      </text>
    </comment>
    <comment ref="AA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M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婚假3-12</t>
        </r>
      </text>
    </comment>
    <comment ref="AV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E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N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19天产假</t>
        </r>
      </text>
    </comment>
    <comment ref="BY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12-7，个人提交8小时，实际打卡为7小时</t>
        </r>
      </text>
    </comment>
    <comment ref="CH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30-4</t>
        </r>
      </text>
    </comment>
    <comment ref="CS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DC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DL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10-1</t>
        </r>
      </text>
    </comment>
    <comment ref="O2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26 27 </t>
        </r>
      </text>
    </comment>
    <comment ref="U2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BC2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U2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BE2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婚假19-28</t>
        </r>
      </text>
    </comment>
    <comment ref="O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S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6 26 27 </t>
        </r>
      </text>
    </comment>
    <comment ref="U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18 19 4</t>
        </r>
      </text>
    </comment>
    <comment ref="X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17 19</t>
        </r>
      </text>
    </comment>
    <comment ref="AN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P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O2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</t>
        </r>
      </text>
    </comment>
    <comment ref="X2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Y2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</t>
        </r>
      </text>
    </comment>
    <comment ref="BP2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O2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CD2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15-2</t>
        </r>
      </text>
    </comment>
    <comment ref="O21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CD2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18日-3</t>
        </r>
      </text>
    </comment>
    <comment ref="O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J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3 14 </t>
        </r>
      </text>
    </comment>
    <comment ref="AK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17-1.5</t>
        </r>
      </text>
    </comment>
    <comment ref="AN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</t>
        </r>
      </text>
    </comment>
    <comment ref="AP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CM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12-5.5
2-2.5</t>
        </r>
      </text>
    </comment>
    <comment ref="O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26-2</t>
        </r>
      </text>
    </comment>
    <comment ref="S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10-4.48</t>
        </r>
      </text>
    </comment>
    <comment ref="X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K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10-3
11-4.5</t>
        </r>
      </text>
    </comment>
    <comment ref="AL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U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
28-0.5</t>
        </r>
      </text>
    </comment>
    <comment ref="BC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BL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20 23 24 </t>
        </r>
      </text>
    </comment>
    <comment ref="BV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21 24 25 28 29 30 31 </t>
        </r>
      </text>
    </comment>
    <comment ref="CE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1-15
22-29</t>
        </r>
      </text>
    </comment>
    <comment ref="CM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</t>
        </r>
      </text>
    </comment>
    <comment ref="CN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1 2 3 4 5 8 </t>
        </r>
      </text>
    </comment>
    <comment ref="DG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P2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
26 27 </t>
        </r>
      </text>
    </comment>
    <comment ref="X2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
28-1</t>
        </r>
      </text>
    </comment>
    <comment ref="AJ2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24-0.5</t>
        </r>
      </text>
    </comment>
    <comment ref="O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
26</t>
        </r>
      </text>
    </comment>
    <comment ref="S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</t>
        </r>
      </text>
    </comment>
    <comment ref="AJ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17-0.5</t>
        </r>
      </text>
    </comment>
    <comment ref="CM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DF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O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7 13 20 21 22 23 24 27</t>
        </r>
      </text>
    </comment>
    <comment ref="P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S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U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Y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BC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
22-4</t>
        </r>
      </text>
    </comment>
    <comment ref="BL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3-3.5
27-8</t>
        </r>
      </text>
    </comment>
    <comment ref="BN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陪产假30号</t>
        </r>
      </text>
    </comment>
    <comment ref="BU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BW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1-9陪产假</t>
        </r>
      </text>
    </comment>
    <comment ref="CD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12 13 14 </t>
        </r>
      </text>
    </comment>
    <comment ref="O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X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J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31-0.5</t>
        </r>
      </text>
    </comment>
    <comment ref="AL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N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P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AV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7 10 </t>
        </r>
      </text>
    </comment>
    <comment ref="CD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8-1</t>
        </r>
      </text>
    </comment>
    <comment ref="CM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S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23 24 28 29 </t>
        </r>
      </text>
    </comment>
    <comment ref="CW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DL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20-0.5</t>
        </r>
      </text>
    </comment>
    <comment ref="O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BG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</t>
        </r>
      </text>
    </comment>
    <comment ref="BP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Y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CH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</t>
        </r>
      </text>
    </comment>
    <comment ref="DA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O22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24日~27日</t>
        </r>
      </text>
    </comment>
    <comment ref="X221" authorId="0">
      <text>
        <r>
          <rPr>
            <sz val="9"/>
            <rFont val="宋体"/>
            <charset val="134"/>
          </rPr>
          <t>5日-6日</t>
        </r>
      </text>
    </comment>
    <comment ref="Y221" authorId="0">
      <text>
        <r>
          <rPr>
            <sz val="9"/>
            <rFont val="宋体"/>
            <charset val="134"/>
          </rPr>
          <t>24日-28日共40小时，4小时用调休抵扣，剩余36小时事假</t>
        </r>
      </text>
    </comment>
    <comment ref="AB221" authorId="0">
      <text>
        <r>
          <rPr>
            <sz val="9"/>
            <rFont val="宋体"/>
            <charset val="134"/>
          </rPr>
          <t xml:space="preserve">21日-8
24日-28日共40小时，4小时用调休抵扣，剩余36小时事假
</t>
        </r>
      </text>
    </comment>
    <comment ref="AD221" authorId="0">
      <text>
        <r>
          <rPr>
            <sz val="9"/>
            <rFont val="宋体"/>
            <charset val="134"/>
          </rPr>
          <t>15日-8
16日-8</t>
        </r>
      </text>
    </comment>
    <comment ref="AN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31日</t>
        </r>
      </text>
    </comment>
    <comment ref="AP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AT221" authorId="0">
      <text>
        <r>
          <rPr>
            <sz val="9"/>
            <rFont val="宋体"/>
            <charset val="134"/>
          </rPr>
          <t xml:space="preserve">18日
</t>
        </r>
      </text>
    </comment>
    <comment ref="BC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28-30日</t>
        </r>
      </text>
    </comment>
    <comment ref="CM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29日-4
30日-8</t>
        </r>
      </text>
    </comment>
    <comment ref="DF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
</t>
        </r>
      </text>
    </comment>
    <comment ref="DO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12日-8
30日-31日-16</t>
        </r>
      </text>
    </comment>
    <comment ref="O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AB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D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</t>
        </r>
      </text>
    </comment>
    <comment ref="AN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AP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BL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O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X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D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BM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19 20 23 </t>
        </r>
      </text>
    </comment>
    <comment ref="BP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CH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Q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O22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BE2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丧假2天（奶奶去世</t>
        </r>
      </text>
    </comment>
    <comment ref="BL2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</t>
        </r>
      </text>
    </comment>
    <comment ref="CD2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22日-8</t>
        </r>
      </text>
    </comment>
    <comment ref="O22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20日~21日-2
26日~27日-2</t>
        </r>
      </text>
    </comment>
    <comment ref="R2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15 16 17</t>
        </r>
      </text>
    </comment>
    <comment ref="X225" authorId="0">
      <text>
        <r>
          <rPr>
            <sz val="9"/>
            <rFont val="宋体"/>
            <charset val="134"/>
          </rPr>
          <t>5日</t>
        </r>
      </text>
    </comment>
    <comment ref="AT225" authorId="0">
      <text>
        <r>
          <rPr>
            <sz val="9"/>
            <rFont val="宋体"/>
            <charset val="134"/>
          </rPr>
          <t>3日-3
30日-2</t>
        </r>
      </text>
    </comment>
    <comment ref="BU2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4日-1
18日-2.5</t>
        </r>
      </text>
    </comment>
    <comment ref="DO2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23日-2
26日-8</t>
        </r>
      </text>
    </comment>
    <comment ref="O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T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X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B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11-1.5</t>
        </r>
      </text>
    </comment>
    <comment ref="AD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22-6.5
23-8</t>
        </r>
      </text>
    </comment>
    <comment ref="AO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30 22  15 9 2</t>
        </r>
      </text>
    </comment>
    <comment ref="AP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23-5
29-6.5
16-4.5</t>
        </r>
      </text>
    </comment>
    <comment ref="AU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24 25 27 28 29 30</t>
        </r>
      </text>
    </comment>
    <comment ref="AX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20-5.5</t>
        </r>
      </text>
    </comment>
    <comment ref="BG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18 25 </t>
        </r>
      </text>
    </comment>
    <comment ref="BP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15 21</t>
        </r>
      </text>
    </comment>
    <comment ref="BY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 6-7.5 
13-6.5</t>
        </r>
      </text>
    </comment>
    <comment ref="CH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10 17 24 </t>
        </r>
      </text>
    </comment>
    <comment ref="CQ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
21-6.5</t>
        </r>
      </text>
    </comment>
    <comment ref="DA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25-5
26-8</t>
        </r>
      </text>
    </comment>
    <comment ref="DJ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</t>
        </r>
      </text>
    </comment>
    <comment ref="O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</t>
        </r>
      </text>
    </comment>
    <comment ref="S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D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J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N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P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DJ227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9</t>
        </r>
      </text>
    </comment>
    <comment ref="DK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</t>
        </r>
      </text>
    </comment>
    <comment ref="O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U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 5-5 </t>
        </r>
      </text>
    </comment>
    <comment ref="AB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</t>
        </r>
      </text>
    </comment>
    <comment ref="AD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23-5.5</t>
        </r>
      </text>
    </comment>
    <comment ref="AN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7-3.5</t>
        </r>
      </text>
    </comment>
    <comment ref="AP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30 29-5</t>
        </r>
      </text>
    </comment>
    <comment ref="DH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12-21，婚假</t>
        </r>
      </text>
    </comment>
    <comment ref="O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S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U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O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AP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AX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CH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</t>
        </r>
      </text>
    </comment>
    <comment ref="CU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10月调休余额转40小时为加班费</t>
        </r>
      </text>
    </comment>
    <comment ref="DA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18-8
经核实调整为4小时</t>
        </r>
      </text>
    </comment>
    <comment ref="U2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O2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U2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5 19 </t>
        </r>
      </text>
    </comment>
    <comment ref="O2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O2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
 3-0.5</t>
        </r>
      </text>
    </comment>
    <comment ref="S2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15-4.5
24-4</t>
        </r>
      </text>
    </comment>
    <comment ref="AB2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AJ2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CY2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婚假9-18</t>
        </r>
      </text>
    </comment>
    <comment ref="O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R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3丧假</t>
        </r>
      </text>
    </comment>
    <comment ref="AB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26-1</t>
        </r>
      </text>
    </comment>
    <comment ref="AJ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 31-0.5</t>
        </r>
      </text>
    </comment>
    <comment ref="AP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D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27-4.5
28-8
29-8</t>
        </r>
      </text>
    </comment>
    <comment ref="CO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18号0.5天</t>
        </r>
      </text>
    </comment>
    <comment ref="CY234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产检假9</t>
        </r>
      </text>
    </comment>
    <comment ref="DH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产检假10-0.5
27-1</t>
        </r>
      </text>
    </comment>
    <comment ref="DQ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8 30产检假各0.5天</t>
        </r>
      </text>
    </comment>
    <comment ref="O23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24日~26日</t>
        </r>
      </text>
    </comment>
    <comment ref="S23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U23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</t>
        </r>
      </text>
    </comment>
    <comment ref="BL2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</t>
        </r>
      </text>
    </comment>
    <comment ref="S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15-1
23-4.5
27-8</t>
        </r>
      </text>
    </comment>
    <comment ref="T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B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7-4
26-0.5</t>
        </r>
      </text>
    </comment>
    <comment ref="AN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19-2.5
27-6</t>
        </r>
      </text>
    </comment>
    <comment ref="AO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P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
22-6.5</t>
        </r>
      </text>
    </comment>
    <comment ref="BN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9-18陪产假</t>
        </r>
      </text>
    </comment>
    <comment ref="DA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18-6.5
25-8</t>
        </r>
      </text>
    </comment>
    <comment ref="DJ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
8-8
15-7
16-10
22-10
23-4
29-7</t>
        </r>
      </text>
    </comment>
    <comment ref="X2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AJ2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AP2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CE2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4-8号
11-15号</t>
        </r>
      </text>
    </comment>
    <comment ref="O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20 26 27 </t>
        </r>
      </text>
    </comment>
    <comment ref="AL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CM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1-1</t>
        </r>
      </text>
    </comment>
    <comment ref="DF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G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O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9 26 27 </t>
        </r>
      </text>
    </comment>
    <comment ref="AB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</t>
        </r>
      </text>
    </comment>
    <comment ref="AO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AX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20-6.5</t>
        </r>
      </text>
    </comment>
    <comment ref="BG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BN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陪产假25-30</t>
        </r>
      </text>
    </comment>
    <comment ref="BP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
15-8</t>
        </r>
      </text>
    </comment>
    <comment ref="BW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1-4陪产假</t>
        </r>
      </text>
    </comment>
    <comment ref="BY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13-8</t>
        </r>
      </text>
    </comment>
    <comment ref="CH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CQ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</t>
        </r>
      </text>
    </comment>
    <comment ref="DA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19 26 </t>
        </r>
      </text>
    </comment>
    <comment ref="DJ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9-8
16-8
22-8
23-4
29-8
30-4</t>
        </r>
      </text>
    </comment>
    <comment ref="O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V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X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10-0.5</t>
        </r>
      </text>
    </comment>
    <comment ref="BG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CH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23-10
30-10</t>
        </r>
      </text>
    </comment>
    <comment ref="DA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18-7
25-5</t>
        </r>
      </text>
    </comment>
    <comment ref="DJ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22-7.5
29-11
30-5.5</t>
        </r>
      </text>
    </comment>
    <comment ref="O2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AB2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17上午2.5</t>
        </r>
      </text>
    </comment>
    <comment ref="AP2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1-5
29-5.5</t>
        </r>
      </text>
    </comment>
    <comment ref="O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X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B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7-8</t>
        </r>
      </text>
    </comment>
    <comment ref="AN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</t>
        </r>
      </text>
    </comment>
    <comment ref="DJ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9-7
30-6.5</t>
        </r>
      </text>
    </comment>
    <comment ref="V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AP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Z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I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L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16-1.5</t>
        </r>
      </text>
    </comment>
    <comment ref="BU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8-1</t>
        </r>
      </text>
    </comment>
    <comment ref="CW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Q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16 17 20 21 22 23 24 26 27 </t>
        </r>
      </text>
    </comment>
    <comment ref="X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20-2.5</t>
        </r>
      </text>
    </comment>
    <comment ref="AN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17-2.5
10-2</t>
        </r>
      </text>
    </comment>
    <comment ref="AP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2-5
29-8</t>
        </r>
      </text>
    </comment>
    <comment ref="CW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29-1</t>
        </r>
      </text>
    </comment>
    <comment ref="O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E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28上午
</t>
        </r>
      </text>
    </comment>
    <comment ref="AN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
</t>
        </r>
      </text>
    </comment>
    <comment ref="AQ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CJ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 </t>
        </r>
      </text>
    </comment>
    <comment ref="X2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CD2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，7号用加班费抵扣</t>
        </r>
      </text>
    </comment>
    <comment ref="CH2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30-8，抵扣7号事假</t>
        </r>
      </text>
    </comment>
    <comment ref="O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21-0.5
26</t>
        </r>
      </text>
    </comment>
    <comment ref="X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
19-0.5
21-0.5</t>
        </r>
      </text>
    </comment>
    <comment ref="AJ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6 18 </t>
        </r>
      </text>
    </comment>
    <comment ref="DA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
26-4</t>
        </r>
      </text>
    </comment>
    <comment ref="DJ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2-6
9-9
24-10
29-6</t>
        </r>
      </text>
    </comment>
    <comment ref="O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22 23 24 26 27 2</t>
        </r>
      </text>
    </comment>
    <comment ref="P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
9-2.5</t>
        </r>
      </text>
    </comment>
    <comment ref="S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Y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10-2.5
21-2.5</t>
        </r>
      </text>
    </comment>
    <comment ref="AK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4-2.5
11-8
20-0.5
31-8</t>
        </r>
      </text>
    </comment>
    <comment ref="AP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T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
24-0.5
27-0.5
30-8</t>
        </r>
      </text>
    </comment>
    <comment ref="BC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23-0.5</t>
        </r>
      </text>
    </comment>
    <comment ref="BL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</t>
        </r>
      </text>
    </comment>
    <comment ref="BU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21-0.5</t>
        </r>
      </text>
    </comment>
    <comment ref="CD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21-2.5
25-8
27-1
</t>
        </r>
      </text>
    </comment>
    <comment ref="CE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8 11 12 </t>
        </r>
      </text>
    </comment>
    <comment ref="CM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18-0.5
26-3.5</t>
        </r>
      </text>
    </comment>
    <comment ref="DF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24
21-0.5</t>
        </r>
      </text>
    </comment>
    <comment ref="O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T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X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AJ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AO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1 2 29 30 </t>
        </r>
      </text>
    </comment>
    <comment ref="BG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</t>
        </r>
      </text>
    </comment>
    <comment ref="BP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BQ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BY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13 27 </t>
        </r>
      </text>
    </comment>
    <comment ref="CH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9 10 30 31 </t>
        </r>
      </text>
    </comment>
    <comment ref="CQ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DA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</t>
        </r>
      </text>
    </comment>
    <comment ref="DJ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S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23-1
24-2
26-8</t>
        </r>
      </text>
    </comment>
    <comment ref="U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B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</t>
        </r>
      </text>
    </comment>
    <comment ref="AN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5-2.5
7-5.5</t>
        </r>
      </text>
    </comment>
    <comment ref="AP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
2-8
15-8
16-8
22-4
29-4.5</t>
        </r>
      </text>
    </comment>
    <comment ref="BU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
2-1.5</t>
        </r>
      </text>
    </comment>
    <comment ref="S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10-0.5
13-2
17-0.5
22-0.5
9-1</t>
        </r>
      </text>
    </comment>
    <comment ref="U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4-5.5</t>
        </r>
      </text>
    </comment>
    <comment ref="X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11-0.5
21-1
24-1
26-1</t>
        </r>
      </text>
    </comment>
    <comment ref="AB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8-1
10-0.5
20-0.5
27-2.5
28-2</t>
        </r>
      </text>
    </comment>
    <comment ref="AJ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28-上午</t>
        </r>
      </text>
    </comment>
    <comment ref="AN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
5-1
13-1</t>
        </r>
      </text>
    </comment>
    <comment ref="AP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8-6
22-7.5
</t>
        </r>
      </text>
    </comment>
    <comment ref="CM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O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
26 27 </t>
        </r>
      </text>
    </comment>
    <comment ref="V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O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X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BI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BP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7 15 </t>
        </r>
      </text>
    </comment>
    <comment ref="BR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
19-0.5</t>
        </r>
      </text>
    </comment>
    <comment ref="BY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CH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16 24 
30-4</t>
        </r>
      </text>
    </comment>
    <comment ref="CQ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7 27 </t>
        </r>
      </text>
    </comment>
    <comment ref="DA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O25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24日~27日</t>
        </r>
      </text>
    </comment>
    <comment ref="BP2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号加班转调休改为转加班费</t>
        </r>
      </text>
    </comment>
    <comment ref="DJ2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30日-3</t>
        </r>
      </text>
    </comment>
    <comment ref="O2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2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O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6 20 21 22 23 24 26 27 </t>
        </r>
      </text>
    </comment>
    <comment ref="S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T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26-8</t>
        </r>
      </text>
    </comment>
    <comment ref="AC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23-8</t>
        </r>
      </text>
    </comment>
    <comment ref="AL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</t>
        </r>
      </text>
    </comment>
    <comment ref="AN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21-5.5</t>
        </r>
      </text>
    </comment>
    <comment ref="AO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X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G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5 17 </t>
        </r>
      </text>
    </comment>
    <comment ref="BP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15 28 </t>
        </r>
      </text>
    </comment>
    <comment ref="BY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CH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CM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25-5.5
加班费抵扣</t>
        </r>
      </text>
    </comment>
    <comment ref="CQ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
抵扣25-5.5小时事假
剩余2.5小时</t>
        </r>
      </text>
    </comment>
    <comment ref="CW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DA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</t>
        </r>
      </text>
    </comment>
    <comment ref="O2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6 20 21 22 23 24 26 27 
</t>
        </r>
      </text>
    </comment>
    <comment ref="AB2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7-8
8-8</t>
        </r>
      </text>
    </comment>
    <comment ref="AD2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O2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</t>
        </r>
      </text>
    </comment>
    <comment ref="X2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P2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O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23-0.5
24 26 27 </t>
        </r>
      </text>
    </comment>
    <comment ref="S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U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AK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
27-4</t>
        </r>
      </text>
    </comment>
    <comment ref="BC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BL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</t>
        </r>
      </text>
    </comment>
    <comment ref="CD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11-4
12-8</t>
        </r>
      </text>
    </comment>
    <comment ref="CW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</t>
        </r>
      </text>
    </comment>
    <comment ref="DG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
3-0.5</t>
        </r>
      </text>
    </comment>
    <comment ref="O2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2 3 24 26 27 </t>
        </r>
      </text>
    </comment>
    <comment ref="BE2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陪产假14-23</t>
        </r>
      </text>
    </comment>
    <comment ref="BU2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2 3 4 </t>
        </r>
      </text>
    </comment>
    <comment ref="O2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X2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U2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</t>
        </r>
      </text>
    </comment>
    <comment ref="CM2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O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23-0.5 24 26 27 </t>
        </r>
      </text>
    </comment>
    <comment ref="P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</t>
        </r>
      </text>
    </comment>
    <comment ref="BC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L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BU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4-4
7-2.5</t>
        </r>
      </text>
    </comment>
    <comment ref="CD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</t>
        </r>
      </text>
    </comment>
    <comment ref="CM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2-5.5
5-8
30-8</t>
        </r>
      </text>
    </comment>
    <comment ref="DF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O2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21 22 23 24 26 27 </t>
        </r>
      </text>
    </comment>
    <comment ref="X2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J2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X2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BL2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24-4.5小时事假，调休抵扣3小时，剩余1.5小时事假</t>
        </r>
      </text>
    </comment>
    <comment ref="BO2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24-4.5小时事假，调休月抵扣3小时剩余1.5小时事假
</t>
        </r>
      </text>
    </comment>
    <comment ref="S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25共16小时</t>
        </r>
      </text>
    </comment>
    <comment ref="Z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17-0.5</t>
        </r>
      </text>
    </comment>
    <comment ref="AB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D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N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
21-8</t>
        </r>
      </text>
    </comment>
    <comment ref="AP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15--8
29-5</t>
        </r>
      </text>
    </comment>
    <comment ref="BU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31-1</t>
        </r>
      </text>
    </comment>
    <comment ref="DF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O2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2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O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22 23 24 25 26 </t>
        </r>
      </text>
    </comment>
    <comment ref="P268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7-3</t>
        </r>
      </text>
    </comment>
    <comment ref="Y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10-8</t>
        </r>
      </text>
    </comment>
    <comment ref="AT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
27-8</t>
        </r>
      </text>
    </comment>
    <comment ref="BL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BU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CD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6 18 </t>
        </r>
      </text>
    </comment>
    <comment ref="DF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27-5
3-8
7-4</t>
        </r>
      </text>
    </comment>
    <comment ref="O2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S2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O27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24日-27日</t>
        </r>
      </text>
    </comment>
    <comment ref="X270" authorId="0">
      <text>
        <r>
          <rPr>
            <sz val="9"/>
            <rFont val="宋体"/>
            <charset val="134"/>
          </rPr>
          <t>10日</t>
        </r>
      </text>
    </comment>
    <comment ref="AJ2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</t>
        </r>
      </text>
    </comment>
    <comment ref="AK2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13-2.5
31日-4.5</t>
        </r>
      </text>
    </comment>
    <comment ref="BL2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25日</t>
        </r>
      </text>
    </comment>
    <comment ref="CM2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O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13 23 </t>
        </r>
      </text>
    </comment>
    <comment ref="U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X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5 8</t>
        </r>
      </text>
    </comment>
    <comment ref="AD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15-6
22-8</t>
        </r>
      </text>
    </comment>
    <comment ref="AN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31-0.5
28-0.5
14-0.5
4-1.5</t>
        </r>
      </text>
    </comment>
    <comment ref="AP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 29  
15-7</t>
        </r>
      </text>
    </comment>
    <comment ref="O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AN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3 21 </t>
        </r>
      </text>
    </comment>
    <comment ref="AP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15 29 </t>
        </r>
      </text>
    </comment>
    <comment ref="BL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O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</t>
        </r>
      </text>
    </comment>
    <comment ref="S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</t>
        </r>
      </text>
    </comment>
    <comment ref="U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AB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</t>
        </r>
      </text>
    </comment>
    <comment ref="AD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22-8</t>
        </r>
      </text>
    </comment>
    <comment ref="AN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
5-4</t>
        </r>
      </text>
    </comment>
    <comment ref="AP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O2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24-27</t>
        </r>
      </text>
    </comment>
    <comment ref="O2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AJ2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BU2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DF2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</t>
        </r>
      </text>
    </comment>
    <comment ref="O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7 14 26 27 </t>
        </r>
      </text>
    </comment>
    <comment ref="X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Y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AB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28-8</t>
        </r>
      </text>
    </comment>
    <comment ref="AD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AP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16 29 </t>
        </r>
      </text>
    </comment>
    <comment ref="BP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</t>
        </r>
      </text>
    </comment>
    <comment ref="DJ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30-4</t>
        </r>
      </text>
    </comment>
    <comment ref="O27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9-0.5
26日-27日</t>
        </r>
      </text>
    </comment>
    <comment ref="X277" authorId="0">
      <text>
        <r>
          <rPr>
            <sz val="9"/>
            <rFont val="宋体"/>
            <charset val="134"/>
          </rPr>
          <t>8日</t>
        </r>
      </text>
    </comment>
    <comment ref="AJ2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</t>
        </r>
      </text>
    </comment>
    <comment ref="O27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16-1
26-1
27-1</t>
        </r>
      </text>
    </comment>
    <comment ref="X278" authorId="0">
      <text>
        <r>
          <rPr>
            <sz val="9"/>
            <rFont val="宋体"/>
            <charset val="134"/>
          </rPr>
          <t>5日-6日</t>
        </r>
      </text>
    </comment>
    <comment ref="AJ2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</t>
        </r>
      </text>
    </comment>
    <comment ref="O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23 26 27 </t>
        </r>
      </text>
    </comment>
    <comment ref="P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13-8
17-1
20-1</t>
        </r>
      </text>
    </comment>
    <comment ref="U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</t>
        </r>
      </text>
    </comment>
    <comment ref="Y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20-2</t>
        </r>
      </text>
    </comment>
    <comment ref="AB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28-8</t>
        </r>
      </text>
    </comment>
    <comment ref="AD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K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21-1
28-8</t>
        </r>
      </text>
    </comment>
    <comment ref="AN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17-8</t>
        </r>
      </text>
    </comment>
    <comment ref="AP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T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
24-2.5</t>
        </r>
      </text>
    </comment>
    <comment ref="AU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BC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27-2
28-2
16-2</t>
        </r>
      </text>
    </comment>
    <comment ref="BL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6-2小时
调休抵扣1小时，剩余1小时事假</t>
        </r>
      </text>
    </comment>
    <comment ref="BU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30-2</t>
        </r>
      </text>
    </comment>
    <comment ref="CW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23-3
29-2</t>
        </r>
      </text>
    </comment>
    <comment ref="DF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25-3
20-8
18-8
调休余额抵扣1小时
剩余18小时事假
</t>
        </r>
      </text>
    </comment>
    <comment ref="O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K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25-3</t>
        </r>
      </text>
    </comment>
    <comment ref="AT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9-1</t>
        </r>
      </text>
    </comment>
    <comment ref="BU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16 17 28 30 </t>
        </r>
      </text>
    </comment>
    <comment ref="CD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4 22 29 </t>
        </r>
      </text>
    </comment>
    <comment ref="CM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18-3
23-2
24-30号六天</t>
        </r>
      </text>
    </comment>
    <comment ref="CW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11 13 
其中8小时用调休抵扣</t>
        </r>
      </text>
    </comment>
    <comment ref="DF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O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16 17 </t>
        </r>
      </text>
    </comment>
    <comment ref="S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6-2.5
15-4
24-1</t>
        </r>
      </text>
    </comment>
    <comment ref="U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4-7.5</t>
        </r>
      </text>
    </comment>
    <comment ref="X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J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AT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18 21</t>
        </r>
      </text>
    </comment>
    <comment ref="BC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BM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U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CM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25-1</t>
        </r>
      </text>
    </comment>
    <comment ref="CW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DF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27   28</t>
        </r>
      </text>
    </comment>
    <comment ref="O28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</t>
        </r>
      </text>
    </comment>
    <comment ref="S28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14-1
15-4
22-1
24-3</t>
        </r>
      </text>
    </comment>
    <comment ref="X282" authorId="0">
      <text>
        <r>
          <rPr>
            <sz val="9"/>
            <rFont val="宋体"/>
            <charset val="134"/>
          </rPr>
          <t>14日</t>
        </r>
      </text>
    </comment>
    <comment ref="AB282" authorId="0">
      <text>
        <r>
          <rPr>
            <sz val="9"/>
            <rFont val="宋体"/>
            <charset val="134"/>
          </rPr>
          <t>17日</t>
        </r>
      </text>
    </comment>
    <comment ref="AO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16日-5
30日-5</t>
        </r>
      </text>
    </comment>
    <comment ref="AP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9日-2
15日-2
23日-5</t>
        </r>
      </text>
    </comment>
    <comment ref="BG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</t>
        </r>
      </text>
    </comment>
    <comment ref="CH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23日-4
31日-3</t>
        </r>
      </text>
    </comment>
    <comment ref="CQ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7日-7
13日-5
20日-4</t>
        </r>
      </text>
    </comment>
    <comment ref="DA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8日-5
19日-5</t>
        </r>
      </text>
    </comment>
    <comment ref="DJ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9日-7</t>
        </r>
      </text>
    </comment>
    <comment ref="O28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S28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15-1
16-1</t>
        </r>
      </text>
    </comment>
    <comment ref="U28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</t>
        </r>
      </text>
    </comment>
    <comment ref="X283" authorId="0">
      <text>
        <r>
          <rPr>
            <sz val="9"/>
            <rFont val="宋体"/>
            <charset val="134"/>
          </rPr>
          <t>14日</t>
        </r>
      </text>
    </comment>
    <comment ref="AB283" authorId="0">
      <text>
        <r>
          <rPr>
            <sz val="9"/>
            <rFont val="宋体"/>
            <charset val="134"/>
          </rPr>
          <t>5日</t>
        </r>
      </text>
    </comment>
    <comment ref="AP2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9日-3
15日-4</t>
        </r>
      </text>
    </comment>
    <comment ref="BQ2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6.22加班到晚上十点，实际5.5小时，增加3.5</t>
        </r>
      </text>
    </comment>
    <comment ref="O28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27-1
26-1</t>
        </r>
      </text>
    </comment>
    <comment ref="S28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13-5
2-1</t>
        </r>
      </text>
    </comment>
    <comment ref="U28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</t>
        </r>
      </text>
    </comment>
    <comment ref="AB284" authorId="0">
      <text>
        <r>
          <rPr>
            <sz val="9"/>
            <rFont val="宋体"/>
            <charset val="134"/>
          </rPr>
          <t>28日</t>
        </r>
      </text>
    </comment>
    <comment ref="AN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AP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9日-7
23日-6
30日7</t>
        </r>
      </text>
    </comment>
    <comment ref="CO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产检假30日</t>
        </r>
      </text>
    </comment>
    <comment ref="CQ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CY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8号产检</t>
        </r>
      </text>
    </comment>
    <comment ref="DH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26产检假</t>
        </r>
      </text>
    </comment>
    <comment ref="DQ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29产检假2天</t>
        </r>
      </text>
    </comment>
    <comment ref="O28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3-0.5
26-1
27-1</t>
        </r>
      </text>
    </comment>
    <comment ref="AB285" authorId="0">
      <text>
        <r>
          <rPr>
            <sz val="9"/>
            <rFont val="宋体"/>
            <charset val="134"/>
          </rPr>
          <t>28日</t>
        </r>
      </text>
    </comment>
    <comment ref="AN2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O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2 3 26 27 </t>
        </r>
      </text>
    </comment>
    <comment ref="S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Y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28下午-1</t>
        </r>
      </text>
    </comment>
    <comment ref="AN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P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DF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O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22-0.5 23 24 26 27 </t>
        </r>
      </text>
    </comment>
    <comment ref="AL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AP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AU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29-0.5
30
22-0.5</t>
        </r>
      </text>
    </comment>
    <comment ref="CE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DG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S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AJ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26-0.5
27-0.5
17 18 </t>
        </r>
      </text>
    </comment>
    <comment ref="AT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29-3</t>
        </r>
      </text>
    </comment>
    <comment ref="BU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28-4
30-4</t>
        </r>
      </text>
    </comment>
    <comment ref="CD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</t>
        </r>
      </text>
    </comment>
    <comment ref="CW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11-4</t>
        </r>
      </text>
    </comment>
    <comment ref="O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18-0.5
25-0.5</t>
        </r>
      </text>
    </comment>
    <comment ref="Y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K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
24-1
28-1
31-1</t>
        </r>
      </text>
    </comment>
    <comment ref="BU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
2-4</t>
        </r>
      </text>
    </comment>
    <comment ref="BV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3-0.5天</t>
        </r>
      </text>
    </comment>
    <comment ref="CW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15-3
30-3</t>
        </r>
      </text>
    </comment>
    <comment ref="DF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26-3.5</t>
        </r>
      </text>
    </comment>
    <comment ref="Q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9 10
13 14 15 16 17  </t>
        </r>
      </text>
    </comment>
    <comment ref="S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23-2.5
24 26 27 </t>
        </r>
      </text>
    </comment>
    <comment ref="U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
18-2
5-5</t>
        </r>
      </text>
    </comment>
    <comment ref="X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5 6 7 8 28</t>
        </r>
      </text>
    </comment>
    <comment ref="AB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27-6</t>
        </r>
      </text>
    </comment>
    <comment ref="AN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AP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2-4.5
8-6.5
9-10
15-4.5
16-4.5</t>
        </r>
      </text>
    </comment>
    <comment ref="CI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O29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24日~27日</t>
        </r>
      </text>
    </comment>
    <comment ref="S29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</t>
        </r>
      </text>
    </comment>
    <comment ref="U29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4日</t>
        </r>
      </text>
    </comment>
    <comment ref="X291" authorId="0">
      <text>
        <r>
          <rPr>
            <sz val="9"/>
            <rFont val="宋体"/>
            <charset val="134"/>
          </rPr>
          <t>5日-7日</t>
        </r>
      </text>
    </comment>
    <comment ref="O292" authorId="0">
      <text>
        <r>
          <rPr>
            <b/>
            <sz val="9"/>
            <rFont val="宋体"/>
            <charset val="134"/>
          </rPr>
          <t xml:space="preserve">lingshi:-
</t>
        </r>
        <r>
          <rPr>
            <sz val="9"/>
            <rFont val="宋体"/>
            <charset val="134"/>
          </rPr>
          <t xml:space="preserve">14-0.5
26 27 </t>
        </r>
      </text>
    </comment>
    <comment ref="AB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</t>
        </r>
      </text>
    </comment>
    <comment ref="AC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J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</t>
        </r>
      </text>
    </comment>
    <comment ref="AO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22 23 
1-5</t>
        </r>
      </text>
    </comment>
    <comment ref="BG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10 17 25</t>
        </r>
      </text>
    </comment>
    <comment ref="BP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14-28</t>
        </r>
      </text>
    </comment>
    <comment ref="BY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12-8
19-7</t>
        </r>
      </text>
    </comment>
    <comment ref="CH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9 16 23 30</t>
        </r>
      </text>
    </comment>
    <comment ref="CQ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6 13 20 </t>
        </r>
      </text>
    </comment>
    <comment ref="DA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18 25 </t>
        </r>
      </text>
    </comment>
    <comment ref="DJ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1 2 16 23 </t>
        </r>
      </text>
    </comment>
    <comment ref="DQ292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19号丧假</t>
        </r>
      </text>
    </comment>
    <comment ref="P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17-4
26
27</t>
        </r>
      </text>
    </comment>
    <comment ref="X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Y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J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</t>
        </r>
      </text>
    </comment>
    <comment ref="CD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27 28 29 </t>
        </r>
      </text>
    </comment>
    <comment ref="CW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</t>
        </r>
      </text>
    </comment>
    <comment ref="O29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13-1
14-1
26-1
27-1</t>
        </r>
      </text>
    </comment>
    <comment ref="U29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</t>
        </r>
      </text>
    </comment>
    <comment ref="AB294" authorId="0">
      <text>
        <r>
          <rPr>
            <sz val="9"/>
            <rFont val="宋体"/>
            <charset val="134"/>
          </rPr>
          <t>12日</t>
        </r>
      </text>
    </comment>
    <comment ref="AN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AP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BC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30-1</t>
        </r>
      </text>
    </comment>
    <comment ref="CH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23日-8
24日-8
30日-8
31日-8</t>
        </r>
      </text>
    </comment>
    <comment ref="CQ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DA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19日-8
26日-8</t>
        </r>
      </text>
    </comment>
    <comment ref="DJ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22日-8</t>
        </r>
      </text>
    </comment>
    <comment ref="DS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6日-7
21日-8
28日-8</t>
        </r>
      </text>
    </comment>
    <comment ref="O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J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N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20-8</t>
        </r>
      </text>
    </comment>
    <comment ref="AP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O2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
26 27 </t>
        </r>
      </text>
    </comment>
    <comment ref="X2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28上午</t>
        </r>
      </text>
    </comment>
    <comment ref="AJ2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25-0.5</t>
        </r>
      </text>
    </comment>
    <comment ref="BU2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</t>
        </r>
      </text>
    </comment>
    <comment ref="CD2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O2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2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24日-8
26日-8</t>
        </r>
      </text>
    </comment>
    <comment ref="U2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24日-8
26日-8</t>
        </r>
      </text>
    </comment>
    <comment ref="X297" authorId="0">
      <text>
        <r>
          <rPr>
            <sz val="9"/>
            <rFont val="宋体"/>
            <charset val="134"/>
          </rPr>
          <t>5日-8日</t>
        </r>
      </text>
    </comment>
    <comment ref="AP2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29日</t>
        </r>
      </text>
    </comment>
    <comment ref="AT297" authorId="0">
      <text>
        <r>
          <rPr>
            <sz val="9"/>
            <rFont val="宋体"/>
            <charset val="134"/>
          </rPr>
          <t>29日</t>
        </r>
      </text>
    </comment>
    <comment ref="CF2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丧假</t>
        </r>
      </text>
    </comment>
    <comment ref="CM2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11日-8
30日-4</t>
        </r>
      </text>
    </comment>
    <comment ref="DO2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29日</t>
        </r>
      </text>
    </comment>
    <comment ref="O2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21日-0.5
24日-1
26日~27日-2</t>
        </r>
      </text>
    </comment>
    <comment ref="AJ2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BU2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</t>
        </r>
      </text>
    </comment>
    <comment ref="CW2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S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6 26 27 </t>
        </r>
      </text>
    </comment>
    <comment ref="AB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7-8
8-8</t>
        </r>
      </text>
    </comment>
    <comment ref="AN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</t>
        </r>
      </text>
    </comment>
    <comment ref="AP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1 29 30 </t>
        </r>
      </text>
    </comment>
    <comment ref="CI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8.17申请时间为8小时，打卡时间为7小时，扣除1小时</t>
        </r>
      </text>
    </comment>
    <comment ref="CW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DA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
经核实取消加班时长</t>
        </r>
      </text>
    </comment>
    <comment ref="DF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</t>
        </r>
      </text>
    </comment>
    <comment ref="O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Q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
14</t>
        </r>
      </text>
    </comment>
    <comment ref="X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T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7-2</t>
        </r>
      </text>
    </comment>
    <comment ref="BD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
29</t>
        </r>
      </text>
    </comment>
    <comment ref="BM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</t>
        </r>
      </text>
    </comment>
    <comment ref="BU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15-2.5</t>
        </r>
      </text>
    </comment>
    <comment ref="CE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29-0.5</t>
        </r>
      </text>
    </comment>
    <comment ref="O301" authorId="0">
      <text>
        <r>
          <rPr>
            <b/>
            <sz val="9"/>
            <rFont val="宋体"/>
            <charset val="134"/>
          </rPr>
          <t xml:space="preserve">lingshi: </t>
        </r>
        <r>
          <rPr>
            <sz val="9"/>
            <rFont val="宋体"/>
            <charset val="134"/>
          </rPr>
          <t xml:space="preserve">
 24 26 27  </t>
        </r>
      </text>
    </comment>
    <comment ref="P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15-4</t>
        </r>
      </text>
    </comment>
    <comment ref="X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AJ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BL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11 12 13 
16 17 18 </t>
        </r>
      </text>
    </comment>
    <comment ref="BU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2-4</t>
        </r>
      </text>
    </comment>
    <comment ref="CD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8-5.5
14 15 </t>
        </r>
      </text>
    </comment>
    <comment ref="CM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28 29 30 </t>
        </r>
      </text>
    </comment>
    <comment ref="CP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</t>
        </r>
      </text>
    </comment>
    <comment ref="O3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Y3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14下午-4</t>
        </r>
      </text>
    </comment>
    <comment ref="CI3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S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23-2.5
24
26
27</t>
        </r>
      </text>
    </comment>
    <comment ref="U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B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7-8
8-8
20-2.5
21-8</t>
        </r>
      </text>
    </comment>
    <comment ref="AD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P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1  30</t>
        </r>
      </text>
    </comment>
    <comment ref="DB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10.5
经核实调整为8小时</t>
        </r>
      </text>
    </comment>
    <comment ref="O3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22 26 27 </t>
        </r>
      </text>
    </comment>
    <comment ref="S3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U3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</t>
        </r>
      </text>
    </comment>
    <comment ref="X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
</t>
        </r>
      </text>
    </comment>
    <comment ref="AB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J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N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AP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22 23 29 </t>
        </r>
      </text>
    </comment>
    <comment ref="DJ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O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S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</t>
        </r>
      </text>
    </comment>
    <comment ref="U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X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28-8</t>
        </r>
      </text>
    </comment>
    <comment ref="AD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15-8
16-8
22-8
23-8</t>
        </r>
      </text>
    </comment>
    <comment ref="AN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19-0.6
30-1</t>
        </r>
      </text>
    </comment>
    <comment ref="AP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15 16 29 30 </t>
        </r>
      </text>
    </comment>
    <comment ref="O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X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7上午-4</t>
        </r>
      </text>
    </comment>
    <comment ref="AP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30-8</t>
        </r>
      </text>
    </comment>
    <comment ref="AT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 30-8</t>
        </r>
      </text>
    </comment>
    <comment ref="BL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16-2.5</t>
        </r>
      </text>
    </comment>
    <comment ref="CM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30-8
26-0.5</t>
        </r>
      </text>
    </comment>
    <comment ref="O3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7 26 27 </t>
        </r>
      </text>
    </comment>
    <comment ref="S3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U3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O30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8日-1
26日~27日</t>
        </r>
      </text>
    </comment>
    <comment ref="AJ3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31日</t>
        </r>
      </text>
    </comment>
    <comment ref="S31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</t>
        </r>
      </text>
    </comment>
    <comment ref="U31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18-8
19-8</t>
        </r>
      </text>
    </comment>
    <comment ref="X310" authorId="0">
      <text>
        <r>
          <rPr>
            <sz val="9"/>
            <rFont val="宋体"/>
            <charset val="134"/>
          </rPr>
          <t>5日-0.5
14日-0.5</t>
        </r>
      </text>
    </comment>
    <comment ref="BC3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</t>
        </r>
      </text>
    </comment>
    <comment ref="BL3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5日-3
6日-2.5</t>
        </r>
      </text>
    </comment>
    <comment ref="CM3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DF3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14日-5</t>
        </r>
      </text>
    </comment>
    <comment ref="Q3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B3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20-2.5
</t>
        </r>
      </text>
    </comment>
    <comment ref="AN3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AP3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23-4.5
2-5
9-4.5</t>
        </r>
      </text>
    </comment>
    <comment ref="O31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</t>
        </r>
      </text>
    </comment>
    <comment ref="S31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24日-27日</t>
        </r>
      </text>
    </comment>
    <comment ref="U31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4日-8
18日~19日-24</t>
        </r>
      </text>
    </comment>
    <comment ref="X312" authorId="0">
      <text>
        <r>
          <rPr>
            <sz val="9"/>
            <rFont val="宋体"/>
            <charset val="134"/>
          </rPr>
          <t>5日-12日</t>
        </r>
      </text>
    </comment>
    <comment ref="AB312" authorId="0">
      <text>
        <r>
          <rPr>
            <sz val="9"/>
            <rFont val="宋体"/>
            <charset val="134"/>
          </rPr>
          <t>13日-8
20日-8</t>
        </r>
      </text>
    </comment>
    <comment ref="AD312" authorId="0">
      <text>
        <r>
          <rPr>
            <sz val="9"/>
            <rFont val="宋体"/>
            <charset val="134"/>
          </rPr>
          <t>15日-16日</t>
        </r>
      </text>
    </comment>
    <comment ref="DO3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31日</t>
        </r>
      </text>
    </comment>
    <comment ref="O31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O31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23日-0.5
26日~27日</t>
        </r>
      </text>
    </comment>
    <comment ref="X314" authorId="0">
      <text>
        <r>
          <rPr>
            <sz val="9"/>
            <rFont val="宋体"/>
            <charset val="134"/>
          </rPr>
          <t>6日-0.5
8日-1</t>
        </r>
      </text>
    </comment>
    <comment ref="AB314" authorId="0">
      <text>
        <r>
          <rPr>
            <sz val="9"/>
            <rFont val="宋体"/>
            <charset val="134"/>
          </rPr>
          <t>12日</t>
        </r>
      </text>
    </comment>
    <comment ref="AD314" authorId="0">
      <text>
        <r>
          <rPr>
            <sz val="9"/>
            <rFont val="宋体"/>
            <charset val="134"/>
          </rPr>
          <t>15日</t>
        </r>
      </text>
    </comment>
    <comment ref="AM3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婚假3-12</t>
        </r>
      </text>
    </comment>
    <comment ref="BC3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BL3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5日-2
24日-5
25日-26日-16</t>
        </r>
      </text>
    </comment>
    <comment ref="DO3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29日</t>
        </r>
      </text>
    </comment>
    <comment ref="O31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</t>
        </r>
      </text>
    </comment>
    <comment ref="X315" authorId="0">
      <text>
        <r>
          <rPr>
            <sz val="9"/>
            <rFont val="宋体"/>
            <charset val="134"/>
          </rPr>
          <t>10日-0.5
14日-1</t>
        </r>
      </text>
    </comment>
    <comment ref="AB315" authorId="0">
      <text>
        <r>
          <rPr>
            <sz val="9"/>
            <rFont val="宋体"/>
            <charset val="134"/>
          </rPr>
          <t>17日</t>
        </r>
      </text>
    </comment>
    <comment ref="O31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24日-27日</t>
        </r>
      </text>
    </comment>
    <comment ref="P31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15日</t>
        </r>
      </text>
    </comment>
    <comment ref="X316" authorId="0">
      <text>
        <r>
          <rPr>
            <sz val="9"/>
            <rFont val="宋体"/>
            <charset val="134"/>
          </rPr>
          <t>5日</t>
        </r>
      </text>
    </comment>
    <comment ref="Y316" authorId="0">
      <text>
        <r>
          <rPr>
            <sz val="9"/>
            <rFont val="宋体"/>
            <charset val="134"/>
          </rPr>
          <t>8日-2.5
14日-2</t>
        </r>
      </text>
    </comment>
    <comment ref="AL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AT316" authorId="0">
      <text>
        <r>
          <rPr>
            <sz val="9"/>
            <rFont val="宋体"/>
            <charset val="134"/>
          </rPr>
          <t>27日</t>
        </r>
      </text>
    </comment>
    <comment ref="BC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</t>
        </r>
      </text>
    </comment>
    <comment ref="BU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CD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19日-4</t>
        </r>
      </text>
    </comment>
    <comment ref="CM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CW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</t>
        </r>
      </text>
    </comment>
    <comment ref="DF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DO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31日</t>
        </r>
      </text>
    </comment>
    <comment ref="O31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8日-1
9日-1</t>
        </r>
      </text>
    </comment>
    <comment ref="P31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O31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
</t>
        </r>
      </text>
    </comment>
    <comment ref="S31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21日</t>
        </r>
      </text>
    </comment>
    <comment ref="U31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</t>
        </r>
      </text>
    </comment>
    <comment ref="X318" authorId="0">
      <text>
        <r>
          <rPr>
            <sz val="9"/>
            <rFont val="宋体"/>
            <charset val="134"/>
          </rPr>
          <t>5日</t>
        </r>
      </text>
    </comment>
    <comment ref="AB318" authorId="0">
      <text>
        <r>
          <rPr>
            <sz val="9"/>
            <rFont val="宋体"/>
            <charset val="134"/>
          </rPr>
          <t>20日</t>
        </r>
      </text>
    </comment>
    <comment ref="AD318" authorId="0">
      <text>
        <r>
          <rPr>
            <sz val="9"/>
            <rFont val="宋体"/>
            <charset val="134"/>
          </rPr>
          <t>22日</t>
        </r>
      </text>
    </comment>
    <comment ref="AN3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AP3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15日-4
29日-4</t>
        </r>
      </text>
    </comment>
    <comment ref="BN3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3-12陪产假</t>
        </r>
      </text>
    </comment>
    <comment ref="BU3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</t>
        </r>
      </text>
    </comment>
    <comment ref="BW3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7.30  7.31  丧假外婆去世</t>
        </r>
      </text>
    </comment>
    <comment ref="X3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D3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N3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
12-0.5
</t>
        </r>
      </text>
    </comment>
    <comment ref="O32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23-24</t>
        </r>
      </text>
    </comment>
    <comment ref="S32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26-8
27-8</t>
        </r>
      </text>
    </comment>
    <comment ref="U32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4-8
18-8
</t>
        </r>
      </text>
    </comment>
    <comment ref="X320" authorId="0">
      <text>
        <r>
          <rPr>
            <sz val="9"/>
            <rFont val="宋体"/>
            <charset val="134"/>
          </rPr>
          <t>5日-1
7日-1
17日-18日-2</t>
        </r>
      </text>
    </comment>
    <comment ref="AB320" authorId="0">
      <text>
        <r>
          <rPr>
            <sz val="9"/>
            <rFont val="宋体"/>
            <charset val="134"/>
          </rPr>
          <t>8日</t>
        </r>
      </text>
    </comment>
    <comment ref="AD320" authorId="0">
      <text>
        <r>
          <rPr>
            <sz val="9"/>
            <rFont val="宋体"/>
            <charset val="134"/>
          </rPr>
          <t>15日</t>
        </r>
      </text>
    </comment>
    <comment ref="AK3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31日</t>
        </r>
      </text>
    </comment>
    <comment ref="AN3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5-6日</t>
        </r>
      </text>
    </comment>
    <comment ref="AP3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22日-8</t>
        </r>
      </text>
    </comment>
    <comment ref="O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S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Y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Z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24 25 26 27 28</t>
        </r>
      </text>
    </comment>
    <comment ref="AK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27-4.5</t>
        </r>
      </text>
    </comment>
    <comment ref="AT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</t>
        </r>
      </text>
    </comment>
    <comment ref="O3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3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X3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BY3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20-8
26-8</t>
        </r>
      </text>
    </comment>
    <comment ref="O3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3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</t>
        </r>
      </text>
    </comment>
    <comment ref="U3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X3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CW3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13-8</t>
        </r>
      </text>
    </comment>
    <comment ref="O3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3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3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J3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17 24 25 26 </t>
        </r>
      </text>
    </comment>
    <comment ref="O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P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S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U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
减去10小时与系统同步</t>
        </r>
      </text>
    </comment>
    <comment ref="X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Y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AU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9 10 11 </t>
        </r>
      </text>
    </comment>
    <comment ref="CW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20-1.5</t>
        </r>
      </text>
    </comment>
    <comment ref="DF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
28-8</t>
        </r>
      </text>
    </comment>
    <comment ref="O32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3日-0.5
26日~27日-2</t>
        </r>
      </text>
    </comment>
    <comment ref="BC3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</t>
        </r>
      </text>
    </comment>
    <comment ref="CN3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CW3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DG3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26 27 </t>
        </r>
      </text>
    </comment>
    <comment ref="O32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23日-0.5
26日-27日</t>
        </r>
      </text>
    </comment>
    <comment ref="AB327" authorId="0">
      <text>
        <r>
          <rPr>
            <sz val="9"/>
            <rFont val="宋体"/>
            <charset val="134"/>
          </rPr>
          <t>12日</t>
        </r>
      </text>
    </comment>
    <comment ref="AD327" authorId="0">
      <text>
        <r>
          <rPr>
            <sz val="9"/>
            <rFont val="宋体"/>
            <charset val="134"/>
          </rPr>
          <t>15日</t>
        </r>
      </text>
    </comment>
    <comment ref="AJ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AM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3日-12日婚假</t>
        </r>
      </text>
    </comment>
    <comment ref="AN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</t>
        </r>
      </text>
    </comment>
    <comment ref="AP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</t>
        </r>
      </text>
    </comment>
    <comment ref="BL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3日-8
5日-2</t>
        </r>
      </text>
    </comment>
    <comment ref="BM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6-26,15天病假6.27-7.11流产假不计薪</t>
        </r>
      </text>
    </comment>
    <comment ref="BV327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1-11号9天流产假不计薪</t>
        </r>
      </text>
    </comment>
    <comment ref="CD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4日-8</t>
        </r>
      </text>
    </comment>
    <comment ref="O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T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AC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Z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BP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CE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CH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DC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O3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3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3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3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T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J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12-0.5</t>
        </r>
      </text>
    </comment>
    <comment ref="AO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P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15-7.5</t>
        </r>
      </text>
    </comment>
    <comment ref="BG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BP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28-10
14-8</t>
        </r>
      </text>
    </comment>
    <comment ref="CH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CQ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</t>
        </r>
      </text>
    </comment>
    <comment ref="DA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18 25 </t>
        </r>
      </text>
    </comment>
    <comment ref="DJ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22 29-11</t>
        </r>
      </text>
    </comment>
    <comment ref="S3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3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J3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O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14下午</t>
        </r>
      </text>
    </comment>
    <comment ref="BP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BY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</t>
        </r>
      </text>
    </comment>
    <comment ref="CH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O3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S3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AP3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29-8.5</t>
        </r>
      </text>
    </comment>
    <comment ref="CH3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DJ3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1 9 </t>
        </r>
      </text>
    </comment>
    <comment ref="O3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8-0.5
26</t>
        </r>
      </text>
    </comment>
    <comment ref="S3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3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U3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O3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3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3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</t>
        </r>
      </text>
    </comment>
    <comment ref="AN3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7 31 </t>
        </r>
      </text>
    </comment>
    <comment ref="AP3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25 29</t>
        </r>
      </text>
    </comment>
    <comment ref="O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AC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T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30，病假转事假</t>
        </r>
      </text>
    </comment>
    <comment ref="BP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
29-8</t>
        </r>
      </text>
    </comment>
    <comment ref="O3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S3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3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3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S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Y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26-3.5</t>
        </r>
      </text>
    </comment>
    <comment ref="AN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P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29-7.5
</t>
        </r>
      </text>
    </comment>
    <comment ref="AT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3-4.4小时
15-3小时
用调休抵扣</t>
        </r>
      </text>
    </comment>
    <comment ref="AY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19号加班，抵扣
3-4.4小时
15-3小时事假</t>
        </r>
      </text>
    </comment>
    <comment ref="O3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AB3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28-4</t>
        </r>
      </text>
    </comment>
    <comment ref="AN3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27-2.5</t>
        </r>
      </text>
    </comment>
    <comment ref="AP3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29-7
22-8</t>
        </r>
      </text>
    </comment>
    <comment ref="S3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12 19</t>
        </r>
      </text>
    </comment>
    <comment ref="AN3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10-3</t>
        </r>
      </text>
    </comment>
    <comment ref="AP3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29-4.5</t>
        </r>
      </text>
    </comment>
    <comment ref="O34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</t>
        </r>
      </text>
    </comment>
    <comment ref="S34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18-8
19-8
4-8</t>
        </r>
      </text>
    </comment>
    <comment ref="U34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23-8
26-8
24-8</t>
        </r>
      </text>
    </comment>
    <comment ref="AB341" authorId="0">
      <text>
        <r>
          <rPr>
            <sz val="9"/>
            <rFont val="宋体"/>
            <charset val="134"/>
          </rPr>
          <t>5日-7日</t>
        </r>
      </text>
    </comment>
    <comment ref="AD341" authorId="0">
      <text>
        <r>
          <rPr>
            <sz val="9"/>
            <rFont val="宋体"/>
            <charset val="134"/>
          </rPr>
          <t>15日-8
22日-8
23日-8</t>
        </r>
      </text>
    </comment>
    <comment ref="AV3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10-0.5
11丧假</t>
        </r>
      </text>
    </comment>
    <comment ref="O3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3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3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Y3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J3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O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BG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BP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</t>
        </r>
      </text>
    </comment>
    <comment ref="BY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CH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CQ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A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
核实调整为4小时</t>
        </r>
      </text>
    </comment>
    <comment ref="DJ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16 23 29 </t>
        </r>
      </text>
    </comment>
    <comment ref="O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X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6下午
</t>
        </r>
      </text>
    </comment>
    <comment ref="AB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C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D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N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O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P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AX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BG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BP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Q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BY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CH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</t>
        </r>
      </text>
    </comment>
    <comment ref="CQ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6 7 27 </t>
        </r>
      </text>
    </comment>
    <comment ref="DJ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1 2 29 30 </t>
        </r>
      </text>
    </comment>
    <comment ref="P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23-2</t>
        </r>
      </text>
    </comment>
    <comment ref="X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5 6 7 8 10 11 12</t>
        </r>
      </text>
    </comment>
    <comment ref="AK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14  21
13-3</t>
        </r>
      </text>
    </comment>
    <comment ref="AT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
调休抵扣4小时</t>
        </r>
      </text>
    </comment>
    <comment ref="AU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</t>
        </r>
      </text>
    </comment>
    <comment ref="AY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12-4
抵扣25号8小时里四小时</t>
        </r>
      </text>
    </comment>
    <comment ref="BU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11-4
14-8</t>
        </r>
      </text>
    </comment>
    <comment ref="BV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25-0.5
29-0.5</t>
        </r>
      </text>
    </comment>
    <comment ref="CD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</t>
        </r>
      </text>
    </comment>
    <comment ref="CW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31-3</t>
        </r>
      </text>
    </comment>
    <comment ref="P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26 27 </t>
        </r>
      </text>
    </comment>
    <comment ref="AP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T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18-0.5</t>
        </r>
      </text>
    </comment>
    <comment ref="BC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16-0.5小时</t>
        </r>
      </text>
    </comment>
    <comment ref="BU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25-1</t>
        </r>
      </text>
    </comment>
    <comment ref="CD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</t>
        </r>
      </text>
    </comment>
    <comment ref="CI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M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O34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26日~27日</t>
        </r>
      </text>
    </comment>
    <comment ref="DO3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</t>
        </r>
      </text>
    </comment>
    <comment ref="O34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20日-1
26日~27日</t>
        </r>
      </text>
    </comment>
    <comment ref="X348" authorId="0">
      <text>
        <r>
          <rPr>
            <sz val="9"/>
            <rFont val="宋体"/>
            <charset val="134"/>
          </rPr>
          <t>5日</t>
        </r>
      </text>
    </comment>
    <comment ref="Y348" authorId="0">
      <text>
        <r>
          <rPr>
            <sz val="9"/>
            <rFont val="宋体"/>
            <charset val="134"/>
          </rPr>
          <t>11日-4
14日-4
事假转调休</t>
        </r>
      </text>
    </comment>
    <comment ref="AB348" authorId="0">
      <text>
        <r>
          <rPr>
            <sz val="9"/>
            <rFont val="宋体"/>
            <charset val="134"/>
          </rPr>
          <t>11日-4
14日-4</t>
        </r>
      </text>
    </comment>
    <comment ref="AD348" authorId="0">
      <text>
        <r>
          <rPr>
            <sz val="9"/>
            <rFont val="宋体"/>
            <charset val="134"/>
          </rPr>
          <t>22日</t>
        </r>
      </text>
    </comment>
    <comment ref="AN3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</t>
        </r>
      </text>
    </comment>
    <comment ref="AP3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22日-4
29日-4</t>
        </r>
      </text>
    </comment>
    <comment ref="O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P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AC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O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BC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BL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6四天事假共32小时，21号加班费抵扣8小时，剩余24小时事假</t>
        </r>
      </text>
    </comment>
    <comment ref="BP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6四天事假共32小时，21号加班费抵扣8小时，剩余24小时事假
</t>
        </r>
      </text>
    </comment>
    <comment ref="CH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CQ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DA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O35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S35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3-1
14-1
24-1</t>
        </r>
      </text>
    </comment>
    <comment ref="X350" authorId="0">
      <text>
        <r>
          <rPr>
            <sz val="9"/>
            <rFont val="宋体"/>
            <charset val="134"/>
          </rPr>
          <t>8日</t>
        </r>
      </text>
    </comment>
    <comment ref="AN3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5日-1
21日-1</t>
        </r>
      </text>
    </comment>
    <comment ref="AP3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</t>
        </r>
      </text>
    </comment>
    <comment ref="O3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X3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6-1
7-1
14-0.5</t>
        </r>
      </text>
    </comment>
    <comment ref="O3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8 24 26 27 </t>
        </r>
      </text>
    </comment>
    <comment ref="AA3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5-14婚假</t>
        </r>
      </text>
    </comment>
    <comment ref="O3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3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P3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BL3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11-5.5</t>
        </r>
      </text>
    </comment>
    <comment ref="O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</t>
        </r>
      </text>
    </comment>
    <comment ref="U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1 18 19 </t>
        </r>
      </text>
    </comment>
    <comment ref="AB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7-8
</t>
        </r>
      </text>
    </comment>
    <comment ref="AD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22-8
23-8</t>
        </r>
      </text>
    </comment>
    <comment ref="DG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</t>
        </r>
      </text>
    </comment>
    <comment ref="S3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1 4 </t>
        </r>
      </text>
    </comment>
    <comment ref="X3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12 13 14 17 18</t>
        </r>
      </text>
    </comment>
    <comment ref="BU3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X356" authorId="0">
      <text>
        <r>
          <rPr>
            <sz val="9"/>
            <rFont val="宋体"/>
            <charset val="134"/>
          </rPr>
          <t>5日-6日</t>
        </r>
      </text>
    </comment>
    <comment ref="AJ3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20日</t>
        </r>
      </text>
    </comment>
    <comment ref="AT356" authorId="0">
      <text>
        <r>
          <rPr>
            <sz val="9"/>
            <rFont val="宋体"/>
            <charset val="134"/>
          </rPr>
          <t>3日</t>
        </r>
      </text>
    </comment>
    <comment ref="AV3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丧假</t>
        </r>
      </text>
    </comment>
    <comment ref="S3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X3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O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</t>
        </r>
      </text>
    </comment>
    <comment ref="AB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</t>
        </r>
      </text>
    </comment>
    <comment ref="AD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AN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10 11 31 </t>
        </r>
      </text>
    </comment>
    <comment ref="AP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8 9 29 30 </t>
        </r>
      </text>
    </comment>
    <comment ref="S3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O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P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 8-4</t>
        </r>
      </text>
    </comment>
    <comment ref="Y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10-8
18-4
26-8</t>
        </r>
      </text>
    </comment>
    <comment ref="AK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10-4
21-4</t>
        </r>
      </text>
    </comment>
    <comment ref="AT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16-4
23-4</t>
        </r>
      </text>
    </comment>
    <comment ref="BC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19-23
26-30</t>
        </r>
      </text>
    </comment>
    <comment ref="BL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3 4 5 6</t>
        </r>
      </text>
    </comment>
    <comment ref="DF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19 20 21 </t>
        </r>
      </text>
    </comment>
    <comment ref="O36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BC3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DF3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</t>
        </r>
      </text>
    </comment>
    <comment ref="DJ3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15日-8</t>
        </r>
      </text>
    </comment>
    <comment ref="DO3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23日-8
31日-8</t>
        </r>
      </text>
    </comment>
    <comment ref="DS3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S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</t>
        </r>
      </text>
    </comment>
    <comment ref="U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4 25 </t>
        </r>
      </text>
    </comment>
    <comment ref="X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25-0.5
26-1</t>
        </r>
      </text>
    </comment>
    <comment ref="AB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
28-8</t>
        </r>
      </text>
    </comment>
    <comment ref="AD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15-8</t>
        </r>
      </text>
    </comment>
    <comment ref="AK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BU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</t>
        </r>
      </text>
    </comment>
    <comment ref="O3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2天
12月12小时事假用年假抵扣</t>
        </r>
      </text>
    </comment>
    <comment ref="AP3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29 30 
23-6</t>
        </r>
      </text>
    </comment>
    <comment ref="BN3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30号丧假</t>
        </r>
      </text>
    </comment>
    <comment ref="O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O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AP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L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</t>
        </r>
      </text>
    </comment>
    <comment ref="BN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9-11丧假3天</t>
        </r>
      </text>
    </comment>
    <comment ref="AC3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</t>
        </r>
      </text>
    </comment>
    <comment ref="AP3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BP3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S3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4 25 </t>
        </r>
      </text>
    </comment>
    <comment ref="X3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CN3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 9-0.5</t>
        </r>
      </text>
    </comment>
    <comment ref="S3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1 29 </t>
        </r>
      </text>
    </comment>
    <comment ref="AB3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D3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X3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8下午</t>
        </r>
      </text>
    </comment>
    <comment ref="P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10 13 26 27 </t>
        </r>
      </text>
    </comment>
    <comment ref="R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16 丧假</t>
        </r>
      </text>
    </comment>
    <comment ref="S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U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26 27 28</t>
        </r>
      </text>
    </comment>
    <comment ref="DG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</t>
        </r>
      </text>
    </comment>
    <comment ref="T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L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O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AX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BG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BV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</t>
        </r>
      </text>
    </comment>
    <comment ref="CQ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DJ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O3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</t>
        </r>
      </text>
    </comment>
    <comment ref="BC3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16-1</t>
        </r>
      </text>
    </comment>
    <comment ref="CM3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
29 30 </t>
        </r>
      </text>
    </comment>
    <comment ref="DF3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O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29-5.5
1-8</t>
        </r>
      </text>
    </comment>
    <comment ref="AX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CQ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13-6</t>
        </r>
      </text>
    </comment>
    <comment ref="CS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A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25-6</t>
        </r>
      </text>
    </comment>
    <comment ref="DJ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22  29 </t>
        </r>
      </text>
    </comment>
    <comment ref="X3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Y3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P3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</t>
        </r>
      </text>
    </comment>
    <comment ref="U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O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L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19-8小时事假，21-5.5小时加班费，抵扣剩余2.5小时事假</t>
        </r>
      </text>
    </comment>
    <comment ref="BP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19-8小时事假，21-5.5小时加班费，抵扣剩余2.5小时事假
</t>
        </r>
      </text>
    </comment>
    <comment ref="CQ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</t>
        </r>
      </text>
    </comment>
    <comment ref="O3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
27</t>
        </r>
      </text>
    </comment>
    <comment ref="X3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</t>
        </r>
      </text>
    </comment>
    <comment ref="AK3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18-1</t>
        </r>
      </text>
    </comment>
    <comment ref="BO3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P3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AP3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9日-3
15日-4
16日-5
22日-4</t>
        </r>
      </text>
    </comment>
    <comment ref="DA3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</t>
        </r>
      </text>
    </comment>
    <comment ref="O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Z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26  28</t>
        </r>
      </text>
    </comment>
    <comment ref="BP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Y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5-6
6-2
12-7.5</t>
        </r>
      </text>
    </comment>
    <comment ref="CX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DJ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15-7 16-7 22-6.5 29-8 30-3.5</t>
        </r>
      </text>
    </comment>
    <comment ref="CW3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13日-2</t>
        </r>
      </text>
    </comment>
    <comment ref="CX3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BC3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16-4
6-8</t>
        </r>
      </text>
    </comment>
    <comment ref="DW3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BP3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号加班转调休改为转加班费</t>
        </r>
      </text>
    </comment>
    <comment ref="DJ3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30日-3</t>
        </r>
      </text>
    </comment>
    <comment ref="CX3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28日-31日</t>
        </r>
      </text>
    </comment>
    <comment ref="DG3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</t>
        </r>
      </text>
    </comment>
    <comment ref="DO3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</t>
        </r>
      </text>
    </comment>
    <comment ref="AO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22日-8
23日-8
30日-8</t>
        </r>
      </text>
    </comment>
    <comment ref="AX384" authorId="0">
      <text>
        <r>
          <rPr>
            <sz val="9"/>
            <rFont val="宋体"/>
            <charset val="134"/>
          </rPr>
          <t>26日</t>
        </r>
      </text>
    </comment>
    <comment ref="BG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4 24 </t>
        </r>
      </text>
    </comment>
    <comment ref="BY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5日-5
6日-5
13日-5</t>
        </r>
      </text>
    </comment>
    <comment ref="CH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9日-5
17日-4
30日-5
31日-8</t>
        </r>
      </text>
    </comment>
    <comment ref="CQ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6日-5
7日-4
13日-7
14日-6
20日-5
21日-5
27日-8</t>
        </r>
      </text>
    </comment>
    <comment ref="DA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12日-6
18日-6
25日-5</t>
        </r>
      </text>
    </comment>
    <comment ref="DJ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1日-6</t>
        </r>
      </text>
    </comment>
    <comment ref="DS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6日-7
21日-5
27日-6</t>
        </r>
      </text>
    </comment>
    <comment ref="AN3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25日-8</t>
        </r>
      </text>
    </comment>
    <comment ref="AP3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22日-8
29日-8</t>
        </r>
      </text>
    </comment>
    <comment ref="AK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AT387" authorId="0">
      <text>
        <r>
          <rPr>
            <sz val="9"/>
            <rFont val="宋体"/>
            <charset val="134"/>
          </rPr>
          <t>2日-5
30日-3</t>
        </r>
      </text>
    </comment>
    <comment ref="AU387" authorId="0">
      <text>
        <r>
          <rPr>
            <sz val="9"/>
            <rFont val="宋体"/>
            <charset val="134"/>
          </rPr>
          <t>24日</t>
        </r>
      </text>
    </comment>
    <comment ref="BC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6-7日</t>
        </r>
      </text>
    </comment>
    <comment ref="BU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CE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18-29</t>
        </r>
      </text>
    </comment>
    <comment ref="CN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病假整个月</t>
        </r>
      </text>
    </comment>
    <comment ref="CW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DO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3日-2
5日-2</t>
        </r>
      </text>
    </comment>
    <comment ref="CE3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BC3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DF3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24-4</t>
        </r>
      </text>
    </comment>
    <comment ref="AT3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17-4.5</t>
        </r>
      </text>
    </comment>
    <comment ref="DF3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BV3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</t>
        </r>
      </text>
    </comment>
    <comment ref="AT394" authorId="0">
      <text>
        <r>
          <rPr>
            <sz val="9"/>
            <rFont val="宋体"/>
            <charset val="134"/>
          </rPr>
          <t>29日-5
30日-5</t>
        </r>
      </text>
    </comment>
    <comment ref="AK3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AT3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23 24 25 </t>
        </r>
      </text>
    </comment>
    <comment ref="BL3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DW3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AK3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</t>
        </r>
      </text>
    </comment>
    <comment ref="AM3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丧假13 14</t>
        </r>
      </text>
    </comment>
    <comment ref="BC3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23-1
6
</t>
        </r>
      </text>
    </comment>
    <comment ref="BU3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AT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</t>
        </r>
      </text>
    </comment>
    <comment ref="BC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</t>
        </r>
      </text>
    </comment>
    <comment ref="BL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CD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20-1</t>
        </r>
      </text>
    </comment>
    <comment ref="CM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12 26 28 29 30</t>
        </r>
      </text>
    </comment>
    <comment ref="CW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AO3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BL3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</t>
        </r>
      </text>
    </comment>
    <comment ref="CD3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
用加班费抵扣</t>
        </r>
      </text>
    </comment>
    <comment ref="CH3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3-8
17-4.5共12.5小时，抵扣28号事假1小时，剩余11.5小时加班费
</t>
        </r>
      </text>
    </comment>
    <comment ref="AT399" authorId="0">
      <text>
        <r>
          <rPr>
            <sz val="9"/>
            <rFont val="宋体"/>
            <charset val="134"/>
          </rPr>
          <t>30日</t>
        </r>
      </text>
    </comment>
    <comment ref="CF3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8.4  8.5  丧假祖父过世</t>
        </r>
      </text>
    </comment>
    <comment ref="CM3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</t>
        </r>
      </text>
    </comment>
    <comment ref="AK4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
11-4（病假转事假</t>
        </r>
      </text>
    </comment>
    <comment ref="AL4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11日-0.5体检病假转事假</t>
        </r>
      </text>
    </comment>
    <comment ref="BC4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26日-4
28日-4</t>
        </r>
      </text>
    </comment>
    <comment ref="BL4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</t>
        </r>
      </text>
    </comment>
    <comment ref="BP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BY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12 19
7.5号加班少提交一小时，8.10号加班多提交一小时，互相抵扣，无需操作</t>
        </r>
      </text>
    </comment>
    <comment ref="CH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9-9
16-8
17-8
23-8</t>
        </r>
      </text>
    </comment>
    <comment ref="CQ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A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DJ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AT403" authorId="0">
      <text>
        <r>
          <rPr>
            <sz val="9"/>
            <rFont val="宋体"/>
            <charset val="134"/>
          </rPr>
          <t>27日</t>
        </r>
      </text>
    </comment>
    <comment ref="CM4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</t>
        </r>
      </text>
    </comment>
    <comment ref="DO4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22日-5
23日-8</t>
        </r>
      </text>
    </comment>
    <comment ref="DF4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10日-1</t>
        </r>
      </text>
    </comment>
    <comment ref="DG4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26 28 </t>
        </r>
      </text>
    </comment>
    <comment ref="BL4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</t>
        </r>
      </text>
    </comment>
    <comment ref="DO4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4日-4
22日-3.5
30日-4</t>
        </r>
      </text>
    </comment>
    <comment ref="AT4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22-30 8个工作日</t>
        </r>
      </text>
    </comment>
    <comment ref="BC4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CD4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</t>
        </r>
      </text>
    </comment>
    <comment ref="DW4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AT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BD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BL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16-2.5</t>
        </r>
      </text>
    </comment>
    <comment ref="BU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18-2.5
28-2.5</t>
        </r>
      </text>
    </comment>
    <comment ref="CW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</t>
        </r>
      </text>
    </comment>
    <comment ref="DF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</t>
        </r>
      </text>
    </comment>
    <comment ref="CH4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2日-5
9日-8
23日-8
24日-8
30日-5</t>
        </r>
      </text>
    </comment>
    <comment ref="CQ4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DA4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19日-5
26日-8</t>
        </r>
      </text>
    </comment>
    <comment ref="DS4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6日-4
21日-8
28日-7</t>
        </r>
      </text>
    </comment>
    <comment ref="BP4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 </t>
        </r>
      </text>
    </comment>
    <comment ref="BY4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DJ4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CM4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29-1</t>
        </r>
      </text>
    </comment>
    <comment ref="BP4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H4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DF4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</t>
        </r>
      </text>
    </comment>
    <comment ref="DH4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 爷爷去世20-21</t>
        </r>
      </text>
    </comment>
    <comment ref="DJ4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抵扣事假1小时结算7小时加班费</t>
        </r>
      </text>
    </comment>
    <comment ref="BM4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BU4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CD4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15-3
20-3</t>
        </r>
      </text>
    </comment>
    <comment ref="CM4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CW4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</t>
        </r>
      </text>
    </comment>
    <comment ref="BC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BL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3-3</t>
        </r>
      </text>
    </comment>
    <comment ref="BU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</t>
        </r>
      </text>
    </comment>
    <comment ref="CD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</t>
        </r>
      </text>
    </comment>
    <comment ref="CM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10-4</t>
        </r>
      </text>
    </comment>
    <comment ref="CW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
15-2
29-8</t>
        </r>
      </text>
    </comment>
    <comment ref="AT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</t>
        </r>
      </text>
    </comment>
    <comment ref="BC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</t>
        </r>
      </text>
    </comment>
    <comment ref="BL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CD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7-3
19-3
28-3</t>
        </r>
      </text>
    </comment>
    <comment ref="CW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22-3
11-1</t>
        </r>
      </text>
    </comment>
    <comment ref="DF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10 
24-3</t>
        </r>
      </text>
    </comment>
    <comment ref="AT4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</t>
        </r>
      </text>
    </comment>
    <comment ref="BC4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BU4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</t>
        </r>
      </text>
    </comment>
    <comment ref="CH4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P4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DA4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DJ4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</t>
        </r>
      </text>
    </comment>
    <comment ref="AT422" authorId="0">
      <text>
        <r>
          <rPr>
            <sz val="9"/>
            <rFont val="宋体"/>
            <charset val="134"/>
          </rPr>
          <t>30日</t>
        </r>
      </text>
    </comment>
    <comment ref="BC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</t>
        </r>
      </text>
    </comment>
    <comment ref="BL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CM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28-30日-24</t>
        </r>
      </text>
    </comment>
    <comment ref="CW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9日-2
16日-4
29日-8</t>
        </r>
      </text>
    </comment>
    <comment ref="DF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7日-2
14日-8
28日-5</t>
        </r>
      </text>
    </comment>
    <comment ref="CD4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29-1</t>
        </r>
      </text>
    </comment>
    <comment ref="CE4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4 5 6 7 </t>
        </r>
      </text>
    </comment>
    <comment ref="AT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27-2.97</t>
        </r>
      </text>
    </comment>
    <comment ref="BC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15 16 23
27-3.5
30-1.5</t>
        </r>
      </text>
    </comment>
    <comment ref="BL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3-3
16 17 20 </t>
        </r>
      </text>
    </comment>
    <comment ref="BU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22-2.5</t>
        </r>
      </text>
    </comment>
    <comment ref="CD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6-2.5</t>
        </r>
      </text>
    </comment>
    <comment ref="CM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22-3
30-8</t>
        </r>
      </text>
    </comment>
    <comment ref="CW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13-2.5</t>
        </r>
      </text>
    </comment>
    <comment ref="DW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BL4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CD4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CF4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丧假1天4号</t>
        </r>
      </text>
    </comment>
    <comment ref="CN4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</t>
        </r>
      </text>
    </comment>
    <comment ref="BC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12-30
15天事假</t>
        </r>
      </text>
    </comment>
    <comment ref="BL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1-20,14天事假</t>
        </r>
      </text>
    </comment>
    <comment ref="CD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8-5.5</t>
        </r>
      </text>
    </comment>
    <comment ref="CM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11 12 </t>
        </r>
      </text>
    </comment>
    <comment ref="DF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14-5.5</t>
        </r>
      </text>
    </comment>
    <comment ref="DW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BC4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</t>
        </r>
      </text>
    </comment>
    <comment ref="BU4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</t>
        </r>
      </text>
    </comment>
    <comment ref="CA4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30 31 </t>
        </r>
      </text>
    </comment>
    <comment ref="CM4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30日-3</t>
        </r>
      </text>
    </comment>
    <comment ref="DO4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</t>
        </r>
      </text>
    </comment>
    <comment ref="BC4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DF4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24日-5</t>
        </r>
      </text>
    </comment>
    <comment ref="CQ4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</t>
        </r>
      </text>
    </comment>
    <comment ref="BP4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</t>
        </r>
      </text>
    </comment>
    <comment ref="BY4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CE4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11 12 13 </t>
        </r>
      </text>
    </comment>
    <comment ref="BL4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CS4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DL439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21</t>
        </r>
      </text>
    </comment>
    <comment ref="G4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延迟一天入职</t>
        </r>
      </text>
    </comment>
    <comment ref="BU4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21-1
4-2.5</t>
        </r>
      </text>
    </comment>
    <comment ref="CE4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CM4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15-2.5</t>
        </r>
      </text>
    </comment>
    <comment ref="DG4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CH4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BU4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DW4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BL4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D4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CW4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17-3.5</t>
        </r>
      </text>
    </comment>
    <comment ref="DA4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DJ4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BU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17-4
30-1</t>
        </r>
      </text>
    </comment>
    <comment ref="CD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4-4
5-3
18-4
25-8</t>
        </r>
      </text>
    </comment>
    <comment ref="CM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
11-2
22-8
28-4</t>
        </r>
      </text>
    </comment>
    <comment ref="CW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9-4
10-8
17-1
20-1
27-8
</t>
        </r>
      </text>
    </comment>
    <comment ref="DF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4-3
27-2
17 18 </t>
        </r>
      </text>
    </comment>
    <comment ref="DW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J4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23 30 </t>
        </r>
      </text>
    </comment>
    <comment ref="CD4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15-1.5</t>
        </r>
      </text>
    </comment>
    <comment ref="DW4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W4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DF4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26-4
27 28 </t>
        </r>
      </text>
    </comment>
    <comment ref="CD4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19日-1</t>
        </r>
      </text>
    </comment>
    <comment ref="DW4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W4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D4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21日-3.5</t>
        </r>
      </text>
    </comment>
    <comment ref="CM4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26日-1
8号4小时事假转调休</t>
        </r>
      </text>
    </comment>
    <comment ref="CW4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15日-0.5</t>
        </r>
      </text>
    </comment>
    <comment ref="BU4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CD4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</t>
        </r>
      </text>
    </comment>
    <comment ref="CW4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27，病假转事假</t>
        </r>
      </text>
    </comment>
    <comment ref="DF4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CD4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1-2.5</t>
        </r>
      </text>
    </comment>
    <comment ref="CM4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26-5.5</t>
        </r>
      </text>
    </comment>
    <comment ref="CD4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22日-5</t>
        </r>
      </text>
    </comment>
    <comment ref="CW4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30日-8</t>
        </r>
      </text>
    </comment>
    <comment ref="DF4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
-4</t>
        </r>
      </text>
    </comment>
    <comment ref="DO4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</t>
        </r>
      </text>
    </comment>
    <comment ref="DW4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W4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F4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10日-8
21日-5</t>
        </r>
      </text>
    </comment>
    <comment ref="DF4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27日-1</t>
        </r>
      </text>
    </comment>
    <comment ref="DG4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CQ4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6-5.5</t>
        </r>
      </text>
    </comment>
    <comment ref="CD4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18-8</t>
        </r>
      </text>
    </comment>
    <comment ref="DW4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W4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D4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
26-2</t>
        </r>
      </text>
    </comment>
    <comment ref="CH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</t>
        </r>
      </text>
    </comment>
    <comment ref="CQ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DA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12 26 </t>
        </r>
      </text>
    </comment>
    <comment ref="DJ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H4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DA4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DO4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2日-2.5
23日-2.5</t>
        </r>
      </text>
    </comment>
    <comment ref="DW4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Q4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DA4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19日-8
26日-8</t>
        </r>
      </text>
    </comment>
    <comment ref="DJ4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23日-8</t>
        </r>
      </text>
    </comment>
    <comment ref="DS4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6日-7
21日-8
28日-7</t>
        </r>
      </text>
    </comment>
    <comment ref="CD4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DF4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DW4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W4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23-6.5</t>
        </r>
      </text>
    </comment>
    <comment ref="DW4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D4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27日-5</t>
        </r>
      </text>
    </comment>
    <comment ref="DC4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11-0.5</t>
        </r>
      </text>
    </comment>
    <comment ref="DL4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20-0.5</t>
        </r>
      </text>
    </comment>
    <comment ref="CD4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</t>
        </r>
      </text>
    </comment>
    <comment ref="CM4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11-12日-16
30日-1</t>
        </r>
      </text>
    </comment>
    <comment ref="CW4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27日-29日</t>
        </r>
      </text>
    </comment>
    <comment ref="DA4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26-9.5</t>
        </r>
      </text>
    </comment>
    <comment ref="DJ4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2-9.5
30-9.5</t>
        </r>
      </text>
    </comment>
    <comment ref="DW4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M4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</t>
        </r>
      </text>
    </comment>
    <comment ref="CM4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</t>
        </r>
      </text>
    </comment>
    <comment ref="CW4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16-0.5</t>
        </r>
      </text>
    </comment>
    <comment ref="DJ4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D4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CM4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F4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22-5.5小时加班费
抵扣17号2.5小时事假
剩余3小时加班费
</t>
        </r>
      </text>
    </comment>
    <comment ref="DJ4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
抵扣17号2.5小时事假
剩余3小时加班费</t>
        </r>
      </text>
    </comment>
    <comment ref="DW4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M5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J5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9-7.5</t>
        </r>
      </text>
    </comment>
    <comment ref="CW5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DJ5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</t>
        </r>
      </text>
    </comment>
    <comment ref="DJ5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29-11</t>
        </r>
      </text>
    </comment>
    <comment ref="DF5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</t>
        </r>
      </text>
    </comment>
    <comment ref="CM5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4号迟到半小时</t>
        </r>
      </text>
    </comment>
    <comment ref="DJ5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22-9.5
29-7</t>
        </r>
      </text>
    </comment>
    <comment ref="CM5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30-8</t>
        </r>
      </text>
    </comment>
    <comment ref="DW5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Q5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15丧假</t>
        </r>
      </text>
    </comment>
    <comment ref="CM5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29日</t>
        </r>
      </text>
    </comment>
    <comment ref="DJ5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M5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DA5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DA5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DJ5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 15
1-7.5</t>
        </r>
      </text>
    </comment>
    <comment ref="DA5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12 18 19 </t>
        </r>
      </text>
    </comment>
    <comment ref="DJ5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29-3.5</t>
        </r>
      </text>
    </comment>
    <comment ref="CW5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20-8
10-2.5</t>
        </r>
      </text>
    </comment>
    <comment ref="DF5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加班调休余额2小时抵扣，剩余6小时事假</t>
        </r>
      </text>
    </comment>
    <comment ref="DA5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
25</t>
        </r>
      </text>
    </comment>
    <comment ref="DJ5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CX5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DF5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DF5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CM5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26-2.5</t>
        </r>
      </text>
    </comment>
    <comment ref="DG5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DW5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F5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CM5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F5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DF5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28-5</t>
        </r>
      </text>
    </comment>
    <comment ref="DA5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20-2.5</t>
        </r>
      </text>
    </comment>
    <comment ref="DW5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J5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22-7.5
29-8</t>
        </r>
      </text>
    </comment>
    <comment ref="DF5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DO5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26日-1
31日-3</t>
        </r>
      </text>
    </comment>
    <comment ref="CW5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31日-5</t>
        </r>
      </text>
    </comment>
    <comment ref="DF5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19-2.5</t>
        </r>
      </text>
    </comment>
    <comment ref="DF5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14-5.5</t>
        </r>
      </text>
    </comment>
    <comment ref="DJ5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DF5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27-3
6-3</t>
        </r>
      </text>
    </comment>
    <comment ref="DF5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DJ5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29-10.5</t>
        </r>
      </text>
    </comment>
    <comment ref="DF5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18-1</t>
        </r>
      </text>
    </comment>
    <comment ref="DO5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</t>
        </r>
      </text>
    </comment>
    <comment ref="DF5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</t>
        </r>
      </text>
    </comment>
    <comment ref="DF5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DF5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28-1.5</t>
        </r>
      </text>
    </comment>
    <comment ref="DO5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</t>
        </r>
      </text>
    </comment>
    <comment ref="DO6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18日-4
19日-8
25日-8
30日-2</t>
        </r>
      </text>
    </comment>
  </commentList>
</comments>
</file>

<file path=xl/comments2.xml><?xml version="1.0" encoding="utf-8"?>
<comments xmlns="http://schemas.openxmlformats.org/spreadsheetml/2006/main">
  <authors>
    <author>lingshi</author>
  </authors>
  <commentList>
    <comment ref="O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9-5</t>
        </r>
      </text>
    </comment>
    <comment ref="F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12号5.5
13
14</t>
        </r>
      </text>
    </comment>
    <comment ref="F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</t>
        </r>
      </text>
    </comment>
    <comment ref="I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10  17 </t>
        </r>
      </text>
    </comment>
    <comment ref="F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27-2.5</t>
        </r>
      </text>
    </comment>
    <comment ref="O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
29-7.5</t>
        </r>
      </text>
    </comment>
    <comment ref="O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F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</t>
        </r>
      </text>
    </comment>
    <comment ref="O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
9-3</t>
        </r>
      </text>
    </comment>
    <comment ref="O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1-7
29-8</t>
        </r>
      </text>
    </comment>
    <comment ref="O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</t>
        </r>
      </text>
    </comment>
    <comment ref="O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9 23</t>
        </r>
      </text>
    </comment>
    <comment ref="F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26号
29号加班抵扣</t>
        </r>
      </text>
    </comment>
    <comment ref="I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O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
抵扣26号事假</t>
        </r>
      </text>
    </comment>
    <comment ref="O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F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I55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21-0.5</t>
        </r>
      </text>
    </comment>
    <comment ref="O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15-2.5
22-8
1-8</t>
        </r>
      </text>
    </comment>
    <comment ref="F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25-2
26-2.5</t>
        </r>
      </text>
    </comment>
    <comment ref="O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22-8.5</t>
        </r>
      </text>
    </comment>
    <comment ref="O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22 29
29-7.5</t>
        </r>
      </text>
    </comment>
    <comment ref="B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24年年假变为10天</t>
        </r>
      </text>
    </comment>
    <comment ref="O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29-5.5</t>
        </r>
      </text>
    </comment>
    <comment ref="O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O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29-7.5
9 16</t>
        </r>
      </text>
    </comment>
    <comment ref="O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15 16 22 29 </t>
        </r>
      </text>
    </comment>
    <comment ref="O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1-7.5
15-6
16-6.5
22-7
23-8.5
19-7.5
30-7</t>
        </r>
      </text>
    </comment>
    <comment ref="O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8-6.5</t>
        </r>
      </text>
    </comment>
    <comment ref="O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1 29</t>
        </r>
      </text>
    </comment>
    <comment ref="O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2 9 23 </t>
        </r>
      </text>
    </comment>
    <comment ref="F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28-3.5</t>
        </r>
      </text>
    </comment>
    <comment ref="O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 9-4 29-4</t>
        </r>
      </text>
    </comment>
    <comment ref="O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F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20 21 24 25</t>
        </r>
      </text>
    </comment>
    <comment ref="B1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2024年年假为10天</t>
        </r>
      </text>
    </comment>
    <comment ref="I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O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R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B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24年调整为10天年假</t>
        </r>
      </text>
    </comment>
    <comment ref="F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</t>
        </r>
      </text>
    </comment>
    <comment ref="F1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20-2.5
26-2.5</t>
        </r>
      </text>
    </comment>
    <comment ref="O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O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 </t>
        </r>
      </text>
    </comment>
    <comment ref="O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</t>
        </r>
      </text>
    </comment>
    <comment ref="O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</t>
        </r>
      </text>
    </comment>
    <comment ref="O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1-9.5
9-9.5
29-8</t>
        </r>
      </text>
    </comment>
    <comment ref="F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13日-3
14日-3</t>
        </r>
      </text>
    </comment>
    <comment ref="F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7日-3
14日-5
25日-5
28日-5</t>
        </r>
      </text>
    </comment>
    <comment ref="F1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
</t>
        </r>
      </text>
    </comment>
    <comment ref="F1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O1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O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9日-8
23日-8</t>
        </r>
      </text>
    </comment>
    <comment ref="O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15日-8
22日-8
29日-8</t>
        </r>
      </text>
    </comment>
    <comment ref="O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8日-8
30日-8</t>
        </r>
      </text>
    </comment>
    <comment ref="O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16日-8
23日-8</t>
        </r>
      </text>
    </comment>
    <comment ref="O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9日-8
15日-8
29日-8</t>
        </r>
      </text>
    </comment>
    <comment ref="O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23日-8
30日-8</t>
        </r>
      </text>
    </comment>
    <comment ref="F1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O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F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O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F1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O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O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O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8 22 30 </t>
        </r>
      </text>
    </comment>
    <comment ref="O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1 8 23</t>
        </r>
      </text>
    </comment>
    <comment ref="B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育儿假已用完</t>
        </r>
      </text>
    </comment>
    <comment ref="F1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O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23 29-5.5</t>
        </r>
      </text>
    </comment>
    <comment ref="I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F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</t>
        </r>
      </text>
    </comment>
    <comment ref="O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2 15</t>
        </r>
      </text>
    </comment>
    <comment ref="I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F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F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
</t>
        </r>
      </text>
    </comment>
    <comment ref="O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</t>
        </r>
      </text>
    </comment>
    <comment ref="O227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9</t>
        </r>
      </text>
    </comment>
    <comment ref="R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</t>
        </r>
      </text>
    </comment>
    <comment ref="O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
8-8
15-7
16-10
22-10
23-4
29-7</t>
        </r>
      </text>
    </comment>
    <comment ref="F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I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O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9-8
16-8
22-8
23-4
29-8
30-4</t>
        </r>
      </text>
    </comment>
    <comment ref="O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22-7.5
29-11
30-5.5</t>
        </r>
      </text>
    </comment>
    <comment ref="O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9-7
30-6.5</t>
        </r>
      </text>
    </comment>
    <comment ref="O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2-6
9-9
24-10
29-6</t>
        </r>
      </text>
    </comment>
    <comment ref="F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24
21-0.5</t>
        </r>
      </text>
    </comment>
    <comment ref="O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O2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30日-3</t>
        </r>
      </text>
    </comment>
    <comment ref="I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
3-0.5</t>
        </r>
      </text>
    </comment>
    <comment ref="F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F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F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27-5
3-8
7-4</t>
        </r>
      </text>
    </comment>
    <comment ref="F2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</t>
        </r>
      </text>
    </comment>
    <comment ref="O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30-4</t>
        </r>
      </text>
    </comment>
    <comment ref="F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25-3
20-8
18-8
调休余额抵扣1小时
剩余18小时事假
</t>
        </r>
      </text>
    </comment>
    <comment ref="F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F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27   28</t>
        </r>
      </text>
    </comment>
    <comment ref="O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9日-7</t>
        </r>
      </text>
    </comment>
    <comment ref="F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I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F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26-3.5</t>
        </r>
      </text>
    </comment>
    <comment ref="O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1 2 16 23 </t>
        </r>
      </text>
    </comment>
    <comment ref="O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22日-8</t>
        </r>
      </text>
    </comment>
    <comment ref="F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</t>
        </r>
      </text>
    </comment>
    <comment ref="O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F3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F3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F3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
28-8</t>
        </r>
      </text>
    </comment>
    <comment ref="I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26 27 </t>
        </r>
      </text>
    </comment>
    <comment ref="O3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22 29-11</t>
        </r>
      </text>
    </comment>
    <comment ref="O3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1 9 </t>
        </r>
      </text>
    </comment>
    <comment ref="O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16 23 29 </t>
        </r>
      </text>
    </comment>
    <comment ref="O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1 2 29 30 </t>
        </r>
      </text>
    </comment>
    <comment ref="I3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</t>
        </r>
      </text>
    </comment>
    <comment ref="F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19 20 21 </t>
        </r>
      </text>
    </comment>
    <comment ref="F3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</t>
        </r>
      </text>
    </comment>
    <comment ref="O3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15日-8</t>
        </r>
      </text>
    </comment>
    <comment ref="I3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</t>
        </r>
      </text>
    </comment>
    <comment ref="O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F3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O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22  29 </t>
        </r>
      </text>
    </comment>
    <comment ref="O3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15-7 16-7 22-6.5 29-8 30-3.5</t>
        </r>
      </text>
    </comment>
    <comment ref="O3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30日-3</t>
        </r>
      </text>
    </comment>
    <comment ref="F3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17 18 19 20 21</t>
        </r>
      </text>
    </comment>
    <comment ref="O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1日-6</t>
        </r>
      </text>
    </comment>
    <comment ref="F3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24-4</t>
        </r>
      </text>
    </comment>
    <comment ref="F3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O4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F4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F4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</t>
        </r>
      </text>
    </comment>
    <comment ref="O4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F4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</t>
        </r>
      </text>
    </comment>
    <comment ref="O4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抵扣事假1小时结算7小时加班费</t>
        </r>
      </text>
    </comment>
    <comment ref="F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10 
24-3</t>
        </r>
      </text>
    </comment>
    <comment ref="O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</t>
        </r>
      </text>
    </comment>
    <comment ref="F4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7日-2
14日-8
28日-5</t>
        </r>
      </text>
    </comment>
    <comment ref="F4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14-5.5</t>
        </r>
      </text>
    </comment>
    <comment ref="F4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I4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O4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F4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4-3
27-2
17 18 </t>
        </r>
      </text>
    </comment>
    <comment ref="O4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23 30 </t>
        </r>
      </text>
    </comment>
    <comment ref="F4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26-4
27 28 </t>
        </r>
      </text>
    </comment>
    <comment ref="F4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F4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
</t>
        </r>
      </text>
    </comment>
    <comment ref="F4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10日-8
21日-5</t>
        </r>
      </text>
    </comment>
    <comment ref="F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I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O4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O4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23日-8</t>
        </r>
      </text>
    </comment>
    <comment ref="F4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O4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2-9.5
30-9.5</t>
        </r>
      </text>
    </comment>
    <comment ref="O4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F5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22-5.5小时加班费
抵扣17号2.5小时事假
剩余3小时加班费
</t>
        </r>
      </text>
    </comment>
    <comment ref="O5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
抵扣17号2.5小时事假
剩余3小时加班费</t>
        </r>
      </text>
    </comment>
    <comment ref="O5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9-7.5</t>
        </r>
      </text>
    </comment>
    <comment ref="O5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</t>
        </r>
      </text>
    </comment>
    <comment ref="O5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29-11</t>
        </r>
      </text>
    </comment>
    <comment ref="F5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</t>
        </r>
      </text>
    </comment>
    <comment ref="O5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22-9.5
29-7</t>
        </r>
      </text>
    </comment>
    <comment ref="O5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O5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 15
1-7.5</t>
        </r>
      </text>
    </comment>
    <comment ref="O5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29-3.5</t>
        </r>
      </text>
    </comment>
    <comment ref="F5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加班调休余额2小时抵扣，剩余6小时事假</t>
        </r>
      </text>
    </comment>
    <comment ref="O5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F5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F5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I5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F5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F5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F5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28-5</t>
        </r>
      </text>
    </comment>
    <comment ref="O5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22-7.5
29-8</t>
        </r>
      </text>
    </comment>
    <comment ref="F5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F561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21</t>
        </r>
      </text>
    </comment>
    <comment ref="F5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14-5.5</t>
        </r>
      </text>
    </comment>
    <comment ref="O5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F5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27-3
6-3</t>
        </r>
      </text>
    </comment>
    <comment ref="F5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O5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29-10.5</t>
        </r>
      </text>
    </comment>
    <comment ref="F5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18-1</t>
        </r>
      </text>
    </comment>
    <comment ref="F5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F5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I5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17日</t>
        </r>
      </text>
    </comment>
    <comment ref="F5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</t>
        </r>
      </text>
    </comment>
    <comment ref="F5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</commentList>
</comments>
</file>

<file path=xl/comments3.xml><?xml version="1.0" encoding="utf-8"?>
<comments xmlns="http://schemas.openxmlformats.org/spreadsheetml/2006/main">
  <authors>
    <author>Lingshi</author>
    <author>lingshi</author>
    <author>ls</author>
    <author>lk</author>
  </authors>
  <commentList>
    <comment ref="I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到年底了可以使用到公式中
</t>
        </r>
      </text>
    </comment>
    <comment ref="CV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9.19-9.20跟本人核对后数据</t>
        </r>
      </text>
    </comment>
    <comment ref="CY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只有产研中心+基础技术部进行了折算</t>
        </r>
      </text>
    </comment>
    <comment ref="U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X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S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8-2.5
26-2
30-2.25</t>
        </r>
      </text>
    </comment>
    <comment ref="U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X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7 8 18</t>
        </r>
      </text>
    </comment>
    <comment ref="AB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P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5号3小时</t>
        </r>
      </text>
    </comment>
    <comment ref="X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2024/4/11办离职</t>
        </r>
      </text>
    </comment>
    <comment ref="AK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7-5.5
14-8</t>
        </r>
      </text>
    </comment>
    <comment ref="O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X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X1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4 5 6 7 8</t>
        </r>
      </text>
    </comment>
    <comment ref="AP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AK1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U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20-8
21-8
28-10</t>
        </r>
      </text>
    </comment>
    <comment ref="X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27号上午</t>
        </r>
      </text>
    </comment>
    <comment ref="AB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
27-1小时</t>
        </r>
      </text>
    </comment>
    <comment ref="AC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AJ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O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S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10-0.5</t>
        </r>
      </text>
    </comment>
    <comment ref="AT1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28号-2</t>
        </r>
      </text>
    </comment>
    <comment ref="AU20" authorId="1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22</t>
        </r>
      </text>
    </comment>
    <comment ref="AT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AT2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2-2.5
30-8</t>
        </r>
      </text>
    </comment>
    <comment ref="S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18-3</t>
        </r>
      </text>
    </comment>
    <comment ref="X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4 5 6 7 8</t>
        </r>
      </text>
    </comment>
    <comment ref="Y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18下午</t>
        </r>
      </text>
    </comment>
    <comment ref="AB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18上午</t>
        </r>
      </text>
    </comment>
    <comment ref="AN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本月3.18号事假，16小时加班转调休，折算为剩余8小时加班转调休
</t>
        </r>
      </text>
    </comment>
    <comment ref="AW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AY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14 21 </t>
        </r>
      </text>
    </comment>
    <comment ref="AZ3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BC3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20号-3小时</t>
        </r>
      </text>
    </comment>
    <comment ref="AT4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18号-8</t>
        </r>
      </text>
    </comment>
    <comment ref="BC4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6号-8
15号-2
27号-8</t>
        </r>
      </text>
    </comment>
    <comment ref="P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3-3
5-8
16-3
17-8
18-8
31-3</t>
        </r>
      </text>
    </comment>
    <comment ref="X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4 7 8 18 22</t>
        </r>
      </text>
    </comment>
    <comment ref="AK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
12-3
19-3
28-8</t>
        </r>
      </text>
    </comment>
    <comment ref="AT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
30-8
17-2
11-3
28号事假转调休
</t>
        </r>
      </text>
    </comment>
    <comment ref="AW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28，事假转调休</t>
        </r>
      </text>
    </comment>
    <comment ref="AY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C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
17-3
8-2</t>
        </r>
      </text>
    </comment>
    <comment ref="AT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W4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AY4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D4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23 24 27 28 29 30 31</t>
        </r>
      </text>
    </comment>
    <comment ref="AT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U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12 15</t>
        </r>
      </text>
    </comment>
    <comment ref="BC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S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29 30 31 </t>
        </r>
      </text>
    </comment>
    <comment ref="U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7-7.5
21-5.5</t>
        </r>
      </text>
    </comment>
    <comment ref="X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</t>
        </r>
      </text>
    </comment>
    <comment ref="AB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5-1小时</t>
        </r>
      </text>
    </comment>
    <comment ref="AP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S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W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AY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14-3.5</t>
        </r>
      </text>
    </comment>
    <comment ref="BF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9-2.5
17-2.5</t>
        </r>
      </text>
    </comment>
    <comment ref="BC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
28-3.4
31号迟到1.5小时</t>
        </r>
      </text>
    </comment>
    <comment ref="BD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22，提交为21，实际请病假22号 </t>
        </r>
      </text>
    </comment>
    <comment ref="BC5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27 28 29 30 31</t>
        </r>
      </text>
    </comment>
    <comment ref="BF5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30-1
31-2.5</t>
        </r>
      </text>
    </comment>
    <comment ref="BH5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26-6.5</t>
        </r>
      </text>
    </comment>
    <comment ref="S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6 7 8 18 19 20 21</t>
        </r>
      </text>
    </comment>
    <comment ref="AB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</t>
        </r>
      </text>
    </comment>
    <comment ref="AP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2 10 23</t>
        </r>
      </text>
    </comment>
    <comment ref="AW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</t>
        </r>
      </text>
    </comment>
    <comment ref="AT6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2-2</t>
        </r>
      </text>
    </comment>
    <comment ref="AV6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12号丧假</t>
        </r>
      </text>
    </comment>
    <comment ref="O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X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6 7 8 18 19</t>
        </r>
      </text>
    </comment>
    <comment ref="AJ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AK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O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11 24</t>
        </r>
      </text>
    </comment>
    <comment ref="X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AJ63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11号-1</t>
        </r>
      </text>
    </comment>
    <comment ref="AT6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7号-8
19号-8</t>
        </r>
      </text>
    </comment>
    <comment ref="BC6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11号-8
21号-8
24号-8</t>
        </r>
      </text>
    </comment>
    <comment ref="BL6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25日至28日-32
5日-8</t>
        </r>
      </text>
    </comment>
    <comment ref="BM6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</t>
        </r>
      </text>
    </comment>
    <comment ref="AT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C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14-2.5</t>
        </r>
      </text>
    </comment>
    <comment ref="BL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11-4.5
6-8</t>
        </r>
      </text>
    </comment>
    <comment ref="S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U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X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4 5 6 7 8</t>
        </r>
      </text>
    </comment>
    <comment ref="AN68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1号-8
</t>
        </r>
      </text>
    </comment>
    <comment ref="AP68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3号-8</t>
        </r>
      </text>
    </comment>
    <comment ref="AT6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30号-2.5</t>
        </r>
      </text>
    </comment>
    <comment ref="AW6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12号-5</t>
        </r>
      </text>
    </comment>
    <comment ref="AY6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20号-5</t>
        </r>
      </text>
    </comment>
    <comment ref="AK69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27号-8</t>
        </r>
      </text>
    </comment>
    <comment ref="X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18 19 23-0.5</t>
        </r>
      </text>
    </comment>
    <comment ref="AP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BB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</t>
        </r>
      </text>
    </comment>
    <comment ref="BF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BH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Q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U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28-5
27-9
20-8
7-8</t>
        </r>
      </text>
    </comment>
    <comment ref="X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AB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6 7 8 18 19 20</t>
        </r>
      </text>
    </comment>
    <comment ref="AD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AN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1-8
26-4</t>
        </r>
      </text>
    </comment>
    <comment ref="AP71" authorId="1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3 23 24 30</t>
        </r>
      </text>
    </comment>
    <comment ref="AS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  30-0.5</t>
        </r>
      </text>
    </comment>
    <comment ref="AW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2 3 7 22 </t>
        </r>
      </text>
    </comment>
    <comment ref="AX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14 27 </t>
        </r>
      </text>
    </comment>
    <comment ref="BG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26-8
12-3</t>
        </r>
      </text>
    </comment>
    <comment ref="BH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BO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BP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
30-6</t>
        </r>
      </text>
    </comment>
    <comment ref="BQ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BX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BY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Z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CC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CF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CH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4 7 25</t>
        </r>
      </text>
    </comment>
    <comment ref="BU7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U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6 7 20 27</t>
        </r>
      </text>
    </comment>
    <comment ref="X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18 19 20</t>
        </r>
      </text>
    </comment>
    <comment ref="AB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8 21 22 23</t>
        </r>
      </text>
    </comment>
    <comment ref="AN74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29号-4</t>
        </r>
      </text>
    </comment>
    <comment ref="AP74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10号-4
24号-8</t>
        </r>
      </text>
    </comment>
    <comment ref="AS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16号-0.5
12号-0.5</t>
        </r>
      </text>
    </comment>
    <comment ref="AW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24号-8</t>
        </r>
      </text>
    </comment>
    <comment ref="AY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21号-8</t>
        </r>
      </text>
    </comment>
    <comment ref="BF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19号-8</t>
        </r>
      </text>
    </comment>
    <comment ref="BH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24号-8</t>
        </r>
      </text>
    </comment>
    <comment ref="BK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28日</t>
        </r>
      </text>
    </comment>
    <comment ref="BO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23日-4
27日-4</t>
        </r>
      </text>
    </comment>
    <comment ref="BQ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</t>
        </r>
      </text>
    </comment>
    <comment ref="BT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25号-1
26号-1
5号0.5</t>
        </r>
      </text>
    </comment>
    <comment ref="BX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9号-4
17号-2
18号-2</t>
        </r>
      </text>
    </comment>
    <comment ref="BY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21号-5</t>
        </r>
      </text>
    </comment>
    <comment ref="BZ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13号-8
6号-6</t>
        </r>
      </text>
    </comment>
    <comment ref="BL7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
19-2</t>
        </r>
      </text>
    </comment>
    <comment ref="BM7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U7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22-2.5
30-2.5
10-0.5</t>
        </r>
      </text>
    </comment>
    <comment ref="BU7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26号-31号</t>
        </r>
      </text>
    </comment>
    <comment ref="X7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BU8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H8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K8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</t>
        </r>
      </text>
    </comment>
    <comment ref="BK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L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11-2.5</t>
        </r>
      </text>
    </comment>
    <comment ref="CC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I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L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</t>
        </r>
      </text>
    </comment>
    <comment ref="AT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9-3
30-8</t>
        </r>
      </text>
    </comment>
    <comment ref="BC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BV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23-0.5</t>
        </r>
      </text>
    </comment>
    <comment ref="CC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1 2 5 6 </t>
        </r>
      </text>
    </comment>
    <comment ref="CD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
23-1</t>
        </r>
      </text>
    </comment>
    <comment ref="CE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26 27 28 29 30</t>
        </r>
      </text>
    </comment>
    <comment ref="P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4 29</t>
        </r>
      </text>
    </comment>
    <comment ref="Y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</t>
        </r>
      </text>
    </comment>
    <comment ref="AJ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</t>
        </r>
      </text>
    </comment>
    <comment ref="BE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N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W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F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U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4 5共32小时事假，2 3 4三天事假转调休，剩余8小时事假</t>
        </r>
      </text>
    </comment>
    <comment ref="BX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4 5共32小时事假，2 3 4三天事假转调休，剩余8小时事假
</t>
        </r>
      </text>
    </comment>
    <comment ref="BZ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13 14 27</t>
        </r>
      </text>
    </comment>
    <comment ref="CG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CI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AK9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</t>
        </r>
      </text>
    </comment>
    <comment ref="BC9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CC9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16 19 29 30</t>
        </r>
      </text>
    </comment>
    <comment ref="CF9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陪产假5-14</t>
        </r>
      </text>
    </comment>
    <comment ref="BL9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3-2.5</t>
        </r>
      </text>
    </comment>
    <comment ref="BK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L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11-2.5</t>
        </r>
      </text>
    </comment>
    <comment ref="CC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I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L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</t>
        </r>
      </text>
    </comment>
    <comment ref="AJ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27 28 29 30</t>
        </r>
      </text>
    </comment>
    <comment ref="AY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15 16 29</t>
        </r>
      </text>
    </comment>
    <comment ref="BB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F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</t>
        </r>
      </text>
    </comment>
    <comment ref="BO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Q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17 24 25</t>
        </r>
      </text>
    </comment>
    <comment ref="BX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BZ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1 2 9</t>
        </r>
      </text>
    </comment>
    <comment ref="CG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
23-4</t>
        </r>
      </text>
    </comment>
    <comment ref="CG9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	</t>
        </r>
      </text>
    </comment>
    <comment ref="CI9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M9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24号-5</t>
        </r>
      </text>
    </comment>
    <comment ref="CP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30号</t>
        </r>
      </text>
    </comment>
    <comment ref="CR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21号</t>
        </r>
      </text>
    </comment>
    <comment ref="BT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26号-1</t>
        </r>
      </text>
    </comment>
    <comment ref="CC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7日</t>
        </r>
      </text>
    </comment>
    <comment ref="CL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3号-0.5
10号-1</t>
        </r>
      </text>
    </comment>
    <comment ref="BU9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29号-6</t>
        </r>
      </text>
    </comment>
    <comment ref="CL9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9号</t>
        </r>
      </text>
    </comment>
    <comment ref="CM9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19号-3</t>
        </r>
      </text>
    </comment>
    <comment ref="BL1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CC1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30-0.5</t>
        </r>
      </text>
    </comment>
    <comment ref="CL1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18 30</t>
        </r>
      </text>
    </comment>
    <comment ref="CM1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13-1.5</t>
        </r>
      </text>
    </comment>
    <comment ref="Q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R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产检假12号</t>
        </r>
      </text>
    </comment>
    <comment ref="X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4 5 6 7 8 </t>
        </r>
      </text>
    </comment>
    <comment ref="Z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2号半天</t>
        </r>
      </text>
    </comment>
    <comment ref="AA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22号产检假</t>
        </r>
      </text>
    </comment>
    <comment ref="AB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</t>
        </r>
      </text>
    </comment>
    <comment ref="AD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3 24</t>
        </r>
      </text>
    </comment>
    <comment ref="AL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6 7 18 19</t>
        </r>
      </text>
    </comment>
    <comment ref="AM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3.22号产检假</t>
        </r>
      </text>
    </comment>
    <comment ref="AV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19号产检假</t>
        </r>
      </text>
    </comment>
    <comment ref="BE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N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W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F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O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P1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R1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CM10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12号-2.5</t>
        </r>
      </text>
    </comment>
    <comment ref="CD10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30日</t>
        </r>
      </text>
    </comment>
    <comment ref="CM10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24 25 26 27 29 30 </t>
        </r>
      </text>
    </comment>
    <comment ref="CN10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
18-0.5</t>
        </r>
      </text>
    </comment>
    <comment ref="P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23号病假没去医院，事假处理</t>
        </r>
      </text>
    </comment>
    <comment ref="X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4 5 6</t>
        </r>
      </text>
    </comment>
    <comment ref="Y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7 8
实际提了7 8 9,9号除夕全体放假</t>
        </r>
      </text>
    </comment>
    <comment ref="Z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AS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29-0.5
30</t>
        </r>
      </text>
    </comment>
    <comment ref="BC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BM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</t>
        </r>
      </text>
    </comment>
    <comment ref="BO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18 24</t>
        </r>
      </text>
    </comment>
    <comment ref="BQ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</t>
        </r>
      </text>
    </comment>
    <comment ref="CC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7 8 9</t>
        </r>
      </text>
    </comment>
    <comment ref="CM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CW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16 25</t>
        </r>
      </text>
    </comment>
    <comment ref="U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X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AP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2 3 16 24</t>
        </r>
      </text>
    </comment>
    <comment ref="AW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调休余额折算67小时为加班费</t>
        </r>
      </text>
    </comment>
    <comment ref="AY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4 13 14 20 21</t>
        </r>
      </text>
    </comment>
    <comment ref="BQ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</t>
        </r>
      </text>
    </comment>
    <comment ref="BY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</t>
        </r>
      </text>
    </comment>
    <comment ref="CH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CL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</t>
        </r>
      </text>
    </comment>
    <comment ref="DZ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67小时调休余额转加班费</t>
        </r>
      </text>
    </comment>
    <comment ref="EA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4月份折算67小时调休余额转加班费
</t>
        </r>
      </text>
    </comment>
    <comment ref="DB11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CR1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</t>
        </r>
      </text>
    </comment>
    <comment ref="CW12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</t>
        </r>
      </text>
    </comment>
    <comment ref="CP12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29号-30号</t>
        </r>
      </text>
    </comment>
    <comment ref="CR12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21号-8
28号-8</t>
        </r>
      </text>
    </comment>
    <comment ref="CW1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CZ1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</t>
        </r>
      </text>
    </comment>
    <comment ref="DB1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P1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16 17  20 21 22 23 24 26 27 </t>
        </r>
      </text>
    </comment>
    <comment ref="O1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10 26 27 </t>
        </r>
      </text>
    </comment>
    <comment ref="O15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15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20 21 22 23 24 26</t>
        </r>
      </text>
    </comment>
    <comment ref="P1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15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7-3.72
27-4.83</t>
        </r>
      </text>
    </comment>
    <comment ref="P15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2 20 </t>
        </r>
      </text>
    </comment>
    <comment ref="S15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5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P15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16 24 </t>
        </r>
      </text>
    </comment>
    <comment ref="P1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
13-5.5 
26 27 </t>
        </r>
      </text>
    </comment>
    <comment ref="O15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15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20 21 22 23 24 26</t>
        </r>
      </text>
    </comment>
    <comment ref="P15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21 22 23 24 26 27 </t>
        </r>
      </text>
    </comment>
    <comment ref="S15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14 20 </t>
        </r>
      </text>
    </comment>
    <comment ref="U15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S15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5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4 5 18 19 </t>
        </r>
      </text>
    </comment>
    <comment ref="O15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2-0.5
26-1
27-1</t>
        </r>
      </text>
    </comment>
    <comment ref="O160" authorId="2">
      <text/>
    </comment>
    <comment ref="O16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O162" authorId="2">
      <text/>
    </comment>
    <comment ref="O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R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21丧假2天</t>
        </r>
      </text>
    </comment>
    <comment ref="S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6 14</t>
        </r>
      </text>
    </comment>
    <comment ref="U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X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11-0.5
12-1
13-1
14-1</t>
        </r>
      </text>
    </comment>
    <comment ref="AB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
25-8</t>
        </r>
      </text>
    </comment>
    <comment ref="AD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
23-8</t>
        </r>
      </text>
    </comment>
    <comment ref="P16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S16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16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P1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S1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1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7-1
8-1</t>
        </r>
      </text>
    </comment>
    <comment ref="O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26</t>
        </r>
      </text>
    </comment>
    <comment ref="P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24-3</t>
        </r>
      </text>
    </comment>
    <comment ref="S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5 6 7 8 10</t>
        </r>
      </text>
    </comment>
    <comment ref="Y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11-8
12-8
</t>
        </r>
      </text>
    </comment>
    <comment ref="S1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1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24-1
25-0.5</t>
        </r>
      </text>
    </comment>
    <comment ref="P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U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5 19 </t>
        </r>
      </text>
    </comment>
    <comment ref="X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
7号年假转调休
 8号实际上班</t>
        </r>
      </text>
    </comment>
    <comment ref="AB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7号年假转调休</t>
        </r>
      </text>
    </comment>
    <comment ref="AD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</t>
        </r>
      </text>
    </comment>
    <comment ref="S1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18  19</t>
        </r>
      </text>
    </comment>
    <comment ref="AB1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D1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O1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1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U1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5 19 </t>
        </r>
      </text>
    </comment>
    <comment ref="AN1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AP1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O18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18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K18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K18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20-5</t>
        </r>
      </text>
    </comment>
    <comment ref="AP1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29日</t>
        </r>
      </text>
    </comment>
    <comment ref="AK18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S1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AJ1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K1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4（9-11:40
 11（9-11:40
25（9-11:40</t>
        </r>
      </text>
    </comment>
    <comment ref="O19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21日</t>
        </r>
      </text>
    </comment>
    <comment ref="X190" authorId="1">
      <text>
        <r>
          <rPr>
            <sz val="9"/>
            <rFont val="宋体"/>
            <charset val="134"/>
          </rPr>
          <t>6日-1
24日-0.5</t>
        </r>
      </text>
    </comment>
    <comment ref="AJ1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10日-1
17日-0.5</t>
        </r>
      </text>
    </comment>
    <comment ref="AL19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O1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1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L1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17-0.5</t>
        </r>
      </text>
    </comment>
    <comment ref="O1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23-26</t>
        </r>
      </text>
    </comment>
    <comment ref="S1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19</t>
        </r>
      </text>
    </comment>
    <comment ref="U1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19</t>
        </r>
      </text>
    </comment>
    <comment ref="Y197" authorId="1">
      <text>
        <r>
          <rPr>
            <sz val="9"/>
            <rFont val="宋体"/>
            <charset val="134"/>
          </rPr>
          <t>8日</t>
        </r>
      </text>
    </comment>
    <comment ref="O19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14 26 27 </t>
        </r>
      </text>
    </comment>
    <comment ref="X19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O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P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14-2.5</t>
        </r>
      </text>
    </comment>
    <comment ref="S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U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Y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
18-8</t>
        </r>
      </text>
    </comment>
    <comment ref="AD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N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3 19 </t>
        </r>
      </text>
    </comment>
    <comment ref="AP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15 29 </t>
        </r>
      </text>
    </comment>
    <comment ref="O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AN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AP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AT2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O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24 7 </t>
        </r>
      </text>
    </comment>
    <comment ref="S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X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5 6 18</t>
        </r>
      </text>
    </comment>
    <comment ref="AN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
13-2.5</t>
        </r>
      </text>
    </comment>
    <comment ref="AP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9 29 </t>
        </r>
      </text>
    </comment>
    <comment ref="AT205" authorId="1">
      <text>
        <r>
          <rPr>
            <sz val="9"/>
            <rFont val="宋体"/>
            <charset val="134"/>
          </rPr>
          <t>9日</t>
        </r>
      </text>
    </comment>
    <comment ref="AT20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14 24 25 27 28 </t>
        </r>
      </text>
    </comment>
    <comment ref="AK20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AT20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21 28 </t>
        </r>
      </text>
    </comment>
    <comment ref="O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S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U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X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21-0.5</t>
        </r>
      </text>
    </comment>
    <comment ref="AK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
19-8</t>
        </r>
      </text>
    </comment>
    <comment ref="AT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AT210" authorId="1">
      <text>
        <r>
          <rPr>
            <sz val="9"/>
            <rFont val="宋体"/>
            <charset val="134"/>
          </rPr>
          <t>21日</t>
        </r>
      </text>
    </comment>
    <comment ref="AT2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
9-4</t>
        </r>
      </text>
    </comment>
    <comment ref="AK21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5日-5
17日8</t>
        </r>
      </text>
    </comment>
    <comment ref="AN2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14 28 </t>
        </r>
      </text>
    </comment>
    <comment ref="AP2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15 22 30 </t>
        </r>
      </text>
    </comment>
    <comment ref="O2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21 27 </t>
        </r>
      </text>
    </comment>
    <comment ref="X2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5-0.5</t>
        </r>
      </text>
    </comment>
    <comment ref="AJ2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O2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P2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X2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
</t>
        </r>
      </text>
    </comment>
    <comment ref="AK2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</t>
        </r>
      </text>
    </comment>
    <comment ref="BC2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27 
30-5</t>
        </r>
      </text>
    </comment>
    <comment ref="AK21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27 28 31 </t>
        </r>
      </text>
    </comment>
    <comment ref="AT21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O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</t>
        </r>
      </text>
    </comment>
    <comment ref="U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X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</t>
        </r>
      </text>
    </comment>
    <comment ref="AK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12-8
28-3
事假由加班费抵扣</t>
        </r>
      </text>
    </comment>
    <comment ref="AN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10-5.5</t>
        </r>
      </text>
    </comment>
    <comment ref="AO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28 共16小小时
抵扣当月11小时事假，剩余5小时</t>
        </r>
      </text>
    </comment>
    <comment ref="AT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BC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6 7 8 9 </t>
        </r>
      </text>
    </comment>
    <comment ref="S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13-2.5
22-1
26 27 </t>
        </r>
      </text>
    </comment>
    <comment ref="U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4-7
5-7
18-7
19-7</t>
        </r>
      </text>
    </comment>
    <comment ref="X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19-2.5
</t>
        </r>
      </text>
    </comment>
    <comment ref="AD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9-6
15-6</t>
        </r>
      </text>
    </comment>
    <comment ref="AN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7-1.5
12-2.5
</t>
        </r>
      </text>
    </comment>
    <comment ref="AP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20-7
15-7
8-6
</t>
        </r>
      </text>
    </comment>
    <comment ref="S22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2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X22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K22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21-2.5</t>
        </r>
      </text>
    </comment>
    <comment ref="O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U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Y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12-6</t>
        </r>
      </text>
    </comment>
    <comment ref="AB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D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N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3 12 </t>
        </r>
      </text>
    </comment>
    <comment ref="AP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</t>
        </r>
      </text>
    </comment>
    <comment ref="O22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22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O2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2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Y2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</t>
        </r>
      </text>
    </comment>
    <comment ref="BC22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13日-2.5
26日-2.5</t>
        </r>
      </text>
    </comment>
    <comment ref="AT22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BC22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26 28 29 </t>
        </r>
      </text>
    </comment>
    <comment ref="BC22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
21-4
23-8</t>
        </r>
      </text>
    </comment>
    <comment ref="O228" authorId="2">
      <text/>
    </comment>
    <comment ref="S228" authorId="2">
      <text/>
    </comment>
    <comment ref="U228" authorId="2">
      <text/>
    </comment>
    <comment ref="X228" authorId="1">
      <text>
        <r>
          <rPr>
            <sz val="9"/>
            <rFont val="宋体"/>
            <charset val="134"/>
          </rPr>
          <t>5日-6日</t>
        </r>
      </text>
    </comment>
    <comment ref="Y228" authorId="1">
      <text>
        <r>
          <rPr>
            <sz val="9"/>
            <rFont val="宋体"/>
            <charset val="134"/>
          </rPr>
          <t>19日-3
事假转调休</t>
        </r>
      </text>
    </comment>
    <comment ref="AB228" authorId="1">
      <text>
        <r>
          <rPr>
            <sz val="9"/>
            <rFont val="宋体"/>
            <charset val="134"/>
          </rPr>
          <t>19日</t>
        </r>
      </text>
    </comment>
    <comment ref="AD228" authorId="1">
      <text>
        <r>
          <rPr>
            <sz val="9"/>
            <rFont val="宋体"/>
            <charset val="134"/>
          </rPr>
          <t>23日</t>
        </r>
      </text>
    </comment>
    <comment ref="AK2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</t>
        </r>
      </text>
    </comment>
    <comment ref="AN2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17日</t>
        </r>
      </text>
    </comment>
    <comment ref="AP2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AT228" authorId="1">
      <text>
        <r>
          <rPr>
            <sz val="9"/>
            <rFont val="宋体"/>
            <charset val="134"/>
          </rPr>
          <t>27日</t>
        </r>
      </text>
    </comment>
    <comment ref="BC2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30-1
8-4</t>
        </r>
      </text>
    </comment>
    <comment ref="BC22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19日-4.5
21日-2</t>
        </r>
      </text>
    </comment>
    <comment ref="BC23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28日-3
30日-3</t>
        </r>
      </text>
    </comment>
    <comment ref="BD23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</t>
        </r>
      </text>
    </comment>
    <comment ref="AK23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27 28 31 </t>
        </r>
      </text>
    </comment>
    <comment ref="AT23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AK2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
</t>
        </r>
      </text>
    </comment>
    <comment ref="AN2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25-6.5</t>
        </r>
      </text>
    </comment>
    <comment ref="AP2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AK23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AT23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28-4
22-8</t>
        </r>
      </text>
    </comment>
    <comment ref="AT23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21-4.83
29-4</t>
        </r>
      </text>
    </comment>
    <comment ref="BC23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6 12 13 </t>
        </r>
      </text>
    </comment>
    <comment ref="AK23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21-2</t>
        </r>
      </text>
    </comment>
    <comment ref="BC23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20-3</t>
        </r>
      </text>
    </comment>
    <comment ref="BC23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26 27 28</t>
        </r>
      </text>
    </comment>
    <comment ref="BD23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O23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
9-0.5</t>
        </r>
      </text>
    </comment>
    <comment ref="S23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10 13 </t>
        </r>
      </text>
    </comment>
    <comment ref="U23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O24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27日-1</t>
        </r>
      </text>
    </comment>
    <comment ref="X240" authorId="1">
      <text>
        <r>
          <rPr>
            <sz val="9"/>
            <rFont val="宋体"/>
            <charset val="134"/>
          </rPr>
          <t>28日</t>
        </r>
      </text>
    </comment>
    <comment ref="AT240" authorId="1">
      <text>
        <r>
          <rPr>
            <sz val="9"/>
            <rFont val="宋体"/>
            <charset val="134"/>
          </rPr>
          <t>3日</t>
        </r>
      </text>
    </comment>
    <comment ref="BC24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Y241" authorId="1">
      <text>
        <r>
          <rPr>
            <sz val="9"/>
            <rFont val="宋体"/>
            <charset val="134"/>
          </rPr>
          <t>24日</t>
        </r>
      </text>
    </comment>
    <comment ref="AK24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</t>
        </r>
      </text>
    </comment>
    <comment ref="AT241" authorId="1">
      <text>
        <r>
          <rPr>
            <sz val="9"/>
            <rFont val="宋体"/>
            <charset val="134"/>
          </rPr>
          <t>15日</t>
        </r>
      </text>
    </comment>
    <comment ref="BC24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</t>
        </r>
      </text>
    </comment>
    <comment ref="O24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Q24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</t>
        </r>
      </text>
    </comment>
    <comment ref="AJ2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13-14日</t>
        </r>
      </text>
    </comment>
    <comment ref="BL2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O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
24</t>
        </r>
      </text>
    </comment>
    <comment ref="X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K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AN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31-2.5
4-1</t>
        </r>
      </text>
    </comment>
    <comment ref="AP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16-9.5
30-3.5</t>
        </r>
      </text>
    </comment>
    <comment ref="AT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21-30 9天
15号</t>
        </r>
      </text>
    </comment>
    <comment ref="AV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婚假6-15</t>
        </r>
      </text>
    </comment>
    <comment ref="BE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婚假6-15	</t>
        </r>
      </text>
    </comment>
    <comment ref="BL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12-4
17-4
23-8</t>
        </r>
      </text>
    </comment>
    <comment ref="AT24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U24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</t>
        </r>
      </text>
    </comment>
    <comment ref="P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13-2.5
21-2</t>
        </r>
      </text>
    </comment>
    <comment ref="X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Y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10-2.5</t>
        </r>
      </text>
    </comment>
    <comment ref="AC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</t>
        </r>
      </text>
    </comment>
    <comment ref="AJ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AT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</t>
        </r>
      </text>
    </comment>
    <comment ref="AU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C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16-1
23-0.5
26-4
29-8</t>
        </r>
      </text>
    </comment>
    <comment ref="BL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9-4
30-3</t>
        </r>
      </text>
    </comment>
    <comment ref="O2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2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14 21 </t>
        </r>
      </text>
    </comment>
    <comment ref="U2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AN2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
6-4</t>
        </r>
      </text>
    </comment>
    <comment ref="AP2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BL25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P2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X2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7  17</t>
        </r>
      </text>
    </comment>
    <comment ref="AJ2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5-0.5
 6 7 </t>
        </r>
      </text>
    </comment>
    <comment ref="BC2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BL2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
13-3
23-8</t>
        </r>
      </text>
    </comment>
    <comment ref="AL25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S25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5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BD25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N2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P2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M2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CM2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O26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BL26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13-4
18 19 20 23</t>
        </r>
      </text>
    </comment>
    <comment ref="O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26 27 
22号调休转年假</t>
        </r>
      </text>
    </comment>
    <comment ref="S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21 22 
24号调休转年假
</t>
        </r>
      </text>
    </comment>
    <comment ref="U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4 5 18 19 </t>
        </r>
      </text>
    </comment>
    <comment ref="X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
</t>
        </r>
      </text>
    </comment>
    <comment ref="AN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28-2.5
4-2.5</t>
        </r>
      </text>
    </comment>
    <comment ref="AP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O2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U2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 18 19
 减去6小时同步系统余额</t>
        </r>
      </text>
    </comment>
    <comment ref="X2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AP2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16-7</t>
        </r>
      </text>
    </comment>
    <comment ref="O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13-2.5
14-2.5
23 24</t>
        </r>
      </text>
    </comment>
    <comment ref="U265" authorId="1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 xml:space="preserve">5 18
 </t>
        </r>
      </text>
    </comment>
    <comment ref="X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B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10-8
25-8</t>
        </r>
      </text>
    </comment>
    <comment ref="AD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16-8
22-8</t>
        </r>
      </text>
    </comment>
    <comment ref="AK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AN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6 7 10
反馈罗老师，员工女朋友住院陪护，下不为例</t>
        </r>
      </text>
    </comment>
    <comment ref="AP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15 16 22 23  29 30 </t>
        </r>
      </text>
    </comment>
    <comment ref="AT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8 9 10 11 </t>
        </r>
      </text>
    </comment>
    <comment ref="BL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BU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8 23 24 </t>
        </r>
      </text>
    </comment>
    <comment ref="O2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23 24 26 </t>
        </r>
      </text>
    </comment>
    <comment ref="S2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2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O2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S2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2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BC2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L2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T2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BC2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BC2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12 13 14 </t>
        </r>
      </text>
    </comment>
    <comment ref="BU2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8号8小时
用加班费抵扣</t>
        </r>
      </text>
    </comment>
    <comment ref="BY2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19-10.5
 抵扣8号8小时事假，剩余2.5小时加班费</t>
        </r>
      </text>
    </comment>
    <comment ref="DW2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AT2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</t>
        </r>
      </text>
    </comment>
    <comment ref="BU27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</t>
        </r>
      </text>
    </comment>
    <comment ref="DW2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BC27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30-4</t>
        </r>
      </text>
    </comment>
    <comment ref="BU27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S2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2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CD2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22日-8</t>
        </r>
      </text>
    </comment>
    <comment ref="O28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9日-1
26日~27日-2</t>
        </r>
      </text>
    </comment>
    <comment ref="P28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16日-5
24日-4</t>
        </r>
      </text>
    </comment>
    <comment ref="Q28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23日-1</t>
        </r>
      </text>
    </comment>
    <comment ref="X282" authorId="1">
      <text>
        <r>
          <rPr>
            <sz val="9"/>
            <rFont val="宋体"/>
            <charset val="134"/>
          </rPr>
          <t>10日</t>
        </r>
      </text>
    </comment>
    <comment ref="AJ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AK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24日-2.5
25日-8</t>
        </r>
      </text>
    </comment>
    <comment ref="AT282" authorId="1">
      <text>
        <r>
          <rPr>
            <sz val="9"/>
            <rFont val="宋体"/>
            <charset val="134"/>
          </rPr>
          <t>28日</t>
        </r>
      </text>
    </comment>
    <comment ref="AV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 7 8 </t>
        </r>
      </text>
    </comment>
    <comment ref="BC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BL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</t>
        </r>
      </text>
    </comment>
    <comment ref="BU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18日-2</t>
        </r>
      </text>
    </comment>
    <comment ref="CD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CD28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6日-3</t>
        </r>
      </text>
    </comment>
    <comment ref="CH28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</t>
        </r>
      </text>
    </comment>
    <comment ref="DW28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AU284" authorId="1">
      <text>
        <r>
          <rPr>
            <sz val="9"/>
            <rFont val="宋体"/>
            <charset val="134"/>
          </rPr>
          <t>7日</t>
        </r>
      </text>
    </comment>
    <comment ref="BU28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28日-2.5</t>
        </r>
      </text>
    </comment>
    <comment ref="BC2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L2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</t>
        </r>
      </text>
    </comment>
    <comment ref="BU2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O2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S2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AV2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 27 28 </t>
        </r>
      </text>
    </comment>
    <comment ref="CD2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18-5</t>
        </r>
      </text>
    </comment>
    <comment ref="BC2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CD29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
19-5.5
20-8</t>
        </r>
      </text>
    </comment>
    <comment ref="X29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6-1</t>
        </r>
      </text>
    </comment>
    <comment ref="AP29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1 29</t>
        </r>
      </text>
    </comment>
    <comment ref="BG29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AT29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BC2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26-3</t>
        </r>
      </text>
    </comment>
    <comment ref="CD3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21日-8
27日-3.5</t>
        </r>
      </text>
    </comment>
    <comment ref="CM3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16日-4
28-30日-24</t>
        </r>
      </text>
    </comment>
    <comment ref="CM3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</t>
        </r>
      </text>
    </comment>
    <comment ref="B30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2025/9/15转销售</t>
        </r>
      </text>
    </comment>
    <comment ref="CH30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9-6.5</t>
        </r>
      </text>
    </comment>
    <comment ref="CQ30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
7-8</t>
        </r>
      </text>
    </comment>
    <comment ref="O30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13日-0.5
27日-1</t>
        </r>
      </text>
    </comment>
    <comment ref="S30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18日~19日</t>
        </r>
      </text>
    </comment>
    <comment ref="U305" authorId="2">
      <text>
        <r>
          <rPr>
            <b/>
            <sz val="9"/>
            <rFont val="宋体"/>
            <charset val="134"/>
          </rPr>
          <t>ls:
18 19</t>
        </r>
      </text>
    </comment>
    <comment ref="X305" authorId="1">
      <text>
        <r>
          <rPr>
            <sz val="9"/>
            <rFont val="宋体"/>
            <charset val="134"/>
          </rPr>
          <t>6日</t>
        </r>
      </text>
    </comment>
    <comment ref="AB305" authorId="1">
      <text>
        <r>
          <rPr>
            <sz val="9"/>
            <rFont val="宋体"/>
            <charset val="134"/>
          </rPr>
          <t>5日</t>
        </r>
      </text>
    </comment>
    <comment ref="AD305" authorId="1">
      <text>
        <r>
          <rPr>
            <sz val="9"/>
            <rFont val="宋体"/>
            <charset val="134"/>
          </rPr>
          <t>23日</t>
        </r>
      </text>
    </comment>
    <comment ref="CM30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24日-8
28-30日-24</t>
        </r>
      </text>
    </comment>
    <comment ref="CO30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丧假2天（外公去世）</t>
        </r>
      </text>
    </comment>
    <comment ref="CN30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CM30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
19号迟到1小时</t>
        </r>
      </text>
    </comment>
    <comment ref="S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2-1
8-4</t>
        </r>
      </text>
    </comment>
    <comment ref="T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4-4.5</t>
        </r>
      </text>
    </comment>
    <comment ref="X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AB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
12-2</t>
        </r>
      </text>
    </comment>
    <comment ref="AN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
26-2.5
13-2.5</t>
        </r>
      </text>
    </comment>
    <comment ref="AP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16-5.5
23-3
30-2
9-2.5</t>
        </r>
      </text>
    </comment>
    <comment ref="CH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30-7</t>
        </r>
      </text>
    </comment>
    <comment ref="CI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2-3
3-2
16-1.5
24-1.5</t>
        </r>
      </text>
    </comment>
    <comment ref="CQ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20-6.5</t>
        </r>
      </text>
    </comment>
    <comment ref="CD3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4日-8
26日-8</t>
        </r>
      </text>
    </comment>
    <comment ref="CM3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DW3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M31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</t>
        </r>
      </text>
    </comment>
    <comment ref="BU3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
30-4</t>
        </r>
      </text>
    </comment>
    <comment ref="CW31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10日-3</t>
        </r>
      </text>
    </comment>
    <comment ref="CW3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</t>
        </r>
      </text>
    </comment>
    <comment ref="CW3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31-4</t>
        </r>
      </text>
    </comment>
    <comment ref="CX32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O3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3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CM32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W32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</t>
        </r>
      </text>
    </comment>
    <comment ref="DW32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S32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2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</t>
        </r>
      </text>
    </comment>
    <comment ref="X32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CM3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W3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AT33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N33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18-0.5</t>
        </r>
      </text>
    </comment>
    <comment ref="CQ33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20-4.5</t>
        </r>
      </text>
    </comment>
    <comment ref="DF34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17 18 19 20 21</t>
        </r>
      </text>
    </comment>
    <comment ref="CH34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Q34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BV3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</t>
        </r>
      </text>
    </comment>
    <comment ref="CM3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25 26 28 29 30 </t>
        </r>
      </text>
    </comment>
    <comment ref="CN3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CW3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DF3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24 25 27 </t>
        </r>
      </text>
    </comment>
    <comment ref="DF346" authorId="1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21</t>
        </r>
      </text>
    </comment>
    <comment ref="DF3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DF35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DG35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17日</t>
        </r>
      </text>
    </comment>
    <comment ref="O3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
3-0.5</t>
        </r>
      </text>
    </comment>
    <comment ref="AJ3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K3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31-4</t>
        </r>
      </text>
    </comment>
    <comment ref="AT3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
1-4</t>
        </r>
      </text>
    </comment>
    <comment ref="CW3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AN35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19-2.5
31-2.5</t>
        </r>
      </text>
    </comment>
    <comment ref="AP35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O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21 22 23 24 26 27</t>
        </r>
      </text>
    </comment>
    <comment ref="S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13-2.93
6-3.45</t>
        </r>
      </text>
    </comment>
    <comment ref="U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
18</t>
        </r>
      </text>
    </comment>
    <comment ref="X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6-0.5</t>
        </r>
      </text>
    </comment>
    <comment ref="AB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</t>
        </r>
      </text>
    </comment>
    <comment ref="AD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16-5
22-5</t>
        </r>
      </text>
    </comment>
    <comment ref="AN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3-3
10-3.48</t>
        </r>
      </text>
    </comment>
    <comment ref="AP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16-5
29-5
30-8</t>
        </r>
      </text>
    </comment>
  </commentList>
</comments>
</file>

<file path=xl/sharedStrings.xml><?xml version="1.0" encoding="utf-8"?>
<sst xmlns="http://schemas.openxmlformats.org/spreadsheetml/2006/main" count="6585" uniqueCount="1374">
  <si>
    <t>序号</t>
  </si>
  <si>
    <t>姓名</t>
  </si>
  <si>
    <t>区域</t>
  </si>
  <si>
    <t>部门</t>
  </si>
  <si>
    <t>组别</t>
  </si>
  <si>
    <t>岗位</t>
  </si>
  <si>
    <t>入职日期</t>
  </si>
  <si>
    <t>其他</t>
  </si>
  <si>
    <t>辅助列</t>
  </si>
  <si>
    <t>24年剩余调休</t>
  </si>
  <si>
    <t>24年年假使用情况</t>
  </si>
  <si>
    <t>24年已使用育儿假</t>
  </si>
  <si>
    <t>1月</t>
  </si>
  <si>
    <t>2月</t>
  </si>
  <si>
    <t>1-2月使用年假</t>
  </si>
  <si>
    <t>24年剩余年假</t>
  </si>
  <si>
    <t>截至24.2月剩余年假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</si>
  <si>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</si>
  <si>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</si>
  <si>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</si>
  <si>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</si>
  <si>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</si>
  <si>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</si>
  <si>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</si>
  <si>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</si>
  <si>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</si>
  <si>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</si>
  <si>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25年年假使用情况</t>
  </si>
  <si>
    <t>25年总加班情况</t>
  </si>
  <si>
    <t>25年总请假</t>
  </si>
  <si>
    <t>总年假</t>
  </si>
  <si>
    <t>已使用年假</t>
  </si>
  <si>
    <t>剩余年假</t>
  </si>
  <si>
    <t>年假</t>
  </si>
  <si>
    <t>事假h</t>
  </si>
  <si>
    <t>病假</t>
  </si>
  <si>
    <t>调休</t>
  </si>
  <si>
    <t>加班
加班费</t>
  </si>
  <si>
    <t>加班
转调休</t>
  </si>
  <si>
    <t>育儿假</t>
  </si>
  <si>
    <t>备注</t>
  </si>
  <si>
    <t>折算调休数</t>
  </si>
  <si>
    <t>已使用
年假</t>
  </si>
  <si>
    <t>累计
加班/天</t>
  </si>
  <si>
    <t>已调
休/天</t>
  </si>
  <si>
    <t>剩余调休</t>
  </si>
  <si>
    <t>累计计薪加班/h</t>
  </si>
  <si>
    <t>累计
事假</t>
  </si>
  <si>
    <t>累计
病假</t>
  </si>
  <si>
    <t>累计
其他</t>
  </si>
  <si>
    <t>累计
育儿假</t>
  </si>
  <si>
    <t>刘其坚</t>
  </si>
  <si>
    <t>上海</t>
  </si>
  <si>
    <t>总经办</t>
  </si>
  <si>
    <t>/</t>
  </si>
  <si>
    <t>CEO</t>
  </si>
  <si>
    <t>刘玉</t>
  </si>
  <si>
    <t>财务部</t>
  </si>
  <si>
    <t>财务专员</t>
  </si>
  <si>
    <t xml:space="preserve"> </t>
  </si>
  <si>
    <t>8</t>
  </si>
  <si>
    <t>胡生娜</t>
  </si>
  <si>
    <t>财务总监</t>
  </si>
  <si>
    <t>1</t>
  </si>
  <si>
    <t>邓雅芳</t>
  </si>
  <si>
    <t>财务主管</t>
  </si>
  <si>
    <t>2.5</t>
  </si>
  <si>
    <t>周彤</t>
  </si>
  <si>
    <t>行政部</t>
  </si>
  <si>
    <t>行政前台</t>
  </si>
  <si>
    <t>4</t>
  </si>
  <si>
    <t>张晓伟</t>
  </si>
  <si>
    <t>IT网络工程师</t>
  </si>
  <si>
    <t>0.5</t>
  </si>
  <si>
    <t>卢佳</t>
  </si>
  <si>
    <t>行政主管</t>
  </si>
  <si>
    <t>1.5</t>
  </si>
  <si>
    <t>2</t>
  </si>
  <si>
    <t>周子蛟</t>
  </si>
  <si>
    <t>业务一部</t>
  </si>
  <si>
    <t>商务组</t>
  </si>
  <si>
    <t>商务BD</t>
  </si>
  <si>
    <t>胡惜文</t>
  </si>
  <si>
    <t>业务一部经理</t>
  </si>
  <si>
    <t>何尚杰</t>
  </si>
  <si>
    <t>市场渠道组</t>
  </si>
  <si>
    <t>业务主管</t>
  </si>
  <si>
    <t>饶洁</t>
  </si>
  <si>
    <t>业务运营组</t>
  </si>
  <si>
    <t>黄佳慧</t>
  </si>
  <si>
    <t>新媒体组</t>
  </si>
  <si>
    <t>培训讲师</t>
  </si>
  <si>
    <t>刘鑫</t>
  </si>
  <si>
    <t>新媒体主管</t>
  </si>
  <si>
    <t>屈翎野</t>
  </si>
  <si>
    <t>新媒体专员</t>
  </si>
  <si>
    <t>陆常斌</t>
  </si>
  <si>
    <t>视频剪辑</t>
  </si>
  <si>
    <t>孙玉凤</t>
  </si>
  <si>
    <t>人力资源部</t>
  </si>
  <si>
    <t>人力资源总监</t>
  </si>
  <si>
    <t>纪志豪</t>
  </si>
  <si>
    <t>资深人事</t>
  </si>
  <si>
    <t>12</t>
  </si>
  <si>
    <t>熊溜溜</t>
  </si>
  <si>
    <t>郭昱伶</t>
  </si>
  <si>
    <t>李丽萍</t>
  </si>
  <si>
    <t>人事专员</t>
  </si>
  <si>
    <t>4.5</t>
  </si>
  <si>
    <t>郭洁</t>
  </si>
  <si>
    <t>产研二部</t>
  </si>
  <si>
    <t>产品部</t>
  </si>
  <si>
    <t>产品部经理</t>
  </si>
  <si>
    <t>6.5</t>
  </si>
  <si>
    <t>毛意伟</t>
  </si>
  <si>
    <t>业务管理一组</t>
  </si>
  <si>
    <t>研发主管（PHP）</t>
  </si>
  <si>
    <t>9</t>
  </si>
  <si>
    <t>彭鲲</t>
  </si>
  <si>
    <t>产研一部</t>
  </si>
  <si>
    <t>教育一组</t>
  </si>
  <si>
    <t>产品经理</t>
  </si>
  <si>
    <t>王冉冉</t>
  </si>
  <si>
    <t>测试主管</t>
  </si>
  <si>
    <t>张金凯</t>
  </si>
  <si>
    <t>后台二组</t>
  </si>
  <si>
    <t>24</t>
  </si>
  <si>
    <t>王晓倩</t>
  </si>
  <si>
    <t>PHP开发工程师</t>
  </si>
  <si>
    <t>李浩然</t>
  </si>
  <si>
    <t>资深前端开发工程师</t>
  </si>
  <si>
    <t>孙唯嘉</t>
  </si>
  <si>
    <t>产品主管</t>
  </si>
  <si>
    <t>赵德正</t>
  </si>
  <si>
    <t>前端开发工程师</t>
  </si>
  <si>
    <t>王澜滔</t>
  </si>
  <si>
    <t>平面设计</t>
  </si>
  <si>
    <t>王依</t>
  </si>
  <si>
    <t>教育三组</t>
  </si>
  <si>
    <t>UI设计师</t>
  </si>
  <si>
    <t>郝惠军</t>
  </si>
  <si>
    <t>设计主管</t>
  </si>
  <si>
    <t>5</t>
  </si>
  <si>
    <t>张潭辉</t>
  </si>
  <si>
    <t>测试王艳</t>
  </si>
  <si>
    <t>测试总监</t>
  </si>
  <si>
    <t>王付佳</t>
  </si>
  <si>
    <t>赵亚楠</t>
  </si>
  <si>
    <t>李贵洲</t>
  </si>
  <si>
    <t>产研三部</t>
  </si>
  <si>
    <t>DIM组</t>
  </si>
  <si>
    <t>16</t>
  </si>
  <si>
    <t>宛超</t>
  </si>
  <si>
    <t>业务管理二组</t>
  </si>
  <si>
    <t>王沨</t>
  </si>
  <si>
    <t>罗细娟</t>
  </si>
  <si>
    <t>BI组</t>
  </si>
  <si>
    <t>数据开发主管</t>
  </si>
  <si>
    <t>徐姣姣</t>
  </si>
  <si>
    <t>后台一组</t>
  </si>
  <si>
    <t>测试工程师</t>
  </si>
  <si>
    <t>李雅珠</t>
  </si>
  <si>
    <t>臧兆鋆</t>
  </si>
  <si>
    <t>李帅华</t>
  </si>
  <si>
    <t>胡翔翔</t>
  </si>
  <si>
    <t>研发主管（IOS）</t>
  </si>
  <si>
    <t>杨海燕</t>
  </si>
  <si>
    <t>IOS开发工程师</t>
  </si>
  <si>
    <t>李海侠</t>
  </si>
  <si>
    <t>Android开发工程师</t>
  </si>
  <si>
    <t>褚晨雯</t>
  </si>
  <si>
    <t>PC组</t>
  </si>
  <si>
    <t>资深产品经理</t>
  </si>
  <si>
    <t>朱梦雅</t>
  </si>
  <si>
    <t>陆文宇</t>
  </si>
  <si>
    <t>汤喆</t>
  </si>
  <si>
    <t>研发主管（Java）</t>
  </si>
  <si>
    <t>13.5</t>
  </si>
  <si>
    <t>刘程</t>
  </si>
  <si>
    <t>Java开发工程师</t>
  </si>
  <si>
    <t>邢杏杏</t>
  </si>
  <si>
    <t>黄健</t>
  </si>
  <si>
    <t>邱成</t>
  </si>
  <si>
    <t>陈绪慧</t>
  </si>
  <si>
    <t>章发晨</t>
  </si>
  <si>
    <t>申国超</t>
  </si>
  <si>
    <t>游戏开发工程师</t>
  </si>
  <si>
    <t>李一鸣</t>
  </si>
  <si>
    <t>梅守强</t>
  </si>
  <si>
    <t>15</t>
  </si>
  <si>
    <t>骆方涛</t>
  </si>
  <si>
    <t>齐浩迎</t>
  </si>
  <si>
    <t>教育二组</t>
  </si>
  <si>
    <t>研发主管（Android）</t>
  </si>
  <si>
    <t>5.5</t>
  </si>
  <si>
    <t>吴俊志</t>
  </si>
  <si>
    <t>产品一部主管</t>
  </si>
  <si>
    <t>李华南</t>
  </si>
  <si>
    <t>测试经理</t>
  </si>
  <si>
    <t>吴利丹</t>
  </si>
  <si>
    <t>朴雪花</t>
  </si>
  <si>
    <t>20.5</t>
  </si>
  <si>
    <t>易鹏</t>
  </si>
  <si>
    <t>皮亚楠</t>
  </si>
  <si>
    <t>7</t>
  </si>
  <si>
    <t>朱秀梅</t>
  </si>
  <si>
    <t>耿童童</t>
  </si>
  <si>
    <t>蒲科辉</t>
  </si>
  <si>
    <t>研发副总</t>
  </si>
  <si>
    <t>14.5</t>
  </si>
  <si>
    <t>沈刚</t>
  </si>
  <si>
    <t>周宏坤</t>
  </si>
  <si>
    <t>资深Java开发工程师</t>
  </si>
  <si>
    <t>26.5</t>
  </si>
  <si>
    <t>夏菁</t>
  </si>
  <si>
    <t>测试二部</t>
  </si>
  <si>
    <t>王敬豪</t>
  </si>
  <si>
    <t>吴登朋</t>
  </si>
  <si>
    <t>胡军</t>
  </si>
  <si>
    <t>赵朝龙</t>
  </si>
  <si>
    <t>系统运维组</t>
  </si>
  <si>
    <t>运维工程师</t>
  </si>
  <si>
    <t>黄金伟</t>
  </si>
  <si>
    <t>运维主管</t>
  </si>
  <si>
    <t>孙运成</t>
  </si>
  <si>
    <t>3</t>
  </si>
  <si>
    <t>牟立强</t>
  </si>
  <si>
    <t>业务二部</t>
  </si>
  <si>
    <t>业务二部总监</t>
  </si>
  <si>
    <t>吴戈</t>
  </si>
  <si>
    <t>业务运营</t>
  </si>
  <si>
    <t>孙静怡</t>
  </si>
  <si>
    <t>陈春霞</t>
  </si>
  <si>
    <t>上海营销二部</t>
  </si>
  <si>
    <t>陈春霞组</t>
  </si>
  <si>
    <t>中级销售主管</t>
  </si>
  <si>
    <t>朱行悟</t>
  </si>
  <si>
    <t>上海营销一部</t>
  </si>
  <si>
    <t>朱行悟组</t>
  </si>
  <si>
    <t>马泽生</t>
  </si>
  <si>
    <t>资深销售五级</t>
  </si>
  <si>
    <t>周媛</t>
  </si>
  <si>
    <t>周媛组</t>
  </si>
  <si>
    <t>销售主管</t>
  </si>
  <si>
    <t>董皊</t>
  </si>
  <si>
    <t>董皊组</t>
  </si>
  <si>
    <t>运营主管</t>
  </si>
  <si>
    <t>朱韦平</t>
  </si>
  <si>
    <t>运营专员</t>
  </si>
  <si>
    <t>李梦</t>
  </si>
  <si>
    <t>上海营销三部</t>
  </si>
  <si>
    <t>李梦组</t>
  </si>
  <si>
    <t>蒋杰</t>
  </si>
  <si>
    <t>行政&amp;营销总监</t>
  </si>
  <si>
    <t>杨召军</t>
  </si>
  <si>
    <t>资深销售一级</t>
  </si>
  <si>
    <t>刘欢</t>
  </si>
  <si>
    <t>资深销售二级</t>
  </si>
  <si>
    <t>周明</t>
  </si>
  <si>
    <t>丁应强</t>
  </si>
  <si>
    <t>资深销售四级</t>
  </si>
  <si>
    <t>刘伦星</t>
  </si>
  <si>
    <t>刘伦星组</t>
  </si>
  <si>
    <t>王景武</t>
  </si>
  <si>
    <t>吴菲</t>
  </si>
  <si>
    <t>吴菲组</t>
  </si>
  <si>
    <t>许慧</t>
  </si>
  <si>
    <t>陈慧</t>
  </si>
  <si>
    <t>万建国</t>
  </si>
  <si>
    <t>万建国组</t>
  </si>
  <si>
    <t>方世军</t>
  </si>
  <si>
    <t>资深销售三级</t>
  </si>
  <si>
    <t>韩丽丽</t>
  </si>
  <si>
    <t>韩丽丽组</t>
  </si>
  <si>
    <t>马玉</t>
  </si>
  <si>
    <t>资深运营</t>
  </si>
  <si>
    <t>宋洪丰</t>
  </si>
  <si>
    <t>左楠</t>
  </si>
  <si>
    <t>雷雪</t>
  </si>
  <si>
    <t>陈佳明</t>
  </si>
  <si>
    <t>平台运维组</t>
  </si>
  <si>
    <t>运维专员</t>
  </si>
  <si>
    <t>邱圆</t>
  </si>
  <si>
    <t>张书田</t>
  </si>
  <si>
    <t>9.5</t>
  </si>
  <si>
    <t>吴阳明</t>
  </si>
  <si>
    <t>厦门</t>
  </si>
  <si>
    <t>运营总监</t>
  </si>
  <si>
    <t>刘骏</t>
  </si>
  <si>
    <t>厦门内容部</t>
  </si>
  <si>
    <t>教研组</t>
  </si>
  <si>
    <t>厦门内容部经理</t>
  </si>
  <si>
    <t>林碧虹</t>
  </si>
  <si>
    <t>林碧虹组</t>
  </si>
  <si>
    <t>内容主管</t>
  </si>
  <si>
    <t>陈雅真</t>
  </si>
  <si>
    <t>陈雅真组</t>
  </si>
  <si>
    <t>吴芳芳</t>
  </si>
  <si>
    <t>内容编辑</t>
  </si>
  <si>
    <t>叶聪玲</t>
  </si>
  <si>
    <t>长泰</t>
  </si>
  <si>
    <t>叶聪玲组</t>
  </si>
  <si>
    <t>蔡惠娜</t>
  </si>
  <si>
    <t>郑建珍</t>
  </si>
  <si>
    <t>黄娜君</t>
  </si>
  <si>
    <t>厦门营销一部</t>
  </si>
  <si>
    <t>廖齐辉</t>
  </si>
  <si>
    <t>廖齐辉组</t>
  </si>
  <si>
    <t>刘益先</t>
  </si>
  <si>
    <t>营销总监</t>
  </si>
  <si>
    <t>蓝坤燕</t>
  </si>
  <si>
    <t>汤章溢</t>
  </si>
  <si>
    <t>厦门营销二部</t>
  </si>
  <si>
    <t>蔡小明</t>
  </si>
  <si>
    <t>龙岩</t>
  </si>
  <si>
    <t>销售专员</t>
  </si>
  <si>
    <t>许财杰</t>
  </si>
  <si>
    <t>许财杰组</t>
  </si>
  <si>
    <t>许满玉</t>
  </si>
  <si>
    <t>许满玉组</t>
  </si>
  <si>
    <t>魏力莉</t>
  </si>
  <si>
    <t>李胜航</t>
  </si>
  <si>
    <t>家长通一组</t>
  </si>
  <si>
    <t>刘凌</t>
  </si>
  <si>
    <t>研发主管（前端）</t>
  </si>
  <si>
    <t>刘海亮</t>
  </si>
  <si>
    <t>骆毅佳</t>
  </si>
  <si>
    <t>陈燕飞</t>
  </si>
  <si>
    <t>杜雅妮</t>
  </si>
  <si>
    <t>杜雅妮组</t>
  </si>
  <si>
    <t>11</t>
  </si>
  <si>
    <t>陈珊</t>
  </si>
  <si>
    <t>李梦阳</t>
  </si>
  <si>
    <t>李梦阳组</t>
  </si>
  <si>
    <t>王家盛</t>
  </si>
  <si>
    <t>夜琛</t>
  </si>
  <si>
    <t>孙敏</t>
  </si>
  <si>
    <t>刘悦莉</t>
  </si>
  <si>
    <t>陈可欣</t>
  </si>
  <si>
    <t>28</t>
  </si>
  <si>
    <t>林月荧</t>
  </si>
  <si>
    <t>蓝青青</t>
  </si>
  <si>
    <t>蓝青青组</t>
  </si>
  <si>
    <t>林福美</t>
  </si>
  <si>
    <t>魏尧天</t>
  </si>
  <si>
    <t>林贵煌</t>
  </si>
  <si>
    <t>黄艺慧</t>
  </si>
  <si>
    <t>李敏</t>
  </si>
  <si>
    <t>刘建镇</t>
  </si>
  <si>
    <t>刘建镇组</t>
  </si>
  <si>
    <t>王甜</t>
  </si>
  <si>
    <t>长沙</t>
  </si>
  <si>
    <t>人事主管</t>
  </si>
  <si>
    <t>李清</t>
  </si>
  <si>
    <t>长沙营销中心</t>
  </si>
  <si>
    <t>新媒体运营</t>
  </si>
  <si>
    <t>刘丽</t>
  </si>
  <si>
    <t>长沙内容部</t>
  </si>
  <si>
    <t>刘丽组</t>
  </si>
  <si>
    <t>王思婕</t>
  </si>
  <si>
    <t>长沙王艳</t>
  </si>
  <si>
    <t>杨琼</t>
  </si>
  <si>
    <t>刘莹组</t>
  </si>
  <si>
    <t>李瑶</t>
  </si>
  <si>
    <t>刘莹</t>
  </si>
  <si>
    <t>陈宇</t>
  </si>
  <si>
    <t>新媒体运营主管</t>
  </si>
  <si>
    <t>何倩</t>
  </si>
  <si>
    <t>长沙营销二部</t>
  </si>
  <si>
    <t>何倩组</t>
  </si>
  <si>
    <t>何双</t>
  </si>
  <si>
    <t>长沙营销一部</t>
  </si>
  <si>
    <t>何双组</t>
  </si>
  <si>
    <t>苏星星</t>
  </si>
  <si>
    <t>苏星星组</t>
  </si>
  <si>
    <t>丁辉</t>
  </si>
  <si>
    <t>彭乾</t>
  </si>
  <si>
    <t>彭乾组</t>
  </si>
  <si>
    <t>侯佳玲</t>
  </si>
  <si>
    <t>苏坚</t>
  </si>
  <si>
    <t>苏坚组</t>
  </si>
  <si>
    <t>刘艺霞</t>
  </si>
  <si>
    <t>王臣立</t>
  </si>
  <si>
    <t>王海云</t>
  </si>
  <si>
    <t>彭蕾</t>
  </si>
  <si>
    <t>袁晶</t>
  </si>
  <si>
    <t>西安</t>
  </si>
  <si>
    <t>西安营销中心</t>
  </si>
  <si>
    <t>西安销售组</t>
  </si>
  <si>
    <t>销售经理</t>
  </si>
  <si>
    <t>谢娟</t>
  </si>
  <si>
    <t>郑州</t>
  </si>
  <si>
    <t>郑州营销中心</t>
  </si>
  <si>
    <t>菅丽萍组</t>
  </si>
  <si>
    <t>张文君</t>
  </si>
  <si>
    <t>张文君组</t>
  </si>
  <si>
    <t>郭学雷</t>
  </si>
  <si>
    <t>陆慧敏</t>
  </si>
  <si>
    <t>张珍珠</t>
  </si>
  <si>
    <t>菅丽萍</t>
  </si>
  <si>
    <t>柴明军</t>
  </si>
  <si>
    <t>张庆庆组</t>
  </si>
  <si>
    <t>张庆庆</t>
  </si>
  <si>
    <t>罗培生</t>
  </si>
  <si>
    <t>深圳</t>
  </si>
  <si>
    <t>业务管理三组</t>
  </si>
  <si>
    <t>研发&amp;营销总监</t>
  </si>
  <si>
    <t>杜润平</t>
  </si>
  <si>
    <t>总经理助理</t>
  </si>
  <si>
    <t>李赛赛</t>
  </si>
  <si>
    <t>岳娟</t>
  </si>
  <si>
    <t>张俊</t>
  </si>
  <si>
    <t>凌婧</t>
  </si>
  <si>
    <t>成都</t>
  </si>
  <si>
    <t>成都营销中心</t>
  </si>
  <si>
    <t>蔡洁</t>
  </si>
  <si>
    <t>戏剧业务部</t>
  </si>
  <si>
    <t>戏剧业务部负责人</t>
  </si>
  <si>
    <t>张中林</t>
  </si>
  <si>
    <t>徐玲馨</t>
  </si>
  <si>
    <t>尹钧正</t>
  </si>
  <si>
    <t>18.5</t>
  </si>
  <si>
    <t>周建明</t>
  </si>
  <si>
    <t>吴凯莉</t>
  </si>
  <si>
    <t>吴凯莉组</t>
  </si>
  <si>
    <t>蔡子俊</t>
  </si>
  <si>
    <t>陈钊</t>
  </si>
  <si>
    <t>李叶泥泥</t>
  </si>
  <si>
    <t>运营策划</t>
  </si>
  <si>
    <t>陈震</t>
  </si>
  <si>
    <t>php开发工程师</t>
  </si>
  <si>
    <t>刘涛</t>
  </si>
  <si>
    <t>刘天来</t>
  </si>
  <si>
    <t>书法事业部</t>
  </si>
  <si>
    <t>书法事业部主管</t>
  </si>
  <si>
    <t>陈雪清</t>
  </si>
  <si>
    <t>书法高级教研</t>
  </si>
  <si>
    <t>潘惠心</t>
  </si>
  <si>
    <t>刘洋</t>
  </si>
  <si>
    <t>周宇洋</t>
  </si>
  <si>
    <t>方志海</t>
  </si>
  <si>
    <t>乐敏</t>
  </si>
  <si>
    <t>美术事业部</t>
  </si>
  <si>
    <t>美术事业部主管</t>
  </si>
  <si>
    <t>程坤宇</t>
  </si>
  <si>
    <t>10</t>
  </si>
  <si>
    <t>叶云霞</t>
  </si>
  <si>
    <t>黄伟</t>
  </si>
  <si>
    <t>黄伟组</t>
  </si>
  <si>
    <t>夏伶慧</t>
  </si>
  <si>
    <t>党磊</t>
  </si>
  <si>
    <t>曹佳军</t>
  </si>
  <si>
    <t>张小高</t>
  </si>
  <si>
    <t>张程莹</t>
  </si>
  <si>
    <t>李浩瀚</t>
  </si>
  <si>
    <t>李浩瀚组</t>
  </si>
  <si>
    <t>蔡璐滢</t>
  </si>
  <si>
    <t>章婷</t>
  </si>
  <si>
    <t>美术高级教研</t>
  </si>
  <si>
    <t>王秀婷</t>
  </si>
  <si>
    <t>陈佳俊</t>
  </si>
  <si>
    <t>张卓</t>
  </si>
  <si>
    <t>周波涛</t>
  </si>
  <si>
    <t>周波涛组</t>
  </si>
  <si>
    <t>王之枫</t>
  </si>
  <si>
    <t>孙超</t>
  </si>
  <si>
    <t>陈锴</t>
  </si>
  <si>
    <t>樊云曦</t>
  </si>
  <si>
    <t>赵小明</t>
  </si>
  <si>
    <t>汪燕萍</t>
  </si>
  <si>
    <t>罗琳</t>
  </si>
  <si>
    <t>蓝传涛</t>
  </si>
  <si>
    <t>13</t>
  </si>
  <si>
    <t>徐宁</t>
  </si>
  <si>
    <t>31</t>
  </si>
  <si>
    <t>汪诗雨</t>
  </si>
  <si>
    <t>张家惠</t>
  </si>
  <si>
    <t>安治豪</t>
  </si>
  <si>
    <t>邓超</t>
  </si>
  <si>
    <t>王亚超</t>
  </si>
  <si>
    <t>段云侠</t>
  </si>
  <si>
    <t>王哲</t>
  </si>
  <si>
    <t>蒋昌铭</t>
  </si>
  <si>
    <t>王鹏飞</t>
  </si>
  <si>
    <t>吴雪峰</t>
  </si>
  <si>
    <t>17.5</t>
  </si>
  <si>
    <t>陈天行</t>
  </si>
  <si>
    <t>文案编辑</t>
  </si>
  <si>
    <t>祝傲</t>
  </si>
  <si>
    <t>戴佳磊</t>
  </si>
  <si>
    <t>陈畴竹</t>
  </si>
  <si>
    <t>刘杰</t>
  </si>
  <si>
    <t>田方玉</t>
  </si>
  <si>
    <t>邬甜甜</t>
  </si>
  <si>
    <t>严金</t>
  </si>
  <si>
    <t>邹芳梅</t>
  </si>
  <si>
    <t>唐鹤鸿</t>
  </si>
  <si>
    <t>资深研发</t>
  </si>
  <si>
    <t>陈婧乐</t>
  </si>
  <si>
    <t>音乐事业部</t>
  </si>
  <si>
    <t>音乐事业部主管</t>
  </si>
  <si>
    <t>黄娜</t>
  </si>
  <si>
    <t>贲小康</t>
  </si>
  <si>
    <t>汪兰兰</t>
  </si>
  <si>
    <t>焦少平</t>
  </si>
  <si>
    <t>邢卓远</t>
  </si>
  <si>
    <t>许欣瑜</t>
  </si>
  <si>
    <t>姜海伦</t>
  </si>
  <si>
    <t>姜海伦组</t>
  </si>
  <si>
    <t>张双麒</t>
  </si>
  <si>
    <t>冯猛飞</t>
  </si>
  <si>
    <t>胡彬</t>
  </si>
  <si>
    <t>秦加成</t>
  </si>
  <si>
    <t>王磊</t>
  </si>
  <si>
    <t>骆家旺</t>
  </si>
  <si>
    <t>上海营销中心</t>
  </si>
  <si>
    <t>新媒体运营组</t>
  </si>
  <si>
    <t>庞家兴</t>
  </si>
  <si>
    <t>刘平</t>
  </si>
  <si>
    <t>郭子齐</t>
  </si>
  <si>
    <t>赵景楠</t>
  </si>
  <si>
    <t>孙路路</t>
  </si>
  <si>
    <t>王一凯</t>
  </si>
  <si>
    <t>曾璠玥</t>
  </si>
  <si>
    <t>李贺军</t>
  </si>
  <si>
    <t>林海燕</t>
  </si>
  <si>
    <t>习辉平</t>
  </si>
  <si>
    <t>深圳营销中心</t>
  </si>
  <si>
    <t>习辉平组</t>
  </si>
  <si>
    <t>3.5</t>
  </si>
  <si>
    <t>田永嘉</t>
  </si>
  <si>
    <t>姚德</t>
  </si>
  <si>
    <t>谢雪平</t>
  </si>
  <si>
    <t>孙世豪</t>
  </si>
  <si>
    <t>赵鹏飞</t>
  </si>
  <si>
    <t>C#开发工程师</t>
  </si>
  <si>
    <t>林双玲</t>
  </si>
  <si>
    <t>叶瑞珠</t>
  </si>
  <si>
    <t>王通</t>
  </si>
  <si>
    <t>施俊杰</t>
  </si>
  <si>
    <t>倪亦歆</t>
  </si>
  <si>
    <t>裴芳芳</t>
  </si>
  <si>
    <t>阅读事业部</t>
  </si>
  <si>
    <t>阅读事业部主管</t>
  </si>
  <si>
    <t>6</t>
  </si>
  <si>
    <t>陈金彬</t>
  </si>
  <si>
    <t>学科运营</t>
  </si>
  <si>
    <t>石桂芳</t>
  </si>
  <si>
    <t>课程研发</t>
  </si>
  <si>
    <t>曾晓媛</t>
  </si>
  <si>
    <t>展小茸</t>
  </si>
  <si>
    <t>贾潇</t>
  </si>
  <si>
    <t>市场推广</t>
  </si>
  <si>
    <t>彭文波</t>
  </si>
  <si>
    <t>彭文波组</t>
  </si>
  <si>
    <t>龙浩</t>
  </si>
  <si>
    <t>李超凡</t>
  </si>
  <si>
    <t>张小萍</t>
  </si>
  <si>
    <t>张积隆</t>
  </si>
  <si>
    <t>施钧夫</t>
  </si>
  <si>
    <t>张文杰</t>
  </si>
  <si>
    <t>汪笑青</t>
  </si>
  <si>
    <t>王正</t>
  </si>
  <si>
    <t>徐琴</t>
  </si>
  <si>
    <t>陈敏莲</t>
  </si>
  <si>
    <t>李九三</t>
  </si>
  <si>
    <t>顾慧</t>
  </si>
  <si>
    <t>雷方平</t>
  </si>
  <si>
    <t>王海鑫</t>
  </si>
  <si>
    <t>音乐编辑</t>
  </si>
  <si>
    <t>张士炎</t>
  </si>
  <si>
    <t>贺提鸿</t>
  </si>
  <si>
    <t>尹贻浩</t>
  </si>
  <si>
    <t>张展腾</t>
  </si>
  <si>
    <t>刘浩</t>
  </si>
  <si>
    <t>陈良伟</t>
  </si>
  <si>
    <t>崔婷</t>
  </si>
  <si>
    <t>郑鸿政</t>
  </si>
  <si>
    <t>郑鸿政组</t>
  </si>
  <si>
    <t>汪天辰</t>
  </si>
  <si>
    <t>肖福</t>
  </si>
  <si>
    <t>21</t>
  </si>
  <si>
    <t>黄培源</t>
  </si>
  <si>
    <t>俞忠</t>
  </si>
  <si>
    <t>颜雅红</t>
  </si>
  <si>
    <t>彭书琴</t>
  </si>
  <si>
    <t>卢珠玉</t>
  </si>
  <si>
    <t>严重阳</t>
  </si>
  <si>
    <t>欧静华</t>
  </si>
  <si>
    <t>英语事业部</t>
  </si>
  <si>
    <t>杨潮侠</t>
  </si>
  <si>
    <t>房金伟</t>
  </si>
  <si>
    <t>北京</t>
  </si>
  <si>
    <t>北京营销中心</t>
  </si>
  <si>
    <t>房金伟组</t>
  </si>
  <si>
    <t>李啸</t>
  </si>
  <si>
    <t>杨爱民</t>
  </si>
  <si>
    <t>杨爱民组</t>
  </si>
  <si>
    <t>袁欢</t>
  </si>
  <si>
    <t>康琪</t>
  </si>
  <si>
    <t>高芳芹</t>
  </si>
  <si>
    <t>英语教研</t>
  </si>
  <si>
    <t>陈智萍</t>
  </si>
  <si>
    <t>王世光</t>
  </si>
  <si>
    <t>李根德</t>
  </si>
  <si>
    <t>高结</t>
  </si>
  <si>
    <t>刘永衡</t>
  </si>
  <si>
    <t>汤晓雨</t>
  </si>
  <si>
    <t>陈旺</t>
  </si>
  <si>
    <t>王凯杰</t>
  </si>
  <si>
    <t>张艳</t>
  </si>
  <si>
    <t>姚泽毅</t>
  </si>
  <si>
    <t>田井林</t>
  </si>
  <si>
    <t>高峰</t>
  </si>
  <si>
    <t>李希栋</t>
  </si>
  <si>
    <t>李成龙</t>
  </si>
  <si>
    <t>周贵清</t>
  </si>
  <si>
    <t>屈淑怡</t>
  </si>
  <si>
    <t>钮天翔</t>
  </si>
  <si>
    <t>程金殷</t>
  </si>
  <si>
    <t>彭朝磊</t>
  </si>
  <si>
    <t>汤灿坤</t>
  </si>
  <si>
    <t>音乐教研</t>
  </si>
  <si>
    <t>罗剑华</t>
  </si>
  <si>
    <t>李小青</t>
  </si>
  <si>
    <t>扶婧媛</t>
  </si>
  <si>
    <t>蒋李妹</t>
  </si>
  <si>
    <t>敬强圣</t>
  </si>
  <si>
    <t>尹超</t>
  </si>
  <si>
    <t>杨坤霖</t>
  </si>
  <si>
    <t>曹龙飞</t>
  </si>
  <si>
    <t>董玉清</t>
  </si>
  <si>
    <t>何健涛</t>
  </si>
  <si>
    <t>单冰冰</t>
  </si>
  <si>
    <t>罗婕</t>
  </si>
  <si>
    <t>姜仕威</t>
  </si>
  <si>
    <t>王利蝶</t>
  </si>
  <si>
    <t>于晓雨</t>
  </si>
  <si>
    <t>陈兰兰</t>
  </si>
  <si>
    <t>李纤</t>
  </si>
  <si>
    <t>徐世鹏</t>
  </si>
  <si>
    <t>陈前洲</t>
  </si>
  <si>
    <t>杨浩宇</t>
  </si>
  <si>
    <t>罗丹丹</t>
  </si>
  <si>
    <t>邱容</t>
  </si>
  <si>
    <t>郭二宁</t>
  </si>
  <si>
    <t>钱策</t>
  </si>
  <si>
    <t>许宁</t>
  </si>
  <si>
    <t>外教运营</t>
  </si>
  <si>
    <t>黄涛</t>
  </si>
  <si>
    <t>江佳新</t>
  </si>
  <si>
    <t>顾学新</t>
  </si>
  <si>
    <t>闫丽扬</t>
  </si>
  <si>
    <t>薛文博</t>
  </si>
  <si>
    <t>叶家美</t>
  </si>
  <si>
    <t>李一翔</t>
  </si>
  <si>
    <t>产研总监</t>
  </si>
  <si>
    <t>罗石琴</t>
  </si>
  <si>
    <t>黄梅花</t>
  </si>
  <si>
    <t>罗海太</t>
  </si>
  <si>
    <t>雷舜玥</t>
  </si>
  <si>
    <t>蔡娜涵</t>
  </si>
  <si>
    <t>马捞捞</t>
  </si>
  <si>
    <t>袁成荫</t>
  </si>
  <si>
    <t>白嘉鹏</t>
  </si>
  <si>
    <t>余鹏飞</t>
  </si>
  <si>
    <t>吴俊宇</t>
  </si>
  <si>
    <t>数学事业部</t>
  </si>
  <si>
    <t>数学事业部主管</t>
  </si>
  <si>
    <t>吕静龙</t>
  </si>
  <si>
    <t>吴昭霖</t>
  </si>
  <si>
    <t>秦羽筱</t>
  </si>
  <si>
    <t>杨英琴</t>
  </si>
  <si>
    <t>陈燕钟</t>
  </si>
  <si>
    <t>杨本毅</t>
  </si>
  <si>
    <t>张文静</t>
  </si>
  <si>
    <t>崔红达</t>
  </si>
  <si>
    <t>肖嘉俊</t>
  </si>
  <si>
    <t>陈柄杰</t>
  </si>
  <si>
    <t>家长通二组</t>
  </si>
  <si>
    <t>李晓倩</t>
  </si>
  <si>
    <t>陈雅婷</t>
  </si>
  <si>
    <t>丁亚坤</t>
  </si>
  <si>
    <t>郭明哲</t>
  </si>
  <si>
    <t>方超印</t>
  </si>
  <si>
    <t>徐雨星</t>
  </si>
  <si>
    <t>农秋双</t>
  </si>
  <si>
    <t>谢馨怡</t>
  </si>
  <si>
    <t>吴婵冰</t>
  </si>
  <si>
    <t>8.5</t>
  </si>
  <si>
    <t>潘婧瑜</t>
  </si>
  <si>
    <t>余亚璐</t>
  </si>
  <si>
    <t>肖茜</t>
  </si>
  <si>
    <t>高岩</t>
  </si>
  <si>
    <t>张书华</t>
  </si>
  <si>
    <t>朱兴佳</t>
  </si>
  <si>
    <t>王燕丽</t>
  </si>
  <si>
    <t>刘良海</t>
  </si>
  <si>
    <t>汤雨坚</t>
  </si>
  <si>
    <t>赵纪元</t>
  </si>
  <si>
    <t>18</t>
  </si>
  <si>
    <t>潘飞</t>
  </si>
  <si>
    <t>张慧</t>
  </si>
  <si>
    <t>梁军卫</t>
  </si>
  <si>
    <t>徐康</t>
  </si>
  <si>
    <t>罗菲菲</t>
  </si>
  <si>
    <t>刘晨欣</t>
  </si>
  <si>
    <t>周子涛</t>
  </si>
  <si>
    <t>林欣怡</t>
  </si>
  <si>
    <t>产品助理</t>
  </si>
  <si>
    <t>赵红</t>
  </si>
  <si>
    <t>杨馨雨</t>
  </si>
  <si>
    <t>伍俊杰</t>
  </si>
  <si>
    <t>陈瑛楠</t>
  </si>
  <si>
    <t>口才事业部</t>
  </si>
  <si>
    <t>口才事业部主管</t>
  </si>
  <si>
    <t>财务张祥</t>
  </si>
  <si>
    <t>朱晓荣</t>
  </si>
  <si>
    <t/>
  </si>
  <si>
    <t>李倩</t>
  </si>
  <si>
    <t>汤章溢组</t>
  </si>
  <si>
    <t>王彭</t>
  </si>
  <si>
    <t>杨杰</t>
  </si>
  <si>
    <t>段玉姝</t>
  </si>
  <si>
    <t>刘旭</t>
  </si>
  <si>
    <t>胥文秀</t>
  </si>
  <si>
    <t>臧广桐</t>
  </si>
  <si>
    <t>数学教研</t>
  </si>
  <si>
    <t>时秋菊</t>
  </si>
  <si>
    <t>方政</t>
  </si>
  <si>
    <t>陈孟莉</t>
  </si>
  <si>
    <t>研学事业部</t>
  </si>
  <si>
    <t>研学主管</t>
  </si>
  <si>
    <t>史振亚</t>
  </si>
  <si>
    <t>张新宇</t>
  </si>
  <si>
    <t>贾云成</t>
  </si>
  <si>
    <t>口才教研</t>
  </si>
  <si>
    <t>张铭文</t>
  </si>
  <si>
    <t>活动策划</t>
  </si>
  <si>
    <t>22</t>
  </si>
  <si>
    <t>张拴拴</t>
  </si>
  <si>
    <t>李天</t>
  </si>
  <si>
    <t>李天组</t>
  </si>
  <si>
    <t>蔡天竹</t>
  </si>
  <si>
    <t>王翠萍</t>
  </si>
  <si>
    <t>研学策划</t>
  </si>
  <si>
    <t>杨钰帆</t>
  </si>
  <si>
    <t>刘雪婷</t>
  </si>
  <si>
    <t>研学运营</t>
  </si>
  <si>
    <t>陆其明</t>
  </si>
  <si>
    <t>陈娟</t>
  </si>
  <si>
    <t>英语学科运营</t>
  </si>
  <si>
    <t>戚海生</t>
  </si>
  <si>
    <t>黄黎珊</t>
  </si>
  <si>
    <t>王彬燕</t>
  </si>
  <si>
    <t>美工编辑</t>
  </si>
  <si>
    <t>刘彦婧</t>
  </si>
  <si>
    <t>舒幸晨</t>
  </si>
  <si>
    <t>李山鹏</t>
  </si>
  <si>
    <t>张啸</t>
  </si>
  <si>
    <t>叶雅雅</t>
  </si>
  <si>
    <t>何小梅</t>
  </si>
  <si>
    <t>宋亚慧</t>
  </si>
  <si>
    <t>张冰聪</t>
  </si>
  <si>
    <t>陈昇</t>
  </si>
  <si>
    <t>吴新晨</t>
  </si>
  <si>
    <t>薛妍莹</t>
  </si>
  <si>
    <t>郑德鑫</t>
  </si>
  <si>
    <t>刘益先组</t>
  </si>
  <si>
    <t>庄莲欢</t>
  </si>
  <si>
    <t>陈慧云</t>
  </si>
  <si>
    <t>陈宇豪</t>
  </si>
  <si>
    <t>胡圆圆</t>
  </si>
  <si>
    <t>刘一帆</t>
  </si>
  <si>
    <t>杨晓俊</t>
  </si>
  <si>
    <t>杨哲彬</t>
  </si>
  <si>
    <t>数据开发工程师</t>
  </si>
  <si>
    <t>岳浩</t>
  </si>
  <si>
    <t>朱贯政</t>
  </si>
  <si>
    <t>曾晖</t>
  </si>
  <si>
    <t>林颖</t>
  </si>
  <si>
    <t>漆嘉欣</t>
  </si>
  <si>
    <t>严欣旻</t>
  </si>
  <si>
    <t>英语课程运营</t>
  </si>
  <si>
    <t>曾巧萍</t>
  </si>
  <si>
    <t>刘丹凤</t>
  </si>
  <si>
    <t>卢春祥</t>
  </si>
  <si>
    <t>陈璐扬</t>
  </si>
  <si>
    <t>林诗珺</t>
  </si>
  <si>
    <t>刘骏组</t>
  </si>
  <si>
    <t>刘帅龙</t>
  </si>
  <si>
    <t>严奕玫</t>
  </si>
  <si>
    <t>邢谢晗</t>
  </si>
  <si>
    <t>慕芊芊</t>
  </si>
  <si>
    <t>杨骏杰</t>
  </si>
  <si>
    <t>袁张裕</t>
  </si>
  <si>
    <t>视频编辑</t>
  </si>
  <si>
    <t>马梦杰</t>
  </si>
  <si>
    <t>刘光品</t>
  </si>
  <si>
    <t>王忠于</t>
  </si>
  <si>
    <t>扶廷婷</t>
  </si>
  <si>
    <t>华巧玉</t>
  </si>
  <si>
    <t>朱宇缘</t>
  </si>
  <si>
    <t>何俊敏</t>
  </si>
  <si>
    <t>王少辉</t>
  </si>
  <si>
    <t>周小敏</t>
  </si>
  <si>
    <t>郭铭</t>
  </si>
  <si>
    <t>左品爽</t>
  </si>
  <si>
    <t>外教教研</t>
  </si>
  <si>
    <t>叶非</t>
  </si>
  <si>
    <t>测试张祥</t>
  </si>
  <si>
    <t>唐峰林</t>
  </si>
  <si>
    <t>黄达</t>
  </si>
  <si>
    <t>黄萍</t>
  </si>
  <si>
    <t>敏捷经理</t>
  </si>
  <si>
    <t>宋杰</t>
  </si>
  <si>
    <t>余立洋</t>
  </si>
  <si>
    <t>iOS开发工程师</t>
  </si>
  <si>
    <t>吕梦娜</t>
  </si>
  <si>
    <t>郑旭伟</t>
  </si>
  <si>
    <t>郭祖源</t>
  </si>
  <si>
    <t>赵紫荆</t>
  </si>
  <si>
    <t>李赢</t>
  </si>
  <si>
    <t>产品王艳</t>
  </si>
  <si>
    <t>孔璐平</t>
  </si>
  <si>
    <t>李文玉</t>
  </si>
  <si>
    <t>张路平</t>
  </si>
  <si>
    <t>王雪来</t>
  </si>
  <si>
    <t>苌笑</t>
  </si>
  <si>
    <t>研学顾问</t>
  </si>
  <si>
    <t>宋超</t>
  </si>
  <si>
    <t>10.5</t>
  </si>
  <si>
    <t>李建鹏</t>
  </si>
  <si>
    <t>许艳晶</t>
  </si>
  <si>
    <t>高涵</t>
  </si>
  <si>
    <t>刘佳伟</t>
  </si>
  <si>
    <t>运营培训师</t>
  </si>
  <si>
    <t>郑静</t>
  </si>
  <si>
    <t>柏润民</t>
  </si>
  <si>
    <t>张伟君</t>
  </si>
  <si>
    <t>迟天宇</t>
  </si>
  <si>
    <t>陈楠</t>
  </si>
  <si>
    <t>刘仕杰</t>
  </si>
  <si>
    <t>杨宇飞</t>
  </si>
  <si>
    <t>胥朝龙</t>
  </si>
  <si>
    <t>庄思婷</t>
  </si>
  <si>
    <t>陈敏莲组</t>
  </si>
  <si>
    <t>黄泓博</t>
  </si>
  <si>
    <t>池玉冬</t>
  </si>
  <si>
    <t>邓晨威</t>
  </si>
  <si>
    <t>吕翔宙</t>
  </si>
  <si>
    <t>王瑞鑫</t>
  </si>
  <si>
    <t>翟建霞</t>
  </si>
  <si>
    <t>张毓倩</t>
  </si>
  <si>
    <t>李珊珊</t>
  </si>
  <si>
    <t>朱梓铭</t>
  </si>
  <si>
    <t>培训组</t>
  </si>
  <si>
    <t>肖元锋</t>
  </si>
  <si>
    <t>李立冬</t>
  </si>
  <si>
    <t>陈仙福</t>
  </si>
  <si>
    <t>福州</t>
  </si>
  <si>
    <t>福州营销中心</t>
  </si>
  <si>
    <t>佘竹</t>
  </si>
  <si>
    <t>运维开发工程师</t>
  </si>
  <si>
    <t>史文楠</t>
  </si>
  <si>
    <t>吴艳丽</t>
  </si>
  <si>
    <t>熊培乐</t>
  </si>
  <si>
    <t>顾泽俊</t>
  </si>
  <si>
    <t>邓雨辉</t>
  </si>
  <si>
    <t>李黛妮</t>
  </si>
  <si>
    <t>程磊</t>
  </si>
  <si>
    <t>合肥</t>
  </si>
  <si>
    <t>合肥营销中心</t>
  </si>
  <si>
    <t>城市经理</t>
  </si>
  <si>
    <t>郑青</t>
  </si>
  <si>
    <t>陈子航</t>
  </si>
  <si>
    <t>黄少杰</t>
  </si>
  <si>
    <t>齐先送</t>
  </si>
  <si>
    <t>张杰</t>
  </si>
  <si>
    <t>宗琳斌</t>
  </si>
  <si>
    <t>马艳欣</t>
  </si>
  <si>
    <t>张皓雄</t>
  </si>
  <si>
    <t>康虎</t>
  </si>
  <si>
    <t>杨洋</t>
  </si>
  <si>
    <t>张彦劼</t>
  </si>
  <si>
    <t>后台三组</t>
  </si>
  <si>
    <t>沈惠</t>
  </si>
  <si>
    <t>张昭龙</t>
  </si>
  <si>
    <t>叶瑞珠组</t>
  </si>
  <si>
    <t>杨玉珊</t>
  </si>
  <si>
    <t>周春萍</t>
  </si>
  <si>
    <t>市场部</t>
  </si>
  <si>
    <t>培训直播组</t>
  </si>
  <si>
    <t>新媒体主播</t>
  </si>
  <si>
    <t>张磊</t>
  </si>
  <si>
    <t>济南</t>
  </si>
  <si>
    <t>济南营销中心</t>
  </si>
  <si>
    <t>高付升</t>
  </si>
  <si>
    <t>赵雅丽</t>
  </si>
  <si>
    <t>王建坤</t>
  </si>
  <si>
    <t>黄昱梵</t>
  </si>
  <si>
    <t>王帆</t>
  </si>
  <si>
    <t>李昊霖</t>
  </si>
  <si>
    <t>童楠</t>
  </si>
  <si>
    <t>姚继英</t>
  </si>
  <si>
    <t>张发荣</t>
  </si>
  <si>
    <t>王吉宁</t>
  </si>
  <si>
    <t>徐鑫</t>
  </si>
  <si>
    <t>黄爱</t>
  </si>
  <si>
    <t>张永峰</t>
  </si>
  <si>
    <t>许俊</t>
  </si>
  <si>
    <t>幼儿园业务主管</t>
  </si>
  <si>
    <t>王益萍</t>
  </si>
  <si>
    <t>焦玉美</t>
  </si>
  <si>
    <t>胡元骏</t>
  </si>
  <si>
    <t>南昌</t>
  </si>
  <si>
    <t>南昌营销中心</t>
  </si>
  <si>
    <t>冯钰婷</t>
  </si>
  <si>
    <t>外教教研组</t>
  </si>
  <si>
    <t>陈凯</t>
  </si>
  <si>
    <t>万龙根</t>
  </si>
  <si>
    <t>王枫</t>
  </si>
  <si>
    <t>郑爱民</t>
  </si>
  <si>
    <t>蔡燕</t>
  </si>
  <si>
    <t>武汉</t>
  </si>
  <si>
    <t>郑亮</t>
  </si>
  <si>
    <t>单甜甜</t>
  </si>
  <si>
    <t>解维维</t>
  </si>
  <si>
    <t>夏明明</t>
  </si>
  <si>
    <t>龙伦东</t>
  </si>
  <si>
    <t>符加铭</t>
  </si>
  <si>
    <t>谭滋利</t>
  </si>
  <si>
    <t>杨智超</t>
  </si>
  <si>
    <t>英语客户运营</t>
  </si>
  <si>
    <t>罗睿琪</t>
  </si>
  <si>
    <t>罗繁</t>
  </si>
  <si>
    <t>外教业务运营组</t>
  </si>
  <si>
    <t>骆静</t>
  </si>
  <si>
    <t>牛博伟</t>
  </si>
  <si>
    <t>石家庄</t>
  </si>
  <si>
    <t>石家庄营销中心</t>
  </si>
  <si>
    <t>洪志伟</t>
  </si>
  <si>
    <t>刘佐军</t>
  </si>
  <si>
    <t>赵忠凯</t>
  </si>
  <si>
    <t>杨秋新</t>
  </si>
  <si>
    <t>广州</t>
  </si>
  <si>
    <t>广州营销中心</t>
  </si>
  <si>
    <t>李祖辉</t>
  </si>
  <si>
    <t>胡玄</t>
  </si>
  <si>
    <t>陈金燕</t>
  </si>
  <si>
    <t>梁茂标</t>
  </si>
  <si>
    <t>邢雯雪</t>
  </si>
  <si>
    <t>2025年假系统调整</t>
  </si>
  <si>
    <t>年假调整为10天</t>
  </si>
  <si>
    <t>产品部主管</t>
  </si>
  <si>
    <t>行政总监&amp;营销总监</t>
  </si>
  <si>
    <t>美术教研主管</t>
  </si>
  <si>
    <t>阅读教研主管</t>
  </si>
  <si>
    <t>销售主管(中级)</t>
  </si>
  <si>
    <t>黄灵曼</t>
  </si>
  <si>
    <t>书法事业部经理</t>
  </si>
  <si>
    <t>架构组</t>
  </si>
  <si>
    <t>研发主管</t>
  </si>
  <si>
    <t>增加4天</t>
  </si>
  <si>
    <t>增加5天</t>
  </si>
  <si>
    <t>人事行政</t>
  </si>
  <si>
    <t>增加3天</t>
  </si>
  <si>
    <t>Java工程师</t>
  </si>
  <si>
    <t>增加2.5天</t>
  </si>
  <si>
    <t>课程教研</t>
  </si>
  <si>
    <t>阅读资深教研</t>
  </si>
  <si>
    <t>教育业务部经理</t>
  </si>
  <si>
    <t>增加2天</t>
  </si>
  <si>
    <t>增加1天</t>
  </si>
  <si>
    <t>增加3.5天</t>
  </si>
  <si>
    <t>增加1.5天</t>
  </si>
  <si>
    <t>增加0.5天</t>
  </si>
  <si>
    <t>长沙团队</t>
  </si>
  <si>
    <t>2026/1月统一调整</t>
  </si>
  <si>
    <t xml:space="preserve">DIM </t>
  </si>
  <si>
    <t>上海王艳</t>
  </si>
  <si>
    <t>年假调整为15天</t>
  </si>
  <si>
    <t>增加7.5天</t>
  </si>
  <si>
    <t>系统</t>
  </si>
  <si>
    <t>异常</t>
  </si>
  <si>
    <t>系统27</t>
  </si>
  <si>
    <t>调休系统</t>
  </si>
  <si>
    <t>系统36</t>
  </si>
  <si>
    <t>系统39</t>
  </si>
  <si>
    <t>刘晶</t>
  </si>
  <si>
    <t>李森</t>
  </si>
  <si>
    <t>袁成</t>
  </si>
  <si>
    <t>朱梦含</t>
  </si>
  <si>
    <t>许蒙恩</t>
  </si>
  <si>
    <t>陈晓蓉</t>
  </si>
  <si>
    <t>周莹</t>
  </si>
  <si>
    <t>崔美娟</t>
  </si>
  <si>
    <t>谢婷</t>
  </si>
  <si>
    <t>翁良</t>
  </si>
  <si>
    <t>董园园</t>
  </si>
  <si>
    <t>王玉玺</t>
  </si>
  <si>
    <t>邓啊雷</t>
  </si>
  <si>
    <t>柯奇锋</t>
  </si>
  <si>
    <t>田昆杰</t>
  </si>
  <si>
    <t>销售刘洋</t>
  </si>
  <si>
    <t>刘长林</t>
  </si>
  <si>
    <t>刘晗</t>
  </si>
  <si>
    <t>韩振</t>
  </si>
  <si>
    <t>王圣林</t>
  </si>
  <si>
    <t>庄伟家</t>
  </si>
  <si>
    <t>金玉</t>
  </si>
  <si>
    <t>时间</t>
  </si>
  <si>
    <t>22年剩余调休</t>
  </si>
  <si>
    <t>22年年假使用情况</t>
  </si>
  <si>
    <t>22年已使用育儿假</t>
  </si>
  <si>
    <t>22年剩余年假</t>
  </si>
  <si>
    <t>截至23.2月剩余年假</t>
  </si>
  <si>
    <t>23年年假使用情况</t>
  </si>
  <si>
    <t>23年总加班情况</t>
  </si>
  <si>
    <t>23年总请假</t>
  </si>
  <si>
    <r>
      <rPr>
        <sz val="11"/>
        <color theme="1"/>
        <rFont val="宋体"/>
        <charset val="134"/>
        <scheme val="minor"/>
      </rPr>
      <t xml:space="preserve">加班
</t>
    </r>
    <r>
      <rPr>
        <sz val="8"/>
        <color rgb="FFFF0000"/>
        <rFont val="宋体"/>
        <charset val="134"/>
        <scheme val="minor"/>
      </rPr>
      <t>加班费</t>
    </r>
  </si>
  <si>
    <r>
      <rPr>
        <sz val="11"/>
        <color theme="1"/>
        <rFont val="宋体"/>
        <charset val="134"/>
        <scheme val="minor"/>
      </rPr>
      <t xml:space="preserve">加班
</t>
    </r>
    <r>
      <rPr>
        <sz val="8"/>
        <color rgb="FFFF0000"/>
        <rFont val="宋体"/>
        <charset val="134"/>
        <scheme val="minor"/>
      </rPr>
      <t>转调休</t>
    </r>
  </si>
  <si>
    <t>剩余调休
(8月)</t>
  </si>
  <si>
    <t>剩余调休
(9.20)</t>
  </si>
  <si>
    <t>折算后剩余调休
(9.20)</t>
  </si>
  <si>
    <t>折算后剩余调休(截至9月底)</t>
  </si>
  <si>
    <t>累计加班/天</t>
  </si>
  <si>
    <t>已调休/天</t>
  </si>
  <si>
    <t>累计计薪加班/天</t>
  </si>
  <si>
    <t>累计事假</t>
  </si>
  <si>
    <t>累计病假</t>
  </si>
  <si>
    <t>累计其他</t>
  </si>
  <si>
    <t>累计育儿假</t>
  </si>
  <si>
    <t>蔡丽钿</t>
  </si>
  <si>
    <t>姜妍彦</t>
  </si>
  <si>
    <t>周胜永</t>
  </si>
  <si>
    <t>郭学雷组</t>
  </si>
  <si>
    <t>赵海超</t>
  </si>
  <si>
    <t>丁应强组</t>
  </si>
  <si>
    <t>万鑫</t>
  </si>
  <si>
    <t>王博</t>
  </si>
  <si>
    <t>韩强</t>
  </si>
  <si>
    <t>杨文凯</t>
  </si>
  <si>
    <t>刘德智</t>
  </si>
  <si>
    <t>赵凯</t>
  </si>
  <si>
    <t>贺世宏</t>
  </si>
  <si>
    <t>卢豪</t>
  </si>
  <si>
    <t>教育组</t>
  </si>
  <si>
    <t>卢杭南</t>
  </si>
  <si>
    <t>施伟豪</t>
  </si>
  <si>
    <t>孙瑞</t>
  </si>
  <si>
    <t>黄婷婷</t>
  </si>
  <si>
    <t>钮敏敏</t>
  </si>
  <si>
    <t>翟宇</t>
  </si>
  <si>
    <t>李芳芳</t>
  </si>
  <si>
    <t>王伟豪</t>
  </si>
  <si>
    <t>刘汉章</t>
  </si>
  <si>
    <t>朱晓娇</t>
  </si>
  <si>
    <t>张年</t>
  </si>
  <si>
    <t>微笑吧</t>
  </si>
  <si>
    <t>谢怡凡</t>
  </si>
  <si>
    <t>刘春杰</t>
  </si>
  <si>
    <t>李雪</t>
  </si>
  <si>
    <t>邱源</t>
  </si>
  <si>
    <t>刘炫</t>
  </si>
  <si>
    <t>周雍忠</t>
  </si>
  <si>
    <t>高波</t>
  </si>
  <si>
    <t>企培组</t>
  </si>
  <si>
    <t>房焱森</t>
  </si>
  <si>
    <t>杨文龙</t>
  </si>
  <si>
    <t>冯圆圆</t>
  </si>
  <si>
    <t>何馨</t>
  </si>
  <si>
    <t>温滢</t>
  </si>
  <si>
    <t>揭兴辉</t>
  </si>
  <si>
    <t>刘燃梦</t>
  </si>
  <si>
    <t>段婷婷</t>
  </si>
  <si>
    <t>龙海芝</t>
  </si>
  <si>
    <t>张旭</t>
  </si>
  <si>
    <t>唐奇奇</t>
  </si>
  <si>
    <t>叶文峰</t>
  </si>
  <si>
    <t>陈齐龙</t>
  </si>
  <si>
    <t>吴怡欢</t>
  </si>
  <si>
    <t>孙海滨</t>
  </si>
  <si>
    <t>艾伟</t>
  </si>
  <si>
    <t>陈烜</t>
  </si>
  <si>
    <t>杨路</t>
  </si>
  <si>
    <t>李嘉泳</t>
  </si>
  <si>
    <t>李甜梦</t>
  </si>
  <si>
    <t>王高峰</t>
  </si>
  <si>
    <t>杨梦雨</t>
  </si>
  <si>
    <t>王文朝</t>
  </si>
  <si>
    <t>赵家欣</t>
  </si>
  <si>
    <t>徐东东</t>
  </si>
  <si>
    <t>侯官员</t>
  </si>
  <si>
    <t>直播组</t>
  </si>
  <si>
    <t>袁霄</t>
  </si>
  <si>
    <t>彭宇帆</t>
  </si>
  <si>
    <t>龙勇</t>
  </si>
  <si>
    <t>曾炎锋</t>
  </si>
  <si>
    <t>朱文龙</t>
  </si>
  <si>
    <t>赵佳</t>
  </si>
  <si>
    <t>李嘉杰</t>
  </si>
  <si>
    <t>牛启远</t>
  </si>
  <si>
    <t>吴泽珊</t>
  </si>
  <si>
    <t>陈阿民</t>
  </si>
  <si>
    <t>李国庆</t>
  </si>
  <si>
    <t>马俊</t>
  </si>
  <si>
    <t>靳芷昂</t>
  </si>
  <si>
    <t>李腾飞组</t>
  </si>
  <si>
    <t>夏爽</t>
  </si>
  <si>
    <t>杨斐</t>
  </si>
  <si>
    <t>杨斐组</t>
  </si>
  <si>
    <t>顾柏鑫</t>
  </si>
  <si>
    <t>陈明</t>
  </si>
  <si>
    <t>董消磊</t>
  </si>
  <si>
    <t>黄秀奇</t>
  </si>
  <si>
    <t>吴静</t>
  </si>
  <si>
    <t>李林科</t>
  </si>
  <si>
    <t>高家贵</t>
  </si>
  <si>
    <t>张锦课</t>
  </si>
  <si>
    <t>黄贵田</t>
  </si>
  <si>
    <t>刘沐川</t>
  </si>
  <si>
    <t>甄鑫</t>
  </si>
  <si>
    <t>秦昊</t>
  </si>
  <si>
    <t>焦天乐</t>
  </si>
  <si>
    <t>杨少杰</t>
  </si>
  <si>
    <t>郑州运营组</t>
  </si>
  <si>
    <t>王芳丽</t>
  </si>
  <si>
    <t>刘啸奇</t>
  </si>
  <si>
    <t>邓杰</t>
  </si>
  <si>
    <t>沈军旗</t>
  </si>
  <si>
    <t>赵佳俊</t>
  </si>
  <si>
    <t>周少鹏</t>
  </si>
  <si>
    <t>黄容</t>
  </si>
  <si>
    <t>彭燕玲</t>
  </si>
  <si>
    <t>王敏</t>
  </si>
  <si>
    <t>卓垚瑶</t>
  </si>
  <si>
    <t>吴硕</t>
  </si>
  <si>
    <t>郑智韦</t>
  </si>
  <si>
    <t>张海花</t>
  </si>
  <si>
    <t>员工</t>
  </si>
  <si>
    <t>人事实习生</t>
  </si>
  <si>
    <t>余华全</t>
  </si>
  <si>
    <t>王运泽</t>
  </si>
  <si>
    <t>任世豪</t>
  </si>
  <si>
    <t>陈晨</t>
  </si>
  <si>
    <t>赖桂根</t>
  </si>
  <si>
    <t>张秀熠</t>
  </si>
  <si>
    <t>熊梦茹</t>
  </si>
  <si>
    <t>王聪伟</t>
  </si>
  <si>
    <t>曹思远</t>
  </si>
  <si>
    <t>余云豪</t>
  </si>
  <si>
    <t>常一浩</t>
  </si>
  <si>
    <t>姜萌</t>
  </si>
  <si>
    <t>陈园桃</t>
  </si>
  <si>
    <t>郑佳丹</t>
  </si>
  <si>
    <t>黄晓艳</t>
  </si>
  <si>
    <t>吴鑫</t>
  </si>
  <si>
    <t>饶平原</t>
  </si>
  <si>
    <t>钟明雅</t>
  </si>
  <si>
    <t>刘培鸿</t>
  </si>
  <si>
    <t>张坤</t>
  </si>
  <si>
    <t>林杰强</t>
  </si>
  <si>
    <t>张随随</t>
  </si>
  <si>
    <t>谭卓辉</t>
  </si>
  <si>
    <t>白凤婷</t>
  </si>
  <si>
    <t>黎越</t>
  </si>
  <si>
    <t>李波</t>
  </si>
  <si>
    <t>王振</t>
  </si>
  <si>
    <t>贾锡</t>
  </si>
  <si>
    <t>陈珊珊</t>
  </si>
  <si>
    <t>李雅红</t>
  </si>
  <si>
    <t>涂振宇</t>
  </si>
  <si>
    <t>庞晴晴</t>
  </si>
  <si>
    <t>方威</t>
  </si>
  <si>
    <t>沈宽敏</t>
  </si>
  <si>
    <t>王小荣</t>
  </si>
  <si>
    <t>黄薇薇</t>
  </si>
  <si>
    <t>苏新瑜</t>
  </si>
  <si>
    <t>鲍卫东</t>
  </si>
  <si>
    <t>周鸿</t>
  </si>
  <si>
    <t>卢奕</t>
  </si>
  <si>
    <t>宣晰童</t>
  </si>
  <si>
    <t>胡冠群</t>
  </si>
  <si>
    <t>刘瀚钦</t>
  </si>
  <si>
    <t>自由戏剧事业部</t>
  </si>
  <si>
    <t>英语戏剧教研</t>
  </si>
  <si>
    <t>销售主管（初级）</t>
  </si>
  <si>
    <t>刘磊</t>
  </si>
  <si>
    <t>李仕贤</t>
  </si>
  <si>
    <t>薛通</t>
  </si>
  <si>
    <t>卢正</t>
  </si>
  <si>
    <t>彭鑫浪</t>
  </si>
  <si>
    <t>黄宇杰</t>
  </si>
  <si>
    <t>李帅男</t>
  </si>
  <si>
    <t>邵烁先</t>
  </si>
  <si>
    <t>闫晓华</t>
  </si>
  <si>
    <t>陶爽</t>
  </si>
  <si>
    <t>温友杭</t>
  </si>
  <si>
    <t>肖汝莉</t>
  </si>
  <si>
    <t>罗小威</t>
  </si>
  <si>
    <t>康燕</t>
  </si>
  <si>
    <t>张凯</t>
  </si>
  <si>
    <t>廖生塬</t>
  </si>
  <si>
    <t>郭锦煜</t>
  </si>
  <si>
    <t>赵亮</t>
  </si>
  <si>
    <t>赵志平</t>
  </si>
  <si>
    <t>张志军</t>
  </si>
  <si>
    <t>韩思洋</t>
  </si>
  <si>
    <t>刘萌</t>
  </si>
  <si>
    <t>罗长在</t>
  </si>
  <si>
    <t>田杰辉</t>
  </si>
  <si>
    <t>谢章情</t>
  </si>
  <si>
    <t>王一飞</t>
  </si>
  <si>
    <t>胡雪斌</t>
  </si>
  <si>
    <t>胡飞洪</t>
  </si>
  <si>
    <t>陈建鹏</t>
  </si>
  <si>
    <t>向明</t>
  </si>
  <si>
    <t>雷宇</t>
  </si>
  <si>
    <t>付开建</t>
  </si>
  <si>
    <t>王小梅</t>
  </si>
  <si>
    <t>何婷</t>
  </si>
  <si>
    <t>林燕凤</t>
  </si>
  <si>
    <t>杨宗健</t>
  </si>
  <si>
    <t>邓仁忠</t>
  </si>
  <si>
    <t>陈静娴</t>
  </si>
  <si>
    <t>李由伟</t>
  </si>
  <si>
    <t>贺玉坪</t>
  </si>
  <si>
    <t>李远志</t>
  </si>
  <si>
    <t>许鑫悦</t>
  </si>
  <si>
    <t>管士杰</t>
  </si>
  <si>
    <t>温亮辉</t>
  </si>
  <si>
    <t>肖德田</t>
  </si>
  <si>
    <t>倪贵伦</t>
  </si>
  <si>
    <t>史佳迪</t>
  </si>
  <si>
    <t>刘舞常</t>
  </si>
  <si>
    <t>林雨铮</t>
  </si>
  <si>
    <t>李玫</t>
  </si>
  <si>
    <t>戴百平</t>
  </si>
  <si>
    <t>周运超</t>
  </si>
  <si>
    <t>刘真</t>
  </si>
  <si>
    <t>黄勇</t>
  </si>
  <si>
    <t>赖文彬</t>
  </si>
  <si>
    <t>肖罗州</t>
  </si>
  <si>
    <t>李语汐</t>
  </si>
  <si>
    <t>李欣怡</t>
  </si>
  <si>
    <t>向二燕</t>
  </si>
  <si>
    <t>张蒙迪</t>
  </si>
  <si>
    <t>钱燕玲</t>
  </si>
  <si>
    <t>马字懿</t>
  </si>
  <si>
    <t>李智飞</t>
  </si>
  <si>
    <t>付思毫</t>
  </si>
  <si>
    <t>杨静冰</t>
  </si>
  <si>
    <t>刘燕</t>
  </si>
  <si>
    <t>吴先进</t>
  </si>
  <si>
    <t>吴金铠</t>
  </si>
  <si>
    <t>肖幸</t>
  </si>
  <si>
    <t>康增辉</t>
  </si>
  <si>
    <t>刘翼飞</t>
  </si>
  <si>
    <t>廖继涛</t>
  </si>
  <si>
    <t>蒋涛</t>
  </si>
  <si>
    <t>章志芳</t>
  </si>
  <si>
    <t>陈巧勇</t>
  </si>
  <si>
    <t>张东升</t>
  </si>
  <si>
    <t>陈玉</t>
  </si>
  <si>
    <t>杨政</t>
  </si>
  <si>
    <t>周华娟</t>
  </si>
  <si>
    <t>周阳</t>
  </si>
  <si>
    <t>王饶亮</t>
  </si>
  <si>
    <t>郭涵</t>
  </si>
  <si>
    <t>刘芯利</t>
  </si>
  <si>
    <t>刘雨飞</t>
  </si>
  <si>
    <t>王凯</t>
  </si>
  <si>
    <t>滕华涛</t>
  </si>
  <si>
    <t>段江玮</t>
  </si>
  <si>
    <t>白宇航</t>
  </si>
  <si>
    <t>张桐</t>
  </si>
  <si>
    <t>范小燕</t>
  </si>
  <si>
    <t>罗桐</t>
  </si>
  <si>
    <t>秦立春</t>
  </si>
  <si>
    <t>项多佳</t>
  </si>
  <si>
    <t>翟可馨</t>
  </si>
  <si>
    <t>位帅康</t>
  </si>
  <si>
    <t>王艳泊</t>
  </si>
  <si>
    <t>曾俊杰</t>
  </si>
  <si>
    <t>董磊</t>
  </si>
  <si>
    <t>王玉冰</t>
  </si>
  <si>
    <t>谈璐</t>
  </si>
  <si>
    <t>刘炜臻</t>
  </si>
  <si>
    <t>张超影</t>
  </si>
  <si>
    <t>李婷</t>
  </si>
  <si>
    <t>陈甜</t>
  </si>
  <si>
    <t>谷星辰</t>
  </si>
  <si>
    <t>薛爱哲</t>
  </si>
  <si>
    <t>林龙腾</t>
  </si>
  <si>
    <t>李德权</t>
  </si>
  <si>
    <t>陆峻昊</t>
  </si>
  <si>
    <t>业务管理二组(上海）</t>
  </si>
  <si>
    <t>杨林</t>
  </si>
  <si>
    <t>任阳</t>
  </si>
  <si>
    <t>欧迪</t>
  </si>
  <si>
    <t>曾广光</t>
  </si>
  <si>
    <t>曹东赢</t>
  </si>
  <si>
    <t>刘建光</t>
  </si>
  <si>
    <t>张韬</t>
  </si>
  <si>
    <t>宁鹏</t>
  </si>
  <si>
    <t>戴振超</t>
  </si>
  <si>
    <t>张建燚</t>
  </si>
  <si>
    <t>贾睿</t>
  </si>
  <si>
    <t>向永枫</t>
  </si>
  <si>
    <t>石胜铭</t>
  </si>
  <si>
    <t>余莎莎</t>
  </si>
  <si>
    <t>韩文纪</t>
  </si>
  <si>
    <t>高蕾</t>
  </si>
  <si>
    <t>吴晓葵</t>
  </si>
  <si>
    <t>杜修文</t>
  </si>
  <si>
    <t>陈俊</t>
  </si>
  <si>
    <t>吴瑞浩</t>
  </si>
  <si>
    <t>董文强</t>
  </si>
  <si>
    <t>王兴安</t>
  </si>
  <si>
    <t>谭梓俞</t>
  </si>
  <si>
    <t>郭凯鑫</t>
  </si>
  <si>
    <t>何静</t>
  </si>
  <si>
    <t>陈子英</t>
  </si>
  <si>
    <t>石伟鸿</t>
  </si>
  <si>
    <t>姚雨驰</t>
  </si>
  <si>
    <t>吴竞</t>
  </si>
  <si>
    <t>袁善文</t>
  </si>
  <si>
    <t>翁鹏举</t>
  </si>
  <si>
    <t>齐慎慎</t>
  </si>
  <si>
    <t>鲍金点</t>
  </si>
  <si>
    <t>实习生</t>
  </si>
  <si>
    <t>王睿玥</t>
  </si>
  <si>
    <t>温福麒</t>
  </si>
  <si>
    <t>徐子恒</t>
  </si>
  <si>
    <t>赵万龙</t>
  </si>
  <si>
    <t>侯敏</t>
  </si>
  <si>
    <t>林海平</t>
  </si>
  <si>
    <t>徐梦成</t>
  </si>
  <si>
    <t>彭郑</t>
  </si>
  <si>
    <t>易杨</t>
  </si>
  <si>
    <t>张楚娴</t>
  </si>
  <si>
    <t>程旭辉</t>
  </si>
  <si>
    <t>陈丹琴</t>
  </si>
  <si>
    <t>宋相雨</t>
  </si>
  <si>
    <t>梁容</t>
  </si>
  <si>
    <t>李忠</t>
  </si>
  <si>
    <t>肖晔晖</t>
  </si>
  <si>
    <t>熊甜甜</t>
  </si>
  <si>
    <t>陆诗尧</t>
  </si>
  <si>
    <t>李维</t>
  </si>
  <si>
    <t>陈慧杰</t>
  </si>
  <si>
    <t>李雯洁</t>
  </si>
  <si>
    <t>陈佳敏</t>
  </si>
  <si>
    <t>杨梅霞</t>
  </si>
  <si>
    <t>杜青青</t>
  </si>
  <si>
    <t>方佳颖</t>
  </si>
  <si>
    <t>肖利群</t>
  </si>
  <si>
    <t>王博文</t>
  </si>
  <si>
    <t>刘坪英</t>
  </si>
  <si>
    <t>陈强</t>
  </si>
  <si>
    <t>庄修婷</t>
  </si>
  <si>
    <t>田纯</t>
  </si>
  <si>
    <t>张芮</t>
  </si>
  <si>
    <t>易初</t>
  </si>
  <si>
    <t>叶立</t>
  </si>
  <si>
    <t>杨雅晴</t>
  </si>
  <si>
    <t>张晨</t>
  </si>
  <si>
    <t>陈哲</t>
  </si>
  <si>
    <t>何淑琴</t>
  </si>
  <si>
    <t>韦炜坚</t>
  </si>
  <si>
    <t>朱赛楠</t>
  </si>
  <si>
    <t>文少雄</t>
  </si>
  <si>
    <t>研学执行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</si>
</sst>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\-m\-dd;@"/>
    <numFmt numFmtId="178" formatCode="yyyy/m/d;@"/>
    <numFmt numFmtId="179" formatCode="0_);[Red]\(0\)"/>
    <numFmt numFmtId="180" formatCode="0.0_);[Red]\(0.0\)"/>
  </numFmts>
  <fonts count="45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b/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name val="等线"/>
      <charset val="134"/>
    </font>
    <font>
      <sz val="12"/>
      <color theme="1"/>
      <name val="等线"/>
      <charset val="134"/>
    </font>
    <font>
      <sz val="11"/>
      <color theme="1" tint="0.249977111117893"/>
      <name val="微软雅黑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6"/>
      <color theme="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FF0000"/>
      <name val="宋体"/>
      <charset val="134"/>
      <scheme val="minor"/>
    </font>
    <font>
      <sz val="9"/>
      <color rgb="FF00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000"/>
        <bgColor theme="4"/>
      </patternFill>
    </fill>
    <fill>
      <patternFill patternType="solid">
        <fgColor theme="9"/>
        <bgColor theme="4"/>
      </patternFill>
    </fill>
    <fill>
      <patternFill patternType="solid">
        <fgColor theme="5"/>
        <bgColor theme="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-0.25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medium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5" borderId="1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6" borderId="18" applyNumberFormat="0" applyAlignment="0" applyProtection="0">
      <alignment vertical="center"/>
    </xf>
    <xf numFmtId="0" fontId="30" fillId="27" borderId="19" applyNumberFormat="0" applyAlignment="0" applyProtection="0">
      <alignment vertical="center"/>
    </xf>
    <xf numFmtId="0" fontId="31" fillId="27" borderId="18" applyNumberFormat="0" applyAlignment="0" applyProtection="0">
      <alignment vertical="center"/>
    </xf>
    <xf numFmtId="0" fontId="32" fillId="28" borderId="20" applyNumberFormat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0" fontId="1" fillId="2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 applyProtection="1">
      <alignment horizontal="center" vertical="center" wrapText="1"/>
      <protection locked="0"/>
    </xf>
    <xf numFmtId="0" fontId="1" fillId="5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 wrapText="1"/>
      <protection locked="0"/>
    </xf>
    <xf numFmtId="0" fontId="2" fillId="6" borderId="3" xfId="0" applyNumberFormat="1" applyFont="1" applyFill="1" applyBorder="1" applyAlignment="1">
      <alignment horizontal="center" vertical="center"/>
    </xf>
    <xf numFmtId="0" fontId="1" fillId="6" borderId="3" xfId="0" applyNumberFormat="1" applyFont="1" applyFill="1" applyBorder="1" applyAlignment="1">
      <alignment horizontal="center" vertical="center"/>
    </xf>
    <xf numFmtId="0" fontId="1" fillId="4" borderId="0" xfId="0" applyFont="1" applyFill="1" applyAlignment="1" applyProtection="1">
      <alignment horizontal="center" vertical="center" wrapText="1"/>
      <protection locked="0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 wrapText="1"/>
    </xf>
    <xf numFmtId="0" fontId="3" fillId="7" borderId="3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0" fillId="8" borderId="3" xfId="0" applyNumberFormat="1" applyFont="1" applyFill="1" applyBorder="1" applyAlignment="1">
      <alignment horizontal="center" vertical="center"/>
    </xf>
    <xf numFmtId="0" fontId="6" fillId="8" borderId="3" xfId="0" applyNumberFormat="1" applyFont="1" applyFill="1" applyBorder="1" applyAlignment="1">
      <alignment horizontal="center" vertical="center"/>
    </xf>
    <xf numFmtId="0" fontId="0" fillId="9" borderId="3" xfId="0" applyNumberFormat="1" applyFont="1" applyFill="1" applyBorder="1" applyAlignment="1">
      <alignment horizontal="center" vertical="center"/>
    </xf>
    <xf numFmtId="0" fontId="6" fillId="9" borderId="3" xfId="0" applyNumberFormat="1" applyFont="1" applyFill="1" applyBorder="1" applyAlignment="1">
      <alignment horizontal="center" vertical="center"/>
    </xf>
    <xf numFmtId="0" fontId="7" fillId="9" borderId="3" xfId="0" applyNumberFormat="1" applyFont="1" applyFill="1" applyBorder="1" applyAlignment="1">
      <alignment horizontal="center" vertical="center" wrapText="1"/>
    </xf>
    <xf numFmtId="0" fontId="0" fillId="10" borderId="3" xfId="0" applyNumberFormat="1" applyFont="1" applyFill="1" applyBorder="1" applyAlignment="1">
      <alignment horizontal="center" vertical="center"/>
    </xf>
    <xf numFmtId="14" fontId="8" fillId="0" borderId="4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 applyProtection="1">
      <alignment horizontal="center" vertical="center"/>
      <protection locked="0"/>
    </xf>
    <xf numFmtId="0" fontId="9" fillId="11" borderId="5" xfId="0" applyFont="1" applyFill="1" applyBorder="1" applyAlignment="1" applyProtection="1">
      <alignment horizontal="center" vertical="center"/>
      <protection locked="0"/>
    </xf>
    <xf numFmtId="0" fontId="10" fillId="0" borderId="5" xfId="0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14" fontId="10" fillId="0" borderId="5" xfId="0" applyNumberFormat="1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12" borderId="3" xfId="0" applyNumberFormat="1" applyFont="1" applyFill="1" applyBorder="1" applyAlignment="1">
      <alignment horizontal="center" vertical="center"/>
    </xf>
    <xf numFmtId="176" fontId="0" fillId="0" borderId="3" xfId="0" applyNumberFormat="1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0" fillId="0" borderId="9" xfId="0" applyNumberFormat="1" applyFont="1" applyFill="1" applyBorder="1" applyAlignment="1">
      <alignment horizontal="center" vertical="center"/>
    </xf>
    <xf numFmtId="0" fontId="3" fillId="8" borderId="3" xfId="0" applyNumberFormat="1" applyFont="1" applyFill="1" applyBorder="1" applyAlignment="1">
      <alignment horizontal="center" vertical="center"/>
    </xf>
    <xf numFmtId="0" fontId="3" fillId="10" borderId="3" xfId="0" applyNumberFormat="1" applyFont="1" applyFill="1" applyBorder="1" applyAlignment="1">
      <alignment horizontal="center" vertical="center"/>
    </xf>
    <xf numFmtId="0" fontId="9" fillId="13" borderId="5" xfId="0" applyFont="1" applyFill="1" applyBorder="1" applyAlignment="1" applyProtection="1">
      <alignment horizontal="center" vertical="center"/>
      <protection locked="0"/>
    </xf>
    <xf numFmtId="0" fontId="11" fillId="0" borderId="10" xfId="0" applyFont="1" applyFill="1" applyBorder="1" applyAlignment="1">
      <alignment horizontal="center" vertical="center"/>
    </xf>
    <xf numFmtId="1" fontId="0" fillId="0" borderId="3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14" fontId="11" fillId="0" borderId="4" xfId="0" applyNumberFormat="1" applyFont="1" applyFill="1" applyBorder="1" applyAlignment="1">
      <alignment horizontal="center" vertical="center"/>
    </xf>
    <xf numFmtId="14" fontId="9" fillId="11" borderId="5" xfId="0" applyNumberFormat="1" applyFont="1" applyFill="1" applyBorder="1" applyAlignment="1" applyProtection="1">
      <alignment horizontal="center" vertical="center"/>
      <protection locked="0"/>
    </xf>
    <xf numFmtId="0" fontId="9" fillId="14" borderId="5" xfId="0" applyFont="1" applyFill="1" applyBorder="1" applyAlignment="1" applyProtection="1">
      <alignment horizontal="center" vertical="center"/>
      <protection locked="0"/>
    </xf>
    <xf numFmtId="14" fontId="8" fillId="0" borderId="11" xfId="0" applyNumberFormat="1" applyFont="1" applyFill="1" applyBorder="1" applyAlignment="1">
      <alignment horizontal="center" vertical="center"/>
    </xf>
    <xf numFmtId="14" fontId="11" fillId="0" borderId="11" xfId="0" applyNumberFormat="1" applyFont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14" fontId="11" fillId="0" borderId="12" xfId="0" applyNumberFormat="1" applyFont="1" applyFill="1" applyBorder="1" applyAlignment="1">
      <alignment horizontal="center" vertical="center"/>
    </xf>
    <xf numFmtId="0" fontId="11" fillId="0" borderId="12" xfId="0" applyNumberFormat="1" applyFont="1" applyFill="1" applyBorder="1" applyAlignment="1">
      <alignment horizontal="center" vertical="center"/>
    </xf>
    <xf numFmtId="177" fontId="11" fillId="0" borderId="12" xfId="0" applyNumberFormat="1" applyFont="1" applyFill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0" fontId="0" fillId="8" borderId="0" xfId="0" applyFill="1">
      <alignment vertical="center"/>
    </xf>
    <xf numFmtId="0" fontId="9" fillId="15" borderId="5" xfId="0" applyFont="1" applyFill="1" applyBorder="1" applyAlignment="1" applyProtection="1">
      <alignment horizontal="center" vertical="center"/>
      <protection locked="0"/>
    </xf>
    <xf numFmtId="0" fontId="11" fillId="0" borderId="13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0" fillId="16" borderId="3" xfId="0" applyNumberFormat="1" applyFont="1" applyFill="1" applyBorder="1" applyAlignment="1">
      <alignment horizontal="center" vertical="center"/>
    </xf>
    <xf numFmtId="0" fontId="11" fillId="17" borderId="12" xfId="0" applyFont="1" applyFill="1" applyBorder="1" applyAlignment="1">
      <alignment horizontal="center" vertical="center"/>
    </xf>
    <xf numFmtId="178" fontId="10" fillId="0" borderId="5" xfId="0" applyNumberFormat="1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79" fontId="0" fillId="0" borderId="3" xfId="0" applyNumberFormat="1" applyFont="1" applyFill="1" applyBorder="1" applyAlignment="1">
      <alignment horizontal="center" vertical="center"/>
    </xf>
    <xf numFmtId="180" fontId="0" fillId="0" borderId="3" xfId="0" applyNumberFormat="1" applyFont="1" applyFill="1" applyBorder="1" applyAlignment="1">
      <alignment horizontal="center" vertical="center"/>
    </xf>
    <xf numFmtId="176" fontId="0" fillId="12" borderId="3" xfId="0" applyNumberFormat="1" applyFont="1" applyFill="1" applyBorder="1" applyAlignment="1">
      <alignment horizontal="center" vertical="center"/>
    </xf>
    <xf numFmtId="0" fontId="13" fillId="0" borderId="3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0" fillId="17" borderId="3" xfId="0" applyNumberFormat="1" applyFont="1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14" fillId="21" borderId="2" xfId="0" applyFont="1" applyFill="1" applyBorder="1" applyAlignment="1" applyProtection="1">
      <alignment horizontal="center" vertical="center"/>
      <protection locked="0"/>
    </xf>
    <xf numFmtId="49" fontId="14" fillId="21" borderId="2" xfId="0" applyNumberFormat="1" applyFont="1" applyFill="1" applyBorder="1" applyAlignment="1" applyProtection="1">
      <alignment horizontal="center" vertical="center"/>
      <protection locked="0"/>
    </xf>
    <xf numFmtId="0" fontId="15" fillId="8" borderId="0" xfId="0" applyFont="1" applyFill="1" applyAlignment="1">
      <alignment horizontal="center" vertical="center"/>
    </xf>
    <xf numFmtId="0" fontId="16" fillId="0" borderId="5" xfId="0" applyFont="1" applyFill="1" applyBorder="1" applyAlignment="1" applyProtection="1">
      <alignment horizontal="center" vertical="center"/>
      <protection locked="0"/>
    </xf>
    <xf numFmtId="0" fontId="16" fillId="11" borderId="5" xfId="0" applyFont="1" applyFill="1" applyBorder="1" applyAlignment="1" applyProtection="1">
      <alignment horizontal="center" vertical="center"/>
      <protection locked="0"/>
    </xf>
    <xf numFmtId="0" fontId="17" fillId="0" borderId="5" xfId="0" applyFont="1" applyFill="1" applyBorder="1" applyAlignment="1">
      <alignment horizontal="center" vertical="center"/>
    </xf>
    <xf numFmtId="178" fontId="17" fillId="0" borderId="5" xfId="0" applyNumberFormat="1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18" fillId="0" borderId="5" xfId="0" applyFont="1" applyFill="1" applyBorder="1" applyAlignment="1" applyProtection="1">
      <alignment horizontal="center" vertical="center"/>
      <protection locked="0"/>
    </xf>
    <xf numFmtId="0" fontId="16" fillId="0" borderId="5" xfId="0" applyFont="1" applyFill="1" applyBorder="1" applyAlignment="1">
      <alignment horizontal="center" vertical="center"/>
    </xf>
    <xf numFmtId="14" fontId="11" fillId="0" borderId="5" xfId="0" applyNumberFormat="1" applyFont="1" applyFill="1" applyBorder="1" applyAlignment="1">
      <alignment horizontal="center" vertical="center"/>
    </xf>
    <xf numFmtId="0" fontId="16" fillId="11" borderId="0" xfId="0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0" fontId="16" fillId="16" borderId="5" xfId="0" applyFont="1" applyFill="1" applyBorder="1" applyAlignment="1" applyProtection="1">
      <alignment horizontal="center" vertical="center"/>
      <protection locked="0"/>
    </xf>
    <xf numFmtId="0" fontId="16" fillId="16" borderId="4" xfId="0" applyFont="1" applyFill="1" applyBorder="1" applyAlignment="1" applyProtection="1">
      <alignment horizontal="center" vertical="center"/>
      <protection locked="0"/>
    </xf>
    <xf numFmtId="0" fontId="17" fillId="16" borderId="5" xfId="0" applyFont="1" applyFill="1" applyBorder="1" applyAlignment="1">
      <alignment horizontal="center" vertical="center"/>
    </xf>
    <xf numFmtId="178" fontId="17" fillId="16" borderId="5" xfId="0" applyNumberFormat="1" applyFont="1" applyFill="1" applyBorder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1" fontId="1" fillId="5" borderId="2" xfId="0" applyNumberFormat="1" applyFont="1" applyFill="1" applyBorder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1" fillId="23" borderId="0" xfId="0" applyNumberFormat="1" applyFont="1" applyFill="1" applyAlignment="1">
      <alignment horizontal="center" vertical="center"/>
    </xf>
    <xf numFmtId="0" fontId="6" fillId="3" borderId="0" xfId="0" applyFont="1" applyFill="1" applyAlignment="1" applyProtection="1">
      <alignment horizontal="center" vertical="center" wrapText="1"/>
      <protection locked="0"/>
    </xf>
    <xf numFmtId="0" fontId="6" fillId="6" borderId="3" xfId="0" applyNumberFormat="1" applyFont="1" applyFill="1" applyBorder="1" applyAlignment="1">
      <alignment horizontal="center" vertical="center"/>
    </xf>
    <xf numFmtId="0" fontId="19" fillId="6" borderId="3" xfId="0" applyNumberFormat="1" applyFont="1" applyFill="1" applyBorder="1" applyAlignment="1">
      <alignment horizontal="center" vertical="center"/>
    </xf>
    <xf numFmtId="1" fontId="0" fillId="0" borderId="3" xfId="0" applyNumberFormat="1" applyFont="1" applyFill="1" applyBorder="1" applyAlignment="1">
      <alignment horizontal="center" vertical="center" wrapText="1"/>
    </xf>
    <xf numFmtId="0" fontId="6" fillId="8" borderId="14" xfId="0" applyNumberFormat="1" applyFont="1" applyFill="1" applyBorder="1" applyAlignment="1">
      <alignment horizontal="center" vertical="center"/>
    </xf>
    <xf numFmtId="0" fontId="6" fillId="8" borderId="14" xfId="0" applyNumberFormat="1" applyFont="1" applyFill="1" applyBorder="1" applyAlignment="1">
      <alignment horizontal="center" vertical="center" wrapText="1"/>
    </xf>
    <xf numFmtId="0" fontId="6" fillId="9" borderId="3" xfId="0" applyNumberFormat="1" applyFont="1" applyFill="1" applyBorder="1" applyAlignment="1">
      <alignment horizontal="center" vertical="center" wrapText="1"/>
    </xf>
    <xf numFmtId="0" fontId="20" fillId="9" borderId="3" xfId="0" applyNumberFormat="1" applyFont="1" applyFill="1" applyBorder="1" applyAlignment="1">
      <alignment horizontal="center" vertical="center" wrapText="1"/>
    </xf>
    <xf numFmtId="0" fontId="6" fillId="10" borderId="3" xfId="0" applyNumberFormat="1" applyFont="1" applyFill="1" applyBorder="1" applyAlignment="1">
      <alignment horizontal="center" vertical="center" wrapText="1"/>
    </xf>
    <xf numFmtId="0" fontId="0" fillId="8" borderId="8" xfId="0" applyNumberFormat="1" applyFont="1" applyFill="1" applyBorder="1" applyAlignment="1">
      <alignment horizontal="center" vertical="center"/>
    </xf>
    <xf numFmtId="0" fontId="0" fillId="12" borderId="0" xfId="0" applyNumberFormat="1" applyFill="1" applyAlignment="1">
      <alignment horizontal="center" vertical="center"/>
    </xf>
    <xf numFmtId="0" fontId="0" fillId="24" borderId="3" xfId="0" applyNumberFormat="1" applyFont="1" applyFill="1" applyBorder="1" applyAlignment="1">
      <alignment horizontal="center" vertical="center"/>
    </xf>
    <xf numFmtId="0" fontId="0" fillId="19" borderId="8" xfId="0" applyNumberFormat="1" applyFont="1" applyFill="1" applyBorder="1" applyAlignment="1">
      <alignment horizontal="center" vertical="center"/>
    </xf>
    <xf numFmtId="0" fontId="0" fillId="17" borderId="7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D4D200"/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19978;&#28023;&#12305;2024-&#21592;&#24037;&#33457;&#21517;&#20876;-&#37096;&#3837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4&#24180;&#32771;&#21220;&#26126;&#3245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78;&#28023;&#39046;&#35270;&#20449;&#24687;&#31185;&#25216;&#26377;&#38480;&#20844;&#21496;_&#32771;&#21220;&#25253;&#34920;_20250101-202501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78;&#28023;&#39046;&#35270;&#20449;&#24687;&#31185;&#25216;&#26377;&#38480;&#20844;&#21496;_&#32771;&#21220;&#25253;&#34920;_20250101-20250131%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24180;&#20551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78;&#28023;&#39046;&#35270;&#20449;&#24687;&#31185;&#25216;&#26377;&#38480;&#20844;&#21496;_&#32771;&#21220;&#25253;&#34920;_20250701-20250731(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19978;&#28023;&#12305;2025-&#21592;&#24037;&#33457;&#21517;&#20876;-10.9&#65288;&#37096;&#38376;&#65289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78;&#28023;&#39046;&#35270;&#20449;&#24687;&#31185;&#25216;&#26377;&#38480;&#20844;&#21496;_&#32771;&#21220;&#25253;&#34920;_20250901-2025093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19978;&#28023;&#12305;2025-&#21592;&#24037;&#33457;&#21517;&#20876;-&#37096;&#38376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ngshi\Desktop\25.11&#32771;&#21220;\&#39046;&#35270;&#31185;&#25216;&#38598;&#22242;&#26377;&#38480;&#20844;&#21496;_&#32771;&#21220;&#25253;&#34920;_20251101-20251130(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在职人员-花名册"/>
      <sheetName val="微笑吧&amp;成都（在职）"/>
      <sheetName val="离职人员"/>
      <sheetName val="内推人员"/>
    </sheetNames>
    <sheetDataSet>
      <sheetData sheetId="0"/>
      <sheetData sheetId="1">
        <row r="1">
          <cell r="C1" t="str">
            <v>姓名</v>
          </cell>
          <cell r="D1" t="str">
            <v>区域</v>
          </cell>
          <cell r="E1" t="str">
            <v>公司抬头</v>
          </cell>
          <cell r="F1" t="str">
            <v>部门</v>
          </cell>
          <cell r="G1" t="str">
            <v>组别</v>
          </cell>
          <cell r="H1" t="str">
            <v>级别</v>
          </cell>
          <cell r="I1" t="str">
            <v>岗位属性</v>
          </cell>
          <cell r="J1" t="str">
            <v>岗位</v>
          </cell>
          <cell r="K1" t="str">
            <v>入职日期</v>
          </cell>
        </row>
        <row r="2">
          <cell r="C2" t="str">
            <v>丁辉</v>
          </cell>
          <cell r="D2" t="str">
            <v>长沙</v>
          </cell>
          <cell r="E2" t="str">
            <v>长沙分公司</v>
          </cell>
        </row>
        <row r="2">
          <cell r="H2" t="str">
            <v>总监</v>
          </cell>
        </row>
        <row r="2">
          <cell r="J2" t="str">
            <v>营销总监</v>
          </cell>
          <cell r="K2">
            <v>41640</v>
          </cell>
        </row>
        <row r="3">
          <cell r="C3" t="str">
            <v>刘其坚</v>
          </cell>
          <cell r="D3" t="str">
            <v>上海</v>
          </cell>
          <cell r="E3" t="str">
            <v>上海总部</v>
          </cell>
          <cell r="F3" t="str">
            <v>总经办</v>
          </cell>
        </row>
        <row r="3">
          <cell r="H3" t="str">
            <v>总经理</v>
          </cell>
        </row>
        <row r="3">
          <cell r="J3" t="str">
            <v>总经理</v>
          </cell>
          <cell r="K3">
            <v>41933</v>
          </cell>
        </row>
        <row r="4">
          <cell r="C4" t="str">
            <v>沈刚</v>
          </cell>
          <cell r="D4" t="str">
            <v>上海</v>
          </cell>
          <cell r="E4" t="str">
            <v>上海总部</v>
          </cell>
          <cell r="F4" t="str">
            <v>产研二部</v>
          </cell>
        </row>
        <row r="4">
          <cell r="H4" t="str">
            <v>副总</v>
          </cell>
        </row>
        <row r="4">
          <cell r="J4" t="str">
            <v>研发副总</v>
          </cell>
          <cell r="K4">
            <v>42005</v>
          </cell>
        </row>
        <row r="5">
          <cell r="C5" t="str">
            <v>蒲科辉</v>
          </cell>
          <cell r="D5" t="str">
            <v>上海</v>
          </cell>
          <cell r="E5" t="str">
            <v>上海总部</v>
          </cell>
          <cell r="F5" t="str">
            <v>产研一部</v>
          </cell>
        </row>
        <row r="5">
          <cell r="H5" t="str">
            <v>副总</v>
          </cell>
        </row>
        <row r="5">
          <cell r="J5" t="str">
            <v>研发副总</v>
          </cell>
          <cell r="K5">
            <v>42005</v>
          </cell>
        </row>
        <row r="6">
          <cell r="C6" t="str">
            <v>吴阳明</v>
          </cell>
          <cell r="D6" t="str">
            <v>上海</v>
          </cell>
          <cell r="E6" t="str">
            <v>上海总部</v>
          </cell>
        </row>
        <row r="6">
          <cell r="H6" t="str">
            <v>总监</v>
          </cell>
        </row>
        <row r="6">
          <cell r="J6" t="str">
            <v>运营总监</v>
          </cell>
          <cell r="K6">
            <v>42005</v>
          </cell>
        </row>
        <row r="7">
          <cell r="C7" t="str">
            <v>蒋杰</v>
          </cell>
          <cell r="D7" t="str">
            <v>上海</v>
          </cell>
          <cell r="E7" t="str">
            <v>上海总部</v>
          </cell>
          <cell r="F7" t="str">
            <v>行政部</v>
          </cell>
        </row>
        <row r="7">
          <cell r="H7" t="str">
            <v>总监</v>
          </cell>
        </row>
        <row r="7">
          <cell r="J7" t="str">
            <v>行政总监&amp;营销总监</v>
          </cell>
          <cell r="K7">
            <v>42005</v>
          </cell>
        </row>
        <row r="8">
          <cell r="C8" t="str">
            <v>刘益先</v>
          </cell>
          <cell r="D8" t="str">
            <v>厦门</v>
          </cell>
          <cell r="E8" t="str">
            <v>厦门分公司</v>
          </cell>
          <cell r="F8" t="str">
            <v>厦门营销一部</v>
          </cell>
          <cell r="G8" t="str">
            <v>刘益先组</v>
          </cell>
          <cell r="H8" t="str">
            <v>总监</v>
          </cell>
          <cell r="I8" t="str">
            <v>销售</v>
          </cell>
          <cell r="J8" t="str">
            <v>营销总监</v>
          </cell>
          <cell r="K8">
            <v>42095</v>
          </cell>
        </row>
        <row r="9">
          <cell r="C9" t="str">
            <v>叶聪玲</v>
          </cell>
          <cell r="D9" t="str">
            <v>长泰</v>
          </cell>
          <cell r="E9" t="str">
            <v>厦门分公司</v>
          </cell>
          <cell r="F9" t="str">
            <v>厦门内容部</v>
          </cell>
          <cell r="G9" t="str">
            <v>叶聪玲组</v>
          </cell>
          <cell r="H9" t="str">
            <v>主管</v>
          </cell>
        </row>
        <row r="9">
          <cell r="J9" t="str">
            <v>内容主管</v>
          </cell>
          <cell r="K9">
            <v>42355</v>
          </cell>
        </row>
        <row r="10">
          <cell r="C10" t="str">
            <v>汤章溢</v>
          </cell>
          <cell r="D10" t="str">
            <v>厦门</v>
          </cell>
          <cell r="E10" t="str">
            <v>厦门分公司</v>
          </cell>
          <cell r="F10" t="str">
            <v>厦门营销二部</v>
          </cell>
          <cell r="G10" t="str">
            <v>汤章溢组</v>
          </cell>
          <cell r="H10" t="str">
            <v>总监</v>
          </cell>
          <cell r="I10" t="str">
            <v>销售</v>
          </cell>
          <cell r="J10" t="str">
            <v>营销总监</v>
          </cell>
          <cell r="K10">
            <v>42416</v>
          </cell>
        </row>
        <row r="11">
          <cell r="C11" t="str">
            <v>魏力莉</v>
          </cell>
          <cell r="D11" t="str">
            <v>长泰</v>
          </cell>
          <cell r="E11" t="str">
            <v>厦门分公司</v>
          </cell>
          <cell r="F11" t="str">
            <v>厦门营销一部</v>
          </cell>
          <cell r="G11" t="str">
            <v>刘益先组</v>
          </cell>
          <cell r="H11" t="str">
            <v>主管</v>
          </cell>
          <cell r="I11" t="str">
            <v>销售</v>
          </cell>
          <cell r="J11" t="str">
            <v>销售主管(高级)</v>
          </cell>
          <cell r="K11">
            <v>42461</v>
          </cell>
        </row>
        <row r="12">
          <cell r="C12" t="str">
            <v>何倩</v>
          </cell>
          <cell r="D12" t="str">
            <v>长沙</v>
          </cell>
          <cell r="E12" t="str">
            <v>长沙分公司</v>
          </cell>
          <cell r="F12" t="str">
            <v>长沙营销中心</v>
          </cell>
          <cell r="G12" t="str">
            <v>何倩组</v>
          </cell>
          <cell r="H12" t="str">
            <v>主管</v>
          </cell>
          <cell r="I12" t="str">
            <v>销售</v>
          </cell>
          <cell r="J12" t="str">
            <v>销售主管</v>
          </cell>
          <cell r="K12">
            <v>42562</v>
          </cell>
        </row>
        <row r="13">
          <cell r="C13" t="str">
            <v>赵亚楠</v>
          </cell>
          <cell r="D13" t="str">
            <v>上海</v>
          </cell>
          <cell r="E13" t="str">
            <v>上海总部</v>
          </cell>
          <cell r="F13" t="str">
            <v>产研一部</v>
          </cell>
          <cell r="G13" t="str">
            <v>教育三组</v>
          </cell>
          <cell r="H13" t="str">
            <v>主管</v>
          </cell>
          <cell r="I13" t="str">
            <v>测试</v>
          </cell>
          <cell r="J13" t="str">
            <v>测试主管</v>
          </cell>
          <cell r="K13">
            <v>42695</v>
          </cell>
        </row>
        <row r="14">
          <cell r="C14" t="str">
            <v>胡翔翔</v>
          </cell>
          <cell r="D14" t="str">
            <v>上海</v>
          </cell>
          <cell r="E14" t="str">
            <v>上海总部</v>
          </cell>
          <cell r="F14" t="str">
            <v>产研一部</v>
          </cell>
          <cell r="G14" t="str">
            <v>教育三组</v>
          </cell>
          <cell r="H14" t="str">
            <v>主管</v>
          </cell>
          <cell r="I14" t="str">
            <v>开发</v>
          </cell>
          <cell r="J14" t="str">
            <v>研发主管</v>
          </cell>
          <cell r="K14">
            <v>42709</v>
          </cell>
        </row>
        <row r="15">
          <cell r="C15" t="str">
            <v>蔡惠娜</v>
          </cell>
          <cell r="D15" t="str">
            <v>长泰</v>
          </cell>
          <cell r="E15" t="str">
            <v>厦门分公司</v>
          </cell>
          <cell r="F15" t="str">
            <v>厦门内容部</v>
          </cell>
          <cell r="G15" t="str">
            <v>叶聪玲组</v>
          </cell>
          <cell r="H15" t="str">
            <v>员工</v>
          </cell>
        </row>
        <row r="15">
          <cell r="J15" t="str">
            <v>内容编辑</v>
          </cell>
          <cell r="K15">
            <v>42788</v>
          </cell>
        </row>
        <row r="16">
          <cell r="C16" t="str">
            <v>汤喆</v>
          </cell>
          <cell r="D16" t="str">
            <v>上海</v>
          </cell>
          <cell r="E16" t="str">
            <v>上海总部</v>
          </cell>
          <cell r="F16" t="str">
            <v>产研二部</v>
          </cell>
          <cell r="G16" t="str">
            <v>系统中台组</v>
          </cell>
          <cell r="H16" t="str">
            <v>主管</v>
          </cell>
          <cell r="I16" t="str">
            <v>开发</v>
          </cell>
          <cell r="J16" t="str">
            <v>研发主管</v>
          </cell>
          <cell r="K16">
            <v>42802</v>
          </cell>
        </row>
        <row r="17">
          <cell r="C17" t="str">
            <v>李清</v>
          </cell>
          <cell r="D17" t="str">
            <v>长沙</v>
          </cell>
          <cell r="E17" t="str">
            <v>长沙分公司</v>
          </cell>
          <cell r="F17" t="str">
            <v>长沙营销中心</v>
          </cell>
          <cell r="G17" t="str">
            <v>新媒体组-陈宇组</v>
          </cell>
          <cell r="H17" t="str">
            <v>员工</v>
          </cell>
        </row>
        <row r="17">
          <cell r="J17" t="str">
            <v>内容编辑</v>
          </cell>
          <cell r="K17">
            <v>42828</v>
          </cell>
        </row>
        <row r="18">
          <cell r="C18" t="str">
            <v>刘凌</v>
          </cell>
          <cell r="D18" t="str">
            <v>厦门</v>
          </cell>
          <cell r="E18" t="str">
            <v>厦门分公司</v>
          </cell>
          <cell r="F18" t="str">
            <v>产研一部</v>
          </cell>
          <cell r="G18" t="str">
            <v>小程序商城组</v>
          </cell>
          <cell r="H18" t="str">
            <v>主管</v>
          </cell>
          <cell r="I18" t="str">
            <v>开发</v>
          </cell>
          <cell r="J18" t="str">
            <v>研发主管</v>
          </cell>
          <cell r="K18">
            <v>42835</v>
          </cell>
        </row>
        <row r="19">
          <cell r="C19" t="str">
            <v>梅守强</v>
          </cell>
          <cell r="D19" t="str">
            <v>上海</v>
          </cell>
          <cell r="E19" t="str">
            <v>上海总部</v>
          </cell>
          <cell r="F19" t="str">
            <v>产研一部</v>
          </cell>
          <cell r="G19" t="str">
            <v>教育一组</v>
          </cell>
          <cell r="H19" t="str">
            <v>主管</v>
          </cell>
          <cell r="I19" t="str">
            <v>开发</v>
          </cell>
          <cell r="J19" t="str">
            <v>研发主管</v>
          </cell>
          <cell r="K19">
            <v>42835</v>
          </cell>
        </row>
        <row r="20">
          <cell r="C20" t="str">
            <v>李腾飞</v>
          </cell>
          <cell r="D20" t="str">
            <v>上海</v>
          </cell>
          <cell r="E20" t="str">
            <v>上海总部</v>
          </cell>
          <cell r="F20" t="str">
            <v>上海营销二部</v>
          </cell>
          <cell r="G20" t="str">
            <v>李腾飞组</v>
          </cell>
          <cell r="H20" t="str">
            <v>主管</v>
          </cell>
          <cell r="I20" t="str">
            <v>销售</v>
          </cell>
          <cell r="J20" t="str">
            <v>销售主管(中级)</v>
          </cell>
          <cell r="K20">
            <v>42887</v>
          </cell>
        </row>
        <row r="21">
          <cell r="C21" t="str">
            <v>李梦阳</v>
          </cell>
          <cell r="D21" t="str">
            <v>厦门</v>
          </cell>
          <cell r="E21" t="str">
            <v>厦门分公司</v>
          </cell>
          <cell r="F21" t="str">
            <v>厦门营销一部</v>
          </cell>
          <cell r="G21" t="str">
            <v>李梦阳组</v>
          </cell>
          <cell r="H21" t="str">
            <v>主管</v>
          </cell>
          <cell r="I21" t="str">
            <v>运营</v>
          </cell>
          <cell r="J21" t="str">
            <v>运营主管</v>
          </cell>
          <cell r="K21">
            <v>42943</v>
          </cell>
        </row>
        <row r="22">
          <cell r="C22" t="str">
            <v>刘骏</v>
          </cell>
          <cell r="D22" t="str">
            <v>厦门</v>
          </cell>
          <cell r="E22" t="str">
            <v>厦门分公司</v>
          </cell>
          <cell r="F22" t="str">
            <v>厦门内容部</v>
          </cell>
        </row>
        <row r="22">
          <cell r="H22" t="str">
            <v>经理</v>
          </cell>
        </row>
        <row r="22">
          <cell r="J22" t="str">
            <v>内容部经理</v>
          </cell>
          <cell r="K22">
            <v>42979</v>
          </cell>
        </row>
        <row r="23">
          <cell r="C23" t="str">
            <v>王思婕</v>
          </cell>
          <cell r="D23" t="str">
            <v>长沙</v>
          </cell>
          <cell r="E23" t="str">
            <v>长沙分公司</v>
          </cell>
          <cell r="F23" t="str">
            <v>长沙内容部</v>
          </cell>
          <cell r="G23" t="str">
            <v>编辑组-刘丽组</v>
          </cell>
          <cell r="H23" t="str">
            <v>员工</v>
          </cell>
        </row>
        <row r="23">
          <cell r="J23" t="str">
            <v>内容编辑</v>
          </cell>
          <cell r="K23">
            <v>42982</v>
          </cell>
        </row>
        <row r="24">
          <cell r="C24" t="str">
            <v>郭洁</v>
          </cell>
          <cell r="D24" t="str">
            <v>上海</v>
          </cell>
          <cell r="E24" t="str">
            <v>上海总部</v>
          </cell>
          <cell r="F24" t="str">
            <v>产研一部</v>
          </cell>
          <cell r="G24" t="str">
            <v>教育三组</v>
          </cell>
          <cell r="H24" t="str">
            <v>经理</v>
          </cell>
          <cell r="I24" t="str">
            <v>产品</v>
          </cell>
          <cell r="J24" t="str">
            <v>产品部经理</v>
          </cell>
          <cell r="K24">
            <v>43045</v>
          </cell>
        </row>
        <row r="25">
          <cell r="C25" t="str">
            <v>陈佳明</v>
          </cell>
          <cell r="D25" t="str">
            <v>上海</v>
          </cell>
          <cell r="E25" t="str">
            <v>上海总部</v>
          </cell>
          <cell r="F25" t="str">
            <v>产研一部</v>
          </cell>
          <cell r="G25" t="str">
            <v>平台运维组</v>
          </cell>
          <cell r="H25" t="str">
            <v>员工</v>
          </cell>
        </row>
        <row r="25">
          <cell r="J25" t="str">
            <v>运维专员</v>
          </cell>
          <cell r="K25">
            <v>43160</v>
          </cell>
        </row>
        <row r="26">
          <cell r="C26" t="str">
            <v>周明</v>
          </cell>
          <cell r="D26" t="str">
            <v>上海</v>
          </cell>
          <cell r="E26" t="str">
            <v>上海总部</v>
          </cell>
          <cell r="F26" t="str">
            <v>上海营销二部</v>
          </cell>
          <cell r="G26" t="str">
            <v>李腾飞组</v>
          </cell>
          <cell r="H26" t="str">
            <v>员工</v>
          </cell>
          <cell r="I26" t="str">
            <v>销售</v>
          </cell>
          <cell r="J26" t="str">
            <v>销售专员</v>
          </cell>
          <cell r="K26">
            <v>43160</v>
          </cell>
        </row>
        <row r="27">
          <cell r="C27" t="str">
            <v>牟立强</v>
          </cell>
          <cell r="D27" t="str">
            <v>上海</v>
          </cell>
          <cell r="E27" t="str">
            <v>上海总部</v>
          </cell>
          <cell r="F27" t="str">
            <v>业务二部</v>
          </cell>
        </row>
        <row r="27">
          <cell r="H27" t="str">
            <v>总监</v>
          </cell>
        </row>
        <row r="27">
          <cell r="J27" t="str">
            <v>企培业务部总监</v>
          </cell>
          <cell r="K27">
            <v>43166</v>
          </cell>
        </row>
        <row r="28">
          <cell r="C28" t="str">
            <v>杨斐</v>
          </cell>
          <cell r="D28" t="str">
            <v>厦门</v>
          </cell>
          <cell r="E28" t="str">
            <v>厦门分公司</v>
          </cell>
          <cell r="F28" t="str">
            <v>厦门营销二部</v>
          </cell>
          <cell r="G28" t="str">
            <v>杨斐组</v>
          </cell>
          <cell r="H28" t="str">
            <v>主管</v>
          </cell>
          <cell r="I28" t="str">
            <v>运营</v>
          </cell>
          <cell r="J28" t="str">
            <v>运营主管</v>
          </cell>
          <cell r="K28">
            <v>43178</v>
          </cell>
        </row>
        <row r="29">
          <cell r="C29" t="str">
            <v>屈翎野</v>
          </cell>
          <cell r="D29" t="str">
            <v>上海</v>
          </cell>
          <cell r="E29" t="str">
            <v>上海总部</v>
          </cell>
          <cell r="F29" t="str">
            <v>业务一部</v>
          </cell>
          <cell r="G29" t="str">
            <v>新媒体组</v>
          </cell>
          <cell r="H29" t="str">
            <v>员工</v>
          </cell>
        </row>
        <row r="29">
          <cell r="J29" t="str">
            <v>新媒体专员</v>
          </cell>
          <cell r="K29">
            <v>43185</v>
          </cell>
        </row>
        <row r="30">
          <cell r="C30" t="str">
            <v>孙玉凤</v>
          </cell>
          <cell r="D30" t="str">
            <v>上海</v>
          </cell>
          <cell r="E30" t="str">
            <v>上海总部</v>
          </cell>
          <cell r="F30" t="str">
            <v>人力资源部</v>
          </cell>
        </row>
        <row r="30">
          <cell r="H30" t="str">
            <v>总监</v>
          </cell>
        </row>
        <row r="30">
          <cell r="J30" t="str">
            <v>人力资源总监</v>
          </cell>
          <cell r="K30">
            <v>43192</v>
          </cell>
        </row>
        <row r="31">
          <cell r="C31" t="str">
            <v>邱圆</v>
          </cell>
          <cell r="D31" t="str">
            <v>上海</v>
          </cell>
          <cell r="E31" t="str">
            <v>上海总部</v>
          </cell>
          <cell r="F31" t="str">
            <v>产研一部</v>
          </cell>
          <cell r="G31" t="str">
            <v>平台运维组</v>
          </cell>
          <cell r="H31" t="str">
            <v>员工</v>
          </cell>
        </row>
        <row r="31">
          <cell r="J31" t="str">
            <v>运维专员</v>
          </cell>
          <cell r="K31">
            <v>43206</v>
          </cell>
        </row>
        <row r="32">
          <cell r="C32" t="str">
            <v>张书田</v>
          </cell>
          <cell r="D32" t="str">
            <v>上海</v>
          </cell>
          <cell r="E32" t="str">
            <v>上海总部</v>
          </cell>
          <cell r="F32" t="str">
            <v>产研一部</v>
          </cell>
          <cell r="G32" t="str">
            <v>平台运维组</v>
          </cell>
          <cell r="H32" t="str">
            <v>主管</v>
          </cell>
        </row>
        <row r="32">
          <cell r="J32" t="str">
            <v>运维主管</v>
          </cell>
          <cell r="K32">
            <v>43213</v>
          </cell>
        </row>
        <row r="33">
          <cell r="C33" t="str">
            <v>万建国</v>
          </cell>
          <cell r="D33" t="str">
            <v>上海</v>
          </cell>
          <cell r="E33" t="str">
            <v>上海总部</v>
          </cell>
          <cell r="F33" t="str">
            <v>上海营销三部</v>
          </cell>
          <cell r="G33" t="str">
            <v>万建国组</v>
          </cell>
          <cell r="H33" t="str">
            <v>主管</v>
          </cell>
          <cell r="I33" t="str">
            <v>销售</v>
          </cell>
          <cell r="J33" t="str">
            <v>销售主管(中级)</v>
          </cell>
          <cell r="K33">
            <v>43215</v>
          </cell>
        </row>
        <row r="34">
          <cell r="C34" t="str">
            <v>毛意伟</v>
          </cell>
          <cell r="D34" t="str">
            <v>上海</v>
          </cell>
          <cell r="E34" t="str">
            <v>上海总部</v>
          </cell>
          <cell r="F34" t="str">
            <v>产研二部</v>
          </cell>
          <cell r="G34" t="str">
            <v>业务管理一组</v>
          </cell>
          <cell r="H34" t="str">
            <v>主管</v>
          </cell>
          <cell r="I34" t="str">
            <v>开发</v>
          </cell>
          <cell r="J34" t="str">
            <v>研发主管</v>
          </cell>
          <cell r="K34">
            <v>43243</v>
          </cell>
        </row>
        <row r="35">
          <cell r="C35" t="str">
            <v>丁应强</v>
          </cell>
          <cell r="D35" t="str">
            <v>上海</v>
          </cell>
          <cell r="E35" t="str">
            <v>上海总部</v>
          </cell>
          <cell r="F35" t="str">
            <v>上海营销二部</v>
          </cell>
        </row>
        <row r="35">
          <cell r="H35" t="str">
            <v>主管</v>
          </cell>
          <cell r="I35" t="str">
            <v>销售</v>
          </cell>
          <cell r="J35" t="str">
            <v>资深销售三级</v>
          </cell>
          <cell r="K35">
            <v>43248</v>
          </cell>
        </row>
        <row r="36">
          <cell r="C36" t="str">
            <v>骆方涛</v>
          </cell>
          <cell r="D36" t="str">
            <v>上海</v>
          </cell>
          <cell r="E36" t="str">
            <v>上海总部</v>
          </cell>
          <cell r="F36" t="str">
            <v>产研一部</v>
          </cell>
          <cell r="G36" t="str">
            <v>教育一组</v>
          </cell>
          <cell r="H36" t="str">
            <v>员工</v>
          </cell>
          <cell r="I36" t="str">
            <v>开发</v>
          </cell>
          <cell r="J36" t="str">
            <v>IOS开发工程师</v>
          </cell>
          <cell r="K36">
            <v>43257</v>
          </cell>
        </row>
        <row r="37">
          <cell r="C37" t="str">
            <v>陈春霞</v>
          </cell>
          <cell r="D37" t="str">
            <v>上海</v>
          </cell>
          <cell r="E37" t="str">
            <v>上海总部</v>
          </cell>
          <cell r="F37" t="str">
            <v>上海营销一部</v>
          </cell>
        </row>
        <row r="37">
          <cell r="H37" t="str">
            <v>员工</v>
          </cell>
          <cell r="I37" t="str">
            <v>销售</v>
          </cell>
          <cell r="J37" t="str">
            <v>资深销售四级</v>
          </cell>
          <cell r="K37">
            <v>43262</v>
          </cell>
        </row>
        <row r="38">
          <cell r="C38" t="str">
            <v>何尚杰</v>
          </cell>
          <cell r="D38" t="str">
            <v>上海</v>
          </cell>
          <cell r="E38" t="str">
            <v>上海总部</v>
          </cell>
          <cell r="F38" t="str">
            <v>业务一部</v>
          </cell>
          <cell r="G38" t="str">
            <v>市场渠道组</v>
          </cell>
          <cell r="H38" t="str">
            <v>主管</v>
          </cell>
        </row>
        <row r="38">
          <cell r="J38" t="str">
            <v>业务主管</v>
          </cell>
          <cell r="K38">
            <v>43270</v>
          </cell>
        </row>
        <row r="39">
          <cell r="C39" t="str">
            <v>王澜滔</v>
          </cell>
          <cell r="D39" t="str">
            <v>上海</v>
          </cell>
          <cell r="E39" t="str">
            <v>上海总部</v>
          </cell>
          <cell r="F39" t="str">
            <v>业务一部</v>
          </cell>
          <cell r="G39" t="str">
            <v>市场渠道组</v>
          </cell>
          <cell r="H39" t="str">
            <v>员工</v>
          </cell>
          <cell r="I39" t="str">
            <v>设计</v>
          </cell>
          <cell r="J39" t="str">
            <v>平面设计</v>
          </cell>
          <cell r="K39">
            <v>43311</v>
          </cell>
        </row>
        <row r="40">
          <cell r="C40" t="str">
            <v>马玉</v>
          </cell>
          <cell r="D40" t="str">
            <v>上海</v>
          </cell>
          <cell r="E40" t="str">
            <v>上海总部</v>
          </cell>
          <cell r="F40" t="str">
            <v>上海营销三部</v>
          </cell>
          <cell r="G40" t="str">
            <v>马玉组</v>
          </cell>
          <cell r="H40" t="str">
            <v>主管</v>
          </cell>
          <cell r="I40" t="str">
            <v>运营</v>
          </cell>
          <cell r="J40" t="str">
            <v>运营主管</v>
          </cell>
          <cell r="K40">
            <v>43353</v>
          </cell>
        </row>
        <row r="41">
          <cell r="C41" t="str">
            <v>杜雅妮</v>
          </cell>
          <cell r="D41" t="str">
            <v>厦门</v>
          </cell>
          <cell r="E41" t="str">
            <v>厦门分公司</v>
          </cell>
          <cell r="F41" t="str">
            <v>厦门营销二部</v>
          </cell>
          <cell r="G41" t="str">
            <v>杜雅妮组</v>
          </cell>
          <cell r="H41" t="str">
            <v>主管</v>
          </cell>
          <cell r="I41" t="str">
            <v>运营</v>
          </cell>
          <cell r="J41" t="str">
            <v>运营主管</v>
          </cell>
          <cell r="K41">
            <v>43368</v>
          </cell>
        </row>
        <row r="42">
          <cell r="C42" t="str">
            <v>王依</v>
          </cell>
          <cell r="D42" t="str">
            <v>上海</v>
          </cell>
          <cell r="E42" t="str">
            <v>上海总部</v>
          </cell>
          <cell r="F42" t="str">
            <v>产研一部</v>
          </cell>
          <cell r="G42" t="str">
            <v>教育三组</v>
          </cell>
          <cell r="H42" t="str">
            <v>员工</v>
          </cell>
          <cell r="I42" t="str">
            <v>设计</v>
          </cell>
          <cell r="J42" t="str">
            <v>UI设计师</v>
          </cell>
          <cell r="K42">
            <v>43381</v>
          </cell>
        </row>
        <row r="43">
          <cell r="C43" t="str">
            <v>吴菲</v>
          </cell>
          <cell r="D43" t="str">
            <v>上海</v>
          </cell>
          <cell r="E43" t="str">
            <v>上海总部</v>
          </cell>
          <cell r="F43" t="str">
            <v>上海营销二部</v>
          </cell>
          <cell r="G43" t="str">
            <v>吴菲组</v>
          </cell>
          <cell r="H43" t="str">
            <v>主管</v>
          </cell>
          <cell r="I43" t="str">
            <v>运营</v>
          </cell>
          <cell r="J43" t="str">
            <v>运营主管</v>
          </cell>
          <cell r="K43">
            <v>43384</v>
          </cell>
        </row>
        <row r="44">
          <cell r="C44" t="str">
            <v>朱行悟</v>
          </cell>
          <cell r="D44" t="str">
            <v>上海</v>
          </cell>
          <cell r="E44" t="str">
            <v>上海总部</v>
          </cell>
          <cell r="F44" t="str">
            <v>上海营销一部</v>
          </cell>
          <cell r="G44" t="str">
            <v>朱行悟组</v>
          </cell>
          <cell r="H44" t="str">
            <v>主管</v>
          </cell>
          <cell r="I44" t="str">
            <v>销售</v>
          </cell>
          <cell r="J44" t="str">
            <v>销售主管(中级)</v>
          </cell>
          <cell r="K44">
            <v>43424</v>
          </cell>
        </row>
        <row r="45">
          <cell r="C45" t="str">
            <v>王景武</v>
          </cell>
          <cell r="D45" t="str">
            <v>上海</v>
          </cell>
          <cell r="E45" t="str">
            <v>上海总部</v>
          </cell>
          <cell r="F45" t="str">
            <v>上海营销二部</v>
          </cell>
        </row>
        <row r="45">
          <cell r="H45" t="str">
            <v>员工</v>
          </cell>
          <cell r="I45" t="str">
            <v>销售</v>
          </cell>
          <cell r="J45" t="str">
            <v>资深销售一级</v>
          </cell>
          <cell r="K45">
            <v>43437</v>
          </cell>
        </row>
        <row r="46">
          <cell r="C46" t="str">
            <v>周媛</v>
          </cell>
          <cell r="D46" t="str">
            <v>上海</v>
          </cell>
          <cell r="E46" t="str">
            <v>上海总部</v>
          </cell>
          <cell r="F46" t="str">
            <v>上海营销一部</v>
          </cell>
          <cell r="G46" t="str">
            <v>朱行悟组</v>
          </cell>
          <cell r="H46" t="str">
            <v>员工</v>
          </cell>
          <cell r="I46" t="str">
            <v>销售</v>
          </cell>
          <cell r="J46" t="str">
            <v>资深销售一级</v>
          </cell>
          <cell r="K46">
            <v>43455</v>
          </cell>
        </row>
        <row r="47">
          <cell r="C47" t="str">
            <v>郑建珍</v>
          </cell>
          <cell r="D47" t="str">
            <v>长泰</v>
          </cell>
          <cell r="E47" t="str">
            <v>厦门分公司</v>
          </cell>
          <cell r="F47" t="str">
            <v>厦门内容部</v>
          </cell>
          <cell r="G47" t="str">
            <v>叶聪玲组</v>
          </cell>
          <cell r="H47" t="str">
            <v>员工</v>
          </cell>
        </row>
        <row r="47">
          <cell r="J47" t="str">
            <v>内容编辑</v>
          </cell>
          <cell r="K47">
            <v>43474</v>
          </cell>
        </row>
        <row r="48">
          <cell r="C48" t="str">
            <v>章发晨</v>
          </cell>
          <cell r="D48" t="str">
            <v>上海</v>
          </cell>
          <cell r="E48" t="str">
            <v>上海总部</v>
          </cell>
          <cell r="F48" t="str">
            <v>产研一部</v>
          </cell>
          <cell r="G48" t="str">
            <v>直播组</v>
          </cell>
          <cell r="H48" t="str">
            <v>主管</v>
          </cell>
          <cell r="I48" t="str">
            <v>开发</v>
          </cell>
          <cell r="J48" t="str">
            <v>研发主管</v>
          </cell>
          <cell r="K48">
            <v>43528</v>
          </cell>
        </row>
        <row r="49">
          <cell r="C49" t="str">
            <v>齐浩迎</v>
          </cell>
          <cell r="D49" t="str">
            <v>上海</v>
          </cell>
          <cell r="E49" t="str">
            <v>上海总部</v>
          </cell>
          <cell r="F49" t="str">
            <v>产研一部</v>
          </cell>
          <cell r="G49" t="str">
            <v>教育二组</v>
          </cell>
          <cell r="H49" t="str">
            <v>主管</v>
          </cell>
          <cell r="I49" t="str">
            <v>开发</v>
          </cell>
          <cell r="J49" t="str">
            <v>研发主管</v>
          </cell>
          <cell r="K49">
            <v>43535</v>
          </cell>
        </row>
        <row r="50">
          <cell r="C50" t="str">
            <v>周彤</v>
          </cell>
          <cell r="D50" t="str">
            <v>上海</v>
          </cell>
          <cell r="E50" t="str">
            <v>上海总部</v>
          </cell>
          <cell r="F50" t="str">
            <v>行政部</v>
          </cell>
        </row>
        <row r="50">
          <cell r="H50" t="str">
            <v>员工</v>
          </cell>
        </row>
        <row r="50">
          <cell r="J50" t="str">
            <v>行政前台</v>
          </cell>
          <cell r="K50">
            <v>43549</v>
          </cell>
        </row>
        <row r="51">
          <cell r="C51" t="str">
            <v>王家盛</v>
          </cell>
          <cell r="D51" t="str">
            <v>厦门</v>
          </cell>
          <cell r="E51" t="str">
            <v>厦门分公司</v>
          </cell>
          <cell r="F51" t="str">
            <v>厦门营销一部</v>
          </cell>
          <cell r="G51" t="str">
            <v>李梦阳组</v>
          </cell>
          <cell r="H51" t="str">
            <v>员工</v>
          </cell>
          <cell r="I51" t="str">
            <v>运营</v>
          </cell>
          <cell r="J51" t="str">
            <v>运营专员</v>
          </cell>
          <cell r="K51">
            <v>43556</v>
          </cell>
        </row>
        <row r="52">
          <cell r="C52" t="str">
            <v>刘玉</v>
          </cell>
          <cell r="D52" t="str">
            <v>上海</v>
          </cell>
          <cell r="E52" t="str">
            <v>上海总部</v>
          </cell>
          <cell r="F52" t="str">
            <v>财务部</v>
          </cell>
        </row>
        <row r="52">
          <cell r="H52" t="str">
            <v>员工</v>
          </cell>
        </row>
        <row r="52">
          <cell r="J52" t="str">
            <v>财务会计</v>
          </cell>
          <cell r="K52">
            <v>43563</v>
          </cell>
        </row>
        <row r="53">
          <cell r="C53" t="str">
            <v>张晓伟</v>
          </cell>
          <cell r="D53" t="str">
            <v>上海</v>
          </cell>
          <cell r="E53" t="str">
            <v>上海总部</v>
          </cell>
          <cell r="F53" t="str">
            <v>行政部</v>
          </cell>
        </row>
        <row r="53">
          <cell r="H53" t="str">
            <v>员工</v>
          </cell>
        </row>
        <row r="53">
          <cell r="J53" t="str">
            <v>IT网络工程师</v>
          </cell>
          <cell r="K53">
            <v>43577</v>
          </cell>
        </row>
        <row r="54">
          <cell r="C54" t="str">
            <v>马泽生</v>
          </cell>
          <cell r="D54" t="str">
            <v>上海</v>
          </cell>
          <cell r="E54" t="str">
            <v>上海总部</v>
          </cell>
          <cell r="F54" t="str">
            <v>上海营销一部</v>
          </cell>
          <cell r="G54" t="str">
            <v>朱行悟组</v>
          </cell>
          <cell r="H54" t="str">
            <v>员工</v>
          </cell>
          <cell r="I54" t="str">
            <v>销售</v>
          </cell>
          <cell r="J54" t="str">
            <v>资深销售三级</v>
          </cell>
          <cell r="K54">
            <v>43612</v>
          </cell>
        </row>
        <row r="55">
          <cell r="C55" t="str">
            <v>黄佳慧</v>
          </cell>
          <cell r="D55" t="str">
            <v>上海</v>
          </cell>
          <cell r="E55" t="str">
            <v>上海总部</v>
          </cell>
          <cell r="F55" t="str">
            <v>业务一部</v>
          </cell>
          <cell r="G55" t="str">
            <v>新媒体组</v>
          </cell>
          <cell r="H55" t="str">
            <v>员工</v>
          </cell>
        </row>
        <row r="55">
          <cell r="J55" t="str">
            <v>培训讲师</v>
          </cell>
          <cell r="K55">
            <v>43612</v>
          </cell>
        </row>
        <row r="56">
          <cell r="C56" t="str">
            <v>孙敏</v>
          </cell>
          <cell r="D56" t="str">
            <v>厦门</v>
          </cell>
          <cell r="E56" t="str">
            <v>厦门分公司</v>
          </cell>
          <cell r="F56" t="str">
            <v>厦门营销一部</v>
          </cell>
          <cell r="G56" t="str">
            <v>李梦阳组</v>
          </cell>
          <cell r="H56" t="str">
            <v>员工</v>
          </cell>
          <cell r="I56" t="str">
            <v>运营</v>
          </cell>
          <cell r="J56" t="str">
            <v>运营专员</v>
          </cell>
          <cell r="K56">
            <v>43619</v>
          </cell>
        </row>
        <row r="57">
          <cell r="C57" t="str">
            <v>董皊</v>
          </cell>
          <cell r="D57" t="str">
            <v>上海</v>
          </cell>
          <cell r="E57" t="str">
            <v>上海总部</v>
          </cell>
          <cell r="F57" t="str">
            <v>上海营销一部</v>
          </cell>
          <cell r="G57" t="str">
            <v>董皊组</v>
          </cell>
          <cell r="H57" t="str">
            <v>主管</v>
          </cell>
          <cell r="I57" t="str">
            <v>运营</v>
          </cell>
          <cell r="J57" t="str">
            <v>运营主管</v>
          </cell>
          <cell r="K57">
            <v>43619</v>
          </cell>
        </row>
        <row r="58">
          <cell r="C58" t="str">
            <v>宛超</v>
          </cell>
          <cell r="D58" t="str">
            <v>上海</v>
          </cell>
          <cell r="E58" t="str">
            <v>上海总部</v>
          </cell>
          <cell r="F58" t="str">
            <v>产研二部</v>
          </cell>
          <cell r="G58" t="str">
            <v>业务管理三组</v>
          </cell>
          <cell r="H58" t="str">
            <v>员工</v>
          </cell>
          <cell r="I58" t="str">
            <v>开发</v>
          </cell>
          <cell r="J58" t="str">
            <v>PHP开发工程师</v>
          </cell>
          <cell r="K58">
            <v>43626</v>
          </cell>
        </row>
        <row r="59">
          <cell r="C59" t="str">
            <v>黄娜君</v>
          </cell>
          <cell r="D59" t="str">
            <v>厦门</v>
          </cell>
          <cell r="E59" t="str">
            <v>厦门分公司</v>
          </cell>
          <cell r="F59" t="str">
            <v>厦门营销一部</v>
          </cell>
          <cell r="G59" t="str">
            <v>刘益先组</v>
          </cell>
          <cell r="H59" t="str">
            <v>员工</v>
          </cell>
          <cell r="I59" t="str">
            <v>销售</v>
          </cell>
          <cell r="J59" t="str">
            <v>资深销售二级</v>
          </cell>
          <cell r="K59">
            <v>43627</v>
          </cell>
        </row>
        <row r="60">
          <cell r="C60" t="str">
            <v>王晓倩</v>
          </cell>
          <cell r="D60" t="str">
            <v>上海</v>
          </cell>
          <cell r="E60" t="str">
            <v>上海总部</v>
          </cell>
          <cell r="F60" t="str">
            <v>产研二部</v>
          </cell>
          <cell r="G60" t="str">
            <v>业务管理一组</v>
          </cell>
          <cell r="H60" t="str">
            <v>员工</v>
          </cell>
          <cell r="I60" t="str">
            <v>开发</v>
          </cell>
          <cell r="J60" t="str">
            <v>PHP开发工程师</v>
          </cell>
          <cell r="K60">
            <v>43640</v>
          </cell>
        </row>
        <row r="61">
          <cell r="C61" t="str">
            <v>杨召军</v>
          </cell>
          <cell r="D61" t="str">
            <v>上海</v>
          </cell>
          <cell r="E61" t="str">
            <v>上海总部</v>
          </cell>
          <cell r="F61" t="str">
            <v>上海营销二部</v>
          </cell>
          <cell r="G61" t="str">
            <v>李腾飞组</v>
          </cell>
          <cell r="H61" t="str">
            <v>员工</v>
          </cell>
          <cell r="I61" t="str">
            <v>销售</v>
          </cell>
          <cell r="J61" t="str">
            <v>资深销售一级</v>
          </cell>
          <cell r="K61">
            <v>43640</v>
          </cell>
        </row>
        <row r="62">
          <cell r="C62" t="str">
            <v>张庆庆</v>
          </cell>
          <cell r="D62" t="str">
            <v>郑州</v>
          </cell>
          <cell r="E62" t="str">
            <v>郑州分公司</v>
          </cell>
          <cell r="F62" t="str">
            <v>郑州营销中心</v>
          </cell>
          <cell r="G62" t="str">
            <v>郑州运营组</v>
          </cell>
          <cell r="H62" t="str">
            <v>员工</v>
          </cell>
          <cell r="I62" t="str">
            <v>运营</v>
          </cell>
          <cell r="J62" t="str">
            <v>运营专员</v>
          </cell>
          <cell r="K62">
            <v>43647</v>
          </cell>
        </row>
        <row r="63">
          <cell r="C63" t="str">
            <v>刘程</v>
          </cell>
          <cell r="D63" t="str">
            <v>上海</v>
          </cell>
          <cell r="E63" t="str">
            <v>上海总部</v>
          </cell>
          <cell r="F63" t="str">
            <v>产研二部</v>
          </cell>
          <cell r="G63" t="str">
            <v>系统中台组</v>
          </cell>
          <cell r="H63" t="str">
            <v>员工</v>
          </cell>
          <cell r="I63" t="str">
            <v>开发</v>
          </cell>
          <cell r="J63" t="str">
            <v>Java开发工程师</v>
          </cell>
          <cell r="K63">
            <v>43647</v>
          </cell>
        </row>
        <row r="64">
          <cell r="C64" t="str">
            <v>菅丽萍</v>
          </cell>
          <cell r="D64" t="str">
            <v>郑州</v>
          </cell>
          <cell r="E64" t="str">
            <v>郑州分公司</v>
          </cell>
          <cell r="F64" t="str">
            <v>郑州营销中心</v>
          </cell>
          <cell r="G64" t="str">
            <v>菅丽萍组</v>
          </cell>
          <cell r="H64" t="str">
            <v>主管</v>
          </cell>
          <cell r="I64" t="str">
            <v>销售</v>
          </cell>
          <cell r="J64" t="str">
            <v>销售主管</v>
          </cell>
          <cell r="K64">
            <v>43647</v>
          </cell>
        </row>
        <row r="65">
          <cell r="C65" t="str">
            <v>郭学雷</v>
          </cell>
          <cell r="D65" t="str">
            <v>郑州</v>
          </cell>
          <cell r="E65" t="str">
            <v>郑州分公司</v>
          </cell>
          <cell r="F65" t="str">
            <v>郑州营销中心</v>
          </cell>
          <cell r="G65" t="str">
            <v>郭学雷组</v>
          </cell>
          <cell r="H65" t="str">
            <v>总监</v>
          </cell>
          <cell r="I65" t="str">
            <v>销售</v>
          </cell>
          <cell r="J65" t="str">
            <v>营销总监</v>
          </cell>
          <cell r="K65">
            <v>43647</v>
          </cell>
        </row>
        <row r="66">
          <cell r="C66" t="str">
            <v>陆慧敏</v>
          </cell>
          <cell r="D66" t="str">
            <v>郑州</v>
          </cell>
          <cell r="E66" t="str">
            <v>郑州分公司</v>
          </cell>
          <cell r="F66" t="str">
            <v>郑州营销中心</v>
          </cell>
          <cell r="G66" t="str">
            <v>郭学雷组</v>
          </cell>
          <cell r="H66" t="str">
            <v>员工</v>
          </cell>
          <cell r="I66" t="str">
            <v>销售</v>
          </cell>
          <cell r="J66" t="str">
            <v>资深销售一级</v>
          </cell>
          <cell r="K66">
            <v>43647</v>
          </cell>
        </row>
        <row r="67">
          <cell r="C67" t="str">
            <v>张珍珠</v>
          </cell>
          <cell r="D67" t="str">
            <v>郑州</v>
          </cell>
          <cell r="E67" t="str">
            <v>郑州分公司</v>
          </cell>
          <cell r="F67" t="str">
            <v>郑州营销中心</v>
          </cell>
          <cell r="G67" t="str">
            <v>郭学雷组</v>
          </cell>
          <cell r="H67" t="str">
            <v>员工</v>
          </cell>
          <cell r="I67" t="str">
            <v>销售</v>
          </cell>
          <cell r="J67" t="str">
            <v>资深销售一级</v>
          </cell>
          <cell r="K67">
            <v>43647</v>
          </cell>
        </row>
        <row r="68">
          <cell r="C68" t="str">
            <v>胡惜文</v>
          </cell>
          <cell r="D68" t="str">
            <v>上海</v>
          </cell>
          <cell r="E68" t="str">
            <v>上海总部</v>
          </cell>
          <cell r="F68" t="str">
            <v>业务一部</v>
          </cell>
        </row>
        <row r="68">
          <cell r="H68" t="str">
            <v>经理</v>
          </cell>
        </row>
        <row r="68">
          <cell r="J68" t="str">
            <v>教育业务部经理</v>
          </cell>
          <cell r="K68">
            <v>43647</v>
          </cell>
        </row>
        <row r="69">
          <cell r="C69" t="str">
            <v>夜琛</v>
          </cell>
          <cell r="D69" t="str">
            <v>厦门</v>
          </cell>
          <cell r="E69" t="str">
            <v>厦门分公司</v>
          </cell>
          <cell r="F69" t="str">
            <v>厦门营销一部</v>
          </cell>
          <cell r="G69" t="str">
            <v>李梦阳组</v>
          </cell>
          <cell r="H69" t="str">
            <v>员工</v>
          </cell>
          <cell r="I69" t="str">
            <v>运营</v>
          </cell>
          <cell r="J69" t="str">
            <v>运营专员</v>
          </cell>
          <cell r="K69">
            <v>43654</v>
          </cell>
        </row>
        <row r="70">
          <cell r="C70" t="str">
            <v>彭乾</v>
          </cell>
          <cell r="D70" t="str">
            <v>长沙</v>
          </cell>
          <cell r="E70" t="str">
            <v>长沙分公司</v>
          </cell>
          <cell r="F70" t="str">
            <v>长沙营销中心</v>
          </cell>
          <cell r="G70" t="str">
            <v>彭乾组</v>
          </cell>
          <cell r="H70" t="str">
            <v>主管</v>
          </cell>
          <cell r="I70" t="str">
            <v>运营</v>
          </cell>
          <cell r="J70" t="str">
            <v>运营主管</v>
          </cell>
          <cell r="K70">
            <v>43661</v>
          </cell>
        </row>
        <row r="71">
          <cell r="C71" t="str">
            <v>廖齐辉</v>
          </cell>
          <cell r="D71" t="str">
            <v>厦门</v>
          </cell>
          <cell r="E71" t="str">
            <v>厦门分公司</v>
          </cell>
          <cell r="F71" t="str">
            <v>厦门营销一部</v>
          </cell>
          <cell r="G71" t="str">
            <v>刘益先组</v>
          </cell>
          <cell r="H71" t="str">
            <v>员工</v>
          </cell>
          <cell r="I71" t="str">
            <v>销售</v>
          </cell>
          <cell r="J71" t="str">
            <v>资深销售三级</v>
          </cell>
          <cell r="K71">
            <v>43677</v>
          </cell>
        </row>
        <row r="72">
          <cell r="C72" t="str">
            <v>谢娟</v>
          </cell>
          <cell r="D72" t="str">
            <v>郑州</v>
          </cell>
          <cell r="E72" t="str">
            <v>郑州分公司</v>
          </cell>
          <cell r="F72" t="str">
            <v>郑州营销中心</v>
          </cell>
          <cell r="G72" t="str">
            <v>菅丽萍组</v>
          </cell>
          <cell r="H72" t="str">
            <v>员工</v>
          </cell>
          <cell r="I72" t="str">
            <v>销售</v>
          </cell>
          <cell r="J72" t="str">
            <v>销售专员</v>
          </cell>
          <cell r="K72">
            <v>43678</v>
          </cell>
        </row>
        <row r="73">
          <cell r="C73" t="str">
            <v>饶洁</v>
          </cell>
          <cell r="D73" t="str">
            <v>上海</v>
          </cell>
          <cell r="E73" t="str">
            <v>上海总部</v>
          </cell>
          <cell r="F73" t="str">
            <v>业务一部</v>
          </cell>
          <cell r="G73" t="str">
            <v>业务运营组</v>
          </cell>
          <cell r="H73" t="str">
            <v>主管</v>
          </cell>
        </row>
        <row r="73">
          <cell r="J73" t="str">
            <v>业务主管</v>
          </cell>
          <cell r="K73">
            <v>43696</v>
          </cell>
        </row>
        <row r="74">
          <cell r="C74" t="str">
            <v>何双</v>
          </cell>
          <cell r="D74" t="str">
            <v>长沙</v>
          </cell>
          <cell r="E74" t="str">
            <v>长沙分公司</v>
          </cell>
          <cell r="F74" t="str">
            <v>长沙营销中心</v>
          </cell>
          <cell r="G74" t="str">
            <v>何双组</v>
          </cell>
          <cell r="H74" t="str">
            <v>主管</v>
          </cell>
          <cell r="I74" t="str">
            <v>销售</v>
          </cell>
          <cell r="J74" t="str">
            <v>销售主管</v>
          </cell>
          <cell r="K74">
            <v>43709</v>
          </cell>
        </row>
        <row r="75">
          <cell r="C75" t="str">
            <v>方世军</v>
          </cell>
          <cell r="D75" t="str">
            <v>上海</v>
          </cell>
          <cell r="E75" t="str">
            <v>上海总部</v>
          </cell>
          <cell r="F75" t="str">
            <v>上海营销三部</v>
          </cell>
          <cell r="G75" t="str">
            <v>万建国组</v>
          </cell>
          <cell r="H75" t="str">
            <v>员工</v>
          </cell>
          <cell r="I75" t="str">
            <v>销售</v>
          </cell>
          <cell r="J75" t="str">
            <v>资深销售一级</v>
          </cell>
          <cell r="K75">
            <v>43724</v>
          </cell>
        </row>
        <row r="76">
          <cell r="C76" t="str">
            <v>陈绪慧</v>
          </cell>
          <cell r="D76" t="str">
            <v>上海</v>
          </cell>
          <cell r="E76" t="str">
            <v>上海总部</v>
          </cell>
          <cell r="F76" t="str">
            <v>产研一部</v>
          </cell>
          <cell r="G76" t="str">
            <v>直播组</v>
          </cell>
          <cell r="H76" t="str">
            <v>主管</v>
          </cell>
          <cell r="I76" t="str">
            <v>产品</v>
          </cell>
          <cell r="J76" t="str">
            <v>产品部主管</v>
          </cell>
          <cell r="K76">
            <v>43727</v>
          </cell>
        </row>
        <row r="77">
          <cell r="C77" t="str">
            <v>张凯</v>
          </cell>
          <cell r="D77" t="str">
            <v>上海</v>
          </cell>
          <cell r="E77" t="str">
            <v>上海总部</v>
          </cell>
          <cell r="F77" t="str">
            <v>上海营销一部</v>
          </cell>
          <cell r="G77" t="str">
            <v>董皊组</v>
          </cell>
          <cell r="H77" t="str">
            <v>员工</v>
          </cell>
          <cell r="I77" t="str">
            <v>运营</v>
          </cell>
          <cell r="J77" t="str">
            <v>运营专员</v>
          </cell>
          <cell r="K77">
            <v>43759</v>
          </cell>
        </row>
        <row r="78">
          <cell r="C78" t="str">
            <v>许慧</v>
          </cell>
          <cell r="D78" t="str">
            <v>上海</v>
          </cell>
          <cell r="E78" t="str">
            <v>上海总部</v>
          </cell>
          <cell r="F78" t="str">
            <v>上海营销二部</v>
          </cell>
          <cell r="G78" t="str">
            <v>吴菲组</v>
          </cell>
          <cell r="H78" t="str">
            <v>员工</v>
          </cell>
          <cell r="I78" t="str">
            <v>运营</v>
          </cell>
          <cell r="J78" t="str">
            <v>运营专员</v>
          </cell>
          <cell r="K78">
            <v>43766</v>
          </cell>
        </row>
        <row r="79">
          <cell r="C79" t="str">
            <v>朱韦平</v>
          </cell>
          <cell r="D79" t="str">
            <v>上海</v>
          </cell>
          <cell r="E79" t="str">
            <v>上海总部</v>
          </cell>
          <cell r="F79" t="str">
            <v>上海营销一部</v>
          </cell>
          <cell r="G79" t="str">
            <v>董皊组</v>
          </cell>
          <cell r="H79" t="str">
            <v>员工</v>
          </cell>
          <cell r="I79" t="str">
            <v>运营</v>
          </cell>
          <cell r="J79" t="str">
            <v>运营专员</v>
          </cell>
          <cell r="K79">
            <v>43766</v>
          </cell>
        </row>
        <row r="80">
          <cell r="C80" t="str">
            <v>侯佳玲</v>
          </cell>
          <cell r="D80" t="str">
            <v>长沙</v>
          </cell>
          <cell r="E80" t="str">
            <v>长沙分公司</v>
          </cell>
          <cell r="F80" t="str">
            <v>长沙营销中心</v>
          </cell>
          <cell r="G80" t="str">
            <v>彭乾组</v>
          </cell>
          <cell r="H80" t="str">
            <v>员工</v>
          </cell>
          <cell r="I80" t="str">
            <v>运营</v>
          </cell>
          <cell r="J80" t="str">
            <v>运营专员</v>
          </cell>
          <cell r="K80">
            <v>43767</v>
          </cell>
        </row>
        <row r="81">
          <cell r="C81" t="str">
            <v>宋洪丰</v>
          </cell>
          <cell r="D81" t="str">
            <v>上海</v>
          </cell>
          <cell r="E81" t="str">
            <v>上海总部</v>
          </cell>
          <cell r="F81" t="str">
            <v>上海营销三部</v>
          </cell>
          <cell r="G81" t="str">
            <v>马玉组</v>
          </cell>
          <cell r="H81" t="str">
            <v>员工</v>
          </cell>
          <cell r="I81" t="str">
            <v>运营</v>
          </cell>
          <cell r="J81" t="str">
            <v>运营专员</v>
          </cell>
          <cell r="K81">
            <v>43776</v>
          </cell>
        </row>
        <row r="82">
          <cell r="C82" t="str">
            <v>李梦</v>
          </cell>
          <cell r="D82" t="str">
            <v>上海</v>
          </cell>
          <cell r="E82" t="str">
            <v>上海总部</v>
          </cell>
          <cell r="F82" t="str">
            <v>上海营销一部</v>
          </cell>
          <cell r="G82" t="str">
            <v>董皊组</v>
          </cell>
          <cell r="H82" t="str">
            <v>员工</v>
          </cell>
          <cell r="I82" t="str">
            <v>运营</v>
          </cell>
          <cell r="J82" t="str">
            <v>运营专员</v>
          </cell>
          <cell r="K82">
            <v>43808</v>
          </cell>
        </row>
        <row r="83">
          <cell r="C83" t="str">
            <v>张文君</v>
          </cell>
          <cell r="D83" t="str">
            <v>郑州</v>
          </cell>
          <cell r="E83" t="str">
            <v>郑州分公司</v>
          </cell>
          <cell r="F83" t="str">
            <v>郑州营销中心</v>
          </cell>
          <cell r="G83" t="str">
            <v>张文君组</v>
          </cell>
          <cell r="H83" t="str">
            <v>主管</v>
          </cell>
          <cell r="I83" t="str">
            <v>销售</v>
          </cell>
          <cell r="J83" t="str">
            <v>销售主管</v>
          </cell>
          <cell r="K83">
            <v>43897</v>
          </cell>
        </row>
        <row r="84">
          <cell r="C84" t="str">
            <v>陈慧</v>
          </cell>
          <cell r="D84" t="str">
            <v>上海</v>
          </cell>
          <cell r="E84" t="str">
            <v>上海总部</v>
          </cell>
          <cell r="F84" t="str">
            <v>上海营销二部</v>
          </cell>
          <cell r="G84" t="str">
            <v>吴菲组</v>
          </cell>
          <cell r="H84" t="str">
            <v>员工</v>
          </cell>
          <cell r="I84" t="str">
            <v>运营</v>
          </cell>
          <cell r="J84" t="str">
            <v>运营专员</v>
          </cell>
          <cell r="K84">
            <v>43906</v>
          </cell>
        </row>
        <row r="85">
          <cell r="C85" t="str">
            <v>蔡小明</v>
          </cell>
          <cell r="D85" t="str">
            <v>龙岩</v>
          </cell>
          <cell r="E85" t="str">
            <v>厦门分公司</v>
          </cell>
          <cell r="F85" t="str">
            <v>厦门营销二部</v>
          </cell>
          <cell r="G85" t="str">
            <v>汤章溢组</v>
          </cell>
          <cell r="H85" t="str">
            <v>员工</v>
          </cell>
          <cell r="I85" t="str">
            <v>销售</v>
          </cell>
          <cell r="J85" t="str">
            <v>销售专员</v>
          </cell>
          <cell r="K85">
            <v>43906</v>
          </cell>
        </row>
        <row r="86">
          <cell r="C86" t="str">
            <v>长沙王艳</v>
          </cell>
          <cell r="D86" t="str">
            <v>长沙</v>
          </cell>
          <cell r="E86" t="str">
            <v>长沙分公司</v>
          </cell>
          <cell r="F86" t="str">
            <v>长沙营销中心</v>
          </cell>
          <cell r="G86" t="str">
            <v>新媒体组-陈宇组</v>
          </cell>
          <cell r="H86" t="str">
            <v>员工</v>
          </cell>
        </row>
        <row r="86">
          <cell r="J86" t="str">
            <v>内容编辑</v>
          </cell>
          <cell r="K86">
            <v>43913</v>
          </cell>
        </row>
        <row r="87">
          <cell r="C87" t="str">
            <v>苏坚</v>
          </cell>
          <cell r="D87" t="str">
            <v>长沙</v>
          </cell>
          <cell r="E87" t="str">
            <v>长沙分公司</v>
          </cell>
          <cell r="F87" t="str">
            <v>长沙营销中心</v>
          </cell>
          <cell r="G87" t="str">
            <v>彭乾组</v>
          </cell>
          <cell r="H87" t="str">
            <v>员工</v>
          </cell>
          <cell r="I87" t="str">
            <v>运营</v>
          </cell>
          <cell r="J87" t="str">
            <v>运营专员</v>
          </cell>
          <cell r="K87">
            <v>43914</v>
          </cell>
        </row>
        <row r="88">
          <cell r="C88" t="str">
            <v>刘艺霞</v>
          </cell>
          <cell r="D88" t="str">
            <v>长沙</v>
          </cell>
          <cell r="E88" t="str">
            <v>长沙分公司</v>
          </cell>
          <cell r="F88" t="str">
            <v>长沙营销中心</v>
          </cell>
          <cell r="G88" t="str">
            <v>彭乾组</v>
          </cell>
          <cell r="H88" t="str">
            <v>员工</v>
          </cell>
          <cell r="I88" t="str">
            <v>运营</v>
          </cell>
          <cell r="J88" t="str">
            <v>运营专员</v>
          </cell>
          <cell r="K88">
            <v>43915</v>
          </cell>
        </row>
        <row r="89">
          <cell r="C89" t="str">
            <v>刘伦星</v>
          </cell>
          <cell r="D89" t="str">
            <v>上海</v>
          </cell>
          <cell r="E89" t="str">
            <v>上海总部</v>
          </cell>
          <cell r="F89" t="str">
            <v>上海营销二部</v>
          </cell>
          <cell r="G89" t="str">
            <v>刘伦星组</v>
          </cell>
          <cell r="H89" t="str">
            <v>主管</v>
          </cell>
          <cell r="I89" t="str">
            <v>销售</v>
          </cell>
          <cell r="J89" t="str">
            <v>销售主管(中级)</v>
          </cell>
          <cell r="K89">
            <v>43920</v>
          </cell>
        </row>
        <row r="90">
          <cell r="C90" t="str">
            <v>刘欢</v>
          </cell>
          <cell r="D90" t="str">
            <v>上海</v>
          </cell>
          <cell r="E90" t="str">
            <v>上海总部</v>
          </cell>
          <cell r="F90" t="str">
            <v>上海营销二部</v>
          </cell>
        </row>
        <row r="90">
          <cell r="H90" t="str">
            <v>员工</v>
          </cell>
          <cell r="I90" t="str">
            <v>销售</v>
          </cell>
          <cell r="J90" t="str">
            <v>资深销售一级</v>
          </cell>
          <cell r="K90">
            <v>43920</v>
          </cell>
        </row>
        <row r="91">
          <cell r="C91" t="str">
            <v>王艳泊</v>
          </cell>
          <cell r="D91" t="str">
            <v>上海</v>
          </cell>
          <cell r="E91" t="str">
            <v>上海总部</v>
          </cell>
          <cell r="F91" t="str">
            <v>产研一部</v>
          </cell>
          <cell r="G91" t="str">
            <v>直播组</v>
          </cell>
          <cell r="H91" t="str">
            <v>主管</v>
          </cell>
          <cell r="I91" t="str">
            <v>测试</v>
          </cell>
          <cell r="J91" t="str">
            <v>测试主管</v>
          </cell>
          <cell r="K91">
            <v>43922</v>
          </cell>
        </row>
        <row r="92">
          <cell r="C92" t="str">
            <v>刘莹</v>
          </cell>
          <cell r="D92" t="str">
            <v>长沙</v>
          </cell>
          <cell r="E92" t="str">
            <v>长沙分公司</v>
          </cell>
          <cell r="F92" t="str">
            <v>长沙内容部</v>
          </cell>
        </row>
        <row r="92">
          <cell r="H92" t="str">
            <v>主管</v>
          </cell>
        </row>
        <row r="92">
          <cell r="J92" t="str">
            <v>内容主管</v>
          </cell>
          <cell r="K92">
            <v>43922</v>
          </cell>
        </row>
        <row r="93">
          <cell r="C93" t="str">
            <v>陈珊</v>
          </cell>
          <cell r="D93" t="str">
            <v>厦门</v>
          </cell>
          <cell r="E93" t="str">
            <v>厦门分公司</v>
          </cell>
          <cell r="F93" t="str">
            <v>厦门营销二部</v>
          </cell>
          <cell r="G93" t="str">
            <v>杜雅妮组</v>
          </cell>
          <cell r="H93" t="str">
            <v>员工</v>
          </cell>
          <cell r="I93" t="str">
            <v>运营</v>
          </cell>
          <cell r="J93" t="str">
            <v>运营专员</v>
          </cell>
          <cell r="K93">
            <v>43928</v>
          </cell>
        </row>
        <row r="94">
          <cell r="C94" t="str">
            <v>杨琼</v>
          </cell>
          <cell r="D94" t="str">
            <v>长沙</v>
          </cell>
          <cell r="E94" t="str">
            <v>长沙分公司</v>
          </cell>
          <cell r="F94" t="str">
            <v>长沙内容部</v>
          </cell>
          <cell r="G94" t="str">
            <v>教研组-刘莹组</v>
          </cell>
          <cell r="H94" t="str">
            <v>员工</v>
          </cell>
        </row>
        <row r="94">
          <cell r="J94" t="str">
            <v>内容编辑</v>
          </cell>
          <cell r="K94">
            <v>43936</v>
          </cell>
        </row>
        <row r="95">
          <cell r="C95" t="str">
            <v>刘悦莉</v>
          </cell>
          <cell r="D95" t="str">
            <v>厦门</v>
          </cell>
          <cell r="E95" t="str">
            <v>厦门分公司</v>
          </cell>
          <cell r="F95" t="str">
            <v>厦门营销一部</v>
          </cell>
          <cell r="G95" t="str">
            <v>李梦阳组</v>
          </cell>
          <cell r="H95" t="str">
            <v>员工</v>
          </cell>
          <cell r="I95" t="str">
            <v>运营</v>
          </cell>
          <cell r="J95" t="str">
            <v>运营专员</v>
          </cell>
          <cell r="K95">
            <v>43941</v>
          </cell>
        </row>
        <row r="96">
          <cell r="C96" t="str">
            <v>纪志豪</v>
          </cell>
          <cell r="D96" t="str">
            <v>上海</v>
          </cell>
          <cell r="E96" t="str">
            <v>上海总部</v>
          </cell>
          <cell r="F96" t="str">
            <v>人力资源部</v>
          </cell>
        </row>
        <row r="96">
          <cell r="H96" t="str">
            <v>员工</v>
          </cell>
        </row>
        <row r="96">
          <cell r="J96" t="str">
            <v>人事专员</v>
          </cell>
          <cell r="K96">
            <v>43947</v>
          </cell>
        </row>
        <row r="97">
          <cell r="C97" t="str">
            <v>周宏坤</v>
          </cell>
          <cell r="D97" t="str">
            <v>上海</v>
          </cell>
          <cell r="E97" t="str">
            <v>上海总部</v>
          </cell>
          <cell r="F97" t="str">
            <v>产研二部</v>
          </cell>
          <cell r="G97" t="str">
            <v>架构组</v>
          </cell>
          <cell r="H97" t="str">
            <v>员工</v>
          </cell>
          <cell r="I97" t="str">
            <v>开发</v>
          </cell>
          <cell r="J97" t="str">
            <v>资深Java开发工程师</v>
          </cell>
          <cell r="K97">
            <v>43957</v>
          </cell>
        </row>
        <row r="98">
          <cell r="C98" t="str">
            <v>林碧虹</v>
          </cell>
          <cell r="D98" t="str">
            <v>厦门</v>
          </cell>
          <cell r="E98" t="str">
            <v>厦门分公司</v>
          </cell>
          <cell r="F98" t="str">
            <v>厦门内容部</v>
          </cell>
          <cell r="G98" t="str">
            <v>林碧虹组</v>
          </cell>
          <cell r="H98" t="str">
            <v>主管</v>
          </cell>
        </row>
        <row r="98">
          <cell r="J98" t="str">
            <v>内容主管</v>
          </cell>
          <cell r="K98">
            <v>43969</v>
          </cell>
        </row>
        <row r="99">
          <cell r="C99" t="str">
            <v>张潭辉</v>
          </cell>
          <cell r="D99" t="str">
            <v>上海</v>
          </cell>
          <cell r="E99" t="str">
            <v>上海总部</v>
          </cell>
          <cell r="F99" t="str">
            <v>产研二部</v>
          </cell>
          <cell r="G99" t="str">
            <v>业务管理一组</v>
          </cell>
          <cell r="H99" t="str">
            <v>员工</v>
          </cell>
          <cell r="I99" t="str">
            <v>设计</v>
          </cell>
          <cell r="J99" t="str">
            <v>UI设计师</v>
          </cell>
          <cell r="K99">
            <v>43972</v>
          </cell>
        </row>
        <row r="100">
          <cell r="C100" t="str">
            <v>郝惠军</v>
          </cell>
          <cell r="D100" t="str">
            <v>上海</v>
          </cell>
          <cell r="E100" t="str">
            <v>上海总部</v>
          </cell>
          <cell r="F100" t="str">
            <v>产研一部</v>
          </cell>
          <cell r="G100" t="str">
            <v>教育一组</v>
          </cell>
          <cell r="H100" t="str">
            <v>员工</v>
          </cell>
          <cell r="I100" t="str">
            <v>设计</v>
          </cell>
          <cell r="J100" t="str">
            <v>UI设计师</v>
          </cell>
          <cell r="K100">
            <v>43972</v>
          </cell>
        </row>
        <row r="101">
          <cell r="C101" t="str">
            <v>李华南</v>
          </cell>
          <cell r="D101" t="str">
            <v>上海</v>
          </cell>
          <cell r="E101" t="str">
            <v>上海总部</v>
          </cell>
          <cell r="F101" t="str">
            <v>产研一部</v>
          </cell>
          <cell r="G101" t="str">
            <v>教育一组</v>
          </cell>
          <cell r="H101" t="str">
            <v>主管</v>
          </cell>
          <cell r="I101" t="str">
            <v>测试</v>
          </cell>
          <cell r="J101" t="str">
            <v>测试主管</v>
          </cell>
          <cell r="K101">
            <v>43972</v>
          </cell>
        </row>
        <row r="102">
          <cell r="C102" t="str">
            <v>吴利丹</v>
          </cell>
          <cell r="D102" t="str">
            <v>上海</v>
          </cell>
          <cell r="E102" t="str">
            <v>上海总部</v>
          </cell>
          <cell r="F102" t="str">
            <v>产研一部</v>
          </cell>
          <cell r="G102" t="str">
            <v>教育二组</v>
          </cell>
          <cell r="H102" t="str">
            <v>员工</v>
          </cell>
          <cell r="I102" t="str">
            <v>开发</v>
          </cell>
          <cell r="J102" t="str">
            <v>IOS开发工程师</v>
          </cell>
          <cell r="K102">
            <v>43978</v>
          </cell>
        </row>
        <row r="103">
          <cell r="C103" t="str">
            <v>胡生娜</v>
          </cell>
          <cell r="D103" t="str">
            <v>上海</v>
          </cell>
          <cell r="E103" t="str">
            <v>上海总部</v>
          </cell>
          <cell r="F103" t="str">
            <v>财务部</v>
          </cell>
        </row>
        <row r="103">
          <cell r="H103" t="str">
            <v>总监</v>
          </cell>
        </row>
        <row r="103">
          <cell r="J103" t="str">
            <v>财务总监</v>
          </cell>
          <cell r="K103">
            <v>43983</v>
          </cell>
        </row>
        <row r="104">
          <cell r="C104" t="str">
            <v>刘丽</v>
          </cell>
          <cell r="D104" t="str">
            <v>长沙</v>
          </cell>
          <cell r="E104" t="str">
            <v>长沙分公司</v>
          </cell>
          <cell r="F104" t="str">
            <v>长沙内容部</v>
          </cell>
          <cell r="G104" t="str">
            <v>刘丽组</v>
          </cell>
          <cell r="H104" t="str">
            <v>主管</v>
          </cell>
        </row>
        <row r="104">
          <cell r="J104" t="str">
            <v>内容主管</v>
          </cell>
          <cell r="K104">
            <v>43992</v>
          </cell>
        </row>
        <row r="105">
          <cell r="C105" t="str">
            <v>杨海燕</v>
          </cell>
          <cell r="D105" t="str">
            <v>上海</v>
          </cell>
          <cell r="E105" t="str">
            <v>上海总部</v>
          </cell>
          <cell r="F105" t="str">
            <v>产研一部</v>
          </cell>
          <cell r="G105" t="str">
            <v>教育三组</v>
          </cell>
          <cell r="H105" t="str">
            <v>员工</v>
          </cell>
          <cell r="I105" t="str">
            <v>开发</v>
          </cell>
          <cell r="J105" t="str">
            <v>IOS开发工程师</v>
          </cell>
          <cell r="K105">
            <v>43997</v>
          </cell>
        </row>
        <row r="106">
          <cell r="C106" t="str">
            <v>陈雅真</v>
          </cell>
          <cell r="D106" t="str">
            <v>厦门</v>
          </cell>
          <cell r="E106" t="str">
            <v>厦门分公司</v>
          </cell>
          <cell r="F106" t="str">
            <v>厦门内容部</v>
          </cell>
          <cell r="G106" t="str">
            <v>陈雅真组</v>
          </cell>
          <cell r="H106" t="str">
            <v>主管</v>
          </cell>
        </row>
        <row r="106">
          <cell r="J106" t="str">
            <v>内容主管</v>
          </cell>
          <cell r="K106">
            <v>44010</v>
          </cell>
        </row>
        <row r="107">
          <cell r="C107" t="str">
            <v>柴明军</v>
          </cell>
          <cell r="D107" t="str">
            <v>郑州</v>
          </cell>
          <cell r="E107" t="str">
            <v>郑州分公司</v>
          </cell>
          <cell r="F107" t="str">
            <v>郑州营销中心</v>
          </cell>
          <cell r="G107" t="str">
            <v>郑州运营组</v>
          </cell>
          <cell r="H107" t="str">
            <v>员工</v>
          </cell>
          <cell r="I107" t="str">
            <v>运营</v>
          </cell>
          <cell r="J107" t="str">
            <v>运营专员</v>
          </cell>
          <cell r="K107">
            <v>44021</v>
          </cell>
        </row>
        <row r="108">
          <cell r="C108" t="str">
            <v>上海王艳</v>
          </cell>
          <cell r="D108" t="str">
            <v>上海</v>
          </cell>
          <cell r="E108" t="str">
            <v>上海总部</v>
          </cell>
          <cell r="F108" t="str">
            <v>产研一部</v>
          </cell>
        </row>
        <row r="108">
          <cell r="H108" t="str">
            <v>总监</v>
          </cell>
          <cell r="I108" t="str">
            <v>测试</v>
          </cell>
          <cell r="J108" t="str">
            <v>测试总监</v>
          </cell>
          <cell r="K108">
            <v>44025</v>
          </cell>
        </row>
        <row r="109">
          <cell r="C109" t="str">
            <v>陈可欣</v>
          </cell>
          <cell r="D109" t="str">
            <v>厦门</v>
          </cell>
          <cell r="E109" t="str">
            <v>厦门分公司</v>
          </cell>
          <cell r="F109" t="str">
            <v>厦门营销二部</v>
          </cell>
          <cell r="G109" t="str">
            <v>杨斐组</v>
          </cell>
          <cell r="H109" t="str">
            <v>员工</v>
          </cell>
          <cell r="I109" t="str">
            <v>运营</v>
          </cell>
          <cell r="J109" t="str">
            <v>运营专员</v>
          </cell>
          <cell r="K109">
            <v>44040</v>
          </cell>
        </row>
        <row r="110">
          <cell r="C110" t="str">
            <v>许财杰</v>
          </cell>
          <cell r="D110" t="str">
            <v>厦门</v>
          </cell>
          <cell r="E110" t="str">
            <v>厦门分公司</v>
          </cell>
          <cell r="F110" t="str">
            <v>厦门营销二部</v>
          </cell>
          <cell r="G110" t="str">
            <v>许财杰组</v>
          </cell>
          <cell r="H110" t="str">
            <v>主管</v>
          </cell>
          <cell r="I110" t="str">
            <v>销售</v>
          </cell>
          <cell r="J110" t="str">
            <v>销售主管</v>
          </cell>
          <cell r="K110">
            <v>44060</v>
          </cell>
        </row>
        <row r="111">
          <cell r="C111" t="str">
            <v>王付佳</v>
          </cell>
          <cell r="D111" t="str">
            <v>上海</v>
          </cell>
          <cell r="E111" t="str">
            <v>上海总部</v>
          </cell>
          <cell r="F111" t="str">
            <v>产研二部</v>
          </cell>
          <cell r="G111" t="str">
            <v>业务管理一组</v>
          </cell>
          <cell r="H111" t="str">
            <v>员工</v>
          </cell>
          <cell r="I111" t="str">
            <v>开发</v>
          </cell>
          <cell r="J111" t="str">
            <v>前端开发工程师</v>
          </cell>
          <cell r="K111">
            <v>44067</v>
          </cell>
        </row>
        <row r="112">
          <cell r="C112" t="str">
            <v>李贵洲</v>
          </cell>
          <cell r="D112" t="str">
            <v>上海</v>
          </cell>
          <cell r="E112" t="str">
            <v>上海总部</v>
          </cell>
          <cell r="F112" t="str">
            <v>产研二部</v>
          </cell>
          <cell r="G112" t="str">
            <v>业务管理三组</v>
          </cell>
          <cell r="H112" t="str">
            <v>主管</v>
          </cell>
          <cell r="I112" t="str">
            <v>开发</v>
          </cell>
          <cell r="J112" t="str">
            <v>研发主管</v>
          </cell>
          <cell r="K112">
            <v>44068</v>
          </cell>
        </row>
        <row r="113">
          <cell r="C113" t="str">
            <v>刘海亮</v>
          </cell>
          <cell r="D113" t="str">
            <v>厦门</v>
          </cell>
          <cell r="E113" t="str">
            <v>厦门分公司</v>
          </cell>
          <cell r="F113" t="str">
            <v>产研一部</v>
          </cell>
          <cell r="G113" t="str">
            <v>小程序商城组</v>
          </cell>
          <cell r="H113" t="str">
            <v>员工</v>
          </cell>
          <cell r="I113" t="str">
            <v>开发</v>
          </cell>
          <cell r="J113" t="str">
            <v>php开发工程师</v>
          </cell>
          <cell r="K113">
            <v>44074</v>
          </cell>
        </row>
        <row r="114">
          <cell r="C114" t="str">
            <v>夏菁</v>
          </cell>
          <cell r="D114" t="str">
            <v>上海</v>
          </cell>
          <cell r="E114" t="str">
            <v>上海总部</v>
          </cell>
          <cell r="F114" t="str">
            <v>产研二部</v>
          </cell>
          <cell r="G114" t="str">
            <v>质量管理部</v>
          </cell>
          <cell r="H114" t="str">
            <v>经理</v>
          </cell>
          <cell r="I114" t="str">
            <v>测试</v>
          </cell>
          <cell r="J114" t="str">
            <v>测试经理</v>
          </cell>
          <cell r="K114">
            <v>44075</v>
          </cell>
        </row>
        <row r="115">
          <cell r="C115" t="str">
            <v>熊溜溜</v>
          </cell>
          <cell r="D115" t="str">
            <v>上海</v>
          </cell>
          <cell r="E115" t="str">
            <v>上海总部</v>
          </cell>
          <cell r="F115" t="str">
            <v>人力资源部</v>
          </cell>
        </row>
        <row r="115">
          <cell r="H115" t="str">
            <v>员工</v>
          </cell>
        </row>
        <row r="115">
          <cell r="J115" t="str">
            <v>人事专员</v>
          </cell>
          <cell r="K115">
            <v>44088</v>
          </cell>
        </row>
        <row r="116">
          <cell r="C116" t="str">
            <v>苏星星</v>
          </cell>
          <cell r="D116" t="str">
            <v>长沙</v>
          </cell>
          <cell r="E116" t="str">
            <v>长沙分公司</v>
          </cell>
          <cell r="F116" t="str">
            <v>长沙营销中心</v>
          </cell>
          <cell r="G116" t="str">
            <v>苏星星组</v>
          </cell>
          <cell r="H116" t="str">
            <v>主管</v>
          </cell>
          <cell r="I116" t="str">
            <v>销售</v>
          </cell>
          <cell r="J116" t="str">
            <v>销售主管(中级)</v>
          </cell>
          <cell r="K116">
            <v>44113</v>
          </cell>
        </row>
        <row r="117">
          <cell r="C117" t="str">
            <v>朴雪花</v>
          </cell>
          <cell r="D117" t="str">
            <v>上海</v>
          </cell>
          <cell r="E117" t="str">
            <v>上海总部</v>
          </cell>
          <cell r="F117" t="str">
            <v>产研一部</v>
          </cell>
          <cell r="G117" t="str">
            <v>教育一组</v>
          </cell>
          <cell r="H117" t="str">
            <v>员工</v>
          </cell>
          <cell r="I117" t="str">
            <v>产品</v>
          </cell>
          <cell r="J117" t="str">
            <v>产品经理</v>
          </cell>
          <cell r="K117">
            <v>44113</v>
          </cell>
        </row>
        <row r="118">
          <cell r="C118" t="str">
            <v>陈宇</v>
          </cell>
          <cell r="D118" t="str">
            <v>长沙</v>
          </cell>
          <cell r="E118" t="str">
            <v>长沙分公司</v>
          </cell>
          <cell r="F118" t="str">
            <v>长沙内容部</v>
          </cell>
          <cell r="G118" t="str">
            <v>陈宇组</v>
          </cell>
          <cell r="H118" t="str">
            <v>主管</v>
          </cell>
        </row>
        <row r="118">
          <cell r="J118" t="str">
            <v>内容主管</v>
          </cell>
          <cell r="K118">
            <v>44113</v>
          </cell>
        </row>
        <row r="119">
          <cell r="C119" t="str">
            <v>王甜</v>
          </cell>
          <cell r="D119" t="str">
            <v>长沙</v>
          </cell>
          <cell r="E119" t="str">
            <v>长沙分公司</v>
          </cell>
          <cell r="F119" t="str">
            <v>人力资源部</v>
          </cell>
        </row>
        <row r="119">
          <cell r="H119" t="str">
            <v>员工</v>
          </cell>
        </row>
        <row r="119">
          <cell r="J119" t="str">
            <v>行政专员</v>
          </cell>
          <cell r="K119">
            <v>44124</v>
          </cell>
        </row>
        <row r="120">
          <cell r="C120" t="str">
            <v>卢佳</v>
          </cell>
          <cell r="D120" t="str">
            <v>上海</v>
          </cell>
          <cell r="E120" t="str">
            <v>上海总部</v>
          </cell>
          <cell r="F120" t="str">
            <v>行政部</v>
          </cell>
        </row>
        <row r="120">
          <cell r="H120" t="str">
            <v>主管</v>
          </cell>
        </row>
        <row r="120">
          <cell r="J120" t="str">
            <v>行政主管</v>
          </cell>
          <cell r="K120">
            <v>44144</v>
          </cell>
        </row>
        <row r="121">
          <cell r="C121" t="str">
            <v>韩丽丽</v>
          </cell>
          <cell r="D121" t="str">
            <v>上海</v>
          </cell>
          <cell r="E121" t="str">
            <v>上海总部</v>
          </cell>
          <cell r="F121" t="str">
            <v>上海营销三部</v>
          </cell>
          <cell r="G121" t="str">
            <v>韩丽丽组</v>
          </cell>
          <cell r="H121" t="str">
            <v>主管</v>
          </cell>
          <cell r="I121" t="str">
            <v>销售</v>
          </cell>
          <cell r="J121" t="str">
            <v>销售主管(中级)</v>
          </cell>
          <cell r="K121">
            <v>44151</v>
          </cell>
        </row>
        <row r="122">
          <cell r="C122" t="str">
            <v>李胜航</v>
          </cell>
          <cell r="D122" t="str">
            <v>厦门</v>
          </cell>
          <cell r="E122" t="str">
            <v>厦门分公司</v>
          </cell>
          <cell r="F122" t="str">
            <v>产研一部</v>
          </cell>
          <cell r="G122" t="str">
            <v>小程序商城组</v>
          </cell>
          <cell r="H122" t="str">
            <v>员工</v>
          </cell>
          <cell r="I122" t="str">
            <v>开发</v>
          </cell>
          <cell r="J122" t="str">
            <v>前端开发工程师</v>
          </cell>
          <cell r="K122">
            <v>44158</v>
          </cell>
        </row>
        <row r="123">
          <cell r="C123" t="str">
            <v>刘鑫</v>
          </cell>
          <cell r="D123" t="str">
            <v>上海</v>
          </cell>
          <cell r="E123" t="str">
            <v>上海总部</v>
          </cell>
          <cell r="F123" t="str">
            <v>业务一部</v>
          </cell>
          <cell r="G123" t="str">
            <v>新媒体组</v>
          </cell>
          <cell r="H123" t="str">
            <v>主管</v>
          </cell>
        </row>
        <row r="123">
          <cell r="J123" t="str">
            <v>新媒体主管</v>
          </cell>
          <cell r="K123">
            <v>44159</v>
          </cell>
        </row>
        <row r="124">
          <cell r="C124" t="str">
            <v>李瑶</v>
          </cell>
          <cell r="D124" t="str">
            <v>长沙</v>
          </cell>
          <cell r="E124" t="str">
            <v>长沙分公司</v>
          </cell>
          <cell r="F124" t="str">
            <v>长沙内容部</v>
          </cell>
          <cell r="G124" t="str">
            <v>教研组-刘莹组</v>
          </cell>
          <cell r="H124" t="str">
            <v>员工</v>
          </cell>
        </row>
        <row r="124">
          <cell r="J124" t="str">
            <v>内容编辑</v>
          </cell>
          <cell r="K124">
            <v>44165</v>
          </cell>
        </row>
        <row r="125">
          <cell r="C125" t="str">
            <v>吴戈</v>
          </cell>
          <cell r="D125" t="str">
            <v>上海</v>
          </cell>
          <cell r="E125" t="str">
            <v>上海总部</v>
          </cell>
          <cell r="F125" t="str">
            <v>业务二部</v>
          </cell>
        </row>
        <row r="125">
          <cell r="H125" t="str">
            <v>员工</v>
          </cell>
        </row>
        <row r="125">
          <cell r="J125" t="str">
            <v>文案编辑</v>
          </cell>
          <cell r="K125">
            <v>44166</v>
          </cell>
        </row>
        <row r="126">
          <cell r="C126" t="str">
            <v>朱秀梅</v>
          </cell>
          <cell r="D126" t="str">
            <v>上海</v>
          </cell>
          <cell r="E126" t="str">
            <v>上海总部</v>
          </cell>
          <cell r="F126" t="str">
            <v>产研一部</v>
          </cell>
          <cell r="G126" t="str">
            <v>教育二组</v>
          </cell>
          <cell r="H126" t="str">
            <v>主管</v>
          </cell>
          <cell r="I126" t="str">
            <v>产品</v>
          </cell>
          <cell r="J126" t="str">
            <v>产品部主管</v>
          </cell>
          <cell r="K126">
            <v>44256</v>
          </cell>
        </row>
        <row r="127">
          <cell r="C127" t="str">
            <v>胡军</v>
          </cell>
          <cell r="D127" t="str">
            <v>上海</v>
          </cell>
          <cell r="E127" t="str">
            <v>上海总部</v>
          </cell>
          <cell r="F127" t="str">
            <v>产研二部</v>
          </cell>
          <cell r="G127" t="str">
            <v>架构组</v>
          </cell>
          <cell r="H127" t="str">
            <v>主管</v>
          </cell>
          <cell r="I127" t="str">
            <v>开发</v>
          </cell>
          <cell r="J127" t="str">
            <v>研发主管</v>
          </cell>
          <cell r="K127">
            <v>44256</v>
          </cell>
        </row>
        <row r="128">
          <cell r="C128" t="str">
            <v>周子蛟</v>
          </cell>
          <cell r="D128" t="str">
            <v>上海</v>
          </cell>
          <cell r="E128" t="str">
            <v>上海总部</v>
          </cell>
          <cell r="F128" t="str">
            <v>业务一部</v>
          </cell>
        </row>
        <row r="128">
          <cell r="H128" t="str">
            <v>员工</v>
          </cell>
        </row>
        <row r="128">
          <cell r="J128" t="str">
            <v>商务经理</v>
          </cell>
          <cell r="K128">
            <v>44256</v>
          </cell>
        </row>
        <row r="129">
          <cell r="C129" t="str">
            <v>许满玉</v>
          </cell>
          <cell r="D129" t="str">
            <v>厦门</v>
          </cell>
          <cell r="E129" t="str">
            <v>厦门分公司</v>
          </cell>
          <cell r="F129" t="str">
            <v>厦门营销二部</v>
          </cell>
          <cell r="G129" t="str">
            <v>汤章溢组</v>
          </cell>
          <cell r="H129" t="str">
            <v>主管</v>
          </cell>
          <cell r="I129" t="str">
            <v>销售</v>
          </cell>
          <cell r="J129" t="str">
            <v>销售主管</v>
          </cell>
          <cell r="K129">
            <v>44259</v>
          </cell>
        </row>
        <row r="130">
          <cell r="C130" t="str">
            <v>李海侠</v>
          </cell>
          <cell r="D130" t="str">
            <v>上海</v>
          </cell>
          <cell r="E130" t="str">
            <v>上海总部</v>
          </cell>
          <cell r="F130" t="str">
            <v>产研一部</v>
          </cell>
          <cell r="G130" t="str">
            <v>教育三组</v>
          </cell>
          <cell r="H130" t="str">
            <v>员工</v>
          </cell>
          <cell r="I130" t="str">
            <v>开发</v>
          </cell>
          <cell r="J130" t="str">
            <v>Android开发工程师</v>
          </cell>
          <cell r="K130">
            <v>44267</v>
          </cell>
        </row>
        <row r="131">
          <cell r="C131" t="str">
            <v>彭鲲</v>
          </cell>
          <cell r="D131" t="str">
            <v>上海</v>
          </cell>
          <cell r="E131" t="str">
            <v>上海总部</v>
          </cell>
          <cell r="F131" t="str">
            <v>产研一部</v>
          </cell>
          <cell r="G131" t="str">
            <v>教育一组</v>
          </cell>
          <cell r="H131" t="str">
            <v>员工</v>
          </cell>
          <cell r="I131" t="str">
            <v>产品</v>
          </cell>
          <cell r="J131" t="str">
            <v>产品经理</v>
          </cell>
          <cell r="K131">
            <v>44270</v>
          </cell>
        </row>
        <row r="132">
          <cell r="C132" t="str">
            <v>袁晶</v>
          </cell>
          <cell r="D132" t="str">
            <v>西安</v>
          </cell>
          <cell r="E132" t="str">
            <v>西安分公司</v>
          </cell>
          <cell r="F132" t="str">
            <v>西安营销中心</v>
          </cell>
          <cell r="G132" t="str">
            <v>西安销售组</v>
          </cell>
          <cell r="H132" t="str">
            <v>主管</v>
          </cell>
          <cell r="I132" t="str">
            <v>销售</v>
          </cell>
          <cell r="J132" t="str">
            <v>销售主管</v>
          </cell>
          <cell r="K132">
            <v>44284</v>
          </cell>
        </row>
        <row r="133">
          <cell r="C133" t="str">
            <v>蓝坤燕</v>
          </cell>
          <cell r="D133" t="str">
            <v>厦门</v>
          </cell>
          <cell r="E133" t="str">
            <v>厦门分公司</v>
          </cell>
          <cell r="F133" t="str">
            <v>厦门营销一部</v>
          </cell>
          <cell r="G133" t="str">
            <v>刘益先组</v>
          </cell>
          <cell r="H133" t="str">
            <v>员工</v>
          </cell>
          <cell r="I133" t="str">
            <v>销售</v>
          </cell>
          <cell r="J133" t="str">
            <v>销售专员</v>
          </cell>
          <cell r="K133">
            <v>44292</v>
          </cell>
        </row>
        <row r="134">
          <cell r="C134" t="str">
            <v>李浩然</v>
          </cell>
          <cell r="D134" t="str">
            <v>上海</v>
          </cell>
          <cell r="E134" t="str">
            <v>上海总部</v>
          </cell>
          <cell r="F134" t="str">
            <v>产研二部</v>
          </cell>
          <cell r="G134" t="str">
            <v>业务管理一组</v>
          </cell>
          <cell r="H134" t="str">
            <v>员工</v>
          </cell>
          <cell r="I134" t="str">
            <v>开发</v>
          </cell>
          <cell r="J134" t="str">
            <v>前端开发工程师（资深）</v>
          </cell>
          <cell r="K134">
            <v>44305</v>
          </cell>
        </row>
        <row r="135">
          <cell r="C135" t="str">
            <v>黄金伟</v>
          </cell>
          <cell r="D135" t="str">
            <v>上海</v>
          </cell>
          <cell r="E135" t="str">
            <v>上海总部</v>
          </cell>
          <cell r="F135" t="str">
            <v>产研二部</v>
          </cell>
          <cell r="G135" t="str">
            <v>系统运维组</v>
          </cell>
          <cell r="H135" t="str">
            <v>主管</v>
          </cell>
          <cell r="I135" t="str">
            <v>开发</v>
          </cell>
          <cell r="J135" t="str">
            <v>运维主管</v>
          </cell>
          <cell r="K135">
            <v>44322</v>
          </cell>
        </row>
        <row r="136">
          <cell r="C136" t="str">
            <v>王沨</v>
          </cell>
          <cell r="D136" t="str">
            <v>上海</v>
          </cell>
          <cell r="E136" t="str">
            <v>上海总部</v>
          </cell>
          <cell r="F136" t="str">
            <v>产研二部</v>
          </cell>
          <cell r="G136" t="str">
            <v>业务管理三组</v>
          </cell>
          <cell r="H136" t="str">
            <v>主管</v>
          </cell>
          <cell r="I136" t="str">
            <v>测试</v>
          </cell>
          <cell r="J136" t="str">
            <v>测试主管</v>
          </cell>
          <cell r="K136">
            <v>44322</v>
          </cell>
        </row>
        <row r="137">
          <cell r="C137" t="str">
            <v>郭昱伶</v>
          </cell>
          <cell r="D137" t="str">
            <v>上海</v>
          </cell>
          <cell r="E137" t="str">
            <v>上海总部</v>
          </cell>
          <cell r="F137" t="str">
            <v>人力资源部</v>
          </cell>
        </row>
        <row r="137">
          <cell r="H137" t="str">
            <v>员工</v>
          </cell>
        </row>
        <row r="137">
          <cell r="J137" t="str">
            <v>人事专员</v>
          </cell>
          <cell r="K137">
            <v>44322</v>
          </cell>
        </row>
        <row r="138">
          <cell r="C138" t="str">
            <v>孙静怡</v>
          </cell>
          <cell r="D138" t="str">
            <v>上海</v>
          </cell>
          <cell r="E138" t="str">
            <v>上海总部</v>
          </cell>
          <cell r="F138" t="str">
            <v>业务二部</v>
          </cell>
        </row>
        <row r="138">
          <cell r="H138" t="str">
            <v>员工</v>
          </cell>
        </row>
        <row r="138">
          <cell r="J138" t="str">
            <v>活动策划</v>
          </cell>
          <cell r="K138">
            <v>44324</v>
          </cell>
        </row>
        <row r="139">
          <cell r="C139" t="str">
            <v>王冉冉</v>
          </cell>
          <cell r="D139" t="str">
            <v>上海</v>
          </cell>
          <cell r="E139" t="str">
            <v>上海总部</v>
          </cell>
          <cell r="F139" t="str">
            <v>产研二部</v>
          </cell>
          <cell r="G139" t="str">
            <v>业务管理一组</v>
          </cell>
          <cell r="H139" t="str">
            <v>员工</v>
          </cell>
          <cell r="I139" t="str">
            <v>测试</v>
          </cell>
          <cell r="J139" t="str">
            <v>测试工程师</v>
          </cell>
          <cell r="K139">
            <v>44333</v>
          </cell>
        </row>
        <row r="140">
          <cell r="C140" t="str">
            <v>邢杏杏</v>
          </cell>
          <cell r="D140" t="str">
            <v>上海</v>
          </cell>
          <cell r="E140" t="str">
            <v>上海总部</v>
          </cell>
          <cell r="F140" t="str">
            <v>产研二部</v>
          </cell>
          <cell r="G140" t="str">
            <v>系统中台组</v>
          </cell>
          <cell r="H140" t="str">
            <v>主管</v>
          </cell>
          <cell r="I140" t="str">
            <v>测试</v>
          </cell>
          <cell r="J140" t="str">
            <v>测试主管</v>
          </cell>
          <cell r="K140">
            <v>44333</v>
          </cell>
        </row>
        <row r="141">
          <cell r="C141" t="str">
            <v>雷雪</v>
          </cell>
          <cell r="D141" t="str">
            <v>上海</v>
          </cell>
          <cell r="E141" t="str">
            <v>上海总部</v>
          </cell>
          <cell r="F141" t="str">
            <v>上海营销二部</v>
          </cell>
          <cell r="G141" t="str">
            <v>吴菲组</v>
          </cell>
          <cell r="H141" t="str">
            <v>员工</v>
          </cell>
          <cell r="I141" t="str">
            <v>运营</v>
          </cell>
          <cell r="J141" t="str">
            <v>运营专员</v>
          </cell>
          <cell r="K141">
            <v>44333</v>
          </cell>
        </row>
        <row r="142">
          <cell r="C142" t="str">
            <v>左楠</v>
          </cell>
          <cell r="D142" t="str">
            <v>上海</v>
          </cell>
          <cell r="E142" t="str">
            <v>上海总部</v>
          </cell>
          <cell r="F142" t="str">
            <v>上海营销三部</v>
          </cell>
          <cell r="G142" t="str">
            <v>马玉组</v>
          </cell>
          <cell r="H142" t="str">
            <v>员工</v>
          </cell>
          <cell r="I142" t="str">
            <v>运营</v>
          </cell>
          <cell r="J142" t="str">
            <v>运营专员</v>
          </cell>
          <cell r="K142">
            <v>44333</v>
          </cell>
        </row>
        <row r="143">
          <cell r="C143" t="str">
            <v>张金凯</v>
          </cell>
          <cell r="D143" t="str">
            <v>上海</v>
          </cell>
          <cell r="E143" t="str">
            <v>上海总部</v>
          </cell>
          <cell r="F143" t="str">
            <v>产研二部</v>
          </cell>
          <cell r="G143" t="str">
            <v>架构组</v>
          </cell>
          <cell r="H143" t="str">
            <v>主管</v>
          </cell>
          <cell r="I143" t="str">
            <v>测试</v>
          </cell>
          <cell r="J143" t="str">
            <v>测试主管</v>
          </cell>
          <cell r="K143">
            <v>44333</v>
          </cell>
        </row>
        <row r="144">
          <cell r="C144" t="str">
            <v>申国超</v>
          </cell>
          <cell r="D144" t="str">
            <v>上海</v>
          </cell>
          <cell r="E144" t="str">
            <v>上海总部</v>
          </cell>
          <cell r="F144" t="str">
            <v>产研一部</v>
          </cell>
          <cell r="G144" t="str">
            <v>直播组</v>
          </cell>
          <cell r="H144" t="str">
            <v>员工</v>
          </cell>
          <cell r="I144" t="str">
            <v>开发</v>
          </cell>
          <cell r="J144" t="str">
            <v>游戏开发工程师</v>
          </cell>
          <cell r="K144">
            <v>44340</v>
          </cell>
        </row>
        <row r="145">
          <cell r="C145" t="str">
            <v>吴俊志</v>
          </cell>
          <cell r="D145" t="str">
            <v>上海</v>
          </cell>
          <cell r="E145" t="str">
            <v>上海总部</v>
          </cell>
          <cell r="F145" t="str">
            <v>产研一部</v>
          </cell>
          <cell r="G145" t="str">
            <v>教育一组</v>
          </cell>
          <cell r="H145" t="str">
            <v>主管</v>
          </cell>
          <cell r="I145" t="str">
            <v>产品</v>
          </cell>
          <cell r="J145" t="str">
            <v>产品部主管</v>
          </cell>
          <cell r="K145">
            <v>44350</v>
          </cell>
        </row>
        <row r="146">
          <cell r="C146" t="str">
            <v>胡冠群</v>
          </cell>
          <cell r="D146" t="str">
            <v>武汉</v>
          </cell>
          <cell r="E146" t="str">
            <v>长沙分公司</v>
          </cell>
          <cell r="F146" t="str">
            <v>长沙营销中心</v>
          </cell>
          <cell r="G146" t="str">
            <v>彭乾组</v>
          </cell>
          <cell r="H146" t="str">
            <v>员工</v>
          </cell>
          <cell r="I146" t="str">
            <v>运营</v>
          </cell>
          <cell r="J146" t="str">
            <v>运营专员</v>
          </cell>
          <cell r="K146">
            <v>44378</v>
          </cell>
        </row>
        <row r="147">
          <cell r="C147" t="str">
            <v>罗细娟</v>
          </cell>
          <cell r="D147" t="str">
            <v>上海</v>
          </cell>
          <cell r="E147" t="str">
            <v>上海总部</v>
          </cell>
          <cell r="F147" t="str">
            <v>产研二部</v>
          </cell>
        </row>
        <row r="147">
          <cell r="H147" t="str">
            <v>员工</v>
          </cell>
          <cell r="I147" t="str">
            <v>产品</v>
          </cell>
          <cell r="J147" t="str">
            <v>产品经理</v>
          </cell>
          <cell r="K147">
            <v>44445</v>
          </cell>
        </row>
        <row r="148">
          <cell r="C148" t="str">
            <v>邓雅芳</v>
          </cell>
          <cell r="D148" t="str">
            <v>上海</v>
          </cell>
          <cell r="E148" t="str">
            <v>上海总部</v>
          </cell>
          <cell r="F148" t="str">
            <v>财务部</v>
          </cell>
        </row>
        <row r="148">
          <cell r="H148" t="str">
            <v>员工</v>
          </cell>
        </row>
        <row r="148">
          <cell r="J148" t="str">
            <v>财务会计</v>
          </cell>
          <cell r="K148">
            <v>44531</v>
          </cell>
        </row>
        <row r="149">
          <cell r="C149" t="str">
            <v>褚晨雯</v>
          </cell>
          <cell r="D149" t="str">
            <v>上海</v>
          </cell>
          <cell r="E149" t="str">
            <v>上海总部</v>
          </cell>
          <cell r="F149" t="str">
            <v>产研一部</v>
          </cell>
          <cell r="G149" t="str">
            <v>教育二组</v>
          </cell>
          <cell r="H149" t="str">
            <v>员工</v>
          </cell>
          <cell r="I149" t="str">
            <v>产品</v>
          </cell>
          <cell r="J149" t="str">
            <v>产品经理（资深）</v>
          </cell>
          <cell r="K149">
            <v>44578</v>
          </cell>
        </row>
        <row r="150">
          <cell r="C150" t="str">
            <v>林月荧</v>
          </cell>
          <cell r="D150" t="str">
            <v>厦门</v>
          </cell>
          <cell r="E150" t="str">
            <v>厦门分公司</v>
          </cell>
          <cell r="F150" t="str">
            <v>厦门营销二部</v>
          </cell>
          <cell r="G150" t="str">
            <v>杨斐组</v>
          </cell>
          <cell r="H150" t="str">
            <v>员工</v>
          </cell>
          <cell r="I150" t="str">
            <v>运营</v>
          </cell>
          <cell r="J150" t="str">
            <v>运营专员</v>
          </cell>
          <cell r="K150">
            <v>44657</v>
          </cell>
        </row>
        <row r="151">
          <cell r="C151" t="str">
            <v>吴芳芳</v>
          </cell>
          <cell r="D151" t="str">
            <v>厦门</v>
          </cell>
          <cell r="E151" t="str">
            <v>厦门分公司</v>
          </cell>
          <cell r="F151" t="str">
            <v>厦门内容部</v>
          </cell>
          <cell r="G151" t="str">
            <v>林碧虹组</v>
          </cell>
          <cell r="H151" t="str">
            <v>员工</v>
          </cell>
        </row>
        <row r="151">
          <cell r="J151" t="str">
            <v>内容编辑</v>
          </cell>
          <cell r="K151">
            <v>44657</v>
          </cell>
        </row>
        <row r="152">
          <cell r="C152" t="str">
            <v>郑智韦</v>
          </cell>
          <cell r="D152" t="str">
            <v>上海</v>
          </cell>
          <cell r="E152" t="str">
            <v>上海总部</v>
          </cell>
          <cell r="F152" t="str">
            <v>上海营销三部</v>
          </cell>
          <cell r="G152" t="str">
            <v>万建国组</v>
          </cell>
          <cell r="H152" t="str">
            <v>员工</v>
          </cell>
          <cell r="I152" t="str">
            <v>销售</v>
          </cell>
          <cell r="J152" t="str">
            <v>销售专员</v>
          </cell>
          <cell r="K152">
            <v>44732</v>
          </cell>
        </row>
        <row r="153">
          <cell r="C153" t="str">
            <v>王敬豪</v>
          </cell>
          <cell r="D153" t="str">
            <v>上海</v>
          </cell>
          <cell r="E153" t="str">
            <v>上海总部</v>
          </cell>
          <cell r="F153" t="str">
            <v>产研二部</v>
          </cell>
          <cell r="G153" t="str">
            <v>架构组</v>
          </cell>
          <cell r="H153" t="str">
            <v>员工</v>
          </cell>
          <cell r="I153" t="str">
            <v>开发</v>
          </cell>
          <cell r="J153" t="str">
            <v>Java开发工程师</v>
          </cell>
          <cell r="K153">
            <v>44753</v>
          </cell>
        </row>
        <row r="154">
          <cell r="C154" t="str">
            <v>黄健</v>
          </cell>
          <cell r="D154" t="str">
            <v>上海</v>
          </cell>
          <cell r="E154" t="str">
            <v>上海总部</v>
          </cell>
          <cell r="F154" t="str">
            <v>产研二部</v>
          </cell>
          <cell r="G154" t="str">
            <v>系统中台组</v>
          </cell>
          <cell r="H154" t="str">
            <v>员工</v>
          </cell>
          <cell r="I154" t="str">
            <v>开发</v>
          </cell>
          <cell r="J154" t="str">
            <v>Java开发工程师</v>
          </cell>
          <cell r="K154">
            <v>44760</v>
          </cell>
        </row>
        <row r="155">
          <cell r="C155" t="str">
            <v>骆毅佳</v>
          </cell>
          <cell r="D155" t="str">
            <v>厦门</v>
          </cell>
          <cell r="E155" t="str">
            <v>厦门分公司</v>
          </cell>
          <cell r="F155" t="str">
            <v>产研一部</v>
          </cell>
          <cell r="G155" t="str">
            <v>小程序商城组</v>
          </cell>
          <cell r="H155" t="str">
            <v>员工</v>
          </cell>
          <cell r="I155" t="str">
            <v>产品</v>
          </cell>
          <cell r="J155" t="str">
            <v>产品经理</v>
          </cell>
          <cell r="K155">
            <v>44762</v>
          </cell>
        </row>
        <row r="156">
          <cell r="C156" t="str">
            <v>陈燕飞</v>
          </cell>
          <cell r="D156" t="str">
            <v>厦门</v>
          </cell>
          <cell r="E156" t="str">
            <v>厦门分公司</v>
          </cell>
          <cell r="F156" t="str">
            <v>产研一部</v>
          </cell>
          <cell r="G156" t="str">
            <v>小程序商城组</v>
          </cell>
          <cell r="H156" t="str">
            <v>员工</v>
          </cell>
          <cell r="I156" t="str">
            <v>测试</v>
          </cell>
          <cell r="J156" t="str">
            <v>测试工程师</v>
          </cell>
          <cell r="K156">
            <v>44767</v>
          </cell>
        </row>
        <row r="157">
          <cell r="C157" t="str">
            <v>孙唯嘉</v>
          </cell>
          <cell r="D157" t="str">
            <v>上海</v>
          </cell>
          <cell r="E157" t="str">
            <v>上海总部</v>
          </cell>
          <cell r="F157" t="str">
            <v>产研二部</v>
          </cell>
          <cell r="G157" t="str">
            <v>业务管理一组</v>
          </cell>
          <cell r="H157" t="str">
            <v>主管</v>
          </cell>
          <cell r="I157" t="str">
            <v>产品</v>
          </cell>
          <cell r="J157" t="str">
            <v>产品部主管</v>
          </cell>
          <cell r="K157">
            <v>44788</v>
          </cell>
        </row>
        <row r="158">
          <cell r="C158" t="str">
            <v>李雅珠</v>
          </cell>
          <cell r="D158" t="str">
            <v>上海</v>
          </cell>
          <cell r="E158" t="str">
            <v>上海总部</v>
          </cell>
          <cell r="F158" t="str">
            <v>产研一部</v>
          </cell>
          <cell r="G158" t="str">
            <v>教育三组</v>
          </cell>
          <cell r="H158" t="str">
            <v>员工</v>
          </cell>
          <cell r="I158" t="str">
            <v>产品</v>
          </cell>
          <cell r="J158" t="str">
            <v>产品经理</v>
          </cell>
          <cell r="K158">
            <v>44789</v>
          </cell>
        </row>
        <row r="159">
          <cell r="C159" t="str">
            <v>易鹏</v>
          </cell>
          <cell r="D159" t="str">
            <v>上海</v>
          </cell>
          <cell r="E159" t="str">
            <v>上海总部</v>
          </cell>
          <cell r="F159" t="str">
            <v>产研一部</v>
          </cell>
          <cell r="G159" t="str">
            <v>教育一组</v>
          </cell>
          <cell r="H159" t="str">
            <v>员工</v>
          </cell>
          <cell r="I159" t="str">
            <v>开发</v>
          </cell>
          <cell r="J159" t="str">
            <v>Android开发工程师</v>
          </cell>
          <cell r="K159">
            <v>44825</v>
          </cell>
        </row>
        <row r="160">
          <cell r="C160" t="str">
            <v>皮亚楠</v>
          </cell>
          <cell r="D160" t="str">
            <v>上海</v>
          </cell>
          <cell r="E160" t="str">
            <v>上海总部</v>
          </cell>
          <cell r="F160" t="str">
            <v>产研一部</v>
          </cell>
          <cell r="G160" t="str">
            <v>教育一组</v>
          </cell>
          <cell r="H160" t="str">
            <v>员工</v>
          </cell>
          <cell r="I160" t="str">
            <v>开发</v>
          </cell>
          <cell r="J160" t="str">
            <v>Android开发工程师</v>
          </cell>
          <cell r="K160">
            <v>44880</v>
          </cell>
        </row>
        <row r="161">
          <cell r="C161" t="str">
            <v>吴登朋</v>
          </cell>
          <cell r="D161" t="str">
            <v>上海</v>
          </cell>
          <cell r="E161" t="str">
            <v>上海总部</v>
          </cell>
          <cell r="F161" t="str">
            <v>产研二部</v>
          </cell>
          <cell r="G161" t="str">
            <v>系统中台组</v>
          </cell>
          <cell r="H161" t="str">
            <v>员工</v>
          </cell>
          <cell r="I161" t="str">
            <v>测试</v>
          </cell>
          <cell r="J161" t="str">
            <v>测试工程师</v>
          </cell>
          <cell r="K161">
            <v>44970</v>
          </cell>
        </row>
        <row r="162">
          <cell r="C162" t="str">
            <v>徐姣姣</v>
          </cell>
          <cell r="D162" t="str">
            <v>上海</v>
          </cell>
          <cell r="E162" t="str">
            <v>上海总部</v>
          </cell>
          <cell r="F162" t="str">
            <v>产研二部</v>
          </cell>
          <cell r="G162" t="str">
            <v>系统中台组</v>
          </cell>
          <cell r="H162" t="str">
            <v>员工</v>
          </cell>
          <cell r="I162" t="str">
            <v>测试</v>
          </cell>
          <cell r="J162" t="str">
            <v>测试工程师</v>
          </cell>
          <cell r="K162">
            <v>44970</v>
          </cell>
        </row>
        <row r="163">
          <cell r="C163" t="str">
            <v>蓝青青</v>
          </cell>
          <cell r="D163" t="str">
            <v>厦门</v>
          </cell>
          <cell r="E163" t="str">
            <v>厦门分公司</v>
          </cell>
          <cell r="F163" t="str">
            <v>厦门营销二部</v>
          </cell>
          <cell r="G163" t="str">
            <v>汤章溢组</v>
          </cell>
          <cell r="H163" t="str">
            <v>主管</v>
          </cell>
          <cell r="I163" t="str">
            <v>销售</v>
          </cell>
          <cell r="J163" t="str">
            <v>销售主管</v>
          </cell>
          <cell r="K163">
            <v>44970</v>
          </cell>
        </row>
        <row r="164">
          <cell r="C164" t="str">
            <v>林福美</v>
          </cell>
          <cell r="D164" t="str">
            <v>厦门</v>
          </cell>
          <cell r="E164" t="str">
            <v>厦门分公司</v>
          </cell>
          <cell r="F164" t="str">
            <v>厦门营销二部</v>
          </cell>
          <cell r="G164" t="str">
            <v>汤章溢组</v>
          </cell>
          <cell r="H164" t="str">
            <v>员工</v>
          </cell>
          <cell r="I164" t="str">
            <v>销售</v>
          </cell>
          <cell r="J164" t="str">
            <v>销售专员</v>
          </cell>
          <cell r="K164">
            <v>44970</v>
          </cell>
        </row>
        <row r="165">
          <cell r="C165" t="str">
            <v>魏尧天</v>
          </cell>
          <cell r="D165" t="str">
            <v>厦门</v>
          </cell>
          <cell r="E165" t="str">
            <v>厦门分公司</v>
          </cell>
          <cell r="F165" t="str">
            <v>产研一部</v>
          </cell>
          <cell r="G165" t="str">
            <v>小程序商城组</v>
          </cell>
          <cell r="H165" t="str">
            <v>主管</v>
          </cell>
          <cell r="I165" t="str">
            <v>测试</v>
          </cell>
          <cell r="J165" t="str">
            <v>测试主管</v>
          </cell>
          <cell r="K165">
            <v>44973</v>
          </cell>
        </row>
        <row r="166">
          <cell r="C166" t="str">
            <v>马俊</v>
          </cell>
          <cell r="D166" t="str">
            <v>上海</v>
          </cell>
          <cell r="E166" t="str">
            <v>上海总部</v>
          </cell>
          <cell r="F166" t="str">
            <v>产研一部</v>
          </cell>
          <cell r="G166" t="str">
            <v>直播组</v>
          </cell>
          <cell r="H166" t="str">
            <v>员工</v>
          </cell>
          <cell r="I166" t="str">
            <v>测试</v>
          </cell>
          <cell r="J166" t="str">
            <v>测试工程师</v>
          </cell>
          <cell r="K166">
            <v>44977</v>
          </cell>
        </row>
        <row r="167">
          <cell r="C167" t="str">
            <v>刘翼飞</v>
          </cell>
          <cell r="D167" t="str">
            <v>上海</v>
          </cell>
          <cell r="E167" t="str">
            <v>上海总部</v>
          </cell>
          <cell r="F167" t="str">
            <v>产研二部</v>
          </cell>
          <cell r="G167" t="str">
            <v>系统运维组</v>
          </cell>
          <cell r="H167" t="str">
            <v>员工</v>
          </cell>
          <cell r="I167" t="str">
            <v>开发</v>
          </cell>
          <cell r="J167" t="str">
            <v>运维工程师</v>
          </cell>
          <cell r="K167">
            <v>44977</v>
          </cell>
        </row>
        <row r="168">
          <cell r="C168" t="str">
            <v>赵朝龙</v>
          </cell>
          <cell r="D168" t="str">
            <v>上海</v>
          </cell>
          <cell r="E168" t="str">
            <v>上海总部</v>
          </cell>
          <cell r="F168" t="str">
            <v>产研二部</v>
          </cell>
          <cell r="G168" t="str">
            <v>系统运维组</v>
          </cell>
          <cell r="H168" t="str">
            <v>员工</v>
          </cell>
          <cell r="I168" t="str">
            <v>开发</v>
          </cell>
          <cell r="J168" t="str">
            <v>运维工程师</v>
          </cell>
          <cell r="K168">
            <v>44977</v>
          </cell>
        </row>
        <row r="169">
          <cell r="C169" t="str">
            <v>罗培生</v>
          </cell>
          <cell r="D169" t="str">
            <v>深圳</v>
          </cell>
          <cell r="E169" t="str">
            <v>深圳分公司</v>
          </cell>
          <cell r="F169" t="str">
            <v>产研二部</v>
          </cell>
          <cell r="G169" t="str">
            <v>业务管理二组</v>
          </cell>
          <cell r="H169" t="str">
            <v>主管</v>
          </cell>
        </row>
        <row r="169">
          <cell r="J169" t="str">
            <v>研发主管</v>
          </cell>
          <cell r="K169">
            <v>44978</v>
          </cell>
        </row>
        <row r="170">
          <cell r="C170" t="str">
            <v>林贵煌</v>
          </cell>
          <cell r="D170" t="str">
            <v>厦门</v>
          </cell>
          <cell r="E170" t="str">
            <v>厦门分公司</v>
          </cell>
          <cell r="F170" t="str">
            <v>产研一部</v>
          </cell>
          <cell r="G170" t="str">
            <v>小程序商城组</v>
          </cell>
          <cell r="H170" t="str">
            <v>员工</v>
          </cell>
          <cell r="I170" t="str">
            <v>开发</v>
          </cell>
          <cell r="J170" t="str">
            <v>前端开发工程师</v>
          </cell>
          <cell r="K170">
            <v>44979</v>
          </cell>
        </row>
        <row r="171">
          <cell r="C171" t="str">
            <v>肖幸</v>
          </cell>
          <cell r="D171" t="str">
            <v>长沙</v>
          </cell>
          <cell r="E171" t="str">
            <v>长沙分公司</v>
          </cell>
          <cell r="F171" t="str">
            <v>长沙营销中心</v>
          </cell>
          <cell r="G171" t="str">
            <v>苏星星组</v>
          </cell>
          <cell r="H171" t="str">
            <v>员工</v>
          </cell>
          <cell r="I171" t="str">
            <v>销售</v>
          </cell>
          <cell r="J171" t="str">
            <v>销售专员</v>
          </cell>
          <cell r="K171">
            <v>44979</v>
          </cell>
        </row>
        <row r="172">
          <cell r="C172" t="str">
            <v>李丽萍</v>
          </cell>
          <cell r="D172" t="str">
            <v>上海</v>
          </cell>
          <cell r="E172" t="str">
            <v>上海总部</v>
          </cell>
          <cell r="F172" t="str">
            <v>人力资源部</v>
          </cell>
        </row>
        <row r="172">
          <cell r="H172" t="str">
            <v>员工</v>
          </cell>
        </row>
        <row r="172">
          <cell r="J172" t="str">
            <v>人事专员</v>
          </cell>
          <cell r="K172">
            <v>44979</v>
          </cell>
        </row>
        <row r="173">
          <cell r="C173" t="str">
            <v>邱成</v>
          </cell>
          <cell r="D173" t="str">
            <v>上海</v>
          </cell>
          <cell r="E173" t="str">
            <v>上海总部</v>
          </cell>
          <cell r="F173" t="str">
            <v>产研二部</v>
          </cell>
          <cell r="G173" t="str">
            <v>系统中台组</v>
          </cell>
          <cell r="H173" t="str">
            <v>员工</v>
          </cell>
          <cell r="I173" t="str">
            <v>开发</v>
          </cell>
          <cell r="J173" t="str">
            <v>Java开发工程师</v>
          </cell>
          <cell r="K173">
            <v>44984</v>
          </cell>
        </row>
        <row r="174">
          <cell r="C174" t="str">
            <v>陆常斌</v>
          </cell>
          <cell r="D174" t="str">
            <v>上海</v>
          </cell>
          <cell r="E174" t="str">
            <v>上海总部</v>
          </cell>
          <cell r="F174" t="str">
            <v>业务一部</v>
          </cell>
          <cell r="G174" t="str">
            <v>新媒体组</v>
          </cell>
          <cell r="H174" t="str">
            <v>员工</v>
          </cell>
        </row>
        <row r="174">
          <cell r="J174" t="str">
            <v>视频编辑</v>
          </cell>
          <cell r="K174">
            <v>44991</v>
          </cell>
        </row>
        <row r="175">
          <cell r="C175" t="str">
            <v>朱梦雅</v>
          </cell>
          <cell r="D175" t="str">
            <v>上海</v>
          </cell>
          <cell r="E175" t="str">
            <v>上海总部</v>
          </cell>
          <cell r="F175" t="str">
            <v>产研一部</v>
          </cell>
          <cell r="G175" t="str">
            <v>教育三组</v>
          </cell>
          <cell r="H175" t="str">
            <v>员工</v>
          </cell>
          <cell r="I175" t="str">
            <v>开发</v>
          </cell>
          <cell r="J175" t="str">
            <v>Android开发工程师</v>
          </cell>
          <cell r="K175">
            <v>44991</v>
          </cell>
        </row>
        <row r="176">
          <cell r="C176" t="str">
            <v>孙运成</v>
          </cell>
          <cell r="D176" t="str">
            <v>上海</v>
          </cell>
          <cell r="E176" t="str">
            <v>上海总部</v>
          </cell>
          <cell r="F176" t="str">
            <v>产研二部</v>
          </cell>
          <cell r="G176" t="str">
            <v>架构组</v>
          </cell>
          <cell r="H176" t="str">
            <v>员工</v>
          </cell>
          <cell r="I176" t="str">
            <v>开发</v>
          </cell>
          <cell r="J176" t="str">
            <v>Java开发工程师</v>
          </cell>
          <cell r="K176">
            <v>44992</v>
          </cell>
        </row>
        <row r="177">
          <cell r="C177" t="str">
            <v>陆文宇</v>
          </cell>
          <cell r="D177" t="str">
            <v>上海</v>
          </cell>
          <cell r="E177" t="str">
            <v>上海总部</v>
          </cell>
          <cell r="F177" t="str">
            <v>产研一部</v>
          </cell>
          <cell r="G177" t="str">
            <v>教育三组</v>
          </cell>
          <cell r="H177" t="str">
            <v>员工</v>
          </cell>
          <cell r="I177" t="str">
            <v>开发</v>
          </cell>
          <cell r="J177" t="str">
            <v>IOS开发工程师</v>
          </cell>
          <cell r="K177">
            <v>44993</v>
          </cell>
        </row>
        <row r="178">
          <cell r="C178" t="str">
            <v>陈园桃</v>
          </cell>
          <cell r="D178" t="str">
            <v>长沙</v>
          </cell>
          <cell r="E178" t="str">
            <v>长沙分公司</v>
          </cell>
          <cell r="F178" t="str">
            <v>长沙营销中心</v>
          </cell>
          <cell r="G178" t="str">
            <v>苏星星组</v>
          </cell>
          <cell r="H178" t="str">
            <v>员工</v>
          </cell>
          <cell r="I178" t="str">
            <v>销售</v>
          </cell>
          <cell r="J178" t="str">
            <v>资深销售一级</v>
          </cell>
          <cell r="K178">
            <v>44998</v>
          </cell>
        </row>
        <row r="179">
          <cell r="C179" t="str">
            <v>方威</v>
          </cell>
          <cell r="D179" t="str">
            <v>长沙</v>
          </cell>
          <cell r="E179" t="str">
            <v>长沙分公司</v>
          </cell>
          <cell r="F179" t="str">
            <v>长沙营销中心</v>
          </cell>
          <cell r="G179" t="str">
            <v>苏星星组</v>
          </cell>
          <cell r="H179" t="str">
            <v>员工</v>
          </cell>
          <cell r="I179" t="str">
            <v>销售</v>
          </cell>
          <cell r="J179" t="str">
            <v>资深销售一级</v>
          </cell>
          <cell r="K179">
            <v>44998</v>
          </cell>
        </row>
        <row r="180">
          <cell r="C180" t="str">
            <v>黄艺慧</v>
          </cell>
          <cell r="D180" t="str">
            <v>厦门</v>
          </cell>
          <cell r="E180" t="str">
            <v>厦门分公司</v>
          </cell>
          <cell r="F180" t="str">
            <v>厦门内容部</v>
          </cell>
          <cell r="G180" t="str">
            <v>陈雅真组</v>
          </cell>
          <cell r="H180" t="str">
            <v>员工</v>
          </cell>
        </row>
        <row r="180">
          <cell r="J180" t="str">
            <v>内容编辑</v>
          </cell>
          <cell r="K180">
            <v>45005</v>
          </cell>
        </row>
        <row r="181">
          <cell r="C181" t="str">
            <v>许鑫悦</v>
          </cell>
          <cell r="D181" t="str">
            <v>厦门</v>
          </cell>
          <cell r="E181" t="str">
            <v>厦门分公司</v>
          </cell>
          <cell r="F181" t="str">
            <v>厦门内容部</v>
          </cell>
          <cell r="G181" t="str">
            <v>林碧虹组</v>
          </cell>
          <cell r="H181" t="str">
            <v>员工</v>
          </cell>
        </row>
        <row r="181">
          <cell r="J181" t="str">
            <v>内容编辑</v>
          </cell>
          <cell r="K181">
            <v>45007</v>
          </cell>
        </row>
        <row r="182">
          <cell r="C182" t="str">
            <v>李一鸣</v>
          </cell>
          <cell r="D182" t="str">
            <v>上海</v>
          </cell>
          <cell r="E182" t="str">
            <v>上海总部</v>
          </cell>
          <cell r="F182" t="str">
            <v>产研一部</v>
          </cell>
          <cell r="G182" t="str">
            <v>直播组</v>
          </cell>
          <cell r="H182" t="str">
            <v>员工</v>
          </cell>
          <cell r="I182" t="str">
            <v>设计</v>
          </cell>
          <cell r="J182" t="str">
            <v>UI设计师</v>
          </cell>
          <cell r="K182">
            <v>45019</v>
          </cell>
        </row>
        <row r="183">
          <cell r="C183" t="str">
            <v>李敏</v>
          </cell>
          <cell r="D183" t="str">
            <v>厦门</v>
          </cell>
          <cell r="E183" t="str">
            <v>厦门分公司</v>
          </cell>
          <cell r="F183" t="str">
            <v>产研一部</v>
          </cell>
          <cell r="G183" t="str">
            <v>小程序商城组</v>
          </cell>
          <cell r="H183" t="str">
            <v>员工</v>
          </cell>
          <cell r="I183" t="str">
            <v>设计</v>
          </cell>
          <cell r="J183" t="str">
            <v>UI设计师</v>
          </cell>
          <cell r="K183">
            <v>45019</v>
          </cell>
        </row>
        <row r="184">
          <cell r="C184" t="str">
            <v>耿童童</v>
          </cell>
          <cell r="D184" t="str">
            <v>上海</v>
          </cell>
          <cell r="E184" t="str">
            <v>上海总部</v>
          </cell>
          <cell r="F184" t="str">
            <v>产研一部</v>
          </cell>
          <cell r="G184" t="str">
            <v>教育一组</v>
          </cell>
          <cell r="H184" t="str">
            <v>员工</v>
          </cell>
          <cell r="I184" t="str">
            <v>测试</v>
          </cell>
          <cell r="J184" t="str">
            <v>测试工程师</v>
          </cell>
          <cell r="K184">
            <v>45019</v>
          </cell>
        </row>
        <row r="185">
          <cell r="C185" t="str">
            <v>王臣立</v>
          </cell>
          <cell r="D185" t="str">
            <v>长沙</v>
          </cell>
          <cell r="E185" t="str">
            <v>长沙分公司</v>
          </cell>
          <cell r="F185" t="str">
            <v>长沙营销中心</v>
          </cell>
          <cell r="G185" t="str">
            <v>苏星星组</v>
          </cell>
          <cell r="H185" t="str">
            <v>员工</v>
          </cell>
          <cell r="I185" t="str">
            <v>销售</v>
          </cell>
          <cell r="J185" t="str">
            <v>销售专员</v>
          </cell>
          <cell r="K185">
            <v>45023</v>
          </cell>
        </row>
        <row r="186">
          <cell r="C186" t="str">
            <v>王海云</v>
          </cell>
          <cell r="D186" t="str">
            <v>长沙</v>
          </cell>
          <cell r="E186" t="str">
            <v>长沙分公司</v>
          </cell>
          <cell r="F186" t="str">
            <v>长沙营销中心</v>
          </cell>
          <cell r="G186" t="str">
            <v>苏星星组</v>
          </cell>
          <cell r="H186" t="str">
            <v>员工</v>
          </cell>
          <cell r="I186" t="str">
            <v>销售</v>
          </cell>
          <cell r="J186" t="str">
            <v>销售专员</v>
          </cell>
          <cell r="K186">
            <v>45033</v>
          </cell>
        </row>
        <row r="187">
          <cell r="C187" t="str">
            <v>李帅华</v>
          </cell>
          <cell r="D187" t="str">
            <v>上海</v>
          </cell>
          <cell r="E187" t="str">
            <v>上海总部</v>
          </cell>
          <cell r="F187" t="str">
            <v>产研二部</v>
          </cell>
          <cell r="G187" t="str">
            <v>业务管理三组</v>
          </cell>
          <cell r="H187" t="str">
            <v>员工</v>
          </cell>
          <cell r="I187" t="str">
            <v>开发</v>
          </cell>
          <cell r="J187" t="str">
            <v>前端开发工程师</v>
          </cell>
          <cell r="K187">
            <v>45036</v>
          </cell>
        </row>
        <row r="188">
          <cell r="C188" t="str">
            <v>杜润平</v>
          </cell>
          <cell r="D188" t="str">
            <v>上海</v>
          </cell>
          <cell r="E188" t="str">
            <v>上海总部</v>
          </cell>
          <cell r="F188" t="str">
            <v>总经办</v>
          </cell>
        </row>
        <row r="188">
          <cell r="H188" t="str">
            <v>员工</v>
          </cell>
        </row>
        <row r="188">
          <cell r="J188" t="str">
            <v>总经理助理</v>
          </cell>
          <cell r="K188">
            <v>45040</v>
          </cell>
        </row>
        <row r="189">
          <cell r="C189" t="str">
            <v>赵德正</v>
          </cell>
          <cell r="D189" t="str">
            <v>上海</v>
          </cell>
          <cell r="E189" t="str">
            <v>上海总部</v>
          </cell>
          <cell r="F189" t="str">
            <v>产研二部</v>
          </cell>
          <cell r="G189" t="str">
            <v>业务管理一组</v>
          </cell>
          <cell r="H189" t="str">
            <v>员工</v>
          </cell>
          <cell r="I189" t="str">
            <v>开发</v>
          </cell>
          <cell r="J189" t="str">
            <v>前端开发工程师</v>
          </cell>
          <cell r="K189">
            <v>45041</v>
          </cell>
        </row>
        <row r="190">
          <cell r="C190" t="str">
            <v>臧兆鋆</v>
          </cell>
          <cell r="D190" t="str">
            <v>上海</v>
          </cell>
          <cell r="E190" t="str">
            <v>上海总部</v>
          </cell>
          <cell r="F190" t="str">
            <v>产研二部</v>
          </cell>
          <cell r="G190" t="str">
            <v>业务管理三组</v>
          </cell>
          <cell r="H190" t="str">
            <v>员工</v>
          </cell>
          <cell r="I190" t="str">
            <v>开发</v>
          </cell>
          <cell r="J190" t="str">
            <v>PHP开发工程师</v>
          </cell>
          <cell r="K190">
            <v>45050</v>
          </cell>
        </row>
        <row r="191">
          <cell r="C191" t="str">
            <v>李赛赛</v>
          </cell>
          <cell r="D191" t="str">
            <v>上海</v>
          </cell>
          <cell r="E191" t="str">
            <v>上海总部</v>
          </cell>
          <cell r="F191" t="str">
            <v>上海营销二部</v>
          </cell>
          <cell r="G191" t="str">
            <v>李腾飞组</v>
          </cell>
          <cell r="H191" t="str">
            <v>员工</v>
          </cell>
          <cell r="I191" t="str">
            <v>销售</v>
          </cell>
          <cell r="J191" t="str">
            <v>资深销售一级</v>
          </cell>
          <cell r="K191">
            <v>45061</v>
          </cell>
        </row>
        <row r="192">
          <cell r="C192" t="str">
            <v>彭蕾</v>
          </cell>
          <cell r="D192" t="str">
            <v>长沙</v>
          </cell>
          <cell r="E192" t="str">
            <v>长沙分公司</v>
          </cell>
          <cell r="F192" t="str">
            <v>长沙营销中心</v>
          </cell>
          <cell r="G192" t="str">
            <v>何双组</v>
          </cell>
          <cell r="H192" t="str">
            <v>员工</v>
          </cell>
          <cell r="I192" t="str">
            <v>销售</v>
          </cell>
          <cell r="J192" t="str">
            <v>资深销售二级</v>
          </cell>
          <cell r="K192">
            <v>45061</v>
          </cell>
        </row>
        <row r="193">
          <cell r="C193" t="str">
            <v>岳娟</v>
          </cell>
          <cell r="D193" t="str">
            <v>上海</v>
          </cell>
          <cell r="E193" t="str">
            <v>上海总部</v>
          </cell>
          <cell r="F193" t="str">
            <v>上海营销一部</v>
          </cell>
          <cell r="G193" t="str">
            <v>朱行悟组</v>
          </cell>
          <cell r="H193" t="str">
            <v>员工</v>
          </cell>
          <cell r="I193" t="str">
            <v>销售</v>
          </cell>
          <cell r="J193" t="str">
            <v>资深销售一级</v>
          </cell>
          <cell r="K193">
            <v>45062</v>
          </cell>
        </row>
        <row r="194">
          <cell r="C194" t="str">
            <v>刘建镇</v>
          </cell>
          <cell r="D194" t="str">
            <v>厦门</v>
          </cell>
          <cell r="E194" t="str">
            <v>厦门分公司</v>
          </cell>
          <cell r="F194" t="str">
            <v>厦门营销一部</v>
          </cell>
          <cell r="G194" t="str">
            <v>刘益先组</v>
          </cell>
          <cell r="H194" t="str">
            <v>员工</v>
          </cell>
          <cell r="I194" t="str">
            <v>销售</v>
          </cell>
          <cell r="J194" t="str">
            <v>销售专员</v>
          </cell>
          <cell r="K194">
            <v>45064</v>
          </cell>
        </row>
        <row r="195">
          <cell r="C195" t="str">
            <v>张俊</v>
          </cell>
          <cell r="D195" t="str">
            <v>上海</v>
          </cell>
          <cell r="E195" t="str">
            <v>上海总部</v>
          </cell>
          <cell r="F195" t="str">
            <v>上海营销二部</v>
          </cell>
          <cell r="G195" t="str">
            <v>吴菲组</v>
          </cell>
          <cell r="H195" t="str">
            <v>员工</v>
          </cell>
          <cell r="I195" t="str">
            <v>运营</v>
          </cell>
          <cell r="J195" t="str">
            <v>运营专员</v>
          </cell>
          <cell r="K195">
            <v>45068</v>
          </cell>
        </row>
        <row r="196">
          <cell r="C196" t="str">
            <v>尹钧正</v>
          </cell>
          <cell r="D196" t="str">
            <v>上海</v>
          </cell>
          <cell r="E196" t="str">
            <v>上海总部</v>
          </cell>
          <cell r="F196" t="str">
            <v>产研二部</v>
          </cell>
          <cell r="G196" t="str">
            <v>业务管理一组</v>
          </cell>
          <cell r="H196" t="str">
            <v>员工</v>
          </cell>
          <cell r="I196" t="str">
            <v>测试</v>
          </cell>
          <cell r="J196" t="str">
            <v>测试工程师</v>
          </cell>
          <cell r="K196">
            <v>45078</v>
          </cell>
        </row>
        <row r="197">
          <cell r="C197" t="str">
            <v>周建明</v>
          </cell>
          <cell r="D197" t="str">
            <v>厦门</v>
          </cell>
          <cell r="E197" t="str">
            <v>厦门分公司</v>
          </cell>
          <cell r="F197" t="str">
            <v>厦门营销二部</v>
          </cell>
          <cell r="G197" t="str">
            <v>许财杰组</v>
          </cell>
          <cell r="H197" t="str">
            <v>员工</v>
          </cell>
          <cell r="I197" t="str">
            <v>销售</v>
          </cell>
          <cell r="J197" t="str">
            <v>销售专员</v>
          </cell>
          <cell r="K197">
            <v>45078</v>
          </cell>
        </row>
        <row r="198">
          <cell r="C198" t="str">
            <v>徐玲馨</v>
          </cell>
          <cell r="D198" t="str">
            <v>上海</v>
          </cell>
          <cell r="E198" t="str">
            <v>上海总部</v>
          </cell>
          <cell r="F198" t="str">
            <v>产研二部</v>
          </cell>
          <cell r="G198" t="str">
            <v>业务管理三组</v>
          </cell>
          <cell r="H198" t="str">
            <v>员工</v>
          </cell>
          <cell r="I198" t="str">
            <v>设计</v>
          </cell>
          <cell r="J198" t="str">
            <v>UI设计师</v>
          </cell>
          <cell r="K198">
            <v>45078</v>
          </cell>
        </row>
        <row r="199">
          <cell r="C199" t="str">
            <v>吴凯莉</v>
          </cell>
          <cell r="D199" t="str">
            <v>长沙</v>
          </cell>
          <cell r="E199" t="str">
            <v>长沙分公司</v>
          </cell>
          <cell r="F199" t="str">
            <v>长沙营销中心</v>
          </cell>
          <cell r="G199" t="str">
            <v>何双组</v>
          </cell>
          <cell r="H199" t="str">
            <v>员工</v>
          </cell>
          <cell r="I199" t="str">
            <v>销售</v>
          </cell>
          <cell r="J199" t="str">
            <v>资深销售二级</v>
          </cell>
          <cell r="K199">
            <v>45078</v>
          </cell>
        </row>
        <row r="200">
          <cell r="C200" t="str">
            <v>蔡子俊</v>
          </cell>
          <cell r="D200" t="str">
            <v>上海</v>
          </cell>
          <cell r="E200" t="str">
            <v>上海总部</v>
          </cell>
          <cell r="F200" t="str">
            <v>产研一部</v>
          </cell>
          <cell r="G200" t="str">
            <v>教育一组</v>
          </cell>
          <cell r="H200" t="str">
            <v>员工</v>
          </cell>
          <cell r="I200" t="str">
            <v>测试</v>
          </cell>
          <cell r="J200" t="str">
            <v>测试工程师</v>
          </cell>
          <cell r="K200">
            <v>45082</v>
          </cell>
        </row>
        <row r="201">
          <cell r="C201" t="str">
            <v>陈钊</v>
          </cell>
          <cell r="D201" t="str">
            <v>深圳</v>
          </cell>
          <cell r="E201" t="str">
            <v>深圳分公司</v>
          </cell>
          <cell r="F201" t="str">
            <v>产研二部</v>
          </cell>
          <cell r="G201" t="str">
            <v>业务管理二组</v>
          </cell>
          <cell r="H201" t="str">
            <v>员工</v>
          </cell>
          <cell r="I201" t="str">
            <v>开发</v>
          </cell>
          <cell r="J201" t="str">
            <v>前端开发工程师</v>
          </cell>
          <cell r="K201">
            <v>45091</v>
          </cell>
        </row>
        <row r="202">
          <cell r="C202" t="str">
            <v>李叶泥泥</v>
          </cell>
          <cell r="D202" t="str">
            <v>上海</v>
          </cell>
          <cell r="E202" t="str">
            <v>上海总部</v>
          </cell>
          <cell r="F202" t="str">
            <v>业务一部</v>
          </cell>
          <cell r="G202" t="str">
            <v>新媒体组</v>
          </cell>
          <cell r="H202" t="str">
            <v>员工</v>
          </cell>
        </row>
        <row r="202">
          <cell r="J202" t="str">
            <v>新媒体运营</v>
          </cell>
          <cell r="K202">
            <v>45091</v>
          </cell>
        </row>
        <row r="203">
          <cell r="C203" t="str">
            <v>刘涛</v>
          </cell>
          <cell r="D203" t="str">
            <v>深圳</v>
          </cell>
          <cell r="E203" t="str">
            <v>深圳分公司</v>
          </cell>
          <cell r="F203" t="str">
            <v>产研二部</v>
          </cell>
          <cell r="G203" t="str">
            <v>业务管理二组</v>
          </cell>
          <cell r="H203" t="str">
            <v>员工</v>
          </cell>
          <cell r="I203" t="str">
            <v>开发</v>
          </cell>
          <cell r="J203" t="str">
            <v>前端开发工程师</v>
          </cell>
          <cell r="K203">
            <v>45102</v>
          </cell>
        </row>
        <row r="204">
          <cell r="C204" t="str">
            <v>陈震</v>
          </cell>
          <cell r="D204" t="str">
            <v>厦门</v>
          </cell>
          <cell r="E204" t="str">
            <v>厦门分公司</v>
          </cell>
          <cell r="F204" t="str">
            <v>产研一部</v>
          </cell>
          <cell r="G204" t="str">
            <v>小程序商城组</v>
          </cell>
          <cell r="H204" t="str">
            <v>员工</v>
          </cell>
          <cell r="I204" t="str">
            <v>开发</v>
          </cell>
          <cell r="J204" t="str">
            <v>php开发工程师</v>
          </cell>
          <cell r="K204">
            <v>45102</v>
          </cell>
        </row>
        <row r="205">
          <cell r="C205" t="str">
            <v>宁鹏</v>
          </cell>
          <cell r="D205" t="str">
            <v>长沙</v>
          </cell>
          <cell r="E205" t="str">
            <v>长沙分公司</v>
          </cell>
          <cell r="F205" t="str">
            <v>长沙营销中心</v>
          </cell>
          <cell r="G205" t="str">
            <v>苏星星组</v>
          </cell>
          <cell r="H205" t="str">
            <v>员工</v>
          </cell>
          <cell r="I205" t="str">
            <v>销售</v>
          </cell>
          <cell r="J205" t="str">
            <v>资深销售一级</v>
          </cell>
          <cell r="K205">
            <v>45104</v>
          </cell>
        </row>
        <row r="206">
          <cell r="C206" t="str">
            <v>陈雪清</v>
          </cell>
          <cell r="D206" t="str">
            <v>厦门</v>
          </cell>
          <cell r="E206" t="str">
            <v>厦门分公司</v>
          </cell>
          <cell r="F206" t="str">
            <v>业务一部</v>
          </cell>
          <cell r="G206" t="str">
            <v>书法事业部</v>
          </cell>
          <cell r="H206" t="str">
            <v>员工</v>
          </cell>
        </row>
        <row r="206">
          <cell r="J206" t="str">
            <v>书法高级教研</v>
          </cell>
          <cell r="K206">
            <v>45110</v>
          </cell>
        </row>
        <row r="207">
          <cell r="C207" t="str">
            <v>刘天来</v>
          </cell>
          <cell r="D207" t="str">
            <v>厦门</v>
          </cell>
          <cell r="E207" t="str">
            <v>厦门分公司</v>
          </cell>
          <cell r="F207" t="str">
            <v>业务一部</v>
          </cell>
          <cell r="G207" t="str">
            <v>书法事业部</v>
          </cell>
          <cell r="H207" t="str">
            <v>经理</v>
          </cell>
        </row>
        <row r="207">
          <cell r="J207" t="str">
            <v>书法事业部经理</v>
          </cell>
          <cell r="K207">
            <v>45110</v>
          </cell>
        </row>
        <row r="208">
          <cell r="C208" t="str">
            <v>潘惠心</v>
          </cell>
          <cell r="D208" t="str">
            <v>厦门</v>
          </cell>
          <cell r="E208" t="str">
            <v>厦门分公司</v>
          </cell>
          <cell r="F208" t="str">
            <v>业务一部</v>
          </cell>
          <cell r="G208" t="str">
            <v>书法事业部</v>
          </cell>
          <cell r="H208" t="str">
            <v>员工</v>
          </cell>
        </row>
        <row r="208">
          <cell r="J208" t="str">
            <v>书法高级教研</v>
          </cell>
          <cell r="K208">
            <v>45113</v>
          </cell>
        </row>
        <row r="209">
          <cell r="C209" t="str">
            <v>周宇洋</v>
          </cell>
          <cell r="D209" t="str">
            <v>长沙</v>
          </cell>
          <cell r="E209" t="str">
            <v>长沙分公司</v>
          </cell>
          <cell r="F209" t="str">
            <v>长沙营销中心</v>
          </cell>
          <cell r="G209" t="str">
            <v>彭乾组</v>
          </cell>
          <cell r="H209" t="str">
            <v>员工</v>
          </cell>
          <cell r="I209" t="str">
            <v>运营</v>
          </cell>
          <cell r="J209" t="str">
            <v>运营专员</v>
          </cell>
          <cell r="K209">
            <v>45117</v>
          </cell>
        </row>
        <row r="210">
          <cell r="C210" t="str">
            <v>刘洋</v>
          </cell>
          <cell r="D210" t="str">
            <v>上海</v>
          </cell>
          <cell r="E210" t="str">
            <v>上海总部</v>
          </cell>
          <cell r="F210" t="str">
            <v>产研二部</v>
          </cell>
          <cell r="G210" t="str">
            <v>业务管理三组</v>
          </cell>
          <cell r="H210" t="str">
            <v>员工</v>
          </cell>
          <cell r="I210" t="str">
            <v>产品</v>
          </cell>
          <cell r="J210" t="str">
            <v>产品经理</v>
          </cell>
          <cell r="K210">
            <v>45117</v>
          </cell>
        </row>
        <row r="211">
          <cell r="C211" t="str">
            <v>方志海</v>
          </cell>
          <cell r="D211" t="str">
            <v>厦门</v>
          </cell>
          <cell r="E211" t="str">
            <v>厦门分公司</v>
          </cell>
          <cell r="F211" t="str">
            <v>业务一部</v>
          </cell>
          <cell r="G211" t="str">
            <v>书法事业部</v>
          </cell>
          <cell r="H211" t="str">
            <v>员工</v>
          </cell>
        </row>
        <row r="211">
          <cell r="J211" t="str">
            <v>书法高级教研</v>
          </cell>
          <cell r="K211">
            <v>45118</v>
          </cell>
        </row>
        <row r="212">
          <cell r="C212" t="str">
            <v>乐敏</v>
          </cell>
          <cell r="D212" t="str">
            <v>上海</v>
          </cell>
          <cell r="E212" t="str">
            <v>上海总部</v>
          </cell>
          <cell r="F212" t="str">
            <v>业务一部</v>
          </cell>
          <cell r="G212" t="str">
            <v>美术事业部</v>
          </cell>
          <cell r="H212" t="str">
            <v>主管</v>
          </cell>
        </row>
        <row r="212">
          <cell r="J212" t="str">
            <v>美术教研主管</v>
          </cell>
          <cell r="K212">
            <v>45125</v>
          </cell>
        </row>
        <row r="213">
          <cell r="C213" t="str">
            <v>程坤宇</v>
          </cell>
          <cell r="D213" t="str">
            <v>上海</v>
          </cell>
          <cell r="E213" t="str">
            <v>上海总部</v>
          </cell>
          <cell r="F213" t="str">
            <v>产研一部</v>
          </cell>
          <cell r="G213" t="str">
            <v>教育二组</v>
          </cell>
          <cell r="H213" t="str">
            <v>员工</v>
          </cell>
          <cell r="I213" t="str">
            <v>测试</v>
          </cell>
          <cell r="J213" t="str">
            <v>测试工程师</v>
          </cell>
          <cell r="K213">
            <v>45133</v>
          </cell>
        </row>
        <row r="214">
          <cell r="C214" t="str">
            <v>杨少杰</v>
          </cell>
          <cell r="D214" t="str">
            <v>郑州</v>
          </cell>
          <cell r="E214" t="str">
            <v>郑州分公司</v>
          </cell>
          <cell r="F214" t="str">
            <v>郑州营销中心</v>
          </cell>
          <cell r="G214" t="str">
            <v>郑州运营组</v>
          </cell>
          <cell r="H214" t="str">
            <v>员工</v>
          </cell>
          <cell r="I214" t="str">
            <v>运营</v>
          </cell>
          <cell r="J214" t="str">
            <v>运营专员</v>
          </cell>
          <cell r="K214">
            <v>45139</v>
          </cell>
        </row>
        <row r="215">
          <cell r="C215" t="str">
            <v>黄伟</v>
          </cell>
          <cell r="D215" t="str">
            <v>西安</v>
          </cell>
          <cell r="E215" t="str">
            <v>西安分公司</v>
          </cell>
          <cell r="F215" t="str">
            <v>西安营销中心</v>
          </cell>
          <cell r="G215" t="str">
            <v>西安销售组</v>
          </cell>
          <cell r="H215" t="str">
            <v>员工</v>
          </cell>
          <cell r="I215" t="str">
            <v>销售</v>
          </cell>
          <cell r="J215" t="str">
            <v>资深销售一级</v>
          </cell>
          <cell r="K215">
            <v>45139</v>
          </cell>
        </row>
        <row r="216">
          <cell r="C216" t="str">
            <v>叶云霞</v>
          </cell>
          <cell r="D216" t="str">
            <v>厦门</v>
          </cell>
          <cell r="E216" t="str">
            <v>厦门分公司</v>
          </cell>
          <cell r="F216" t="str">
            <v>厦门营销二部</v>
          </cell>
          <cell r="G216" t="str">
            <v>杜雅妮组</v>
          </cell>
          <cell r="H216" t="str">
            <v>员工</v>
          </cell>
          <cell r="I216" t="str">
            <v>运营</v>
          </cell>
          <cell r="J216" t="str">
            <v>运营专员</v>
          </cell>
          <cell r="K216">
            <v>45139</v>
          </cell>
        </row>
        <row r="217">
          <cell r="C217" t="str">
            <v>夏伶慧</v>
          </cell>
          <cell r="D217" t="str">
            <v>上海</v>
          </cell>
          <cell r="E217" t="str">
            <v>上海总部</v>
          </cell>
          <cell r="F217" t="str">
            <v>产研二部</v>
          </cell>
          <cell r="G217" t="str">
            <v>业务管理三组</v>
          </cell>
          <cell r="H217" t="str">
            <v>员工</v>
          </cell>
          <cell r="I217" t="str">
            <v>产品</v>
          </cell>
          <cell r="J217" t="str">
            <v>产品经理</v>
          </cell>
          <cell r="K217">
            <v>45139</v>
          </cell>
        </row>
        <row r="218">
          <cell r="C218" t="str">
            <v>党磊</v>
          </cell>
          <cell r="D218" t="str">
            <v>西安</v>
          </cell>
          <cell r="E218" t="str">
            <v>西安分公司</v>
          </cell>
          <cell r="F218" t="str">
            <v>西安营销中心</v>
          </cell>
          <cell r="G218" t="str">
            <v>西安销售组</v>
          </cell>
          <cell r="H218" t="str">
            <v>员工</v>
          </cell>
          <cell r="I218" t="str">
            <v>销售</v>
          </cell>
          <cell r="J218" t="str">
            <v>销售专员</v>
          </cell>
          <cell r="K218">
            <v>45142</v>
          </cell>
        </row>
        <row r="219">
          <cell r="C219" t="str">
            <v>曹佳军</v>
          </cell>
          <cell r="D219" t="str">
            <v>上海</v>
          </cell>
          <cell r="E219" t="str">
            <v>上海总部</v>
          </cell>
          <cell r="F219" t="str">
            <v>业务一部</v>
          </cell>
          <cell r="G219" t="str">
            <v>业务运营组</v>
          </cell>
          <cell r="H219" t="str">
            <v>员工</v>
          </cell>
        </row>
        <row r="219">
          <cell r="J219" t="str">
            <v>业务运营</v>
          </cell>
          <cell r="K219">
            <v>45145</v>
          </cell>
        </row>
        <row r="220">
          <cell r="C220" t="str">
            <v>张程莹</v>
          </cell>
          <cell r="D220" t="str">
            <v>深圳</v>
          </cell>
          <cell r="E220" t="str">
            <v>深圳分公司</v>
          </cell>
          <cell r="F220" t="str">
            <v>产研二部</v>
          </cell>
          <cell r="G220" t="str">
            <v>业务管理二组</v>
          </cell>
          <cell r="H220" t="str">
            <v>员工</v>
          </cell>
          <cell r="I220" t="str">
            <v>测试</v>
          </cell>
          <cell r="J220" t="str">
            <v>测试工程师</v>
          </cell>
          <cell r="K220">
            <v>45146</v>
          </cell>
        </row>
        <row r="221">
          <cell r="C221" t="str">
            <v>杜修文</v>
          </cell>
          <cell r="D221" t="str">
            <v>西安</v>
          </cell>
          <cell r="E221" t="str">
            <v>西安分公司</v>
          </cell>
          <cell r="F221" t="str">
            <v>西安营销中心</v>
          </cell>
          <cell r="G221" t="str">
            <v>西安销售组</v>
          </cell>
          <cell r="H221" t="str">
            <v>员工</v>
          </cell>
          <cell r="I221" t="str">
            <v>销售</v>
          </cell>
          <cell r="J221" t="str">
            <v>销售专员</v>
          </cell>
          <cell r="K221">
            <v>45146</v>
          </cell>
        </row>
        <row r="222">
          <cell r="C222" t="str">
            <v>张小高</v>
          </cell>
          <cell r="D222" t="str">
            <v>上海</v>
          </cell>
          <cell r="E222" t="str">
            <v>上海总部</v>
          </cell>
          <cell r="F222" t="str">
            <v>上海营销二部</v>
          </cell>
          <cell r="G222" t="str">
            <v>李腾飞组</v>
          </cell>
          <cell r="H222" t="str">
            <v>员工</v>
          </cell>
          <cell r="I222" t="str">
            <v>销售</v>
          </cell>
          <cell r="J222" t="str">
            <v>销售专员</v>
          </cell>
          <cell r="K222">
            <v>45146</v>
          </cell>
        </row>
        <row r="223">
          <cell r="C223" t="str">
            <v>李浩瀚</v>
          </cell>
          <cell r="D223" t="str">
            <v>上海</v>
          </cell>
          <cell r="E223" t="str">
            <v>上海总部</v>
          </cell>
          <cell r="F223" t="str">
            <v>上海营销一部</v>
          </cell>
          <cell r="G223" t="str">
            <v>朱行悟组</v>
          </cell>
          <cell r="H223" t="str">
            <v>员工</v>
          </cell>
          <cell r="I223" t="str">
            <v>销售</v>
          </cell>
          <cell r="J223" t="str">
            <v>资深销售一级</v>
          </cell>
          <cell r="K223">
            <v>45148</v>
          </cell>
        </row>
        <row r="224">
          <cell r="C224" t="str">
            <v>蔡璐滢</v>
          </cell>
          <cell r="D224" t="str">
            <v>厦门</v>
          </cell>
          <cell r="E224" t="str">
            <v>厦门分公司</v>
          </cell>
          <cell r="F224" t="str">
            <v>业务一部</v>
          </cell>
          <cell r="G224" t="str">
            <v>书法事业部</v>
          </cell>
          <cell r="H224" t="str">
            <v>员工</v>
          </cell>
        </row>
        <row r="224">
          <cell r="J224" t="str">
            <v>平面设计</v>
          </cell>
          <cell r="K224">
            <v>45148</v>
          </cell>
        </row>
        <row r="225">
          <cell r="C225" t="str">
            <v>章婷</v>
          </cell>
          <cell r="D225" t="str">
            <v>上海</v>
          </cell>
          <cell r="E225" t="str">
            <v>上海总部</v>
          </cell>
          <cell r="F225" t="str">
            <v>业务一部</v>
          </cell>
          <cell r="G225" t="str">
            <v>美术事业部</v>
          </cell>
          <cell r="H225" t="str">
            <v>员工</v>
          </cell>
        </row>
        <row r="225">
          <cell r="J225" t="str">
            <v>美术高级教研</v>
          </cell>
          <cell r="K225">
            <v>45152</v>
          </cell>
        </row>
        <row r="226">
          <cell r="C226" t="str">
            <v>王秀婷</v>
          </cell>
          <cell r="D226" t="str">
            <v>上海</v>
          </cell>
          <cell r="E226" t="str">
            <v>上海总部</v>
          </cell>
          <cell r="F226" t="str">
            <v>业务一部</v>
          </cell>
          <cell r="G226" t="str">
            <v>美术事业部</v>
          </cell>
          <cell r="H226" t="str">
            <v>员工</v>
          </cell>
        </row>
        <row r="226">
          <cell r="J226" t="str">
            <v>美术高级教研</v>
          </cell>
          <cell r="K226">
            <v>45152</v>
          </cell>
        </row>
        <row r="227">
          <cell r="C227" t="str">
            <v>曾炎锋</v>
          </cell>
          <cell r="D227" t="str">
            <v>厦门</v>
          </cell>
          <cell r="E227" t="str">
            <v>厦门分公司</v>
          </cell>
          <cell r="F227" t="str">
            <v>厦门营销一部</v>
          </cell>
          <cell r="G227" t="str">
            <v>刘益先组</v>
          </cell>
          <cell r="H227" t="str">
            <v>员工</v>
          </cell>
          <cell r="I227" t="str">
            <v>销售</v>
          </cell>
          <cell r="J227" t="str">
            <v>销售专员</v>
          </cell>
          <cell r="K227">
            <v>45152</v>
          </cell>
        </row>
        <row r="228">
          <cell r="C228" t="str">
            <v>吴泽珊</v>
          </cell>
          <cell r="D228" t="str">
            <v>厦门</v>
          </cell>
          <cell r="E228" t="str">
            <v>厦门分公司</v>
          </cell>
          <cell r="F228" t="str">
            <v>厦门营销二部</v>
          </cell>
          <cell r="G228" t="str">
            <v>许财杰组</v>
          </cell>
          <cell r="H228" t="str">
            <v>员工</v>
          </cell>
          <cell r="I228" t="str">
            <v>销售</v>
          </cell>
          <cell r="J228" t="str">
            <v>销售专员</v>
          </cell>
          <cell r="K228">
            <v>45166</v>
          </cell>
        </row>
        <row r="229">
          <cell r="C229" t="str">
            <v>张卓</v>
          </cell>
          <cell r="D229" t="str">
            <v>西安</v>
          </cell>
          <cell r="E229" t="str">
            <v>西安分公司</v>
          </cell>
          <cell r="F229" t="str">
            <v>西安营销中心</v>
          </cell>
          <cell r="G229" t="str">
            <v>西安销售组</v>
          </cell>
          <cell r="H229" t="str">
            <v>员工</v>
          </cell>
          <cell r="I229" t="str">
            <v>销售</v>
          </cell>
          <cell r="J229" t="str">
            <v>销售专员</v>
          </cell>
          <cell r="K229">
            <v>45166</v>
          </cell>
        </row>
        <row r="230">
          <cell r="C230" t="str">
            <v>陈佳俊</v>
          </cell>
          <cell r="D230" t="str">
            <v>长沙</v>
          </cell>
          <cell r="E230" t="str">
            <v>长沙分公司</v>
          </cell>
          <cell r="F230" t="str">
            <v>长沙营销中心</v>
          </cell>
          <cell r="G230" t="str">
            <v>何双组</v>
          </cell>
          <cell r="H230" t="str">
            <v>员工</v>
          </cell>
          <cell r="I230" t="str">
            <v>销售</v>
          </cell>
          <cell r="J230" t="str">
            <v>资深销售一级</v>
          </cell>
          <cell r="K230">
            <v>45166</v>
          </cell>
        </row>
        <row r="231">
          <cell r="C231" t="str">
            <v>周波涛</v>
          </cell>
          <cell r="D231" t="str">
            <v>长沙</v>
          </cell>
          <cell r="E231" t="str">
            <v>长沙分公司</v>
          </cell>
          <cell r="F231" t="str">
            <v>长沙营销中心</v>
          </cell>
          <cell r="G231" t="str">
            <v>周波涛组</v>
          </cell>
          <cell r="H231" t="str">
            <v>主管</v>
          </cell>
          <cell r="I231" t="str">
            <v>销售</v>
          </cell>
          <cell r="J231" t="str">
            <v>销售主管</v>
          </cell>
          <cell r="K231">
            <v>45173</v>
          </cell>
        </row>
        <row r="232">
          <cell r="C232" t="str">
            <v>王之枫</v>
          </cell>
          <cell r="D232" t="str">
            <v>上海</v>
          </cell>
          <cell r="E232" t="str">
            <v>上海总部</v>
          </cell>
          <cell r="F232" t="str">
            <v>产研二部</v>
          </cell>
          <cell r="G232" t="str">
            <v>业务管理一组</v>
          </cell>
          <cell r="H232" t="str">
            <v>员工</v>
          </cell>
          <cell r="I232" t="str">
            <v>开发</v>
          </cell>
          <cell r="J232" t="str">
            <v>PHP开发工程师</v>
          </cell>
          <cell r="K232">
            <v>45174</v>
          </cell>
        </row>
        <row r="233">
          <cell r="C233" t="str">
            <v>孙超</v>
          </cell>
          <cell r="D233" t="str">
            <v>上海</v>
          </cell>
          <cell r="E233" t="str">
            <v>上海总部</v>
          </cell>
          <cell r="F233" t="str">
            <v>产研二部</v>
          </cell>
          <cell r="G233" t="str">
            <v>业务管理二组</v>
          </cell>
          <cell r="H233" t="str">
            <v>员工</v>
          </cell>
          <cell r="I233" t="str">
            <v>产品</v>
          </cell>
          <cell r="J233" t="str">
            <v>产品经理</v>
          </cell>
          <cell r="K233">
            <v>45181</v>
          </cell>
        </row>
        <row r="234">
          <cell r="C234" t="str">
            <v>陈锴</v>
          </cell>
          <cell r="D234" t="str">
            <v>厦门</v>
          </cell>
          <cell r="E234" t="str">
            <v>厦门分公司</v>
          </cell>
          <cell r="F234" t="str">
            <v>厦门营销二部</v>
          </cell>
          <cell r="G234" t="str">
            <v>许满玉组</v>
          </cell>
          <cell r="H234" t="str">
            <v>员工</v>
          </cell>
          <cell r="I234" t="str">
            <v>销售</v>
          </cell>
          <cell r="J234" t="str">
            <v>销售专员</v>
          </cell>
          <cell r="K234">
            <v>45187</v>
          </cell>
        </row>
        <row r="235">
          <cell r="C235" t="str">
            <v>樊云曦</v>
          </cell>
          <cell r="D235" t="str">
            <v>上海</v>
          </cell>
          <cell r="E235" t="str">
            <v>上海总部</v>
          </cell>
          <cell r="F235" t="str">
            <v>产研二部</v>
          </cell>
          <cell r="G235" t="str">
            <v>业务管理一组</v>
          </cell>
          <cell r="H235" t="str">
            <v>员工</v>
          </cell>
          <cell r="I235" t="str">
            <v>设计</v>
          </cell>
          <cell r="J235" t="str">
            <v>UI设计师</v>
          </cell>
          <cell r="K235">
            <v>45222</v>
          </cell>
        </row>
        <row r="236">
          <cell r="C236" t="str">
            <v>赵小明</v>
          </cell>
          <cell r="D236" t="str">
            <v>深圳</v>
          </cell>
          <cell r="E236" t="str">
            <v>深圳分公司</v>
          </cell>
          <cell r="F236" t="str">
            <v>产研二部</v>
          </cell>
          <cell r="G236" t="str">
            <v>业务管理二组</v>
          </cell>
          <cell r="H236" t="str">
            <v>员工</v>
          </cell>
          <cell r="I236" t="str">
            <v>开发</v>
          </cell>
          <cell r="J236" t="str">
            <v>PHP开发工程师</v>
          </cell>
          <cell r="K236">
            <v>45222</v>
          </cell>
        </row>
        <row r="237">
          <cell r="C237" t="str">
            <v>汪燕萍</v>
          </cell>
          <cell r="D237" t="str">
            <v>厦门</v>
          </cell>
          <cell r="E237" t="str">
            <v>厦门分公司</v>
          </cell>
          <cell r="F237" t="str">
            <v>厦门内容部</v>
          </cell>
          <cell r="G237" t="str">
            <v>陈雅真组</v>
          </cell>
          <cell r="H237" t="str">
            <v>员工</v>
          </cell>
        </row>
        <row r="237">
          <cell r="J237" t="str">
            <v>内容编辑</v>
          </cell>
          <cell r="K237">
            <v>45222</v>
          </cell>
        </row>
        <row r="238">
          <cell r="C238" t="str">
            <v>罗琳</v>
          </cell>
          <cell r="D238" t="str">
            <v>厦门</v>
          </cell>
          <cell r="E238" t="str">
            <v>厦门分公司</v>
          </cell>
          <cell r="F238" t="str">
            <v>厦门内容部</v>
          </cell>
          <cell r="G238" t="str">
            <v>陈雅真组</v>
          </cell>
          <cell r="H238" t="str">
            <v>员工</v>
          </cell>
        </row>
        <row r="238">
          <cell r="J238" t="str">
            <v>内容编辑</v>
          </cell>
          <cell r="K238">
            <v>45229</v>
          </cell>
        </row>
        <row r="239">
          <cell r="C239" t="str">
            <v>徐宁</v>
          </cell>
          <cell r="D239" t="str">
            <v>上海</v>
          </cell>
          <cell r="E239" t="str">
            <v>上海总部</v>
          </cell>
          <cell r="F239" t="str">
            <v>产研二部</v>
          </cell>
          <cell r="G239" t="str">
            <v>业务管理一组</v>
          </cell>
          <cell r="H239" t="str">
            <v>员工</v>
          </cell>
          <cell r="I239" t="str">
            <v>测试</v>
          </cell>
          <cell r="J239" t="str">
            <v>测试工程师</v>
          </cell>
          <cell r="K239">
            <v>45231</v>
          </cell>
        </row>
        <row r="240">
          <cell r="C240" t="str">
            <v>陆诗尧</v>
          </cell>
          <cell r="D240" t="str">
            <v>上海</v>
          </cell>
          <cell r="E240" t="str">
            <v>上海总部</v>
          </cell>
          <cell r="F240" t="str">
            <v>产研二部</v>
          </cell>
          <cell r="G240" t="str">
            <v>系统中台组</v>
          </cell>
          <cell r="H240" t="str">
            <v>员工</v>
          </cell>
          <cell r="I240" t="str">
            <v>开发</v>
          </cell>
          <cell r="J240" t="str">
            <v>Java开发工程师</v>
          </cell>
          <cell r="K240">
            <v>45231</v>
          </cell>
        </row>
        <row r="241">
          <cell r="C241" t="str">
            <v>蓝传涛</v>
          </cell>
          <cell r="D241" t="str">
            <v>上海</v>
          </cell>
          <cell r="E241" t="str">
            <v>上海总部</v>
          </cell>
          <cell r="F241" t="str">
            <v>产研二部</v>
          </cell>
          <cell r="G241" t="str">
            <v>系统中台组</v>
          </cell>
          <cell r="H241" t="str">
            <v>员工</v>
          </cell>
          <cell r="I241" t="str">
            <v>开发</v>
          </cell>
          <cell r="J241" t="str">
            <v>Java开发工程师</v>
          </cell>
          <cell r="K241">
            <v>45231</v>
          </cell>
        </row>
        <row r="242">
          <cell r="C242" t="str">
            <v>汪诗雨</v>
          </cell>
          <cell r="D242" t="str">
            <v>上海</v>
          </cell>
          <cell r="E242" t="str">
            <v>上海总部</v>
          </cell>
          <cell r="F242" t="str">
            <v>产研二部</v>
          </cell>
          <cell r="G242" t="str">
            <v>系统中台组</v>
          </cell>
          <cell r="H242" t="str">
            <v>员工</v>
          </cell>
          <cell r="I242" t="str">
            <v>测试</v>
          </cell>
          <cell r="J242" t="str">
            <v>测试工程师</v>
          </cell>
          <cell r="K242">
            <v>45231</v>
          </cell>
        </row>
        <row r="243">
          <cell r="C243" t="str">
            <v>张家惠</v>
          </cell>
          <cell r="D243" t="str">
            <v>上海</v>
          </cell>
          <cell r="E243" t="str">
            <v>上海总部</v>
          </cell>
          <cell r="F243" t="str">
            <v>产研二部</v>
          </cell>
          <cell r="G243" t="str">
            <v>架构组</v>
          </cell>
          <cell r="H243" t="str">
            <v>员工</v>
          </cell>
          <cell r="I243" t="str">
            <v>测试</v>
          </cell>
          <cell r="J243" t="str">
            <v>测试工程师</v>
          </cell>
          <cell r="K243">
            <v>45231</v>
          </cell>
        </row>
        <row r="244">
          <cell r="C244" t="str">
            <v>安治豪</v>
          </cell>
          <cell r="D244" t="str">
            <v>郑州</v>
          </cell>
          <cell r="E244" t="str">
            <v>郑州分公司</v>
          </cell>
          <cell r="F244" t="str">
            <v>郑州营销中心</v>
          </cell>
          <cell r="G244" t="str">
            <v>郭学雷组</v>
          </cell>
          <cell r="H244" t="str">
            <v>员工</v>
          </cell>
          <cell r="I244" t="str">
            <v>销售</v>
          </cell>
          <cell r="J244" t="str">
            <v>销售专员</v>
          </cell>
          <cell r="K244">
            <v>45232</v>
          </cell>
        </row>
        <row r="245">
          <cell r="C245" t="str">
            <v>王芳丽</v>
          </cell>
          <cell r="D245" t="str">
            <v>西安</v>
          </cell>
          <cell r="E245" t="str">
            <v>西安分公司</v>
          </cell>
          <cell r="F245" t="str">
            <v>西安营销中心</v>
          </cell>
          <cell r="G245" t="str">
            <v>西安销售组</v>
          </cell>
          <cell r="H245" t="str">
            <v>员工</v>
          </cell>
          <cell r="I245" t="str">
            <v>销售</v>
          </cell>
          <cell r="J245" t="str">
            <v>销售专员</v>
          </cell>
          <cell r="K245">
            <v>45233</v>
          </cell>
        </row>
        <row r="246">
          <cell r="C246" t="str">
            <v>邓超</v>
          </cell>
          <cell r="D246" t="str">
            <v>上海</v>
          </cell>
          <cell r="E246" t="str">
            <v>上海总部</v>
          </cell>
          <cell r="F246" t="str">
            <v>上海营销一部</v>
          </cell>
          <cell r="G246" t="str">
            <v>朱行悟组</v>
          </cell>
          <cell r="H246" t="str">
            <v>员工</v>
          </cell>
          <cell r="I246" t="str">
            <v>销售</v>
          </cell>
          <cell r="J246" t="str">
            <v>销售专员</v>
          </cell>
          <cell r="K246">
            <v>45236</v>
          </cell>
        </row>
        <row r="247">
          <cell r="C247" t="str">
            <v>王玉冰</v>
          </cell>
          <cell r="D247" t="str">
            <v>上海</v>
          </cell>
          <cell r="E247" t="str">
            <v>上海总部</v>
          </cell>
          <cell r="F247" t="str">
            <v>上海营销三部</v>
          </cell>
          <cell r="G247" t="str">
            <v>万建国组</v>
          </cell>
          <cell r="H247" t="str">
            <v>员工</v>
          </cell>
          <cell r="I247" t="str">
            <v>销售</v>
          </cell>
          <cell r="J247" t="str">
            <v>销售专员</v>
          </cell>
          <cell r="K247">
            <v>45236</v>
          </cell>
        </row>
        <row r="248">
          <cell r="C248" t="str">
            <v>张东升</v>
          </cell>
          <cell r="D248" t="str">
            <v>西安</v>
          </cell>
          <cell r="E248" t="str">
            <v>西安分公司</v>
          </cell>
          <cell r="F248" t="str">
            <v>西安营销中心</v>
          </cell>
          <cell r="G248" t="str">
            <v>西安销售组</v>
          </cell>
          <cell r="H248" t="str">
            <v>员工</v>
          </cell>
          <cell r="I248" t="str">
            <v>销售</v>
          </cell>
          <cell r="J248" t="str">
            <v>销售专员</v>
          </cell>
          <cell r="K248">
            <v>45238</v>
          </cell>
        </row>
        <row r="249">
          <cell r="C249" t="str">
            <v>王亚超</v>
          </cell>
          <cell r="D249" t="str">
            <v>上海</v>
          </cell>
          <cell r="E249" t="str">
            <v>上海总部</v>
          </cell>
          <cell r="F249" t="str">
            <v>产研一部</v>
          </cell>
          <cell r="G249" t="str">
            <v>教育二组</v>
          </cell>
          <cell r="H249" t="str">
            <v>员工</v>
          </cell>
          <cell r="I249" t="str">
            <v>产品</v>
          </cell>
          <cell r="J249" t="str">
            <v>产品经理</v>
          </cell>
          <cell r="K249">
            <v>45244</v>
          </cell>
        </row>
        <row r="250">
          <cell r="C250" t="str">
            <v>段云侠</v>
          </cell>
          <cell r="D250" t="str">
            <v>上海</v>
          </cell>
          <cell r="E250" t="str">
            <v>上海总部</v>
          </cell>
          <cell r="F250" t="str">
            <v>产研一部</v>
          </cell>
          <cell r="G250" t="str">
            <v>教育二组</v>
          </cell>
          <cell r="H250" t="str">
            <v>员工</v>
          </cell>
          <cell r="I250" t="str">
            <v>产品</v>
          </cell>
          <cell r="J250" t="str">
            <v>产品经理</v>
          </cell>
          <cell r="K250">
            <v>45244</v>
          </cell>
        </row>
        <row r="251">
          <cell r="C251" t="str">
            <v>王哲</v>
          </cell>
          <cell r="D251" t="str">
            <v>上海</v>
          </cell>
          <cell r="E251" t="str">
            <v>上海总部</v>
          </cell>
          <cell r="F251" t="str">
            <v>产研一部</v>
          </cell>
          <cell r="G251" t="str">
            <v>教育二组</v>
          </cell>
          <cell r="H251" t="str">
            <v>员工</v>
          </cell>
          <cell r="I251" t="str">
            <v>设计</v>
          </cell>
          <cell r="J251" t="str">
            <v>UI设计师</v>
          </cell>
          <cell r="K251">
            <v>45250</v>
          </cell>
        </row>
        <row r="252">
          <cell r="C252" t="str">
            <v>蒋昌铭</v>
          </cell>
          <cell r="D252" t="str">
            <v>厦门</v>
          </cell>
          <cell r="E252" t="str">
            <v>厦门分公司</v>
          </cell>
          <cell r="F252" t="str">
            <v>厦门营销二部</v>
          </cell>
          <cell r="G252" t="str">
            <v>汤章溢组</v>
          </cell>
          <cell r="H252" t="str">
            <v>员工</v>
          </cell>
          <cell r="I252" t="str">
            <v>销售</v>
          </cell>
          <cell r="J252" t="str">
            <v>销售专员</v>
          </cell>
          <cell r="K252">
            <v>45251</v>
          </cell>
        </row>
        <row r="253">
          <cell r="C253" t="str">
            <v>王鹏飞</v>
          </cell>
          <cell r="D253" t="str">
            <v>上海</v>
          </cell>
          <cell r="E253" t="str">
            <v>上海总部</v>
          </cell>
          <cell r="F253" t="str">
            <v>产研一部</v>
          </cell>
          <cell r="G253" t="str">
            <v>教育二组</v>
          </cell>
          <cell r="H253" t="str">
            <v>员工</v>
          </cell>
          <cell r="I253" t="str">
            <v>开发</v>
          </cell>
          <cell r="J253" t="str">
            <v>iOS开发工程师</v>
          </cell>
          <cell r="K253">
            <v>45258</v>
          </cell>
        </row>
        <row r="254">
          <cell r="C254" t="str">
            <v>吴雪峰</v>
          </cell>
          <cell r="D254" t="str">
            <v>上海</v>
          </cell>
          <cell r="E254" t="str">
            <v>上海总部</v>
          </cell>
          <cell r="F254" t="str">
            <v>产研一部</v>
          </cell>
          <cell r="G254" t="str">
            <v>教育二组</v>
          </cell>
          <cell r="H254" t="str">
            <v>员工</v>
          </cell>
          <cell r="I254" t="str">
            <v>开发</v>
          </cell>
          <cell r="J254" t="str">
            <v>Android开发工程师</v>
          </cell>
          <cell r="K254">
            <v>45259</v>
          </cell>
        </row>
        <row r="255">
          <cell r="C255" t="str">
            <v>陈天行</v>
          </cell>
          <cell r="D255" t="str">
            <v>上海</v>
          </cell>
          <cell r="E255" t="str">
            <v>上海总部</v>
          </cell>
          <cell r="F255" t="str">
            <v>业务一部</v>
          </cell>
          <cell r="G255" t="str">
            <v>新媒体组</v>
          </cell>
          <cell r="H255" t="str">
            <v>员工</v>
          </cell>
        </row>
        <row r="255">
          <cell r="J255" t="str">
            <v>文案编辑</v>
          </cell>
          <cell r="K255">
            <v>45264</v>
          </cell>
        </row>
        <row r="256">
          <cell r="C256" t="str">
            <v>戴佳磊</v>
          </cell>
          <cell r="D256" t="str">
            <v>上海</v>
          </cell>
          <cell r="E256" t="str">
            <v>上海总部</v>
          </cell>
          <cell r="F256" t="str">
            <v>产研一部</v>
          </cell>
          <cell r="G256" t="str">
            <v>教育一组</v>
          </cell>
          <cell r="H256" t="str">
            <v>员工</v>
          </cell>
          <cell r="I256" t="str">
            <v>开发</v>
          </cell>
          <cell r="J256" t="str">
            <v>iOS开发工程师</v>
          </cell>
          <cell r="K256">
            <v>45266</v>
          </cell>
        </row>
        <row r="257">
          <cell r="C257" t="str">
            <v>祝傲</v>
          </cell>
          <cell r="D257" t="str">
            <v>上海</v>
          </cell>
          <cell r="E257" t="str">
            <v>上海总部</v>
          </cell>
          <cell r="F257" t="str">
            <v>产研一部</v>
          </cell>
          <cell r="G257" t="str">
            <v>教育二组</v>
          </cell>
          <cell r="H257" t="str">
            <v>员工</v>
          </cell>
          <cell r="I257" t="str">
            <v>开发</v>
          </cell>
          <cell r="J257" t="str">
            <v>iOS开发工程师</v>
          </cell>
          <cell r="K257">
            <v>45266</v>
          </cell>
        </row>
        <row r="258">
          <cell r="C258" t="str">
            <v>李国庆</v>
          </cell>
          <cell r="D258" t="str">
            <v>上海</v>
          </cell>
          <cell r="E258" t="str">
            <v>上海总部</v>
          </cell>
          <cell r="F258" t="str">
            <v>产研一部</v>
          </cell>
          <cell r="G258" t="str">
            <v>直播组</v>
          </cell>
          <cell r="H258" t="str">
            <v>员工</v>
          </cell>
          <cell r="I258" t="str">
            <v>开发</v>
          </cell>
          <cell r="J258" t="str">
            <v>iOS开发工程师</v>
          </cell>
          <cell r="K258">
            <v>45267</v>
          </cell>
        </row>
        <row r="259">
          <cell r="C259" t="str">
            <v>陈畴竹</v>
          </cell>
          <cell r="D259" t="str">
            <v>上海</v>
          </cell>
          <cell r="E259" t="str">
            <v>上海总部</v>
          </cell>
          <cell r="F259" t="str">
            <v>产研一部</v>
          </cell>
          <cell r="G259" t="str">
            <v>教育二组</v>
          </cell>
          <cell r="H259" t="str">
            <v>员工</v>
          </cell>
          <cell r="I259" t="str">
            <v>开发</v>
          </cell>
          <cell r="J259" t="str">
            <v>Android开发工程师</v>
          </cell>
          <cell r="K259">
            <v>45272</v>
          </cell>
        </row>
        <row r="260">
          <cell r="C260" t="str">
            <v>刘杰</v>
          </cell>
          <cell r="D260" t="str">
            <v>上海</v>
          </cell>
          <cell r="E260" t="str">
            <v>上海总部</v>
          </cell>
          <cell r="F260" t="str">
            <v>产研二部</v>
          </cell>
          <cell r="G260" t="str">
            <v>业务管理三组</v>
          </cell>
          <cell r="H260" t="str">
            <v>员工</v>
          </cell>
          <cell r="I260" t="str">
            <v>开发</v>
          </cell>
          <cell r="J260" t="str">
            <v>前端开发工程师</v>
          </cell>
          <cell r="K260">
            <v>45273</v>
          </cell>
        </row>
        <row r="261">
          <cell r="C261" t="str">
            <v>邬甜甜</v>
          </cell>
          <cell r="D261" t="str">
            <v>上海</v>
          </cell>
          <cell r="E261" t="str">
            <v>上海总部</v>
          </cell>
          <cell r="F261" t="str">
            <v>产研二部</v>
          </cell>
          <cell r="G261" t="str">
            <v>质量管理部</v>
          </cell>
          <cell r="H261" t="str">
            <v>员工</v>
          </cell>
          <cell r="I261" t="str">
            <v>测试</v>
          </cell>
          <cell r="J261" t="str">
            <v>测试工程师</v>
          </cell>
          <cell r="K261">
            <v>45285</v>
          </cell>
        </row>
        <row r="262">
          <cell r="C262" t="str">
            <v>田方玉</v>
          </cell>
          <cell r="D262" t="str">
            <v>上海</v>
          </cell>
          <cell r="E262" t="str">
            <v>上海总部</v>
          </cell>
          <cell r="F262" t="str">
            <v>产研二部</v>
          </cell>
          <cell r="G262" t="str">
            <v>架构组</v>
          </cell>
          <cell r="H262" t="str">
            <v>员工</v>
          </cell>
          <cell r="I262" t="str">
            <v>测试</v>
          </cell>
          <cell r="J262" t="str">
            <v>测试工程师</v>
          </cell>
          <cell r="K262">
            <v>45285</v>
          </cell>
        </row>
        <row r="263">
          <cell r="C263" t="str">
            <v>严金</v>
          </cell>
          <cell r="D263" t="str">
            <v>上海</v>
          </cell>
          <cell r="E263" t="str">
            <v>上海总部</v>
          </cell>
          <cell r="F263" t="str">
            <v>产研一部</v>
          </cell>
          <cell r="G263" t="str">
            <v>教育一组</v>
          </cell>
          <cell r="H263" t="str">
            <v>员工</v>
          </cell>
          <cell r="I263" t="str">
            <v>开发</v>
          </cell>
          <cell r="J263" t="str">
            <v>Android开发工程师</v>
          </cell>
          <cell r="K263">
            <v>45293</v>
          </cell>
        </row>
        <row r="264">
          <cell r="C264" t="str">
            <v>邹芳梅</v>
          </cell>
          <cell r="D264" t="str">
            <v>长沙</v>
          </cell>
          <cell r="E264" t="str">
            <v>长沙分公司</v>
          </cell>
          <cell r="F264" t="str">
            <v>长沙内容部</v>
          </cell>
          <cell r="G264" t="str">
            <v>编辑组-刘丽组</v>
          </cell>
          <cell r="H264" t="str">
            <v>员工</v>
          </cell>
        </row>
        <row r="264">
          <cell r="J264" t="str">
            <v>内容编辑</v>
          </cell>
          <cell r="K264">
            <v>45306</v>
          </cell>
        </row>
        <row r="265">
          <cell r="C265" t="str">
            <v>唐鹤鸿</v>
          </cell>
          <cell r="D265" t="str">
            <v>上海</v>
          </cell>
          <cell r="E265" t="str">
            <v>上海总部</v>
          </cell>
          <cell r="F265" t="str">
            <v>产研一部</v>
          </cell>
        </row>
        <row r="265">
          <cell r="H265" t="str">
            <v>员工</v>
          </cell>
          <cell r="I265" t="str">
            <v>开发</v>
          </cell>
          <cell r="J265" t="str">
            <v>资深研发</v>
          </cell>
          <cell r="K265">
            <v>45313</v>
          </cell>
        </row>
        <row r="266">
          <cell r="C266" t="str">
            <v>陈婧乐</v>
          </cell>
          <cell r="D266" t="str">
            <v>上海</v>
          </cell>
          <cell r="E266" t="str">
            <v>上海总部</v>
          </cell>
          <cell r="F266" t="str">
            <v>业务一部</v>
          </cell>
          <cell r="G266" t="str">
            <v>音乐事业部</v>
          </cell>
          <cell r="H266" t="str">
            <v>主管</v>
          </cell>
        </row>
        <row r="266">
          <cell r="J266" t="str">
            <v>音乐事业部主管</v>
          </cell>
          <cell r="K266">
            <v>45341</v>
          </cell>
        </row>
        <row r="267">
          <cell r="C267" t="str">
            <v>黄娜</v>
          </cell>
          <cell r="D267" t="str">
            <v>上海</v>
          </cell>
          <cell r="E267" t="str">
            <v>上海总部</v>
          </cell>
          <cell r="F267" t="str">
            <v>上海营销三部</v>
          </cell>
        </row>
        <row r="267">
          <cell r="H267" t="str">
            <v>员工</v>
          </cell>
          <cell r="I267" t="str">
            <v>运营</v>
          </cell>
          <cell r="J267" t="str">
            <v>运营专员</v>
          </cell>
          <cell r="K267">
            <v>45341</v>
          </cell>
        </row>
        <row r="268">
          <cell r="C268" t="str">
            <v>赵佳</v>
          </cell>
          <cell r="D268" t="str">
            <v>西安</v>
          </cell>
          <cell r="E268" t="str">
            <v>西安分公司</v>
          </cell>
          <cell r="F268" t="str">
            <v>西安营销中心</v>
          </cell>
          <cell r="G268" t="str">
            <v>西安销售组</v>
          </cell>
          <cell r="H268" t="str">
            <v>员工</v>
          </cell>
          <cell r="I268" t="str">
            <v>销售</v>
          </cell>
          <cell r="J268" t="str">
            <v>销售专员</v>
          </cell>
          <cell r="K268">
            <v>45348</v>
          </cell>
        </row>
        <row r="269">
          <cell r="C269" t="str">
            <v>焦少平</v>
          </cell>
          <cell r="D269" t="str">
            <v>上海</v>
          </cell>
          <cell r="E269" t="str">
            <v>上海总部</v>
          </cell>
          <cell r="F269" t="str">
            <v>产研二部</v>
          </cell>
          <cell r="G269" t="str">
            <v>架构组</v>
          </cell>
          <cell r="H269" t="str">
            <v>员工</v>
          </cell>
          <cell r="I269" t="str">
            <v>开发</v>
          </cell>
          <cell r="J269" t="str">
            <v>Java工程师</v>
          </cell>
          <cell r="K269">
            <v>45352</v>
          </cell>
        </row>
        <row r="270">
          <cell r="C270" t="str">
            <v>邓杰</v>
          </cell>
          <cell r="D270" t="str">
            <v>长沙</v>
          </cell>
          <cell r="E270" t="str">
            <v>长沙分公司</v>
          </cell>
          <cell r="F270" t="str">
            <v>长沙营销中心</v>
          </cell>
          <cell r="G270" t="str">
            <v>何倩组</v>
          </cell>
          <cell r="H270" t="str">
            <v>员工</v>
          </cell>
          <cell r="I270" t="str">
            <v>销售</v>
          </cell>
          <cell r="J270" t="str">
            <v>销售专员</v>
          </cell>
          <cell r="K270">
            <v>45352</v>
          </cell>
        </row>
        <row r="271">
          <cell r="C271" t="str">
            <v>贲小康</v>
          </cell>
          <cell r="D271" t="str">
            <v>上海</v>
          </cell>
          <cell r="E271" t="str">
            <v>上海总部</v>
          </cell>
          <cell r="F271" t="str">
            <v>人力资源部</v>
          </cell>
        </row>
        <row r="271">
          <cell r="H271" t="str">
            <v>员工</v>
          </cell>
        </row>
        <row r="271">
          <cell r="J271" t="str">
            <v>人事专员</v>
          </cell>
          <cell r="K271">
            <v>45352</v>
          </cell>
        </row>
        <row r="272">
          <cell r="C272" t="str">
            <v>汪兰兰</v>
          </cell>
          <cell r="D272" t="str">
            <v>上海</v>
          </cell>
          <cell r="E272" t="str">
            <v>上海总部</v>
          </cell>
          <cell r="F272" t="str">
            <v>人力资源部</v>
          </cell>
        </row>
        <row r="272">
          <cell r="H272" t="str">
            <v>员工</v>
          </cell>
        </row>
        <row r="272">
          <cell r="J272" t="str">
            <v>人事专员</v>
          </cell>
          <cell r="K272">
            <v>45352</v>
          </cell>
        </row>
        <row r="273">
          <cell r="C273" t="str">
            <v>邢卓远</v>
          </cell>
          <cell r="D273" t="str">
            <v>郑州</v>
          </cell>
          <cell r="E273" t="str">
            <v>郑州分公司</v>
          </cell>
          <cell r="F273" t="str">
            <v>郑州营销中心</v>
          </cell>
          <cell r="G273" t="str">
            <v>菅丽萍组</v>
          </cell>
          <cell r="H273" t="str">
            <v>员工</v>
          </cell>
          <cell r="I273" t="str">
            <v>销售</v>
          </cell>
          <cell r="J273" t="str">
            <v>销售专员</v>
          </cell>
          <cell r="K273">
            <v>45355</v>
          </cell>
        </row>
        <row r="274">
          <cell r="C274" t="str">
            <v>刘磊</v>
          </cell>
          <cell r="D274" t="str">
            <v>长沙</v>
          </cell>
          <cell r="E274" t="str">
            <v>长沙分公司</v>
          </cell>
          <cell r="F274" t="str">
            <v>长沙营销中心</v>
          </cell>
          <cell r="G274" t="str">
            <v>何双组</v>
          </cell>
          <cell r="H274" t="str">
            <v>员工</v>
          </cell>
          <cell r="I274" t="str">
            <v>销售</v>
          </cell>
          <cell r="J274" t="str">
            <v>销售专员</v>
          </cell>
          <cell r="K274">
            <v>45355</v>
          </cell>
        </row>
        <row r="275">
          <cell r="C275" t="str">
            <v>许欣瑜</v>
          </cell>
          <cell r="D275" t="str">
            <v>厦门</v>
          </cell>
          <cell r="E275" t="str">
            <v>厦门分公司</v>
          </cell>
          <cell r="F275" t="str">
            <v>人力资源部</v>
          </cell>
        </row>
        <row r="275">
          <cell r="H275" t="str">
            <v>员工</v>
          </cell>
        </row>
        <row r="275">
          <cell r="J275" t="str">
            <v>人事行政</v>
          </cell>
          <cell r="K275">
            <v>45356</v>
          </cell>
        </row>
        <row r="276">
          <cell r="C276" t="str">
            <v>张双麒</v>
          </cell>
          <cell r="D276" t="str">
            <v>上海</v>
          </cell>
          <cell r="E276" t="str">
            <v>上海总部</v>
          </cell>
          <cell r="F276" t="str">
            <v>产研一部</v>
          </cell>
          <cell r="G276" t="str">
            <v>直播组</v>
          </cell>
          <cell r="H276" t="str">
            <v>员工</v>
          </cell>
          <cell r="I276" t="str">
            <v>测试</v>
          </cell>
          <cell r="J276" t="str">
            <v>测试工程师</v>
          </cell>
          <cell r="K276">
            <v>45357</v>
          </cell>
        </row>
        <row r="277">
          <cell r="C277" t="str">
            <v>胡彬</v>
          </cell>
          <cell r="D277" t="str">
            <v>上海</v>
          </cell>
          <cell r="E277" t="str">
            <v>上海总部</v>
          </cell>
          <cell r="F277" t="str">
            <v>产研二部</v>
          </cell>
          <cell r="G277" t="str">
            <v>业务管理三组</v>
          </cell>
          <cell r="H277" t="str">
            <v>员工</v>
          </cell>
          <cell r="I277" t="str">
            <v>测试</v>
          </cell>
          <cell r="J277" t="str">
            <v>测试工程师</v>
          </cell>
          <cell r="K277">
            <v>45357</v>
          </cell>
        </row>
        <row r="278">
          <cell r="C278" t="str">
            <v>冯猛飞</v>
          </cell>
          <cell r="D278" t="str">
            <v>上海</v>
          </cell>
          <cell r="E278" t="str">
            <v>上海总部</v>
          </cell>
          <cell r="F278" t="str">
            <v>产研一部</v>
          </cell>
          <cell r="G278" t="str">
            <v>教育二组</v>
          </cell>
          <cell r="H278" t="str">
            <v>员工</v>
          </cell>
          <cell r="I278" t="str">
            <v>测试</v>
          </cell>
          <cell r="J278" t="str">
            <v>测试工程师</v>
          </cell>
          <cell r="K278">
            <v>45357</v>
          </cell>
        </row>
        <row r="279">
          <cell r="C279" t="str">
            <v>秦加成</v>
          </cell>
          <cell r="D279" t="str">
            <v>上海</v>
          </cell>
          <cell r="E279" t="str">
            <v>上海总部</v>
          </cell>
          <cell r="F279" t="str">
            <v>上海营销三部</v>
          </cell>
          <cell r="G279" t="str">
            <v>韩丽丽组</v>
          </cell>
          <cell r="H279" t="str">
            <v>员工</v>
          </cell>
          <cell r="I279" t="str">
            <v>销售</v>
          </cell>
          <cell r="J279" t="str">
            <v>销售专员</v>
          </cell>
          <cell r="K279">
            <v>45357</v>
          </cell>
        </row>
        <row r="280">
          <cell r="C280" t="str">
            <v>吴先进</v>
          </cell>
          <cell r="D280" t="str">
            <v>长沙</v>
          </cell>
          <cell r="E280" t="str">
            <v>长沙分公司</v>
          </cell>
          <cell r="F280" t="str">
            <v>长沙营销中心</v>
          </cell>
          <cell r="G280" t="str">
            <v>何双组</v>
          </cell>
          <cell r="H280" t="str">
            <v>员工</v>
          </cell>
          <cell r="I280" t="str">
            <v>销售</v>
          </cell>
          <cell r="J280" t="str">
            <v>销售专员</v>
          </cell>
          <cell r="K280">
            <v>45358</v>
          </cell>
        </row>
        <row r="281">
          <cell r="C281" t="str">
            <v>王磊</v>
          </cell>
          <cell r="D281" t="str">
            <v>西安</v>
          </cell>
          <cell r="E281" t="str">
            <v>西安分公司</v>
          </cell>
          <cell r="F281" t="str">
            <v>西安营销中心</v>
          </cell>
          <cell r="G281" t="str">
            <v>西安销售组</v>
          </cell>
          <cell r="H281" t="str">
            <v>员工</v>
          </cell>
          <cell r="I281" t="str">
            <v>销售</v>
          </cell>
          <cell r="J281" t="str">
            <v>销售专员</v>
          </cell>
          <cell r="K281">
            <v>45362</v>
          </cell>
        </row>
        <row r="282">
          <cell r="C282" t="str">
            <v>庞晴晴</v>
          </cell>
          <cell r="D282" t="str">
            <v>上海</v>
          </cell>
          <cell r="E282" t="str">
            <v>上海总部</v>
          </cell>
          <cell r="F282" t="str">
            <v>上海营销三部</v>
          </cell>
          <cell r="G282" t="str">
            <v>韩丽丽组</v>
          </cell>
          <cell r="H282" t="str">
            <v>员工</v>
          </cell>
          <cell r="I282" t="str">
            <v>销售</v>
          </cell>
          <cell r="J282" t="str">
            <v>销售专员</v>
          </cell>
          <cell r="K282">
            <v>45362</v>
          </cell>
        </row>
        <row r="283">
          <cell r="C283" t="str">
            <v>骆家旺</v>
          </cell>
          <cell r="D283" t="str">
            <v>上海</v>
          </cell>
          <cell r="E283" t="str">
            <v>上海总部</v>
          </cell>
          <cell r="F283" t="str">
            <v>上海营销中心</v>
          </cell>
        </row>
        <row r="283">
          <cell r="H283" t="str">
            <v>员工</v>
          </cell>
        </row>
        <row r="283">
          <cell r="J283" t="str">
            <v>新媒体运营</v>
          </cell>
          <cell r="K283">
            <v>45364</v>
          </cell>
        </row>
        <row r="284">
          <cell r="C284" t="str">
            <v>庞家兴</v>
          </cell>
          <cell r="D284" t="str">
            <v>上海</v>
          </cell>
          <cell r="E284" t="str">
            <v>上海总部</v>
          </cell>
          <cell r="F284" t="str">
            <v>上海营销中心</v>
          </cell>
        </row>
        <row r="284">
          <cell r="H284" t="str">
            <v>员工</v>
          </cell>
        </row>
        <row r="284">
          <cell r="J284" t="str">
            <v>新媒体运营</v>
          </cell>
          <cell r="K284">
            <v>45364</v>
          </cell>
        </row>
        <row r="285">
          <cell r="C285" t="str">
            <v>刘平</v>
          </cell>
          <cell r="D285" t="str">
            <v>上海</v>
          </cell>
          <cell r="E285" t="str">
            <v>上海总部</v>
          </cell>
          <cell r="F285" t="str">
            <v>上海营销中心</v>
          </cell>
        </row>
        <row r="285">
          <cell r="H285" t="str">
            <v>员工</v>
          </cell>
        </row>
        <row r="285">
          <cell r="J285" t="str">
            <v>新媒体运营</v>
          </cell>
          <cell r="K285">
            <v>45364</v>
          </cell>
        </row>
        <row r="286">
          <cell r="C286" t="str">
            <v>沈军旗</v>
          </cell>
          <cell r="D286" t="str">
            <v>上海</v>
          </cell>
          <cell r="E286" t="str">
            <v>上海总部</v>
          </cell>
          <cell r="F286" t="str">
            <v>上海营销一部</v>
          </cell>
          <cell r="G286" t="str">
            <v>朱行悟组</v>
          </cell>
          <cell r="H286" t="str">
            <v>员工</v>
          </cell>
          <cell r="I286" t="str">
            <v>销售</v>
          </cell>
          <cell r="J286" t="str">
            <v>销售专员</v>
          </cell>
          <cell r="K286">
            <v>45369</v>
          </cell>
        </row>
        <row r="287">
          <cell r="C287" t="str">
            <v>赵景楠</v>
          </cell>
          <cell r="D287" t="str">
            <v>郑州</v>
          </cell>
          <cell r="E287" t="str">
            <v>郑州分公司</v>
          </cell>
          <cell r="F287" t="str">
            <v>郑州营销中心</v>
          </cell>
          <cell r="G287" t="str">
            <v>张文君组</v>
          </cell>
          <cell r="H287" t="str">
            <v>员工</v>
          </cell>
          <cell r="I287" t="str">
            <v>销售</v>
          </cell>
          <cell r="J287" t="str">
            <v>销售专员</v>
          </cell>
          <cell r="K287">
            <v>45369</v>
          </cell>
        </row>
        <row r="288">
          <cell r="C288" t="str">
            <v>李贺军</v>
          </cell>
          <cell r="D288" t="str">
            <v>郑州</v>
          </cell>
          <cell r="E288" t="str">
            <v>郑州分公司</v>
          </cell>
          <cell r="F288" t="str">
            <v>郑州营销中心</v>
          </cell>
          <cell r="G288" t="str">
            <v>张文君组</v>
          </cell>
          <cell r="H288" t="str">
            <v>员工</v>
          </cell>
          <cell r="I288" t="str">
            <v>销售</v>
          </cell>
          <cell r="J288" t="str">
            <v>销售专员</v>
          </cell>
          <cell r="K288">
            <v>45369</v>
          </cell>
        </row>
        <row r="289">
          <cell r="C289" t="str">
            <v>康燕</v>
          </cell>
          <cell r="D289" t="str">
            <v>厦门</v>
          </cell>
          <cell r="E289" t="str">
            <v>厦门分公司</v>
          </cell>
          <cell r="F289" t="str">
            <v>厦门营销二部</v>
          </cell>
          <cell r="G289" t="str">
            <v>许满玉组</v>
          </cell>
          <cell r="H289" t="str">
            <v>员工</v>
          </cell>
          <cell r="I289" t="str">
            <v>销售</v>
          </cell>
          <cell r="J289" t="str">
            <v>销售专员</v>
          </cell>
          <cell r="K289">
            <v>45369</v>
          </cell>
        </row>
        <row r="290">
          <cell r="C290" t="str">
            <v>戴百平</v>
          </cell>
          <cell r="D290" t="str">
            <v>上海</v>
          </cell>
          <cell r="E290" t="str">
            <v>上海总部</v>
          </cell>
          <cell r="F290" t="str">
            <v>上海营销三部</v>
          </cell>
          <cell r="G290" t="str">
            <v>万建国组</v>
          </cell>
          <cell r="H290" t="str">
            <v>员工</v>
          </cell>
          <cell r="I290" t="str">
            <v>销售</v>
          </cell>
          <cell r="J290" t="str">
            <v>销售专员</v>
          </cell>
          <cell r="K290">
            <v>45369</v>
          </cell>
        </row>
        <row r="291">
          <cell r="C291" t="str">
            <v>周运超</v>
          </cell>
          <cell r="D291" t="str">
            <v>上海</v>
          </cell>
          <cell r="E291" t="str">
            <v>上海总部</v>
          </cell>
          <cell r="F291" t="str">
            <v>上海营销三部</v>
          </cell>
          <cell r="G291" t="str">
            <v>万建国组</v>
          </cell>
          <cell r="H291" t="str">
            <v>员工</v>
          </cell>
          <cell r="I291" t="str">
            <v>销售</v>
          </cell>
          <cell r="J291" t="str">
            <v>销售专员</v>
          </cell>
          <cell r="K291">
            <v>45369</v>
          </cell>
        </row>
        <row r="292">
          <cell r="C292" t="str">
            <v>陈阿民</v>
          </cell>
          <cell r="D292" t="str">
            <v>厦门</v>
          </cell>
          <cell r="E292" t="str">
            <v>厦门分公司</v>
          </cell>
          <cell r="F292" t="str">
            <v>厦门营销一部</v>
          </cell>
          <cell r="G292" t="str">
            <v>刘益先组</v>
          </cell>
          <cell r="H292" t="str">
            <v>员工</v>
          </cell>
          <cell r="I292" t="str">
            <v>销售</v>
          </cell>
          <cell r="J292" t="str">
            <v>销售专员</v>
          </cell>
          <cell r="K292">
            <v>45369</v>
          </cell>
        </row>
        <row r="293">
          <cell r="C293" t="str">
            <v>王一凯</v>
          </cell>
          <cell r="D293" t="str">
            <v>长沙</v>
          </cell>
          <cell r="E293" t="str">
            <v>长沙分公司</v>
          </cell>
          <cell r="F293" t="str">
            <v>长沙营销中心</v>
          </cell>
          <cell r="G293" t="str">
            <v>何倩组</v>
          </cell>
          <cell r="H293" t="str">
            <v>员工</v>
          </cell>
          <cell r="I293" t="str">
            <v>销售</v>
          </cell>
          <cell r="J293" t="str">
            <v>销售专员</v>
          </cell>
          <cell r="K293">
            <v>45369</v>
          </cell>
        </row>
        <row r="294">
          <cell r="C294" t="str">
            <v>曾璠玥</v>
          </cell>
          <cell r="D294" t="str">
            <v>长沙</v>
          </cell>
          <cell r="E294" t="str">
            <v>长沙分公司</v>
          </cell>
          <cell r="F294" t="str">
            <v>长沙营销中心</v>
          </cell>
          <cell r="G294" t="str">
            <v>何倩组</v>
          </cell>
          <cell r="H294" t="str">
            <v>员工</v>
          </cell>
          <cell r="I294" t="str">
            <v>销售</v>
          </cell>
          <cell r="J294" t="str">
            <v>销售专员</v>
          </cell>
          <cell r="K294">
            <v>45369</v>
          </cell>
        </row>
        <row r="295">
          <cell r="C295" t="str">
            <v>孙路路</v>
          </cell>
          <cell r="D295" t="str">
            <v>上海</v>
          </cell>
          <cell r="E295" t="str">
            <v>上海总部</v>
          </cell>
          <cell r="F295" t="str">
            <v>上海营销三部</v>
          </cell>
          <cell r="G295" t="str">
            <v>韩丽丽组</v>
          </cell>
          <cell r="H295" t="str">
            <v>员工</v>
          </cell>
          <cell r="I295" t="str">
            <v>销售</v>
          </cell>
          <cell r="J295" t="str">
            <v>销售专员</v>
          </cell>
          <cell r="K295">
            <v>45369</v>
          </cell>
        </row>
        <row r="296">
          <cell r="C296" t="str">
            <v>林海燕</v>
          </cell>
          <cell r="D296" t="str">
            <v>厦门</v>
          </cell>
          <cell r="E296" t="str">
            <v>厦门分公司</v>
          </cell>
          <cell r="F296" t="str">
            <v>厦门营销二部</v>
          </cell>
        </row>
        <row r="296">
          <cell r="H296" t="str">
            <v>员工</v>
          </cell>
        </row>
        <row r="296">
          <cell r="J296" t="str">
            <v>新媒体运营</v>
          </cell>
          <cell r="K296">
            <v>45369</v>
          </cell>
        </row>
        <row r="297">
          <cell r="C297" t="str">
            <v>习辉平</v>
          </cell>
          <cell r="D297" t="str">
            <v>深圳</v>
          </cell>
          <cell r="E297" t="str">
            <v>深圳分公司</v>
          </cell>
          <cell r="F297" t="str">
            <v>深圳营销中心</v>
          </cell>
        </row>
        <row r="297">
          <cell r="H297" t="str">
            <v>员工</v>
          </cell>
          <cell r="I297" t="str">
            <v>销售</v>
          </cell>
          <cell r="J297" t="str">
            <v>销售专员</v>
          </cell>
          <cell r="K297">
            <v>45369</v>
          </cell>
        </row>
        <row r="298">
          <cell r="C298" t="str">
            <v>田永嘉</v>
          </cell>
          <cell r="D298" t="str">
            <v>上海</v>
          </cell>
          <cell r="E298" t="str">
            <v>上海总部</v>
          </cell>
          <cell r="F298" t="str">
            <v>上海营销三部</v>
          </cell>
          <cell r="G298" t="str">
            <v>万建国组</v>
          </cell>
          <cell r="H298" t="str">
            <v>员工</v>
          </cell>
          <cell r="I298" t="str">
            <v>销售</v>
          </cell>
          <cell r="J298" t="str">
            <v>销售专员</v>
          </cell>
          <cell r="K298">
            <v>45371</v>
          </cell>
        </row>
        <row r="299">
          <cell r="C299" t="str">
            <v>姚德</v>
          </cell>
          <cell r="D299" t="str">
            <v>上海</v>
          </cell>
          <cell r="E299" t="str">
            <v>上海总部</v>
          </cell>
          <cell r="F299" t="str">
            <v>上海营销二部</v>
          </cell>
          <cell r="G299" t="str">
            <v>李腾飞组</v>
          </cell>
          <cell r="H299" t="str">
            <v>员工</v>
          </cell>
          <cell r="I299" t="str">
            <v>销售</v>
          </cell>
          <cell r="J299" t="str">
            <v>销售专员</v>
          </cell>
          <cell r="K299">
            <v>45371</v>
          </cell>
        </row>
        <row r="300">
          <cell r="C300" t="str">
            <v>黄薇薇</v>
          </cell>
          <cell r="D300" t="str">
            <v>厦门</v>
          </cell>
          <cell r="E300" t="str">
            <v>厦门分公司</v>
          </cell>
          <cell r="F300" t="str">
            <v>厦门营销一部</v>
          </cell>
        </row>
        <row r="300">
          <cell r="H300" t="str">
            <v>员工</v>
          </cell>
        </row>
        <row r="300">
          <cell r="J300" t="str">
            <v>新媒体运营</v>
          </cell>
          <cell r="K300">
            <v>45371</v>
          </cell>
        </row>
        <row r="301">
          <cell r="C301" t="str">
            <v>谢雪平</v>
          </cell>
          <cell r="D301" t="str">
            <v>厦门</v>
          </cell>
          <cell r="E301" t="str">
            <v>厦门分公司</v>
          </cell>
          <cell r="F301" t="str">
            <v>厦门营销一部</v>
          </cell>
          <cell r="G301" t="str">
            <v>刘益先组</v>
          </cell>
          <cell r="H301" t="str">
            <v>员工</v>
          </cell>
          <cell r="I301" t="str">
            <v>销售</v>
          </cell>
          <cell r="J301" t="str">
            <v>销售专员</v>
          </cell>
          <cell r="K301">
            <v>45372</v>
          </cell>
        </row>
        <row r="302">
          <cell r="C302" t="str">
            <v>孙世豪</v>
          </cell>
          <cell r="D302" t="str">
            <v>郑州</v>
          </cell>
          <cell r="E302" t="str">
            <v>郑州分公司</v>
          </cell>
          <cell r="F302" t="str">
            <v>郑州营销中心</v>
          </cell>
          <cell r="G302" t="str">
            <v>菅丽萍组</v>
          </cell>
          <cell r="H302" t="str">
            <v>员工</v>
          </cell>
          <cell r="I302" t="str">
            <v>销售</v>
          </cell>
          <cell r="J302" t="str">
            <v>销售专员</v>
          </cell>
          <cell r="K302">
            <v>45376</v>
          </cell>
        </row>
        <row r="303">
          <cell r="C303" t="str">
            <v>林雨铮</v>
          </cell>
          <cell r="D303" t="str">
            <v>厦门</v>
          </cell>
          <cell r="E303" t="str">
            <v>厦门分公司</v>
          </cell>
          <cell r="F303" t="str">
            <v>厦门营销一部</v>
          </cell>
          <cell r="G303" t="str">
            <v>刘益先组</v>
          </cell>
          <cell r="H303" t="str">
            <v>员工</v>
          </cell>
          <cell r="I303" t="str">
            <v>销售</v>
          </cell>
          <cell r="J303" t="str">
            <v>销售专员</v>
          </cell>
          <cell r="K303">
            <v>45378</v>
          </cell>
        </row>
        <row r="304">
          <cell r="C304" t="str">
            <v>赵鹏飞</v>
          </cell>
          <cell r="D304" t="str">
            <v>上海</v>
          </cell>
          <cell r="E304" t="str">
            <v>上海总部</v>
          </cell>
          <cell r="F304" t="str">
            <v>产研一部</v>
          </cell>
          <cell r="G304" t="str">
            <v>直播组</v>
          </cell>
          <cell r="H304" t="str">
            <v>员工</v>
          </cell>
          <cell r="I304" t="str">
            <v>开发</v>
          </cell>
          <cell r="J304" t="str">
            <v>C#开发工程师</v>
          </cell>
          <cell r="K304">
            <v>45383</v>
          </cell>
        </row>
        <row r="305">
          <cell r="C305" t="str">
            <v>林双玲</v>
          </cell>
          <cell r="D305" t="str">
            <v>厦门</v>
          </cell>
          <cell r="E305" t="str">
            <v>厦门分公司</v>
          </cell>
          <cell r="F305" t="str">
            <v>厦门营销一部</v>
          </cell>
          <cell r="G305" t="str">
            <v>刘益先组</v>
          </cell>
          <cell r="H305" t="str">
            <v>员工</v>
          </cell>
          <cell r="I305" t="str">
            <v>销售</v>
          </cell>
          <cell r="J305" t="str">
            <v>销售专员</v>
          </cell>
          <cell r="K305">
            <v>45383</v>
          </cell>
        </row>
        <row r="306">
          <cell r="C306" t="str">
            <v>叶瑞珠</v>
          </cell>
          <cell r="D306" t="str">
            <v>厦门</v>
          </cell>
          <cell r="E306" t="str">
            <v>厦门分公司</v>
          </cell>
          <cell r="F306" t="str">
            <v>厦门营销一部</v>
          </cell>
          <cell r="G306" t="str">
            <v>刘益先组</v>
          </cell>
          <cell r="H306" t="str">
            <v>员工</v>
          </cell>
          <cell r="I306" t="str">
            <v>销售</v>
          </cell>
          <cell r="J306" t="str">
            <v>销售专员</v>
          </cell>
          <cell r="K306">
            <v>45383</v>
          </cell>
        </row>
        <row r="307">
          <cell r="C307" t="str">
            <v>王通</v>
          </cell>
          <cell r="D307" t="str">
            <v>深圳</v>
          </cell>
          <cell r="E307" t="str">
            <v>深圳分公司</v>
          </cell>
          <cell r="F307" t="str">
            <v>深圳营销中心</v>
          </cell>
        </row>
        <row r="307">
          <cell r="H307" t="str">
            <v>员工</v>
          </cell>
          <cell r="I307" t="str">
            <v>销售</v>
          </cell>
          <cell r="J307" t="str">
            <v>销售专员</v>
          </cell>
          <cell r="K307">
            <v>45389</v>
          </cell>
        </row>
        <row r="308">
          <cell r="C308" t="str">
            <v>秦昊</v>
          </cell>
          <cell r="D308" t="str">
            <v>上海</v>
          </cell>
          <cell r="E308" t="str">
            <v>上海总部</v>
          </cell>
          <cell r="F308" t="str">
            <v>上海营销二部</v>
          </cell>
          <cell r="G308" t="str">
            <v>刘伦星组</v>
          </cell>
          <cell r="H308" t="str">
            <v>员工</v>
          </cell>
          <cell r="I308" t="str">
            <v>销售</v>
          </cell>
          <cell r="J308" t="str">
            <v>销售专员</v>
          </cell>
          <cell r="K308">
            <v>45390</v>
          </cell>
        </row>
        <row r="309">
          <cell r="C309" t="str">
            <v>王敏</v>
          </cell>
          <cell r="D309" t="str">
            <v>厦门</v>
          </cell>
          <cell r="E309" t="str">
            <v>厦门分公司</v>
          </cell>
          <cell r="F309" t="str">
            <v>厦门内容部</v>
          </cell>
          <cell r="G309" t="str">
            <v>林碧虹组</v>
          </cell>
          <cell r="H309" t="str">
            <v>员工</v>
          </cell>
        </row>
        <row r="309">
          <cell r="J309" t="str">
            <v>内容编辑</v>
          </cell>
          <cell r="K309">
            <v>45390</v>
          </cell>
        </row>
        <row r="310">
          <cell r="C310" t="str">
            <v>施俊杰</v>
          </cell>
          <cell r="D310" t="str">
            <v>上海</v>
          </cell>
          <cell r="E310" t="str">
            <v>上海总部</v>
          </cell>
          <cell r="F310" t="str">
            <v>上海营销二部</v>
          </cell>
          <cell r="G310" t="str">
            <v>刘伦星组</v>
          </cell>
          <cell r="H310" t="str">
            <v>员工</v>
          </cell>
          <cell r="I310" t="str">
            <v>销售</v>
          </cell>
          <cell r="J310" t="str">
            <v>销售专员</v>
          </cell>
          <cell r="K310">
            <v>45392</v>
          </cell>
        </row>
        <row r="311">
          <cell r="C311" t="str">
            <v>倪亦歆</v>
          </cell>
          <cell r="D311" t="str">
            <v>上海</v>
          </cell>
          <cell r="E311" t="str">
            <v>上海总部</v>
          </cell>
          <cell r="F311" t="str">
            <v>财务部</v>
          </cell>
        </row>
        <row r="311">
          <cell r="H311" t="str">
            <v>员工</v>
          </cell>
        </row>
        <row r="311">
          <cell r="J311" t="str">
            <v>财务专员</v>
          </cell>
          <cell r="K311">
            <v>45397</v>
          </cell>
        </row>
        <row r="312">
          <cell r="C312" t="str">
            <v>裴芳芳</v>
          </cell>
          <cell r="D312" t="str">
            <v>厦门</v>
          </cell>
          <cell r="E312" t="str">
            <v>厦门分公司</v>
          </cell>
          <cell r="F312" t="str">
            <v>业务一部</v>
          </cell>
          <cell r="G312" t="str">
            <v>阅读事业部</v>
          </cell>
          <cell r="H312" t="str">
            <v>主管</v>
          </cell>
        </row>
        <row r="312">
          <cell r="J312" t="str">
            <v>阅读教研主管</v>
          </cell>
          <cell r="K312">
            <v>45397</v>
          </cell>
        </row>
        <row r="313">
          <cell r="C313" t="str">
            <v>陈金彬</v>
          </cell>
          <cell r="D313" t="str">
            <v>厦门</v>
          </cell>
          <cell r="E313" t="str">
            <v>厦门分公司</v>
          </cell>
          <cell r="F313" t="str">
            <v>业务一部</v>
          </cell>
          <cell r="G313" t="str">
            <v>阅读事业部</v>
          </cell>
          <cell r="H313" t="str">
            <v>员工</v>
          </cell>
        </row>
        <row r="313">
          <cell r="J313" t="str">
            <v>阅读学科运营</v>
          </cell>
          <cell r="K313">
            <v>45397</v>
          </cell>
        </row>
        <row r="314">
          <cell r="C314" t="str">
            <v>石桂芳</v>
          </cell>
          <cell r="D314" t="str">
            <v>厦门</v>
          </cell>
          <cell r="E314" t="str">
            <v>厦门分公司</v>
          </cell>
          <cell r="F314" t="str">
            <v>业务一部</v>
          </cell>
          <cell r="G314" t="str">
            <v>阅读事业部</v>
          </cell>
          <cell r="H314" t="str">
            <v>员工</v>
          </cell>
        </row>
        <row r="314">
          <cell r="J314" t="str">
            <v>阅读资深教研</v>
          </cell>
          <cell r="K314">
            <v>45397</v>
          </cell>
        </row>
        <row r="315">
          <cell r="C315" t="str">
            <v>曾晓媛</v>
          </cell>
          <cell r="D315" t="str">
            <v>厦门</v>
          </cell>
          <cell r="E315" t="str">
            <v>厦门分公司</v>
          </cell>
          <cell r="F315" t="str">
            <v>业务一部</v>
          </cell>
          <cell r="G315" t="str">
            <v>阅读事业部</v>
          </cell>
          <cell r="H315" t="str">
            <v>员工</v>
          </cell>
        </row>
        <row r="315">
          <cell r="J315" t="str">
            <v>阅读教研</v>
          </cell>
          <cell r="K315">
            <v>45397</v>
          </cell>
        </row>
        <row r="316">
          <cell r="C316" t="str">
            <v>展小茸</v>
          </cell>
          <cell r="D316" t="str">
            <v>上海</v>
          </cell>
          <cell r="E316" t="str">
            <v>上海总部</v>
          </cell>
          <cell r="F316" t="str">
            <v>上海营销二部</v>
          </cell>
          <cell r="G316" t="str">
            <v>刘伦星组</v>
          </cell>
          <cell r="H316" t="str">
            <v>员工</v>
          </cell>
          <cell r="I316" t="str">
            <v>销售</v>
          </cell>
          <cell r="J316" t="str">
            <v>销售专员</v>
          </cell>
          <cell r="K316">
            <v>45399</v>
          </cell>
        </row>
        <row r="317">
          <cell r="C317" t="str">
            <v>贾潇</v>
          </cell>
          <cell r="D317" t="str">
            <v>上海</v>
          </cell>
          <cell r="E317" t="str">
            <v>上海总部</v>
          </cell>
          <cell r="F317" t="str">
            <v>业务一部</v>
          </cell>
          <cell r="G317" t="str">
            <v>美术事业部</v>
          </cell>
          <cell r="H317" t="str">
            <v>员工</v>
          </cell>
        </row>
        <row r="317">
          <cell r="J317" t="str">
            <v>市场推广</v>
          </cell>
          <cell r="K317">
            <v>45404</v>
          </cell>
        </row>
        <row r="318">
          <cell r="C318" t="str">
            <v>彭文波</v>
          </cell>
          <cell r="D318" t="str">
            <v>长沙</v>
          </cell>
          <cell r="E318" t="str">
            <v>长沙分公司</v>
          </cell>
          <cell r="F318" t="str">
            <v>长沙营销中心</v>
          </cell>
          <cell r="G318" t="str">
            <v>周波涛组</v>
          </cell>
          <cell r="H318" t="str">
            <v>员工</v>
          </cell>
          <cell r="I318" t="str">
            <v>销售</v>
          </cell>
          <cell r="J318" t="str">
            <v>销售专员</v>
          </cell>
          <cell r="K318">
            <v>45406</v>
          </cell>
        </row>
        <row r="319">
          <cell r="C319" t="str">
            <v>龙浩</v>
          </cell>
          <cell r="D319" t="str">
            <v>长沙</v>
          </cell>
          <cell r="E319" t="str">
            <v>长沙分公司</v>
          </cell>
          <cell r="F319" t="str">
            <v>长沙营销中心</v>
          </cell>
          <cell r="G319" t="str">
            <v>周波涛组</v>
          </cell>
          <cell r="H319" t="str">
            <v>员工</v>
          </cell>
          <cell r="I319" t="str">
            <v>销售</v>
          </cell>
          <cell r="J319" t="str">
            <v>销售专员</v>
          </cell>
          <cell r="K319">
            <v>45406</v>
          </cell>
        </row>
        <row r="320">
          <cell r="C320" t="str">
            <v>李超凡</v>
          </cell>
          <cell r="D320" t="str">
            <v>上海</v>
          </cell>
          <cell r="E320" t="str">
            <v>上海总部</v>
          </cell>
          <cell r="F320" t="str">
            <v>产研一部</v>
          </cell>
          <cell r="G320" t="str">
            <v>教育一组</v>
          </cell>
          <cell r="H320" t="str">
            <v>员工</v>
          </cell>
          <cell r="I320" t="str">
            <v>测试</v>
          </cell>
          <cell r="J320" t="str">
            <v>测试工程师</v>
          </cell>
          <cell r="K320">
            <v>45418</v>
          </cell>
        </row>
        <row r="321">
          <cell r="C321" t="str">
            <v>李天</v>
          </cell>
          <cell r="D321" t="str">
            <v>深圳</v>
          </cell>
          <cell r="E321" t="str">
            <v>深圳分公司</v>
          </cell>
          <cell r="F321" t="str">
            <v>深圳营销中心</v>
          </cell>
        </row>
        <row r="321">
          <cell r="H321" t="str">
            <v>员工</v>
          </cell>
          <cell r="I321" t="str">
            <v>销售</v>
          </cell>
          <cell r="J321" t="str">
            <v>销售专员</v>
          </cell>
          <cell r="K321">
            <v>45418</v>
          </cell>
        </row>
        <row r="322">
          <cell r="C322" t="str">
            <v>牛启远</v>
          </cell>
          <cell r="D322" t="str">
            <v>西安</v>
          </cell>
          <cell r="E322" t="str">
            <v>西安分公司</v>
          </cell>
          <cell r="F322" t="str">
            <v>西安营销中心</v>
          </cell>
          <cell r="G322" t="str">
            <v>西安销售组</v>
          </cell>
          <cell r="H322" t="str">
            <v>员工</v>
          </cell>
        </row>
        <row r="322">
          <cell r="J322" t="str">
            <v>新媒体运营</v>
          </cell>
          <cell r="K322">
            <v>45418</v>
          </cell>
        </row>
        <row r="323">
          <cell r="C323" t="str">
            <v>张小萍</v>
          </cell>
          <cell r="D323" t="str">
            <v>厦门</v>
          </cell>
          <cell r="E323" t="str">
            <v>厦门分公司</v>
          </cell>
          <cell r="F323" t="str">
            <v>厦门营销二部</v>
          </cell>
          <cell r="G323" t="str">
            <v>蓝青青组</v>
          </cell>
          <cell r="H323" t="str">
            <v>员工</v>
          </cell>
          <cell r="I323" t="str">
            <v>销售</v>
          </cell>
          <cell r="J323" t="str">
            <v>销售专员</v>
          </cell>
          <cell r="K323">
            <v>45425</v>
          </cell>
        </row>
        <row r="324">
          <cell r="C324" t="str">
            <v>罗小威</v>
          </cell>
          <cell r="D324" t="str">
            <v>长沙</v>
          </cell>
          <cell r="E324" t="str">
            <v>长沙分公司</v>
          </cell>
          <cell r="F324" t="str">
            <v>长沙营销中心</v>
          </cell>
          <cell r="G324" t="str">
            <v>何倩组</v>
          </cell>
          <cell r="H324" t="str">
            <v>员工</v>
          </cell>
          <cell r="I324" t="str">
            <v>销售</v>
          </cell>
          <cell r="J324" t="str">
            <v>销售专员</v>
          </cell>
          <cell r="K324">
            <v>45425</v>
          </cell>
        </row>
        <row r="325">
          <cell r="C325" t="str">
            <v>吴硕</v>
          </cell>
          <cell r="D325" t="str">
            <v>长沙</v>
          </cell>
          <cell r="E325" t="str">
            <v>长沙分公司</v>
          </cell>
          <cell r="F325" t="str">
            <v>长沙营销中心</v>
          </cell>
          <cell r="G325" t="str">
            <v>周波涛组</v>
          </cell>
          <cell r="H325" t="str">
            <v>员工</v>
          </cell>
          <cell r="I325" t="str">
            <v>销售</v>
          </cell>
          <cell r="J325" t="str">
            <v>销售专员</v>
          </cell>
          <cell r="K325">
            <v>45425</v>
          </cell>
        </row>
        <row r="326">
          <cell r="C326" t="str">
            <v>周阳</v>
          </cell>
          <cell r="D326" t="str">
            <v>厦门</v>
          </cell>
          <cell r="E326" t="str">
            <v>厦门分公司</v>
          </cell>
          <cell r="F326" t="str">
            <v>厦门营销二部</v>
          </cell>
          <cell r="G326" t="str">
            <v>许满玉组</v>
          </cell>
          <cell r="H326" t="str">
            <v>员工</v>
          </cell>
          <cell r="I326" t="str">
            <v>销售</v>
          </cell>
          <cell r="J326" t="str">
            <v>销售专员</v>
          </cell>
          <cell r="K326">
            <v>45426</v>
          </cell>
        </row>
        <row r="327">
          <cell r="C327" t="str">
            <v>张积隆</v>
          </cell>
          <cell r="D327" t="str">
            <v>上海</v>
          </cell>
          <cell r="E327" t="str">
            <v>上海总部</v>
          </cell>
          <cell r="F327" t="str">
            <v>产研二部</v>
          </cell>
          <cell r="G327" t="str">
            <v>业务管理一组</v>
          </cell>
          <cell r="H327" t="str">
            <v>员工</v>
          </cell>
          <cell r="I327" t="str">
            <v>开发</v>
          </cell>
          <cell r="J327" t="str">
            <v>PHP开发工程师</v>
          </cell>
          <cell r="K327">
            <v>45427</v>
          </cell>
        </row>
        <row r="328">
          <cell r="C328" t="str">
            <v>施钧夫</v>
          </cell>
          <cell r="D328" t="str">
            <v>长沙</v>
          </cell>
          <cell r="E328" t="str">
            <v>长沙分公司</v>
          </cell>
          <cell r="F328" t="str">
            <v>长沙营销中心</v>
          </cell>
          <cell r="G328" t="str">
            <v>周波涛组</v>
          </cell>
          <cell r="H328" t="str">
            <v>员工</v>
          </cell>
          <cell r="I328" t="str">
            <v>销售</v>
          </cell>
          <cell r="J328" t="str">
            <v>销售专员</v>
          </cell>
          <cell r="K328">
            <v>45429</v>
          </cell>
        </row>
        <row r="329">
          <cell r="C329" t="str">
            <v>陈明</v>
          </cell>
          <cell r="D329" t="str">
            <v>郑州</v>
          </cell>
          <cell r="E329" t="str">
            <v>郑州分公司</v>
          </cell>
          <cell r="F329" t="str">
            <v>郑州营销中心</v>
          </cell>
          <cell r="G329" t="str">
            <v>张文君组</v>
          </cell>
          <cell r="H329" t="str">
            <v>员工</v>
          </cell>
          <cell r="I329" t="str">
            <v>销售</v>
          </cell>
          <cell r="J329" t="str">
            <v>销售专员</v>
          </cell>
          <cell r="K329">
            <v>45432</v>
          </cell>
        </row>
        <row r="330">
          <cell r="C330" t="str">
            <v>董消磊</v>
          </cell>
          <cell r="D330" t="str">
            <v>郑州</v>
          </cell>
          <cell r="E330" t="str">
            <v>郑州分公司</v>
          </cell>
          <cell r="F330" t="str">
            <v>郑州营销中心</v>
          </cell>
          <cell r="G330" t="str">
            <v>张文君组</v>
          </cell>
          <cell r="H330" t="str">
            <v>员工</v>
          </cell>
          <cell r="I330" t="str">
            <v>销售</v>
          </cell>
          <cell r="J330" t="str">
            <v>销售专员</v>
          </cell>
          <cell r="K330">
            <v>45432</v>
          </cell>
        </row>
        <row r="331">
          <cell r="C331" t="str">
            <v>王文朝</v>
          </cell>
          <cell r="D331" t="str">
            <v>上海</v>
          </cell>
          <cell r="E331" t="str">
            <v>上海总部</v>
          </cell>
          <cell r="F331" t="str">
            <v>产研二部</v>
          </cell>
          <cell r="G331" t="str">
            <v>业务管理三组</v>
          </cell>
          <cell r="H331" t="str">
            <v>员工</v>
          </cell>
          <cell r="I331" t="str">
            <v>开发</v>
          </cell>
          <cell r="J331" t="str">
            <v>前端开发工程师</v>
          </cell>
          <cell r="K331">
            <v>45432</v>
          </cell>
        </row>
        <row r="332">
          <cell r="C332" t="str">
            <v>张文杰</v>
          </cell>
          <cell r="D332" t="str">
            <v>厦门</v>
          </cell>
          <cell r="E332" t="str">
            <v>厦门分公司</v>
          </cell>
          <cell r="F332" t="str">
            <v>阅读事业部</v>
          </cell>
        </row>
        <row r="332">
          <cell r="H332" t="str">
            <v>员工</v>
          </cell>
        </row>
        <row r="332">
          <cell r="J332" t="str">
            <v>平面设计</v>
          </cell>
          <cell r="K332">
            <v>45434</v>
          </cell>
        </row>
        <row r="333">
          <cell r="C333" t="str">
            <v>卓垚瑶</v>
          </cell>
          <cell r="D333" t="str">
            <v>厦门</v>
          </cell>
          <cell r="E333" t="str">
            <v>厦门分公司</v>
          </cell>
          <cell r="F333" t="str">
            <v>厦门内容部</v>
          </cell>
          <cell r="G333" t="str">
            <v>陈雅真组</v>
          </cell>
          <cell r="H333" t="str">
            <v>员工</v>
          </cell>
        </row>
        <row r="333">
          <cell r="J333" t="str">
            <v>内容编辑</v>
          </cell>
          <cell r="K333">
            <v>45436</v>
          </cell>
        </row>
        <row r="334">
          <cell r="C334" t="str">
            <v>王正</v>
          </cell>
          <cell r="D334" t="str">
            <v>长沙</v>
          </cell>
          <cell r="E334" t="str">
            <v>长沙分公司</v>
          </cell>
          <cell r="F334" t="str">
            <v>长沙营销中心</v>
          </cell>
          <cell r="G334" t="str">
            <v>周波涛组</v>
          </cell>
          <cell r="H334" t="str">
            <v>员工</v>
          </cell>
          <cell r="I334" t="str">
            <v>销售</v>
          </cell>
          <cell r="J334" t="str">
            <v>销售专员</v>
          </cell>
          <cell r="K334">
            <v>45439</v>
          </cell>
        </row>
        <row r="335">
          <cell r="C335" t="str">
            <v>李嘉杰</v>
          </cell>
          <cell r="D335" t="str">
            <v>长沙</v>
          </cell>
          <cell r="E335" t="str">
            <v>长沙分公司</v>
          </cell>
          <cell r="F335" t="str">
            <v>长沙营销中心</v>
          </cell>
          <cell r="G335" t="str">
            <v>周波涛组</v>
          </cell>
          <cell r="H335" t="str">
            <v>员工</v>
          </cell>
          <cell r="I335" t="str">
            <v>销售</v>
          </cell>
          <cell r="J335" t="str">
            <v>销售专员</v>
          </cell>
          <cell r="K335">
            <v>45439</v>
          </cell>
        </row>
        <row r="336">
          <cell r="C336" t="str">
            <v>朱文龙</v>
          </cell>
          <cell r="D336" t="str">
            <v>上海</v>
          </cell>
          <cell r="E336" t="str">
            <v>上海总部</v>
          </cell>
          <cell r="F336" t="str">
            <v>上海营销二部</v>
          </cell>
          <cell r="G336" t="str">
            <v>刘伦星组</v>
          </cell>
          <cell r="H336" t="str">
            <v>员工</v>
          </cell>
          <cell r="I336" t="str">
            <v>销售</v>
          </cell>
          <cell r="J336" t="str">
            <v>销售专员</v>
          </cell>
          <cell r="K336">
            <v>45439</v>
          </cell>
        </row>
        <row r="337">
          <cell r="C337" t="str">
            <v>汪笑青</v>
          </cell>
          <cell r="D337" t="str">
            <v>上海</v>
          </cell>
          <cell r="E337" t="str">
            <v>上海总部</v>
          </cell>
          <cell r="F337" t="str">
            <v>上海营销一部</v>
          </cell>
          <cell r="G337" t="str">
            <v>朱行悟组</v>
          </cell>
          <cell r="H337" t="str">
            <v>员工</v>
          </cell>
          <cell r="I337" t="str">
            <v>销售</v>
          </cell>
          <cell r="J337" t="str">
            <v>销售专员</v>
          </cell>
          <cell r="K337">
            <v>45439</v>
          </cell>
        </row>
        <row r="338">
          <cell r="C338" t="str">
            <v>徐琴</v>
          </cell>
          <cell r="D338" t="str">
            <v>厦门</v>
          </cell>
          <cell r="E338" t="str">
            <v>厦门分公司</v>
          </cell>
          <cell r="F338" t="str">
            <v>厦门营销二部</v>
          </cell>
          <cell r="G338" t="str">
            <v>汤章溢组</v>
          </cell>
          <cell r="H338" t="str">
            <v>员工</v>
          </cell>
          <cell r="I338" t="str">
            <v>销售</v>
          </cell>
          <cell r="J338" t="str">
            <v>销售专员</v>
          </cell>
          <cell r="K338">
            <v>45439</v>
          </cell>
        </row>
        <row r="339">
          <cell r="C339" t="str">
            <v>陈敏莲</v>
          </cell>
          <cell r="D339" t="str">
            <v>厦门</v>
          </cell>
          <cell r="E339" t="str">
            <v>厦门分公司</v>
          </cell>
          <cell r="F339" t="str">
            <v>厦门营销二部</v>
          </cell>
          <cell r="G339" t="str">
            <v>汤章溢组</v>
          </cell>
          <cell r="H339" t="str">
            <v>员工</v>
          </cell>
          <cell r="I339" t="str">
            <v>销售</v>
          </cell>
          <cell r="J339" t="str">
            <v>销售专员</v>
          </cell>
          <cell r="K339">
            <v>45440</v>
          </cell>
        </row>
        <row r="340">
          <cell r="C340" t="str">
            <v>王小荣</v>
          </cell>
          <cell r="D340" t="str">
            <v>厦门</v>
          </cell>
          <cell r="E340" t="str">
            <v>厦门分公司</v>
          </cell>
          <cell r="F340" t="str">
            <v>厦门内容部</v>
          </cell>
          <cell r="G340" t="str">
            <v>林碧红组</v>
          </cell>
          <cell r="H340" t="str">
            <v>员工</v>
          </cell>
        </row>
        <row r="340">
          <cell r="J340" t="str">
            <v>内容编辑</v>
          </cell>
          <cell r="K340">
            <v>45441</v>
          </cell>
        </row>
        <row r="341">
          <cell r="C341" t="str">
            <v>李九三</v>
          </cell>
          <cell r="D341" t="str">
            <v>上海</v>
          </cell>
          <cell r="E341" t="str">
            <v>上海总部</v>
          </cell>
          <cell r="F341" t="str">
            <v>产研一部</v>
          </cell>
          <cell r="G341" t="str">
            <v>教育三组</v>
          </cell>
          <cell r="H341" t="str">
            <v>员工</v>
          </cell>
          <cell r="I341" t="str">
            <v>测试</v>
          </cell>
          <cell r="J341" t="str">
            <v>测试工程师</v>
          </cell>
          <cell r="K341">
            <v>45441</v>
          </cell>
        </row>
        <row r="342">
          <cell r="C342" t="str">
            <v>顾慧</v>
          </cell>
          <cell r="D342" t="str">
            <v>上海</v>
          </cell>
          <cell r="E342" t="str">
            <v>上海总部</v>
          </cell>
          <cell r="F342" t="str">
            <v>业务一部</v>
          </cell>
        </row>
        <row r="342">
          <cell r="H342" t="str">
            <v>员工</v>
          </cell>
        </row>
        <row r="342">
          <cell r="J342" t="str">
            <v>商务BD</v>
          </cell>
          <cell r="K342">
            <v>45446</v>
          </cell>
        </row>
        <row r="343">
          <cell r="C343" t="str">
            <v>雷方平</v>
          </cell>
          <cell r="D343" t="str">
            <v>上海</v>
          </cell>
          <cell r="E343" t="str">
            <v>上海总部</v>
          </cell>
          <cell r="F343" t="str">
            <v>业务一部</v>
          </cell>
          <cell r="G343" t="str">
            <v>新媒体组</v>
          </cell>
          <cell r="H343" t="str">
            <v>员工</v>
          </cell>
          <cell r="I343" t="str">
            <v>运营</v>
          </cell>
          <cell r="J343" t="str">
            <v>新媒体运营</v>
          </cell>
          <cell r="K343">
            <v>45446</v>
          </cell>
        </row>
        <row r="344">
          <cell r="C344" t="str">
            <v>顾柏鑫</v>
          </cell>
          <cell r="D344" t="str">
            <v>上海</v>
          </cell>
          <cell r="E344" t="str">
            <v>上海总部</v>
          </cell>
          <cell r="F344" t="str">
            <v>业务一部</v>
          </cell>
          <cell r="G344" t="str">
            <v>音乐事业部</v>
          </cell>
          <cell r="H344" t="str">
            <v>员工</v>
          </cell>
        </row>
        <row r="344">
          <cell r="J344" t="str">
            <v>音乐教研</v>
          </cell>
          <cell r="K344">
            <v>45446</v>
          </cell>
        </row>
        <row r="345">
          <cell r="C345" t="str">
            <v>王海鑫</v>
          </cell>
          <cell r="D345" t="str">
            <v>上海</v>
          </cell>
          <cell r="E345" t="str">
            <v>上海总部</v>
          </cell>
          <cell r="F345" t="str">
            <v>业务一部</v>
          </cell>
          <cell r="G345" t="str">
            <v>音乐事业部</v>
          </cell>
          <cell r="H345" t="str">
            <v>员工</v>
          </cell>
        </row>
        <row r="345">
          <cell r="J345" t="str">
            <v>音乐编辑</v>
          </cell>
          <cell r="K345">
            <v>45446</v>
          </cell>
        </row>
        <row r="346">
          <cell r="C346" t="str">
            <v>张士炎</v>
          </cell>
          <cell r="D346" t="str">
            <v>上海</v>
          </cell>
          <cell r="E346" t="str">
            <v>上海总部</v>
          </cell>
          <cell r="F346" t="str">
            <v>产研一部</v>
          </cell>
          <cell r="G346" t="str">
            <v>教育三组</v>
          </cell>
          <cell r="H346" t="str">
            <v>员工</v>
          </cell>
          <cell r="I346" t="str">
            <v>测试</v>
          </cell>
          <cell r="J346" t="str">
            <v>测试工程师</v>
          </cell>
          <cell r="K346">
            <v>45446</v>
          </cell>
        </row>
        <row r="347">
          <cell r="C347" t="str">
            <v>刘建光</v>
          </cell>
          <cell r="D347" t="str">
            <v>深圳</v>
          </cell>
          <cell r="E347" t="str">
            <v>深圳分公司</v>
          </cell>
          <cell r="F347" t="str">
            <v>深圳营销中心</v>
          </cell>
        </row>
        <row r="347">
          <cell r="H347" t="str">
            <v>员工</v>
          </cell>
          <cell r="I347" t="str">
            <v>销售</v>
          </cell>
          <cell r="J347" t="str">
            <v>销售专员</v>
          </cell>
          <cell r="K347">
            <v>45447</v>
          </cell>
        </row>
        <row r="348">
          <cell r="C348" t="str">
            <v>肖汝莉</v>
          </cell>
          <cell r="D348" t="str">
            <v>厦门</v>
          </cell>
          <cell r="E348" t="str">
            <v>厦门分公司</v>
          </cell>
          <cell r="F348" t="str">
            <v>厦门营销二部</v>
          </cell>
          <cell r="G348" t="str">
            <v>许满玉组</v>
          </cell>
          <cell r="H348" t="str">
            <v>员工</v>
          </cell>
          <cell r="I348" t="str">
            <v>销售</v>
          </cell>
          <cell r="J348" t="str">
            <v>销售专员</v>
          </cell>
          <cell r="K348">
            <v>45447</v>
          </cell>
        </row>
        <row r="349">
          <cell r="C349" t="str">
            <v>王一飞</v>
          </cell>
          <cell r="D349" t="str">
            <v>上海</v>
          </cell>
          <cell r="E349" t="str">
            <v>上海总部</v>
          </cell>
          <cell r="F349" t="str">
            <v>上海营销三部</v>
          </cell>
          <cell r="G349" t="str">
            <v>韩丽丽组</v>
          </cell>
          <cell r="H349" t="str">
            <v>员工</v>
          </cell>
          <cell r="I349" t="str">
            <v>销售</v>
          </cell>
          <cell r="J349" t="str">
            <v>销售专员</v>
          </cell>
          <cell r="K349">
            <v>45448</v>
          </cell>
        </row>
        <row r="350">
          <cell r="C350" t="str">
            <v>徐东东</v>
          </cell>
          <cell r="D350" t="str">
            <v>上海</v>
          </cell>
          <cell r="E350" t="str">
            <v>上海总部</v>
          </cell>
          <cell r="F350" t="str">
            <v>上海营销三部</v>
          </cell>
          <cell r="G350" t="str">
            <v>韩丽丽组</v>
          </cell>
          <cell r="H350" t="str">
            <v>员工</v>
          </cell>
          <cell r="I350" t="str">
            <v>销售</v>
          </cell>
          <cell r="J350" t="str">
            <v>销售专员</v>
          </cell>
          <cell r="K350">
            <v>45448</v>
          </cell>
        </row>
        <row r="351">
          <cell r="C351" t="str">
            <v>周少鹏</v>
          </cell>
          <cell r="D351" t="str">
            <v>上海</v>
          </cell>
          <cell r="E351" t="str">
            <v>上海总部</v>
          </cell>
          <cell r="F351" t="str">
            <v>上海营销二部</v>
          </cell>
          <cell r="G351" t="str">
            <v>刘伦星组</v>
          </cell>
          <cell r="H351" t="str">
            <v>员工</v>
          </cell>
          <cell r="I351" t="str">
            <v>销售</v>
          </cell>
          <cell r="J351" t="str">
            <v>销售专员</v>
          </cell>
          <cell r="K351">
            <v>45448</v>
          </cell>
        </row>
        <row r="352">
          <cell r="C352" t="str">
            <v>贺提鸿</v>
          </cell>
          <cell r="D352" t="str">
            <v>上海</v>
          </cell>
          <cell r="E352" t="str">
            <v>上海总部</v>
          </cell>
          <cell r="F352" t="str">
            <v>上海营销一部</v>
          </cell>
          <cell r="G352" t="str">
            <v>朱行悟组</v>
          </cell>
          <cell r="H352" t="str">
            <v>员工</v>
          </cell>
          <cell r="I352" t="str">
            <v>销售</v>
          </cell>
          <cell r="J352" t="str">
            <v>销售专员</v>
          </cell>
          <cell r="K352">
            <v>45448</v>
          </cell>
        </row>
        <row r="353">
          <cell r="C353" t="str">
            <v>刘啸奇</v>
          </cell>
          <cell r="D353" t="str">
            <v>上海</v>
          </cell>
          <cell r="E353" t="str">
            <v>上海总部</v>
          </cell>
          <cell r="F353" t="str">
            <v>上海营销一部</v>
          </cell>
          <cell r="G353" t="str">
            <v>朱行悟组</v>
          </cell>
          <cell r="H353" t="str">
            <v>员工</v>
          </cell>
          <cell r="I353" t="str">
            <v>销售</v>
          </cell>
          <cell r="J353" t="str">
            <v>销售专员</v>
          </cell>
          <cell r="K353">
            <v>45448</v>
          </cell>
        </row>
        <row r="354">
          <cell r="C354" t="str">
            <v>黎越</v>
          </cell>
          <cell r="D354" t="str">
            <v>上海</v>
          </cell>
          <cell r="E354" t="str">
            <v>上海总部</v>
          </cell>
          <cell r="F354" t="str">
            <v>上海营销一部</v>
          </cell>
          <cell r="G354" t="str">
            <v>朱行悟组</v>
          </cell>
          <cell r="H354" t="str">
            <v>员工</v>
          </cell>
          <cell r="I354" t="str">
            <v>销售</v>
          </cell>
          <cell r="J354" t="str">
            <v>销售专员</v>
          </cell>
          <cell r="K354">
            <v>45448</v>
          </cell>
        </row>
        <row r="355">
          <cell r="C355" t="str">
            <v>尹贻浩</v>
          </cell>
          <cell r="D355" t="str">
            <v>上海</v>
          </cell>
          <cell r="E355" t="str">
            <v>上海总部</v>
          </cell>
          <cell r="F355" t="str">
            <v>产研一部</v>
          </cell>
          <cell r="G355" t="str">
            <v>教育三组</v>
          </cell>
          <cell r="H355" t="str">
            <v>员工</v>
          </cell>
          <cell r="I355" t="str">
            <v>开发</v>
          </cell>
          <cell r="J355" t="str">
            <v>Android开发工程师</v>
          </cell>
          <cell r="K355">
            <v>45454</v>
          </cell>
        </row>
        <row r="356">
          <cell r="C356" t="str">
            <v>赵家欣</v>
          </cell>
          <cell r="D356" t="str">
            <v>上海</v>
          </cell>
          <cell r="E356" t="str">
            <v>上海总部</v>
          </cell>
          <cell r="F356" t="str">
            <v>上海营销一部</v>
          </cell>
          <cell r="G356" t="str">
            <v>朱行悟组</v>
          </cell>
          <cell r="H356" t="str">
            <v>员工</v>
          </cell>
          <cell r="I356" t="str">
            <v>销售</v>
          </cell>
          <cell r="J356" t="str">
            <v>销售专员</v>
          </cell>
          <cell r="K356">
            <v>45454</v>
          </cell>
        </row>
        <row r="357">
          <cell r="C357" t="str">
            <v>向明</v>
          </cell>
          <cell r="D357" t="str">
            <v>上海</v>
          </cell>
          <cell r="E357" t="str">
            <v>上海总部</v>
          </cell>
          <cell r="F357" t="str">
            <v>上海营销三部</v>
          </cell>
          <cell r="G357" t="str">
            <v>韩丽丽组</v>
          </cell>
          <cell r="H357" t="str">
            <v>员工</v>
          </cell>
          <cell r="I357" t="str">
            <v>销售</v>
          </cell>
          <cell r="J357" t="str">
            <v>销售专员</v>
          </cell>
          <cell r="K357">
            <v>45454</v>
          </cell>
        </row>
        <row r="358">
          <cell r="C358" t="str">
            <v>张展腾</v>
          </cell>
          <cell r="D358" t="str">
            <v>深圳</v>
          </cell>
          <cell r="E358" t="str">
            <v>深圳分公司</v>
          </cell>
          <cell r="F358" t="str">
            <v>深圳营销中心</v>
          </cell>
        </row>
        <row r="358">
          <cell r="H358" t="str">
            <v>员工</v>
          </cell>
          <cell r="I358" t="str">
            <v>销售</v>
          </cell>
          <cell r="J358" t="str">
            <v>销售专员</v>
          </cell>
          <cell r="K358">
            <v>45454</v>
          </cell>
        </row>
        <row r="359">
          <cell r="C359" t="str">
            <v>刘浩</v>
          </cell>
          <cell r="D359" t="str">
            <v>上海</v>
          </cell>
          <cell r="E359" t="str">
            <v>上海总部</v>
          </cell>
          <cell r="F359" t="str">
            <v>产研二部</v>
          </cell>
          <cell r="G359" t="str">
            <v>业务管理一组</v>
          </cell>
          <cell r="H359" t="str">
            <v>员工</v>
          </cell>
          <cell r="I359" t="str">
            <v>产品</v>
          </cell>
          <cell r="J359" t="str">
            <v>产品经理</v>
          </cell>
          <cell r="K359">
            <v>45455</v>
          </cell>
        </row>
        <row r="360">
          <cell r="C360" t="str">
            <v>温友杭</v>
          </cell>
          <cell r="D360" t="str">
            <v>厦门</v>
          </cell>
          <cell r="E360" t="str">
            <v>厦门分公司</v>
          </cell>
          <cell r="F360" t="str">
            <v>厦门营销一部</v>
          </cell>
          <cell r="G360" t="str">
            <v>刘益先组</v>
          </cell>
          <cell r="H360" t="str">
            <v>员工</v>
          </cell>
          <cell r="I360" t="str">
            <v>销售</v>
          </cell>
          <cell r="J360" t="str">
            <v>销售专员</v>
          </cell>
          <cell r="K360">
            <v>45460</v>
          </cell>
        </row>
        <row r="361">
          <cell r="C361" t="str">
            <v>任阳</v>
          </cell>
          <cell r="D361" t="str">
            <v>长沙</v>
          </cell>
          <cell r="E361" t="str">
            <v>长沙分公司</v>
          </cell>
          <cell r="F361" t="str">
            <v>长沙营销中心</v>
          </cell>
          <cell r="G361" t="str">
            <v>周波涛组</v>
          </cell>
          <cell r="H361" t="str">
            <v>员工</v>
          </cell>
          <cell r="I361" t="str">
            <v>销售</v>
          </cell>
          <cell r="J361" t="str">
            <v>销售专员</v>
          </cell>
          <cell r="K361">
            <v>45462</v>
          </cell>
        </row>
        <row r="362">
          <cell r="C362" t="str">
            <v>陈良伟</v>
          </cell>
          <cell r="D362" t="str">
            <v>长沙</v>
          </cell>
          <cell r="E362" t="str">
            <v>长沙分公司</v>
          </cell>
          <cell r="F362" t="str">
            <v>长沙内容部</v>
          </cell>
          <cell r="G362" t="str">
            <v>刘丽组</v>
          </cell>
          <cell r="H362" t="str">
            <v>员工</v>
          </cell>
          <cell r="I362" t="str">
            <v>编辑</v>
          </cell>
          <cell r="J362" t="str">
            <v>英语编辑</v>
          </cell>
          <cell r="K362">
            <v>45462</v>
          </cell>
        </row>
        <row r="363">
          <cell r="C363" t="str">
            <v>夏爽</v>
          </cell>
          <cell r="D363" t="str">
            <v>上海</v>
          </cell>
          <cell r="E363" t="str">
            <v>上海总部</v>
          </cell>
          <cell r="F363" t="str">
            <v>上海营销三部</v>
          </cell>
          <cell r="G363" t="str">
            <v>万建国组</v>
          </cell>
          <cell r="H363" t="str">
            <v>员工</v>
          </cell>
          <cell r="I363" t="str">
            <v>销售</v>
          </cell>
          <cell r="J363" t="str">
            <v>销售专员</v>
          </cell>
          <cell r="K363">
            <v>45467</v>
          </cell>
        </row>
        <row r="364">
          <cell r="C364" t="str">
            <v>崔婷</v>
          </cell>
          <cell r="D364" t="str">
            <v>厦门</v>
          </cell>
          <cell r="E364" t="str">
            <v>厦门分公司</v>
          </cell>
          <cell r="F364" t="str">
            <v>厦门内容部</v>
          </cell>
          <cell r="G364" t="str">
            <v>林碧虹组</v>
          </cell>
          <cell r="H364" t="str">
            <v>员工</v>
          </cell>
        </row>
        <row r="364">
          <cell r="J364" t="str">
            <v>内容编辑</v>
          </cell>
          <cell r="K364">
            <v>45467</v>
          </cell>
        </row>
        <row r="365">
          <cell r="C365" t="str">
            <v>郑鸿政</v>
          </cell>
          <cell r="D365" t="str">
            <v>厦门</v>
          </cell>
          <cell r="E365" t="str">
            <v>厦门分公司</v>
          </cell>
          <cell r="F365" t="str">
            <v>厦门营销一部</v>
          </cell>
          <cell r="G365" t="str">
            <v>刘益先组</v>
          </cell>
          <cell r="H365" t="str">
            <v>员工</v>
          </cell>
          <cell r="I365" t="str">
            <v>销售</v>
          </cell>
          <cell r="J365" t="str">
            <v>销售专员</v>
          </cell>
          <cell r="K365">
            <v>45467</v>
          </cell>
        </row>
        <row r="366">
          <cell r="C366" t="str">
            <v>李林科</v>
          </cell>
          <cell r="D366" t="str">
            <v>厦门</v>
          </cell>
          <cell r="E366" t="str">
            <v>厦门分公司</v>
          </cell>
          <cell r="F366" t="str">
            <v>厦门营销一部</v>
          </cell>
          <cell r="G366" t="str">
            <v>刘益先组</v>
          </cell>
          <cell r="H366" t="str">
            <v>员工</v>
          </cell>
          <cell r="I366" t="str">
            <v>销售</v>
          </cell>
          <cell r="J366" t="str">
            <v>销售专员</v>
          </cell>
          <cell r="K366">
            <v>45467</v>
          </cell>
        </row>
        <row r="367">
          <cell r="C367" t="str">
            <v>袁霄</v>
          </cell>
          <cell r="D367" t="str">
            <v>厦门</v>
          </cell>
          <cell r="E367" t="str">
            <v>厦门分公司</v>
          </cell>
          <cell r="F367" t="str">
            <v>厦门营销一部</v>
          </cell>
          <cell r="G367" t="str">
            <v>刘益先组</v>
          </cell>
          <cell r="H367" t="str">
            <v>员工</v>
          </cell>
          <cell r="I367" t="str">
            <v>销售</v>
          </cell>
          <cell r="J367" t="str">
            <v>销售专员</v>
          </cell>
          <cell r="K367">
            <v>45467</v>
          </cell>
        </row>
        <row r="368">
          <cell r="C368" t="str">
            <v>罗桐</v>
          </cell>
          <cell r="D368" t="str">
            <v>厦门</v>
          </cell>
          <cell r="E368" t="str">
            <v>厦门分公司</v>
          </cell>
          <cell r="F368" t="str">
            <v>厦门内容部</v>
          </cell>
          <cell r="G368" t="str">
            <v>陈雅真组</v>
          </cell>
          <cell r="H368" t="str">
            <v>员工</v>
          </cell>
        </row>
        <row r="368">
          <cell r="J368" t="str">
            <v>内容编辑</v>
          </cell>
          <cell r="K368">
            <v>45469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在职"/>
      <sheetName val="核对"/>
      <sheetName val="离职"/>
      <sheetName val="Sheet2"/>
      <sheetName val="Sheet1"/>
    </sheetNames>
    <sheetDataSet>
      <sheetData sheetId="0">
        <row r="1">
          <cell r="B1" t="str">
            <v>姓名</v>
          </cell>
          <cell r="C1" t="str">
            <v>区域</v>
          </cell>
          <cell r="D1" t="str">
            <v>部门</v>
          </cell>
          <cell r="E1" t="str">
            <v>组别</v>
          </cell>
          <cell r="F1" t="str">
            <v>岗位</v>
          </cell>
          <cell r="G1" t="str">
            <v>入职日期</v>
          </cell>
          <cell r="H1" t="str">
            <v>其他</v>
          </cell>
          <cell r="I1" t="str">
            <v>辅助列</v>
          </cell>
          <cell r="J1" t="str">
            <v>23年剩余调休</v>
          </cell>
          <cell r="K1" t="str">
            <v>23年年假使用情况</v>
          </cell>
        </row>
        <row r="1">
          <cell r="N1" t="str">
            <v>23年已使用育儿假</v>
          </cell>
          <cell r="O1" t="str">
            <v>1月</v>
          </cell>
        </row>
        <row r="1">
          <cell r="X1" t="str">
            <v>2月</v>
          </cell>
        </row>
        <row r="1">
          <cell r="AG1" t="str">
            <v>1-2月使用年假</v>
          </cell>
          <cell r="AH1" t="str">
            <v>23年剩余年假</v>
          </cell>
          <cell r="AI1" t="str">
            <v>截至24.2月剩余年假</v>
          </cell>
          <cell r="AJ1" t="str">
            <v>3月</v>
          </cell>
        </row>
        <row r="1">
          <cell r="AS1" t="str">
            <v>4月</v>
          </cell>
        </row>
        <row r="1">
          <cell r="BB1" t="str">
            <v>5月</v>
          </cell>
        </row>
        <row r="1">
          <cell r="BK1" t="str">
            <v>6月</v>
          </cell>
        </row>
        <row r="1">
          <cell r="BT1" t="str">
            <v>7月</v>
          </cell>
        </row>
        <row r="1">
          <cell r="CC1" t="str">
            <v>8月</v>
          </cell>
        </row>
        <row r="1">
          <cell r="CL1" t="str">
            <v>9月</v>
          </cell>
        </row>
        <row r="1">
          <cell r="CV1" t="str">
            <v>10月</v>
          </cell>
        </row>
        <row r="1">
          <cell r="DE1" t="str">
            <v>11月</v>
          </cell>
        </row>
        <row r="1">
          <cell r="DN1" t="str">
            <v>12月</v>
          </cell>
        </row>
        <row r="1">
          <cell r="DW1" t="str">
            <v>24年年假使用情况</v>
          </cell>
        </row>
        <row r="1">
          <cell r="DZ1" t="str">
            <v>24年总加班情况</v>
          </cell>
        </row>
        <row r="1">
          <cell r="ED1" t="str">
            <v>24年总请假</v>
          </cell>
        </row>
        <row r="2">
          <cell r="K2" t="str">
            <v>总年假</v>
          </cell>
          <cell r="L2" t="str">
            <v>已使用年假</v>
          </cell>
          <cell r="M2" t="str">
            <v>剩余年假</v>
          </cell>
        </row>
        <row r="2">
          <cell r="O2" t="str">
            <v>年假</v>
          </cell>
          <cell r="P2" t="str">
            <v>事假h</v>
          </cell>
          <cell r="Q2" t="str">
            <v>病假</v>
          </cell>
          <cell r="R2" t="str">
            <v>其他</v>
          </cell>
          <cell r="S2" t="str">
            <v>调休</v>
          </cell>
          <cell r="T2" t="str">
            <v>加班
加班费</v>
          </cell>
          <cell r="U2" t="str">
            <v>加班
转调休</v>
          </cell>
          <cell r="V2" t="str">
            <v>育儿假</v>
          </cell>
          <cell r="W2" t="str">
            <v>备注</v>
          </cell>
          <cell r="X2" t="str">
            <v>年假</v>
          </cell>
          <cell r="Y2" t="str">
            <v>事假h</v>
          </cell>
          <cell r="Z2" t="str">
            <v>病假</v>
          </cell>
          <cell r="AA2" t="str">
            <v>其他</v>
          </cell>
          <cell r="AB2" t="str">
            <v>调休</v>
          </cell>
          <cell r="AC2" t="str">
            <v>加班
加班费</v>
          </cell>
          <cell r="AD2" t="str">
            <v>加班
转调休</v>
          </cell>
          <cell r="AE2" t="str">
            <v>育儿假</v>
          </cell>
          <cell r="AF2" t="str">
            <v>备注</v>
          </cell>
        </row>
        <row r="2">
          <cell r="AJ2" t="str">
            <v>年假</v>
          </cell>
          <cell r="AK2" t="str">
            <v>事假h</v>
          </cell>
          <cell r="AL2" t="str">
            <v>病假</v>
          </cell>
          <cell r="AM2" t="str">
            <v>其他</v>
          </cell>
          <cell r="AN2" t="str">
            <v>调休</v>
          </cell>
          <cell r="AO2" t="str">
            <v>加班
加班费</v>
          </cell>
          <cell r="AP2" t="str">
            <v>加班
转调休</v>
          </cell>
          <cell r="AQ2" t="str">
            <v>育儿假</v>
          </cell>
          <cell r="AR2" t="str">
            <v>备注</v>
          </cell>
          <cell r="AS2" t="str">
            <v>年假</v>
          </cell>
          <cell r="AT2" t="str">
            <v>事假h</v>
          </cell>
          <cell r="AU2" t="str">
            <v>病假</v>
          </cell>
          <cell r="AV2" t="str">
            <v>其他</v>
          </cell>
          <cell r="AW2" t="str">
            <v>调休</v>
          </cell>
          <cell r="AX2" t="str">
            <v>加班
加班费</v>
          </cell>
          <cell r="AY2" t="str">
            <v>加班
转调休</v>
          </cell>
          <cell r="AZ2" t="str">
            <v>育儿假</v>
          </cell>
          <cell r="BA2" t="str">
            <v>备注</v>
          </cell>
          <cell r="BB2" t="str">
            <v>年假</v>
          </cell>
          <cell r="BC2" t="str">
            <v>事假h</v>
          </cell>
          <cell r="BD2" t="str">
            <v>病假</v>
          </cell>
          <cell r="BE2" t="str">
            <v>其他</v>
          </cell>
          <cell r="BF2" t="str">
            <v>调休</v>
          </cell>
          <cell r="BG2" t="str">
            <v>加班
加班费</v>
          </cell>
          <cell r="BH2" t="str">
            <v>加班
转调休</v>
          </cell>
          <cell r="BI2" t="str">
            <v>育儿假</v>
          </cell>
          <cell r="BJ2" t="str">
            <v>备注</v>
          </cell>
          <cell r="BK2" t="str">
            <v>年假</v>
          </cell>
          <cell r="BL2" t="str">
            <v>事假h</v>
          </cell>
          <cell r="BM2" t="str">
            <v>病假</v>
          </cell>
          <cell r="BN2" t="str">
            <v>其他</v>
          </cell>
          <cell r="BO2" t="str">
            <v>调休</v>
          </cell>
          <cell r="BP2" t="str">
            <v>加班
加班费</v>
          </cell>
          <cell r="BQ2" t="str">
            <v>加班
转调休</v>
          </cell>
          <cell r="BR2" t="str">
            <v>育儿假</v>
          </cell>
          <cell r="BS2" t="str">
            <v>备注</v>
          </cell>
          <cell r="BT2" t="str">
            <v>年假</v>
          </cell>
          <cell r="BU2" t="str">
            <v>事假h</v>
          </cell>
          <cell r="BV2" t="str">
            <v>病假</v>
          </cell>
          <cell r="BW2" t="str">
            <v>其他</v>
          </cell>
          <cell r="BX2" t="str">
            <v>调休</v>
          </cell>
          <cell r="BY2" t="str">
            <v>加班
加班费</v>
          </cell>
          <cell r="BZ2" t="str">
            <v>加班
转调休</v>
          </cell>
          <cell r="CA2" t="str">
            <v>育儿假</v>
          </cell>
          <cell r="CB2" t="str">
            <v>备注</v>
          </cell>
          <cell r="CC2" t="str">
            <v>年假</v>
          </cell>
          <cell r="CD2" t="str">
            <v>事假h</v>
          </cell>
          <cell r="CE2" t="str">
            <v>病假</v>
          </cell>
          <cell r="CF2" t="str">
            <v>其他</v>
          </cell>
          <cell r="CG2" t="str">
            <v>调休</v>
          </cell>
          <cell r="CH2" t="str">
            <v>加班
加班费</v>
          </cell>
          <cell r="CI2" t="str">
            <v>加班
转调休</v>
          </cell>
          <cell r="CJ2" t="str">
            <v>育儿假</v>
          </cell>
          <cell r="CK2" t="str">
            <v>备注</v>
          </cell>
          <cell r="CL2" t="str">
            <v>年假</v>
          </cell>
          <cell r="CM2" t="str">
            <v>事假h</v>
          </cell>
          <cell r="CN2" t="str">
            <v>病假</v>
          </cell>
          <cell r="CO2" t="str">
            <v>其他</v>
          </cell>
          <cell r="CP2" t="str">
            <v>调休</v>
          </cell>
          <cell r="CQ2" t="str">
            <v>加班
加班费</v>
          </cell>
          <cell r="CR2" t="str">
            <v>加班
转调休</v>
          </cell>
          <cell r="CS2" t="str">
            <v>育儿假</v>
          </cell>
          <cell r="CT2" t="str">
            <v>备注</v>
          </cell>
          <cell r="CU2" t="str">
            <v>折算调休数</v>
          </cell>
          <cell r="CV2" t="str">
            <v>年假</v>
          </cell>
          <cell r="CW2" t="str">
            <v>事假h</v>
          </cell>
          <cell r="CX2" t="str">
            <v>病假</v>
          </cell>
          <cell r="CY2" t="str">
            <v>其他</v>
          </cell>
          <cell r="CZ2" t="str">
            <v>调休</v>
          </cell>
          <cell r="DA2" t="str">
            <v>加班
加班费</v>
          </cell>
          <cell r="DB2" t="str">
            <v>加班
转调休</v>
          </cell>
          <cell r="DC2" t="str">
            <v>育儿假</v>
          </cell>
          <cell r="DD2" t="str">
            <v>备注</v>
          </cell>
          <cell r="DE2" t="str">
            <v>年假</v>
          </cell>
          <cell r="DF2" t="str">
            <v>事假h</v>
          </cell>
          <cell r="DG2" t="str">
            <v>病假</v>
          </cell>
          <cell r="DH2" t="str">
            <v>其他</v>
          </cell>
          <cell r="DI2" t="str">
            <v>调休</v>
          </cell>
          <cell r="DJ2" t="str">
            <v>加班
加班费</v>
          </cell>
          <cell r="DK2" t="str">
            <v>加班
转调休</v>
          </cell>
          <cell r="DL2" t="str">
            <v>育儿假</v>
          </cell>
          <cell r="DM2" t="str">
            <v>备注</v>
          </cell>
          <cell r="DN2" t="str">
            <v>年假</v>
          </cell>
          <cell r="DO2" t="str">
            <v>事假h</v>
          </cell>
          <cell r="DP2" t="str">
            <v>病假</v>
          </cell>
          <cell r="DQ2" t="str">
            <v>其他</v>
          </cell>
          <cell r="DR2" t="str">
            <v>调休</v>
          </cell>
          <cell r="DS2" t="str">
            <v>加班
加班费</v>
          </cell>
          <cell r="DT2" t="str">
            <v>加班
转调休</v>
          </cell>
          <cell r="DU2" t="str">
            <v>育儿假</v>
          </cell>
          <cell r="DV2" t="str">
            <v>备注</v>
          </cell>
          <cell r="DW2" t="str">
            <v>总年假</v>
          </cell>
          <cell r="DX2" t="str">
            <v>已使用
年假</v>
          </cell>
          <cell r="DY2" t="str">
            <v>剩余年假</v>
          </cell>
          <cell r="DZ2" t="str">
            <v>累计
加班/天</v>
          </cell>
          <cell r="EA2" t="str">
            <v>已调
休/天</v>
          </cell>
          <cell r="EB2" t="str">
            <v>剩余调休</v>
          </cell>
          <cell r="EC2" t="str">
            <v>累计计薪加班/h</v>
          </cell>
          <cell r="ED2" t="str">
            <v>累计
事假</v>
          </cell>
        </row>
        <row r="3">
          <cell r="B3" t="str">
            <v>刘其坚</v>
          </cell>
          <cell r="C3" t="str">
            <v>上海</v>
          </cell>
          <cell r="D3" t="str">
            <v>总经办</v>
          </cell>
          <cell r="E3">
            <v>0</v>
          </cell>
          <cell r="F3" t="str">
            <v>总经理</v>
          </cell>
          <cell r="G3">
            <v>41933</v>
          </cell>
          <cell r="H3">
            <v>44927</v>
          </cell>
          <cell r="I3">
            <v>45292</v>
          </cell>
          <cell r="J3">
            <v>0</v>
          </cell>
          <cell r="K3">
            <v>5</v>
          </cell>
          <cell r="L3">
            <v>0</v>
          </cell>
          <cell r="M3">
            <v>5</v>
          </cell>
          <cell r="N3">
            <v>0</v>
          </cell>
        </row>
        <row r="3">
          <cell r="AG3">
            <v>0</v>
          </cell>
          <cell r="AH3">
            <v>5</v>
          </cell>
          <cell r="AI3">
            <v>0</v>
          </cell>
        </row>
        <row r="3">
          <cell r="DW3">
            <v>5</v>
          </cell>
          <cell r="DX3">
            <v>0</v>
          </cell>
          <cell r="DY3">
            <v>5</v>
          </cell>
          <cell r="DZ3">
            <v>0</v>
          </cell>
          <cell r="EA3">
            <v>0</v>
          </cell>
          <cell r="EB3">
            <v>0</v>
          </cell>
          <cell r="EC3">
            <v>0</v>
          </cell>
          <cell r="ED3">
            <v>0</v>
          </cell>
        </row>
        <row r="4">
          <cell r="B4" t="str">
            <v>刘玉</v>
          </cell>
          <cell r="C4" t="str">
            <v>上海</v>
          </cell>
          <cell r="D4" t="str">
            <v>财务部</v>
          </cell>
          <cell r="E4" t="str">
            <v>/</v>
          </cell>
          <cell r="F4" t="str">
            <v>财务会计</v>
          </cell>
          <cell r="G4">
            <v>43563</v>
          </cell>
          <cell r="H4">
            <v>44927</v>
          </cell>
          <cell r="I4">
            <v>45292</v>
          </cell>
          <cell r="J4">
            <v>10</v>
          </cell>
          <cell r="K4">
            <v>5</v>
          </cell>
          <cell r="L4">
            <v>3</v>
          </cell>
          <cell r="M4">
            <v>2</v>
          </cell>
          <cell r="N4">
            <v>0</v>
          </cell>
        </row>
        <row r="4">
          <cell r="S4">
            <v>2</v>
          </cell>
        </row>
        <row r="4">
          <cell r="X4">
            <v>2</v>
          </cell>
        </row>
        <row r="4">
          <cell r="AD4">
            <v>24</v>
          </cell>
        </row>
        <row r="4">
          <cell r="AG4">
            <v>2</v>
          </cell>
          <cell r="AH4">
            <v>0</v>
          </cell>
          <cell r="AI4">
            <v>0</v>
          </cell>
        </row>
        <row r="4">
          <cell r="AP4">
            <v>8</v>
          </cell>
        </row>
        <row r="4">
          <cell r="BF4">
            <v>3</v>
          </cell>
        </row>
        <row r="4">
          <cell r="BO4">
            <v>40</v>
          </cell>
          <cell r="BP4">
            <v>40</v>
          </cell>
          <cell r="BQ4">
            <v>8</v>
          </cell>
        </row>
        <row r="4">
          <cell r="CL4">
            <v>2.5</v>
          </cell>
        </row>
        <row r="4">
          <cell r="CQ4">
            <v>8</v>
          </cell>
        </row>
        <row r="4">
          <cell r="DK4">
            <v>8</v>
          </cell>
        </row>
        <row r="4">
          <cell r="DW4">
            <v>5</v>
          </cell>
          <cell r="DX4">
            <v>2.5</v>
          </cell>
          <cell r="DY4">
            <v>2.5</v>
          </cell>
          <cell r="DZ4">
            <v>96</v>
          </cell>
          <cell r="EA4">
            <v>45</v>
          </cell>
          <cell r="EB4">
            <v>13</v>
          </cell>
          <cell r="EC4">
            <v>48</v>
          </cell>
          <cell r="ED4">
            <v>0</v>
          </cell>
        </row>
        <row r="5">
          <cell r="B5" t="str">
            <v>胡生娜</v>
          </cell>
          <cell r="C5" t="str">
            <v>上海</v>
          </cell>
          <cell r="D5" t="str">
            <v>财务部</v>
          </cell>
          <cell r="E5" t="str">
            <v>/</v>
          </cell>
          <cell r="F5" t="str">
            <v>财务总监</v>
          </cell>
          <cell r="G5">
            <v>43983</v>
          </cell>
          <cell r="H5">
            <v>44927</v>
          </cell>
          <cell r="I5">
            <v>45292</v>
          </cell>
          <cell r="J5">
            <v>0</v>
          </cell>
          <cell r="K5">
            <v>5</v>
          </cell>
          <cell r="L5">
            <v>5</v>
          </cell>
          <cell r="M5">
            <v>0</v>
          </cell>
          <cell r="N5">
            <v>0</v>
          </cell>
        </row>
        <row r="5">
          <cell r="X5">
            <v>0.5</v>
          </cell>
          <cell r="Y5">
            <v>0.5</v>
          </cell>
        </row>
        <row r="5">
          <cell r="AG5">
            <v>0.5</v>
          </cell>
          <cell r="AH5">
            <v>-0.5</v>
          </cell>
          <cell r="AI5">
            <v>-0.5</v>
          </cell>
          <cell r="AJ5">
            <v>1</v>
          </cell>
        </row>
        <row r="5">
          <cell r="AS5">
            <v>0.5</v>
          </cell>
        </row>
        <row r="5">
          <cell r="AW5">
            <v>3</v>
          </cell>
        </row>
        <row r="5">
          <cell r="AY5">
            <v>8</v>
          </cell>
        </row>
        <row r="5">
          <cell r="BF5">
            <v>5</v>
          </cell>
        </row>
        <row r="5">
          <cell r="BK5">
            <v>0.5</v>
          </cell>
        </row>
        <row r="5">
          <cell r="BT5">
            <v>2.5</v>
          </cell>
          <cell r="BU5">
            <v>13</v>
          </cell>
          <cell r="BV5">
            <v>1.5</v>
          </cell>
        </row>
        <row r="5">
          <cell r="BX5">
            <v>8</v>
          </cell>
        </row>
        <row r="5">
          <cell r="BZ5">
            <v>8</v>
          </cell>
        </row>
        <row r="5">
          <cell r="CW5">
            <v>2</v>
          </cell>
        </row>
        <row r="5">
          <cell r="DG5">
            <v>0.5</v>
          </cell>
        </row>
        <row r="5">
          <cell r="DO5">
            <v>3</v>
          </cell>
        </row>
        <row r="5">
          <cell r="DR5">
            <v>6</v>
          </cell>
        </row>
        <row r="5">
          <cell r="DT5">
            <v>6</v>
          </cell>
        </row>
        <row r="5">
          <cell r="DW5">
            <v>5</v>
          </cell>
          <cell r="DX5">
            <v>5</v>
          </cell>
          <cell r="DY5">
            <v>0</v>
          </cell>
          <cell r="DZ5">
            <v>22</v>
          </cell>
          <cell r="EA5">
            <v>22</v>
          </cell>
          <cell r="EB5">
            <v>0</v>
          </cell>
          <cell r="EC5">
            <v>0</v>
          </cell>
          <cell r="ED5">
            <v>18.5</v>
          </cell>
        </row>
        <row r="6">
          <cell r="B6" t="str">
            <v>邓雅芳</v>
          </cell>
          <cell r="C6" t="str">
            <v>上海</v>
          </cell>
          <cell r="D6" t="str">
            <v>财务部</v>
          </cell>
          <cell r="E6" t="str">
            <v>/</v>
          </cell>
          <cell r="F6" t="str">
            <v>财务会计</v>
          </cell>
          <cell r="G6">
            <v>44531</v>
          </cell>
          <cell r="H6">
            <v>44927</v>
          </cell>
          <cell r="I6">
            <v>45292</v>
          </cell>
          <cell r="J6">
            <v>5</v>
          </cell>
          <cell r="K6">
            <v>5</v>
          </cell>
          <cell r="L6">
            <v>5</v>
          </cell>
          <cell r="M6">
            <v>0</v>
          </cell>
          <cell r="N6">
            <v>0</v>
          </cell>
        </row>
        <row r="6">
          <cell r="P6">
            <v>24</v>
          </cell>
        </row>
        <row r="6">
          <cell r="V6">
            <v>5</v>
          </cell>
        </row>
        <row r="6">
          <cell r="X6">
            <v>5</v>
          </cell>
          <cell r="Y6">
            <v>16</v>
          </cell>
        </row>
        <row r="6">
          <cell r="AG6">
            <v>5</v>
          </cell>
          <cell r="AH6">
            <v>-5</v>
          </cell>
          <cell r="AI6">
            <v>-5</v>
          </cell>
        </row>
        <row r="6">
          <cell r="AN6">
            <v>3</v>
          </cell>
        </row>
        <row r="6">
          <cell r="AQ6">
            <v>1</v>
          </cell>
        </row>
        <row r="6">
          <cell r="AW6">
            <v>5</v>
          </cell>
        </row>
        <row r="6">
          <cell r="AY6">
            <v>8</v>
          </cell>
          <cell r="AZ6">
            <v>3</v>
          </cell>
        </row>
        <row r="6">
          <cell r="BF6">
            <v>11</v>
          </cell>
        </row>
        <row r="6">
          <cell r="BH6">
            <v>6</v>
          </cell>
        </row>
        <row r="6">
          <cell r="BL6">
            <v>2</v>
          </cell>
        </row>
        <row r="6">
          <cell r="BO6">
            <v>15</v>
          </cell>
        </row>
        <row r="6">
          <cell r="BQ6">
            <v>8</v>
          </cell>
          <cell r="BR6">
            <v>1</v>
          </cell>
        </row>
        <row r="6">
          <cell r="BU6">
            <v>2</v>
          </cell>
        </row>
        <row r="6">
          <cell r="BX6">
            <v>1</v>
          </cell>
        </row>
        <row r="6">
          <cell r="BZ6">
            <v>8</v>
          </cell>
        </row>
        <row r="6">
          <cell r="CD6">
            <v>5</v>
          </cell>
        </row>
        <row r="6">
          <cell r="CM6">
            <v>14</v>
          </cell>
        </row>
        <row r="6">
          <cell r="CW6">
            <v>4</v>
          </cell>
          <cell r="CX6">
            <v>4</v>
          </cell>
        </row>
        <row r="6">
          <cell r="CZ6">
            <v>5</v>
          </cell>
        </row>
        <row r="6">
          <cell r="DB6">
            <v>5</v>
          </cell>
        </row>
        <row r="6">
          <cell r="DF6">
            <v>4</v>
          </cell>
          <cell r="DG6">
            <v>1</v>
          </cell>
        </row>
        <row r="6">
          <cell r="DR6">
            <v>5</v>
          </cell>
        </row>
        <row r="6">
          <cell r="DT6">
            <v>6.5</v>
          </cell>
        </row>
        <row r="6">
          <cell r="DW6">
            <v>5</v>
          </cell>
          <cell r="DX6">
            <v>5</v>
          </cell>
          <cell r="DY6">
            <v>0</v>
          </cell>
          <cell r="DZ6">
            <v>41.5</v>
          </cell>
          <cell r="EA6">
            <v>45</v>
          </cell>
          <cell r="EB6">
            <v>1.5</v>
          </cell>
          <cell r="EC6">
            <v>0</v>
          </cell>
          <cell r="ED6">
            <v>71</v>
          </cell>
        </row>
        <row r="7">
          <cell r="B7" t="str">
            <v>周彤</v>
          </cell>
          <cell r="C7" t="str">
            <v>上海</v>
          </cell>
          <cell r="D7" t="str">
            <v>行政部</v>
          </cell>
          <cell r="E7" t="str">
            <v>/</v>
          </cell>
          <cell r="F7" t="str">
            <v>行政前台</v>
          </cell>
          <cell r="G7">
            <v>43549</v>
          </cell>
          <cell r="H7">
            <v>44927</v>
          </cell>
          <cell r="I7">
            <v>45292</v>
          </cell>
          <cell r="J7">
            <v>6</v>
          </cell>
          <cell r="K7">
            <v>5</v>
          </cell>
          <cell r="L7">
            <v>3.5</v>
          </cell>
          <cell r="M7">
            <v>1.5</v>
          </cell>
          <cell r="N7">
            <v>0</v>
          </cell>
        </row>
        <row r="7">
          <cell r="X7">
            <v>1.5</v>
          </cell>
        </row>
        <row r="7">
          <cell r="AG7">
            <v>1.5</v>
          </cell>
          <cell r="AH7">
            <v>0</v>
          </cell>
          <cell r="AI7">
            <v>0</v>
          </cell>
        </row>
        <row r="7">
          <cell r="BF7">
            <v>1</v>
          </cell>
        </row>
        <row r="7">
          <cell r="CC7">
            <v>0.5</v>
          </cell>
        </row>
        <row r="7">
          <cell r="CL7">
            <v>2</v>
          </cell>
        </row>
        <row r="7">
          <cell r="DN7">
            <v>0.5</v>
          </cell>
        </row>
        <row r="7">
          <cell r="DW7">
            <v>5</v>
          </cell>
          <cell r="DX7">
            <v>3</v>
          </cell>
          <cell r="DY7">
            <v>2</v>
          </cell>
          <cell r="DZ7">
            <v>0</v>
          </cell>
          <cell r="EA7">
            <v>1</v>
          </cell>
          <cell r="EB7">
            <v>5</v>
          </cell>
          <cell r="EC7">
            <v>0</v>
          </cell>
          <cell r="ED7">
            <v>0</v>
          </cell>
        </row>
        <row r="8">
          <cell r="B8" t="str">
            <v>张晓伟</v>
          </cell>
          <cell r="C8" t="str">
            <v>上海</v>
          </cell>
          <cell r="D8" t="str">
            <v>行政部</v>
          </cell>
          <cell r="E8" t="str">
            <v>/</v>
          </cell>
          <cell r="F8" t="str">
            <v>IT网络工程师</v>
          </cell>
          <cell r="G8">
            <v>43577</v>
          </cell>
          <cell r="H8">
            <v>44927</v>
          </cell>
          <cell r="I8">
            <v>45292</v>
          </cell>
          <cell r="J8">
            <v>41</v>
          </cell>
          <cell r="K8">
            <v>5</v>
          </cell>
          <cell r="L8">
            <v>5</v>
          </cell>
          <cell r="M8">
            <v>0</v>
          </cell>
          <cell r="N8">
            <v>0</v>
          </cell>
        </row>
        <row r="8">
          <cell r="AG8">
            <v>0</v>
          </cell>
          <cell r="AH8">
            <v>0</v>
          </cell>
          <cell r="AI8">
            <v>0</v>
          </cell>
        </row>
        <row r="8">
          <cell r="AN8">
            <v>1</v>
          </cell>
        </row>
        <row r="8">
          <cell r="AV8">
            <v>3</v>
          </cell>
          <cell r="AW8">
            <v>20</v>
          </cell>
        </row>
        <row r="8">
          <cell r="BX8">
            <v>1</v>
          </cell>
        </row>
        <row r="8">
          <cell r="BZ8">
            <v>11</v>
          </cell>
        </row>
        <row r="8">
          <cell r="CL8">
            <v>2</v>
          </cell>
        </row>
        <row r="8">
          <cell r="CZ8">
            <v>1</v>
          </cell>
        </row>
        <row r="8">
          <cell r="DE8">
            <v>1</v>
          </cell>
        </row>
        <row r="8">
          <cell r="DN8">
            <v>2</v>
          </cell>
        </row>
        <row r="8">
          <cell r="DT8">
            <v>8</v>
          </cell>
        </row>
        <row r="8">
          <cell r="DW8">
            <v>5</v>
          </cell>
          <cell r="DX8">
            <v>5</v>
          </cell>
          <cell r="DY8">
            <v>0</v>
          </cell>
          <cell r="DZ8">
            <v>19</v>
          </cell>
          <cell r="EA8">
            <v>23</v>
          </cell>
          <cell r="EB8">
            <v>37</v>
          </cell>
          <cell r="EC8">
            <v>0</v>
          </cell>
          <cell r="ED8">
            <v>0</v>
          </cell>
        </row>
        <row r="9">
          <cell r="B9" t="str">
            <v>卢佳</v>
          </cell>
          <cell r="C9" t="str">
            <v>上海</v>
          </cell>
          <cell r="D9" t="str">
            <v>行政部</v>
          </cell>
          <cell r="E9" t="str">
            <v>/</v>
          </cell>
          <cell r="F9" t="str">
            <v>行政主管</v>
          </cell>
          <cell r="G9">
            <v>44144</v>
          </cell>
          <cell r="H9">
            <v>44927</v>
          </cell>
          <cell r="I9">
            <v>45292</v>
          </cell>
          <cell r="J9">
            <v>1</v>
          </cell>
          <cell r="K9">
            <v>10</v>
          </cell>
          <cell r="L9">
            <v>9.5</v>
          </cell>
          <cell r="M9">
            <v>0.5</v>
          </cell>
          <cell r="N9">
            <v>0</v>
          </cell>
        </row>
        <row r="9">
          <cell r="X9">
            <v>0.5</v>
          </cell>
        </row>
        <row r="9">
          <cell r="AB9">
            <v>1</v>
          </cell>
        </row>
        <row r="9">
          <cell r="AG9">
            <v>0.5</v>
          </cell>
          <cell r="AH9">
            <v>0</v>
          </cell>
          <cell r="AI9">
            <v>0</v>
          </cell>
          <cell r="AJ9">
            <v>1.5</v>
          </cell>
        </row>
        <row r="9">
          <cell r="AS9">
            <v>1.5</v>
          </cell>
        </row>
        <row r="9">
          <cell r="BT9">
            <v>4</v>
          </cell>
        </row>
        <row r="9">
          <cell r="BX9">
            <v>2</v>
          </cell>
        </row>
        <row r="9">
          <cell r="BZ9">
            <v>10</v>
          </cell>
        </row>
        <row r="9">
          <cell r="CC9">
            <v>1</v>
          </cell>
        </row>
        <row r="9">
          <cell r="CZ9">
            <v>2</v>
          </cell>
        </row>
        <row r="9">
          <cell r="DB9">
            <v>2</v>
          </cell>
        </row>
        <row r="9">
          <cell r="DE9">
            <v>1</v>
          </cell>
        </row>
        <row r="9">
          <cell r="DH9">
            <v>0.5</v>
          </cell>
          <cell r="DI9">
            <v>8</v>
          </cell>
        </row>
        <row r="9">
          <cell r="DN9">
            <v>1</v>
          </cell>
        </row>
        <row r="9">
          <cell r="DW9">
            <v>10</v>
          </cell>
          <cell r="DX9">
            <v>10</v>
          </cell>
          <cell r="DY9">
            <v>0</v>
          </cell>
          <cell r="DZ9">
            <v>12</v>
          </cell>
          <cell r="EA9">
            <v>13</v>
          </cell>
          <cell r="EB9">
            <v>0</v>
          </cell>
          <cell r="EC9">
            <v>0</v>
          </cell>
          <cell r="ED9">
            <v>0</v>
          </cell>
        </row>
        <row r="10">
          <cell r="B10" t="str">
            <v>周子蛟</v>
          </cell>
          <cell r="C10" t="str">
            <v>上海</v>
          </cell>
          <cell r="D10" t="str">
            <v>业务一部</v>
          </cell>
          <cell r="E10" t="str">
            <v>商务组</v>
          </cell>
          <cell r="F10" t="str">
            <v>商务经理</v>
          </cell>
          <cell r="G10">
            <v>44256</v>
          </cell>
          <cell r="H10">
            <v>44927</v>
          </cell>
          <cell r="I10">
            <v>45292</v>
          </cell>
          <cell r="J10">
            <v>21</v>
          </cell>
          <cell r="K10">
            <v>5</v>
          </cell>
          <cell r="L10">
            <v>2.5</v>
          </cell>
          <cell r="M10">
            <v>2.5</v>
          </cell>
          <cell r="N10">
            <v>0</v>
          </cell>
        </row>
        <row r="10">
          <cell r="S10">
            <v>1.33</v>
          </cell>
        </row>
        <row r="10">
          <cell r="X10">
            <v>2</v>
          </cell>
        </row>
        <row r="10">
          <cell r="AG10">
            <v>2</v>
          </cell>
          <cell r="AH10">
            <v>0.5</v>
          </cell>
          <cell r="AI10">
            <v>0</v>
          </cell>
          <cell r="AJ10">
            <v>0.5</v>
          </cell>
          <cell r="AK10">
            <v>2</v>
          </cell>
          <cell r="AL10">
            <v>5.5</v>
          </cell>
        </row>
        <row r="10">
          <cell r="AN10">
            <v>19.5</v>
          </cell>
        </row>
        <row r="10">
          <cell r="AS10">
            <v>2</v>
          </cell>
        </row>
        <row r="10">
          <cell r="AU10">
            <v>1</v>
          </cell>
        </row>
        <row r="10">
          <cell r="BB10">
            <v>2</v>
          </cell>
          <cell r="BC10">
            <v>53</v>
          </cell>
        </row>
        <row r="10">
          <cell r="BK10">
            <v>0.5</v>
          </cell>
          <cell r="BL10">
            <v>0.5</v>
          </cell>
          <cell r="BM10">
            <v>1.5</v>
          </cell>
        </row>
        <row r="10">
          <cell r="BU10">
            <v>25.5</v>
          </cell>
        </row>
        <row r="10">
          <cell r="BW10">
            <v>8</v>
          </cell>
        </row>
        <row r="10">
          <cell r="CG10">
            <v>2.6</v>
          </cell>
        </row>
        <row r="10">
          <cell r="CI10">
            <v>8</v>
          </cell>
        </row>
        <row r="10">
          <cell r="CM10">
            <v>7</v>
          </cell>
        </row>
        <row r="10">
          <cell r="CP10">
            <v>3.5</v>
          </cell>
        </row>
        <row r="10">
          <cell r="CW10">
            <v>27.5</v>
          </cell>
        </row>
        <row r="10">
          <cell r="CZ10">
            <v>2</v>
          </cell>
        </row>
        <row r="10">
          <cell r="DF10">
            <v>5.83</v>
          </cell>
        </row>
        <row r="10">
          <cell r="DO10">
            <v>11.98</v>
          </cell>
          <cell r="DP10">
            <v>3.5</v>
          </cell>
        </row>
        <row r="10">
          <cell r="DW10">
            <v>5</v>
          </cell>
          <cell r="DX10">
            <v>5</v>
          </cell>
          <cell r="DY10">
            <v>0</v>
          </cell>
          <cell r="DZ10">
            <v>8</v>
          </cell>
          <cell r="EA10">
            <v>28.93</v>
          </cell>
          <cell r="EB10">
            <v>0.0700000000000021</v>
          </cell>
          <cell r="EC10">
            <v>0</v>
          </cell>
          <cell r="ED10">
            <v>133.31</v>
          </cell>
        </row>
        <row r="11">
          <cell r="B11" t="str">
            <v>胡惜文</v>
          </cell>
          <cell r="C11" t="str">
            <v>上海</v>
          </cell>
          <cell r="D11" t="str">
            <v>业务一部</v>
          </cell>
          <cell r="E11" t="str">
            <v>/</v>
          </cell>
          <cell r="F11" t="str">
            <v>业务一部经理</v>
          </cell>
          <cell r="G11">
            <v>43647</v>
          </cell>
          <cell r="H11">
            <v>44927</v>
          </cell>
          <cell r="I11">
            <v>45292</v>
          </cell>
          <cell r="J11">
            <v>35</v>
          </cell>
          <cell r="K11">
            <v>5</v>
          </cell>
          <cell r="L11">
            <v>4.5</v>
          </cell>
          <cell r="M11">
            <v>0.5</v>
          </cell>
          <cell r="N11">
            <v>0</v>
          </cell>
        </row>
        <row r="11">
          <cell r="S11">
            <v>16</v>
          </cell>
        </row>
        <row r="11">
          <cell r="X11">
            <v>3</v>
          </cell>
        </row>
        <row r="11">
          <cell r="AA11">
            <v>10</v>
          </cell>
        </row>
        <row r="11">
          <cell r="AG11">
            <v>3</v>
          </cell>
          <cell r="AH11">
            <v>-2.5</v>
          </cell>
          <cell r="AI11">
            <v>-2.5</v>
          </cell>
        </row>
        <row r="11">
          <cell r="AN11">
            <v>8</v>
          </cell>
        </row>
        <row r="11">
          <cell r="AP11">
            <v>8</v>
          </cell>
        </row>
        <row r="11">
          <cell r="AS11">
            <v>1</v>
          </cell>
        </row>
        <row r="11">
          <cell r="AW11">
            <v>1.5</v>
          </cell>
        </row>
        <row r="11">
          <cell r="AY11">
            <v>5.5</v>
          </cell>
        </row>
        <row r="11">
          <cell r="BB11">
            <v>0.5</v>
          </cell>
        </row>
        <row r="11">
          <cell r="BF11">
            <v>21.5</v>
          </cell>
        </row>
        <row r="11">
          <cell r="CI11">
            <v>16</v>
          </cell>
        </row>
        <row r="11">
          <cell r="CL11">
            <v>1</v>
          </cell>
        </row>
        <row r="11">
          <cell r="CP11">
            <v>6.75</v>
          </cell>
        </row>
        <row r="11">
          <cell r="DB11">
            <v>8</v>
          </cell>
        </row>
        <row r="11">
          <cell r="DI11">
            <v>0.83</v>
          </cell>
          <cell r="DJ11">
            <v>8</v>
          </cell>
        </row>
        <row r="11">
          <cell r="DR11">
            <v>10.5</v>
          </cell>
        </row>
        <row r="11">
          <cell r="DT11">
            <v>10</v>
          </cell>
        </row>
        <row r="11">
          <cell r="DW11">
            <v>5</v>
          </cell>
          <cell r="DX11">
            <v>5</v>
          </cell>
          <cell r="DY11">
            <v>0</v>
          </cell>
          <cell r="DZ11">
            <v>55.5</v>
          </cell>
          <cell r="EA11">
            <v>65.08</v>
          </cell>
          <cell r="EB11">
            <v>17.42</v>
          </cell>
          <cell r="EC11">
            <v>8</v>
          </cell>
          <cell r="ED11">
            <v>0</v>
          </cell>
        </row>
        <row r="12">
          <cell r="B12" t="str">
            <v>何尚杰</v>
          </cell>
          <cell r="C12" t="str">
            <v>上海</v>
          </cell>
          <cell r="D12" t="str">
            <v>业务一部</v>
          </cell>
          <cell r="E12" t="str">
            <v>市场渠道组</v>
          </cell>
          <cell r="F12" t="str">
            <v>业务主管</v>
          </cell>
          <cell r="G12">
            <v>43270</v>
          </cell>
          <cell r="H12">
            <v>44927</v>
          </cell>
          <cell r="I12">
            <v>45292</v>
          </cell>
          <cell r="J12">
            <v>7</v>
          </cell>
          <cell r="K12">
            <v>5</v>
          </cell>
          <cell r="L12">
            <v>5</v>
          </cell>
          <cell r="M12">
            <v>0</v>
          </cell>
          <cell r="N12">
            <v>0</v>
          </cell>
        </row>
        <row r="12">
          <cell r="S12">
            <v>2</v>
          </cell>
        </row>
        <row r="12">
          <cell r="X12">
            <v>3</v>
          </cell>
          <cell r="Y12">
            <v>16</v>
          </cell>
        </row>
        <row r="12">
          <cell r="AB12">
            <v>2.5</v>
          </cell>
        </row>
        <row r="12">
          <cell r="AD12">
            <v>4</v>
          </cell>
        </row>
        <row r="12">
          <cell r="AG12">
            <v>3</v>
          </cell>
          <cell r="AH12">
            <v>-3</v>
          </cell>
          <cell r="AI12">
            <v>-3</v>
          </cell>
        </row>
        <row r="12">
          <cell r="AN12">
            <v>5</v>
          </cell>
        </row>
        <row r="12">
          <cell r="AP12">
            <v>8</v>
          </cell>
        </row>
        <row r="12">
          <cell r="AV12">
            <v>3</v>
          </cell>
          <cell r="AW12">
            <v>2.5</v>
          </cell>
        </row>
        <row r="12">
          <cell r="AY12">
            <v>12</v>
          </cell>
        </row>
        <row r="12">
          <cell r="BF12">
            <v>8.5</v>
          </cell>
        </row>
        <row r="12">
          <cell r="BH12">
            <v>8</v>
          </cell>
        </row>
        <row r="12">
          <cell r="BO12">
            <v>26.5</v>
          </cell>
        </row>
        <row r="12">
          <cell r="BQ12">
            <v>16</v>
          </cell>
        </row>
        <row r="12">
          <cell r="BT12">
            <v>1</v>
          </cell>
        </row>
        <row r="12">
          <cell r="BX12">
            <v>7</v>
          </cell>
        </row>
        <row r="12">
          <cell r="CC12">
            <v>0.5</v>
          </cell>
          <cell r="CD12">
            <v>1</v>
          </cell>
        </row>
        <row r="12">
          <cell r="CG12">
            <v>17</v>
          </cell>
        </row>
        <row r="12">
          <cell r="CI12">
            <v>16</v>
          </cell>
        </row>
        <row r="12">
          <cell r="CL12">
            <v>0.5</v>
          </cell>
        </row>
        <row r="12">
          <cell r="CP12">
            <v>2.5</v>
          </cell>
        </row>
        <row r="12">
          <cell r="CR12">
            <v>8</v>
          </cell>
        </row>
        <row r="12">
          <cell r="CW12">
            <v>8</v>
          </cell>
        </row>
        <row r="12">
          <cell r="CZ12">
            <v>13</v>
          </cell>
        </row>
        <row r="12">
          <cell r="DB12">
            <v>12</v>
          </cell>
        </row>
        <row r="12">
          <cell r="DI12">
            <v>14.5</v>
          </cell>
        </row>
        <row r="12">
          <cell r="DK12">
            <v>16</v>
          </cell>
        </row>
        <row r="12">
          <cell r="DR12">
            <v>9</v>
          </cell>
        </row>
        <row r="12">
          <cell r="DT12">
            <v>4</v>
          </cell>
        </row>
        <row r="12">
          <cell r="DW12">
            <v>5</v>
          </cell>
          <cell r="DX12">
            <v>5</v>
          </cell>
          <cell r="DY12">
            <v>0</v>
          </cell>
          <cell r="DZ12">
            <v>104</v>
          </cell>
          <cell r="EA12">
            <v>110</v>
          </cell>
          <cell r="EB12">
            <v>1</v>
          </cell>
          <cell r="EC12">
            <v>0</v>
          </cell>
          <cell r="ED12">
            <v>25</v>
          </cell>
        </row>
        <row r="13">
          <cell r="B13" t="str">
            <v>饶洁</v>
          </cell>
          <cell r="C13" t="str">
            <v>上海</v>
          </cell>
          <cell r="D13" t="str">
            <v>业务一部</v>
          </cell>
          <cell r="E13" t="str">
            <v>业务运营组</v>
          </cell>
          <cell r="F13" t="str">
            <v>业务主管</v>
          </cell>
          <cell r="G13">
            <v>43696</v>
          </cell>
          <cell r="H13">
            <v>44927</v>
          </cell>
          <cell r="I13">
            <v>45292</v>
          </cell>
          <cell r="J13">
            <v>0</v>
          </cell>
          <cell r="K13">
            <v>5</v>
          </cell>
          <cell r="L13">
            <v>5</v>
          </cell>
          <cell r="M13">
            <v>0</v>
          </cell>
          <cell r="N13">
            <v>0</v>
          </cell>
        </row>
        <row r="13">
          <cell r="X13">
            <v>3</v>
          </cell>
        </row>
        <row r="13">
          <cell r="AG13">
            <v>3</v>
          </cell>
          <cell r="AH13">
            <v>-3</v>
          </cell>
          <cell r="AI13">
            <v>-3</v>
          </cell>
        </row>
        <row r="13">
          <cell r="AL13">
            <v>1.5</v>
          </cell>
        </row>
        <row r="13">
          <cell r="AS13">
            <v>2</v>
          </cell>
          <cell r="AT13">
            <v>8</v>
          </cell>
        </row>
        <row r="13">
          <cell r="BL13">
            <v>28</v>
          </cell>
        </row>
        <row r="13">
          <cell r="BQ13">
            <v>4</v>
          </cell>
        </row>
        <row r="13">
          <cell r="CM13">
            <v>20</v>
          </cell>
        </row>
        <row r="13">
          <cell r="CP13">
            <v>4</v>
          </cell>
        </row>
        <row r="13">
          <cell r="DW13">
            <v>5</v>
          </cell>
          <cell r="DX13">
            <v>5</v>
          </cell>
          <cell r="DY13">
            <v>0</v>
          </cell>
          <cell r="DZ13">
            <v>4</v>
          </cell>
          <cell r="EA13">
            <v>4</v>
          </cell>
          <cell r="EB13">
            <v>0</v>
          </cell>
          <cell r="EC13">
            <v>0</v>
          </cell>
          <cell r="ED13">
            <v>56</v>
          </cell>
        </row>
        <row r="14">
          <cell r="B14" t="str">
            <v>黄佳慧</v>
          </cell>
          <cell r="C14" t="str">
            <v>上海</v>
          </cell>
          <cell r="D14" t="str">
            <v>业务一部</v>
          </cell>
          <cell r="E14" t="str">
            <v>新媒体组</v>
          </cell>
          <cell r="F14" t="str">
            <v>培训讲师</v>
          </cell>
          <cell r="G14">
            <v>43612</v>
          </cell>
          <cell r="H14">
            <v>44927</v>
          </cell>
          <cell r="I14">
            <v>45292</v>
          </cell>
          <cell r="J14">
            <v>20.5</v>
          </cell>
          <cell r="K14">
            <v>5</v>
          </cell>
          <cell r="L14">
            <v>4.5</v>
          </cell>
          <cell r="M14">
            <v>0.5</v>
          </cell>
          <cell r="N14">
            <v>0</v>
          </cell>
          <cell r="O14">
            <v>1</v>
          </cell>
        </row>
        <row r="14">
          <cell r="S14">
            <v>3</v>
          </cell>
        </row>
        <row r="14">
          <cell r="AB14">
            <v>5.5</v>
          </cell>
        </row>
        <row r="14">
          <cell r="AG14">
            <v>1</v>
          </cell>
          <cell r="AH14">
            <v>-0.5</v>
          </cell>
          <cell r="AI14">
            <v>-0.5</v>
          </cell>
          <cell r="AJ14">
            <v>1</v>
          </cell>
        </row>
        <row r="14">
          <cell r="AN14">
            <v>16</v>
          </cell>
        </row>
        <row r="14">
          <cell r="AP14">
            <v>24</v>
          </cell>
        </row>
        <row r="14">
          <cell r="AS14">
            <v>0.5</v>
          </cell>
        </row>
        <row r="14">
          <cell r="AY14">
            <v>4</v>
          </cell>
        </row>
        <row r="14">
          <cell r="BB14">
            <v>1.5</v>
          </cell>
        </row>
        <row r="14">
          <cell r="BO14">
            <v>5</v>
          </cell>
        </row>
        <row r="14">
          <cell r="BQ14">
            <v>5.5</v>
          </cell>
        </row>
        <row r="14">
          <cell r="BX14">
            <v>8</v>
          </cell>
        </row>
        <row r="14">
          <cell r="CE14">
            <v>4.5</v>
          </cell>
        </row>
        <row r="14">
          <cell r="CG14">
            <v>2</v>
          </cell>
        </row>
        <row r="14">
          <cell r="CL14">
            <v>1.5</v>
          </cell>
          <cell r="CM14">
            <v>16</v>
          </cell>
        </row>
        <row r="14">
          <cell r="CP14">
            <v>13.5</v>
          </cell>
        </row>
        <row r="14">
          <cell r="CX14">
            <v>0.5</v>
          </cell>
        </row>
        <row r="14">
          <cell r="DW14">
            <v>5</v>
          </cell>
          <cell r="DX14">
            <v>5</v>
          </cell>
          <cell r="DY14">
            <v>0</v>
          </cell>
          <cell r="DZ14">
            <v>33.5</v>
          </cell>
          <cell r="EA14">
            <v>53</v>
          </cell>
          <cell r="EB14">
            <v>1</v>
          </cell>
          <cell r="EC14">
            <v>0</v>
          </cell>
          <cell r="ED14">
            <v>16</v>
          </cell>
        </row>
        <row r="15">
          <cell r="B15" t="str">
            <v>刘鑫</v>
          </cell>
          <cell r="C15" t="str">
            <v>上海</v>
          </cell>
          <cell r="D15" t="str">
            <v>业务一部</v>
          </cell>
          <cell r="E15" t="str">
            <v>新媒体组</v>
          </cell>
          <cell r="F15" t="str">
            <v>新媒体主管</v>
          </cell>
          <cell r="G15">
            <v>44159</v>
          </cell>
          <cell r="H15">
            <v>44927</v>
          </cell>
          <cell r="I15">
            <v>45292</v>
          </cell>
          <cell r="J15">
            <v>0</v>
          </cell>
          <cell r="K15">
            <v>5</v>
          </cell>
          <cell r="L15">
            <v>5</v>
          </cell>
          <cell r="M15">
            <v>0</v>
          </cell>
          <cell r="N15">
            <v>0</v>
          </cell>
          <cell r="O15">
            <v>1</v>
          </cell>
        </row>
        <row r="15">
          <cell r="X15">
            <v>1</v>
          </cell>
        </row>
        <row r="15">
          <cell r="AD15">
            <v>6</v>
          </cell>
        </row>
        <row r="15">
          <cell r="AG15">
            <v>2</v>
          </cell>
          <cell r="AH15">
            <v>-2</v>
          </cell>
          <cell r="AI15">
            <v>-2</v>
          </cell>
        </row>
        <row r="15">
          <cell r="AP15">
            <v>18</v>
          </cell>
        </row>
        <row r="15">
          <cell r="AS15">
            <v>2.5</v>
          </cell>
        </row>
        <row r="15">
          <cell r="AW15">
            <v>4</v>
          </cell>
        </row>
        <row r="15">
          <cell r="AY15">
            <v>4</v>
          </cell>
        </row>
        <row r="15">
          <cell r="BB15">
            <v>0.5</v>
          </cell>
        </row>
        <row r="15">
          <cell r="BF15">
            <v>18</v>
          </cell>
        </row>
        <row r="15">
          <cell r="BO15">
            <v>3.5</v>
          </cell>
        </row>
        <row r="15">
          <cell r="BQ15">
            <v>5.5</v>
          </cell>
        </row>
        <row r="15">
          <cell r="BU15">
            <v>13</v>
          </cell>
        </row>
        <row r="15">
          <cell r="BX15">
            <v>8</v>
          </cell>
        </row>
        <row r="15">
          <cell r="CD15">
            <v>12</v>
          </cell>
        </row>
        <row r="15">
          <cell r="CM15">
            <v>8.5</v>
          </cell>
        </row>
        <row r="15">
          <cell r="CW15">
            <v>4</v>
          </cell>
        </row>
        <row r="15">
          <cell r="DK15">
            <v>8</v>
          </cell>
        </row>
        <row r="15">
          <cell r="DW15">
            <v>5</v>
          </cell>
          <cell r="DX15">
            <v>5</v>
          </cell>
          <cell r="DY15">
            <v>0</v>
          </cell>
          <cell r="DZ15">
            <v>41.5</v>
          </cell>
          <cell r="EA15">
            <v>33.5</v>
          </cell>
          <cell r="EB15">
            <v>8</v>
          </cell>
          <cell r="EC15">
            <v>0</v>
          </cell>
          <cell r="ED15">
            <v>37.5</v>
          </cell>
        </row>
        <row r="16">
          <cell r="B16" t="str">
            <v>屈翎野</v>
          </cell>
          <cell r="C16" t="str">
            <v>上海</v>
          </cell>
          <cell r="D16" t="str">
            <v>业务一部</v>
          </cell>
          <cell r="E16" t="str">
            <v>新媒体组</v>
          </cell>
          <cell r="F16" t="str">
            <v>新媒体专员</v>
          </cell>
          <cell r="G16">
            <v>43185</v>
          </cell>
          <cell r="H16">
            <v>44927</v>
          </cell>
          <cell r="I16">
            <v>45292</v>
          </cell>
          <cell r="J16">
            <v>1.5</v>
          </cell>
          <cell r="K16">
            <v>5</v>
          </cell>
          <cell r="L16">
            <v>2</v>
          </cell>
          <cell r="M16">
            <v>3</v>
          </cell>
          <cell r="N16">
            <v>0</v>
          </cell>
        </row>
        <row r="16">
          <cell r="X16">
            <v>3</v>
          </cell>
          <cell r="Y16">
            <v>1</v>
          </cell>
        </row>
        <row r="16">
          <cell r="AB16">
            <v>1.5</v>
          </cell>
        </row>
        <row r="16">
          <cell r="AG16">
            <v>3</v>
          </cell>
          <cell r="AH16">
            <v>0</v>
          </cell>
          <cell r="AI16">
            <v>0</v>
          </cell>
        </row>
        <row r="16">
          <cell r="AP16">
            <v>32</v>
          </cell>
        </row>
        <row r="16">
          <cell r="AS16">
            <v>2</v>
          </cell>
        </row>
        <row r="16">
          <cell r="AW16">
            <v>2.5</v>
          </cell>
        </row>
        <row r="16">
          <cell r="BB16">
            <v>2</v>
          </cell>
        </row>
        <row r="16">
          <cell r="BF16">
            <v>2</v>
          </cell>
        </row>
        <row r="16">
          <cell r="BO16">
            <v>8</v>
          </cell>
        </row>
        <row r="16">
          <cell r="BQ16">
            <v>16</v>
          </cell>
        </row>
        <row r="16">
          <cell r="CP16">
            <v>18.5</v>
          </cell>
        </row>
        <row r="16">
          <cell r="CZ16">
            <v>3</v>
          </cell>
        </row>
        <row r="16">
          <cell r="DI16">
            <v>2</v>
          </cell>
        </row>
        <row r="16">
          <cell r="DK16">
            <v>8</v>
          </cell>
        </row>
        <row r="16">
          <cell r="DT16">
            <v>8</v>
          </cell>
        </row>
        <row r="16">
          <cell r="DW16">
            <v>5</v>
          </cell>
          <cell r="DX16">
            <v>4</v>
          </cell>
          <cell r="DY16">
            <v>1</v>
          </cell>
          <cell r="DZ16">
            <v>64</v>
          </cell>
          <cell r="EA16">
            <v>37.5</v>
          </cell>
          <cell r="EB16">
            <v>28</v>
          </cell>
          <cell r="EC16">
            <v>0</v>
          </cell>
          <cell r="ED16">
            <v>1</v>
          </cell>
        </row>
        <row r="17">
          <cell r="B17" t="str">
            <v>陆常斌</v>
          </cell>
          <cell r="C17" t="str">
            <v>上海</v>
          </cell>
          <cell r="D17" t="str">
            <v>业务一部</v>
          </cell>
          <cell r="E17" t="str">
            <v>新媒体组</v>
          </cell>
          <cell r="F17" t="str">
            <v>视频编辑</v>
          </cell>
          <cell r="G17">
            <v>44991</v>
          </cell>
          <cell r="H17">
            <v>44991</v>
          </cell>
          <cell r="I17">
            <v>45292</v>
          </cell>
          <cell r="J17">
            <v>17</v>
          </cell>
          <cell r="K17">
            <v>4</v>
          </cell>
          <cell r="L17">
            <v>4</v>
          </cell>
          <cell r="M17">
            <v>0</v>
          </cell>
          <cell r="N17">
            <v>0</v>
          </cell>
          <cell r="O17">
            <v>1</v>
          </cell>
        </row>
        <row r="17">
          <cell r="S17">
            <v>16</v>
          </cell>
        </row>
        <row r="17">
          <cell r="AD17">
            <v>8</v>
          </cell>
        </row>
        <row r="17">
          <cell r="AG17">
            <v>1</v>
          </cell>
          <cell r="AH17">
            <v>-1</v>
          </cell>
          <cell r="AI17">
            <v>-1</v>
          </cell>
          <cell r="AJ17">
            <v>1</v>
          </cell>
        </row>
        <row r="17">
          <cell r="AN17">
            <v>1</v>
          </cell>
        </row>
        <row r="17">
          <cell r="AP17">
            <v>12</v>
          </cell>
        </row>
        <row r="17">
          <cell r="AY17">
            <v>4</v>
          </cell>
        </row>
        <row r="17">
          <cell r="BQ17">
            <v>5.5</v>
          </cell>
        </row>
        <row r="17">
          <cell r="BX17">
            <v>18</v>
          </cell>
        </row>
        <row r="17">
          <cell r="CG17">
            <v>11.5</v>
          </cell>
        </row>
        <row r="17">
          <cell r="CV17">
            <v>3</v>
          </cell>
          <cell r="CW17">
            <v>8</v>
          </cell>
        </row>
        <row r="17">
          <cell r="DW17">
            <v>5</v>
          </cell>
          <cell r="DX17">
            <v>5</v>
          </cell>
          <cell r="DY17">
            <v>0</v>
          </cell>
          <cell r="DZ17">
            <v>29.5</v>
          </cell>
          <cell r="EA17">
            <v>46.5</v>
          </cell>
          <cell r="EB17">
            <v>0</v>
          </cell>
          <cell r="EC17">
            <v>0</v>
          </cell>
          <cell r="ED17">
            <v>8</v>
          </cell>
        </row>
        <row r="18">
          <cell r="B18" t="str">
            <v>孙玉凤</v>
          </cell>
          <cell r="C18" t="str">
            <v>上海</v>
          </cell>
          <cell r="D18" t="str">
            <v>人力资源部</v>
          </cell>
          <cell r="E18" t="str">
            <v>/</v>
          </cell>
          <cell r="F18" t="str">
            <v>人力资源总监</v>
          </cell>
          <cell r="G18">
            <v>43192</v>
          </cell>
          <cell r="H18">
            <v>44927</v>
          </cell>
          <cell r="I18">
            <v>45292</v>
          </cell>
          <cell r="J18">
            <v>58</v>
          </cell>
          <cell r="K18">
            <v>10</v>
          </cell>
          <cell r="L18">
            <v>6</v>
          </cell>
          <cell r="M18">
            <v>4</v>
          </cell>
          <cell r="N18">
            <v>0</v>
          </cell>
          <cell r="O18">
            <v>1</v>
          </cell>
        </row>
        <row r="18">
          <cell r="S18">
            <v>3</v>
          </cell>
        </row>
        <row r="18">
          <cell r="U18">
            <v>16</v>
          </cell>
        </row>
        <row r="18">
          <cell r="X18">
            <v>2</v>
          </cell>
        </row>
        <row r="18">
          <cell r="AD18">
            <v>15</v>
          </cell>
        </row>
        <row r="18">
          <cell r="AG18">
            <v>3</v>
          </cell>
          <cell r="AH18">
            <v>1</v>
          </cell>
          <cell r="AI18">
            <v>0</v>
          </cell>
        </row>
        <row r="18">
          <cell r="AN18">
            <v>25</v>
          </cell>
        </row>
        <row r="18">
          <cell r="AP18">
            <v>8</v>
          </cell>
        </row>
        <row r="18">
          <cell r="AS18">
            <v>0.5</v>
          </cell>
        </row>
        <row r="18">
          <cell r="AW18">
            <v>1.5</v>
          </cell>
        </row>
        <row r="18">
          <cell r="AY18">
            <v>6</v>
          </cell>
        </row>
        <row r="18">
          <cell r="BB18">
            <v>0.5</v>
          </cell>
        </row>
        <row r="18">
          <cell r="BF18">
            <v>20</v>
          </cell>
        </row>
        <row r="18">
          <cell r="BH18">
            <v>7</v>
          </cell>
        </row>
        <row r="18">
          <cell r="BO18">
            <v>11</v>
          </cell>
        </row>
        <row r="18">
          <cell r="BQ18">
            <v>8</v>
          </cell>
        </row>
        <row r="18">
          <cell r="BT18">
            <v>2</v>
          </cell>
        </row>
        <row r="18">
          <cell r="BZ18">
            <v>11</v>
          </cell>
        </row>
        <row r="18">
          <cell r="CC18">
            <v>0.5</v>
          </cell>
        </row>
        <row r="18">
          <cell r="CG18">
            <v>20</v>
          </cell>
        </row>
        <row r="18">
          <cell r="CI18">
            <v>4</v>
          </cell>
        </row>
        <row r="18">
          <cell r="CL18">
            <v>0.5</v>
          </cell>
        </row>
        <row r="18">
          <cell r="CN18">
            <v>1</v>
          </cell>
        </row>
        <row r="18">
          <cell r="CR18">
            <v>7</v>
          </cell>
        </row>
        <row r="18">
          <cell r="CU18">
            <v>25</v>
          </cell>
        </row>
        <row r="18">
          <cell r="DB18">
            <v>8</v>
          </cell>
        </row>
        <row r="18">
          <cell r="DG18">
            <v>1</v>
          </cell>
        </row>
        <row r="18">
          <cell r="DK18">
            <v>8</v>
          </cell>
        </row>
        <row r="18">
          <cell r="DN18">
            <v>1</v>
          </cell>
        </row>
        <row r="18">
          <cell r="DP18">
            <v>0.5</v>
          </cell>
        </row>
        <row r="18">
          <cell r="DT18">
            <v>16</v>
          </cell>
        </row>
        <row r="18">
          <cell r="DW18">
            <v>10</v>
          </cell>
          <cell r="DX18">
            <v>5</v>
          </cell>
          <cell r="DY18">
            <v>5</v>
          </cell>
          <cell r="DZ18">
            <v>114</v>
          </cell>
          <cell r="EA18">
            <v>80.5</v>
          </cell>
          <cell r="EB18">
            <v>66.5</v>
          </cell>
          <cell r="EC18">
            <v>0</v>
          </cell>
          <cell r="ED18">
            <v>0</v>
          </cell>
        </row>
        <row r="19">
          <cell r="B19" t="str">
            <v>纪志豪</v>
          </cell>
          <cell r="C19" t="str">
            <v>上海</v>
          </cell>
          <cell r="D19" t="str">
            <v>人力资源部</v>
          </cell>
          <cell r="E19" t="str">
            <v>/</v>
          </cell>
          <cell r="F19" t="str">
            <v>资深人事</v>
          </cell>
          <cell r="G19">
            <v>43947</v>
          </cell>
          <cell r="H19">
            <v>44927</v>
          </cell>
          <cell r="I19">
            <v>45292</v>
          </cell>
          <cell r="J19">
            <v>16</v>
          </cell>
          <cell r="K19">
            <v>5</v>
          </cell>
          <cell r="L19">
            <v>5</v>
          </cell>
          <cell r="M19">
            <v>0</v>
          </cell>
          <cell r="N19">
            <v>0</v>
          </cell>
          <cell r="O19">
            <v>1</v>
          </cell>
        </row>
        <row r="19">
          <cell r="S19">
            <v>0.5</v>
          </cell>
        </row>
        <row r="19">
          <cell r="U19">
            <v>21.5</v>
          </cell>
        </row>
        <row r="19">
          <cell r="X19">
            <v>3</v>
          </cell>
        </row>
        <row r="19">
          <cell r="AB19">
            <v>1</v>
          </cell>
        </row>
        <row r="19">
          <cell r="AG19">
            <v>4</v>
          </cell>
          <cell r="AH19">
            <v>-4</v>
          </cell>
          <cell r="AI19">
            <v>-4</v>
          </cell>
          <cell r="AJ19">
            <v>1</v>
          </cell>
        </row>
        <row r="19">
          <cell r="AN19">
            <v>1</v>
          </cell>
        </row>
        <row r="19">
          <cell r="AP19">
            <v>8</v>
          </cell>
        </row>
        <row r="19">
          <cell r="AU19">
            <v>0.5</v>
          </cell>
        </row>
        <row r="19">
          <cell r="AW19">
            <v>4</v>
          </cell>
        </row>
        <row r="19">
          <cell r="BF19">
            <v>1.5</v>
          </cell>
        </row>
        <row r="19">
          <cell r="BH19">
            <v>7</v>
          </cell>
        </row>
        <row r="19">
          <cell r="BO19">
            <v>44</v>
          </cell>
        </row>
        <row r="19">
          <cell r="BQ19">
            <v>8</v>
          </cell>
        </row>
        <row r="19">
          <cell r="BU19">
            <v>1</v>
          </cell>
        </row>
        <row r="19">
          <cell r="BX19">
            <v>8.5</v>
          </cell>
        </row>
        <row r="19">
          <cell r="CD19">
            <v>13.5</v>
          </cell>
        </row>
        <row r="19">
          <cell r="CM19">
            <v>5.5</v>
          </cell>
        </row>
        <row r="19">
          <cell r="CP19">
            <v>2</v>
          </cell>
        </row>
        <row r="19">
          <cell r="CR19">
            <v>16</v>
          </cell>
        </row>
        <row r="19">
          <cell r="CZ19">
            <v>2.5</v>
          </cell>
        </row>
        <row r="19">
          <cell r="DB19">
            <v>6</v>
          </cell>
        </row>
        <row r="19">
          <cell r="DI19">
            <v>1</v>
          </cell>
        </row>
        <row r="19">
          <cell r="DK19">
            <v>16</v>
          </cell>
        </row>
        <row r="19">
          <cell r="DP19">
            <v>0.5</v>
          </cell>
        </row>
        <row r="19">
          <cell r="DR19">
            <v>20.5</v>
          </cell>
        </row>
        <row r="19">
          <cell r="DT19">
            <v>32</v>
          </cell>
        </row>
        <row r="19">
          <cell r="DW19">
            <v>5</v>
          </cell>
          <cell r="DX19">
            <v>5</v>
          </cell>
          <cell r="DY19">
            <v>0</v>
          </cell>
          <cell r="DZ19">
            <v>114.5</v>
          </cell>
          <cell r="EA19">
            <v>86.5</v>
          </cell>
          <cell r="EB19">
            <v>44</v>
          </cell>
          <cell r="EC19">
            <v>0</v>
          </cell>
          <cell r="ED19">
            <v>20</v>
          </cell>
        </row>
        <row r="20">
          <cell r="B20" t="str">
            <v>熊溜溜</v>
          </cell>
          <cell r="C20" t="str">
            <v>上海</v>
          </cell>
          <cell r="D20" t="str">
            <v>人力资源部</v>
          </cell>
          <cell r="E20" t="str">
            <v>/</v>
          </cell>
          <cell r="F20" t="str">
            <v>人事专员</v>
          </cell>
          <cell r="G20">
            <v>44088</v>
          </cell>
          <cell r="H20">
            <v>44927</v>
          </cell>
          <cell r="I20">
            <v>45292</v>
          </cell>
          <cell r="J20">
            <v>0</v>
          </cell>
          <cell r="K20">
            <v>5</v>
          </cell>
          <cell r="L20">
            <v>5</v>
          </cell>
          <cell r="M20">
            <v>0</v>
          </cell>
          <cell r="N20">
            <v>0</v>
          </cell>
        </row>
        <row r="20">
          <cell r="U20">
            <v>12</v>
          </cell>
        </row>
        <row r="20">
          <cell r="X20">
            <v>4</v>
          </cell>
        </row>
        <row r="20">
          <cell r="AA20">
            <v>0.5</v>
          </cell>
        </row>
        <row r="20">
          <cell r="AD20">
            <v>4</v>
          </cell>
        </row>
        <row r="20">
          <cell r="AG20">
            <v>4</v>
          </cell>
          <cell r="AH20">
            <v>-4</v>
          </cell>
          <cell r="AI20">
            <v>-4</v>
          </cell>
          <cell r="AJ20">
            <v>1</v>
          </cell>
        </row>
        <row r="20">
          <cell r="AL20">
            <v>1</v>
          </cell>
          <cell r="AM20">
            <v>1</v>
          </cell>
          <cell r="AN20">
            <v>5</v>
          </cell>
        </row>
        <row r="20">
          <cell r="AV20">
            <v>1</v>
          </cell>
        </row>
        <row r="20">
          <cell r="BC20">
            <v>8</v>
          </cell>
        </row>
        <row r="20">
          <cell r="BF20">
            <v>11</v>
          </cell>
        </row>
        <row r="20">
          <cell r="BN20">
            <v>1</v>
          </cell>
        </row>
        <row r="20">
          <cell r="BU20">
            <v>8</v>
          </cell>
          <cell r="BV20">
            <v>1</v>
          </cell>
          <cell r="BW20">
            <v>1</v>
          </cell>
        </row>
        <row r="20">
          <cell r="CF20">
            <v>15</v>
          </cell>
        </row>
        <row r="20">
          <cell r="DW20">
            <v>5</v>
          </cell>
          <cell r="DX20">
            <v>5</v>
          </cell>
          <cell r="DY20">
            <v>0</v>
          </cell>
          <cell r="DZ20">
            <v>16</v>
          </cell>
          <cell r="EA20">
            <v>16</v>
          </cell>
          <cell r="EB20">
            <v>0</v>
          </cell>
          <cell r="EC20">
            <v>0</v>
          </cell>
          <cell r="ED20">
            <v>16</v>
          </cell>
        </row>
        <row r="21">
          <cell r="B21" t="str">
            <v>郭昱伶</v>
          </cell>
          <cell r="C21" t="str">
            <v>上海</v>
          </cell>
          <cell r="D21" t="str">
            <v>人力资源部</v>
          </cell>
          <cell r="E21" t="str">
            <v>/</v>
          </cell>
          <cell r="F21" t="str">
            <v>资深人事</v>
          </cell>
          <cell r="G21">
            <v>44322</v>
          </cell>
          <cell r="H21">
            <v>44927</v>
          </cell>
          <cell r="I21">
            <v>45292</v>
          </cell>
          <cell r="J21">
            <v>0</v>
          </cell>
          <cell r="K21">
            <v>5</v>
          </cell>
          <cell r="L21">
            <v>5</v>
          </cell>
          <cell r="M21">
            <v>0</v>
          </cell>
          <cell r="N21">
            <v>0</v>
          </cell>
          <cell r="O21">
            <v>4</v>
          </cell>
        </row>
        <row r="21">
          <cell r="U21">
            <v>5</v>
          </cell>
        </row>
        <row r="21">
          <cell r="X21">
            <v>1</v>
          </cell>
          <cell r="Y21">
            <v>16</v>
          </cell>
          <cell r="Z21">
            <v>2</v>
          </cell>
        </row>
        <row r="21">
          <cell r="AB21">
            <v>2</v>
          </cell>
        </row>
        <row r="21">
          <cell r="AG21">
            <v>5</v>
          </cell>
          <cell r="AH21">
            <v>-5</v>
          </cell>
          <cell r="AI21">
            <v>-5</v>
          </cell>
        </row>
        <row r="21">
          <cell r="AN21">
            <v>3.5</v>
          </cell>
        </row>
        <row r="21">
          <cell r="AP21">
            <v>6.5</v>
          </cell>
        </row>
        <row r="21">
          <cell r="BC21">
            <v>9</v>
          </cell>
        </row>
        <row r="21">
          <cell r="BF21">
            <v>5.5</v>
          </cell>
        </row>
        <row r="21">
          <cell r="BL21">
            <v>4</v>
          </cell>
        </row>
        <row r="21">
          <cell r="BO21">
            <v>0.5</v>
          </cell>
        </row>
        <row r="21">
          <cell r="BU21">
            <v>8.83</v>
          </cell>
        </row>
        <row r="21">
          <cell r="CD21">
            <v>5.5</v>
          </cell>
          <cell r="CE21">
            <v>1</v>
          </cell>
        </row>
        <row r="21">
          <cell r="CP21">
            <v>1.5</v>
          </cell>
        </row>
        <row r="21">
          <cell r="CR21">
            <v>7</v>
          </cell>
        </row>
        <row r="21">
          <cell r="CX21">
            <v>1</v>
          </cell>
        </row>
        <row r="21">
          <cell r="CZ21">
            <v>5.5</v>
          </cell>
        </row>
        <row r="21">
          <cell r="DB21">
            <v>3</v>
          </cell>
        </row>
        <row r="21">
          <cell r="DF21">
            <v>3.5</v>
          </cell>
        </row>
        <row r="21">
          <cell r="DI21">
            <v>3</v>
          </cell>
        </row>
        <row r="21">
          <cell r="DO21">
            <v>3.5</v>
          </cell>
        </row>
        <row r="21">
          <cell r="DR21">
            <v>7.5</v>
          </cell>
        </row>
        <row r="21">
          <cell r="DT21">
            <v>7.5</v>
          </cell>
        </row>
        <row r="21">
          <cell r="DW21">
            <v>5</v>
          </cell>
          <cell r="DX21">
            <v>5</v>
          </cell>
          <cell r="DY21">
            <v>0</v>
          </cell>
          <cell r="DZ21">
            <v>29</v>
          </cell>
          <cell r="EA21">
            <v>29</v>
          </cell>
          <cell r="EB21">
            <v>0</v>
          </cell>
          <cell r="EC21">
            <v>0</v>
          </cell>
          <cell r="ED21">
            <v>50.33</v>
          </cell>
        </row>
        <row r="22">
          <cell r="B22" t="str">
            <v>李丽萍</v>
          </cell>
          <cell r="C22" t="str">
            <v>上海</v>
          </cell>
          <cell r="D22" t="str">
            <v>人力资源部</v>
          </cell>
          <cell r="E22" t="str">
            <v>/</v>
          </cell>
          <cell r="F22" t="str">
            <v>人事专员</v>
          </cell>
          <cell r="G22">
            <v>44979</v>
          </cell>
          <cell r="H22">
            <v>44979</v>
          </cell>
          <cell r="I22">
            <v>45292</v>
          </cell>
          <cell r="J22">
            <v>0</v>
          </cell>
          <cell r="K22">
            <v>4</v>
          </cell>
          <cell r="L22">
            <v>4</v>
          </cell>
          <cell r="M22">
            <v>0</v>
          </cell>
          <cell r="N22">
            <v>0</v>
          </cell>
          <cell r="O22">
            <v>3</v>
          </cell>
        </row>
        <row r="22">
          <cell r="X22">
            <v>2.5</v>
          </cell>
          <cell r="Y22">
            <v>8</v>
          </cell>
        </row>
        <row r="22">
          <cell r="AG22">
            <v>5.5</v>
          </cell>
          <cell r="AH22">
            <v>-5.5</v>
          </cell>
          <cell r="AI22">
            <v>-5.5</v>
          </cell>
        </row>
        <row r="22">
          <cell r="AT22">
            <v>1</v>
          </cell>
        </row>
        <row r="22">
          <cell r="BC22">
            <v>0.5</v>
          </cell>
        </row>
        <row r="22">
          <cell r="BL22">
            <v>0.5</v>
          </cell>
        </row>
        <row r="22">
          <cell r="BU22">
            <v>16</v>
          </cell>
        </row>
        <row r="22">
          <cell r="CF22">
            <v>1</v>
          </cell>
        </row>
        <row r="22">
          <cell r="CM22">
            <v>12</v>
          </cell>
        </row>
        <row r="22">
          <cell r="CO22">
            <v>0.5</v>
          </cell>
        </row>
        <row r="22">
          <cell r="CY22">
            <v>2</v>
          </cell>
        </row>
        <row r="22">
          <cell r="DO22">
            <v>8</v>
          </cell>
        </row>
        <row r="22">
          <cell r="DQ22">
            <v>2</v>
          </cell>
        </row>
        <row r="22">
          <cell r="DW22">
            <v>5</v>
          </cell>
          <cell r="DX22">
            <v>5.5</v>
          </cell>
          <cell r="DY22">
            <v>-0.5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46</v>
          </cell>
        </row>
        <row r="23">
          <cell r="B23" t="str">
            <v>郭洁</v>
          </cell>
          <cell r="C23" t="str">
            <v>上海</v>
          </cell>
          <cell r="D23" t="str">
            <v>产研二部</v>
          </cell>
          <cell r="E23" t="str">
            <v>产品部</v>
          </cell>
          <cell r="F23" t="str">
            <v>产品部经理</v>
          </cell>
          <cell r="G23">
            <v>43045</v>
          </cell>
          <cell r="H23">
            <v>44927</v>
          </cell>
          <cell r="I23">
            <v>45292</v>
          </cell>
          <cell r="J23">
            <v>6</v>
          </cell>
          <cell r="K23">
            <v>5</v>
          </cell>
          <cell r="L23">
            <v>4</v>
          </cell>
          <cell r="M23">
            <v>1</v>
          </cell>
          <cell r="N23">
            <v>0</v>
          </cell>
        </row>
        <row r="23">
          <cell r="Q23">
            <v>0.5</v>
          </cell>
        </row>
        <row r="23">
          <cell r="S23">
            <v>5</v>
          </cell>
        </row>
        <row r="23">
          <cell r="X23">
            <v>0.5</v>
          </cell>
        </row>
        <row r="23">
          <cell r="AG23">
            <v>0.5</v>
          </cell>
          <cell r="AH23">
            <v>0.5</v>
          </cell>
          <cell r="AI23">
            <v>0</v>
          </cell>
        </row>
        <row r="23">
          <cell r="AK23">
            <v>3</v>
          </cell>
        </row>
        <row r="23">
          <cell r="AW23">
            <v>3</v>
          </cell>
        </row>
        <row r="23">
          <cell r="AY23">
            <v>5</v>
          </cell>
        </row>
        <row r="23">
          <cell r="BD23">
            <v>1</v>
          </cell>
        </row>
        <row r="23">
          <cell r="BF23">
            <v>3</v>
          </cell>
        </row>
        <row r="23">
          <cell r="BH23">
            <v>7</v>
          </cell>
        </row>
        <row r="23">
          <cell r="BL23">
            <v>3</v>
          </cell>
        </row>
        <row r="23">
          <cell r="BO23">
            <v>2.5</v>
          </cell>
        </row>
        <row r="23">
          <cell r="BT23">
            <v>1</v>
          </cell>
          <cell r="BU23">
            <v>5</v>
          </cell>
          <cell r="BV23">
            <v>3.5</v>
          </cell>
        </row>
        <row r="23">
          <cell r="BX23">
            <v>4.5</v>
          </cell>
        </row>
        <row r="23">
          <cell r="CE23">
            <v>1</v>
          </cell>
        </row>
        <row r="23">
          <cell r="CN23">
            <v>1</v>
          </cell>
        </row>
        <row r="23">
          <cell r="CV23">
            <v>1.5</v>
          </cell>
        </row>
        <row r="23">
          <cell r="DN23">
            <v>2</v>
          </cell>
        </row>
        <row r="23">
          <cell r="DP23">
            <v>0.5</v>
          </cell>
        </row>
        <row r="23">
          <cell r="DT23">
            <v>4</v>
          </cell>
        </row>
        <row r="23">
          <cell r="DW23">
            <v>5</v>
          </cell>
          <cell r="DX23">
            <v>4.5</v>
          </cell>
          <cell r="DY23">
            <v>0.5</v>
          </cell>
          <cell r="DZ23">
            <v>16</v>
          </cell>
          <cell r="EA23">
            <v>18</v>
          </cell>
          <cell r="EB23">
            <v>4</v>
          </cell>
          <cell r="EC23">
            <v>0</v>
          </cell>
          <cell r="ED23">
            <v>11</v>
          </cell>
        </row>
        <row r="24">
          <cell r="B24" t="str">
            <v>毛意伟</v>
          </cell>
          <cell r="C24" t="str">
            <v>上海</v>
          </cell>
          <cell r="D24" t="str">
            <v>产研二部</v>
          </cell>
          <cell r="E24" t="str">
            <v>业务管理一组</v>
          </cell>
          <cell r="F24" t="str">
            <v>研发主管</v>
          </cell>
          <cell r="G24">
            <v>43243</v>
          </cell>
          <cell r="H24">
            <v>44927</v>
          </cell>
          <cell r="I24">
            <v>45292</v>
          </cell>
          <cell r="J24">
            <v>44</v>
          </cell>
          <cell r="K24">
            <v>5</v>
          </cell>
          <cell r="L24">
            <v>5</v>
          </cell>
          <cell r="M24">
            <v>0</v>
          </cell>
          <cell r="N24">
            <v>0</v>
          </cell>
        </row>
        <row r="24">
          <cell r="S24">
            <v>4</v>
          </cell>
        </row>
        <row r="24">
          <cell r="AB24">
            <v>40</v>
          </cell>
        </row>
        <row r="24">
          <cell r="AD24">
            <v>4</v>
          </cell>
        </row>
        <row r="24">
          <cell r="AG24">
            <v>0</v>
          </cell>
          <cell r="AH24">
            <v>0</v>
          </cell>
          <cell r="AI24">
            <v>0</v>
          </cell>
        </row>
        <row r="24">
          <cell r="AP24">
            <v>16</v>
          </cell>
        </row>
        <row r="24">
          <cell r="AS24">
            <v>3</v>
          </cell>
        </row>
        <row r="24">
          <cell r="BF24">
            <v>8</v>
          </cell>
        </row>
        <row r="24">
          <cell r="BX24">
            <v>4</v>
          </cell>
        </row>
        <row r="24">
          <cell r="BZ24">
            <v>16</v>
          </cell>
        </row>
        <row r="24">
          <cell r="CC24">
            <v>2</v>
          </cell>
          <cell r="CD24">
            <v>8</v>
          </cell>
        </row>
        <row r="24">
          <cell r="CG24">
            <v>24</v>
          </cell>
        </row>
        <row r="24">
          <cell r="CP24">
            <v>4</v>
          </cell>
        </row>
        <row r="24">
          <cell r="CR24">
            <v>24</v>
          </cell>
        </row>
        <row r="24">
          <cell r="CZ24">
            <v>8</v>
          </cell>
        </row>
        <row r="24">
          <cell r="DK24">
            <v>8</v>
          </cell>
        </row>
        <row r="24">
          <cell r="DR24">
            <v>6.5</v>
          </cell>
        </row>
        <row r="24">
          <cell r="DT24">
            <v>12</v>
          </cell>
        </row>
        <row r="24">
          <cell r="DW24">
            <v>5</v>
          </cell>
          <cell r="DX24">
            <v>5</v>
          </cell>
          <cell r="DY24">
            <v>0</v>
          </cell>
          <cell r="DZ24">
            <v>80</v>
          </cell>
          <cell r="EA24">
            <v>98.5</v>
          </cell>
          <cell r="EB24">
            <v>25.5</v>
          </cell>
          <cell r="EC24">
            <v>0</v>
          </cell>
          <cell r="ED24">
            <v>8</v>
          </cell>
        </row>
        <row r="25">
          <cell r="B25" t="str">
            <v>彭鲲</v>
          </cell>
          <cell r="C25" t="str">
            <v>上海</v>
          </cell>
          <cell r="D25" t="str">
            <v>产研一部</v>
          </cell>
          <cell r="E25" t="str">
            <v>教育一组</v>
          </cell>
          <cell r="F25" t="str">
            <v>产品经理</v>
          </cell>
          <cell r="G25">
            <v>44270</v>
          </cell>
          <cell r="H25">
            <v>44927</v>
          </cell>
          <cell r="I25">
            <v>45292</v>
          </cell>
          <cell r="J25">
            <v>0</v>
          </cell>
          <cell r="K25">
            <v>5</v>
          </cell>
          <cell r="L25">
            <v>5</v>
          </cell>
          <cell r="M25">
            <v>0</v>
          </cell>
          <cell r="N25">
            <v>0</v>
          </cell>
        </row>
        <row r="25">
          <cell r="T25">
            <v>24</v>
          </cell>
        </row>
        <row r="25">
          <cell r="X25">
            <v>2</v>
          </cell>
        </row>
        <row r="25">
          <cell r="AG25">
            <v>2</v>
          </cell>
          <cell r="AH25">
            <v>-2</v>
          </cell>
          <cell r="AI25">
            <v>-2</v>
          </cell>
          <cell r="AJ25">
            <v>1</v>
          </cell>
        </row>
        <row r="25">
          <cell r="AO25">
            <v>8</v>
          </cell>
        </row>
        <row r="25">
          <cell r="AT25">
            <v>1</v>
          </cell>
        </row>
        <row r="25">
          <cell r="AX25">
            <v>7.5</v>
          </cell>
        </row>
        <row r="25">
          <cell r="BT25">
            <v>1</v>
          </cell>
        </row>
        <row r="25">
          <cell r="CC25">
            <v>1</v>
          </cell>
        </row>
        <row r="25">
          <cell r="CE25">
            <v>0.5</v>
          </cell>
        </row>
        <row r="25">
          <cell r="CH25">
            <v>8</v>
          </cell>
        </row>
        <row r="25">
          <cell r="CP25">
            <v>8</v>
          </cell>
          <cell r="CQ25">
            <v>6.5</v>
          </cell>
          <cell r="CR25">
            <v>8</v>
          </cell>
        </row>
        <row r="25">
          <cell r="CW25">
            <v>8</v>
          </cell>
        </row>
        <row r="25">
          <cell r="DF25">
            <v>1</v>
          </cell>
        </row>
        <row r="25">
          <cell r="DS25">
            <v>8</v>
          </cell>
        </row>
        <row r="25">
          <cell r="DW25">
            <v>5</v>
          </cell>
          <cell r="DX25">
            <v>5</v>
          </cell>
          <cell r="DY25">
            <v>0</v>
          </cell>
          <cell r="DZ25">
            <v>70</v>
          </cell>
          <cell r="EA25">
            <v>8</v>
          </cell>
          <cell r="EB25">
            <v>0</v>
          </cell>
          <cell r="EC25">
            <v>54.5</v>
          </cell>
          <cell r="ED25">
            <v>10</v>
          </cell>
        </row>
        <row r="26">
          <cell r="B26" t="str">
            <v>王冉冉</v>
          </cell>
          <cell r="C26" t="str">
            <v>上海</v>
          </cell>
          <cell r="D26" t="str">
            <v>产研二部</v>
          </cell>
          <cell r="E26" t="str">
            <v>业务管理一组</v>
          </cell>
          <cell r="F26" t="str">
            <v>测试工程师</v>
          </cell>
          <cell r="G26">
            <v>44333</v>
          </cell>
          <cell r="H26">
            <v>44927</v>
          </cell>
          <cell r="I26">
            <v>45292</v>
          </cell>
          <cell r="J26">
            <v>30.62</v>
          </cell>
          <cell r="K26">
            <v>5</v>
          </cell>
          <cell r="L26">
            <v>5</v>
          </cell>
          <cell r="M26">
            <v>0</v>
          </cell>
          <cell r="N26">
            <v>0</v>
          </cell>
        </row>
        <row r="26">
          <cell r="X26">
            <v>5</v>
          </cell>
        </row>
        <row r="26">
          <cell r="AB26">
            <v>4</v>
          </cell>
        </row>
        <row r="26">
          <cell r="AG26">
            <v>5</v>
          </cell>
          <cell r="AH26">
            <v>-5</v>
          </cell>
          <cell r="AI26">
            <v>-5</v>
          </cell>
        </row>
        <row r="26">
          <cell r="AN26">
            <v>8</v>
          </cell>
        </row>
        <row r="26">
          <cell r="AT26">
            <v>17.38</v>
          </cell>
          <cell r="AU26">
            <v>0.5</v>
          </cell>
        </row>
        <row r="26">
          <cell r="AW26">
            <v>18.62</v>
          </cell>
        </row>
        <row r="26">
          <cell r="BH26">
            <v>10</v>
          </cell>
        </row>
        <row r="26">
          <cell r="BO26">
            <v>6</v>
          </cell>
        </row>
        <row r="26">
          <cell r="BQ26">
            <v>14.5</v>
          </cell>
        </row>
        <row r="26">
          <cell r="CI26">
            <v>22.5</v>
          </cell>
        </row>
        <row r="26">
          <cell r="CN26">
            <v>0.5</v>
          </cell>
        </row>
        <row r="26">
          <cell r="CP26">
            <v>17.5</v>
          </cell>
        </row>
        <row r="26">
          <cell r="CR26">
            <v>15</v>
          </cell>
        </row>
        <row r="26">
          <cell r="CX26">
            <v>7</v>
          </cell>
        </row>
        <row r="26">
          <cell r="CZ26">
            <v>0.5</v>
          </cell>
        </row>
        <row r="26">
          <cell r="DG26">
            <v>3</v>
          </cell>
        </row>
        <row r="26">
          <cell r="DI26">
            <v>8.5</v>
          </cell>
        </row>
        <row r="26">
          <cell r="DK26">
            <v>9</v>
          </cell>
        </row>
        <row r="26">
          <cell r="DP26">
            <v>0.5</v>
          </cell>
        </row>
        <row r="26">
          <cell r="DR26">
            <v>1.5</v>
          </cell>
        </row>
        <row r="26">
          <cell r="DT26">
            <v>12</v>
          </cell>
        </row>
        <row r="26">
          <cell r="DW26">
            <v>5</v>
          </cell>
          <cell r="DX26">
            <v>5</v>
          </cell>
          <cell r="DY26">
            <v>0</v>
          </cell>
          <cell r="DZ26">
            <v>83</v>
          </cell>
          <cell r="EA26">
            <v>64.62</v>
          </cell>
          <cell r="EB26">
            <v>49</v>
          </cell>
          <cell r="EC26">
            <v>0</v>
          </cell>
          <cell r="ED26">
            <v>17.38</v>
          </cell>
        </row>
        <row r="27">
          <cell r="B27" t="str">
            <v>张金凯</v>
          </cell>
          <cell r="C27" t="str">
            <v>上海</v>
          </cell>
          <cell r="D27" t="str">
            <v>产研二部</v>
          </cell>
          <cell r="E27" t="str">
            <v>架构组</v>
          </cell>
          <cell r="F27" t="str">
            <v>测试主管</v>
          </cell>
          <cell r="G27">
            <v>44333</v>
          </cell>
          <cell r="H27">
            <v>44927</v>
          </cell>
          <cell r="I27">
            <v>45292</v>
          </cell>
          <cell r="J27">
            <v>36</v>
          </cell>
          <cell r="K27">
            <v>5</v>
          </cell>
          <cell r="L27">
            <v>5</v>
          </cell>
          <cell r="M27">
            <v>0</v>
          </cell>
          <cell r="N27">
            <v>0</v>
          </cell>
        </row>
        <row r="27">
          <cell r="X27">
            <v>4.5</v>
          </cell>
        </row>
        <row r="27">
          <cell r="AG27">
            <v>4.5</v>
          </cell>
          <cell r="AH27">
            <v>-4.5</v>
          </cell>
          <cell r="AI27">
            <v>-4.5</v>
          </cell>
        </row>
        <row r="27">
          <cell r="AP27">
            <v>16</v>
          </cell>
        </row>
        <row r="27">
          <cell r="AY27">
            <v>11</v>
          </cell>
        </row>
        <row r="27">
          <cell r="BB27">
            <v>0.5</v>
          </cell>
        </row>
        <row r="27">
          <cell r="BH27">
            <v>8</v>
          </cell>
        </row>
        <row r="27">
          <cell r="BQ27">
            <v>8</v>
          </cell>
        </row>
        <row r="27">
          <cell r="CG27">
            <v>8</v>
          </cell>
        </row>
        <row r="27">
          <cell r="CI27">
            <v>16</v>
          </cell>
        </row>
        <row r="27">
          <cell r="CP27">
            <v>43.5</v>
          </cell>
        </row>
        <row r="27">
          <cell r="CR27">
            <v>24</v>
          </cell>
        </row>
        <row r="27">
          <cell r="CU27">
            <v>55.5</v>
          </cell>
        </row>
        <row r="27">
          <cell r="CZ27">
            <v>24</v>
          </cell>
        </row>
        <row r="27">
          <cell r="DB27">
            <v>8</v>
          </cell>
        </row>
        <row r="27">
          <cell r="DK27">
            <v>24</v>
          </cell>
        </row>
        <row r="27">
          <cell r="DS27">
            <v>48</v>
          </cell>
        </row>
        <row r="27">
          <cell r="DW27">
            <v>5</v>
          </cell>
          <cell r="DX27">
            <v>5</v>
          </cell>
          <cell r="DY27">
            <v>0</v>
          </cell>
          <cell r="DZ27">
            <v>163</v>
          </cell>
          <cell r="EA27">
            <v>75.5</v>
          </cell>
          <cell r="EB27">
            <v>20</v>
          </cell>
          <cell r="EC27">
            <v>48</v>
          </cell>
          <cell r="ED27">
            <v>0</v>
          </cell>
        </row>
        <row r="28">
          <cell r="B28" t="str">
            <v>王晓倩</v>
          </cell>
          <cell r="C28" t="str">
            <v>上海</v>
          </cell>
          <cell r="D28" t="str">
            <v>产研二部</v>
          </cell>
          <cell r="E28" t="str">
            <v>业务管理一组</v>
          </cell>
          <cell r="F28" t="str">
            <v>PHP开发工程师</v>
          </cell>
          <cell r="G28">
            <v>43640</v>
          </cell>
          <cell r="H28">
            <v>44927</v>
          </cell>
          <cell r="I28">
            <v>45292</v>
          </cell>
          <cell r="J28">
            <v>17</v>
          </cell>
          <cell r="K28">
            <v>5</v>
          </cell>
          <cell r="L28">
            <v>5</v>
          </cell>
          <cell r="M28">
            <v>0</v>
          </cell>
          <cell r="N28">
            <v>0</v>
          </cell>
        </row>
        <row r="28">
          <cell r="S28">
            <v>11</v>
          </cell>
        </row>
        <row r="28">
          <cell r="U28">
            <v>5.5</v>
          </cell>
        </row>
        <row r="28">
          <cell r="X28">
            <v>5</v>
          </cell>
        </row>
        <row r="28">
          <cell r="AB28">
            <v>11.5</v>
          </cell>
          <cell r="AC28">
            <v>5.5</v>
          </cell>
        </row>
        <row r="28">
          <cell r="AG28">
            <v>5</v>
          </cell>
          <cell r="AH28">
            <v>-5</v>
          </cell>
          <cell r="AI28">
            <v>-5</v>
          </cell>
        </row>
        <row r="28">
          <cell r="AK28">
            <v>27</v>
          </cell>
        </row>
        <row r="28">
          <cell r="AP28">
            <v>13</v>
          </cell>
        </row>
        <row r="28">
          <cell r="AT28">
            <v>3</v>
          </cell>
        </row>
        <row r="28">
          <cell r="AW28">
            <v>21</v>
          </cell>
        </row>
        <row r="28">
          <cell r="AY28">
            <v>8</v>
          </cell>
        </row>
        <row r="28">
          <cell r="BH28">
            <v>5.5</v>
          </cell>
        </row>
        <row r="28">
          <cell r="BQ28">
            <v>6</v>
          </cell>
        </row>
        <row r="28">
          <cell r="BV28">
            <v>1</v>
          </cell>
        </row>
        <row r="28">
          <cell r="BX28">
            <v>8</v>
          </cell>
        </row>
        <row r="28">
          <cell r="BZ28">
            <v>15</v>
          </cell>
        </row>
        <row r="28">
          <cell r="CG28">
            <v>8</v>
          </cell>
        </row>
        <row r="28">
          <cell r="CI28">
            <v>20</v>
          </cell>
        </row>
        <row r="28">
          <cell r="CP28">
            <v>21.5</v>
          </cell>
        </row>
        <row r="28">
          <cell r="CR28">
            <v>15</v>
          </cell>
        </row>
        <row r="28">
          <cell r="CZ28">
            <v>4</v>
          </cell>
        </row>
        <row r="28">
          <cell r="DB28">
            <v>5.5</v>
          </cell>
        </row>
        <row r="28">
          <cell r="DG28">
            <v>0.5</v>
          </cell>
        </row>
        <row r="28">
          <cell r="DI28">
            <v>12</v>
          </cell>
        </row>
        <row r="28">
          <cell r="DK28">
            <v>5.5</v>
          </cell>
        </row>
        <row r="28">
          <cell r="DT28">
            <v>5.5</v>
          </cell>
        </row>
        <row r="28">
          <cell r="DW28">
            <v>5</v>
          </cell>
          <cell r="DX28">
            <v>5</v>
          </cell>
          <cell r="DY28">
            <v>0</v>
          </cell>
          <cell r="DZ28">
            <v>110</v>
          </cell>
          <cell r="EA28">
            <v>97</v>
          </cell>
          <cell r="EB28">
            <v>24.5</v>
          </cell>
          <cell r="EC28">
            <v>5.5</v>
          </cell>
          <cell r="ED28">
            <v>30</v>
          </cell>
        </row>
        <row r="29">
          <cell r="B29" t="str">
            <v>李浩然</v>
          </cell>
          <cell r="C29" t="str">
            <v>上海</v>
          </cell>
          <cell r="D29" t="str">
            <v>产研二部</v>
          </cell>
          <cell r="E29" t="str">
            <v>业务管理一组</v>
          </cell>
          <cell r="F29" t="str">
            <v>前端开发工程师（资深）</v>
          </cell>
          <cell r="G29">
            <v>44305</v>
          </cell>
          <cell r="H29">
            <v>44927</v>
          </cell>
          <cell r="I29">
            <v>45292</v>
          </cell>
          <cell r="J29">
            <v>2.6</v>
          </cell>
          <cell r="K29">
            <v>5</v>
          </cell>
          <cell r="L29">
            <v>5</v>
          </cell>
          <cell r="M29">
            <v>0</v>
          </cell>
          <cell r="N29">
            <v>0</v>
          </cell>
          <cell r="O29">
            <v>1</v>
          </cell>
        </row>
        <row r="29">
          <cell r="X29">
            <v>3</v>
          </cell>
        </row>
        <row r="29">
          <cell r="AD29">
            <v>5</v>
          </cell>
        </row>
        <row r="29">
          <cell r="AG29">
            <v>4</v>
          </cell>
          <cell r="AH29">
            <v>-4</v>
          </cell>
          <cell r="AI29">
            <v>-4</v>
          </cell>
        </row>
        <row r="29">
          <cell r="AN29">
            <v>4</v>
          </cell>
        </row>
        <row r="29">
          <cell r="AP29">
            <v>17.5</v>
          </cell>
        </row>
        <row r="29">
          <cell r="AS29">
            <v>1</v>
          </cell>
        </row>
        <row r="29">
          <cell r="AW29">
            <v>24</v>
          </cell>
        </row>
        <row r="29">
          <cell r="AY29">
            <v>16</v>
          </cell>
        </row>
        <row r="29">
          <cell r="BQ29">
            <v>5</v>
          </cell>
        </row>
        <row r="29">
          <cell r="BX29">
            <v>4</v>
          </cell>
        </row>
        <row r="29">
          <cell r="CI29">
            <v>6</v>
          </cell>
        </row>
        <row r="29">
          <cell r="CP29">
            <v>5.5</v>
          </cell>
        </row>
        <row r="29">
          <cell r="CR29">
            <v>4.5</v>
          </cell>
        </row>
        <row r="29">
          <cell r="DR29">
            <v>4</v>
          </cell>
        </row>
        <row r="29">
          <cell r="DT29">
            <v>4</v>
          </cell>
        </row>
        <row r="29">
          <cell r="DW29">
            <v>5</v>
          </cell>
          <cell r="DX29">
            <v>5</v>
          </cell>
          <cell r="DY29">
            <v>0</v>
          </cell>
          <cell r="DZ29">
            <v>58</v>
          </cell>
          <cell r="EA29">
            <v>41.5</v>
          </cell>
          <cell r="EB29">
            <v>19.1</v>
          </cell>
          <cell r="EC29">
            <v>0</v>
          </cell>
          <cell r="ED29">
            <v>0</v>
          </cell>
        </row>
        <row r="30">
          <cell r="B30" t="str">
            <v>孙唯嘉</v>
          </cell>
          <cell r="C30" t="str">
            <v>上海</v>
          </cell>
          <cell r="D30" t="str">
            <v>产研二部</v>
          </cell>
          <cell r="E30" t="str">
            <v>业务管理一组</v>
          </cell>
          <cell r="F30" t="str">
            <v>产品部主管</v>
          </cell>
          <cell r="G30">
            <v>44788</v>
          </cell>
          <cell r="H30">
            <v>44927</v>
          </cell>
          <cell r="I30">
            <v>45292</v>
          </cell>
          <cell r="J30">
            <v>9</v>
          </cell>
          <cell r="K30">
            <v>5</v>
          </cell>
          <cell r="L30">
            <v>5</v>
          </cell>
          <cell r="M30">
            <v>0</v>
          </cell>
          <cell r="N30">
            <v>0</v>
          </cell>
        </row>
        <row r="30">
          <cell r="S30">
            <v>9</v>
          </cell>
        </row>
        <row r="30">
          <cell r="X30">
            <v>3</v>
          </cell>
        </row>
        <row r="30">
          <cell r="AG30">
            <v>3</v>
          </cell>
          <cell r="AH30">
            <v>-3</v>
          </cell>
          <cell r="AI30">
            <v>-3</v>
          </cell>
        </row>
        <row r="30">
          <cell r="AK30">
            <v>6</v>
          </cell>
        </row>
        <row r="30">
          <cell r="AP30">
            <v>4</v>
          </cell>
        </row>
        <row r="30">
          <cell r="AS30">
            <v>2</v>
          </cell>
          <cell r="AT30">
            <v>8</v>
          </cell>
        </row>
        <row r="30">
          <cell r="AW30">
            <v>3</v>
          </cell>
        </row>
        <row r="30">
          <cell r="BF30">
            <v>2</v>
          </cell>
        </row>
        <row r="30">
          <cell r="BH30">
            <v>12</v>
          </cell>
        </row>
        <row r="30">
          <cell r="BO30">
            <v>4</v>
          </cell>
        </row>
        <row r="30">
          <cell r="BV30">
            <v>1</v>
          </cell>
        </row>
        <row r="30">
          <cell r="BX30">
            <v>4</v>
          </cell>
        </row>
        <row r="30">
          <cell r="CE30">
            <v>2</v>
          </cell>
        </row>
        <row r="30">
          <cell r="CG30">
            <v>1</v>
          </cell>
        </row>
        <row r="30">
          <cell r="CM30">
            <v>25.5</v>
          </cell>
        </row>
        <row r="30">
          <cell r="CP30">
            <v>2</v>
          </cell>
        </row>
        <row r="30">
          <cell r="DB30">
            <v>8</v>
          </cell>
        </row>
        <row r="30">
          <cell r="DI30">
            <v>8</v>
          </cell>
        </row>
        <row r="30">
          <cell r="DK30">
            <v>4</v>
          </cell>
        </row>
        <row r="30">
          <cell r="DR30">
            <v>13</v>
          </cell>
        </row>
        <row r="30">
          <cell r="DT30">
            <v>9</v>
          </cell>
        </row>
        <row r="30">
          <cell r="DW30">
            <v>5</v>
          </cell>
          <cell r="DX30">
            <v>5</v>
          </cell>
          <cell r="DY30">
            <v>0</v>
          </cell>
          <cell r="DZ30">
            <v>37</v>
          </cell>
          <cell r="EA30">
            <v>46</v>
          </cell>
          <cell r="EB30">
            <v>0</v>
          </cell>
          <cell r="EC30">
            <v>0</v>
          </cell>
          <cell r="ED30">
            <v>39.5</v>
          </cell>
        </row>
        <row r="31">
          <cell r="B31" t="str">
            <v>赵德正</v>
          </cell>
          <cell r="C31" t="str">
            <v>上海</v>
          </cell>
          <cell r="D31" t="str">
            <v>产研二部</v>
          </cell>
          <cell r="E31" t="str">
            <v>业务管理一组</v>
          </cell>
          <cell r="F31" t="str">
            <v>前端开发工程师</v>
          </cell>
          <cell r="G31">
            <v>45041</v>
          </cell>
          <cell r="H31">
            <v>45041</v>
          </cell>
          <cell r="I31">
            <v>45292</v>
          </cell>
          <cell r="J31">
            <v>8</v>
          </cell>
          <cell r="K31">
            <v>3.5</v>
          </cell>
          <cell r="L31">
            <v>0</v>
          </cell>
          <cell r="M31">
            <v>3.5</v>
          </cell>
          <cell r="N31">
            <v>0</v>
          </cell>
        </row>
        <row r="31">
          <cell r="Q31">
            <v>5</v>
          </cell>
        </row>
        <row r="31">
          <cell r="S31">
            <v>8</v>
          </cell>
        </row>
        <row r="31">
          <cell r="X31">
            <v>4</v>
          </cell>
        </row>
        <row r="31">
          <cell r="Z31">
            <v>2</v>
          </cell>
        </row>
        <row r="31">
          <cell r="AG31">
            <v>4</v>
          </cell>
          <cell r="AH31">
            <v>-0.5</v>
          </cell>
          <cell r="AI31">
            <v>-0.5</v>
          </cell>
          <cell r="AJ31">
            <v>1</v>
          </cell>
        </row>
        <row r="31">
          <cell r="AO31">
            <v>16</v>
          </cell>
        </row>
        <row r="31">
          <cell r="AU31">
            <v>1</v>
          </cell>
        </row>
        <row r="31">
          <cell r="BH31">
            <v>8</v>
          </cell>
        </row>
        <row r="31">
          <cell r="BK31">
            <v>3</v>
          </cell>
        </row>
        <row r="31">
          <cell r="BO31">
            <v>8</v>
          </cell>
        </row>
        <row r="31">
          <cell r="BZ31">
            <v>8</v>
          </cell>
        </row>
        <row r="31">
          <cell r="CH31">
            <v>8</v>
          </cell>
        </row>
        <row r="31">
          <cell r="CR31">
            <v>8</v>
          </cell>
        </row>
        <row r="31">
          <cell r="DA31">
            <v>8</v>
          </cell>
        </row>
        <row r="31">
          <cell r="DI31">
            <v>8</v>
          </cell>
        </row>
        <row r="31">
          <cell r="DP31">
            <v>1</v>
          </cell>
        </row>
        <row r="31">
          <cell r="DS31">
            <v>21</v>
          </cell>
        </row>
        <row r="31">
          <cell r="DW31">
            <v>5</v>
          </cell>
          <cell r="DX31">
            <v>4.5</v>
          </cell>
          <cell r="DY31">
            <v>0.5</v>
          </cell>
          <cell r="DZ31">
            <v>77</v>
          </cell>
          <cell r="EA31">
            <v>24</v>
          </cell>
          <cell r="EB31">
            <v>8</v>
          </cell>
          <cell r="EC31">
            <v>61</v>
          </cell>
          <cell r="ED31">
            <v>0</v>
          </cell>
        </row>
        <row r="32">
          <cell r="B32" t="str">
            <v>王澜滔</v>
          </cell>
          <cell r="C32" t="str">
            <v>上海</v>
          </cell>
          <cell r="D32" t="str">
            <v>业务一部</v>
          </cell>
          <cell r="E32" t="str">
            <v>市场渠道组</v>
          </cell>
          <cell r="F32" t="str">
            <v>平面设计</v>
          </cell>
          <cell r="G32">
            <v>43311</v>
          </cell>
          <cell r="H32">
            <v>44927</v>
          </cell>
          <cell r="I32">
            <v>45292</v>
          </cell>
          <cell r="J32">
            <v>4</v>
          </cell>
          <cell r="K32">
            <v>5</v>
          </cell>
          <cell r="L32">
            <v>3</v>
          </cell>
          <cell r="M32">
            <v>2</v>
          </cell>
          <cell r="N32">
            <v>0</v>
          </cell>
        </row>
        <row r="32">
          <cell r="Q32">
            <v>3</v>
          </cell>
        </row>
        <row r="32">
          <cell r="S32">
            <v>4</v>
          </cell>
        </row>
        <row r="32">
          <cell r="X32">
            <v>2</v>
          </cell>
        </row>
        <row r="32">
          <cell r="AG32">
            <v>2</v>
          </cell>
          <cell r="AH32">
            <v>0</v>
          </cell>
          <cell r="AI32">
            <v>0</v>
          </cell>
        </row>
        <row r="32">
          <cell r="AP32">
            <v>4.5</v>
          </cell>
        </row>
        <row r="32">
          <cell r="BV32">
            <v>1.5</v>
          </cell>
        </row>
        <row r="32">
          <cell r="DW32">
            <v>5</v>
          </cell>
          <cell r="DX32">
            <v>0</v>
          </cell>
          <cell r="DY32">
            <v>5</v>
          </cell>
          <cell r="DZ32">
            <v>4.5</v>
          </cell>
          <cell r="EA32">
            <v>4</v>
          </cell>
          <cell r="EB32">
            <v>4.5</v>
          </cell>
          <cell r="EC32">
            <v>0</v>
          </cell>
          <cell r="ED32">
            <v>0</v>
          </cell>
        </row>
        <row r="33">
          <cell r="B33" t="str">
            <v>王依</v>
          </cell>
          <cell r="C33" t="str">
            <v>上海</v>
          </cell>
          <cell r="D33" t="str">
            <v>产研一部</v>
          </cell>
          <cell r="E33" t="str">
            <v>教育三组</v>
          </cell>
          <cell r="F33" t="str">
            <v>UI设计师</v>
          </cell>
          <cell r="G33">
            <v>43381</v>
          </cell>
          <cell r="H33">
            <v>44927</v>
          </cell>
          <cell r="I33">
            <v>45292</v>
          </cell>
          <cell r="J33">
            <v>0</v>
          </cell>
          <cell r="K33">
            <v>5</v>
          </cell>
          <cell r="L33">
            <v>5</v>
          </cell>
          <cell r="M33">
            <v>0</v>
          </cell>
          <cell r="N33">
            <v>0</v>
          </cell>
          <cell r="O33">
            <v>0.5</v>
          </cell>
        </row>
        <row r="33">
          <cell r="AG33">
            <v>0.5</v>
          </cell>
          <cell r="AH33">
            <v>-0.5</v>
          </cell>
          <cell r="AI33">
            <v>-0.5</v>
          </cell>
        </row>
        <row r="33">
          <cell r="AL33">
            <v>0.5</v>
          </cell>
        </row>
        <row r="33">
          <cell r="BQ33">
            <v>8</v>
          </cell>
        </row>
        <row r="33">
          <cell r="BV33">
            <v>2.5</v>
          </cell>
        </row>
        <row r="33">
          <cell r="CP33">
            <v>2.5</v>
          </cell>
        </row>
        <row r="33">
          <cell r="DE33">
            <v>1</v>
          </cell>
        </row>
        <row r="33">
          <cell r="DI33">
            <v>4</v>
          </cell>
        </row>
        <row r="33">
          <cell r="DN33">
            <v>0.5</v>
          </cell>
        </row>
        <row r="33">
          <cell r="DP33">
            <v>0.5</v>
          </cell>
          <cell r="DQ33">
            <v>1</v>
          </cell>
        </row>
        <row r="33">
          <cell r="DW33">
            <v>5</v>
          </cell>
          <cell r="DX33">
            <v>2</v>
          </cell>
          <cell r="DY33">
            <v>3</v>
          </cell>
          <cell r="DZ33">
            <v>8</v>
          </cell>
          <cell r="EA33">
            <v>6.5</v>
          </cell>
          <cell r="EB33">
            <v>1.5</v>
          </cell>
          <cell r="EC33">
            <v>0</v>
          </cell>
          <cell r="ED33">
            <v>0</v>
          </cell>
        </row>
        <row r="34">
          <cell r="B34" t="str">
            <v>郝惠军</v>
          </cell>
          <cell r="C34" t="str">
            <v>上海</v>
          </cell>
          <cell r="D34" t="str">
            <v>产研一部</v>
          </cell>
          <cell r="E34" t="str">
            <v>教育一组</v>
          </cell>
          <cell r="F34" t="str">
            <v>设计主管</v>
          </cell>
          <cell r="G34">
            <v>43972</v>
          </cell>
          <cell r="H34">
            <v>44927</v>
          </cell>
          <cell r="I34">
            <v>45292</v>
          </cell>
          <cell r="J34">
            <v>12</v>
          </cell>
          <cell r="K34">
            <v>5</v>
          </cell>
          <cell r="L34">
            <v>3</v>
          </cell>
          <cell r="M34">
            <v>2</v>
          </cell>
          <cell r="N34">
            <v>0</v>
          </cell>
        </row>
        <row r="34">
          <cell r="T34">
            <v>8</v>
          </cell>
          <cell r="U34">
            <v>16</v>
          </cell>
        </row>
        <row r="34">
          <cell r="X34">
            <v>2</v>
          </cell>
        </row>
        <row r="34">
          <cell r="AB34">
            <v>24</v>
          </cell>
        </row>
        <row r="34">
          <cell r="AG34">
            <v>2</v>
          </cell>
          <cell r="AH34">
            <v>0</v>
          </cell>
          <cell r="AI34">
            <v>0</v>
          </cell>
        </row>
        <row r="34">
          <cell r="AO34">
            <v>8</v>
          </cell>
          <cell r="AP34">
            <v>8</v>
          </cell>
        </row>
        <row r="34">
          <cell r="AY34">
            <v>8</v>
          </cell>
        </row>
        <row r="34">
          <cell r="BG34">
            <v>8</v>
          </cell>
          <cell r="BH34">
            <v>4</v>
          </cell>
        </row>
        <row r="34">
          <cell r="BP34">
            <v>8</v>
          </cell>
          <cell r="BQ34">
            <v>4</v>
          </cell>
        </row>
        <row r="34">
          <cell r="BT34">
            <v>5</v>
          </cell>
        </row>
        <row r="34">
          <cell r="BV34">
            <v>1.5</v>
          </cell>
        </row>
        <row r="34">
          <cell r="CG34">
            <v>4</v>
          </cell>
        </row>
        <row r="34">
          <cell r="CI34">
            <v>8</v>
          </cell>
        </row>
        <row r="34">
          <cell r="CP34">
            <v>20</v>
          </cell>
          <cell r="CQ34">
            <v>16</v>
          </cell>
        </row>
        <row r="34">
          <cell r="DB34">
            <v>16</v>
          </cell>
        </row>
        <row r="34">
          <cell r="DJ34">
            <v>8</v>
          </cell>
          <cell r="DK34">
            <v>9.5</v>
          </cell>
        </row>
        <row r="34">
          <cell r="DS34">
            <v>24</v>
          </cell>
          <cell r="DT34">
            <v>5.5</v>
          </cell>
        </row>
        <row r="34">
          <cell r="DW34">
            <v>5</v>
          </cell>
          <cell r="DX34">
            <v>5</v>
          </cell>
          <cell r="DY34">
            <v>0</v>
          </cell>
          <cell r="DZ34">
            <v>159</v>
          </cell>
          <cell r="EA34">
            <v>48</v>
          </cell>
          <cell r="EB34">
            <v>43</v>
          </cell>
          <cell r="EC34">
            <v>80</v>
          </cell>
          <cell r="ED34">
            <v>0</v>
          </cell>
        </row>
        <row r="35">
          <cell r="B35" t="str">
            <v>张潭辉</v>
          </cell>
          <cell r="C35" t="str">
            <v>上海</v>
          </cell>
          <cell r="D35" t="str">
            <v>产研二部</v>
          </cell>
          <cell r="E35" t="str">
            <v>业务管理一组</v>
          </cell>
          <cell r="F35" t="str">
            <v>UI设计师</v>
          </cell>
          <cell r="G35">
            <v>43972</v>
          </cell>
          <cell r="H35">
            <v>44927</v>
          </cell>
          <cell r="I35">
            <v>45292</v>
          </cell>
          <cell r="J35">
            <v>0</v>
          </cell>
          <cell r="K35">
            <v>5</v>
          </cell>
          <cell r="L35">
            <v>5</v>
          </cell>
          <cell r="M35">
            <v>0</v>
          </cell>
          <cell r="N35">
            <v>0</v>
          </cell>
        </row>
        <row r="35">
          <cell r="X35">
            <v>4</v>
          </cell>
        </row>
        <row r="35">
          <cell r="AG35">
            <v>4</v>
          </cell>
          <cell r="AH35">
            <v>-4</v>
          </cell>
          <cell r="AI35">
            <v>-4</v>
          </cell>
        </row>
        <row r="35">
          <cell r="BT35">
            <v>0.5</v>
          </cell>
          <cell r="BU35">
            <v>0.5</v>
          </cell>
        </row>
        <row r="35">
          <cell r="CM35">
            <v>5</v>
          </cell>
        </row>
        <row r="35">
          <cell r="DF35">
            <v>2</v>
          </cell>
        </row>
        <row r="35">
          <cell r="DO35">
            <v>2</v>
          </cell>
        </row>
        <row r="35">
          <cell r="DT35">
            <v>8</v>
          </cell>
        </row>
        <row r="35">
          <cell r="DW35">
            <v>5</v>
          </cell>
          <cell r="DX35">
            <v>4.5</v>
          </cell>
          <cell r="DY35">
            <v>0.5</v>
          </cell>
          <cell r="DZ35">
            <v>8</v>
          </cell>
          <cell r="EA35">
            <v>0</v>
          </cell>
          <cell r="EB35">
            <v>8</v>
          </cell>
          <cell r="EC35">
            <v>0</v>
          </cell>
          <cell r="ED35">
            <v>9.5</v>
          </cell>
        </row>
        <row r="36">
          <cell r="B36" t="str">
            <v>上海王艳</v>
          </cell>
          <cell r="C36" t="str">
            <v>上海</v>
          </cell>
          <cell r="D36" t="str">
            <v>产研一部</v>
          </cell>
          <cell r="E36" t="str">
            <v>/</v>
          </cell>
          <cell r="F36" t="str">
            <v>测试总监</v>
          </cell>
          <cell r="G36">
            <v>44025</v>
          </cell>
          <cell r="H36">
            <v>44927</v>
          </cell>
          <cell r="I36">
            <v>45292</v>
          </cell>
          <cell r="J36">
            <v>0</v>
          </cell>
          <cell r="K36">
            <v>15</v>
          </cell>
          <cell r="L36">
            <v>9</v>
          </cell>
          <cell r="M36">
            <v>6</v>
          </cell>
          <cell r="N36">
            <v>0</v>
          </cell>
          <cell r="O36">
            <v>2</v>
          </cell>
        </row>
        <row r="36">
          <cell r="X36">
            <v>5</v>
          </cell>
        </row>
        <row r="36">
          <cell r="AG36">
            <v>7</v>
          </cell>
          <cell r="AH36">
            <v>-1</v>
          </cell>
          <cell r="AI36">
            <v>-1</v>
          </cell>
          <cell r="AJ36">
            <v>1</v>
          </cell>
        </row>
        <row r="36">
          <cell r="AS36">
            <v>1</v>
          </cell>
        </row>
        <row r="36">
          <cell r="BT36">
            <v>2</v>
          </cell>
        </row>
        <row r="36">
          <cell r="CL36">
            <v>2</v>
          </cell>
        </row>
        <row r="36">
          <cell r="CV36">
            <v>2</v>
          </cell>
        </row>
        <row r="36">
          <cell r="DN36">
            <v>3</v>
          </cell>
        </row>
        <row r="36">
          <cell r="DW36">
            <v>15</v>
          </cell>
          <cell r="DX36">
            <v>12</v>
          </cell>
          <cell r="DY36">
            <v>3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</row>
        <row r="37">
          <cell r="B37" t="str">
            <v>王付佳</v>
          </cell>
          <cell r="C37" t="str">
            <v>上海</v>
          </cell>
          <cell r="D37" t="str">
            <v>产研二部</v>
          </cell>
          <cell r="E37" t="str">
            <v>业务管理一组</v>
          </cell>
          <cell r="F37" t="str">
            <v>前端开发工程师</v>
          </cell>
          <cell r="G37">
            <v>44067</v>
          </cell>
          <cell r="H37">
            <v>44927</v>
          </cell>
          <cell r="I37">
            <v>45292</v>
          </cell>
          <cell r="J37">
            <v>59</v>
          </cell>
          <cell r="K37">
            <v>5</v>
          </cell>
          <cell r="L37">
            <v>5</v>
          </cell>
          <cell r="M37">
            <v>0</v>
          </cell>
          <cell r="N37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</row>
        <row r="37">
          <cell r="AN37">
            <v>10</v>
          </cell>
          <cell r="AO37">
            <v>8</v>
          </cell>
          <cell r="AP37">
            <v>16</v>
          </cell>
        </row>
        <row r="37">
          <cell r="AY37">
            <v>8</v>
          </cell>
        </row>
        <row r="37">
          <cell r="BB37">
            <v>5</v>
          </cell>
        </row>
        <row r="37">
          <cell r="BH37">
            <v>8</v>
          </cell>
        </row>
        <row r="37">
          <cell r="CI37">
            <v>16</v>
          </cell>
        </row>
        <row r="37">
          <cell r="CP37">
            <v>6.5</v>
          </cell>
        </row>
        <row r="37">
          <cell r="CR37">
            <v>16</v>
          </cell>
        </row>
        <row r="37">
          <cell r="CZ37">
            <v>48</v>
          </cell>
        </row>
        <row r="37">
          <cell r="DK37">
            <v>24</v>
          </cell>
        </row>
        <row r="37">
          <cell r="DR37">
            <v>32.5</v>
          </cell>
        </row>
        <row r="37">
          <cell r="DT37">
            <v>5.5</v>
          </cell>
        </row>
        <row r="37">
          <cell r="DW37">
            <v>5</v>
          </cell>
          <cell r="DX37">
            <v>5</v>
          </cell>
          <cell r="DY37">
            <v>0</v>
          </cell>
          <cell r="DZ37">
            <v>101.5</v>
          </cell>
          <cell r="EA37">
            <v>97</v>
          </cell>
          <cell r="EB37">
            <v>55.5</v>
          </cell>
          <cell r="EC37">
            <v>8</v>
          </cell>
          <cell r="ED37">
            <v>0</v>
          </cell>
        </row>
        <row r="38">
          <cell r="B38" t="str">
            <v>赵亚楠</v>
          </cell>
          <cell r="C38" t="str">
            <v>上海</v>
          </cell>
          <cell r="D38" t="str">
            <v>产研一部</v>
          </cell>
          <cell r="E38" t="str">
            <v>教育三组</v>
          </cell>
          <cell r="F38" t="str">
            <v>测试主管</v>
          </cell>
          <cell r="G38">
            <v>42695</v>
          </cell>
          <cell r="H38">
            <v>44927</v>
          </cell>
          <cell r="I38">
            <v>45292</v>
          </cell>
          <cell r="J38">
            <v>24</v>
          </cell>
          <cell r="K38">
            <v>5</v>
          </cell>
          <cell r="L38">
            <v>5</v>
          </cell>
          <cell r="M38">
            <v>0</v>
          </cell>
          <cell r="N38">
            <v>5</v>
          </cell>
        </row>
        <row r="38">
          <cell r="U38">
            <v>4</v>
          </cell>
        </row>
        <row r="38">
          <cell r="X38">
            <v>5</v>
          </cell>
        </row>
        <row r="38">
          <cell r="AE38">
            <v>1</v>
          </cell>
        </row>
        <row r="38">
          <cell r="AG38">
            <v>5</v>
          </cell>
          <cell r="AH38">
            <v>-5</v>
          </cell>
          <cell r="AI38">
            <v>-5</v>
          </cell>
        </row>
        <row r="38">
          <cell r="AP38">
            <v>8</v>
          </cell>
        </row>
        <row r="38">
          <cell r="AW38">
            <v>4</v>
          </cell>
        </row>
        <row r="38">
          <cell r="AY38">
            <v>8</v>
          </cell>
          <cell r="AZ38">
            <v>4</v>
          </cell>
        </row>
        <row r="38">
          <cell r="BF38">
            <v>4</v>
          </cell>
        </row>
        <row r="38">
          <cell r="BH38">
            <v>8</v>
          </cell>
        </row>
        <row r="38">
          <cell r="BO38">
            <v>12</v>
          </cell>
        </row>
        <row r="38">
          <cell r="BQ38">
            <v>24</v>
          </cell>
        </row>
        <row r="38">
          <cell r="BW38">
            <v>1</v>
          </cell>
          <cell r="BX38">
            <v>12</v>
          </cell>
          <cell r="BY38">
            <v>8</v>
          </cell>
        </row>
        <row r="38">
          <cell r="CF38">
            <v>1</v>
          </cell>
          <cell r="CG38">
            <v>16</v>
          </cell>
        </row>
        <row r="38">
          <cell r="CI38">
            <v>8</v>
          </cell>
        </row>
        <row r="38">
          <cell r="CO38">
            <v>1.5</v>
          </cell>
          <cell r="CP38">
            <v>4</v>
          </cell>
        </row>
        <row r="38">
          <cell r="CR38">
            <v>8</v>
          </cell>
        </row>
        <row r="38">
          <cell r="CY38">
            <v>2</v>
          </cell>
        </row>
        <row r="38">
          <cell r="DW38">
            <v>5</v>
          </cell>
          <cell r="DX38">
            <v>5</v>
          </cell>
          <cell r="DY38">
            <v>0</v>
          </cell>
          <cell r="DZ38">
            <v>76</v>
          </cell>
          <cell r="EA38">
            <v>52</v>
          </cell>
          <cell r="EB38">
            <v>40</v>
          </cell>
          <cell r="EC38">
            <v>8</v>
          </cell>
          <cell r="ED38">
            <v>0</v>
          </cell>
        </row>
        <row r="39">
          <cell r="B39" t="str">
            <v>李贵洲</v>
          </cell>
          <cell r="C39" t="str">
            <v>上海</v>
          </cell>
          <cell r="D39" t="str">
            <v>产研二部</v>
          </cell>
          <cell r="E39" t="str">
            <v>业务管理二组</v>
          </cell>
          <cell r="F39" t="str">
            <v>研发主管</v>
          </cell>
          <cell r="G39">
            <v>44068</v>
          </cell>
          <cell r="H39">
            <v>44927</v>
          </cell>
          <cell r="I39">
            <v>45292</v>
          </cell>
          <cell r="J39">
            <v>20</v>
          </cell>
          <cell r="K39">
            <v>5</v>
          </cell>
          <cell r="L39">
            <v>1</v>
          </cell>
          <cell r="M39">
            <v>4</v>
          </cell>
          <cell r="N39">
            <v>0</v>
          </cell>
        </row>
        <row r="39">
          <cell r="X39">
            <v>4</v>
          </cell>
        </row>
        <row r="39">
          <cell r="AG39">
            <v>4</v>
          </cell>
          <cell r="AH39">
            <v>0</v>
          </cell>
          <cell r="AI39">
            <v>0</v>
          </cell>
        </row>
        <row r="39">
          <cell r="AX39">
            <v>8</v>
          </cell>
        </row>
        <row r="39">
          <cell r="BG39">
            <v>8</v>
          </cell>
        </row>
        <row r="39">
          <cell r="BP39">
            <v>8</v>
          </cell>
        </row>
        <row r="39">
          <cell r="BY39">
            <v>16</v>
          </cell>
        </row>
        <row r="39">
          <cell r="CH39">
            <v>24</v>
          </cell>
        </row>
        <row r="39">
          <cell r="CQ39">
            <v>31</v>
          </cell>
        </row>
        <row r="39">
          <cell r="CV39">
            <v>1</v>
          </cell>
        </row>
        <row r="39">
          <cell r="DA39">
            <v>16</v>
          </cell>
        </row>
        <row r="39">
          <cell r="DW39">
            <v>5</v>
          </cell>
          <cell r="DX39">
            <v>1</v>
          </cell>
          <cell r="DY39">
            <v>4</v>
          </cell>
          <cell r="DZ39">
            <v>111</v>
          </cell>
          <cell r="EA39">
            <v>0</v>
          </cell>
          <cell r="EB39">
            <v>20</v>
          </cell>
          <cell r="EC39">
            <v>119</v>
          </cell>
          <cell r="ED39">
            <v>0</v>
          </cell>
        </row>
        <row r="40">
          <cell r="B40" t="str">
            <v>宛超</v>
          </cell>
          <cell r="C40" t="str">
            <v>上海</v>
          </cell>
          <cell r="D40" t="str">
            <v>产研二部</v>
          </cell>
          <cell r="E40" t="str">
            <v>业务管理二组</v>
          </cell>
          <cell r="F40" t="str">
            <v>PHP开发工程师</v>
          </cell>
          <cell r="G40">
            <v>43626</v>
          </cell>
          <cell r="H40">
            <v>44927</v>
          </cell>
          <cell r="I40">
            <v>45292</v>
          </cell>
          <cell r="J40">
            <v>0</v>
          </cell>
          <cell r="K40">
            <v>5</v>
          </cell>
          <cell r="L40">
            <v>3</v>
          </cell>
          <cell r="M40">
            <v>2</v>
          </cell>
          <cell r="N40">
            <v>0</v>
          </cell>
          <cell r="O40">
            <v>3</v>
          </cell>
        </row>
        <row r="40">
          <cell r="U40">
            <v>24</v>
          </cell>
        </row>
        <row r="40">
          <cell r="X40">
            <v>1</v>
          </cell>
        </row>
        <row r="40">
          <cell r="AB40">
            <v>32</v>
          </cell>
        </row>
        <row r="40">
          <cell r="AD40">
            <v>8</v>
          </cell>
        </row>
        <row r="40">
          <cell r="AG40">
            <v>4</v>
          </cell>
          <cell r="AH40">
            <v>-2</v>
          </cell>
          <cell r="AI40">
            <v>-2</v>
          </cell>
        </row>
        <row r="40">
          <cell r="AO40">
            <v>24</v>
          </cell>
        </row>
        <row r="40">
          <cell r="AX40">
            <v>16</v>
          </cell>
        </row>
        <row r="40">
          <cell r="BB40">
            <v>2</v>
          </cell>
        </row>
        <row r="40">
          <cell r="BH40">
            <v>8</v>
          </cell>
        </row>
        <row r="40">
          <cell r="BQ40">
            <v>8</v>
          </cell>
        </row>
        <row r="40">
          <cell r="BT40">
            <v>1</v>
          </cell>
        </row>
        <row r="40">
          <cell r="BX40">
            <v>8</v>
          </cell>
          <cell r="BY40">
            <v>8</v>
          </cell>
          <cell r="BZ40">
            <v>8</v>
          </cell>
        </row>
        <row r="40">
          <cell r="CG40">
            <v>8</v>
          </cell>
          <cell r="CH40">
            <v>27</v>
          </cell>
        </row>
        <row r="40">
          <cell r="CP40">
            <v>8</v>
          </cell>
        </row>
        <row r="40">
          <cell r="CR40">
            <v>25</v>
          </cell>
        </row>
        <row r="40">
          <cell r="DA40">
            <v>16</v>
          </cell>
        </row>
        <row r="40">
          <cell r="DI40">
            <v>8</v>
          </cell>
          <cell r="DJ40">
            <v>16</v>
          </cell>
        </row>
        <row r="40">
          <cell r="DS40">
            <v>8</v>
          </cell>
          <cell r="DT40">
            <v>8</v>
          </cell>
        </row>
        <row r="40">
          <cell r="DW40">
            <v>5</v>
          </cell>
          <cell r="DX40">
            <v>5</v>
          </cell>
          <cell r="DY40">
            <v>0</v>
          </cell>
          <cell r="DZ40">
            <v>204</v>
          </cell>
          <cell r="EA40">
            <v>64</v>
          </cell>
          <cell r="EB40">
            <v>25</v>
          </cell>
          <cell r="EC40">
            <v>115</v>
          </cell>
          <cell r="ED40">
            <v>0</v>
          </cell>
        </row>
        <row r="41">
          <cell r="B41" t="str">
            <v>王沨</v>
          </cell>
          <cell r="C41" t="str">
            <v>上海</v>
          </cell>
          <cell r="D41" t="str">
            <v>产研二部</v>
          </cell>
          <cell r="E41" t="str">
            <v>业务管理二组</v>
          </cell>
          <cell r="F41" t="str">
            <v>测试主管</v>
          </cell>
          <cell r="G41">
            <v>44322</v>
          </cell>
          <cell r="H41">
            <v>44927</v>
          </cell>
          <cell r="I41">
            <v>45292</v>
          </cell>
          <cell r="J41">
            <v>49</v>
          </cell>
          <cell r="K41">
            <v>5</v>
          </cell>
          <cell r="L41">
            <v>5</v>
          </cell>
          <cell r="M41">
            <v>0</v>
          </cell>
          <cell r="N41">
            <v>0</v>
          </cell>
        </row>
        <row r="41">
          <cell r="S41">
            <v>8</v>
          </cell>
          <cell r="T41">
            <v>16</v>
          </cell>
        </row>
        <row r="41">
          <cell r="X41">
            <v>1</v>
          </cell>
        </row>
        <row r="41">
          <cell r="AB41">
            <v>41</v>
          </cell>
        </row>
        <row r="41">
          <cell r="AG41">
            <v>1</v>
          </cell>
          <cell r="AH41">
            <v>-1</v>
          </cell>
          <cell r="AI41">
            <v>-1</v>
          </cell>
        </row>
        <row r="41">
          <cell r="AS41">
            <v>0.5</v>
          </cell>
        </row>
        <row r="41">
          <cell r="BO41">
            <v>2</v>
          </cell>
        </row>
        <row r="41">
          <cell r="BQ41">
            <v>8</v>
          </cell>
        </row>
        <row r="41">
          <cell r="BT41">
            <v>0.5</v>
          </cell>
        </row>
        <row r="41">
          <cell r="BX41">
            <v>2.5</v>
          </cell>
        </row>
        <row r="41">
          <cell r="CG41">
            <v>1</v>
          </cell>
        </row>
        <row r="41">
          <cell r="CP41">
            <v>2.5</v>
          </cell>
        </row>
        <row r="41">
          <cell r="CR41">
            <v>8</v>
          </cell>
        </row>
        <row r="41">
          <cell r="CZ41">
            <v>4.5</v>
          </cell>
        </row>
        <row r="41">
          <cell r="DB41">
            <v>8</v>
          </cell>
        </row>
        <row r="41">
          <cell r="DI41">
            <v>4.5</v>
          </cell>
        </row>
        <row r="41">
          <cell r="DT41">
            <v>8</v>
          </cell>
        </row>
        <row r="41">
          <cell r="DW41">
            <v>5</v>
          </cell>
          <cell r="DX41">
            <v>2</v>
          </cell>
          <cell r="DY41">
            <v>3</v>
          </cell>
          <cell r="DZ41">
            <v>48</v>
          </cell>
          <cell r="EA41">
            <v>66</v>
          </cell>
          <cell r="EB41">
            <v>15</v>
          </cell>
          <cell r="EC41">
            <v>16</v>
          </cell>
          <cell r="ED41">
            <v>0</v>
          </cell>
        </row>
        <row r="42">
          <cell r="B42" t="str">
            <v>罗细娟</v>
          </cell>
          <cell r="C42" t="str">
            <v>上海</v>
          </cell>
          <cell r="D42" t="str">
            <v>产研二部</v>
          </cell>
          <cell r="E42" t="str">
            <v>/</v>
          </cell>
          <cell r="F42" t="str">
            <v>产品经理</v>
          </cell>
          <cell r="G42">
            <v>44445</v>
          </cell>
          <cell r="H42">
            <v>44927</v>
          </cell>
          <cell r="I42">
            <v>45292</v>
          </cell>
          <cell r="J42">
            <v>0</v>
          </cell>
          <cell r="K42">
            <v>5</v>
          </cell>
          <cell r="L42">
            <v>4.5</v>
          </cell>
          <cell r="M42">
            <v>0.5</v>
          </cell>
          <cell r="N42">
            <v>8</v>
          </cell>
          <cell r="O42">
            <v>2</v>
          </cell>
        </row>
        <row r="42">
          <cell r="V42">
            <v>1</v>
          </cell>
        </row>
        <row r="42">
          <cell r="X42">
            <v>2</v>
          </cell>
        </row>
        <row r="42">
          <cell r="AG42">
            <v>4</v>
          </cell>
          <cell r="AH42">
            <v>-3.5</v>
          </cell>
          <cell r="AI42">
            <v>-3.5</v>
          </cell>
        </row>
        <row r="42">
          <cell r="AN42">
            <v>3</v>
          </cell>
        </row>
        <row r="42">
          <cell r="AP42">
            <v>8</v>
          </cell>
        </row>
        <row r="42">
          <cell r="AS42">
            <v>1</v>
          </cell>
        </row>
        <row r="42">
          <cell r="AW42">
            <v>3</v>
          </cell>
        </row>
        <row r="42">
          <cell r="AY42">
            <v>5</v>
          </cell>
        </row>
        <row r="42">
          <cell r="BF42">
            <v>7</v>
          </cell>
        </row>
        <row r="42">
          <cell r="BK42">
            <v>0.5</v>
          </cell>
          <cell r="BL42">
            <v>5</v>
          </cell>
        </row>
        <row r="42">
          <cell r="CG42">
            <v>3.5</v>
          </cell>
        </row>
        <row r="42">
          <cell r="CI42">
            <v>8</v>
          </cell>
        </row>
        <row r="42">
          <cell r="CP42">
            <v>2.5</v>
          </cell>
        </row>
        <row r="42">
          <cell r="CS42">
            <v>1.5</v>
          </cell>
        </row>
        <row r="42">
          <cell r="DW42">
            <v>5</v>
          </cell>
          <cell r="DX42">
            <v>5</v>
          </cell>
          <cell r="DY42">
            <v>0</v>
          </cell>
          <cell r="DZ42">
            <v>21</v>
          </cell>
          <cell r="EA42">
            <v>19</v>
          </cell>
          <cell r="EB42">
            <v>2</v>
          </cell>
          <cell r="EC42">
            <v>0</v>
          </cell>
          <cell r="ED42">
            <v>5</v>
          </cell>
        </row>
        <row r="43">
          <cell r="B43" t="str">
            <v>徐姣姣</v>
          </cell>
          <cell r="C43" t="str">
            <v>上海</v>
          </cell>
          <cell r="D43" t="str">
            <v>产研二部</v>
          </cell>
          <cell r="E43" t="str">
            <v>系统中台组</v>
          </cell>
          <cell r="F43" t="str">
            <v>测试工程师</v>
          </cell>
          <cell r="G43">
            <v>44970</v>
          </cell>
          <cell r="H43">
            <v>44970</v>
          </cell>
          <cell r="I43">
            <v>45292</v>
          </cell>
          <cell r="J43">
            <v>23</v>
          </cell>
          <cell r="K43">
            <v>4.5</v>
          </cell>
          <cell r="L43">
            <v>3</v>
          </cell>
          <cell r="M43">
            <v>1.5</v>
          </cell>
          <cell r="N43">
            <v>0</v>
          </cell>
        </row>
        <row r="43">
          <cell r="S43">
            <v>9</v>
          </cell>
          <cell r="T43">
            <v>16</v>
          </cell>
        </row>
        <row r="43">
          <cell r="X43">
            <v>4</v>
          </cell>
        </row>
        <row r="43">
          <cell r="AB43">
            <v>1</v>
          </cell>
        </row>
        <row r="43">
          <cell r="AG43">
            <v>4</v>
          </cell>
          <cell r="AH43">
            <v>-2.5</v>
          </cell>
          <cell r="AI43">
            <v>-2.5</v>
          </cell>
        </row>
        <row r="43">
          <cell r="CG43">
            <v>6</v>
          </cell>
          <cell r="CH43">
            <v>8</v>
          </cell>
          <cell r="CI43">
            <v>4</v>
          </cell>
        </row>
        <row r="43">
          <cell r="CL43">
            <v>2</v>
          </cell>
        </row>
        <row r="43">
          <cell r="CP43">
            <v>8</v>
          </cell>
        </row>
        <row r="43">
          <cell r="CR43">
            <v>8</v>
          </cell>
        </row>
        <row r="43">
          <cell r="DB43">
            <v>8</v>
          </cell>
        </row>
        <row r="43">
          <cell r="DK43">
            <v>8</v>
          </cell>
        </row>
        <row r="43">
          <cell r="DS43">
            <v>8</v>
          </cell>
          <cell r="DT43">
            <v>21</v>
          </cell>
        </row>
        <row r="43">
          <cell r="DW43">
            <v>5</v>
          </cell>
          <cell r="DX43">
            <v>4.5</v>
          </cell>
          <cell r="DY43">
            <v>0.5</v>
          </cell>
          <cell r="DZ43">
            <v>81</v>
          </cell>
          <cell r="EA43">
            <v>24</v>
          </cell>
          <cell r="EB43">
            <v>48</v>
          </cell>
          <cell r="EC43">
            <v>32</v>
          </cell>
          <cell r="ED43">
            <v>0</v>
          </cell>
        </row>
        <row r="44">
          <cell r="B44" t="str">
            <v>李雅珠</v>
          </cell>
          <cell r="C44" t="str">
            <v>上海</v>
          </cell>
          <cell r="D44" t="str">
            <v>产研一部</v>
          </cell>
          <cell r="E44" t="str">
            <v>教育三组</v>
          </cell>
          <cell r="F44" t="str">
            <v>产品经理</v>
          </cell>
          <cell r="G44">
            <v>44789</v>
          </cell>
          <cell r="H44">
            <v>44927</v>
          </cell>
          <cell r="I44">
            <v>45292</v>
          </cell>
          <cell r="J44">
            <v>0.5</v>
          </cell>
          <cell r="K44">
            <v>5</v>
          </cell>
          <cell r="L44">
            <v>5</v>
          </cell>
          <cell r="M44">
            <v>0</v>
          </cell>
          <cell r="N44">
            <v>0</v>
          </cell>
          <cell r="O44">
            <v>0.5</v>
          </cell>
          <cell r="P44">
            <v>2</v>
          </cell>
        </row>
        <row r="44">
          <cell r="X44">
            <v>3.5</v>
          </cell>
        </row>
        <row r="44">
          <cell r="AG44">
            <v>4</v>
          </cell>
          <cell r="AH44">
            <v>-4</v>
          </cell>
          <cell r="AI44">
            <v>-4</v>
          </cell>
          <cell r="AJ44">
            <v>0.5</v>
          </cell>
        </row>
        <row r="44">
          <cell r="AS44">
            <v>0.5</v>
          </cell>
        </row>
        <row r="44">
          <cell r="BC44">
            <v>7.5</v>
          </cell>
        </row>
        <row r="44">
          <cell r="BO44">
            <v>2.5</v>
          </cell>
        </row>
        <row r="44">
          <cell r="BQ44">
            <v>8</v>
          </cell>
        </row>
        <row r="44">
          <cell r="BU44">
            <v>5.5</v>
          </cell>
        </row>
        <row r="44">
          <cell r="BX44">
            <v>4.5</v>
          </cell>
        </row>
        <row r="44">
          <cell r="CD44">
            <v>4</v>
          </cell>
        </row>
        <row r="44">
          <cell r="CI44">
            <v>8</v>
          </cell>
        </row>
        <row r="44">
          <cell r="CM44">
            <v>29</v>
          </cell>
        </row>
        <row r="44">
          <cell r="CP44">
            <v>9.5</v>
          </cell>
        </row>
        <row r="44">
          <cell r="CW44">
            <v>10.5</v>
          </cell>
        </row>
        <row r="44">
          <cell r="DF44">
            <v>5.48</v>
          </cell>
        </row>
        <row r="44">
          <cell r="DO44">
            <v>2.5</v>
          </cell>
        </row>
        <row r="44">
          <cell r="DR44">
            <v>16</v>
          </cell>
        </row>
        <row r="44">
          <cell r="DT44">
            <v>16</v>
          </cell>
        </row>
        <row r="44">
          <cell r="DW44">
            <v>5</v>
          </cell>
          <cell r="DX44">
            <v>5</v>
          </cell>
          <cell r="DY44">
            <v>0</v>
          </cell>
          <cell r="DZ44">
            <v>32</v>
          </cell>
          <cell r="EA44">
            <v>32.5</v>
          </cell>
          <cell r="EB44">
            <v>0</v>
          </cell>
          <cell r="EC44">
            <v>0</v>
          </cell>
          <cell r="ED44">
            <v>66.48</v>
          </cell>
        </row>
        <row r="45">
          <cell r="B45" t="str">
            <v>臧兆鋆</v>
          </cell>
          <cell r="C45" t="str">
            <v>上海</v>
          </cell>
          <cell r="D45" t="str">
            <v>产研二部</v>
          </cell>
          <cell r="E45" t="str">
            <v>业务管理二组</v>
          </cell>
          <cell r="F45" t="str">
            <v>PHP开发工程师</v>
          </cell>
          <cell r="G45">
            <v>45050</v>
          </cell>
          <cell r="H45">
            <v>45050</v>
          </cell>
          <cell r="I45">
            <v>45292</v>
          </cell>
          <cell r="J45">
            <v>9</v>
          </cell>
          <cell r="K45">
            <v>3.5</v>
          </cell>
          <cell r="L45">
            <v>0.5</v>
          </cell>
          <cell r="M45">
            <v>3</v>
          </cell>
          <cell r="N45">
            <v>0</v>
          </cell>
        </row>
        <row r="45">
          <cell r="U45">
            <v>11</v>
          </cell>
        </row>
        <row r="45">
          <cell r="X45">
            <v>8</v>
          </cell>
        </row>
        <row r="45">
          <cell r="AB45">
            <v>4</v>
          </cell>
        </row>
        <row r="45">
          <cell r="AG45">
            <v>8</v>
          </cell>
          <cell r="AH45">
            <v>-5</v>
          </cell>
          <cell r="AI45">
            <v>-5</v>
          </cell>
        </row>
        <row r="45">
          <cell r="AW45">
            <v>13</v>
          </cell>
        </row>
        <row r="45">
          <cell r="BH45">
            <v>8</v>
          </cell>
        </row>
        <row r="45">
          <cell r="BO45">
            <v>3</v>
          </cell>
        </row>
        <row r="45">
          <cell r="BQ45">
            <v>8</v>
          </cell>
        </row>
        <row r="45">
          <cell r="BX45">
            <v>16</v>
          </cell>
        </row>
        <row r="45">
          <cell r="BZ45">
            <v>16</v>
          </cell>
        </row>
        <row r="45">
          <cell r="CI45">
            <v>6</v>
          </cell>
        </row>
        <row r="45">
          <cell r="CP45">
            <v>8</v>
          </cell>
        </row>
        <row r="45">
          <cell r="CR45">
            <v>11</v>
          </cell>
        </row>
        <row r="45">
          <cell r="CW45">
            <v>32</v>
          </cell>
        </row>
        <row r="45">
          <cell r="CZ45">
            <v>32</v>
          </cell>
        </row>
        <row r="45">
          <cell r="DB45">
            <v>7</v>
          </cell>
        </row>
        <row r="45">
          <cell r="DK45">
            <v>4</v>
          </cell>
        </row>
        <row r="45">
          <cell r="DW45">
            <v>5</v>
          </cell>
          <cell r="DX45">
            <v>5</v>
          </cell>
          <cell r="DY45">
            <v>0</v>
          </cell>
          <cell r="DZ45">
            <v>71</v>
          </cell>
          <cell r="EA45">
            <v>76</v>
          </cell>
          <cell r="EB45">
            <v>4</v>
          </cell>
          <cell r="EC45">
            <v>0</v>
          </cell>
          <cell r="ED45">
            <v>32</v>
          </cell>
        </row>
        <row r="46">
          <cell r="B46" t="str">
            <v>李帅华</v>
          </cell>
          <cell r="C46" t="str">
            <v>上海</v>
          </cell>
          <cell r="D46" t="str">
            <v>产研二部</v>
          </cell>
          <cell r="E46" t="str">
            <v>业务管理二组</v>
          </cell>
          <cell r="F46" t="str">
            <v>前端开发工程师</v>
          </cell>
          <cell r="G46">
            <v>45036</v>
          </cell>
          <cell r="H46">
            <v>45036</v>
          </cell>
          <cell r="I46">
            <v>45292</v>
          </cell>
          <cell r="J46">
            <v>11.5</v>
          </cell>
          <cell r="K46">
            <v>3.5</v>
          </cell>
          <cell r="L46">
            <v>3</v>
          </cell>
          <cell r="M46">
            <v>0.5</v>
          </cell>
          <cell r="N46">
            <v>0</v>
          </cell>
        </row>
        <row r="46">
          <cell r="U46">
            <v>8.5</v>
          </cell>
        </row>
        <row r="46">
          <cell r="X46">
            <v>4</v>
          </cell>
        </row>
        <row r="46">
          <cell r="AD46">
            <v>5</v>
          </cell>
        </row>
        <row r="46">
          <cell r="AG46">
            <v>4</v>
          </cell>
          <cell r="AH46">
            <v>-3.5</v>
          </cell>
          <cell r="AI46">
            <v>-3.5</v>
          </cell>
        </row>
        <row r="46">
          <cell r="AN46">
            <v>5</v>
          </cell>
        </row>
        <row r="46">
          <cell r="AU46">
            <v>1.5</v>
          </cell>
        </row>
        <row r="46">
          <cell r="BG46">
            <v>8</v>
          </cell>
        </row>
        <row r="46">
          <cell r="BO46">
            <v>3</v>
          </cell>
          <cell r="BP46">
            <v>6.5</v>
          </cell>
        </row>
        <row r="46">
          <cell r="BX46">
            <v>8</v>
          </cell>
          <cell r="BY46">
            <v>5</v>
          </cell>
          <cell r="BZ46">
            <v>4</v>
          </cell>
        </row>
        <row r="46">
          <cell r="CG46">
            <v>4</v>
          </cell>
          <cell r="CH46">
            <v>13</v>
          </cell>
        </row>
        <row r="46">
          <cell r="CL46">
            <v>1</v>
          </cell>
        </row>
        <row r="46">
          <cell r="CP46">
            <v>8</v>
          </cell>
        </row>
        <row r="46">
          <cell r="DA46">
            <v>7</v>
          </cell>
        </row>
        <row r="46">
          <cell r="DK46">
            <v>8</v>
          </cell>
        </row>
        <row r="46">
          <cell r="DT46">
            <v>3</v>
          </cell>
        </row>
        <row r="46">
          <cell r="DW46">
            <v>5</v>
          </cell>
          <cell r="DX46">
            <v>4.5</v>
          </cell>
          <cell r="DY46">
            <v>0.5</v>
          </cell>
          <cell r="DZ46">
            <v>68</v>
          </cell>
          <cell r="EA46">
            <v>28</v>
          </cell>
          <cell r="EB46">
            <v>12</v>
          </cell>
          <cell r="EC46">
            <v>46.5</v>
          </cell>
          <cell r="ED46">
            <v>0</v>
          </cell>
        </row>
        <row r="47">
          <cell r="B47" t="str">
            <v>胡翔翔</v>
          </cell>
          <cell r="C47" t="str">
            <v>上海</v>
          </cell>
          <cell r="D47" t="str">
            <v>产研一部</v>
          </cell>
          <cell r="E47" t="str">
            <v>教育三组</v>
          </cell>
          <cell r="F47" t="str">
            <v>研发主管</v>
          </cell>
          <cell r="G47">
            <v>42709</v>
          </cell>
          <cell r="H47">
            <v>44927</v>
          </cell>
          <cell r="I47">
            <v>45292</v>
          </cell>
          <cell r="J47">
            <v>47.5</v>
          </cell>
          <cell r="K47">
            <v>5</v>
          </cell>
          <cell r="L47">
            <v>5</v>
          </cell>
          <cell r="M47">
            <v>0</v>
          </cell>
          <cell r="N47">
            <v>5</v>
          </cell>
        </row>
        <row r="47">
          <cell r="X47">
            <v>5</v>
          </cell>
        </row>
        <row r="47">
          <cell r="AB47">
            <v>4</v>
          </cell>
        </row>
        <row r="47">
          <cell r="AG47">
            <v>5</v>
          </cell>
          <cell r="AH47">
            <v>-5</v>
          </cell>
          <cell r="AI47">
            <v>-5</v>
          </cell>
        </row>
        <row r="47">
          <cell r="AN47">
            <v>13.5</v>
          </cell>
        </row>
        <row r="47">
          <cell r="AW47">
            <v>16</v>
          </cell>
        </row>
        <row r="47">
          <cell r="BF47">
            <v>1.5</v>
          </cell>
        </row>
        <row r="47">
          <cell r="BH47">
            <v>8</v>
          </cell>
          <cell r="BI47">
            <v>2</v>
          </cell>
        </row>
        <row r="47">
          <cell r="BO47">
            <v>8</v>
          </cell>
        </row>
        <row r="47">
          <cell r="BQ47">
            <v>8</v>
          </cell>
          <cell r="BR47">
            <v>2</v>
          </cell>
        </row>
        <row r="47">
          <cell r="BX47">
            <v>4</v>
          </cell>
        </row>
        <row r="47">
          <cell r="CG47">
            <v>9.5</v>
          </cell>
        </row>
        <row r="47">
          <cell r="CI47">
            <v>8</v>
          </cell>
          <cell r="CJ47">
            <v>1</v>
          </cell>
        </row>
        <row r="47">
          <cell r="CP47">
            <v>20</v>
          </cell>
        </row>
        <row r="47">
          <cell r="CR47">
            <v>8</v>
          </cell>
        </row>
        <row r="47">
          <cell r="DI47">
            <v>5.25</v>
          </cell>
        </row>
        <row r="47">
          <cell r="DK47">
            <v>8</v>
          </cell>
        </row>
        <row r="47">
          <cell r="DR47">
            <v>5.5</v>
          </cell>
        </row>
        <row r="47">
          <cell r="DW47">
            <v>5</v>
          </cell>
          <cell r="DX47">
            <v>5</v>
          </cell>
          <cell r="DY47">
            <v>0</v>
          </cell>
          <cell r="DZ47">
            <v>40</v>
          </cell>
          <cell r="EA47">
            <v>87.25</v>
          </cell>
          <cell r="EB47">
            <v>0.25</v>
          </cell>
          <cell r="EC47">
            <v>0</v>
          </cell>
          <cell r="ED47">
            <v>0</v>
          </cell>
        </row>
        <row r="48">
          <cell r="B48" t="str">
            <v>杨海燕</v>
          </cell>
          <cell r="C48" t="str">
            <v>上海</v>
          </cell>
          <cell r="D48" t="str">
            <v>产研一部</v>
          </cell>
          <cell r="E48" t="str">
            <v>教育三组</v>
          </cell>
          <cell r="F48" t="str">
            <v>IOS开发工程师</v>
          </cell>
          <cell r="G48">
            <v>43997</v>
          </cell>
          <cell r="H48">
            <v>44927</v>
          </cell>
          <cell r="I48">
            <v>45292</v>
          </cell>
          <cell r="J48">
            <v>31</v>
          </cell>
          <cell r="K48">
            <v>5</v>
          </cell>
          <cell r="L48">
            <v>5</v>
          </cell>
          <cell r="M48">
            <v>0</v>
          </cell>
          <cell r="N48">
            <v>0</v>
          </cell>
        </row>
        <row r="48">
          <cell r="Q48">
            <v>2.5</v>
          </cell>
        </row>
        <row r="48">
          <cell r="S48">
            <v>13</v>
          </cell>
        </row>
        <row r="48">
          <cell r="X48">
            <v>2</v>
          </cell>
        </row>
        <row r="48">
          <cell r="AG48">
            <v>2</v>
          </cell>
          <cell r="AH48">
            <v>-2</v>
          </cell>
          <cell r="AI48">
            <v>-2</v>
          </cell>
        </row>
        <row r="48">
          <cell r="AL48">
            <v>1</v>
          </cell>
        </row>
        <row r="48">
          <cell r="AP48">
            <v>16</v>
          </cell>
        </row>
        <row r="48">
          <cell r="AW48">
            <v>1</v>
          </cell>
        </row>
        <row r="48">
          <cell r="AY48">
            <v>8</v>
          </cell>
        </row>
        <row r="48">
          <cell r="BB48">
            <v>3</v>
          </cell>
        </row>
        <row r="48">
          <cell r="BF48">
            <v>32</v>
          </cell>
        </row>
        <row r="48">
          <cell r="BQ48">
            <v>8</v>
          </cell>
        </row>
        <row r="48">
          <cell r="BV48">
            <v>1</v>
          </cell>
        </row>
        <row r="48">
          <cell r="BX48">
            <v>9</v>
          </cell>
        </row>
        <row r="48">
          <cell r="CE48">
            <v>0.5</v>
          </cell>
        </row>
        <row r="48">
          <cell r="CG48">
            <v>8</v>
          </cell>
        </row>
        <row r="48">
          <cell r="CM48">
            <v>8</v>
          </cell>
          <cell r="CN48">
            <v>1</v>
          </cell>
        </row>
        <row r="48">
          <cell r="CP48">
            <v>16</v>
          </cell>
        </row>
        <row r="48">
          <cell r="CR48">
            <v>16</v>
          </cell>
        </row>
        <row r="48">
          <cell r="CX48">
            <v>0.5</v>
          </cell>
        </row>
        <row r="48">
          <cell r="DB48">
            <v>24</v>
          </cell>
        </row>
        <row r="48">
          <cell r="DI48">
            <v>8</v>
          </cell>
        </row>
        <row r="48">
          <cell r="DP48">
            <v>1.5</v>
          </cell>
        </row>
        <row r="48">
          <cell r="DW48">
            <v>5</v>
          </cell>
          <cell r="DX48">
            <v>5</v>
          </cell>
          <cell r="DY48">
            <v>0</v>
          </cell>
          <cell r="DZ48">
            <v>72</v>
          </cell>
          <cell r="EA48">
            <v>87</v>
          </cell>
          <cell r="EB48">
            <v>16</v>
          </cell>
          <cell r="EC48">
            <v>0</v>
          </cell>
          <cell r="ED48">
            <v>8</v>
          </cell>
        </row>
        <row r="49">
          <cell r="B49" t="str">
            <v>李海侠</v>
          </cell>
          <cell r="C49" t="str">
            <v>上海</v>
          </cell>
          <cell r="D49" t="str">
            <v>产研一部</v>
          </cell>
          <cell r="E49" t="str">
            <v>教育三组</v>
          </cell>
          <cell r="F49" t="str">
            <v>Android开发工程师</v>
          </cell>
          <cell r="G49">
            <v>44267</v>
          </cell>
          <cell r="H49">
            <v>44927</v>
          </cell>
          <cell r="I49">
            <v>45292</v>
          </cell>
          <cell r="J49">
            <v>32</v>
          </cell>
          <cell r="K49">
            <v>5</v>
          </cell>
          <cell r="L49">
            <v>5</v>
          </cell>
          <cell r="M49">
            <v>0</v>
          </cell>
          <cell r="N49">
            <v>0</v>
          </cell>
        </row>
        <row r="49">
          <cell r="X49">
            <v>0.5</v>
          </cell>
        </row>
        <row r="49">
          <cell r="AB49">
            <v>16</v>
          </cell>
        </row>
        <row r="49">
          <cell r="AG49">
            <v>0.5</v>
          </cell>
          <cell r="AH49">
            <v>-0.5</v>
          </cell>
          <cell r="AI49">
            <v>-0.5</v>
          </cell>
        </row>
        <row r="49">
          <cell r="AO49">
            <v>8</v>
          </cell>
          <cell r="AP49">
            <v>8</v>
          </cell>
        </row>
        <row r="49">
          <cell r="AS49">
            <v>1</v>
          </cell>
        </row>
        <row r="49">
          <cell r="AW49">
            <v>24</v>
          </cell>
          <cell r="AX49">
            <v>8</v>
          </cell>
        </row>
        <row r="49">
          <cell r="BB49">
            <v>1</v>
          </cell>
        </row>
        <row r="49">
          <cell r="BO49">
            <v>8</v>
          </cell>
        </row>
        <row r="49">
          <cell r="BQ49">
            <v>24</v>
          </cell>
        </row>
        <row r="49">
          <cell r="CL49">
            <v>1</v>
          </cell>
        </row>
        <row r="49">
          <cell r="CR49">
            <v>16</v>
          </cell>
        </row>
        <row r="49">
          <cell r="CV49">
            <v>1</v>
          </cell>
        </row>
        <row r="49">
          <cell r="DI49">
            <v>8</v>
          </cell>
        </row>
        <row r="49">
          <cell r="DW49">
            <v>5</v>
          </cell>
          <cell r="DX49">
            <v>4.5</v>
          </cell>
          <cell r="DY49">
            <v>0.5</v>
          </cell>
          <cell r="DZ49">
            <v>64</v>
          </cell>
          <cell r="EA49">
            <v>56</v>
          </cell>
          <cell r="EB49">
            <v>24</v>
          </cell>
          <cell r="EC49">
            <v>8</v>
          </cell>
          <cell r="ED49">
            <v>0</v>
          </cell>
        </row>
        <row r="50">
          <cell r="B50" t="str">
            <v>褚晨雯</v>
          </cell>
          <cell r="C50" t="str">
            <v>上海</v>
          </cell>
          <cell r="D50" t="str">
            <v>产研一部</v>
          </cell>
          <cell r="E50" t="str">
            <v>教育二组</v>
          </cell>
          <cell r="F50" t="str">
            <v>产品经理（资深）</v>
          </cell>
          <cell r="G50">
            <v>44578</v>
          </cell>
          <cell r="H50">
            <v>44927</v>
          </cell>
          <cell r="I50">
            <v>45292</v>
          </cell>
          <cell r="J50">
            <v>10.5</v>
          </cell>
          <cell r="K50">
            <v>5</v>
          </cell>
          <cell r="L50">
            <v>5</v>
          </cell>
          <cell r="M50">
            <v>0</v>
          </cell>
          <cell r="N50">
            <v>0</v>
          </cell>
        </row>
        <row r="50">
          <cell r="R50">
            <v>3</v>
          </cell>
          <cell r="S50">
            <v>2.5</v>
          </cell>
        </row>
        <row r="50">
          <cell r="X50">
            <v>1.5</v>
          </cell>
        </row>
        <row r="50">
          <cell r="AA50">
            <v>7.5</v>
          </cell>
        </row>
        <row r="50">
          <cell r="AG50">
            <v>1.5</v>
          </cell>
          <cell r="AH50">
            <v>-1.5</v>
          </cell>
          <cell r="AI50">
            <v>-1.5</v>
          </cell>
        </row>
        <row r="50">
          <cell r="AM50">
            <v>1</v>
          </cell>
        </row>
        <row r="50">
          <cell r="AV50">
            <v>1.5</v>
          </cell>
        </row>
        <row r="50">
          <cell r="AX50">
            <v>8</v>
          </cell>
        </row>
        <row r="50">
          <cell r="BB50">
            <v>1</v>
          </cell>
        </row>
        <row r="50">
          <cell r="BE50">
            <v>2</v>
          </cell>
        </row>
        <row r="50">
          <cell r="BG50">
            <v>8</v>
          </cell>
        </row>
        <row r="50">
          <cell r="DN50">
            <v>0.5</v>
          </cell>
        </row>
        <row r="50">
          <cell r="DW50">
            <v>5</v>
          </cell>
          <cell r="DX50">
            <v>3</v>
          </cell>
          <cell r="DY50">
            <v>2</v>
          </cell>
          <cell r="DZ50">
            <v>16</v>
          </cell>
          <cell r="EA50">
            <v>2.5</v>
          </cell>
          <cell r="EB50">
            <v>8</v>
          </cell>
          <cell r="EC50">
            <v>8</v>
          </cell>
          <cell r="ED50">
            <v>0</v>
          </cell>
        </row>
        <row r="51">
          <cell r="B51" t="str">
            <v>朱梦雅</v>
          </cell>
          <cell r="C51" t="str">
            <v>上海</v>
          </cell>
          <cell r="D51" t="str">
            <v>产研一部</v>
          </cell>
          <cell r="E51" t="str">
            <v>教育三组</v>
          </cell>
          <cell r="F51" t="str">
            <v>Android开发工程师</v>
          </cell>
          <cell r="G51">
            <v>44991</v>
          </cell>
          <cell r="H51">
            <v>44991</v>
          </cell>
          <cell r="I51">
            <v>45292</v>
          </cell>
          <cell r="J51">
            <v>32</v>
          </cell>
          <cell r="K51">
            <v>4</v>
          </cell>
          <cell r="L51">
            <v>2</v>
          </cell>
          <cell r="M51">
            <v>2</v>
          </cell>
          <cell r="N51">
            <v>0</v>
          </cell>
        </row>
        <row r="51">
          <cell r="X51">
            <v>2</v>
          </cell>
        </row>
        <row r="51">
          <cell r="AB51">
            <v>3</v>
          </cell>
        </row>
        <row r="51">
          <cell r="AG51">
            <v>2</v>
          </cell>
          <cell r="AH51">
            <v>0</v>
          </cell>
          <cell r="AI51">
            <v>0</v>
          </cell>
        </row>
        <row r="51">
          <cell r="AP51">
            <v>8</v>
          </cell>
        </row>
        <row r="51">
          <cell r="AX51">
            <v>16</v>
          </cell>
        </row>
        <row r="51">
          <cell r="BP51">
            <v>8</v>
          </cell>
        </row>
        <row r="51">
          <cell r="BX51">
            <v>5</v>
          </cell>
        </row>
        <row r="51">
          <cell r="CH51">
            <v>8</v>
          </cell>
        </row>
        <row r="51">
          <cell r="CL51">
            <v>5</v>
          </cell>
        </row>
        <row r="51">
          <cell r="CQ51">
            <v>16</v>
          </cell>
        </row>
        <row r="51">
          <cell r="DB51">
            <v>8</v>
          </cell>
        </row>
        <row r="51">
          <cell r="DR51">
            <v>1.83</v>
          </cell>
        </row>
        <row r="51">
          <cell r="DW51">
            <v>5</v>
          </cell>
          <cell r="DX51">
            <v>5</v>
          </cell>
          <cell r="DY51">
            <v>0</v>
          </cell>
          <cell r="DZ51">
            <v>64</v>
          </cell>
          <cell r="EA51">
            <v>9.83</v>
          </cell>
          <cell r="EB51">
            <v>38.17</v>
          </cell>
          <cell r="EC51">
            <v>32</v>
          </cell>
          <cell r="ED51">
            <v>0</v>
          </cell>
        </row>
        <row r="52">
          <cell r="B52" t="str">
            <v>陆文宇</v>
          </cell>
          <cell r="C52" t="str">
            <v>上海</v>
          </cell>
          <cell r="D52" t="str">
            <v>产研一部</v>
          </cell>
          <cell r="E52" t="str">
            <v>教育三组</v>
          </cell>
          <cell r="F52" t="str">
            <v>IOS开发工程师</v>
          </cell>
          <cell r="G52">
            <v>44993</v>
          </cell>
          <cell r="H52">
            <v>44993</v>
          </cell>
          <cell r="I52">
            <v>45292</v>
          </cell>
          <cell r="J52">
            <v>0</v>
          </cell>
          <cell r="K52">
            <v>4</v>
          </cell>
          <cell r="L52">
            <v>3</v>
          </cell>
          <cell r="M52">
            <v>1</v>
          </cell>
          <cell r="N52">
            <v>0</v>
          </cell>
          <cell r="O52">
            <v>1</v>
          </cell>
        </row>
        <row r="52">
          <cell r="AG52">
            <v>1</v>
          </cell>
          <cell r="AH52">
            <v>0</v>
          </cell>
          <cell r="AI52">
            <v>0</v>
          </cell>
        </row>
        <row r="52">
          <cell r="AS52">
            <v>1</v>
          </cell>
        </row>
        <row r="52">
          <cell r="AY52">
            <v>8</v>
          </cell>
        </row>
        <row r="52">
          <cell r="BB52">
            <v>1</v>
          </cell>
        </row>
        <row r="52">
          <cell r="BH52">
            <v>8</v>
          </cell>
        </row>
        <row r="52">
          <cell r="BO52">
            <v>2</v>
          </cell>
        </row>
        <row r="52">
          <cell r="BQ52">
            <v>5.5</v>
          </cell>
        </row>
        <row r="52">
          <cell r="BT52">
            <v>2.5</v>
          </cell>
        </row>
        <row r="52">
          <cell r="BX52">
            <v>3.5</v>
          </cell>
        </row>
        <row r="52">
          <cell r="CC52">
            <v>0.5</v>
          </cell>
        </row>
        <row r="52">
          <cell r="CG52">
            <v>1</v>
          </cell>
        </row>
        <row r="52">
          <cell r="CP52">
            <v>4</v>
          </cell>
        </row>
        <row r="52">
          <cell r="CR52">
            <v>8</v>
          </cell>
        </row>
        <row r="52">
          <cell r="CZ52">
            <v>7.5</v>
          </cell>
        </row>
        <row r="52">
          <cell r="DB52">
            <v>5.5</v>
          </cell>
        </row>
        <row r="52">
          <cell r="DI52">
            <v>9.5</v>
          </cell>
        </row>
        <row r="52">
          <cell r="DO52">
            <v>1.5</v>
          </cell>
        </row>
        <row r="52">
          <cell r="DR52">
            <v>7.5</v>
          </cell>
        </row>
        <row r="52">
          <cell r="DW52">
            <v>5</v>
          </cell>
          <cell r="DX52">
            <v>5</v>
          </cell>
          <cell r="DY52">
            <v>0</v>
          </cell>
          <cell r="DZ52">
            <v>35</v>
          </cell>
          <cell r="EA52">
            <v>35</v>
          </cell>
          <cell r="EB52">
            <v>0</v>
          </cell>
          <cell r="EC52">
            <v>0</v>
          </cell>
          <cell r="ED52">
            <v>1.5</v>
          </cell>
        </row>
        <row r="53">
          <cell r="B53" t="str">
            <v>汤喆</v>
          </cell>
          <cell r="C53" t="str">
            <v>上海</v>
          </cell>
          <cell r="D53" t="str">
            <v>产研二部</v>
          </cell>
          <cell r="E53" t="str">
            <v>系统中台组</v>
          </cell>
          <cell r="F53" t="str">
            <v>研发主管</v>
          </cell>
          <cell r="G53">
            <v>42802</v>
          </cell>
          <cell r="H53">
            <v>44927</v>
          </cell>
          <cell r="I53">
            <v>45292</v>
          </cell>
          <cell r="J53">
            <v>96</v>
          </cell>
          <cell r="K53">
            <v>5</v>
          </cell>
          <cell r="L53">
            <v>5</v>
          </cell>
          <cell r="M53">
            <v>0</v>
          </cell>
          <cell r="N53">
            <v>0</v>
          </cell>
          <cell r="O53">
            <v>1</v>
          </cell>
        </row>
        <row r="53">
          <cell r="Z53">
            <v>1</v>
          </cell>
        </row>
        <row r="53">
          <cell r="AB53">
            <v>49.5</v>
          </cell>
        </row>
        <row r="53">
          <cell r="AG53">
            <v>1</v>
          </cell>
          <cell r="AH53">
            <v>-1</v>
          </cell>
          <cell r="AI53">
            <v>-1</v>
          </cell>
        </row>
        <row r="53">
          <cell r="AN53">
            <v>8</v>
          </cell>
        </row>
        <row r="53">
          <cell r="AP53">
            <v>4</v>
          </cell>
        </row>
        <row r="53">
          <cell r="AY53">
            <v>33.5</v>
          </cell>
        </row>
        <row r="53">
          <cell r="BB53">
            <v>1</v>
          </cell>
        </row>
        <row r="53">
          <cell r="BF53">
            <v>5.5</v>
          </cell>
        </row>
        <row r="53">
          <cell r="BH53">
            <v>20</v>
          </cell>
        </row>
        <row r="53">
          <cell r="BT53">
            <v>1</v>
          </cell>
        </row>
        <row r="53">
          <cell r="BX53">
            <v>3</v>
          </cell>
        </row>
        <row r="53">
          <cell r="BZ53">
            <v>19</v>
          </cell>
        </row>
        <row r="53">
          <cell r="CC53">
            <v>1</v>
          </cell>
        </row>
        <row r="53">
          <cell r="CG53">
            <v>32</v>
          </cell>
        </row>
        <row r="53">
          <cell r="CI53">
            <v>8</v>
          </cell>
        </row>
        <row r="53">
          <cell r="CP53">
            <v>16</v>
          </cell>
        </row>
        <row r="53">
          <cell r="CR53">
            <v>8</v>
          </cell>
        </row>
        <row r="53">
          <cell r="CZ53">
            <v>8</v>
          </cell>
        </row>
        <row r="53">
          <cell r="DB53">
            <v>8</v>
          </cell>
        </row>
        <row r="53">
          <cell r="DI53">
            <v>8</v>
          </cell>
        </row>
        <row r="53">
          <cell r="DK53">
            <v>7</v>
          </cell>
        </row>
        <row r="53">
          <cell r="DT53">
            <v>20</v>
          </cell>
        </row>
        <row r="53">
          <cell r="DW53">
            <v>5</v>
          </cell>
          <cell r="DX53">
            <v>4</v>
          </cell>
          <cell r="DY53">
            <v>1</v>
          </cell>
          <cell r="DZ53">
            <v>127.5</v>
          </cell>
          <cell r="EA53">
            <v>130</v>
          </cell>
          <cell r="EB53">
            <v>93.5</v>
          </cell>
          <cell r="EC53">
            <v>0</v>
          </cell>
          <cell r="ED53">
            <v>0</v>
          </cell>
        </row>
        <row r="54">
          <cell r="B54" t="str">
            <v>刘程</v>
          </cell>
          <cell r="C54" t="str">
            <v>上海</v>
          </cell>
          <cell r="D54" t="str">
            <v>产研二部</v>
          </cell>
          <cell r="E54" t="str">
            <v>系统中台组</v>
          </cell>
          <cell r="F54" t="str">
            <v>Java开发工程师</v>
          </cell>
          <cell r="G54">
            <v>43647</v>
          </cell>
          <cell r="H54">
            <v>44927</v>
          </cell>
          <cell r="I54">
            <v>45292</v>
          </cell>
          <cell r="J54">
            <v>74.5</v>
          </cell>
          <cell r="K54">
            <v>5</v>
          </cell>
          <cell r="L54">
            <v>3</v>
          </cell>
          <cell r="M54">
            <v>2</v>
          </cell>
          <cell r="N54">
            <v>0</v>
          </cell>
        </row>
        <row r="54">
          <cell r="X54">
            <v>7</v>
          </cell>
        </row>
        <row r="54">
          <cell r="AG54">
            <v>7</v>
          </cell>
          <cell r="AH54">
            <v>-5</v>
          </cell>
          <cell r="AI54">
            <v>-5</v>
          </cell>
        </row>
        <row r="54">
          <cell r="AP54">
            <v>16</v>
          </cell>
        </row>
        <row r="54">
          <cell r="AW54">
            <v>25.5</v>
          </cell>
        </row>
        <row r="54">
          <cell r="AY54">
            <v>16</v>
          </cell>
        </row>
        <row r="54">
          <cell r="BH54">
            <v>18</v>
          </cell>
        </row>
        <row r="54">
          <cell r="BO54">
            <v>8</v>
          </cell>
        </row>
        <row r="54">
          <cell r="BX54">
            <v>8</v>
          </cell>
        </row>
        <row r="54">
          <cell r="BZ54">
            <v>4</v>
          </cell>
        </row>
        <row r="54">
          <cell r="CE54">
            <v>1</v>
          </cell>
        </row>
        <row r="54">
          <cell r="CI54">
            <v>24</v>
          </cell>
        </row>
        <row r="54">
          <cell r="CP54">
            <v>16</v>
          </cell>
        </row>
        <row r="54">
          <cell r="CR54">
            <v>16</v>
          </cell>
        </row>
        <row r="54">
          <cell r="CZ54">
            <v>8</v>
          </cell>
        </row>
        <row r="54">
          <cell r="DB54">
            <v>10</v>
          </cell>
        </row>
        <row r="54">
          <cell r="DI54">
            <v>8</v>
          </cell>
        </row>
        <row r="54">
          <cell r="DK54">
            <v>7</v>
          </cell>
        </row>
        <row r="54">
          <cell r="DT54">
            <v>13.5</v>
          </cell>
        </row>
        <row r="54">
          <cell r="DW54">
            <v>5</v>
          </cell>
          <cell r="DX54">
            <v>5</v>
          </cell>
          <cell r="DY54">
            <v>0</v>
          </cell>
          <cell r="DZ54">
            <v>124.5</v>
          </cell>
          <cell r="EA54">
            <v>73.5</v>
          </cell>
          <cell r="EB54">
            <v>125.5</v>
          </cell>
          <cell r="EC54">
            <v>0</v>
          </cell>
          <cell r="ED54">
            <v>0</v>
          </cell>
        </row>
        <row r="55">
          <cell r="B55" t="str">
            <v>邢杏杏</v>
          </cell>
          <cell r="C55" t="str">
            <v>上海</v>
          </cell>
          <cell r="D55" t="str">
            <v>产研二部</v>
          </cell>
          <cell r="E55" t="str">
            <v>系统中台组</v>
          </cell>
          <cell r="F55" t="str">
            <v>测试主管</v>
          </cell>
          <cell r="G55">
            <v>44333</v>
          </cell>
          <cell r="H55">
            <v>44927</v>
          </cell>
          <cell r="I55">
            <v>45292</v>
          </cell>
          <cell r="J55">
            <v>16</v>
          </cell>
          <cell r="K55">
            <v>5</v>
          </cell>
          <cell r="L55">
            <v>5</v>
          </cell>
          <cell r="M55">
            <v>0</v>
          </cell>
          <cell r="N55">
            <v>0</v>
          </cell>
        </row>
        <row r="55">
          <cell r="Q55">
            <v>1</v>
          </cell>
        </row>
        <row r="55">
          <cell r="X55">
            <v>4</v>
          </cell>
        </row>
        <row r="55">
          <cell r="AD55">
            <v>8</v>
          </cell>
        </row>
        <row r="55">
          <cell r="AG55">
            <v>4</v>
          </cell>
          <cell r="AH55">
            <v>-4</v>
          </cell>
          <cell r="AI55">
            <v>-4</v>
          </cell>
        </row>
        <row r="55">
          <cell r="AN55">
            <v>4</v>
          </cell>
        </row>
        <row r="55">
          <cell r="AP55">
            <v>24</v>
          </cell>
        </row>
        <row r="55">
          <cell r="AW55">
            <v>30.5</v>
          </cell>
        </row>
        <row r="55">
          <cell r="AY55">
            <v>12</v>
          </cell>
        </row>
        <row r="55">
          <cell r="BH55">
            <v>18</v>
          </cell>
        </row>
        <row r="55">
          <cell r="BO55">
            <v>1</v>
          </cell>
        </row>
        <row r="55">
          <cell r="BT55">
            <v>0.5</v>
          </cell>
        </row>
        <row r="55">
          <cell r="BX55">
            <v>2.5</v>
          </cell>
        </row>
        <row r="55">
          <cell r="BZ55">
            <v>14</v>
          </cell>
        </row>
        <row r="55">
          <cell r="CG55">
            <v>4</v>
          </cell>
        </row>
        <row r="55">
          <cell r="CI55">
            <v>29</v>
          </cell>
        </row>
        <row r="55">
          <cell r="CP55">
            <v>16.5</v>
          </cell>
        </row>
        <row r="55">
          <cell r="CR55">
            <v>21</v>
          </cell>
        </row>
        <row r="55">
          <cell r="CU55">
            <v>83.5</v>
          </cell>
        </row>
        <row r="55">
          <cell r="DB55">
            <v>8</v>
          </cell>
        </row>
        <row r="55">
          <cell r="DI55">
            <v>8</v>
          </cell>
        </row>
        <row r="55">
          <cell r="DK55">
            <v>12.5</v>
          </cell>
        </row>
        <row r="55">
          <cell r="DR55">
            <v>2</v>
          </cell>
        </row>
        <row r="55">
          <cell r="DT55">
            <v>29</v>
          </cell>
        </row>
        <row r="55">
          <cell r="DW55">
            <v>5</v>
          </cell>
          <cell r="DX55">
            <v>4.5</v>
          </cell>
          <cell r="DY55">
            <v>0.5</v>
          </cell>
          <cell r="DZ55">
            <v>175.5</v>
          </cell>
          <cell r="EA55">
            <v>68.5</v>
          </cell>
          <cell r="EB55">
            <v>39.5</v>
          </cell>
          <cell r="EC55">
            <v>0</v>
          </cell>
          <cell r="ED55">
            <v>0</v>
          </cell>
        </row>
        <row r="56">
          <cell r="B56" t="str">
            <v>黄健</v>
          </cell>
          <cell r="C56" t="str">
            <v>上海</v>
          </cell>
          <cell r="D56" t="str">
            <v>产研二部</v>
          </cell>
          <cell r="E56" t="str">
            <v>系统中台组</v>
          </cell>
          <cell r="F56" t="str">
            <v>Java开发工程师</v>
          </cell>
          <cell r="G56">
            <v>44760</v>
          </cell>
          <cell r="H56">
            <v>44927</v>
          </cell>
          <cell r="I56">
            <v>45292</v>
          </cell>
          <cell r="J56">
            <v>0</v>
          </cell>
          <cell r="K56">
            <v>5</v>
          </cell>
          <cell r="L56">
            <v>5</v>
          </cell>
          <cell r="M56">
            <v>0</v>
          </cell>
          <cell r="N56">
            <v>0</v>
          </cell>
        </row>
        <row r="56">
          <cell r="Q56">
            <v>3</v>
          </cell>
        </row>
        <row r="56">
          <cell r="X56">
            <v>5</v>
          </cell>
        </row>
        <row r="56">
          <cell r="AG56">
            <v>5</v>
          </cell>
          <cell r="AH56">
            <v>-5</v>
          </cell>
          <cell r="AI56">
            <v>-5</v>
          </cell>
        </row>
        <row r="56">
          <cell r="AO56">
            <v>20</v>
          </cell>
        </row>
        <row r="56">
          <cell r="AX56">
            <v>16</v>
          </cell>
        </row>
        <row r="56">
          <cell r="BG56">
            <v>33</v>
          </cell>
        </row>
        <row r="56">
          <cell r="BP56">
            <v>7.5</v>
          </cell>
        </row>
        <row r="56">
          <cell r="BY56">
            <v>23</v>
          </cell>
        </row>
        <row r="56">
          <cell r="CH56">
            <v>28.5</v>
          </cell>
        </row>
        <row r="56">
          <cell r="CQ56">
            <v>7.5</v>
          </cell>
          <cell r="CR56">
            <v>8</v>
          </cell>
        </row>
        <row r="56">
          <cell r="CZ56">
            <v>8</v>
          </cell>
          <cell r="DA56">
            <v>14</v>
          </cell>
        </row>
        <row r="56">
          <cell r="DJ56">
            <v>26.5</v>
          </cell>
        </row>
        <row r="56">
          <cell r="DS56">
            <v>36.5</v>
          </cell>
          <cell r="DT56">
            <v>7</v>
          </cell>
        </row>
        <row r="56">
          <cell r="DW56">
            <v>5</v>
          </cell>
          <cell r="DX56">
            <v>5</v>
          </cell>
          <cell r="DY56">
            <v>0</v>
          </cell>
          <cell r="DZ56">
            <v>227.5</v>
          </cell>
          <cell r="EA56">
            <v>8</v>
          </cell>
          <cell r="EB56">
            <v>7</v>
          </cell>
          <cell r="EC56">
            <v>210.5</v>
          </cell>
          <cell r="ED56">
            <v>0</v>
          </cell>
        </row>
        <row r="57">
          <cell r="B57" t="str">
            <v>邱成</v>
          </cell>
          <cell r="C57" t="str">
            <v>上海</v>
          </cell>
          <cell r="D57" t="str">
            <v>产研二部</v>
          </cell>
          <cell r="E57" t="str">
            <v>系统中台组</v>
          </cell>
          <cell r="F57" t="str">
            <v>Java开发工程师</v>
          </cell>
          <cell r="G57">
            <v>44984</v>
          </cell>
          <cell r="H57">
            <v>44984</v>
          </cell>
          <cell r="I57">
            <v>45292</v>
          </cell>
          <cell r="J57">
            <v>0</v>
          </cell>
          <cell r="K57">
            <v>4</v>
          </cell>
          <cell r="L57">
            <v>0</v>
          </cell>
          <cell r="M57">
            <v>4</v>
          </cell>
          <cell r="N57">
            <v>0</v>
          </cell>
        </row>
        <row r="57">
          <cell r="Q57">
            <v>0.5</v>
          </cell>
        </row>
        <row r="57">
          <cell r="X57">
            <v>5</v>
          </cell>
        </row>
        <row r="57">
          <cell r="AG57">
            <v>5</v>
          </cell>
          <cell r="AH57">
            <v>-1</v>
          </cell>
          <cell r="AI57">
            <v>-1</v>
          </cell>
        </row>
        <row r="57">
          <cell r="AK57">
            <v>2.5</v>
          </cell>
        </row>
        <row r="57">
          <cell r="AO57">
            <v>8</v>
          </cell>
        </row>
        <row r="57">
          <cell r="AT57">
            <v>1</v>
          </cell>
        </row>
        <row r="57">
          <cell r="AX57">
            <v>16</v>
          </cell>
        </row>
        <row r="57">
          <cell r="BC57">
            <v>3.5</v>
          </cell>
        </row>
        <row r="57">
          <cell r="BL57">
            <v>16</v>
          </cell>
        </row>
        <row r="57">
          <cell r="BY57">
            <v>23.5</v>
          </cell>
          <cell r="BZ57">
            <v>13.5</v>
          </cell>
        </row>
        <row r="57">
          <cell r="CC57">
            <v>4</v>
          </cell>
        </row>
        <row r="57">
          <cell r="CG57">
            <v>13.5</v>
          </cell>
          <cell r="CH57">
            <v>13.5</v>
          </cell>
        </row>
        <row r="57">
          <cell r="CQ57">
            <v>7.5</v>
          </cell>
        </row>
        <row r="57">
          <cell r="DF57">
            <v>4</v>
          </cell>
        </row>
        <row r="57">
          <cell r="DJ57">
            <v>15.5</v>
          </cell>
        </row>
        <row r="57">
          <cell r="DS57">
            <v>30</v>
          </cell>
          <cell r="DT57">
            <v>7.5</v>
          </cell>
        </row>
        <row r="57">
          <cell r="DW57">
            <v>5</v>
          </cell>
          <cell r="DX57">
            <v>5</v>
          </cell>
          <cell r="DY57">
            <v>0</v>
          </cell>
          <cell r="DZ57">
            <v>135</v>
          </cell>
          <cell r="EA57">
            <v>13.5</v>
          </cell>
          <cell r="EB57">
            <v>7.5</v>
          </cell>
          <cell r="EC57">
            <v>98</v>
          </cell>
          <cell r="ED57">
            <v>27</v>
          </cell>
        </row>
        <row r="58">
          <cell r="B58" t="str">
            <v>陈绪慧</v>
          </cell>
          <cell r="C58" t="str">
            <v>上海</v>
          </cell>
          <cell r="D58" t="str">
            <v>产研一部</v>
          </cell>
          <cell r="E58" t="str">
            <v>教育三组</v>
          </cell>
          <cell r="F58" t="str">
            <v>产品部主管</v>
          </cell>
          <cell r="G58">
            <v>43727</v>
          </cell>
          <cell r="H58">
            <v>44927</v>
          </cell>
          <cell r="I58">
            <v>45292</v>
          </cell>
          <cell r="J58">
            <v>12.5</v>
          </cell>
          <cell r="K58">
            <v>5</v>
          </cell>
          <cell r="L58">
            <v>5</v>
          </cell>
          <cell r="M58">
            <v>0</v>
          </cell>
          <cell r="N58">
            <v>0</v>
          </cell>
        </row>
        <row r="58">
          <cell r="X58">
            <v>4</v>
          </cell>
        </row>
        <row r="58">
          <cell r="AB58">
            <v>12</v>
          </cell>
        </row>
        <row r="58">
          <cell r="AG58">
            <v>4</v>
          </cell>
          <cell r="AH58">
            <v>-4</v>
          </cell>
          <cell r="AI58">
            <v>-4</v>
          </cell>
        </row>
        <row r="58">
          <cell r="AP58">
            <v>8</v>
          </cell>
        </row>
        <row r="58">
          <cell r="AS58">
            <v>1</v>
          </cell>
          <cell r="AT58">
            <v>16</v>
          </cell>
        </row>
        <row r="58">
          <cell r="BF58">
            <v>6.5</v>
          </cell>
        </row>
        <row r="58">
          <cell r="BH58">
            <v>8</v>
          </cell>
        </row>
        <row r="58">
          <cell r="BQ58">
            <v>7</v>
          </cell>
        </row>
        <row r="58">
          <cell r="BX58">
            <v>4</v>
          </cell>
        </row>
        <row r="58">
          <cell r="BZ58">
            <v>16</v>
          </cell>
        </row>
        <row r="58">
          <cell r="CD58">
            <v>24</v>
          </cell>
        </row>
        <row r="58">
          <cell r="CG58">
            <v>24</v>
          </cell>
        </row>
        <row r="58">
          <cell r="CP58">
            <v>1</v>
          </cell>
        </row>
        <row r="58">
          <cell r="CR58">
            <v>8</v>
          </cell>
        </row>
        <row r="58">
          <cell r="CZ58">
            <v>8</v>
          </cell>
        </row>
        <row r="58">
          <cell r="DK58">
            <v>8</v>
          </cell>
        </row>
        <row r="58">
          <cell r="DR58">
            <v>7.5</v>
          </cell>
        </row>
        <row r="58">
          <cell r="DT58">
            <v>12</v>
          </cell>
        </row>
        <row r="58">
          <cell r="DW58">
            <v>5</v>
          </cell>
          <cell r="DX58">
            <v>5</v>
          </cell>
          <cell r="DY58">
            <v>0</v>
          </cell>
          <cell r="DZ58">
            <v>67</v>
          </cell>
          <cell r="EA58">
            <v>63</v>
          </cell>
          <cell r="EB58">
            <v>16.5</v>
          </cell>
          <cell r="EC58">
            <v>0</v>
          </cell>
          <cell r="ED58">
            <v>40</v>
          </cell>
        </row>
        <row r="59">
          <cell r="B59" t="str">
            <v>章发晨</v>
          </cell>
          <cell r="C59" t="str">
            <v>上海</v>
          </cell>
          <cell r="D59" t="str">
            <v>产研一部</v>
          </cell>
          <cell r="E59" t="str">
            <v>教育三组</v>
          </cell>
          <cell r="F59" t="str">
            <v>研发主管</v>
          </cell>
          <cell r="G59">
            <v>43528</v>
          </cell>
          <cell r="H59">
            <v>44927</v>
          </cell>
          <cell r="I59">
            <v>45292</v>
          </cell>
          <cell r="J59">
            <v>8</v>
          </cell>
          <cell r="K59">
            <v>5</v>
          </cell>
          <cell r="L59">
            <v>5</v>
          </cell>
          <cell r="M59">
            <v>0</v>
          </cell>
          <cell r="N59">
            <v>7</v>
          </cell>
        </row>
        <row r="59">
          <cell r="S59">
            <v>3.5</v>
          </cell>
        </row>
        <row r="59">
          <cell r="U59">
            <v>22</v>
          </cell>
          <cell r="V59">
            <v>1</v>
          </cell>
        </row>
        <row r="59">
          <cell r="X59">
            <v>3</v>
          </cell>
        </row>
        <row r="59">
          <cell r="AB59">
            <v>3.5</v>
          </cell>
        </row>
        <row r="59">
          <cell r="AE59">
            <v>2</v>
          </cell>
        </row>
        <row r="59">
          <cell r="AG59">
            <v>3</v>
          </cell>
          <cell r="AH59">
            <v>-3</v>
          </cell>
          <cell r="AI59">
            <v>-3</v>
          </cell>
        </row>
        <row r="59">
          <cell r="AL59">
            <v>3</v>
          </cell>
        </row>
        <row r="59">
          <cell r="AN59">
            <v>1.5</v>
          </cell>
          <cell r="AO59">
            <v>8</v>
          </cell>
          <cell r="AP59">
            <v>16</v>
          </cell>
        </row>
        <row r="59">
          <cell r="AS59">
            <v>1</v>
          </cell>
        </row>
        <row r="59">
          <cell r="AW59">
            <v>28.33</v>
          </cell>
        </row>
        <row r="59">
          <cell r="BF59">
            <v>2.5</v>
          </cell>
        </row>
        <row r="59">
          <cell r="BK59">
            <v>1</v>
          </cell>
        </row>
        <row r="59">
          <cell r="BO59">
            <v>2.5</v>
          </cell>
        </row>
        <row r="59">
          <cell r="BQ59">
            <v>15</v>
          </cell>
        </row>
        <row r="59">
          <cell r="BU59">
            <v>8</v>
          </cell>
          <cell r="BV59">
            <v>1</v>
          </cell>
        </row>
        <row r="59">
          <cell r="BX59">
            <v>26.5</v>
          </cell>
        </row>
        <row r="59">
          <cell r="BZ59">
            <v>8</v>
          </cell>
        </row>
        <row r="59">
          <cell r="CG59">
            <v>16</v>
          </cell>
        </row>
        <row r="59">
          <cell r="CI59">
            <v>15.5</v>
          </cell>
        </row>
        <row r="59">
          <cell r="CN59">
            <v>1</v>
          </cell>
        </row>
        <row r="59">
          <cell r="CP59">
            <v>9</v>
          </cell>
        </row>
        <row r="59">
          <cell r="CR59">
            <v>25.5</v>
          </cell>
        </row>
        <row r="59">
          <cell r="CZ59">
            <v>14</v>
          </cell>
        </row>
        <row r="59">
          <cell r="DB59">
            <v>8</v>
          </cell>
        </row>
        <row r="59">
          <cell r="DG59">
            <v>1</v>
          </cell>
        </row>
        <row r="59">
          <cell r="DI59">
            <v>1.5</v>
          </cell>
        </row>
        <row r="59">
          <cell r="DR59">
            <v>9</v>
          </cell>
        </row>
        <row r="59">
          <cell r="DU59">
            <v>1</v>
          </cell>
        </row>
        <row r="59">
          <cell r="DW59">
            <v>5</v>
          </cell>
          <cell r="DX59">
            <v>5</v>
          </cell>
          <cell r="DY59">
            <v>0</v>
          </cell>
          <cell r="DZ59">
            <v>118</v>
          </cell>
          <cell r="EA59">
            <v>117.83</v>
          </cell>
          <cell r="EB59">
            <v>0.170000000000002</v>
          </cell>
          <cell r="EC59">
            <v>8</v>
          </cell>
          <cell r="ED59">
            <v>8</v>
          </cell>
        </row>
        <row r="60">
          <cell r="B60" t="str">
            <v>王艳泊</v>
          </cell>
          <cell r="C60" t="str">
            <v>上海</v>
          </cell>
          <cell r="D60" t="str">
            <v>产研一部</v>
          </cell>
          <cell r="E60" t="str">
            <v>教育三组</v>
          </cell>
          <cell r="F60" t="str">
            <v>测试主管</v>
          </cell>
          <cell r="G60">
            <v>43922</v>
          </cell>
          <cell r="H60">
            <v>44927</v>
          </cell>
          <cell r="I60">
            <v>45292</v>
          </cell>
          <cell r="J60">
            <v>19.5</v>
          </cell>
          <cell r="K60">
            <v>5</v>
          </cell>
          <cell r="L60">
            <v>5</v>
          </cell>
          <cell r="M60">
            <v>0</v>
          </cell>
          <cell r="N60">
            <v>0</v>
          </cell>
        </row>
        <row r="60">
          <cell r="S60">
            <v>17</v>
          </cell>
        </row>
        <row r="60">
          <cell r="U60">
            <v>31.5</v>
          </cell>
        </row>
        <row r="60">
          <cell r="X60">
            <v>3</v>
          </cell>
        </row>
        <row r="60">
          <cell r="AB60">
            <v>29.5</v>
          </cell>
          <cell r="AC60">
            <v>6.5</v>
          </cell>
        </row>
        <row r="60">
          <cell r="AG60">
            <v>3</v>
          </cell>
          <cell r="AH60">
            <v>-3</v>
          </cell>
          <cell r="AI60">
            <v>-3</v>
          </cell>
          <cell r="AJ60">
            <v>2</v>
          </cell>
          <cell r="AK60">
            <v>8</v>
          </cell>
        </row>
        <row r="60">
          <cell r="AP60">
            <v>16</v>
          </cell>
        </row>
        <row r="60">
          <cell r="AT60">
            <v>5</v>
          </cell>
        </row>
        <row r="60">
          <cell r="AW60">
            <v>36</v>
          </cell>
        </row>
        <row r="60">
          <cell r="AY60">
            <v>8</v>
          </cell>
        </row>
        <row r="60">
          <cell r="BG60">
            <v>2</v>
          </cell>
          <cell r="BH60">
            <v>8</v>
          </cell>
        </row>
        <row r="60">
          <cell r="BO60">
            <v>5.5</v>
          </cell>
        </row>
        <row r="60">
          <cell r="BQ60">
            <v>16</v>
          </cell>
        </row>
        <row r="60">
          <cell r="BX60">
            <v>26.5</v>
          </cell>
        </row>
        <row r="60">
          <cell r="BZ60">
            <v>16</v>
          </cell>
        </row>
        <row r="60">
          <cell r="CE60">
            <v>3</v>
          </cell>
        </row>
        <row r="60">
          <cell r="CH60">
            <v>8</v>
          </cell>
          <cell r="CI60">
            <v>13</v>
          </cell>
        </row>
        <row r="60">
          <cell r="CP60">
            <v>19.5</v>
          </cell>
          <cell r="CQ60">
            <v>6.5</v>
          </cell>
          <cell r="CR60">
            <v>7</v>
          </cell>
        </row>
        <row r="60">
          <cell r="CZ60">
            <v>4</v>
          </cell>
        </row>
        <row r="60">
          <cell r="DB60">
            <v>22</v>
          </cell>
        </row>
        <row r="60">
          <cell r="DI60">
            <v>12</v>
          </cell>
          <cell r="DJ60">
            <v>23</v>
          </cell>
        </row>
        <row r="60">
          <cell r="DT60">
            <v>10</v>
          </cell>
        </row>
        <row r="60">
          <cell r="DW60">
            <v>5</v>
          </cell>
          <cell r="DX60">
            <v>5</v>
          </cell>
          <cell r="DY60">
            <v>0</v>
          </cell>
          <cell r="DZ60">
            <v>177.5</v>
          </cell>
          <cell r="EA60">
            <v>150</v>
          </cell>
          <cell r="EB60">
            <v>17</v>
          </cell>
          <cell r="EC60">
            <v>46</v>
          </cell>
          <cell r="ED60">
            <v>13</v>
          </cell>
        </row>
        <row r="61">
          <cell r="B61" t="str">
            <v>申国超</v>
          </cell>
          <cell r="C61" t="str">
            <v>上海</v>
          </cell>
          <cell r="D61" t="str">
            <v>产研一部</v>
          </cell>
          <cell r="E61" t="str">
            <v>PC组</v>
          </cell>
          <cell r="F61" t="str">
            <v>游戏开发工程师</v>
          </cell>
          <cell r="G61">
            <v>44340</v>
          </cell>
          <cell r="H61">
            <v>44927</v>
          </cell>
          <cell r="I61">
            <v>45292</v>
          </cell>
          <cell r="J61">
            <v>14.5</v>
          </cell>
          <cell r="K61">
            <v>5</v>
          </cell>
          <cell r="L61">
            <v>5</v>
          </cell>
          <cell r="M61">
            <v>0</v>
          </cell>
          <cell r="N61">
            <v>0</v>
          </cell>
        </row>
        <row r="61">
          <cell r="S61">
            <v>5.5</v>
          </cell>
          <cell r="T61">
            <v>22.5</v>
          </cell>
          <cell r="U61">
            <v>8</v>
          </cell>
        </row>
        <row r="61">
          <cell r="X61">
            <v>5</v>
          </cell>
        </row>
        <row r="61">
          <cell r="AB61">
            <v>9</v>
          </cell>
        </row>
        <row r="61">
          <cell r="AD61">
            <v>16</v>
          </cell>
        </row>
        <row r="61">
          <cell r="AG61">
            <v>5</v>
          </cell>
          <cell r="AH61">
            <v>-5</v>
          </cell>
          <cell r="AI61">
            <v>-5</v>
          </cell>
        </row>
        <row r="61">
          <cell r="AN61">
            <v>8</v>
          </cell>
          <cell r="AO61">
            <v>17</v>
          </cell>
          <cell r="AP61">
            <v>8</v>
          </cell>
        </row>
        <row r="61">
          <cell r="AW61">
            <v>24</v>
          </cell>
          <cell r="AX61">
            <v>9</v>
          </cell>
          <cell r="AY61">
            <v>8</v>
          </cell>
        </row>
        <row r="61">
          <cell r="BF61">
            <v>8</v>
          </cell>
        </row>
        <row r="61">
          <cell r="BH61">
            <v>8</v>
          </cell>
        </row>
        <row r="61">
          <cell r="BO61">
            <v>8</v>
          </cell>
        </row>
        <row r="61">
          <cell r="BQ61">
            <v>12</v>
          </cell>
        </row>
        <row r="61">
          <cell r="BU61">
            <v>1</v>
          </cell>
        </row>
        <row r="61">
          <cell r="BX61">
            <v>12</v>
          </cell>
        </row>
        <row r="61">
          <cell r="BZ61">
            <v>16</v>
          </cell>
        </row>
        <row r="61">
          <cell r="CG61">
            <v>16</v>
          </cell>
          <cell r="CH61">
            <v>5</v>
          </cell>
          <cell r="CI61">
            <v>8</v>
          </cell>
        </row>
        <row r="61">
          <cell r="CM61">
            <v>2</v>
          </cell>
        </row>
        <row r="61">
          <cell r="CP61">
            <v>24</v>
          </cell>
        </row>
        <row r="61">
          <cell r="CR61">
            <v>16</v>
          </cell>
        </row>
        <row r="61">
          <cell r="DA61">
            <v>8</v>
          </cell>
        </row>
        <row r="61">
          <cell r="DF61">
            <v>4</v>
          </cell>
        </row>
        <row r="61">
          <cell r="DJ61">
            <v>7</v>
          </cell>
          <cell r="DK61">
            <v>24</v>
          </cell>
        </row>
        <row r="61">
          <cell r="DR61">
            <v>8</v>
          </cell>
        </row>
        <row r="61">
          <cell r="DT61">
            <v>16</v>
          </cell>
        </row>
        <row r="61">
          <cell r="DW61">
            <v>5</v>
          </cell>
          <cell r="DX61">
            <v>5</v>
          </cell>
          <cell r="DY61">
            <v>0</v>
          </cell>
          <cell r="DZ61">
            <v>208.5</v>
          </cell>
          <cell r="EA61">
            <v>122.5</v>
          </cell>
          <cell r="EB61">
            <v>32</v>
          </cell>
          <cell r="EC61">
            <v>67.5</v>
          </cell>
          <cell r="ED61">
            <v>7</v>
          </cell>
        </row>
        <row r="62">
          <cell r="B62" t="str">
            <v>李一鸣</v>
          </cell>
          <cell r="C62" t="str">
            <v>上海</v>
          </cell>
          <cell r="D62" t="str">
            <v>产研一部</v>
          </cell>
          <cell r="E62" t="str">
            <v>教育三组</v>
          </cell>
          <cell r="F62" t="str">
            <v>设计主管</v>
          </cell>
          <cell r="G62">
            <v>45019</v>
          </cell>
          <cell r="H62">
            <v>45019</v>
          </cell>
          <cell r="I62">
            <v>45292</v>
          </cell>
          <cell r="J62">
            <v>0</v>
          </cell>
          <cell r="K62">
            <v>3.5</v>
          </cell>
          <cell r="L62">
            <v>1</v>
          </cell>
          <cell r="M62">
            <v>2.5</v>
          </cell>
          <cell r="N62">
            <v>0</v>
          </cell>
        </row>
        <row r="62">
          <cell r="X62">
            <v>6</v>
          </cell>
        </row>
        <row r="62">
          <cell r="AG62">
            <v>6</v>
          </cell>
          <cell r="AH62">
            <v>-3.5</v>
          </cell>
          <cell r="AI62">
            <v>-3.5</v>
          </cell>
          <cell r="AJ62">
            <v>0.5</v>
          </cell>
        </row>
        <row r="62">
          <cell r="AT62">
            <v>24</v>
          </cell>
        </row>
        <row r="62">
          <cell r="BT62">
            <v>1</v>
          </cell>
        </row>
        <row r="62">
          <cell r="CD62">
            <v>8</v>
          </cell>
        </row>
        <row r="62">
          <cell r="CM62">
            <v>7.5</v>
          </cell>
        </row>
        <row r="62">
          <cell r="DF62">
            <v>8</v>
          </cell>
        </row>
        <row r="62">
          <cell r="DT62">
            <v>8</v>
          </cell>
        </row>
        <row r="62">
          <cell r="DW62">
            <v>5</v>
          </cell>
          <cell r="DX62">
            <v>5</v>
          </cell>
          <cell r="DY62">
            <v>0</v>
          </cell>
          <cell r="DZ62">
            <v>8</v>
          </cell>
          <cell r="EA62">
            <v>0</v>
          </cell>
          <cell r="EB62">
            <v>8</v>
          </cell>
          <cell r="EC62">
            <v>0</v>
          </cell>
          <cell r="ED62">
            <v>47.5</v>
          </cell>
        </row>
        <row r="63">
          <cell r="B63" t="str">
            <v>梅守强</v>
          </cell>
          <cell r="C63" t="str">
            <v>上海</v>
          </cell>
          <cell r="D63" t="str">
            <v>产研一部</v>
          </cell>
          <cell r="E63" t="str">
            <v>教育一组</v>
          </cell>
          <cell r="F63" t="str">
            <v>研发主管</v>
          </cell>
          <cell r="G63">
            <v>42835</v>
          </cell>
          <cell r="H63">
            <v>44927</v>
          </cell>
          <cell r="I63">
            <v>45292</v>
          </cell>
          <cell r="J63">
            <v>23</v>
          </cell>
          <cell r="K63">
            <v>5</v>
          </cell>
          <cell r="L63">
            <v>5</v>
          </cell>
          <cell r="M63">
            <v>0</v>
          </cell>
          <cell r="N63">
            <v>0</v>
          </cell>
        </row>
        <row r="63">
          <cell r="T63">
            <v>19</v>
          </cell>
          <cell r="U63">
            <v>8</v>
          </cell>
        </row>
        <row r="63">
          <cell r="X63">
            <v>5</v>
          </cell>
        </row>
        <row r="63">
          <cell r="AG63">
            <v>5</v>
          </cell>
          <cell r="AH63">
            <v>-5</v>
          </cell>
          <cell r="AI63">
            <v>-5</v>
          </cell>
        </row>
        <row r="63">
          <cell r="AN63">
            <v>8</v>
          </cell>
          <cell r="AO63">
            <v>7</v>
          </cell>
          <cell r="AP63">
            <v>5</v>
          </cell>
        </row>
        <row r="63">
          <cell r="AW63">
            <v>6</v>
          </cell>
          <cell r="AX63">
            <v>16</v>
          </cell>
        </row>
        <row r="63">
          <cell r="BF63">
            <v>9</v>
          </cell>
        </row>
        <row r="63">
          <cell r="BH63">
            <v>7</v>
          </cell>
        </row>
        <row r="63">
          <cell r="BO63">
            <v>8</v>
          </cell>
          <cell r="BP63">
            <v>21.5</v>
          </cell>
          <cell r="BQ63">
            <v>5</v>
          </cell>
        </row>
        <row r="63">
          <cell r="BX63">
            <v>1</v>
          </cell>
          <cell r="BY63">
            <v>20</v>
          </cell>
        </row>
        <row r="63">
          <cell r="CG63">
            <v>1.5</v>
          </cell>
          <cell r="CH63">
            <v>12.5</v>
          </cell>
        </row>
        <row r="63">
          <cell r="CP63">
            <v>2.83</v>
          </cell>
          <cell r="CQ63">
            <v>28</v>
          </cell>
        </row>
        <row r="63">
          <cell r="DA63">
            <v>26.5</v>
          </cell>
        </row>
        <row r="63">
          <cell r="DI63">
            <v>9.5</v>
          </cell>
          <cell r="DJ63">
            <v>8</v>
          </cell>
          <cell r="DK63">
            <v>6.5</v>
          </cell>
        </row>
        <row r="63">
          <cell r="DR63">
            <v>4.92</v>
          </cell>
          <cell r="DS63">
            <v>18</v>
          </cell>
          <cell r="DT63">
            <v>8</v>
          </cell>
        </row>
        <row r="63">
          <cell r="DW63">
            <v>5</v>
          </cell>
          <cell r="DX63">
            <v>5</v>
          </cell>
          <cell r="DY63">
            <v>0</v>
          </cell>
          <cell r="DZ63">
            <v>216</v>
          </cell>
          <cell r="EA63">
            <v>50.75</v>
          </cell>
          <cell r="EB63">
            <v>11.75</v>
          </cell>
          <cell r="EC63">
            <v>187</v>
          </cell>
          <cell r="ED63">
            <v>0</v>
          </cell>
        </row>
        <row r="64">
          <cell r="B64" t="str">
            <v>骆方涛</v>
          </cell>
          <cell r="C64" t="str">
            <v>上海</v>
          </cell>
          <cell r="D64" t="str">
            <v>产研一部</v>
          </cell>
          <cell r="E64" t="str">
            <v>教育一组</v>
          </cell>
          <cell r="F64" t="str">
            <v>IOS开发工程师</v>
          </cell>
          <cell r="G64">
            <v>43257</v>
          </cell>
          <cell r="H64">
            <v>44927</v>
          </cell>
          <cell r="I64">
            <v>45292</v>
          </cell>
          <cell r="J64">
            <v>4</v>
          </cell>
          <cell r="K64">
            <v>5</v>
          </cell>
          <cell r="L64">
            <v>2</v>
          </cell>
          <cell r="M64">
            <v>3</v>
          </cell>
          <cell r="N64">
            <v>0</v>
          </cell>
        </row>
        <row r="64">
          <cell r="S64">
            <v>4</v>
          </cell>
        </row>
        <row r="64">
          <cell r="U64">
            <v>19</v>
          </cell>
        </row>
        <row r="64">
          <cell r="X64">
            <v>3</v>
          </cell>
        </row>
        <row r="64">
          <cell r="AG64">
            <v>3</v>
          </cell>
          <cell r="AH64">
            <v>0</v>
          </cell>
          <cell r="AI64">
            <v>0</v>
          </cell>
        </row>
        <row r="64">
          <cell r="AN64">
            <v>5</v>
          </cell>
        </row>
        <row r="64">
          <cell r="AW64">
            <v>1</v>
          </cell>
        </row>
        <row r="64">
          <cell r="AY64">
            <v>8</v>
          </cell>
        </row>
        <row r="64">
          <cell r="BF64">
            <v>4</v>
          </cell>
        </row>
        <row r="64">
          <cell r="BH64">
            <v>8</v>
          </cell>
        </row>
        <row r="64">
          <cell r="BO64">
            <v>8</v>
          </cell>
        </row>
        <row r="64">
          <cell r="BQ64">
            <v>8</v>
          </cell>
        </row>
        <row r="64">
          <cell r="BX64">
            <v>12</v>
          </cell>
        </row>
        <row r="64">
          <cell r="CG64">
            <v>4</v>
          </cell>
        </row>
        <row r="64">
          <cell r="CP64">
            <v>2</v>
          </cell>
        </row>
        <row r="64">
          <cell r="CR64">
            <v>8</v>
          </cell>
        </row>
        <row r="64">
          <cell r="DI64">
            <v>2</v>
          </cell>
        </row>
        <row r="64">
          <cell r="DK64">
            <v>16</v>
          </cell>
        </row>
        <row r="64">
          <cell r="DN64">
            <v>1</v>
          </cell>
        </row>
        <row r="64">
          <cell r="DR64">
            <v>15</v>
          </cell>
        </row>
        <row r="64">
          <cell r="DW64">
            <v>5</v>
          </cell>
          <cell r="DX64">
            <v>1</v>
          </cell>
          <cell r="DY64">
            <v>4</v>
          </cell>
          <cell r="DZ64">
            <v>67</v>
          </cell>
          <cell r="EA64">
            <v>57</v>
          </cell>
          <cell r="EB64">
            <v>14</v>
          </cell>
          <cell r="EC64">
            <v>0</v>
          </cell>
          <cell r="ED64">
            <v>0</v>
          </cell>
        </row>
        <row r="65">
          <cell r="B65" t="str">
            <v>齐浩迎</v>
          </cell>
          <cell r="C65" t="str">
            <v>上海</v>
          </cell>
          <cell r="D65" t="str">
            <v>产研一部</v>
          </cell>
          <cell r="E65" t="str">
            <v>教育二组</v>
          </cell>
          <cell r="F65" t="str">
            <v>研发主管</v>
          </cell>
          <cell r="G65">
            <v>43535</v>
          </cell>
          <cell r="H65">
            <v>44927</v>
          </cell>
          <cell r="I65">
            <v>45292</v>
          </cell>
          <cell r="J65">
            <v>74</v>
          </cell>
          <cell r="K65">
            <v>5</v>
          </cell>
          <cell r="L65">
            <v>4</v>
          </cell>
          <cell r="M65">
            <v>1</v>
          </cell>
          <cell r="N65">
            <v>0</v>
          </cell>
        </row>
        <row r="65">
          <cell r="Q65">
            <v>1</v>
          </cell>
        </row>
        <row r="65">
          <cell r="U65">
            <v>19</v>
          </cell>
        </row>
        <row r="65">
          <cell r="X65">
            <v>1</v>
          </cell>
        </row>
        <row r="65">
          <cell r="Z65">
            <v>2</v>
          </cell>
        </row>
        <row r="65">
          <cell r="AB65">
            <v>40</v>
          </cell>
        </row>
        <row r="65">
          <cell r="AG65">
            <v>1</v>
          </cell>
          <cell r="AH65">
            <v>0</v>
          </cell>
          <cell r="AI65">
            <v>0</v>
          </cell>
        </row>
        <row r="65">
          <cell r="AN65">
            <v>2.5</v>
          </cell>
        </row>
        <row r="65">
          <cell r="AP65">
            <v>29</v>
          </cell>
        </row>
        <row r="65">
          <cell r="AS65">
            <v>4</v>
          </cell>
        </row>
        <row r="65">
          <cell r="AY65">
            <v>15</v>
          </cell>
        </row>
        <row r="65">
          <cell r="BH65">
            <v>16</v>
          </cell>
        </row>
        <row r="65">
          <cell r="BP65">
            <v>7.5</v>
          </cell>
          <cell r="BQ65">
            <v>7.5</v>
          </cell>
        </row>
        <row r="65">
          <cell r="BT65">
            <v>1</v>
          </cell>
        </row>
        <row r="65">
          <cell r="BZ65">
            <v>12.5</v>
          </cell>
        </row>
        <row r="65">
          <cell r="CG65">
            <v>2.5</v>
          </cell>
        </row>
        <row r="65">
          <cell r="CI65">
            <v>22</v>
          </cell>
        </row>
        <row r="65">
          <cell r="CP65">
            <v>32</v>
          </cell>
        </row>
        <row r="65">
          <cell r="CR65">
            <v>15.5</v>
          </cell>
        </row>
        <row r="65">
          <cell r="CU65">
            <v>80</v>
          </cell>
        </row>
        <row r="65">
          <cell r="CZ65">
            <v>8</v>
          </cell>
        </row>
        <row r="65">
          <cell r="DB65">
            <v>13.5</v>
          </cell>
        </row>
        <row r="65">
          <cell r="DK65">
            <v>24</v>
          </cell>
        </row>
        <row r="65">
          <cell r="DR65">
            <v>2.5</v>
          </cell>
        </row>
        <row r="65">
          <cell r="DT65">
            <v>21</v>
          </cell>
        </row>
        <row r="65">
          <cell r="DW65">
            <v>5</v>
          </cell>
          <cell r="DX65">
            <v>5</v>
          </cell>
          <cell r="DY65">
            <v>0</v>
          </cell>
          <cell r="DZ65">
            <v>202.5</v>
          </cell>
          <cell r="EA65">
            <v>87.5</v>
          </cell>
          <cell r="EB65">
            <v>101.5</v>
          </cell>
          <cell r="EC65">
            <v>7.5</v>
          </cell>
          <cell r="ED65">
            <v>0</v>
          </cell>
        </row>
        <row r="66">
          <cell r="B66" t="str">
            <v>吴俊志</v>
          </cell>
          <cell r="C66" t="str">
            <v>上海</v>
          </cell>
          <cell r="D66" t="str">
            <v>产研一部</v>
          </cell>
          <cell r="E66" t="str">
            <v>教育一组</v>
          </cell>
          <cell r="F66" t="str">
            <v>产品部主管</v>
          </cell>
          <cell r="G66">
            <v>44350</v>
          </cell>
          <cell r="H66">
            <v>44927</v>
          </cell>
          <cell r="I66">
            <v>45292</v>
          </cell>
          <cell r="J66">
            <v>28</v>
          </cell>
          <cell r="K66">
            <v>5</v>
          </cell>
          <cell r="L66">
            <v>3.5</v>
          </cell>
          <cell r="M66">
            <v>1.5</v>
          </cell>
          <cell r="N66">
            <v>0</v>
          </cell>
        </row>
        <row r="66">
          <cell r="R66">
            <v>3</v>
          </cell>
          <cell r="S66">
            <v>3</v>
          </cell>
          <cell r="T66">
            <v>24</v>
          </cell>
        </row>
        <row r="66">
          <cell r="X66">
            <v>2</v>
          </cell>
        </row>
        <row r="66">
          <cell r="Z66">
            <v>3</v>
          </cell>
          <cell r="AA66">
            <v>7</v>
          </cell>
        </row>
        <row r="66">
          <cell r="AG66">
            <v>2</v>
          </cell>
          <cell r="AH66">
            <v>-0.5</v>
          </cell>
          <cell r="AI66">
            <v>-0.5</v>
          </cell>
        </row>
        <row r="66">
          <cell r="AO66">
            <v>8</v>
          </cell>
          <cell r="AP66">
            <v>8</v>
          </cell>
        </row>
        <row r="66">
          <cell r="AU66">
            <v>1.5</v>
          </cell>
        </row>
        <row r="66">
          <cell r="AW66">
            <v>8</v>
          </cell>
        </row>
        <row r="66">
          <cell r="AY66">
            <v>8</v>
          </cell>
        </row>
        <row r="66">
          <cell r="BB66">
            <v>1.5</v>
          </cell>
        </row>
        <row r="66">
          <cell r="BG66">
            <v>8</v>
          </cell>
        </row>
        <row r="66">
          <cell r="BK66">
            <v>1</v>
          </cell>
        </row>
        <row r="66">
          <cell r="BM66">
            <v>0.5</v>
          </cell>
          <cell r="BN66">
            <v>8</v>
          </cell>
        </row>
        <row r="66">
          <cell r="BV66">
            <v>0.5</v>
          </cell>
        </row>
        <row r="66">
          <cell r="BX66">
            <v>13</v>
          </cell>
        </row>
        <row r="66">
          <cell r="BZ66">
            <v>8</v>
          </cell>
          <cell r="CA66">
            <v>1</v>
          </cell>
        </row>
        <row r="66">
          <cell r="CC66">
            <v>1</v>
          </cell>
        </row>
        <row r="66">
          <cell r="CJ66">
            <v>1</v>
          </cell>
        </row>
        <row r="66">
          <cell r="CL66">
            <v>2</v>
          </cell>
        </row>
        <row r="66">
          <cell r="CP66">
            <v>4</v>
          </cell>
          <cell r="CQ66">
            <v>16</v>
          </cell>
        </row>
        <row r="66">
          <cell r="CZ66">
            <v>2.5</v>
          </cell>
        </row>
        <row r="66">
          <cell r="DI66">
            <v>3</v>
          </cell>
          <cell r="DJ66">
            <v>5.5</v>
          </cell>
          <cell r="DK66">
            <v>5.5</v>
          </cell>
        </row>
        <row r="66">
          <cell r="DN66">
            <v>0.5</v>
          </cell>
        </row>
        <row r="66">
          <cell r="DP66">
            <v>0.5</v>
          </cell>
        </row>
        <row r="66">
          <cell r="DR66">
            <v>3.5</v>
          </cell>
          <cell r="DS66">
            <v>12.5</v>
          </cell>
          <cell r="DT66">
            <v>5.5</v>
          </cell>
        </row>
        <row r="66">
          <cell r="DW66">
            <v>10</v>
          </cell>
          <cell r="DX66">
            <v>6.5</v>
          </cell>
          <cell r="DY66">
            <v>3.5</v>
          </cell>
          <cell r="DZ66">
            <v>109</v>
          </cell>
          <cell r="EA66">
            <v>37</v>
          </cell>
          <cell r="EB66">
            <v>26</v>
          </cell>
          <cell r="EC66">
            <v>74</v>
          </cell>
          <cell r="ED66">
            <v>0</v>
          </cell>
        </row>
        <row r="67">
          <cell r="B67" t="str">
            <v>李华南</v>
          </cell>
          <cell r="C67" t="str">
            <v>上海</v>
          </cell>
          <cell r="D67" t="str">
            <v>产研一部</v>
          </cell>
          <cell r="E67" t="str">
            <v>教育一组</v>
          </cell>
          <cell r="F67" t="str">
            <v>测试经理</v>
          </cell>
          <cell r="G67">
            <v>43972</v>
          </cell>
          <cell r="H67">
            <v>44927</v>
          </cell>
          <cell r="I67">
            <v>45292</v>
          </cell>
          <cell r="J67">
            <v>28</v>
          </cell>
          <cell r="K67">
            <v>5</v>
          </cell>
          <cell r="L67">
            <v>5</v>
          </cell>
          <cell r="M67">
            <v>0</v>
          </cell>
          <cell r="N67">
            <v>0</v>
          </cell>
        </row>
        <row r="67">
          <cell r="S67">
            <v>16</v>
          </cell>
        </row>
        <row r="67">
          <cell r="U67">
            <v>19</v>
          </cell>
        </row>
        <row r="67">
          <cell r="X67">
            <v>5</v>
          </cell>
        </row>
        <row r="67">
          <cell r="AB67">
            <v>25</v>
          </cell>
        </row>
        <row r="67">
          <cell r="AG67">
            <v>5</v>
          </cell>
          <cell r="AH67">
            <v>-5</v>
          </cell>
          <cell r="AI67">
            <v>-5</v>
          </cell>
        </row>
        <row r="67">
          <cell r="AK67">
            <v>8</v>
          </cell>
          <cell r="AL67">
            <v>1</v>
          </cell>
        </row>
        <row r="67">
          <cell r="AN67">
            <v>32</v>
          </cell>
        </row>
        <row r="67">
          <cell r="AP67">
            <v>27</v>
          </cell>
        </row>
        <row r="67">
          <cell r="AU67">
            <v>4</v>
          </cell>
        </row>
        <row r="67">
          <cell r="AY67">
            <v>16</v>
          </cell>
        </row>
        <row r="67">
          <cell r="BF67">
            <v>8</v>
          </cell>
        </row>
        <row r="67">
          <cell r="BH67">
            <v>8</v>
          </cell>
        </row>
        <row r="67">
          <cell r="BO67">
            <v>13.5</v>
          </cell>
        </row>
        <row r="67">
          <cell r="BQ67">
            <v>16</v>
          </cell>
        </row>
        <row r="67">
          <cell r="BX67">
            <v>16</v>
          </cell>
        </row>
        <row r="67">
          <cell r="BZ67">
            <v>8</v>
          </cell>
        </row>
        <row r="67">
          <cell r="CG67">
            <v>1</v>
          </cell>
        </row>
        <row r="67">
          <cell r="CI67">
            <v>8</v>
          </cell>
        </row>
        <row r="67">
          <cell r="CP67">
            <v>16</v>
          </cell>
        </row>
        <row r="67">
          <cell r="CR67">
            <v>12.5</v>
          </cell>
        </row>
        <row r="67">
          <cell r="CZ67">
            <v>8</v>
          </cell>
        </row>
        <row r="67">
          <cell r="DB67">
            <v>8</v>
          </cell>
        </row>
        <row r="67">
          <cell r="DK67">
            <v>16</v>
          </cell>
        </row>
        <row r="67">
          <cell r="DR67">
            <v>16</v>
          </cell>
        </row>
        <row r="67">
          <cell r="DW67">
            <v>5</v>
          </cell>
          <cell r="DX67">
            <v>5</v>
          </cell>
          <cell r="DY67">
            <v>0</v>
          </cell>
          <cell r="DZ67">
            <v>138.5</v>
          </cell>
          <cell r="EA67">
            <v>151.5</v>
          </cell>
          <cell r="EB67">
            <v>15</v>
          </cell>
          <cell r="EC67">
            <v>0</v>
          </cell>
          <cell r="ED67">
            <v>8</v>
          </cell>
        </row>
        <row r="68">
          <cell r="B68" t="str">
            <v>吴利丹</v>
          </cell>
          <cell r="C68" t="str">
            <v>上海</v>
          </cell>
          <cell r="D68" t="str">
            <v>产研一部</v>
          </cell>
          <cell r="E68" t="str">
            <v>教育二组</v>
          </cell>
          <cell r="F68" t="str">
            <v>IOS开发工程师</v>
          </cell>
          <cell r="G68">
            <v>43978</v>
          </cell>
          <cell r="H68">
            <v>44927</v>
          </cell>
          <cell r="I68">
            <v>45292</v>
          </cell>
          <cell r="J68">
            <v>60</v>
          </cell>
          <cell r="K68">
            <v>5</v>
          </cell>
          <cell r="L68">
            <v>4</v>
          </cell>
          <cell r="M68">
            <v>1</v>
          </cell>
          <cell r="N68">
            <v>0</v>
          </cell>
        </row>
        <row r="68">
          <cell r="T68">
            <v>19</v>
          </cell>
        </row>
        <row r="68">
          <cell r="X68">
            <v>4</v>
          </cell>
        </row>
        <row r="68">
          <cell r="AD68">
            <v>8</v>
          </cell>
        </row>
        <row r="68">
          <cell r="AG68">
            <v>4</v>
          </cell>
          <cell r="AH68">
            <v>-3</v>
          </cell>
          <cell r="AI68">
            <v>-3</v>
          </cell>
        </row>
        <row r="68">
          <cell r="AN68">
            <v>16</v>
          </cell>
        </row>
        <row r="68">
          <cell r="AP68">
            <v>8</v>
          </cell>
        </row>
        <row r="68">
          <cell r="AW68">
            <v>1.5</v>
          </cell>
          <cell r="AX68">
            <v>8</v>
          </cell>
        </row>
        <row r="68">
          <cell r="BF68">
            <v>4</v>
          </cell>
        </row>
        <row r="68">
          <cell r="BH68">
            <v>16</v>
          </cell>
        </row>
        <row r="68">
          <cell r="BO68">
            <v>38.5</v>
          </cell>
          <cell r="BP68">
            <v>26.5</v>
          </cell>
          <cell r="BQ68">
            <v>8</v>
          </cell>
        </row>
        <row r="68">
          <cell r="CG68">
            <v>2</v>
          </cell>
        </row>
        <row r="68">
          <cell r="CL68">
            <v>1.5</v>
          </cell>
        </row>
        <row r="68">
          <cell r="CP68">
            <v>16</v>
          </cell>
        </row>
        <row r="68">
          <cell r="CR68">
            <v>8</v>
          </cell>
        </row>
        <row r="68">
          <cell r="DB68">
            <v>8</v>
          </cell>
        </row>
        <row r="68">
          <cell r="DI68">
            <v>8</v>
          </cell>
        </row>
        <row r="68">
          <cell r="DK68">
            <v>8</v>
          </cell>
        </row>
        <row r="68">
          <cell r="DT68">
            <v>16</v>
          </cell>
        </row>
        <row r="68">
          <cell r="DW68">
            <v>5</v>
          </cell>
          <cell r="DX68">
            <v>4.5</v>
          </cell>
          <cell r="DY68">
            <v>0.5</v>
          </cell>
          <cell r="DZ68">
            <v>133.5</v>
          </cell>
          <cell r="EA68">
            <v>86</v>
          </cell>
          <cell r="EB68">
            <v>54</v>
          </cell>
          <cell r="EC68">
            <v>45.5</v>
          </cell>
          <cell r="ED68">
            <v>0</v>
          </cell>
        </row>
        <row r="69">
          <cell r="B69" t="str">
            <v>朴雪花</v>
          </cell>
          <cell r="C69" t="str">
            <v>上海</v>
          </cell>
          <cell r="D69" t="str">
            <v>产研一部</v>
          </cell>
          <cell r="E69" t="str">
            <v>教育一组</v>
          </cell>
          <cell r="F69" t="str">
            <v>资深产品经理</v>
          </cell>
          <cell r="G69">
            <v>44113</v>
          </cell>
          <cell r="H69">
            <v>44927</v>
          </cell>
          <cell r="I69">
            <v>45292</v>
          </cell>
          <cell r="J69">
            <v>15.5</v>
          </cell>
          <cell r="K69">
            <v>5</v>
          </cell>
          <cell r="L69">
            <v>5</v>
          </cell>
          <cell r="M69">
            <v>0</v>
          </cell>
          <cell r="N69">
            <v>0</v>
          </cell>
        </row>
        <row r="69">
          <cell r="X69">
            <v>2</v>
          </cell>
        </row>
        <row r="69">
          <cell r="AG69">
            <v>2</v>
          </cell>
          <cell r="AH69">
            <v>-2</v>
          </cell>
          <cell r="AI69">
            <v>-2</v>
          </cell>
        </row>
        <row r="69">
          <cell r="BF69">
            <v>8</v>
          </cell>
        </row>
        <row r="69">
          <cell r="BM69">
            <v>2</v>
          </cell>
        </row>
        <row r="69">
          <cell r="BV69">
            <v>1</v>
          </cell>
        </row>
        <row r="69">
          <cell r="CC69">
            <v>1</v>
          </cell>
        </row>
        <row r="69">
          <cell r="CL69">
            <v>2</v>
          </cell>
          <cell r="CM69">
            <v>8</v>
          </cell>
        </row>
        <row r="69">
          <cell r="DO69">
            <v>0.5</v>
          </cell>
        </row>
        <row r="69">
          <cell r="DR69">
            <v>7.5</v>
          </cell>
        </row>
        <row r="69">
          <cell r="DW69">
            <v>5</v>
          </cell>
          <cell r="DX69">
            <v>5</v>
          </cell>
          <cell r="DY69">
            <v>0</v>
          </cell>
          <cell r="DZ69">
            <v>0</v>
          </cell>
          <cell r="EA69">
            <v>15.5</v>
          </cell>
          <cell r="EB69">
            <v>0</v>
          </cell>
          <cell r="EC69">
            <v>0</v>
          </cell>
          <cell r="ED69">
            <v>8.5</v>
          </cell>
        </row>
        <row r="70">
          <cell r="B70" t="str">
            <v>易鹏</v>
          </cell>
          <cell r="C70" t="str">
            <v>上海</v>
          </cell>
          <cell r="D70" t="str">
            <v>产研一部</v>
          </cell>
          <cell r="E70" t="str">
            <v>教育一组</v>
          </cell>
          <cell r="F70" t="str">
            <v>Android开发工程师</v>
          </cell>
          <cell r="G70">
            <v>44825</v>
          </cell>
          <cell r="H70">
            <v>44927</v>
          </cell>
          <cell r="I70">
            <v>45292</v>
          </cell>
          <cell r="J70">
            <v>72</v>
          </cell>
          <cell r="K70">
            <v>5</v>
          </cell>
          <cell r="L70">
            <v>5</v>
          </cell>
          <cell r="M70">
            <v>0</v>
          </cell>
          <cell r="N70">
            <v>0</v>
          </cell>
        </row>
        <row r="70">
          <cell r="S70">
            <v>4</v>
          </cell>
        </row>
        <row r="70">
          <cell r="U70">
            <v>27</v>
          </cell>
        </row>
        <row r="70">
          <cell r="AB70">
            <v>56</v>
          </cell>
        </row>
        <row r="70">
          <cell r="AG70">
            <v>0</v>
          </cell>
          <cell r="AH70">
            <v>0</v>
          </cell>
          <cell r="AI70">
            <v>0</v>
          </cell>
        </row>
        <row r="70">
          <cell r="AN70">
            <v>8</v>
          </cell>
        </row>
        <row r="70">
          <cell r="AP70">
            <v>6</v>
          </cell>
        </row>
        <row r="70">
          <cell r="AW70">
            <v>24</v>
          </cell>
        </row>
        <row r="70">
          <cell r="AY70">
            <v>17.5</v>
          </cell>
        </row>
        <row r="70">
          <cell r="BF70">
            <v>1</v>
          </cell>
        </row>
        <row r="70">
          <cell r="BH70">
            <v>16</v>
          </cell>
        </row>
        <row r="70">
          <cell r="BO70">
            <v>34.5</v>
          </cell>
        </row>
        <row r="70">
          <cell r="BQ70">
            <v>16</v>
          </cell>
        </row>
        <row r="70">
          <cell r="BZ70">
            <v>8</v>
          </cell>
        </row>
        <row r="70">
          <cell r="CI70">
            <v>8</v>
          </cell>
        </row>
        <row r="70">
          <cell r="CP70">
            <v>16</v>
          </cell>
        </row>
        <row r="70">
          <cell r="CR70">
            <v>8</v>
          </cell>
        </row>
        <row r="70">
          <cell r="CZ70">
            <v>8</v>
          </cell>
        </row>
        <row r="70">
          <cell r="DB70">
            <v>8</v>
          </cell>
        </row>
        <row r="70">
          <cell r="DE70">
            <v>2</v>
          </cell>
        </row>
        <row r="70">
          <cell r="DI70">
            <v>9</v>
          </cell>
        </row>
        <row r="70">
          <cell r="DK70">
            <v>16</v>
          </cell>
        </row>
        <row r="70">
          <cell r="DS70">
            <v>8</v>
          </cell>
          <cell r="DT70">
            <v>8</v>
          </cell>
        </row>
        <row r="70">
          <cell r="DW70">
            <v>5</v>
          </cell>
          <cell r="DX70">
            <v>2</v>
          </cell>
          <cell r="DY70">
            <v>3</v>
          </cell>
          <cell r="DZ70">
            <v>146.5</v>
          </cell>
          <cell r="EA70">
            <v>160.5</v>
          </cell>
          <cell r="EB70">
            <v>50</v>
          </cell>
          <cell r="EC70">
            <v>8</v>
          </cell>
          <cell r="ED70">
            <v>0</v>
          </cell>
        </row>
        <row r="71">
          <cell r="B71" t="str">
            <v>皮亚楠</v>
          </cell>
          <cell r="C71" t="str">
            <v>上海</v>
          </cell>
          <cell r="D71" t="str">
            <v>产研一部</v>
          </cell>
          <cell r="E71" t="str">
            <v>教育二组</v>
          </cell>
          <cell r="F71" t="str">
            <v>Android开发工程师</v>
          </cell>
          <cell r="G71">
            <v>44880</v>
          </cell>
          <cell r="H71">
            <v>44927</v>
          </cell>
          <cell r="I71">
            <v>45292</v>
          </cell>
          <cell r="J71">
            <v>0.5</v>
          </cell>
          <cell r="K71">
            <v>0.5</v>
          </cell>
          <cell r="L71">
            <v>0.5</v>
          </cell>
          <cell r="M71">
            <v>0</v>
          </cell>
          <cell r="N71">
            <v>0</v>
          </cell>
        </row>
        <row r="71">
          <cell r="S71">
            <v>8.2</v>
          </cell>
          <cell r="T71">
            <v>19</v>
          </cell>
          <cell r="U71">
            <v>8</v>
          </cell>
        </row>
        <row r="71">
          <cell r="X71">
            <v>5</v>
          </cell>
          <cell r="Y71">
            <v>24</v>
          </cell>
        </row>
        <row r="71">
          <cell r="AG71">
            <v>5</v>
          </cell>
          <cell r="AH71">
            <v>-5</v>
          </cell>
          <cell r="AI71">
            <v>-5</v>
          </cell>
        </row>
        <row r="71">
          <cell r="AK71">
            <v>8</v>
          </cell>
        </row>
        <row r="71">
          <cell r="AP71">
            <v>5</v>
          </cell>
        </row>
        <row r="71">
          <cell r="AW71">
            <v>3.5</v>
          </cell>
        </row>
        <row r="71">
          <cell r="BA71">
            <v>16</v>
          </cell>
        </row>
        <row r="71">
          <cell r="BF71">
            <v>10.3</v>
          </cell>
        </row>
        <row r="71">
          <cell r="BH71">
            <v>7</v>
          </cell>
        </row>
        <row r="71">
          <cell r="BL71">
            <v>8</v>
          </cell>
        </row>
        <row r="71">
          <cell r="BO71">
            <v>2.5</v>
          </cell>
        </row>
        <row r="71">
          <cell r="BQ71">
            <v>19.5</v>
          </cell>
        </row>
        <row r="71">
          <cell r="BU71">
            <v>12</v>
          </cell>
        </row>
        <row r="71">
          <cell r="BX71">
            <v>15.5</v>
          </cell>
          <cell r="BY71">
            <v>6.5</v>
          </cell>
        </row>
        <row r="71">
          <cell r="CD71">
            <v>3</v>
          </cell>
          <cell r="CE71">
            <v>0.5</v>
          </cell>
        </row>
        <row r="71">
          <cell r="CM71">
            <v>13.33</v>
          </cell>
        </row>
        <row r="71">
          <cell r="CQ71">
            <v>14.5</v>
          </cell>
        </row>
        <row r="71">
          <cell r="CW71">
            <v>5</v>
          </cell>
        </row>
        <row r="71">
          <cell r="DB71">
            <v>7</v>
          </cell>
        </row>
        <row r="71">
          <cell r="DI71">
            <v>9.5</v>
          </cell>
        </row>
        <row r="71">
          <cell r="DK71">
            <v>8</v>
          </cell>
        </row>
        <row r="71">
          <cell r="DR71">
            <v>4.73</v>
          </cell>
          <cell r="DS71">
            <v>18</v>
          </cell>
          <cell r="DT71">
            <v>8</v>
          </cell>
        </row>
        <row r="71">
          <cell r="DW71">
            <v>5</v>
          </cell>
          <cell r="DX71">
            <v>5</v>
          </cell>
          <cell r="DY71">
            <v>0</v>
          </cell>
          <cell r="DZ71">
            <v>120.5</v>
          </cell>
          <cell r="EA71">
            <v>54.23</v>
          </cell>
          <cell r="EB71">
            <v>8.77</v>
          </cell>
          <cell r="EC71">
            <v>58</v>
          </cell>
          <cell r="ED71">
            <v>73.33</v>
          </cell>
        </row>
        <row r="72">
          <cell r="B72" t="str">
            <v>朱秀梅</v>
          </cell>
          <cell r="C72" t="str">
            <v>上海</v>
          </cell>
          <cell r="D72" t="str">
            <v>产研一部</v>
          </cell>
          <cell r="E72" t="str">
            <v>教育二组</v>
          </cell>
          <cell r="F72" t="str">
            <v>产品部主管</v>
          </cell>
          <cell r="G72">
            <v>44256</v>
          </cell>
          <cell r="H72">
            <v>44927</v>
          </cell>
          <cell r="I72">
            <v>45292</v>
          </cell>
          <cell r="J72">
            <v>0</v>
          </cell>
          <cell r="K72">
            <v>5</v>
          </cell>
          <cell r="L72">
            <v>3</v>
          </cell>
          <cell r="M72">
            <v>2</v>
          </cell>
          <cell r="N72">
            <v>0</v>
          </cell>
        </row>
        <row r="72">
          <cell r="T72">
            <v>24</v>
          </cell>
        </row>
        <row r="72">
          <cell r="X72">
            <v>2</v>
          </cell>
        </row>
        <row r="72">
          <cell r="AG72">
            <v>2</v>
          </cell>
          <cell r="AH72">
            <v>0</v>
          </cell>
          <cell r="AI72">
            <v>0</v>
          </cell>
        </row>
        <row r="72">
          <cell r="AO72">
            <v>24</v>
          </cell>
        </row>
        <row r="72">
          <cell r="AX72">
            <v>16</v>
          </cell>
        </row>
        <row r="72">
          <cell r="BG72">
            <v>24</v>
          </cell>
        </row>
        <row r="72">
          <cell r="BK72">
            <v>1</v>
          </cell>
        </row>
        <row r="72">
          <cell r="BP72">
            <v>24</v>
          </cell>
          <cell r="BQ72">
            <v>8</v>
          </cell>
        </row>
        <row r="72">
          <cell r="BT72">
            <v>1</v>
          </cell>
        </row>
        <row r="72">
          <cell r="BY72">
            <v>16</v>
          </cell>
        </row>
        <row r="72">
          <cell r="CH72">
            <v>16</v>
          </cell>
        </row>
        <row r="72">
          <cell r="CQ72">
            <v>24</v>
          </cell>
        </row>
        <row r="72">
          <cell r="CV72">
            <v>1</v>
          </cell>
        </row>
        <row r="72">
          <cell r="DA72">
            <v>8</v>
          </cell>
        </row>
        <row r="72">
          <cell r="DE72">
            <v>0.5</v>
          </cell>
        </row>
        <row r="72">
          <cell r="DJ72">
            <v>32</v>
          </cell>
        </row>
        <row r="72">
          <cell r="DS72">
            <v>24</v>
          </cell>
        </row>
        <row r="72">
          <cell r="DW72">
            <v>5</v>
          </cell>
          <cell r="DX72">
            <v>3.5</v>
          </cell>
          <cell r="DY72">
            <v>1.5</v>
          </cell>
          <cell r="DZ72">
            <v>240</v>
          </cell>
          <cell r="EA72">
            <v>0</v>
          </cell>
          <cell r="EB72">
            <v>8</v>
          </cell>
          <cell r="EC72">
            <v>224</v>
          </cell>
          <cell r="ED72">
            <v>0</v>
          </cell>
        </row>
        <row r="73">
          <cell r="B73" t="str">
            <v>耿童童</v>
          </cell>
          <cell r="C73" t="str">
            <v>上海</v>
          </cell>
          <cell r="D73" t="str">
            <v>产研一部</v>
          </cell>
          <cell r="E73" t="str">
            <v>教育一组</v>
          </cell>
          <cell r="F73" t="str">
            <v>测试工程师</v>
          </cell>
          <cell r="G73">
            <v>45019</v>
          </cell>
          <cell r="H73">
            <v>45019</v>
          </cell>
          <cell r="I73">
            <v>45292</v>
          </cell>
          <cell r="J73">
            <v>8</v>
          </cell>
          <cell r="K73">
            <v>3.5</v>
          </cell>
          <cell r="L73">
            <v>2.5</v>
          </cell>
          <cell r="M73">
            <v>1</v>
          </cell>
          <cell r="N73">
            <v>0</v>
          </cell>
        </row>
        <row r="73">
          <cell r="S73">
            <v>3</v>
          </cell>
        </row>
        <row r="73">
          <cell r="U73">
            <v>11</v>
          </cell>
        </row>
        <row r="73">
          <cell r="X73">
            <v>2.5</v>
          </cell>
        </row>
        <row r="73">
          <cell r="AB73">
            <v>24</v>
          </cell>
        </row>
        <row r="73">
          <cell r="AD73">
            <v>8</v>
          </cell>
        </row>
        <row r="73">
          <cell r="AG73">
            <v>2.5</v>
          </cell>
          <cell r="AH73">
            <v>-1.5</v>
          </cell>
          <cell r="AI73">
            <v>-1.5</v>
          </cell>
          <cell r="AJ73">
            <v>1.5</v>
          </cell>
        </row>
        <row r="73">
          <cell r="AP73">
            <v>17</v>
          </cell>
        </row>
        <row r="73">
          <cell r="AW73">
            <v>9</v>
          </cell>
        </row>
        <row r="73">
          <cell r="AY73">
            <v>16</v>
          </cell>
        </row>
        <row r="73">
          <cell r="BF73">
            <v>5.5</v>
          </cell>
        </row>
        <row r="73">
          <cell r="BH73">
            <v>8</v>
          </cell>
        </row>
        <row r="73">
          <cell r="BO73">
            <v>8</v>
          </cell>
        </row>
        <row r="73">
          <cell r="BQ73">
            <v>14.5</v>
          </cell>
        </row>
        <row r="73">
          <cell r="BX73">
            <v>20</v>
          </cell>
        </row>
        <row r="73">
          <cell r="BZ73">
            <v>8</v>
          </cell>
        </row>
        <row r="73">
          <cell r="CG73">
            <v>9</v>
          </cell>
        </row>
        <row r="73">
          <cell r="CI73">
            <v>8</v>
          </cell>
        </row>
        <row r="73">
          <cell r="CP73">
            <v>26.5</v>
          </cell>
        </row>
        <row r="73">
          <cell r="CR73">
            <v>8</v>
          </cell>
        </row>
        <row r="73">
          <cell r="CV73">
            <v>1</v>
          </cell>
        </row>
        <row r="73">
          <cell r="CZ73">
            <v>1.5</v>
          </cell>
        </row>
        <row r="73">
          <cell r="DI73">
            <v>8</v>
          </cell>
        </row>
        <row r="73">
          <cell r="DK73">
            <v>16</v>
          </cell>
        </row>
        <row r="73">
          <cell r="DN73">
            <v>1</v>
          </cell>
        </row>
        <row r="73">
          <cell r="DT73">
            <v>8</v>
          </cell>
        </row>
        <row r="73">
          <cell r="DW73">
            <v>5</v>
          </cell>
          <cell r="DX73">
            <v>5</v>
          </cell>
          <cell r="DY73">
            <v>0</v>
          </cell>
          <cell r="DZ73">
            <v>122.5</v>
          </cell>
          <cell r="EA73">
            <v>114.5</v>
          </cell>
          <cell r="EB73">
            <v>16</v>
          </cell>
          <cell r="EC73">
            <v>0</v>
          </cell>
          <cell r="ED73">
            <v>0</v>
          </cell>
        </row>
        <row r="74">
          <cell r="B74" t="str">
            <v>蒲科辉</v>
          </cell>
          <cell r="C74" t="str">
            <v>上海</v>
          </cell>
          <cell r="D74" t="str">
            <v>产研一部</v>
          </cell>
          <cell r="E74" t="str">
            <v>/</v>
          </cell>
          <cell r="F74" t="str">
            <v>研发副总</v>
          </cell>
          <cell r="G74">
            <v>42005</v>
          </cell>
          <cell r="H74">
            <v>44927</v>
          </cell>
          <cell r="I74">
            <v>45292</v>
          </cell>
          <cell r="J74">
            <v>9</v>
          </cell>
          <cell r="K74">
            <v>10</v>
          </cell>
          <cell r="L74">
            <v>10</v>
          </cell>
          <cell r="M74">
            <v>0</v>
          </cell>
          <cell r="N74">
            <v>0</v>
          </cell>
        </row>
        <row r="74">
          <cell r="S74">
            <v>5.5</v>
          </cell>
          <cell r="T74">
            <v>17.5</v>
          </cell>
          <cell r="U74">
            <v>7.5</v>
          </cell>
        </row>
        <row r="74">
          <cell r="X74">
            <v>1.5</v>
          </cell>
        </row>
        <row r="74">
          <cell r="Z74">
            <v>0.5</v>
          </cell>
        </row>
        <row r="74">
          <cell r="AC74">
            <v>8.5</v>
          </cell>
        </row>
        <row r="74">
          <cell r="AG74">
            <v>1.5</v>
          </cell>
          <cell r="AH74">
            <v>-1.5</v>
          </cell>
          <cell r="AI74">
            <v>-1.5</v>
          </cell>
        </row>
        <row r="74">
          <cell r="AL74">
            <v>6</v>
          </cell>
        </row>
        <row r="74">
          <cell r="AO74">
            <v>18.5</v>
          </cell>
        </row>
        <row r="74">
          <cell r="AX74">
            <v>7</v>
          </cell>
        </row>
        <row r="74">
          <cell r="BD74">
            <v>2</v>
          </cell>
        </row>
        <row r="74">
          <cell r="BG74">
            <v>7</v>
          </cell>
        </row>
        <row r="74">
          <cell r="BO74">
            <v>2.5</v>
          </cell>
          <cell r="BP74">
            <v>24.5</v>
          </cell>
        </row>
        <row r="74">
          <cell r="BT74">
            <v>5</v>
          </cell>
        </row>
        <row r="74">
          <cell r="BX74">
            <v>8</v>
          </cell>
          <cell r="BY74">
            <v>9.5</v>
          </cell>
        </row>
        <row r="74">
          <cell r="CC74">
            <v>3</v>
          </cell>
        </row>
        <row r="74">
          <cell r="CG74">
            <v>15.5</v>
          </cell>
          <cell r="CH74">
            <v>7</v>
          </cell>
          <cell r="CI74">
            <v>15</v>
          </cell>
        </row>
        <row r="74">
          <cell r="CL74">
            <v>0.5</v>
          </cell>
        </row>
        <row r="74">
          <cell r="CQ74">
            <v>33</v>
          </cell>
        </row>
        <row r="74">
          <cell r="DA74">
            <v>26</v>
          </cell>
        </row>
        <row r="74">
          <cell r="DJ74">
            <v>44.5</v>
          </cell>
        </row>
        <row r="74">
          <cell r="DS74">
            <v>48</v>
          </cell>
        </row>
        <row r="74">
          <cell r="DW74">
            <v>10</v>
          </cell>
          <cell r="DX74">
            <v>10</v>
          </cell>
          <cell r="DY74">
            <v>0</v>
          </cell>
          <cell r="DZ74">
            <v>273.5</v>
          </cell>
          <cell r="EA74">
            <v>31.5</v>
          </cell>
          <cell r="EB74">
            <v>0</v>
          </cell>
          <cell r="EC74">
            <v>270</v>
          </cell>
          <cell r="ED74">
            <v>0</v>
          </cell>
        </row>
        <row r="75">
          <cell r="B75" t="str">
            <v>沈刚</v>
          </cell>
          <cell r="C75" t="str">
            <v>上海</v>
          </cell>
          <cell r="D75" t="str">
            <v>产研二部</v>
          </cell>
          <cell r="E75" t="str">
            <v>/</v>
          </cell>
          <cell r="F75" t="str">
            <v>研发副总</v>
          </cell>
          <cell r="G75">
            <v>42005</v>
          </cell>
          <cell r="H75">
            <v>44927</v>
          </cell>
          <cell r="I75">
            <v>45292</v>
          </cell>
          <cell r="J75">
            <v>0</v>
          </cell>
          <cell r="K75">
            <v>10</v>
          </cell>
          <cell r="L75">
            <v>9</v>
          </cell>
          <cell r="M75">
            <v>0</v>
          </cell>
          <cell r="N75">
            <v>0</v>
          </cell>
          <cell r="O75">
            <v>0.5</v>
          </cell>
        </row>
        <row r="75">
          <cell r="AG75">
            <v>0.5</v>
          </cell>
          <cell r="AH75">
            <v>-0.5</v>
          </cell>
          <cell r="AI75">
            <v>-0.5</v>
          </cell>
          <cell r="AJ75">
            <v>1</v>
          </cell>
        </row>
        <row r="75">
          <cell r="BK75">
            <v>0.5</v>
          </cell>
        </row>
        <row r="75">
          <cell r="BT75">
            <v>5.5</v>
          </cell>
        </row>
        <row r="75">
          <cell r="CC75">
            <v>2</v>
          </cell>
        </row>
        <row r="75">
          <cell r="CL75">
            <v>1</v>
          </cell>
        </row>
        <row r="75">
          <cell r="DN75">
            <v>0.5</v>
          </cell>
        </row>
        <row r="75">
          <cell r="DW75">
            <v>15</v>
          </cell>
          <cell r="DX75">
            <v>11</v>
          </cell>
          <cell r="DY75">
            <v>4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</row>
        <row r="76">
          <cell r="B76" t="str">
            <v>周宏坤</v>
          </cell>
          <cell r="C76" t="str">
            <v>上海</v>
          </cell>
          <cell r="D76" t="str">
            <v>产研二部</v>
          </cell>
          <cell r="E76" t="str">
            <v>架构组</v>
          </cell>
          <cell r="F76" t="str">
            <v>资深Java开发工程师</v>
          </cell>
          <cell r="G76">
            <v>43957</v>
          </cell>
          <cell r="H76">
            <v>44927</v>
          </cell>
          <cell r="I76">
            <v>45292</v>
          </cell>
          <cell r="J76">
            <v>0</v>
          </cell>
          <cell r="K76">
            <v>5</v>
          </cell>
          <cell r="L76">
            <v>5</v>
          </cell>
          <cell r="M76">
            <v>0</v>
          </cell>
          <cell r="N76">
            <v>0</v>
          </cell>
        </row>
        <row r="76">
          <cell r="T76">
            <v>5.5</v>
          </cell>
        </row>
        <row r="76">
          <cell r="X76">
            <v>3.5</v>
          </cell>
          <cell r="Y76">
            <v>2.5</v>
          </cell>
        </row>
        <row r="76">
          <cell r="AG76">
            <v>3.5</v>
          </cell>
          <cell r="AH76">
            <v>-3.5</v>
          </cell>
          <cell r="AI76">
            <v>-3.5</v>
          </cell>
        </row>
        <row r="76">
          <cell r="AS76">
            <v>1</v>
          </cell>
        </row>
        <row r="76">
          <cell r="BB76">
            <v>0.5</v>
          </cell>
        </row>
        <row r="76">
          <cell r="BL76">
            <v>3</v>
          </cell>
        </row>
        <row r="76">
          <cell r="CD76">
            <v>2.5</v>
          </cell>
        </row>
        <row r="76">
          <cell r="CQ76">
            <v>59.5</v>
          </cell>
        </row>
        <row r="76">
          <cell r="DJ76">
            <v>8</v>
          </cell>
        </row>
        <row r="76">
          <cell r="DO76">
            <v>2.5</v>
          </cell>
        </row>
        <row r="76">
          <cell r="DS76">
            <v>8</v>
          </cell>
        </row>
        <row r="76">
          <cell r="DW76">
            <v>5</v>
          </cell>
          <cell r="DX76">
            <v>5</v>
          </cell>
          <cell r="DY76">
            <v>0</v>
          </cell>
          <cell r="DZ76">
            <v>81</v>
          </cell>
          <cell r="EA76">
            <v>0</v>
          </cell>
          <cell r="EB76">
            <v>0</v>
          </cell>
          <cell r="EC76">
            <v>81</v>
          </cell>
          <cell r="ED76">
            <v>10.5</v>
          </cell>
        </row>
        <row r="77">
          <cell r="B77" t="str">
            <v>夏菁</v>
          </cell>
          <cell r="C77" t="str">
            <v>上海</v>
          </cell>
          <cell r="D77" t="str">
            <v>产研二部</v>
          </cell>
          <cell r="E77" t="str">
            <v>测试二部</v>
          </cell>
          <cell r="F77" t="str">
            <v>测试经理</v>
          </cell>
          <cell r="G77">
            <v>44075</v>
          </cell>
          <cell r="H77">
            <v>44927</v>
          </cell>
          <cell r="I77">
            <v>45292</v>
          </cell>
          <cell r="J77">
            <v>4</v>
          </cell>
          <cell r="K77">
            <v>5</v>
          </cell>
          <cell r="L77">
            <v>4.5</v>
          </cell>
          <cell r="M77">
            <v>0.5</v>
          </cell>
          <cell r="N77">
            <v>0</v>
          </cell>
        </row>
        <row r="77">
          <cell r="X77">
            <v>4</v>
          </cell>
        </row>
        <row r="77">
          <cell r="AG77">
            <v>4</v>
          </cell>
          <cell r="AH77">
            <v>-3.5</v>
          </cell>
          <cell r="AI77">
            <v>-3.5</v>
          </cell>
        </row>
        <row r="77">
          <cell r="AN77">
            <v>4</v>
          </cell>
        </row>
        <row r="77">
          <cell r="AP77">
            <v>8</v>
          </cell>
        </row>
        <row r="77">
          <cell r="AY77">
            <v>8</v>
          </cell>
        </row>
        <row r="77">
          <cell r="BH77">
            <v>10</v>
          </cell>
        </row>
        <row r="77">
          <cell r="BZ77">
            <v>8</v>
          </cell>
        </row>
        <row r="77">
          <cell r="CI77">
            <v>25</v>
          </cell>
        </row>
        <row r="77">
          <cell r="CL77">
            <v>1.5</v>
          </cell>
        </row>
        <row r="77">
          <cell r="CP77">
            <v>20</v>
          </cell>
        </row>
        <row r="77">
          <cell r="CR77">
            <v>16</v>
          </cell>
        </row>
        <row r="77">
          <cell r="DB77">
            <v>12</v>
          </cell>
        </row>
        <row r="77">
          <cell r="DK77">
            <v>8</v>
          </cell>
        </row>
        <row r="77">
          <cell r="DT77">
            <v>8</v>
          </cell>
        </row>
        <row r="77">
          <cell r="DW77">
            <v>5</v>
          </cell>
          <cell r="DX77">
            <v>5</v>
          </cell>
          <cell r="DY77">
            <v>0</v>
          </cell>
          <cell r="DZ77">
            <v>103</v>
          </cell>
          <cell r="EA77">
            <v>24</v>
          </cell>
          <cell r="EB77">
            <v>83</v>
          </cell>
          <cell r="EC77">
            <v>0</v>
          </cell>
          <cell r="ED77">
            <v>0</v>
          </cell>
        </row>
        <row r="78">
          <cell r="B78" t="str">
            <v>王敬豪</v>
          </cell>
          <cell r="C78" t="str">
            <v>上海</v>
          </cell>
          <cell r="D78" t="str">
            <v>产研二部</v>
          </cell>
          <cell r="E78" t="str">
            <v>架构组</v>
          </cell>
          <cell r="F78" t="str">
            <v>Java开发工程师</v>
          </cell>
          <cell r="G78">
            <v>44753</v>
          </cell>
          <cell r="H78">
            <v>44927</v>
          </cell>
          <cell r="I78">
            <v>45292</v>
          </cell>
          <cell r="J78">
            <v>8</v>
          </cell>
          <cell r="K78">
            <v>5</v>
          </cell>
          <cell r="L78">
            <v>5</v>
          </cell>
          <cell r="M78">
            <v>0</v>
          </cell>
          <cell r="N78">
            <v>0</v>
          </cell>
        </row>
        <row r="78">
          <cell r="S78">
            <v>8</v>
          </cell>
          <cell r="T78">
            <v>12</v>
          </cell>
        </row>
        <row r="78">
          <cell r="X78">
            <v>3</v>
          </cell>
        </row>
        <row r="78">
          <cell r="AG78">
            <v>3</v>
          </cell>
          <cell r="AH78">
            <v>-3</v>
          </cell>
          <cell r="AI78">
            <v>-3</v>
          </cell>
        </row>
        <row r="78">
          <cell r="AK78">
            <v>2.5</v>
          </cell>
        </row>
        <row r="78">
          <cell r="AT78">
            <v>4</v>
          </cell>
        </row>
        <row r="78">
          <cell r="BG78">
            <v>4</v>
          </cell>
        </row>
        <row r="78">
          <cell r="BK78">
            <v>1</v>
          </cell>
        </row>
        <row r="78">
          <cell r="BT78">
            <v>1</v>
          </cell>
          <cell r="BU78">
            <v>16</v>
          </cell>
        </row>
        <row r="78">
          <cell r="CH78">
            <v>16</v>
          </cell>
        </row>
        <row r="78">
          <cell r="CM78">
            <v>16</v>
          </cell>
        </row>
        <row r="78">
          <cell r="CP78">
            <v>8</v>
          </cell>
        </row>
        <row r="78">
          <cell r="CR78">
            <v>8</v>
          </cell>
        </row>
        <row r="78">
          <cell r="DB78">
            <v>8</v>
          </cell>
        </row>
        <row r="78">
          <cell r="DJ78">
            <v>8</v>
          </cell>
        </row>
        <row r="78">
          <cell r="DR78">
            <v>8</v>
          </cell>
        </row>
        <row r="78">
          <cell r="DW78">
            <v>5</v>
          </cell>
          <cell r="DX78">
            <v>5</v>
          </cell>
          <cell r="DY78">
            <v>0</v>
          </cell>
          <cell r="DZ78">
            <v>56</v>
          </cell>
          <cell r="EA78">
            <v>24</v>
          </cell>
          <cell r="EB78">
            <v>0</v>
          </cell>
          <cell r="EC78">
            <v>40</v>
          </cell>
          <cell r="ED78">
            <v>38.5</v>
          </cell>
        </row>
        <row r="79">
          <cell r="B79" t="str">
            <v>吴登朋</v>
          </cell>
          <cell r="C79" t="str">
            <v>上海</v>
          </cell>
          <cell r="D79" t="str">
            <v>产研二部</v>
          </cell>
          <cell r="E79" t="str">
            <v>系统中台组</v>
          </cell>
          <cell r="F79" t="str">
            <v>测试工程师</v>
          </cell>
          <cell r="G79">
            <v>44970</v>
          </cell>
          <cell r="H79">
            <v>44970</v>
          </cell>
          <cell r="I79">
            <v>45292</v>
          </cell>
          <cell r="J79">
            <v>24</v>
          </cell>
          <cell r="K79">
            <v>4.5</v>
          </cell>
          <cell r="L79">
            <v>0</v>
          </cell>
          <cell r="M79">
            <v>4.5</v>
          </cell>
          <cell r="N79">
            <v>0</v>
          </cell>
        </row>
        <row r="79">
          <cell r="X79">
            <v>5</v>
          </cell>
        </row>
        <row r="79">
          <cell r="AC79">
            <v>8</v>
          </cell>
        </row>
        <row r="79">
          <cell r="AG79">
            <v>5</v>
          </cell>
          <cell r="AH79">
            <v>-0.5</v>
          </cell>
          <cell r="AI79">
            <v>-0.5</v>
          </cell>
        </row>
        <row r="79">
          <cell r="AM79">
            <v>1</v>
          </cell>
        </row>
        <row r="79">
          <cell r="AO79">
            <v>24</v>
          </cell>
        </row>
        <row r="79">
          <cell r="AX79">
            <v>24</v>
          </cell>
        </row>
        <row r="79">
          <cell r="BG79">
            <v>28</v>
          </cell>
        </row>
        <row r="79">
          <cell r="BK79">
            <v>0.5</v>
          </cell>
        </row>
        <row r="79">
          <cell r="BP79">
            <v>8</v>
          </cell>
        </row>
        <row r="79">
          <cell r="BV79">
            <v>1</v>
          </cell>
        </row>
        <row r="79">
          <cell r="BY79">
            <v>8</v>
          </cell>
        </row>
        <row r="79">
          <cell r="CH79">
            <v>32</v>
          </cell>
        </row>
        <row r="79">
          <cell r="CL79">
            <v>4</v>
          </cell>
        </row>
        <row r="79">
          <cell r="CP79">
            <v>8</v>
          </cell>
          <cell r="CQ79">
            <v>5.5</v>
          </cell>
          <cell r="CR79">
            <v>16</v>
          </cell>
        </row>
        <row r="79">
          <cell r="CZ79">
            <v>16</v>
          </cell>
          <cell r="DA79">
            <v>15</v>
          </cell>
        </row>
        <row r="79">
          <cell r="DI79">
            <v>4</v>
          </cell>
          <cell r="DJ79">
            <v>16</v>
          </cell>
        </row>
        <row r="79">
          <cell r="DS79">
            <v>39</v>
          </cell>
        </row>
        <row r="79">
          <cell r="DW79">
            <v>5</v>
          </cell>
          <cell r="DX79">
            <v>5</v>
          </cell>
          <cell r="DY79">
            <v>0</v>
          </cell>
          <cell r="DZ79">
            <v>223.5</v>
          </cell>
          <cell r="EA79">
            <v>28</v>
          </cell>
          <cell r="EB79">
            <v>12</v>
          </cell>
          <cell r="EC79">
            <v>198.5</v>
          </cell>
          <cell r="ED79">
            <v>0</v>
          </cell>
        </row>
        <row r="80">
          <cell r="B80" t="str">
            <v>胡军</v>
          </cell>
          <cell r="C80" t="str">
            <v>上海</v>
          </cell>
          <cell r="D80" t="str">
            <v>产研二部</v>
          </cell>
          <cell r="E80" t="str">
            <v>架构组</v>
          </cell>
          <cell r="F80" t="str">
            <v>研发主管</v>
          </cell>
          <cell r="G80">
            <v>44256</v>
          </cell>
          <cell r="H80">
            <v>44927</v>
          </cell>
          <cell r="I80">
            <v>45292</v>
          </cell>
          <cell r="J80">
            <v>32</v>
          </cell>
          <cell r="K80">
            <v>5</v>
          </cell>
          <cell r="L80">
            <v>4</v>
          </cell>
          <cell r="M80">
            <v>1</v>
          </cell>
          <cell r="N80">
            <v>0</v>
          </cell>
        </row>
        <row r="80">
          <cell r="X80">
            <v>1</v>
          </cell>
        </row>
        <row r="80">
          <cell r="AB80">
            <v>4</v>
          </cell>
        </row>
        <row r="80">
          <cell r="AG80">
            <v>1</v>
          </cell>
          <cell r="AH80">
            <v>0</v>
          </cell>
          <cell r="AI80">
            <v>0</v>
          </cell>
        </row>
        <row r="80">
          <cell r="AS80">
            <v>1</v>
          </cell>
        </row>
        <row r="80">
          <cell r="BT80">
            <v>0.5</v>
          </cell>
        </row>
        <row r="80">
          <cell r="CC80">
            <v>3.5</v>
          </cell>
        </row>
        <row r="80">
          <cell r="CG80">
            <v>12</v>
          </cell>
        </row>
        <row r="80">
          <cell r="CI80">
            <v>6.5</v>
          </cell>
        </row>
        <row r="80">
          <cell r="CP80">
            <v>16</v>
          </cell>
        </row>
        <row r="80">
          <cell r="DK80">
            <v>8</v>
          </cell>
        </row>
        <row r="80">
          <cell r="DW80">
            <v>5</v>
          </cell>
          <cell r="DX80">
            <v>5</v>
          </cell>
          <cell r="DY80">
            <v>0</v>
          </cell>
          <cell r="DZ80">
            <v>14.5</v>
          </cell>
          <cell r="EA80">
            <v>32</v>
          </cell>
          <cell r="EB80">
            <v>14.5</v>
          </cell>
          <cell r="EC80">
            <v>0</v>
          </cell>
          <cell r="ED80">
            <v>0</v>
          </cell>
        </row>
        <row r="81">
          <cell r="B81" t="str">
            <v>刘翼飞</v>
          </cell>
          <cell r="C81" t="str">
            <v>上海</v>
          </cell>
          <cell r="D81" t="str">
            <v>产研二部</v>
          </cell>
          <cell r="E81" t="str">
            <v>系统运维组</v>
          </cell>
          <cell r="F81" t="str">
            <v>运维工程师</v>
          </cell>
          <cell r="G81">
            <v>44977</v>
          </cell>
          <cell r="H81">
            <v>44977</v>
          </cell>
          <cell r="I81">
            <v>45292</v>
          </cell>
          <cell r="J81">
            <v>0</v>
          </cell>
          <cell r="K81">
            <v>4.5</v>
          </cell>
          <cell r="L81">
            <v>1</v>
          </cell>
          <cell r="M81">
            <v>3.5</v>
          </cell>
          <cell r="N81">
            <v>0</v>
          </cell>
        </row>
        <row r="81">
          <cell r="X81">
            <v>5.5</v>
          </cell>
          <cell r="Y81">
            <v>2.5</v>
          </cell>
        </row>
        <row r="81">
          <cell r="AG81">
            <v>5.5</v>
          </cell>
          <cell r="AH81">
            <v>-2</v>
          </cell>
          <cell r="AI81">
            <v>-2</v>
          </cell>
        </row>
        <row r="81">
          <cell r="AO81">
            <v>5.5</v>
          </cell>
        </row>
        <row r="81">
          <cell r="AX81">
            <v>5.5</v>
          </cell>
          <cell r="AY81">
            <v>8</v>
          </cell>
        </row>
        <row r="81">
          <cell r="BX81">
            <v>8</v>
          </cell>
        </row>
        <row r="81">
          <cell r="CD81">
            <v>5.5</v>
          </cell>
        </row>
        <row r="81">
          <cell r="CI81">
            <v>8</v>
          </cell>
        </row>
        <row r="81">
          <cell r="CL81">
            <v>2</v>
          </cell>
        </row>
        <row r="81">
          <cell r="DI81">
            <v>8</v>
          </cell>
          <cell r="DJ81">
            <v>8</v>
          </cell>
        </row>
        <row r="81">
          <cell r="DN81">
            <v>1</v>
          </cell>
          <cell r="DO81">
            <v>5.5</v>
          </cell>
        </row>
        <row r="81">
          <cell r="DW81">
            <v>5</v>
          </cell>
          <cell r="DX81">
            <v>5</v>
          </cell>
          <cell r="DY81">
            <v>0</v>
          </cell>
          <cell r="DZ81">
            <v>35</v>
          </cell>
          <cell r="EA81">
            <v>16</v>
          </cell>
          <cell r="EB81">
            <v>0</v>
          </cell>
          <cell r="EC81">
            <v>13.5</v>
          </cell>
          <cell r="ED81">
            <v>13.5</v>
          </cell>
        </row>
        <row r="82">
          <cell r="B82" t="str">
            <v>赵朝龙</v>
          </cell>
          <cell r="C82" t="str">
            <v>上海</v>
          </cell>
          <cell r="D82" t="str">
            <v>产研二部</v>
          </cell>
          <cell r="E82" t="str">
            <v>系统运维组</v>
          </cell>
          <cell r="F82" t="str">
            <v>运维工程师</v>
          </cell>
          <cell r="G82">
            <v>44977</v>
          </cell>
          <cell r="H82">
            <v>44977</v>
          </cell>
          <cell r="I82">
            <v>45292</v>
          </cell>
          <cell r="J82">
            <v>0</v>
          </cell>
          <cell r="K82">
            <v>4.5</v>
          </cell>
          <cell r="L82">
            <v>2</v>
          </cell>
          <cell r="M82">
            <v>2.5</v>
          </cell>
          <cell r="N82">
            <v>0</v>
          </cell>
          <cell r="O82">
            <v>0.5</v>
          </cell>
          <cell r="P82">
            <v>10.5</v>
          </cell>
        </row>
        <row r="82">
          <cell r="X82">
            <v>4</v>
          </cell>
          <cell r="Y82">
            <v>4.5</v>
          </cell>
        </row>
        <row r="82">
          <cell r="AG82">
            <v>4.5</v>
          </cell>
          <cell r="AH82">
            <v>-2</v>
          </cell>
          <cell r="AI82">
            <v>-2</v>
          </cell>
          <cell r="AJ82">
            <v>2</v>
          </cell>
          <cell r="AK82">
            <v>8</v>
          </cell>
        </row>
        <row r="82">
          <cell r="AO82">
            <v>5.5</v>
          </cell>
          <cell r="AP82">
            <v>5.5</v>
          </cell>
        </row>
        <row r="82">
          <cell r="BV82">
            <v>1</v>
          </cell>
        </row>
        <row r="82">
          <cell r="CC82">
            <v>1</v>
          </cell>
          <cell r="CD82">
            <v>8</v>
          </cell>
        </row>
        <row r="82">
          <cell r="CR82">
            <v>8</v>
          </cell>
        </row>
        <row r="82">
          <cell r="DK82">
            <v>8</v>
          </cell>
        </row>
        <row r="82">
          <cell r="DW82">
            <v>5</v>
          </cell>
          <cell r="DX82">
            <v>5</v>
          </cell>
          <cell r="DY82">
            <v>0</v>
          </cell>
          <cell r="DZ82">
            <v>27</v>
          </cell>
          <cell r="EA82">
            <v>0</v>
          </cell>
          <cell r="EB82">
            <v>21.5</v>
          </cell>
          <cell r="EC82">
            <v>5.5</v>
          </cell>
          <cell r="ED82">
            <v>31</v>
          </cell>
        </row>
        <row r="83">
          <cell r="B83" t="str">
            <v>黄金伟</v>
          </cell>
          <cell r="C83" t="str">
            <v>上海</v>
          </cell>
          <cell r="D83" t="str">
            <v>产研二部</v>
          </cell>
          <cell r="E83" t="str">
            <v>系统运维组</v>
          </cell>
          <cell r="F83" t="str">
            <v>运维主管</v>
          </cell>
          <cell r="G83">
            <v>44322</v>
          </cell>
          <cell r="H83">
            <v>44927</v>
          </cell>
          <cell r="I83">
            <v>45292</v>
          </cell>
          <cell r="J83">
            <v>0</v>
          </cell>
          <cell r="K83">
            <v>5</v>
          </cell>
          <cell r="L83">
            <v>5</v>
          </cell>
          <cell r="M83">
            <v>0</v>
          </cell>
          <cell r="N83">
            <v>0</v>
          </cell>
        </row>
        <row r="83">
          <cell r="X83">
            <v>4</v>
          </cell>
        </row>
        <row r="83">
          <cell r="AG83">
            <v>4</v>
          </cell>
          <cell r="AH83">
            <v>-4</v>
          </cell>
          <cell r="AI83">
            <v>-4</v>
          </cell>
        </row>
        <row r="83">
          <cell r="AK83">
            <v>18.5</v>
          </cell>
        </row>
        <row r="83">
          <cell r="AT83">
            <v>8</v>
          </cell>
        </row>
        <row r="83">
          <cell r="BB83">
            <v>1</v>
          </cell>
        </row>
        <row r="83">
          <cell r="BU83">
            <v>21.5</v>
          </cell>
        </row>
        <row r="83">
          <cell r="CD83">
            <v>8</v>
          </cell>
        </row>
        <row r="83">
          <cell r="CM83">
            <v>8</v>
          </cell>
        </row>
        <row r="83">
          <cell r="DI83">
            <v>5.5</v>
          </cell>
        </row>
        <row r="83">
          <cell r="DK83">
            <v>8</v>
          </cell>
        </row>
        <row r="83">
          <cell r="DR83">
            <v>8</v>
          </cell>
        </row>
        <row r="83">
          <cell r="DT83">
            <v>5.5</v>
          </cell>
        </row>
        <row r="83">
          <cell r="DW83">
            <v>5</v>
          </cell>
          <cell r="DX83">
            <v>5</v>
          </cell>
          <cell r="DY83">
            <v>0</v>
          </cell>
          <cell r="DZ83">
            <v>13.5</v>
          </cell>
          <cell r="EA83">
            <v>13.5</v>
          </cell>
          <cell r="EB83">
            <v>0</v>
          </cell>
          <cell r="EC83">
            <v>0</v>
          </cell>
          <cell r="ED83">
            <v>64</v>
          </cell>
        </row>
        <row r="84">
          <cell r="B84" t="str">
            <v>孙运成</v>
          </cell>
          <cell r="C84" t="str">
            <v>上海</v>
          </cell>
          <cell r="D84" t="str">
            <v>产研二部</v>
          </cell>
          <cell r="E84" t="str">
            <v>架构组</v>
          </cell>
          <cell r="F84" t="str">
            <v>Java开发工程师</v>
          </cell>
          <cell r="G84">
            <v>44992</v>
          </cell>
          <cell r="H84">
            <v>44992</v>
          </cell>
          <cell r="I84">
            <v>45292</v>
          </cell>
          <cell r="J84">
            <v>0</v>
          </cell>
          <cell r="K84">
            <v>4</v>
          </cell>
          <cell r="L84">
            <v>3</v>
          </cell>
          <cell r="M84">
            <v>1</v>
          </cell>
          <cell r="N84">
            <v>0</v>
          </cell>
        </row>
        <row r="84">
          <cell r="T84">
            <v>15</v>
          </cell>
        </row>
        <row r="84">
          <cell r="X84">
            <v>5</v>
          </cell>
        </row>
        <row r="84">
          <cell r="AG84">
            <v>5</v>
          </cell>
          <cell r="AH84">
            <v>-4</v>
          </cell>
          <cell r="AI84">
            <v>-4</v>
          </cell>
        </row>
        <row r="84">
          <cell r="AO84">
            <v>4</v>
          </cell>
        </row>
        <row r="84">
          <cell r="AS84">
            <v>1</v>
          </cell>
          <cell r="AT84">
            <v>24</v>
          </cell>
        </row>
        <row r="84">
          <cell r="BE84">
            <v>9</v>
          </cell>
        </row>
        <row r="84">
          <cell r="BO84">
            <v>5.5</v>
          </cell>
        </row>
        <row r="84">
          <cell r="BQ84">
            <v>5.5</v>
          </cell>
        </row>
        <row r="84">
          <cell r="CM84">
            <v>8</v>
          </cell>
        </row>
        <row r="84">
          <cell r="CW84">
            <v>2.5</v>
          </cell>
        </row>
        <row r="84">
          <cell r="DF84">
            <v>24</v>
          </cell>
        </row>
        <row r="84">
          <cell r="DO84">
            <v>8</v>
          </cell>
        </row>
        <row r="84">
          <cell r="DW84">
            <v>5</v>
          </cell>
          <cell r="DX84">
            <v>5</v>
          </cell>
          <cell r="DY84">
            <v>0</v>
          </cell>
          <cell r="DZ84">
            <v>24.5</v>
          </cell>
          <cell r="EA84">
            <v>5.5</v>
          </cell>
          <cell r="EB84">
            <v>0</v>
          </cell>
          <cell r="EC84">
            <v>19</v>
          </cell>
          <cell r="ED84">
            <v>72</v>
          </cell>
        </row>
        <row r="85">
          <cell r="B85" t="str">
            <v>牟立强</v>
          </cell>
          <cell r="C85" t="str">
            <v>上海</v>
          </cell>
          <cell r="D85" t="str">
            <v>业务二部</v>
          </cell>
          <cell r="E85" t="str">
            <v>/</v>
          </cell>
          <cell r="F85" t="str">
            <v>业务二部总监</v>
          </cell>
          <cell r="G85">
            <v>43166</v>
          </cell>
          <cell r="H85">
            <v>44927</v>
          </cell>
          <cell r="I85">
            <v>45292</v>
          </cell>
          <cell r="J85">
            <v>23</v>
          </cell>
          <cell r="K85">
            <v>5</v>
          </cell>
          <cell r="L85">
            <v>4</v>
          </cell>
          <cell r="M85">
            <v>1</v>
          </cell>
          <cell r="N85">
            <v>0</v>
          </cell>
        </row>
        <row r="85">
          <cell r="S85">
            <v>4.5</v>
          </cell>
        </row>
        <row r="85">
          <cell r="U85">
            <v>5.5</v>
          </cell>
        </row>
        <row r="85">
          <cell r="AB85">
            <v>2</v>
          </cell>
        </row>
        <row r="85">
          <cell r="AG85">
            <v>0</v>
          </cell>
          <cell r="AH85">
            <v>1</v>
          </cell>
          <cell r="AI85">
            <v>0</v>
          </cell>
        </row>
        <row r="85">
          <cell r="AN85">
            <v>16</v>
          </cell>
        </row>
        <row r="85">
          <cell r="AP85">
            <v>8</v>
          </cell>
        </row>
        <row r="85">
          <cell r="AW85">
            <v>10.5</v>
          </cell>
        </row>
        <row r="85">
          <cell r="AY85">
            <v>8</v>
          </cell>
        </row>
        <row r="85">
          <cell r="BB85">
            <v>1</v>
          </cell>
        </row>
        <row r="85">
          <cell r="BE85">
            <v>2</v>
          </cell>
          <cell r="BF85">
            <v>13.5</v>
          </cell>
        </row>
        <row r="85">
          <cell r="BH85">
            <v>8</v>
          </cell>
        </row>
        <row r="85">
          <cell r="BO85">
            <v>2</v>
          </cell>
        </row>
        <row r="85">
          <cell r="BQ85">
            <v>13</v>
          </cell>
        </row>
        <row r="85">
          <cell r="BX85">
            <v>4.5</v>
          </cell>
        </row>
        <row r="85">
          <cell r="BZ85">
            <v>22.5</v>
          </cell>
        </row>
        <row r="85">
          <cell r="CG85">
            <v>28.5</v>
          </cell>
        </row>
        <row r="85">
          <cell r="CI85">
            <v>5.5</v>
          </cell>
        </row>
        <row r="85">
          <cell r="CL85">
            <v>2</v>
          </cell>
        </row>
        <row r="85">
          <cell r="CP85">
            <v>8</v>
          </cell>
        </row>
        <row r="85">
          <cell r="CV85">
            <v>1</v>
          </cell>
        </row>
        <row r="85">
          <cell r="CZ85">
            <v>5</v>
          </cell>
        </row>
        <row r="85">
          <cell r="DB85">
            <v>5.5</v>
          </cell>
        </row>
        <row r="85">
          <cell r="DR85">
            <v>2</v>
          </cell>
        </row>
        <row r="85">
          <cell r="DW85">
            <v>5</v>
          </cell>
          <cell r="DX85">
            <v>4</v>
          </cell>
          <cell r="DY85">
            <v>1</v>
          </cell>
          <cell r="DZ85">
            <v>76</v>
          </cell>
          <cell r="EA85">
            <v>96.5</v>
          </cell>
          <cell r="EB85">
            <v>2.5</v>
          </cell>
          <cell r="EC85">
            <v>0</v>
          </cell>
          <cell r="ED85">
            <v>0</v>
          </cell>
        </row>
        <row r="86">
          <cell r="B86" t="str">
            <v>吴戈</v>
          </cell>
          <cell r="C86" t="str">
            <v>上海</v>
          </cell>
          <cell r="D86" t="str">
            <v>业务二部</v>
          </cell>
          <cell r="E86" t="str">
            <v>/</v>
          </cell>
          <cell r="F86" t="str">
            <v>业务运营</v>
          </cell>
          <cell r="G86">
            <v>44166</v>
          </cell>
          <cell r="H86">
            <v>44927</v>
          </cell>
          <cell r="I86">
            <v>45292</v>
          </cell>
          <cell r="J86">
            <v>12</v>
          </cell>
          <cell r="K86">
            <v>5</v>
          </cell>
          <cell r="L86">
            <v>3</v>
          </cell>
          <cell r="M86">
            <v>2</v>
          </cell>
          <cell r="N86">
            <v>0</v>
          </cell>
        </row>
        <row r="86">
          <cell r="X86">
            <v>2</v>
          </cell>
        </row>
        <row r="86">
          <cell r="AG86">
            <v>2</v>
          </cell>
          <cell r="AH86">
            <v>0</v>
          </cell>
          <cell r="AI86">
            <v>0</v>
          </cell>
          <cell r="AJ86">
            <v>1</v>
          </cell>
        </row>
        <row r="86">
          <cell r="AN86">
            <v>8</v>
          </cell>
        </row>
        <row r="86">
          <cell r="BF86">
            <v>1</v>
          </cell>
        </row>
        <row r="86">
          <cell r="BK86">
            <v>2</v>
          </cell>
        </row>
        <row r="86">
          <cell r="CG86">
            <v>1</v>
          </cell>
        </row>
        <row r="86">
          <cell r="CL86">
            <v>1</v>
          </cell>
        </row>
        <row r="86">
          <cell r="DF86">
            <v>4</v>
          </cell>
        </row>
        <row r="86">
          <cell r="DR86">
            <v>16</v>
          </cell>
        </row>
        <row r="86">
          <cell r="DT86">
            <v>20</v>
          </cell>
        </row>
        <row r="86">
          <cell r="DW86">
            <v>5</v>
          </cell>
          <cell r="DX86">
            <v>4</v>
          </cell>
          <cell r="DY86">
            <v>1</v>
          </cell>
          <cell r="DZ86">
            <v>20</v>
          </cell>
          <cell r="EA86">
            <v>26</v>
          </cell>
          <cell r="EB86">
            <v>6</v>
          </cell>
          <cell r="EC86">
            <v>0</v>
          </cell>
          <cell r="ED86">
            <v>4</v>
          </cell>
        </row>
        <row r="87">
          <cell r="B87" t="str">
            <v>孙静怡</v>
          </cell>
          <cell r="C87" t="str">
            <v>上海</v>
          </cell>
          <cell r="D87" t="str">
            <v>业务二部</v>
          </cell>
          <cell r="E87" t="str">
            <v>/</v>
          </cell>
          <cell r="F87" t="str">
            <v>业务运营</v>
          </cell>
          <cell r="G87">
            <v>44324</v>
          </cell>
          <cell r="H87">
            <v>44927</v>
          </cell>
          <cell r="I87">
            <v>45292</v>
          </cell>
          <cell r="J87">
            <v>24</v>
          </cell>
          <cell r="K87">
            <v>5</v>
          </cell>
          <cell r="L87">
            <v>5</v>
          </cell>
          <cell r="M87">
            <v>0</v>
          </cell>
          <cell r="N87">
            <v>0</v>
          </cell>
        </row>
        <row r="87">
          <cell r="S87">
            <v>8</v>
          </cell>
        </row>
        <row r="87">
          <cell r="AB87">
            <v>16</v>
          </cell>
        </row>
        <row r="87">
          <cell r="AG87">
            <v>0</v>
          </cell>
          <cell r="AH87">
            <v>0</v>
          </cell>
          <cell r="AI87">
            <v>0</v>
          </cell>
        </row>
        <row r="87">
          <cell r="BB87">
            <v>2</v>
          </cell>
        </row>
        <row r="87">
          <cell r="BK87">
            <v>1</v>
          </cell>
        </row>
        <row r="87">
          <cell r="CC87">
            <v>0.5</v>
          </cell>
        </row>
        <row r="87">
          <cell r="CH87">
            <v>16</v>
          </cell>
        </row>
        <row r="87">
          <cell r="CL87">
            <v>0.5</v>
          </cell>
        </row>
        <row r="87">
          <cell r="CR87">
            <v>7</v>
          </cell>
        </row>
        <row r="87">
          <cell r="CW87">
            <v>1</v>
          </cell>
        </row>
        <row r="87">
          <cell r="DI87">
            <v>4</v>
          </cell>
        </row>
        <row r="87">
          <cell r="DN87">
            <v>1</v>
          </cell>
        </row>
        <row r="87">
          <cell r="DS87">
            <v>8</v>
          </cell>
        </row>
        <row r="87">
          <cell r="DW87">
            <v>5</v>
          </cell>
          <cell r="DX87">
            <v>5</v>
          </cell>
          <cell r="DY87">
            <v>0</v>
          </cell>
          <cell r="DZ87">
            <v>31</v>
          </cell>
          <cell r="EA87">
            <v>28</v>
          </cell>
          <cell r="EB87">
            <v>3</v>
          </cell>
          <cell r="EC87">
            <v>24</v>
          </cell>
          <cell r="ED87">
            <v>1</v>
          </cell>
        </row>
        <row r="88">
          <cell r="B88" t="str">
            <v>陈春霞</v>
          </cell>
          <cell r="C88" t="str">
            <v>上海</v>
          </cell>
          <cell r="D88" t="str">
            <v>上海营销一部</v>
          </cell>
          <cell r="E88" t="str">
            <v>/</v>
          </cell>
          <cell r="F88" t="str">
            <v>资深销售五级</v>
          </cell>
          <cell r="G88">
            <v>43262</v>
          </cell>
          <cell r="H88">
            <v>44927</v>
          </cell>
          <cell r="I88">
            <v>45292</v>
          </cell>
          <cell r="J88">
            <v>0</v>
          </cell>
          <cell r="K88">
            <v>5</v>
          </cell>
          <cell r="L88">
            <v>5</v>
          </cell>
          <cell r="M88">
            <v>0</v>
          </cell>
          <cell r="N88">
            <v>9</v>
          </cell>
        </row>
        <row r="88">
          <cell r="AG88">
            <v>0</v>
          </cell>
          <cell r="AH88">
            <v>0</v>
          </cell>
          <cell r="AI88">
            <v>0</v>
          </cell>
        </row>
        <row r="88">
          <cell r="AS88">
            <v>4.5</v>
          </cell>
        </row>
        <row r="88">
          <cell r="AZ88">
            <v>3</v>
          </cell>
        </row>
        <row r="88">
          <cell r="BO88">
            <v>16</v>
          </cell>
        </row>
        <row r="88">
          <cell r="BQ88">
            <v>16</v>
          </cell>
        </row>
        <row r="88">
          <cell r="BT88">
            <v>0.5</v>
          </cell>
        </row>
        <row r="88">
          <cell r="BX88">
            <v>15</v>
          </cell>
        </row>
        <row r="88">
          <cell r="BZ88">
            <v>16</v>
          </cell>
          <cell r="CA88">
            <v>1</v>
          </cell>
        </row>
        <row r="88">
          <cell r="CG88">
            <v>16</v>
          </cell>
        </row>
        <row r="88">
          <cell r="CI88">
            <v>16</v>
          </cell>
        </row>
        <row r="88">
          <cell r="CP88">
            <v>16</v>
          </cell>
        </row>
        <row r="88">
          <cell r="CR88">
            <v>16</v>
          </cell>
        </row>
        <row r="88">
          <cell r="CZ88">
            <v>4.5</v>
          </cell>
        </row>
        <row r="88">
          <cell r="DB88">
            <v>8</v>
          </cell>
          <cell r="DC88">
            <v>2</v>
          </cell>
        </row>
        <row r="88">
          <cell r="DI88">
            <v>12</v>
          </cell>
        </row>
        <row r="88">
          <cell r="DK88">
            <v>16</v>
          </cell>
        </row>
        <row r="88">
          <cell r="DR88">
            <v>8</v>
          </cell>
        </row>
        <row r="88">
          <cell r="DT88">
            <v>8</v>
          </cell>
        </row>
        <row r="88">
          <cell r="DW88">
            <v>5</v>
          </cell>
          <cell r="DX88">
            <v>5</v>
          </cell>
          <cell r="DY88">
            <v>0</v>
          </cell>
          <cell r="DZ88">
            <v>96</v>
          </cell>
          <cell r="EA88">
            <v>87.5</v>
          </cell>
          <cell r="EB88">
            <v>8.5</v>
          </cell>
          <cell r="EC88">
            <v>0</v>
          </cell>
          <cell r="ED88">
            <v>0</v>
          </cell>
        </row>
        <row r="89">
          <cell r="B89" t="str">
            <v>朱行悟</v>
          </cell>
          <cell r="C89" t="str">
            <v>上海</v>
          </cell>
          <cell r="D89" t="str">
            <v>上海营销一部</v>
          </cell>
          <cell r="E89" t="str">
            <v>朱行悟组</v>
          </cell>
          <cell r="F89" t="str">
            <v>销售主管(中级)</v>
          </cell>
          <cell r="G89">
            <v>43424</v>
          </cell>
          <cell r="H89">
            <v>44927</v>
          </cell>
          <cell r="I89">
            <v>45292</v>
          </cell>
          <cell r="J89">
            <v>0</v>
          </cell>
          <cell r="K89">
            <v>5</v>
          </cell>
          <cell r="L89">
            <v>0.5</v>
          </cell>
          <cell r="M89">
            <v>4.5</v>
          </cell>
          <cell r="N89">
            <v>3</v>
          </cell>
        </row>
        <row r="89">
          <cell r="S89">
            <v>8</v>
          </cell>
        </row>
        <row r="89">
          <cell r="U89">
            <v>8</v>
          </cell>
        </row>
        <row r="89">
          <cell r="X89">
            <v>4</v>
          </cell>
        </row>
        <row r="89">
          <cell r="AG89">
            <v>4</v>
          </cell>
          <cell r="AH89">
            <v>0.5</v>
          </cell>
          <cell r="AI89">
            <v>0</v>
          </cell>
        </row>
        <row r="89">
          <cell r="AW89">
            <v>16</v>
          </cell>
        </row>
        <row r="89">
          <cell r="AY89">
            <v>16</v>
          </cell>
          <cell r="AZ89">
            <v>2</v>
          </cell>
        </row>
        <row r="89">
          <cell r="BR89">
            <v>0.5</v>
          </cell>
        </row>
        <row r="89">
          <cell r="CA89">
            <v>1</v>
          </cell>
        </row>
        <row r="89">
          <cell r="CG89">
            <v>8</v>
          </cell>
        </row>
        <row r="89">
          <cell r="CI89">
            <v>16</v>
          </cell>
          <cell r="CJ89">
            <v>1.5</v>
          </cell>
        </row>
        <row r="89">
          <cell r="CP89">
            <v>4</v>
          </cell>
        </row>
        <row r="89">
          <cell r="CR89">
            <v>8</v>
          </cell>
        </row>
        <row r="89">
          <cell r="CZ89">
            <v>4</v>
          </cell>
        </row>
        <row r="89">
          <cell r="DB89">
            <v>8</v>
          </cell>
        </row>
        <row r="89">
          <cell r="DW89">
            <v>5</v>
          </cell>
          <cell r="DX89">
            <v>0</v>
          </cell>
          <cell r="DY89">
            <v>5</v>
          </cell>
          <cell r="DZ89">
            <v>56</v>
          </cell>
          <cell r="EA89">
            <v>40</v>
          </cell>
          <cell r="EB89">
            <v>16</v>
          </cell>
          <cell r="EC89">
            <v>0</v>
          </cell>
          <cell r="ED89">
            <v>0</v>
          </cell>
        </row>
        <row r="90">
          <cell r="B90" t="str">
            <v>马泽生</v>
          </cell>
          <cell r="C90" t="str">
            <v>上海</v>
          </cell>
          <cell r="D90" t="str">
            <v>上海营销一部</v>
          </cell>
          <cell r="E90" t="str">
            <v>朱行悟组</v>
          </cell>
          <cell r="F90" t="str">
            <v>资深销售五级</v>
          </cell>
          <cell r="G90">
            <v>43612</v>
          </cell>
          <cell r="H90">
            <v>44927</v>
          </cell>
          <cell r="I90">
            <v>45292</v>
          </cell>
          <cell r="J90">
            <v>0</v>
          </cell>
          <cell r="K90">
            <v>5</v>
          </cell>
          <cell r="L90">
            <v>5</v>
          </cell>
          <cell r="M90">
            <v>0</v>
          </cell>
          <cell r="N90">
            <v>0</v>
          </cell>
        </row>
        <row r="90">
          <cell r="X90">
            <v>3</v>
          </cell>
        </row>
        <row r="90">
          <cell r="AA90">
            <v>7</v>
          </cell>
          <cell r="AB90">
            <v>8</v>
          </cell>
        </row>
        <row r="90">
          <cell r="AD90">
            <v>8</v>
          </cell>
        </row>
        <row r="90">
          <cell r="AG90">
            <v>3</v>
          </cell>
          <cell r="AH90">
            <v>-3</v>
          </cell>
          <cell r="AI90">
            <v>-3</v>
          </cell>
        </row>
        <row r="90">
          <cell r="AM90">
            <v>1</v>
          </cell>
          <cell r="AN90">
            <v>8</v>
          </cell>
        </row>
        <row r="90">
          <cell r="AP90">
            <v>8</v>
          </cell>
          <cell r="AQ90">
            <v>5</v>
          </cell>
        </row>
        <row r="90">
          <cell r="BX90">
            <v>24</v>
          </cell>
        </row>
        <row r="90">
          <cell r="BZ90">
            <v>24</v>
          </cell>
        </row>
        <row r="90">
          <cell r="CG90">
            <v>16</v>
          </cell>
        </row>
        <row r="90">
          <cell r="CI90">
            <v>16</v>
          </cell>
        </row>
        <row r="90">
          <cell r="CP90">
            <v>8</v>
          </cell>
        </row>
        <row r="90">
          <cell r="CR90">
            <v>8</v>
          </cell>
        </row>
        <row r="90">
          <cell r="DW90">
            <v>5</v>
          </cell>
          <cell r="DX90">
            <v>3</v>
          </cell>
          <cell r="DY90">
            <v>2</v>
          </cell>
          <cell r="DZ90">
            <v>64</v>
          </cell>
          <cell r="EA90">
            <v>64</v>
          </cell>
          <cell r="EB90">
            <v>0</v>
          </cell>
          <cell r="EC90">
            <v>0</v>
          </cell>
          <cell r="ED90">
            <v>0</v>
          </cell>
        </row>
        <row r="91">
          <cell r="B91" t="str">
            <v>周媛</v>
          </cell>
          <cell r="C91" t="str">
            <v>上海</v>
          </cell>
          <cell r="D91" t="str">
            <v>上海营销一部</v>
          </cell>
          <cell r="E91" t="str">
            <v>周媛组</v>
          </cell>
          <cell r="F91" t="str">
            <v>销售主管（初级）</v>
          </cell>
          <cell r="G91">
            <v>43455</v>
          </cell>
          <cell r="H91">
            <v>44927</v>
          </cell>
          <cell r="I91">
            <v>45292</v>
          </cell>
          <cell r="J91">
            <v>0</v>
          </cell>
          <cell r="K91">
            <v>5</v>
          </cell>
          <cell r="L91">
            <v>0</v>
          </cell>
          <cell r="M91">
            <v>5</v>
          </cell>
          <cell r="N91">
            <v>0</v>
          </cell>
        </row>
        <row r="91">
          <cell r="X91">
            <v>5</v>
          </cell>
        </row>
        <row r="91">
          <cell r="AB91">
            <v>8</v>
          </cell>
        </row>
        <row r="91">
          <cell r="AD91">
            <v>8</v>
          </cell>
        </row>
        <row r="91">
          <cell r="AG91">
            <v>5</v>
          </cell>
          <cell r="AH91">
            <v>0</v>
          </cell>
          <cell r="AI91">
            <v>0</v>
          </cell>
        </row>
        <row r="91">
          <cell r="BK91">
            <v>1</v>
          </cell>
        </row>
        <row r="91">
          <cell r="BO91">
            <v>16</v>
          </cell>
        </row>
        <row r="91">
          <cell r="BQ91">
            <v>16</v>
          </cell>
        </row>
        <row r="91">
          <cell r="DR91">
            <v>8</v>
          </cell>
        </row>
        <row r="91">
          <cell r="DT91">
            <v>8</v>
          </cell>
        </row>
        <row r="91">
          <cell r="DW91">
            <v>5</v>
          </cell>
          <cell r="DX91">
            <v>1</v>
          </cell>
          <cell r="DY91">
            <v>4</v>
          </cell>
          <cell r="DZ91">
            <v>32</v>
          </cell>
          <cell r="EA91">
            <v>32</v>
          </cell>
          <cell r="EB91">
            <v>0</v>
          </cell>
          <cell r="EC91">
            <v>0</v>
          </cell>
          <cell r="ED91">
            <v>0</v>
          </cell>
        </row>
        <row r="92">
          <cell r="B92" t="str">
            <v>董皊</v>
          </cell>
          <cell r="C92" t="str">
            <v>上海</v>
          </cell>
          <cell r="D92" t="str">
            <v>上海营销一部</v>
          </cell>
          <cell r="E92" t="str">
            <v>董皊组</v>
          </cell>
          <cell r="F92" t="str">
            <v>运营主管</v>
          </cell>
          <cell r="G92">
            <v>43619</v>
          </cell>
          <cell r="H92">
            <v>44927</v>
          </cell>
          <cell r="I92">
            <v>45292</v>
          </cell>
          <cell r="J92">
            <v>0</v>
          </cell>
          <cell r="K92">
            <v>10</v>
          </cell>
          <cell r="L92">
            <v>9.5</v>
          </cell>
          <cell r="M92">
            <v>0.5</v>
          </cell>
          <cell r="N92">
            <v>0</v>
          </cell>
          <cell r="O92">
            <v>3</v>
          </cell>
        </row>
        <row r="92">
          <cell r="X92">
            <v>0.5</v>
          </cell>
        </row>
        <row r="92">
          <cell r="AG92">
            <v>3.5</v>
          </cell>
          <cell r="AH92">
            <v>-3</v>
          </cell>
          <cell r="AI92">
            <v>-3</v>
          </cell>
          <cell r="AJ92">
            <v>1</v>
          </cell>
        </row>
        <row r="92">
          <cell r="AS92">
            <v>1.5</v>
          </cell>
        </row>
        <row r="92">
          <cell r="BB92">
            <v>1</v>
          </cell>
        </row>
        <row r="92">
          <cell r="DW92">
            <v>10</v>
          </cell>
          <cell r="DX92">
            <v>6.5</v>
          </cell>
          <cell r="DY92">
            <v>3.5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</row>
        <row r="93">
          <cell r="B93" t="str">
            <v>张凯</v>
          </cell>
          <cell r="C93" t="str">
            <v>上海</v>
          </cell>
          <cell r="D93" t="str">
            <v>上海营销一部</v>
          </cell>
          <cell r="E93" t="str">
            <v>董皊组</v>
          </cell>
          <cell r="F93" t="str">
            <v>运营专员</v>
          </cell>
          <cell r="G93">
            <v>43759</v>
          </cell>
          <cell r="H93">
            <v>44927</v>
          </cell>
          <cell r="I93">
            <v>45292</v>
          </cell>
          <cell r="J93">
            <v>0</v>
          </cell>
          <cell r="K93">
            <v>5</v>
          </cell>
          <cell r="L93">
            <v>4.5</v>
          </cell>
          <cell r="M93">
            <v>0.5</v>
          </cell>
          <cell r="N93">
            <v>0</v>
          </cell>
        </row>
        <row r="93">
          <cell r="S93">
            <v>16</v>
          </cell>
        </row>
        <row r="93">
          <cell r="U93">
            <v>16</v>
          </cell>
        </row>
        <row r="93">
          <cell r="X93">
            <v>2</v>
          </cell>
        </row>
        <row r="93">
          <cell r="AB93">
            <v>16</v>
          </cell>
        </row>
        <row r="93">
          <cell r="AD93">
            <v>16</v>
          </cell>
        </row>
        <row r="93">
          <cell r="AG93">
            <v>2</v>
          </cell>
          <cell r="AH93">
            <v>-1.5</v>
          </cell>
          <cell r="AI93">
            <v>-1.5</v>
          </cell>
        </row>
        <row r="93">
          <cell r="AP93">
            <v>16</v>
          </cell>
        </row>
        <row r="93">
          <cell r="AW93">
            <v>24</v>
          </cell>
        </row>
        <row r="93">
          <cell r="AY93">
            <v>8</v>
          </cell>
        </row>
        <row r="93">
          <cell r="BB93">
            <v>0.5</v>
          </cell>
        </row>
        <row r="93">
          <cell r="BF93">
            <v>24</v>
          </cell>
        </row>
        <row r="93">
          <cell r="BH93">
            <v>8</v>
          </cell>
        </row>
        <row r="93">
          <cell r="BQ93">
            <v>32</v>
          </cell>
        </row>
        <row r="93">
          <cell r="BT93">
            <v>3</v>
          </cell>
        </row>
        <row r="93">
          <cell r="BX93">
            <v>32</v>
          </cell>
        </row>
        <row r="93">
          <cell r="BZ93">
            <v>16</v>
          </cell>
        </row>
        <row r="93">
          <cell r="CD93">
            <v>8</v>
          </cell>
          <cell r="CE93">
            <v>0.5</v>
          </cell>
        </row>
        <row r="93">
          <cell r="CG93">
            <v>16</v>
          </cell>
        </row>
        <row r="93">
          <cell r="CI93">
            <v>24</v>
          </cell>
        </row>
        <row r="93">
          <cell r="CP93">
            <v>16</v>
          </cell>
          <cell r="CQ93">
            <v>8</v>
          </cell>
          <cell r="CR93">
            <v>8</v>
          </cell>
        </row>
        <row r="93">
          <cell r="DI93">
            <v>32</v>
          </cell>
        </row>
        <row r="93">
          <cell r="DK93">
            <v>32</v>
          </cell>
        </row>
        <row r="93">
          <cell r="DR93">
            <v>16</v>
          </cell>
        </row>
        <row r="93">
          <cell r="DT93">
            <v>16</v>
          </cell>
        </row>
        <row r="93">
          <cell r="DW93">
            <v>5</v>
          </cell>
          <cell r="DX93">
            <v>5</v>
          </cell>
          <cell r="DY93">
            <v>0</v>
          </cell>
          <cell r="DZ93">
            <v>200</v>
          </cell>
          <cell r="EA93">
            <v>192</v>
          </cell>
          <cell r="EB93">
            <v>0</v>
          </cell>
          <cell r="EC93">
            <v>8</v>
          </cell>
          <cell r="ED93">
            <v>8</v>
          </cell>
        </row>
        <row r="94">
          <cell r="B94" t="str">
            <v>朱韦平</v>
          </cell>
          <cell r="C94" t="str">
            <v>上海</v>
          </cell>
          <cell r="D94" t="str">
            <v>上海营销一部</v>
          </cell>
          <cell r="E94" t="str">
            <v>董皊组</v>
          </cell>
          <cell r="F94" t="str">
            <v>运营专员</v>
          </cell>
          <cell r="G94">
            <v>43766</v>
          </cell>
          <cell r="H94">
            <v>44927</v>
          </cell>
          <cell r="I94">
            <v>45292</v>
          </cell>
          <cell r="J94">
            <v>0</v>
          </cell>
          <cell r="K94">
            <v>5</v>
          </cell>
          <cell r="L94">
            <v>0</v>
          </cell>
          <cell r="M94">
            <v>5</v>
          </cell>
          <cell r="N94">
            <v>5</v>
          </cell>
          <cell r="O94">
            <v>1</v>
          </cell>
        </row>
        <row r="94">
          <cell r="S94">
            <v>32</v>
          </cell>
        </row>
        <row r="94">
          <cell r="U94">
            <v>32</v>
          </cell>
        </row>
        <row r="94">
          <cell r="X94">
            <v>7</v>
          </cell>
        </row>
        <row r="94">
          <cell r="AG94">
            <v>8</v>
          </cell>
          <cell r="AH94">
            <v>-3</v>
          </cell>
          <cell r="AI94">
            <v>-3</v>
          </cell>
        </row>
        <row r="94">
          <cell r="AN94">
            <v>32</v>
          </cell>
        </row>
        <row r="94">
          <cell r="AP94">
            <v>32</v>
          </cell>
        </row>
        <row r="94">
          <cell r="AS94">
            <v>1</v>
          </cell>
        </row>
        <row r="94">
          <cell r="AW94">
            <v>16</v>
          </cell>
        </row>
        <row r="94">
          <cell r="AY94">
            <v>16</v>
          </cell>
        </row>
        <row r="94">
          <cell r="BF94">
            <v>16</v>
          </cell>
        </row>
        <row r="94">
          <cell r="BH94">
            <v>16</v>
          </cell>
        </row>
        <row r="94">
          <cell r="BO94">
            <v>16</v>
          </cell>
        </row>
        <row r="94">
          <cell r="BQ94">
            <v>16</v>
          </cell>
        </row>
        <row r="94">
          <cell r="BX94">
            <v>16</v>
          </cell>
        </row>
        <row r="94">
          <cell r="BZ94">
            <v>16</v>
          </cell>
        </row>
        <row r="94">
          <cell r="CG94">
            <v>32</v>
          </cell>
        </row>
        <row r="94">
          <cell r="CI94">
            <v>32</v>
          </cell>
        </row>
        <row r="94">
          <cell r="CP94">
            <v>16</v>
          </cell>
        </row>
        <row r="94">
          <cell r="CR94">
            <v>16</v>
          </cell>
        </row>
        <row r="94">
          <cell r="DA94">
            <v>16</v>
          </cell>
        </row>
        <row r="94">
          <cell r="DC94">
            <v>2</v>
          </cell>
        </row>
        <row r="94">
          <cell r="DI94">
            <v>16</v>
          </cell>
        </row>
        <row r="94">
          <cell r="DK94">
            <v>16</v>
          </cell>
          <cell r="DL94">
            <v>3</v>
          </cell>
        </row>
        <row r="94">
          <cell r="DR94">
            <v>16</v>
          </cell>
          <cell r="DS94">
            <v>16</v>
          </cell>
          <cell r="DT94">
            <v>16</v>
          </cell>
        </row>
        <row r="94">
          <cell r="DW94">
            <v>5</v>
          </cell>
          <cell r="DX94">
            <v>4</v>
          </cell>
          <cell r="DY94">
            <v>1</v>
          </cell>
          <cell r="DZ94">
            <v>240</v>
          </cell>
          <cell r="EA94">
            <v>208</v>
          </cell>
          <cell r="EB94">
            <v>0</v>
          </cell>
          <cell r="EC94">
            <v>48</v>
          </cell>
          <cell r="ED94">
            <v>0</v>
          </cell>
        </row>
        <row r="95">
          <cell r="B95" t="str">
            <v>李梦</v>
          </cell>
          <cell r="C95" t="str">
            <v>上海</v>
          </cell>
          <cell r="D95" t="str">
            <v>上海营销三部</v>
          </cell>
          <cell r="E95" t="str">
            <v>李梦组</v>
          </cell>
          <cell r="F95" t="str">
            <v>运营主管</v>
          </cell>
          <cell r="G95">
            <v>43808</v>
          </cell>
          <cell r="H95">
            <v>44927</v>
          </cell>
          <cell r="I95">
            <v>45292</v>
          </cell>
          <cell r="J95">
            <v>0</v>
          </cell>
          <cell r="K95">
            <v>5</v>
          </cell>
          <cell r="L95">
            <v>0</v>
          </cell>
          <cell r="M95">
            <v>5</v>
          </cell>
          <cell r="N95">
            <v>0</v>
          </cell>
        </row>
        <row r="95">
          <cell r="X95">
            <v>5</v>
          </cell>
        </row>
        <row r="95">
          <cell r="AB95">
            <v>8</v>
          </cell>
        </row>
        <row r="95">
          <cell r="AD95">
            <v>8</v>
          </cell>
        </row>
        <row r="95">
          <cell r="AG95">
            <v>5</v>
          </cell>
          <cell r="AH95">
            <v>0</v>
          </cell>
          <cell r="AI95">
            <v>0</v>
          </cell>
        </row>
        <row r="95">
          <cell r="AN95">
            <v>32</v>
          </cell>
        </row>
        <row r="95">
          <cell r="AP95">
            <v>32</v>
          </cell>
        </row>
        <row r="95">
          <cell r="AW95">
            <v>16</v>
          </cell>
        </row>
        <row r="95">
          <cell r="AY95">
            <v>16</v>
          </cell>
        </row>
        <row r="95">
          <cell r="BF95">
            <v>16</v>
          </cell>
        </row>
        <row r="95">
          <cell r="BH95">
            <v>16</v>
          </cell>
        </row>
        <row r="95">
          <cell r="BO95">
            <v>16</v>
          </cell>
        </row>
        <row r="95">
          <cell r="BQ95">
            <v>16</v>
          </cell>
        </row>
        <row r="95">
          <cell r="BX95">
            <v>24</v>
          </cell>
          <cell r="BY95">
            <v>8</v>
          </cell>
          <cell r="BZ95">
            <v>24</v>
          </cell>
        </row>
        <row r="95">
          <cell r="CG95">
            <v>16</v>
          </cell>
        </row>
        <row r="95">
          <cell r="CI95">
            <v>16</v>
          </cell>
        </row>
        <row r="95">
          <cell r="DW95">
            <v>5</v>
          </cell>
          <cell r="DX95">
            <v>0</v>
          </cell>
          <cell r="DY95">
            <v>5</v>
          </cell>
          <cell r="DZ95">
            <v>136</v>
          </cell>
          <cell r="EA95">
            <v>128</v>
          </cell>
          <cell r="EB95">
            <v>0</v>
          </cell>
          <cell r="EC95">
            <v>8</v>
          </cell>
          <cell r="ED95">
            <v>0</v>
          </cell>
        </row>
        <row r="96">
          <cell r="B96" t="str">
            <v>蒋杰</v>
          </cell>
          <cell r="C96" t="str">
            <v>上海</v>
          </cell>
          <cell r="D96" t="str">
            <v>行政部</v>
          </cell>
          <cell r="E96" t="str">
            <v>/</v>
          </cell>
          <cell r="F96" t="str">
            <v>行政总监&amp;营销总监</v>
          </cell>
          <cell r="G96">
            <v>42005</v>
          </cell>
          <cell r="H96">
            <v>44927</v>
          </cell>
          <cell r="I96">
            <v>45292</v>
          </cell>
          <cell r="J96">
            <v>0</v>
          </cell>
          <cell r="K96">
            <v>10</v>
          </cell>
          <cell r="L96">
            <v>10</v>
          </cell>
          <cell r="M96">
            <v>0</v>
          </cell>
          <cell r="N96">
            <v>0</v>
          </cell>
        </row>
        <row r="96">
          <cell r="AG96">
            <v>0</v>
          </cell>
          <cell r="AH96">
            <v>0</v>
          </cell>
          <cell r="AI96">
            <v>0</v>
          </cell>
        </row>
        <row r="96">
          <cell r="BB96">
            <v>2</v>
          </cell>
        </row>
        <row r="96">
          <cell r="BT96">
            <v>0.5</v>
          </cell>
        </row>
        <row r="96">
          <cell r="CC96">
            <v>2.5</v>
          </cell>
        </row>
        <row r="96">
          <cell r="CL96">
            <v>2</v>
          </cell>
        </row>
        <row r="96">
          <cell r="CV96">
            <v>1</v>
          </cell>
        </row>
        <row r="96">
          <cell r="DN96">
            <v>0.5</v>
          </cell>
        </row>
        <row r="96">
          <cell r="DW96">
            <v>10</v>
          </cell>
          <cell r="DX96">
            <v>8.5</v>
          </cell>
          <cell r="DY96">
            <v>1.5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</row>
        <row r="97">
          <cell r="B97" t="str">
            <v>李腾飞</v>
          </cell>
          <cell r="C97" t="str">
            <v>上海</v>
          </cell>
          <cell r="D97" t="str">
            <v>上海营销二部</v>
          </cell>
          <cell r="E97" t="str">
            <v>李腾飞组</v>
          </cell>
          <cell r="F97" t="str">
            <v>销售主管(中级)</v>
          </cell>
          <cell r="G97">
            <v>42887</v>
          </cell>
          <cell r="H97">
            <v>44927</v>
          </cell>
          <cell r="I97">
            <v>45292</v>
          </cell>
          <cell r="J97">
            <v>0</v>
          </cell>
          <cell r="K97">
            <v>5</v>
          </cell>
          <cell r="L97">
            <v>5</v>
          </cell>
          <cell r="M97">
            <v>0</v>
          </cell>
          <cell r="N97">
            <v>0</v>
          </cell>
        </row>
        <row r="97">
          <cell r="AG97">
            <v>0</v>
          </cell>
          <cell r="AH97">
            <v>0</v>
          </cell>
          <cell r="AI97">
            <v>0</v>
          </cell>
        </row>
        <row r="97">
          <cell r="BB97">
            <v>5</v>
          </cell>
          <cell r="BC97">
            <v>16</v>
          </cell>
        </row>
        <row r="97">
          <cell r="BL97">
            <v>8</v>
          </cell>
        </row>
        <row r="97">
          <cell r="BX97">
            <v>8</v>
          </cell>
        </row>
        <row r="97">
          <cell r="BZ97">
            <v>8</v>
          </cell>
        </row>
        <row r="97">
          <cell r="CD97">
            <v>3</v>
          </cell>
        </row>
        <row r="97">
          <cell r="CG97">
            <v>8</v>
          </cell>
        </row>
        <row r="97">
          <cell r="CI97">
            <v>8</v>
          </cell>
        </row>
        <row r="97">
          <cell r="CM97">
            <v>10.5</v>
          </cell>
        </row>
        <row r="97">
          <cell r="CP97">
            <v>8</v>
          </cell>
        </row>
        <row r="97">
          <cell r="CR97">
            <v>8</v>
          </cell>
        </row>
        <row r="97">
          <cell r="CZ97">
            <v>14.83</v>
          </cell>
        </row>
        <row r="97">
          <cell r="DB97">
            <v>16</v>
          </cell>
        </row>
        <row r="97">
          <cell r="DI97">
            <v>8</v>
          </cell>
        </row>
        <row r="97">
          <cell r="DK97">
            <v>8</v>
          </cell>
        </row>
        <row r="97">
          <cell r="DR97">
            <v>16</v>
          </cell>
        </row>
        <row r="97">
          <cell r="DT97">
            <v>16</v>
          </cell>
        </row>
        <row r="97">
          <cell r="DW97">
            <v>5</v>
          </cell>
          <cell r="DX97">
            <v>5</v>
          </cell>
          <cell r="DY97">
            <v>0</v>
          </cell>
          <cell r="DZ97">
            <v>64</v>
          </cell>
          <cell r="EA97">
            <v>62.83</v>
          </cell>
          <cell r="EB97">
            <v>1.17</v>
          </cell>
          <cell r="EC97">
            <v>0</v>
          </cell>
          <cell r="ED97">
            <v>37.5</v>
          </cell>
        </row>
        <row r="98">
          <cell r="B98" t="str">
            <v>杨召军</v>
          </cell>
          <cell r="C98" t="str">
            <v>上海</v>
          </cell>
          <cell r="D98" t="str">
            <v>上海营销二部</v>
          </cell>
          <cell r="E98" t="str">
            <v>李腾飞组</v>
          </cell>
          <cell r="F98" t="str">
            <v>资深销售一级</v>
          </cell>
          <cell r="G98">
            <v>43640</v>
          </cell>
          <cell r="H98">
            <v>44927</v>
          </cell>
          <cell r="I98">
            <v>45292</v>
          </cell>
          <cell r="J98">
            <v>0</v>
          </cell>
          <cell r="K98">
            <v>5</v>
          </cell>
          <cell r="L98">
            <v>4</v>
          </cell>
          <cell r="M98">
            <v>1</v>
          </cell>
          <cell r="N98">
            <v>0</v>
          </cell>
        </row>
        <row r="98">
          <cell r="X98">
            <v>1</v>
          </cell>
        </row>
        <row r="98">
          <cell r="AG98">
            <v>1</v>
          </cell>
          <cell r="AH98">
            <v>0</v>
          </cell>
          <cell r="AI98">
            <v>0</v>
          </cell>
          <cell r="AJ98">
            <v>0.5</v>
          </cell>
        </row>
        <row r="98">
          <cell r="BT98">
            <v>0.5</v>
          </cell>
        </row>
        <row r="98">
          <cell r="CC98">
            <v>4</v>
          </cell>
        </row>
        <row r="98">
          <cell r="DW98">
            <v>5</v>
          </cell>
          <cell r="DX98">
            <v>5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</row>
        <row r="99">
          <cell r="B99" t="str">
            <v>刘欢</v>
          </cell>
          <cell r="C99" t="str">
            <v>上海</v>
          </cell>
          <cell r="D99" t="str">
            <v>上海营销二部</v>
          </cell>
          <cell r="E99" t="str">
            <v>/</v>
          </cell>
          <cell r="F99" t="str">
            <v>资深销售二级</v>
          </cell>
          <cell r="G99">
            <v>43920</v>
          </cell>
          <cell r="H99">
            <v>44927</v>
          </cell>
          <cell r="I99">
            <v>45292</v>
          </cell>
          <cell r="J99">
            <v>0</v>
          </cell>
          <cell r="K99">
            <v>5</v>
          </cell>
          <cell r="L99">
            <v>2</v>
          </cell>
          <cell r="M99">
            <v>3</v>
          </cell>
          <cell r="N99">
            <v>0</v>
          </cell>
        </row>
        <row r="99">
          <cell r="X99">
            <v>3</v>
          </cell>
        </row>
        <row r="99">
          <cell r="AG99">
            <v>3</v>
          </cell>
          <cell r="AH99">
            <v>0</v>
          </cell>
          <cell r="AI99">
            <v>0</v>
          </cell>
        </row>
        <row r="99">
          <cell r="CP99">
            <v>16</v>
          </cell>
        </row>
        <row r="99">
          <cell r="CR99">
            <v>16</v>
          </cell>
        </row>
        <row r="99">
          <cell r="DW99">
            <v>5</v>
          </cell>
          <cell r="DX99">
            <v>0</v>
          </cell>
          <cell r="DY99">
            <v>5</v>
          </cell>
          <cell r="DZ99">
            <v>16</v>
          </cell>
          <cell r="EA99">
            <v>16</v>
          </cell>
          <cell r="EB99">
            <v>0</v>
          </cell>
          <cell r="EC99">
            <v>0</v>
          </cell>
          <cell r="ED99">
            <v>0</v>
          </cell>
        </row>
        <row r="100">
          <cell r="B100" t="str">
            <v>周明</v>
          </cell>
          <cell r="C100" t="str">
            <v>上海</v>
          </cell>
          <cell r="D100" t="str">
            <v>上海营销二部</v>
          </cell>
          <cell r="E100" t="str">
            <v>李腾飞组</v>
          </cell>
          <cell r="F100" t="str">
            <v>资深销售一级</v>
          </cell>
          <cell r="G100">
            <v>43160</v>
          </cell>
          <cell r="H100">
            <v>44927</v>
          </cell>
          <cell r="I100">
            <v>45292</v>
          </cell>
          <cell r="J100">
            <v>0</v>
          </cell>
          <cell r="K100">
            <v>5</v>
          </cell>
          <cell r="L100">
            <v>5</v>
          </cell>
          <cell r="M100">
            <v>0</v>
          </cell>
          <cell r="N100">
            <v>0</v>
          </cell>
        </row>
        <row r="100">
          <cell r="X100">
            <v>4</v>
          </cell>
        </row>
        <row r="100">
          <cell r="AB100">
            <v>16</v>
          </cell>
        </row>
        <row r="100">
          <cell r="AD100">
            <v>16</v>
          </cell>
        </row>
        <row r="100">
          <cell r="AG100">
            <v>4</v>
          </cell>
          <cell r="AH100">
            <v>-4</v>
          </cell>
          <cell r="AI100">
            <v>-4</v>
          </cell>
          <cell r="AJ100">
            <v>1</v>
          </cell>
        </row>
        <row r="100">
          <cell r="CI100">
            <v>16</v>
          </cell>
        </row>
        <row r="100">
          <cell r="CP100">
            <v>16</v>
          </cell>
        </row>
        <row r="100">
          <cell r="CR100">
            <v>8</v>
          </cell>
        </row>
        <row r="100">
          <cell r="DW100">
            <v>5</v>
          </cell>
          <cell r="DX100">
            <v>5</v>
          </cell>
          <cell r="DY100">
            <v>0</v>
          </cell>
          <cell r="DZ100">
            <v>40</v>
          </cell>
          <cell r="EA100">
            <v>32</v>
          </cell>
          <cell r="EB100">
            <v>8</v>
          </cell>
          <cell r="EC100">
            <v>0</v>
          </cell>
          <cell r="ED100">
            <v>0</v>
          </cell>
        </row>
        <row r="101">
          <cell r="B101" t="str">
            <v>丁应强</v>
          </cell>
          <cell r="C101" t="str">
            <v>上海</v>
          </cell>
          <cell r="D101" t="str">
            <v>上海营销二部</v>
          </cell>
          <cell r="E101" t="str">
            <v>/</v>
          </cell>
          <cell r="F101" t="str">
            <v>资深销售四级</v>
          </cell>
          <cell r="G101">
            <v>43248</v>
          </cell>
          <cell r="H101">
            <v>44927</v>
          </cell>
          <cell r="I101">
            <v>45292</v>
          </cell>
          <cell r="J101">
            <v>0</v>
          </cell>
          <cell r="K101">
            <v>5</v>
          </cell>
          <cell r="L101">
            <v>5</v>
          </cell>
          <cell r="M101">
            <v>0</v>
          </cell>
          <cell r="N101">
            <v>0</v>
          </cell>
        </row>
        <row r="101">
          <cell r="S101">
            <v>8</v>
          </cell>
        </row>
        <row r="101">
          <cell r="U101">
            <v>8</v>
          </cell>
        </row>
        <row r="101">
          <cell r="X101">
            <v>5</v>
          </cell>
        </row>
        <row r="101">
          <cell r="AB101">
            <v>16</v>
          </cell>
        </row>
        <row r="101">
          <cell r="AD101">
            <v>16</v>
          </cell>
        </row>
        <row r="101">
          <cell r="AG101">
            <v>5</v>
          </cell>
          <cell r="AH101">
            <v>-5</v>
          </cell>
          <cell r="AI101">
            <v>-5</v>
          </cell>
        </row>
        <row r="101">
          <cell r="AN101">
            <v>16</v>
          </cell>
        </row>
        <row r="101">
          <cell r="AP101">
            <v>16</v>
          </cell>
        </row>
        <row r="101">
          <cell r="BF101">
            <v>8</v>
          </cell>
        </row>
        <row r="101">
          <cell r="BH101">
            <v>8</v>
          </cell>
        </row>
        <row r="101">
          <cell r="BQ101">
            <v>8</v>
          </cell>
        </row>
        <row r="101">
          <cell r="BX101">
            <v>24</v>
          </cell>
        </row>
        <row r="101">
          <cell r="BZ101">
            <v>16</v>
          </cell>
        </row>
        <row r="101">
          <cell r="CE101">
            <v>2</v>
          </cell>
        </row>
        <row r="101">
          <cell r="CG101">
            <v>16</v>
          </cell>
        </row>
        <row r="101">
          <cell r="CI101">
            <v>16</v>
          </cell>
        </row>
        <row r="101">
          <cell r="CP101">
            <v>4.5</v>
          </cell>
        </row>
        <row r="101">
          <cell r="CR101">
            <v>16</v>
          </cell>
        </row>
        <row r="101">
          <cell r="CZ101">
            <v>19.5</v>
          </cell>
        </row>
        <row r="101">
          <cell r="DB101">
            <v>8</v>
          </cell>
        </row>
        <row r="101">
          <cell r="DI101">
            <v>8</v>
          </cell>
        </row>
        <row r="101">
          <cell r="DK101">
            <v>8</v>
          </cell>
        </row>
        <row r="101">
          <cell r="DP101">
            <v>1</v>
          </cell>
        </row>
        <row r="101">
          <cell r="DR101">
            <v>8</v>
          </cell>
        </row>
        <row r="101">
          <cell r="DT101">
            <v>8</v>
          </cell>
        </row>
        <row r="101">
          <cell r="DW101">
            <v>5</v>
          </cell>
          <cell r="DX101">
            <v>5</v>
          </cell>
          <cell r="DY101">
            <v>0</v>
          </cell>
          <cell r="DZ101">
            <v>128</v>
          </cell>
          <cell r="EA101">
            <v>128</v>
          </cell>
          <cell r="EB101">
            <v>0</v>
          </cell>
          <cell r="EC101">
            <v>0</v>
          </cell>
          <cell r="ED101">
            <v>0</v>
          </cell>
        </row>
        <row r="102">
          <cell r="B102" t="str">
            <v>刘伦星</v>
          </cell>
          <cell r="C102" t="str">
            <v>上海</v>
          </cell>
          <cell r="D102" t="str">
            <v>上海营销二部</v>
          </cell>
          <cell r="E102" t="str">
            <v>刘伦星组</v>
          </cell>
          <cell r="F102" t="str">
            <v>销售主管(中级)</v>
          </cell>
          <cell r="G102">
            <v>43920</v>
          </cell>
          <cell r="H102">
            <v>44927</v>
          </cell>
          <cell r="I102">
            <v>45292</v>
          </cell>
          <cell r="J102">
            <v>0</v>
          </cell>
          <cell r="K102">
            <v>5</v>
          </cell>
          <cell r="L102">
            <v>5</v>
          </cell>
          <cell r="M102">
            <v>0</v>
          </cell>
          <cell r="N102">
            <v>0</v>
          </cell>
        </row>
        <row r="102">
          <cell r="X102">
            <v>5</v>
          </cell>
          <cell r="Y102">
            <v>40</v>
          </cell>
        </row>
        <row r="102">
          <cell r="AG102">
            <v>5</v>
          </cell>
          <cell r="AH102">
            <v>-5</v>
          </cell>
          <cell r="AI102">
            <v>-5</v>
          </cell>
        </row>
        <row r="102">
          <cell r="AN102">
            <v>8</v>
          </cell>
        </row>
        <row r="102">
          <cell r="AP102">
            <v>8</v>
          </cell>
        </row>
        <row r="102">
          <cell r="CP102">
            <v>8</v>
          </cell>
        </row>
        <row r="102">
          <cell r="CR102">
            <v>8</v>
          </cell>
        </row>
        <row r="102">
          <cell r="CZ102">
            <v>4</v>
          </cell>
        </row>
        <row r="102">
          <cell r="DB102">
            <v>4</v>
          </cell>
        </row>
        <row r="102">
          <cell r="DW102">
            <v>5</v>
          </cell>
          <cell r="DX102">
            <v>5</v>
          </cell>
          <cell r="DY102">
            <v>0</v>
          </cell>
          <cell r="DZ102">
            <v>20</v>
          </cell>
          <cell r="EA102">
            <v>20</v>
          </cell>
          <cell r="EB102">
            <v>0</v>
          </cell>
          <cell r="EC102">
            <v>0</v>
          </cell>
          <cell r="ED102">
            <v>40</v>
          </cell>
        </row>
        <row r="103">
          <cell r="B103" t="str">
            <v>王景武</v>
          </cell>
          <cell r="C103" t="str">
            <v>上海</v>
          </cell>
          <cell r="D103" t="str">
            <v>上海营销二部</v>
          </cell>
          <cell r="E103" t="str">
            <v>/</v>
          </cell>
          <cell r="F103" t="str">
            <v>资深销售二级</v>
          </cell>
          <cell r="G103">
            <v>43437</v>
          </cell>
          <cell r="H103">
            <v>44927</v>
          </cell>
          <cell r="I103">
            <v>45292</v>
          </cell>
          <cell r="J103">
            <v>0</v>
          </cell>
          <cell r="K103">
            <v>5</v>
          </cell>
          <cell r="L103">
            <v>3</v>
          </cell>
          <cell r="M103">
            <v>2</v>
          </cell>
          <cell r="N103">
            <v>0</v>
          </cell>
        </row>
        <row r="103">
          <cell r="P103">
            <v>0</v>
          </cell>
        </row>
        <row r="103">
          <cell r="X103">
            <v>7</v>
          </cell>
          <cell r="Y103">
            <v>8</v>
          </cell>
        </row>
        <row r="103">
          <cell r="AA103">
            <v>8</v>
          </cell>
        </row>
        <row r="103">
          <cell r="AG103">
            <v>7</v>
          </cell>
          <cell r="AH103">
            <v>-5</v>
          </cell>
          <cell r="AI103">
            <v>-5</v>
          </cell>
        </row>
        <row r="103">
          <cell r="AN103">
            <v>16</v>
          </cell>
        </row>
        <row r="103">
          <cell r="AP103">
            <v>16</v>
          </cell>
        </row>
        <row r="103">
          <cell r="AW103">
            <v>8</v>
          </cell>
        </row>
        <row r="103">
          <cell r="AY103">
            <v>8</v>
          </cell>
        </row>
        <row r="103">
          <cell r="BF103">
            <v>8</v>
          </cell>
        </row>
        <row r="103">
          <cell r="BH103">
            <v>8</v>
          </cell>
        </row>
        <row r="103">
          <cell r="BO103">
            <v>16</v>
          </cell>
        </row>
        <row r="103">
          <cell r="BQ103">
            <v>16</v>
          </cell>
        </row>
        <row r="103">
          <cell r="BX103">
            <v>8</v>
          </cell>
        </row>
        <row r="103">
          <cell r="BZ103">
            <v>8</v>
          </cell>
        </row>
        <row r="103">
          <cell r="CG103">
            <v>20</v>
          </cell>
        </row>
        <row r="103">
          <cell r="CI103">
            <v>20</v>
          </cell>
        </row>
        <row r="103">
          <cell r="CP103">
            <v>8</v>
          </cell>
        </row>
        <row r="103">
          <cell r="CR103">
            <v>8</v>
          </cell>
        </row>
        <row r="103">
          <cell r="CZ103">
            <v>8</v>
          </cell>
        </row>
        <row r="103">
          <cell r="DB103">
            <v>8</v>
          </cell>
        </row>
        <row r="103">
          <cell r="DI103">
            <v>8</v>
          </cell>
        </row>
        <row r="103">
          <cell r="DK103">
            <v>8</v>
          </cell>
        </row>
        <row r="103">
          <cell r="DR103">
            <v>16</v>
          </cell>
        </row>
        <row r="103">
          <cell r="DT103">
            <v>16</v>
          </cell>
          <cell r="DU103">
            <v>1.5</v>
          </cell>
        </row>
        <row r="103">
          <cell r="DW103">
            <v>5</v>
          </cell>
          <cell r="DX103">
            <v>5</v>
          </cell>
          <cell r="DY103">
            <v>0</v>
          </cell>
          <cell r="DZ103">
            <v>116</v>
          </cell>
          <cell r="EA103">
            <v>116</v>
          </cell>
          <cell r="EB103">
            <v>0</v>
          </cell>
          <cell r="EC103">
            <v>0</v>
          </cell>
          <cell r="ED103">
            <v>8</v>
          </cell>
        </row>
        <row r="104">
          <cell r="B104" t="str">
            <v>吴菲</v>
          </cell>
          <cell r="C104" t="str">
            <v>上海</v>
          </cell>
          <cell r="D104" t="str">
            <v>上海营销二部</v>
          </cell>
          <cell r="E104" t="str">
            <v>吴菲组</v>
          </cell>
          <cell r="F104" t="str">
            <v>运营主管</v>
          </cell>
          <cell r="G104">
            <v>43384</v>
          </cell>
          <cell r="H104">
            <v>44927</v>
          </cell>
          <cell r="I104">
            <v>45292</v>
          </cell>
          <cell r="J104">
            <v>0</v>
          </cell>
          <cell r="K104">
            <v>5</v>
          </cell>
          <cell r="L104">
            <v>5</v>
          </cell>
          <cell r="M104">
            <v>0</v>
          </cell>
          <cell r="N104">
            <v>0</v>
          </cell>
        </row>
        <row r="104">
          <cell r="X104">
            <v>7</v>
          </cell>
        </row>
        <row r="104">
          <cell r="AG104">
            <v>7</v>
          </cell>
          <cell r="AH104">
            <v>-7</v>
          </cell>
          <cell r="AI104">
            <v>-7</v>
          </cell>
        </row>
        <row r="104">
          <cell r="BB104">
            <v>1</v>
          </cell>
        </row>
        <row r="104">
          <cell r="BK104">
            <v>1</v>
          </cell>
          <cell r="BL104">
            <v>8</v>
          </cell>
        </row>
        <row r="104">
          <cell r="CC104">
            <v>0.5</v>
          </cell>
        </row>
        <row r="104">
          <cell r="DW104">
            <v>10</v>
          </cell>
          <cell r="DX104">
            <v>9.5</v>
          </cell>
          <cell r="DY104">
            <v>0.5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8</v>
          </cell>
        </row>
        <row r="105">
          <cell r="B105" t="str">
            <v>许慧</v>
          </cell>
          <cell r="C105" t="str">
            <v>上海</v>
          </cell>
          <cell r="D105" t="str">
            <v>上海营销二部</v>
          </cell>
          <cell r="E105" t="str">
            <v>吴菲组</v>
          </cell>
          <cell r="F105" t="str">
            <v>运营专员</v>
          </cell>
          <cell r="G105">
            <v>43766</v>
          </cell>
          <cell r="H105">
            <v>44927</v>
          </cell>
          <cell r="I105">
            <v>45292</v>
          </cell>
          <cell r="J105">
            <v>0</v>
          </cell>
          <cell r="K105">
            <v>5</v>
          </cell>
          <cell r="L105">
            <v>1.5</v>
          </cell>
          <cell r="M105">
            <v>3.5</v>
          </cell>
          <cell r="N105">
            <v>0</v>
          </cell>
        </row>
        <row r="105">
          <cell r="X105">
            <v>4</v>
          </cell>
        </row>
        <row r="105">
          <cell r="AB105">
            <v>24</v>
          </cell>
        </row>
        <row r="105">
          <cell r="AD105">
            <v>24</v>
          </cell>
        </row>
        <row r="105">
          <cell r="AG105">
            <v>4</v>
          </cell>
          <cell r="AH105">
            <v>-0.5</v>
          </cell>
          <cell r="AI105">
            <v>-0.5</v>
          </cell>
        </row>
        <row r="105">
          <cell r="AL105">
            <v>2</v>
          </cell>
        </row>
        <row r="105">
          <cell r="AN105">
            <v>16</v>
          </cell>
        </row>
        <row r="105">
          <cell r="AP105">
            <v>16</v>
          </cell>
        </row>
        <row r="105">
          <cell r="AW105">
            <v>16</v>
          </cell>
        </row>
        <row r="105">
          <cell r="AY105">
            <v>16</v>
          </cell>
        </row>
        <row r="105">
          <cell r="BF105">
            <v>24</v>
          </cell>
        </row>
        <row r="105">
          <cell r="BH105">
            <v>24</v>
          </cell>
        </row>
        <row r="105">
          <cell r="BQ105">
            <v>16</v>
          </cell>
        </row>
        <row r="105">
          <cell r="BX105">
            <v>32</v>
          </cell>
        </row>
        <row r="105">
          <cell r="BZ105">
            <v>16</v>
          </cell>
        </row>
        <row r="105">
          <cell r="CG105">
            <v>32</v>
          </cell>
        </row>
        <row r="105">
          <cell r="CI105">
            <v>32</v>
          </cell>
        </row>
        <row r="105">
          <cell r="CL105">
            <v>2</v>
          </cell>
        </row>
        <row r="105">
          <cell r="CQ105">
            <v>16</v>
          </cell>
        </row>
        <row r="105">
          <cell r="CZ105">
            <v>16</v>
          </cell>
        </row>
        <row r="105">
          <cell r="DB105">
            <v>16</v>
          </cell>
        </row>
        <row r="105">
          <cell r="DI105">
            <v>16</v>
          </cell>
        </row>
        <row r="105">
          <cell r="DK105">
            <v>16</v>
          </cell>
        </row>
        <row r="105">
          <cell r="DR105">
            <v>16</v>
          </cell>
        </row>
        <row r="105">
          <cell r="DT105">
            <v>16</v>
          </cell>
        </row>
        <row r="105">
          <cell r="DW105">
            <v>5</v>
          </cell>
          <cell r="DX105">
            <v>2.5</v>
          </cell>
          <cell r="DY105">
            <v>2.5</v>
          </cell>
          <cell r="DZ105">
            <v>208</v>
          </cell>
          <cell r="EA105">
            <v>192</v>
          </cell>
          <cell r="EB105">
            <v>0</v>
          </cell>
          <cell r="EC105">
            <v>16</v>
          </cell>
          <cell r="ED105">
            <v>0</v>
          </cell>
        </row>
        <row r="106">
          <cell r="B106" t="str">
            <v>陈慧</v>
          </cell>
          <cell r="C106" t="str">
            <v>上海</v>
          </cell>
          <cell r="D106" t="str">
            <v>上海营销二部</v>
          </cell>
          <cell r="E106" t="str">
            <v>吴菲组</v>
          </cell>
          <cell r="F106" t="str">
            <v>运营专员</v>
          </cell>
          <cell r="G106">
            <v>43906</v>
          </cell>
          <cell r="H106">
            <v>44927</v>
          </cell>
          <cell r="I106">
            <v>45292</v>
          </cell>
          <cell r="J106">
            <v>0</v>
          </cell>
          <cell r="K106">
            <v>5</v>
          </cell>
          <cell r="L106">
            <v>5</v>
          </cell>
          <cell r="M106">
            <v>0</v>
          </cell>
          <cell r="N106">
            <v>0</v>
          </cell>
        </row>
        <row r="106">
          <cell r="S106">
            <v>32</v>
          </cell>
        </row>
        <row r="106">
          <cell r="U106">
            <v>32</v>
          </cell>
        </row>
        <row r="106">
          <cell r="X106">
            <v>5</v>
          </cell>
        </row>
        <row r="106">
          <cell r="AG106">
            <v>5</v>
          </cell>
          <cell r="AH106">
            <v>-5</v>
          </cell>
          <cell r="AI106">
            <v>-5</v>
          </cell>
          <cell r="AJ106">
            <v>0.5</v>
          </cell>
        </row>
        <row r="106">
          <cell r="AN106">
            <v>16</v>
          </cell>
        </row>
        <row r="106">
          <cell r="AP106">
            <v>32</v>
          </cell>
        </row>
        <row r="106">
          <cell r="AS106">
            <v>3</v>
          </cell>
        </row>
        <row r="106">
          <cell r="AW106">
            <v>40</v>
          </cell>
        </row>
        <row r="106">
          <cell r="AY106">
            <v>24</v>
          </cell>
        </row>
        <row r="106">
          <cell r="BO106">
            <v>32</v>
          </cell>
        </row>
        <row r="106">
          <cell r="BQ106">
            <v>32</v>
          </cell>
        </row>
        <row r="106">
          <cell r="BX106">
            <v>16</v>
          </cell>
        </row>
        <row r="106">
          <cell r="BZ106">
            <v>16</v>
          </cell>
        </row>
        <row r="106">
          <cell r="CG106">
            <v>8</v>
          </cell>
          <cell r="CH106">
            <v>8</v>
          </cell>
          <cell r="CI106">
            <v>16</v>
          </cell>
        </row>
        <row r="106">
          <cell r="CL106">
            <v>0.5</v>
          </cell>
        </row>
        <row r="106">
          <cell r="CP106">
            <v>16</v>
          </cell>
        </row>
        <row r="106">
          <cell r="CR106">
            <v>8</v>
          </cell>
        </row>
        <row r="106">
          <cell r="CZ106">
            <v>24</v>
          </cell>
        </row>
        <row r="106">
          <cell r="DB106">
            <v>24</v>
          </cell>
        </row>
        <row r="106">
          <cell r="DJ106">
            <v>24</v>
          </cell>
        </row>
        <row r="106">
          <cell r="DN106">
            <v>1</v>
          </cell>
        </row>
        <row r="106">
          <cell r="DR106">
            <v>8</v>
          </cell>
        </row>
        <row r="106">
          <cell r="DT106">
            <v>8</v>
          </cell>
        </row>
        <row r="106">
          <cell r="DW106">
            <v>10</v>
          </cell>
          <cell r="DX106">
            <v>10</v>
          </cell>
          <cell r="DY106">
            <v>0</v>
          </cell>
          <cell r="DZ106">
            <v>224</v>
          </cell>
          <cell r="EA106">
            <v>192</v>
          </cell>
          <cell r="EB106">
            <v>0</v>
          </cell>
          <cell r="EC106">
            <v>32</v>
          </cell>
          <cell r="ED106">
            <v>0</v>
          </cell>
        </row>
        <row r="107">
          <cell r="B107" t="str">
            <v>万建国</v>
          </cell>
          <cell r="C107" t="str">
            <v>上海</v>
          </cell>
          <cell r="D107" t="str">
            <v>上海营销三部</v>
          </cell>
          <cell r="E107" t="str">
            <v>万建国组</v>
          </cell>
          <cell r="F107" t="str">
            <v>销售主管(中级)</v>
          </cell>
          <cell r="G107">
            <v>43215</v>
          </cell>
          <cell r="H107">
            <v>44927</v>
          </cell>
          <cell r="I107">
            <v>45292</v>
          </cell>
          <cell r="J107">
            <v>0</v>
          </cell>
          <cell r="K107">
            <v>5</v>
          </cell>
          <cell r="L107">
            <v>5</v>
          </cell>
          <cell r="M107">
            <v>0</v>
          </cell>
          <cell r="N107">
            <v>0</v>
          </cell>
        </row>
        <row r="107">
          <cell r="X107">
            <v>5</v>
          </cell>
          <cell r="Y107">
            <v>8</v>
          </cell>
        </row>
        <row r="107">
          <cell r="AG107">
            <v>5</v>
          </cell>
          <cell r="AH107">
            <v>-5</v>
          </cell>
          <cell r="AI107">
            <v>-5</v>
          </cell>
        </row>
        <row r="107">
          <cell r="AT107">
            <v>16</v>
          </cell>
        </row>
        <row r="107">
          <cell r="BL107">
            <v>10.5</v>
          </cell>
        </row>
        <row r="107">
          <cell r="BO107">
            <v>16</v>
          </cell>
        </row>
        <row r="107">
          <cell r="BQ107">
            <v>16</v>
          </cell>
        </row>
        <row r="107">
          <cell r="BX107">
            <v>8</v>
          </cell>
        </row>
        <row r="107">
          <cell r="BZ107">
            <v>16</v>
          </cell>
        </row>
        <row r="107">
          <cell r="DB107">
            <v>8</v>
          </cell>
        </row>
        <row r="107">
          <cell r="DI107">
            <v>8</v>
          </cell>
        </row>
        <row r="107">
          <cell r="DW107">
            <v>5</v>
          </cell>
          <cell r="DX107">
            <v>5</v>
          </cell>
          <cell r="DY107">
            <v>0</v>
          </cell>
          <cell r="DZ107">
            <v>40</v>
          </cell>
          <cell r="EA107">
            <v>32</v>
          </cell>
          <cell r="EB107">
            <v>8</v>
          </cell>
          <cell r="EC107">
            <v>0</v>
          </cell>
          <cell r="ED107">
            <v>34.5</v>
          </cell>
        </row>
        <row r="108">
          <cell r="B108" t="str">
            <v>方世军</v>
          </cell>
          <cell r="C108" t="str">
            <v>上海</v>
          </cell>
          <cell r="D108" t="str">
            <v>上海营销三部</v>
          </cell>
          <cell r="E108" t="str">
            <v>万建国组</v>
          </cell>
          <cell r="F108" t="str">
            <v>资深销售二级</v>
          </cell>
          <cell r="G108">
            <v>43724</v>
          </cell>
          <cell r="H108">
            <v>44927</v>
          </cell>
          <cell r="I108">
            <v>45292</v>
          </cell>
          <cell r="J108">
            <v>0</v>
          </cell>
          <cell r="K108">
            <v>5</v>
          </cell>
          <cell r="L108">
            <v>2</v>
          </cell>
          <cell r="M108">
            <v>3</v>
          </cell>
          <cell r="N108">
            <v>0</v>
          </cell>
          <cell r="O108">
            <v>1</v>
          </cell>
        </row>
        <row r="108">
          <cell r="X108">
            <v>2</v>
          </cell>
        </row>
        <row r="108">
          <cell r="AG108">
            <v>3</v>
          </cell>
          <cell r="AH108">
            <v>0</v>
          </cell>
          <cell r="AI108">
            <v>0</v>
          </cell>
        </row>
        <row r="108">
          <cell r="BB108">
            <v>1</v>
          </cell>
        </row>
        <row r="108">
          <cell r="BK108">
            <v>2</v>
          </cell>
        </row>
        <row r="108">
          <cell r="CP108">
            <v>16</v>
          </cell>
        </row>
        <row r="108">
          <cell r="CR108">
            <v>16</v>
          </cell>
        </row>
        <row r="108">
          <cell r="DE108">
            <v>1</v>
          </cell>
        </row>
        <row r="108">
          <cell r="DW108">
            <v>5</v>
          </cell>
          <cell r="DX108">
            <v>4</v>
          </cell>
          <cell r="DY108">
            <v>1</v>
          </cell>
          <cell r="DZ108">
            <v>16</v>
          </cell>
          <cell r="EA108">
            <v>16</v>
          </cell>
          <cell r="EB108">
            <v>0</v>
          </cell>
          <cell r="EC108">
            <v>0</v>
          </cell>
          <cell r="ED108">
            <v>0</v>
          </cell>
        </row>
        <row r="109">
          <cell r="B109" t="str">
            <v>韩丽丽</v>
          </cell>
          <cell r="C109" t="str">
            <v>上海</v>
          </cell>
          <cell r="D109" t="str">
            <v>上海营销三部</v>
          </cell>
          <cell r="E109" t="str">
            <v>韩丽丽组</v>
          </cell>
          <cell r="F109" t="str">
            <v>销售主管(中级)</v>
          </cell>
          <cell r="G109">
            <v>44151</v>
          </cell>
          <cell r="H109">
            <v>44927</v>
          </cell>
          <cell r="I109">
            <v>45292</v>
          </cell>
          <cell r="J109">
            <v>0</v>
          </cell>
          <cell r="K109">
            <v>5</v>
          </cell>
          <cell r="L109">
            <v>5</v>
          </cell>
          <cell r="M109">
            <v>0</v>
          </cell>
          <cell r="N109">
            <v>0</v>
          </cell>
        </row>
        <row r="109">
          <cell r="AG109">
            <v>0</v>
          </cell>
          <cell r="AH109">
            <v>0</v>
          </cell>
          <cell r="AI109">
            <v>0</v>
          </cell>
        </row>
        <row r="109">
          <cell r="AW109">
            <v>4</v>
          </cell>
        </row>
        <row r="109">
          <cell r="AY109">
            <v>4</v>
          </cell>
        </row>
        <row r="109">
          <cell r="BK109">
            <v>1</v>
          </cell>
        </row>
        <row r="109">
          <cell r="BO109">
            <v>16</v>
          </cell>
        </row>
        <row r="109">
          <cell r="BQ109">
            <v>16</v>
          </cell>
        </row>
        <row r="109">
          <cell r="CC109">
            <v>1</v>
          </cell>
        </row>
        <row r="109">
          <cell r="CG109">
            <v>8</v>
          </cell>
        </row>
        <row r="109">
          <cell r="CI109">
            <v>8</v>
          </cell>
        </row>
        <row r="109">
          <cell r="CZ109">
            <v>8</v>
          </cell>
        </row>
        <row r="109">
          <cell r="DB109">
            <v>24</v>
          </cell>
        </row>
        <row r="109">
          <cell r="DR109">
            <v>8</v>
          </cell>
        </row>
        <row r="109">
          <cell r="DT109">
            <v>8</v>
          </cell>
        </row>
        <row r="109">
          <cell r="DW109">
            <v>5</v>
          </cell>
          <cell r="DX109">
            <v>2</v>
          </cell>
          <cell r="DY109">
            <v>3</v>
          </cell>
          <cell r="DZ109">
            <v>60</v>
          </cell>
          <cell r="EA109">
            <v>44</v>
          </cell>
          <cell r="EB109">
            <v>16</v>
          </cell>
          <cell r="EC109">
            <v>0</v>
          </cell>
          <cell r="ED109">
            <v>0</v>
          </cell>
        </row>
        <row r="110">
          <cell r="B110" t="str">
            <v>马玉</v>
          </cell>
          <cell r="C110" t="str">
            <v>上海</v>
          </cell>
          <cell r="D110" t="str">
            <v>上海营销一部</v>
          </cell>
          <cell r="E110" t="str">
            <v>董皊组</v>
          </cell>
          <cell r="F110" t="str">
            <v>资深运营经理</v>
          </cell>
          <cell r="G110">
            <v>43353</v>
          </cell>
          <cell r="H110">
            <v>44927</v>
          </cell>
          <cell r="I110">
            <v>45292</v>
          </cell>
          <cell r="J110">
            <v>0</v>
          </cell>
          <cell r="K110">
            <v>5</v>
          </cell>
          <cell r="L110">
            <v>2</v>
          </cell>
          <cell r="M110">
            <v>3</v>
          </cell>
          <cell r="N110">
            <v>0</v>
          </cell>
          <cell r="O110">
            <v>2</v>
          </cell>
        </row>
        <row r="110">
          <cell r="X110">
            <v>1</v>
          </cell>
        </row>
        <row r="110">
          <cell r="AG110">
            <v>3</v>
          </cell>
          <cell r="AH110">
            <v>0</v>
          </cell>
          <cell r="AI110">
            <v>0</v>
          </cell>
        </row>
        <row r="110">
          <cell r="AW110">
            <v>8</v>
          </cell>
        </row>
        <row r="110">
          <cell r="AY110">
            <v>8</v>
          </cell>
        </row>
        <row r="110">
          <cell r="CL110">
            <v>3</v>
          </cell>
        </row>
        <row r="110">
          <cell r="CP110">
            <v>16</v>
          </cell>
        </row>
        <row r="110">
          <cell r="CR110">
            <v>16</v>
          </cell>
        </row>
        <row r="110">
          <cell r="DA110">
            <v>24</v>
          </cell>
        </row>
        <row r="110">
          <cell r="DJ110">
            <v>24</v>
          </cell>
        </row>
        <row r="110">
          <cell r="DN110">
            <v>2</v>
          </cell>
        </row>
        <row r="110">
          <cell r="DS110">
            <v>24</v>
          </cell>
        </row>
        <row r="110">
          <cell r="DW110">
            <v>5</v>
          </cell>
          <cell r="DX110">
            <v>5</v>
          </cell>
          <cell r="DY110">
            <v>0</v>
          </cell>
          <cell r="DZ110">
            <v>96</v>
          </cell>
          <cell r="EA110">
            <v>24</v>
          </cell>
          <cell r="EB110">
            <v>0</v>
          </cell>
          <cell r="EC110">
            <v>96</v>
          </cell>
          <cell r="ED110">
            <v>0</v>
          </cell>
        </row>
        <row r="111">
          <cell r="B111" t="str">
            <v>宋洪丰</v>
          </cell>
          <cell r="C111" t="str">
            <v>上海</v>
          </cell>
          <cell r="D111" t="str">
            <v>上海营销三部</v>
          </cell>
          <cell r="E111" t="str">
            <v>李梦组</v>
          </cell>
          <cell r="F111" t="str">
            <v>运营专员</v>
          </cell>
          <cell r="G111">
            <v>43776</v>
          </cell>
          <cell r="H111">
            <v>44927</v>
          </cell>
          <cell r="I111">
            <v>45292</v>
          </cell>
          <cell r="J111">
            <v>0</v>
          </cell>
          <cell r="K111">
            <v>5</v>
          </cell>
          <cell r="L111">
            <v>2</v>
          </cell>
          <cell r="M111">
            <v>3</v>
          </cell>
          <cell r="N111">
            <v>0</v>
          </cell>
        </row>
        <row r="111">
          <cell r="S111">
            <v>16</v>
          </cell>
        </row>
        <row r="111">
          <cell r="U111">
            <v>16</v>
          </cell>
        </row>
        <row r="111">
          <cell r="X111">
            <v>5</v>
          </cell>
        </row>
        <row r="111">
          <cell r="AB111">
            <v>16</v>
          </cell>
        </row>
        <row r="111">
          <cell r="AD111">
            <v>16</v>
          </cell>
        </row>
        <row r="111">
          <cell r="AG111">
            <v>5</v>
          </cell>
          <cell r="AH111">
            <v>-2</v>
          </cell>
          <cell r="AI111">
            <v>-2</v>
          </cell>
        </row>
        <row r="111">
          <cell r="AN111">
            <v>32</v>
          </cell>
        </row>
        <row r="111">
          <cell r="AP111">
            <v>32</v>
          </cell>
        </row>
        <row r="111">
          <cell r="AS111">
            <v>2</v>
          </cell>
        </row>
        <row r="111">
          <cell r="AU111">
            <v>1.5</v>
          </cell>
        </row>
        <row r="111">
          <cell r="BF111">
            <v>16</v>
          </cell>
        </row>
        <row r="111">
          <cell r="BH111">
            <v>16</v>
          </cell>
        </row>
        <row r="111">
          <cell r="BK111">
            <v>1</v>
          </cell>
        </row>
        <row r="111">
          <cell r="BO111">
            <v>16</v>
          </cell>
        </row>
        <row r="111">
          <cell r="BQ111">
            <v>16</v>
          </cell>
        </row>
        <row r="111">
          <cell r="BU111">
            <v>2</v>
          </cell>
        </row>
        <row r="111">
          <cell r="BX111">
            <v>16</v>
          </cell>
          <cell r="BY111">
            <v>16</v>
          </cell>
          <cell r="BZ111">
            <v>16</v>
          </cell>
        </row>
        <row r="111">
          <cell r="CE111">
            <v>2.5</v>
          </cell>
        </row>
        <row r="111">
          <cell r="CH111">
            <v>16</v>
          </cell>
        </row>
        <row r="111">
          <cell r="CP111">
            <v>16</v>
          </cell>
        </row>
        <row r="111">
          <cell r="CR111">
            <v>16</v>
          </cell>
        </row>
        <row r="111">
          <cell r="DA111">
            <v>16</v>
          </cell>
        </row>
        <row r="111">
          <cell r="DJ111">
            <v>16</v>
          </cell>
        </row>
        <row r="111">
          <cell r="DS111">
            <v>16</v>
          </cell>
        </row>
        <row r="111">
          <cell r="DW111">
            <v>5</v>
          </cell>
          <cell r="DX111">
            <v>5</v>
          </cell>
          <cell r="DY111">
            <v>0</v>
          </cell>
          <cell r="DZ111">
            <v>208</v>
          </cell>
          <cell r="EA111">
            <v>128</v>
          </cell>
          <cell r="EB111">
            <v>0</v>
          </cell>
          <cell r="EC111">
            <v>96</v>
          </cell>
          <cell r="ED111">
            <v>2</v>
          </cell>
        </row>
        <row r="112">
          <cell r="B112" t="str">
            <v>左楠</v>
          </cell>
          <cell r="C112" t="str">
            <v>上海</v>
          </cell>
          <cell r="D112" t="str">
            <v>上海营销三部</v>
          </cell>
          <cell r="E112" t="str">
            <v>李梦组</v>
          </cell>
          <cell r="F112" t="str">
            <v>运营专员</v>
          </cell>
          <cell r="G112">
            <v>44333</v>
          </cell>
          <cell r="H112">
            <v>44927</v>
          </cell>
          <cell r="I112">
            <v>45292</v>
          </cell>
          <cell r="J112">
            <v>0</v>
          </cell>
          <cell r="K112">
            <v>5</v>
          </cell>
          <cell r="L112">
            <v>2</v>
          </cell>
          <cell r="M112">
            <v>3</v>
          </cell>
          <cell r="N112">
            <v>0</v>
          </cell>
          <cell r="O112">
            <v>2</v>
          </cell>
        </row>
        <row r="112">
          <cell r="S112">
            <v>32</v>
          </cell>
        </row>
        <row r="112">
          <cell r="U112">
            <v>32</v>
          </cell>
        </row>
        <row r="112">
          <cell r="X112">
            <v>1</v>
          </cell>
        </row>
        <row r="112">
          <cell r="AG112">
            <v>3</v>
          </cell>
          <cell r="AH112">
            <v>0</v>
          </cell>
          <cell r="AI112">
            <v>0</v>
          </cell>
        </row>
        <row r="112">
          <cell r="AN112">
            <v>32</v>
          </cell>
        </row>
        <row r="112">
          <cell r="AP112">
            <v>48</v>
          </cell>
        </row>
        <row r="112">
          <cell r="AW112">
            <v>16</v>
          </cell>
        </row>
        <row r="112">
          <cell r="BK112">
            <v>2</v>
          </cell>
        </row>
        <row r="112">
          <cell r="BO112">
            <v>32</v>
          </cell>
        </row>
        <row r="112">
          <cell r="BQ112">
            <v>32</v>
          </cell>
        </row>
        <row r="112">
          <cell r="BX112">
            <v>16</v>
          </cell>
        </row>
        <row r="112">
          <cell r="BZ112">
            <v>16</v>
          </cell>
        </row>
        <row r="112">
          <cell r="CE112">
            <v>1</v>
          </cell>
        </row>
        <row r="112">
          <cell r="CG112">
            <v>8</v>
          </cell>
          <cell r="CH112">
            <v>24</v>
          </cell>
          <cell r="CI112">
            <v>8</v>
          </cell>
        </row>
        <row r="112">
          <cell r="CQ112">
            <v>16</v>
          </cell>
        </row>
        <row r="112">
          <cell r="DJ112">
            <v>32</v>
          </cell>
        </row>
        <row r="112">
          <cell r="DN112">
            <v>2.5</v>
          </cell>
        </row>
        <row r="112">
          <cell r="DS112">
            <v>16</v>
          </cell>
        </row>
        <row r="112">
          <cell r="DW112">
            <v>5</v>
          </cell>
          <cell r="DX112">
            <v>4.5</v>
          </cell>
          <cell r="DY112">
            <v>0.5</v>
          </cell>
          <cell r="DZ112">
            <v>224</v>
          </cell>
          <cell r="EA112">
            <v>136</v>
          </cell>
          <cell r="EB112">
            <v>0</v>
          </cell>
          <cell r="EC112">
            <v>88</v>
          </cell>
          <cell r="ED112">
            <v>0</v>
          </cell>
        </row>
        <row r="113">
          <cell r="B113" t="str">
            <v>雷雪</v>
          </cell>
          <cell r="C113" t="str">
            <v>上海</v>
          </cell>
          <cell r="D113" t="str">
            <v>上海营销二部</v>
          </cell>
          <cell r="E113" t="str">
            <v>吴菲组</v>
          </cell>
          <cell r="F113" t="str">
            <v>运营专员</v>
          </cell>
          <cell r="G113">
            <v>44333</v>
          </cell>
          <cell r="H113">
            <v>44927</v>
          </cell>
          <cell r="I113">
            <v>45292</v>
          </cell>
          <cell r="J113">
            <v>0</v>
          </cell>
          <cell r="K113">
            <v>5</v>
          </cell>
          <cell r="L113">
            <v>5</v>
          </cell>
          <cell r="M113">
            <v>0</v>
          </cell>
          <cell r="N113">
            <v>0</v>
          </cell>
        </row>
        <row r="113">
          <cell r="R113">
            <v>1</v>
          </cell>
          <cell r="S113">
            <v>16</v>
          </cell>
        </row>
        <row r="113">
          <cell r="U113">
            <v>16</v>
          </cell>
        </row>
        <row r="113">
          <cell r="X113">
            <v>0.5</v>
          </cell>
        </row>
        <row r="113">
          <cell r="AA113">
            <v>1</v>
          </cell>
        </row>
        <row r="113">
          <cell r="AG113">
            <v>0.5</v>
          </cell>
          <cell r="AH113">
            <v>-0.5</v>
          </cell>
          <cell r="AI113">
            <v>-0.5</v>
          </cell>
        </row>
        <row r="113">
          <cell r="AM113">
            <v>2</v>
          </cell>
          <cell r="AN113">
            <v>32</v>
          </cell>
        </row>
        <row r="113">
          <cell r="AP113">
            <v>32</v>
          </cell>
        </row>
        <row r="113">
          <cell r="DE113">
            <v>2</v>
          </cell>
        </row>
        <row r="113">
          <cell r="DJ113">
            <v>16</v>
          </cell>
        </row>
        <row r="113">
          <cell r="DR113">
            <v>32</v>
          </cell>
        </row>
        <row r="113">
          <cell r="DT113">
            <v>32</v>
          </cell>
        </row>
        <row r="113">
          <cell r="DW113">
            <v>5</v>
          </cell>
          <cell r="DX113">
            <v>2.5</v>
          </cell>
          <cell r="DY113">
            <v>2.5</v>
          </cell>
          <cell r="DZ113">
            <v>96</v>
          </cell>
          <cell r="EA113">
            <v>80</v>
          </cell>
          <cell r="EB113">
            <v>0</v>
          </cell>
          <cell r="EC113">
            <v>16</v>
          </cell>
          <cell r="ED113">
            <v>0</v>
          </cell>
        </row>
        <row r="114">
          <cell r="B114" t="str">
            <v>陈佳明</v>
          </cell>
          <cell r="C114" t="str">
            <v>上海</v>
          </cell>
          <cell r="D114" t="str">
            <v>产研一部</v>
          </cell>
          <cell r="E114" t="str">
            <v>平台运维组</v>
          </cell>
          <cell r="F114" t="str">
            <v>运维专员</v>
          </cell>
          <cell r="G114">
            <v>43160</v>
          </cell>
          <cell r="H114">
            <v>44927</v>
          </cell>
          <cell r="I114">
            <v>45292</v>
          </cell>
          <cell r="J114">
            <v>3</v>
          </cell>
          <cell r="K114">
            <v>5</v>
          </cell>
          <cell r="L114">
            <v>4.5</v>
          </cell>
          <cell r="M114">
            <v>0.5</v>
          </cell>
          <cell r="N114">
            <v>0</v>
          </cell>
        </row>
        <row r="114">
          <cell r="T114">
            <v>16</v>
          </cell>
        </row>
        <row r="114">
          <cell r="X114">
            <v>3</v>
          </cell>
        </row>
        <row r="114">
          <cell r="AB114">
            <v>3</v>
          </cell>
          <cell r="AC114">
            <v>8</v>
          </cell>
        </row>
        <row r="114">
          <cell r="AG114">
            <v>3</v>
          </cell>
          <cell r="AH114">
            <v>-2.5</v>
          </cell>
          <cell r="AI114">
            <v>-2.5</v>
          </cell>
        </row>
        <row r="114">
          <cell r="AO114">
            <v>24</v>
          </cell>
        </row>
        <row r="114">
          <cell r="AX114">
            <v>8</v>
          </cell>
          <cell r="AY114">
            <v>8</v>
          </cell>
        </row>
        <row r="114">
          <cell r="BG114">
            <v>16</v>
          </cell>
        </row>
        <row r="114">
          <cell r="BP114">
            <v>16</v>
          </cell>
        </row>
        <row r="114">
          <cell r="BY114">
            <v>24</v>
          </cell>
        </row>
        <row r="114">
          <cell r="CC114">
            <v>0.5</v>
          </cell>
        </row>
        <row r="114">
          <cell r="CG114">
            <v>1</v>
          </cell>
          <cell r="CH114">
            <v>32</v>
          </cell>
        </row>
        <row r="114">
          <cell r="CQ114">
            <v>32</v>
          </cell>
        </row>
        <row r="114">
          <cell r="CV114">
            <v>1</v>
          </cell>
        </row>
        <row r="114">
          <cell r="CZ114">
            <v>1</v>
          </cell>
          <cell r="DA114">
            <v>24</v>
          </cell>
          <cell r="DB114">
            <v>2</v>
          </cell>
        </row>
        <row r="114">
          <cell r="DE114">
            <v>1</v>
          </cell>
        </row>
        <row r="114">
          <cell r="DK114">
            <v>16</v>
          </cell>
        </row>
        <row r="114">
          <cell r="DS114">
            <v>24</v>
          </cell>
        </row>
        <row r="114">
          <cell r="DW114">
            <v>5</v>
          </cell>
          <cell r="DX114">
            <v>5</v>
          </cell>
          <cell r="DY114">
            <v>0</v>
          </cell>
          <cell r="DZ114">
            <v>250</v>
          </cell>
          <cell r="EA114">
            <v>5</v>
          </cell>
          <cell r="EB114">
            <v>24</v>
          </cell>
          <cell r="EC114">
            <v>240</v>
          </cell>
          <cell r="ED114">
            <v>0</v>
          </cell>
        </row>
        <row r="115">
          <cell r="B115" t="str">
            <v>邱圆</v>
          </cell>
          <cell r="C115" t="str">
            <v>上海</v>
          </cell>
          <cell r="D115" t="str">
            <v>产研一部</v>
          </cell>
          <cell r="E115" t="str">
            <v>平台运维组</v>
          </cell>
          <cell r="F115" t="str">
            <v>运维专员</v>
          </cell>
          <cell r="G115">
            <v>43206</v>
          </cell>
          <cell r="H115">
            <v>44927</v>
          </cell>
          <cell r="I115">
            <v>45292</v>
          </cell>
          <cell r="J115">
            <v>2</v>
          </cell>
          <cell r="K115">
            <v>5</v>
          </cell>
          <cell r="L115">
            <v>3</v>
          </cell>
          <cell r="M115">
            <v>2</v>
          </cell>
          <cell r="N115">
            <v>0</v>
          </cell>
        </row>
        <row r="115">
          <cell r="P115">
            <v>5</v>
          </cell>
        </row>
        <row r="115">
          <cell r="S115">
            <v>2</v>
          </cell>
          <cell r="T115">
            <v>8</v>
          </cell>
          <cell r="U115">
            <v>8</v>
          </cell>
        </row>
        <row r="115">
          <cell r="X115">
            <v>2</v>
          </cell>
        </row>
        <row r="115">
          <cell r="AG115">
            <v>2</v>
          </cell>
          <cell r="AH115">
            <v>0</v>
          </cell>
          <cell r="AI115">
            <v>0</v>
          </cell>
          <cell r="AJ115">
            <v>1</v>
          </cell>
        </row>
        <row r="115">
          <cell r="AN115">
            <v>8</v>
          </cell>
          <cell r="AO115">
            <v>16</v>
          </cell>
          <cell r="AP115">
            <v>16</v>
          </cell>
        </row>
        <row r="115">
          <cell r="AW115">
            <v>16</v>
          </cell>
        </row>
        <row r="115">
          <cell r="AY115">
            <v>16</v>
          </cell>
        </row>
        <row r="115">
          <cell r="BF115">
            <v>4</v>
          </cell>
        </row>
        <row r="115">
          <cell r="BH115">
            <v>8</v>
          </cell>
        </row>
        <row r="115">
          <cell r="BO115">
            <v>4</v>
          </cell>
          <cell r="BP115">
            <v>8</v>
          </cell>
          <cell r="BQ115">
            <v>16</v>
          </cell>
        </row>
        <row r="115">
          <cell r="BZ115">
            <v>24</v>
          </cell>
        </row>
        <row r="115">
          <cell r="CG115">
            <v>24</v>
          </cell>
          <cell r="CH115">
            <v>16</v>
          </cell>
        </row>
        <row r="115">
          <cell r="CQ115">
            <v>8</v>
          </cell>
        </row>
        <row r="115">
          <cell r="DA115">
            <v>8</v>
          </cell>
          <cell r="DB115">
            <v>2</v>
          </cell>
        </row>
        <row r="115">
          <cell r="DI115">
            <v>2</v>
          </cell>
          <cell r="DJ115">
            <v>32</v>
          </cell>
        </row>
        <row r="115">
          <cell r="DS115">
            <v>24</v>
          </cell>
        </row>
        <row r="115">
          <cell r="DW115">
            <v>5</v>
          </cell>
          <cell r="DX115">
            <v>1</v>
          </cell>
          <cell r="DY115">
            <v>4</v>
          </cell>
          <cell r="DZ115">
            <v>210</v>
          </cell>
          <cell r="EA115">
            <v>60</v>
          </cell>
          <cell r="EB115">
            <v>32</v>
          </cell>
          <cell r="EC115">
            <v>128</v>
          </cell>
          <cell r="ED115">
            <v>5</v>
          </cell>
        </row>
        <row r="116">
          <cell r="B116" t="str">
            <v>张书田</v>
          </cell>
          <cell r="C116" t="str">
            <v>上海</v>
          </cell>
          <cell r="D116" t="str">
            <v>产研一部</v>
          </cell>
          <cell r="E116" t="str">
            <v>平台运维组</v>
          </cell>
          <cell r="F116" t="str">
            <v>运维主管</v>
          </cell>
          <cell r="G116">
            <v>43213</v>
          </cell>
          <cell r="H116">
            <v>44927</v>
          </cell>
          <cell r="I116">
            <v>45292</v>
          </cell>
          <cell r="J116">
            <v>0</v>
          </cell>
          <cell r="K116">
            <v>5</v>
          </cell>
          <cell r="L116">
            <v>5</v>
          </cell>
          <cell r="M116">
            <v>0</v>
          </cell>
          <cell r="N116">
            <v>0</v>
          </cell>
        </row>
        <row r="116">
          <cell r="T116">
            <v>16</v>
          </cell>
        </row>
        <row r="116">
          <cell r="X116">
            <v>1</v>
          </cell>
        </row>
        <row r="116">
          <cell r="AC116">
            <v>24</v>
          </cell>
        </row>
        <row r="116">
          <cell r="AG116">
            <v>1</v>
          </cell>
          <cell r="AH116">
            <v>-1</v>
          </cell>
          <cell r="AI116">
            <v>-1</v>
          </cell>
        </row>
        <row r="116">
          <cell r="AO116">
            <v>24</v>
          </cell>
        </row>
        <row r="116">
          <cell r="AS116">
            <v>1</v>
          </cell>
        </row>
        <row r="116">
          <cell r="AX116">
            <v>8</v>
          </cell>
        </row>
        <row r="116">
          <cell r="BG116">
            <v>16</v>
          </cell>
        </row>
        <row r="116">
          <cell r="BP116">
            <v>24</v>
          </cell>
        </row>
        <row r="116">
          <cell r="BT116">
            <v>1</v>
          </cell>
        </row>
        <row r="116">
          <cell r="BY116">
            <v>16</v>
          </cell>
        </row>
        <row r="116">
          <cell r="CC116">
            <v>1</v>
          </cell>
        </row>
        <row r="116">
          <cell r="CH116">
            <v>37</v>
          </cell>
        </row>
        <row r="116">
          <cell r="CN116">
            <v>2</v>
          </cell>
        </row>
        <row r="116">
          <cell r="CQ116">
            <v>7</v>
          </cell>
        </row>
        <row r="116">
          <cell r="DA116">
            <v>14</v>
          </cell>
        </row>
        <row r="116">
          <cell r="DJ116">
            <v>24</v>
          </cell>
        </row>
        <row r="116">
          <cell r="DN116">
            <v>0.5</v>
          </cell>
        </row>
        <row r="116">
          <cell r="DS116">
            <v>24</v>
          </cell>
        </row>
        <row r="116">
          <cell r="DW116">
            <v>5</v>
          </cell>
          <cell r="DX116">
            <v>4.5</v>
          </cell>
          <cell r="DY116">
            <v>0.5</v>
          </cell>
          <cell r="DZ116">
            <v>234</v>
          </cell>
          <cell r="EA116">
            <v>0</v>
          </cell>
          <cell r="EB116">
            <v>0</v>
          </cell>
          <cell r="EC116">
            <v>240</v>
          </cell>
          <cell r="ED116">
            <v>0</v>
          </cell>
        </row>
        <row r="117">
          <cell r="B117" t="str">
            <v>吴阳明</v>
          </cell>
          <cell r="C117" t="str">
            <v>厦门</v>
          </cell>
          <cell r="D117" t="str">
            <v>产研一部</v>
          </cell>
          <cell r="E117" t="str">
            <v>PC组</v>
          </cell>
          <cell r="F117" t="str">
            <v>运营总监</v>
          </cell>
          <cell r="G117">
            <v>42005</v>
          </cell>
          <cell r="H117">
            <v>44927</v>
          </cell>
          <cell r="I117">
            <v>45292</v>
          </cell>
          <cell r="J117">
            <v>24</v>
          </cell>
          <cell r="K117">
            <v>10</v>
          </cell>
          <cell r="L117">
            <v>9</v>
          </cell>
          <cell r="M117">
            <v>1</v>
          </cell>
          <cell r="N117">
            <v>0</v>
          </cell>
        </row>
        <row r="117">
          <cell r="S117">
            <v>4</v>
          </cell>
        </row>
        <row r="117">
          <cell r="U117">
            <v>8</v>
          </cell>
        </row>
        <row r="117">
          <cell r="AG117">
            <v>0</v>
          </cell>
          <cell r="AH117">
            <v>1</v>
          </cell>
          <cell r="AI117">
            <v>0</v>
          </cell>
        </row>
        <row r="117">
          <cell r="AN117">
            <v>8</v>
          </cell>
        </row>
        <row r="117">
          <cell r="AP117">
            <v>11</v>
          </cell>
        </row>
        <row r="117">
          <cell r="AV117">
            <v>8</v>
          </cell>
        </row>
        <row r="117">
          <cell r="BH117">
            <v>8</v>
          </cell>
        </row>
        <row r="117">
          <cell r="BO117">
            <v>8</v>
          </cell>
        </row>
        <row r="117">
          <cell r="BX117">
            <v>8</v>
          </cell>
        </row>
        <row r="117">
          <cell r="CG117">
            <v>20</v>
          </cell>
        </row>
        <row r="117">
          <cell r="CS117">
            <v>0.5</v>
          </cell>
        </row>
        <row r="117">
          <cell r="CV117">
            <v>1</v>
          </cell>
        </row>
        <row r="117">
          <cell r="DC117">
            <v>1.5</v>
          </cell>
        </row>
        <row r="117">
          <cell r="DL117">
            <v>0.5</v>
          </cell>
        </row>
        <row r="117">
          <cell r="DQ117">
            <v>10</v>
          </cell>
        </row>
        <row r="117">
          <cell r="DW117">
            <v>10</v>
          </cell>
          <cell r="DX117">
            <v>1</v>
          </cell>
          <cell r="DY117">
            <v>9</v>
          </cell>
          <cell r="DZ117">
            <v>27</v>
          </cell>
          <cell r="EA117">
            <v>48</v>
          </cell>
          <cell r="EB117">
            <v>3</v>
          </cell>
          <cell r="EC117">
            <v>0</v>
          </cell>
          <cell r="ED117">
            <v>0</v>
          </cell>
        </row>
        <row r="118">
          <cell r="B118" t="str">
            <v>刘骏</v>
          </cell>
          <cell r="C118" t="str">
            <v>厦门</v>
          </cell>
          <cell r="D118" t="str">
            <v>厦门内容部</v>
          </cell>
          <cell r="E118" t="str">
            <v>/</v>
          </cell>
          <cell r="F118" t="str">
            <v>内容部经理</v>
          </cell>
          <cell r="G118">
            <v>42979</v>
          </cell>
          <cell r="H118">
            <v>44927</v>
          </cell>
          <cell r="I118">
            <v>45292</v>
          </cell>
          <cell r="J118">
            <v>0</v>
          </cell>
          <cell r="K118">
            <v>5</v>
          </cell>
          <cell r="L118">
            <v>5</v>
          </cell>
          <cell r="M118">
            <v>0</v>
          </cell>
          <cell r="N118">
            <v>0</v>
          </cell>
        </row>
        <row r="118">
          <cell r="U118">
            <v>8</v>
          </cell>
        </row>
        <row r="118">
          <cell r="AG118">
            <v>0</v>
          </cell>
          <cell r="AH118">
            <v>0</v>
          </cell>
          <cell r="AI118">
            <v>0</v>
          </cell>
        </row>
        <row r="118">
          <cell r="AT118">
            <v>5</v>
          </cell>
        </row>
        <row r="118">
          <cell r="AW118">
            <v>8</v>
          </cell>
        </row>
        <row r="118">
          <cell r="BC118">
            <v>5</v>
          </cell>
        </row>
        <row r="118">
          <cell r="BV118">
            <v>0.5</v>
          </cell>
        </row>
        <row r="118">
          <cell r="CE118">
            <v>0.5</v>
          </cell>
        </row>
        <row r="118">
          <cell r="CH118">
            <v>8</v>
          </cell>
        </row>
        <row r="118">
          <cell r="CL118">
            <v>0.5</v>
          </cell>
        </row>
        <row r="118">
          <cell r="CX118">
            <v>0.5</v>
          </cell>
        </row>
        <row r="118">
          <cell r="DN118">
            <v>0.5</v>
          </cell>
          <cell r="DO118">
            <v>3</v>
          </cell>
        </row>
        <row r="118">
          <cell r="DW118">
            <v>5</v>
          </cell>
          <cell r="DX118">
            <v>1</v>
          </cell>
          <cell r="DY118">
            <v>4</v>
          </cell>
          <cell r="DZ118">
            <v>16</v>
          </cell>
          <cell r="EA118">
            <v>8</v>
          </cell>
          <cell r="EB118">
            <v>0</v>
          </cell>
          <cell r="EC118">
            <v>8</v>
          </cell>
          <cell r="ED118">
            <v>13</v>
          </cell>
        </row>
        <row r="119">
          <cell r="B119" t="str">
            <v>林碧虹</v>
          </cell>
          <cell r="C119" t="str">
            <v>厦门</v>
          </cell>
          <cell r="D119" t="str">
            <v>厦门内容部</v>
          </cell>
          <cell r="E119" t="str">
            <v>林碧虹组</v>
          </cell>
          <cell r="F119" t="str">
            <v>内容主管</v>
          </cell>
          <cell r="G119">
            <v>43969</v>
          </cell>
          <cell r="H119">
            <v>44927</v>
          </cell>
          <cell r="I119">
            <v>45292</v>
          </cell>
          <cell r="J119">
            <v>1</v>
          </cell>
          <cell r="K119">
            <v>5</v>
          </cell>
          <cell r="L119">
            <v>5</v>
          </cell>
          <cell r="M119">
            <v>0</v>
          </cell>
          <cell r="N119">
            <v>0</v>
          </cell>
        </row>
        <row r="119">
          <cell r="U119">
            <v>8</v>
          </cell>
        </row>
        <row r="119">
          <cell r="AG119">
            <v>0</v>
          </cell>
          <cell r="AH119">
            <v>0</v>
          </cell>
          <cell r="AI119">
            <v>0</v>
          </cell>
        </row>
        <row r="119">
          <cell r="AN119">
            <v>8</v>
          </cell>
        </row>
        <row r="119">
          <cell r="AS119">
            <v>1</v>
          </cell>
        </row>
        <row r="119">
          <cell r="BB119">
            <v>1</v>
          </cell>
          <cell r="BC119">
            <v>2.5</v>
          </cell>
        </row>
        <row r="119">
          <cell r="BQ119">
            <v>8</v>
          </cell>
        </row>
        <row r="119">
          <cell r="CG119">
            <v>6.5</v>
          </cell>
        </row>
        <row r="119">
          <cell r="CP119">
            <v>2.5</v>
          </cell>
        </row>
        <row r="119">
          <cell r="DE119">
            <v>1</v>
          </cell>
        </row>
        <row r="119">
          <cell r="DW119">
            <v>5</v>
          </cell>
          <cell r="DX119">
            <v>3</v>
          </cell>
          <cell r="DY119">
            <v>2</v>
          </cell>
          <cell r="DZ119">
            <v>16</v>
          </cell>
          <cell r="EA119">
            <v>17</v>
          </cell>
          <cell r="EB119">
            <v>0</v>
          </cell>
          <cell r="EC119">
            <v>0</v>
          </cell>
          <cell r="ED119">
            <v>2.5</v>
          </cell>
        </row>
        <row r="120">
          <cell r="B120" t="str">
            <v>陈雅真</v>
          </cell>
          <cell r="C120" t="str">
            <v>厦门</v>
          </cell>
          <cell r="D120" t="str">
            <v>厦门内容部</v>
          </cell>
          <cell r="E120" t="str">
            <v>陈雅真组</v>
          </cell>
          <cell r="F120" t="str">
            <v>内容主管</v>
          </cell>
          <cell r="G120">
            <v>44010</v>
          </cell>
          <cell r="H120">
            <v>44927</v>
          </cell>
          <cell r="I120">
            <v>45292</v>
          </cell>
          <cell r="J120">
            <v>1.5</v>
          </cell>
          <cell r="K120">
            <v>5</v>
          </cell>
          <cell r="L120">
            <v>0</v>
          </cell>
          <cell r="M120">
            <v>5</v>
          </cell>
          <cell r="N120">
            <v>0</v>
          </cell>
        </row>
        <row r="120">
          <cell r="S120">
            <v>1.5</v>
          </cell>
        </row>
        <row r="120">
          <cell r="X120">
            <v>5</v>
          </cell>
        </row>
        <row r="120">
          <cell r="AG120">
            <v>5</v>
          </cell>
          <cell r="AH120">
            <v>0</v>
          </cell>
          <cell r="AI120">
            <v>0</v>
          </cell>
        </row>
        <row r="120">
          <cell r="BB120">
            <v>1</v>
          </cell>
        </row>
        <row r="120">
          <cell r="BL120">
            <v>3</v>
          </cell>
        </row>
        <row r="120">
          <cell r="BU120">
            <v>7</v>
          </cell>
        </row>
        <row r="120">
          <cell r="CD120">
            <v>4</v>
          </cell>
        </row>
        <row r="120">
          <cell r="CL120">
            <v>3</v>
          </cell>
          <cell r="CM120">
            <v>18.5</v>
          </cell>
        </row>
        <row r="120">
          <cell r="CQ120">
            <v>5</v>
          </cell>
        </row>
        <row r="120">
          <cell r="DF120">
            <v>2.5</v>
          </cell>
        </row>
        <row r="120">
          <cell r="DO120">
            <v>2</v>
          </cell>
        </row>
        <row r="120">
          <cell r="DW120">
            <v>5</v>
          </cell>
          <cell r="DX120">
            <v>4</v>
          </cell>
          <cell r="DY120">
            <v>1</v>
          </cell>
          <cell r="DZ120">
            <v>5</v>
          </cell>
          <cell r="EA120">
            <v>1.5</v>
          </cell>
          <cell r="EB120">
            <v>0</v>
          </cell>
          <cell r="EC120">
            <v>5</v>
          </cell>
          <cell r="ED120">
            <v>37</v>
          </cell>
        </row>
        <row r="121">
          <cell r="B121" t="str">
            <v>吴芳芳</v>
          </cell>
          <cell r="C121" t="str">
            <v>厦门</v>
          </cell>
          <cell r="D121" t="str">
            <v>厦门内容部</v>
          </cell>
          <cell r="E121" t="str">
            <v>林碧虹组</v>
          </cell>
          <cell r="F121" t="str">
            <v>内容编辑</v>
          </cell>
          <cell r="G121">
            <v>44657</v>
          </cell>
          <cell r="H121">
            <v>44927</v>
          </cell>
          <cell r="I121">
            <v>45292</v>
          </cell>
          <cell r="J121">
            <v>0</v>
          </cell>
          <cell r="K121">
            <v>5</v>
          </cell>
          <cell r="L121">
            <v>5</v>
          </cell>
          <cell r="M121">
            <v>0</v>
          </cell>
          <cell r="N121">
            <v>0</v>
          </cell>
        </row>
        <row r="121">
          <cell r="P121">
            <v>4</v>
          </cell>
        </row>
        <row r="121">
          <cell r="S121">
            <v>8</v>
          </cell>
        </row>
        <row r="121">
          <cell r="U121">
            <v>8</v>
          </cell>
        </row>
        <row r="121">
          <cell r="AG121">
            <v>0</v>
          </cell>
          <cell r="AH121">
            <v>0</v>
          </cell>
          <cell r="AI121">
            <v>0</v>
          </cell>
          <cell r="AJ121">
            <v>1</v>
          </cell>
        </row>
        <row r="121">
          <cell r="AS121">
            <v>1.5</v>
          </cell>
        </row>
        <row r="121">
          <cell r="BC121">
            <v>2</v>
          </cell>
        </row>
        <row r="121">
          <cell r="BK121">
            <v>1</v>
          </cell>
        </row>
        <row r="121">
          <cell r="BO121">
            <v>2</v>
          </cell>
        </row>
        <row r="121">
          <cell r="BQ121">
            <v>8</v>
          </cell>
        </row>
        <row r="121">
          <cell r="BT121">
            <v>1</v>
          </cell>
          <cell r="BU121">
            <v>8</v>
          </cell>
        </row>
        <row r="121">
          <cell r="CI121">
            <v>8</v>
          </cell>
        </row>
        <row r="121">
          <cell r="CP121">
            <v>12</v>
          </cell>
        </row>
        <row r="121">
          <cell r="DO121">
            <v>8</v>
          </cell>
        </row>
        <row r="121">
          <cell r="DW121">
            <v>5</v>
          </cell>
          <cell r="DX121">
            <v>4.5</v>
          </cell>
          <cell r="DY121">
            <v>0.5</v>
          </cell>
          <cell r="DZ121">
            <v>24</v>
          </cell>
          <cell r="EA121">
            <v>22</v>
          </cell>
          <cell r="EB121">
            <v>2</v>
          </cell>
          <cell r="EC121">
            <v>0</v>
          </cell>
          <cell r="ED121">
            <v>22</v>
          </cell>
        </row>
        <row r="122">
          <cell r="B122" t="str">
            <v>叶聪玲</v>
          </cell>
          <cell r="C122" t="str">
            <v>长泰</v>
          </cell>
          <cell r="D122" t="str">
            <v>厦门内容部</v>
          </cell>
          <cell r="E122" t="str">
            <v>叶聪玲组</v>
          </cell>
          <cell r="F122" t="str">
            <v>内容主管</v>
          </cell>
          <cell r="G122">
            <v>42355</v>
          </cell>
          <cell r="H122">
            <v>44927</v>
          </cell>
          <cell r="I122">
            <v>45292</v>
          </cell>
          <cell r="J122">
            <v>0</v>
          </cell>
          <cell r="K122">
            <v>5</v>
          </cell>
          <cell r="L122">
            <v>3</v>
          </cell>
          <cell r="M122">
            <v>2</v>
          </cell>
          <cell r="N122">
            <v>0</v>
          </cell>
          <cell r="O122">
            <v>0.5</v>
          </cell>
        </row>
        <row r="122">
          <cell r="X122">
            <v>1.5</v>
          </cell>
        </row>
        <row r="122">
          <cell r="AG122">
            <v>2</v>
          </cell>
          <cell r="AH122">
            <v>0</v>
          </cell>
          <cell r="AI122">
            <v>0</v>
          </cell>
        </row>
        <row r="122">
          <cell r="AO122">
            <v>8</v>
          </cell>
        </row>
        <row r="122">
          <cell r="AS122">
            <v>0.5</v>
          </cell>
        </row>
        <row r="122">
          <cell r="BB122">
            <v>0.5</v>
          </cell>
        </row>
        <row r="122">
          <cell r="BT122">
            <v>1</v>
          </cell>
        </row>
        <row r="122">
          <cell r="DO122">
            <v>1.5</v>
          </cell>
        </row>
        <row r="122">
          <cell r="DW122">
            <v>5</v>
          </cell>
          <cell r="DX122">
            <v>2</v>
          </cell>
          <cell r="DY122">
            <v>3</v>
          </cell>
          <cell r="DZ122">
            <v>8</v>
          </cell>
          <cell r="EA122">
            <v>0</v>
          </cell>
          <cell r="EB122">
            <v>0</v>
          </cell>
          <cell r="EC122">
            <v>8</v>
          </cell>
          <cell r="ED122">
            <v>1.5</v>
          </cell>
        </row>
        <row r="123">
          <cell r="B123" t="str">
            <v>蔡惠娜</v>
          </cell>
          <cell r="C123" t="str">
            <v>长泰</v>
          </cell>
          <cell r="D123" t="str">
            <v>厦门内容部</v>
          </cell>
          <cell r="E123" t="str">
            <v>叶聪玲组</v>
          </cell>
          <cell r="F123" t="str">
            <v>内容编辑</v>
          </cell>
          <cell r="G123">
            <v>42788</v>
          </cell>
          <cell r="H123">
            <v>44927</v>
          </cell>
          <cell r="I123">
            <v>45292</v>
          </cell>
          <cell r="J123">
            <v>8</v>
          </cell>
          <cell r="K123">
            <v>5</v>
          </cell>
          <cell r="L123">
            <v>1</v>
          </cell>
          <cell r="M123">
            <v>4</v>
          </cell>
          <cell r="N123">
            <v>0</v>
          </cell>
        </row>
        <row r="123">
          <cell r="X123">
            <v>4</v>
          </cell>
        </row>
        <row r="123">
          <cell r="AB123">
            <v>8</v>
          </cell>
        </row>
        <row r="123">
          <cell r="AG123">
            <v>4</v>
          </cell>
          <cell r="AH123">
            <v>0</v>
          </cell>
          <cell r="AI123">
            <v>0</v>
          </cell>
        </row>
        <row r="123">
          <cell r="AO123">
            <v>8</v>
          </cell>
        </row>
        <row r="123">
          <cell r="BB123">
            <v>0.5</v>
          </cell>
        </row>
        <row r="123">
          <cell r="BK123">
            <v>0.5</v>
          </cell>
        </row>
        <row r="123">
          <cell r="BT123">
            <v>0.5</v>
          </cell>
        </row>
        <row r="123">
          <cell r="CC123">
            <v>1</v>
          </cell>
          <cell r="CD123">
            <v>40</v>
          </cell>
        </row>
        <row r="123">
          <cell r="CO123">
            <v>3</v>
          </cell>
        </row>
        <row r="123">
          <cell r="DW123">
            <v>5</v>
          </cell>
          <cell r="DX123">
            <v>2.5</v>
          </cell>
          <cell r="DY123">
            <v>2.5</v>
          </cell>
          <cell r="DZ123">
            <v>8</v>
          </cell>
          <cell r="EA123">
            <v>8</v>
          </cell>
          <cell r="EB123">
            <v>0</v>
          </cell>
          <cell r="EC123">
            <v>8</v>
          </cell>
          <cell r="ED123">
            <v>40</v>
          </cell>
        </row>
        <row r="124">
          <cell r="B124" t="str">
            <v>郑建珍</v>
          </cell>
          <cell r="C124" t="str">
            <v>长泰</v>
          </cell>
          <cell r="D124" t="str">
            <v>厦门内容部</v>
          </cell>
          <cell r="E124" t="str">
            <v>叶聪玲组</v>
          </cell>
          <cell r="F124" t="str">
            <v>内容编辑</v>
          </cell>
          <cell r="G124">
            <v>43474</v>
          </cell>
          <cell r="H124">
            <v>44927</v>
          </cell>
          <cell r="I124">
            <v>45292</v>
          </cell>
          <cell r="J124">
            <v>0</v>
          </cell>
          <cell r="K124">
            <v>5</v>
          </cell>
          <cell r="L124">
            <v>3</v>
          </cell>
          <cell r="M124">
            <v>2</v>
          </cell>
          <cell r="N124">
            <v>0</v>
          </cell>
        </row>
        <row r="124">
          <cell r="Q124">
            <v>0.5</v>
          </cell>
        </row>
        <row r="124">
          <cell r="X124">
            <v>2</v>
          </cell>
        </row>
        <row r="124">
          <cell r="AG124">
            <v>2</v>
          </cell>
          <cell r="AH124">
            <v>0</v>
          </cell>
          <cell r="AI124">
            <v>0</v>
          </cell>
          <cell r="AJ124">
            <v>0.5</v>
          </cell>
        </row>
        <row r="124">
          <cell r="AL124">
            <v>0.5</v>
          </cell>
        </row>
        <row r="124">
          <cell r="AO124">
            <v>8</v>
          </cell>
        </row>
        <row r="124">
          <cell r="BV124">
            <v>0.5</v>
          </cell>
        </row>
        <row r="124">
          <cell r="CH124">
            <v>16</v>
          </cell>
        </row>
        <row r="124">
          <cell r="CV124">
            <v>0.5</v>
          </cell>
        </row>
        <row r="124">
          <cell r="DJ124">
            <v>8</v>
          </cell>
        </row>
        <row r="124">
          <cell r="DS124">
            <v>16</v>
          </cell>
        </row>
        <row r="124">
          <cell r="DW124">
            <v>5</v>
          </cell>
          <cell r="DX124">
            <v>1</v>
          </cell>
          <cell r="DY124">
            <v>4</v>
          </cell>
          <cell r="DZ124">
            <v>48</v>
          </cell>
          <cell r="EA124">
            <v>0</v>
          </cell>
          <cell r="EB124">
            <v>0</v>
          </cell>
          <cell r="EC124">
            <v>48</v>
          </cell>
          <cell r="ED124">
            <v>0</v>
          </cell>
        </row>
        <row r="125">
          <cell r="B125" t="str">
            <v>黄娜君</v>
          </cell>
          <cell r="C125" t="str">
            <v>厦门</v>
          </cell>
          <cell r="D125" t="str">
            <v>厦门营销一部</v>
          </cell>
          <cell r="E125" t="str">
            <v>刘益先组</v>
          </cell>
          <cell r="F125" t="str">
            <v>资深销售二级</v>
          </cell>
          <cell r="G125">
            <v>43627</v>
          </cell>
          <cell r="H125">
            <v>44927</v>
          </cell>
          <cell r="I125">
            <v>45292</v>
          </cell>
          <cell r="J125">
            <v>0</v>
          </cell>
          <cell r="K125">
            <v>5</v>
          </cell>
          <cell r="L125">
            <v>3</v>
          </cell>
          <cell r="M125">
            <v>2</v>
          </cell>
          <cell r="N125">
            <v>0</v>
          </cell>
        </row>
        <row r="125">
          <cell r="P125">
            <v>40</v>
          </cell>
        </row>
        <row r="125">
          <cell r="X125">
            <v>2</v>
          </cell>
        </row>
        <row r="125">
          <cell r="AG125">
            <v>2</v>
          </cell>
          <cell r="AH125">
            <v>0</v>
          </cell>
          <cell r="AI125">
            <v>0</v>
          </cell>
        </row>
        <row r="125">
          <cell r="AK125">
            <v>1</v>
          </cell>
        </row>
        <row r="125">
          <cell r="AT125">
            <v>18</v>
          </cell>
        </row>
        <row r="125">
          <cell r="BC125">
            <v>64</v>
          </cell>
        </row>
        <row r="125">
          <cell r="BL125">
            <v>13</v>
          </cell>
        </row>
        <row r="125">
          <cell r="BU125">
            <v>77</v>
          </cell>
        </row>
        <row r="125">
          <cell r="CD125">
            <v>128.5</v>
          </cell>
        </row>
        <row r="125">
          <cell r="CM125">
            <v>13</v>
          </cell>
        </row>
        <row r="125">
          <cell r="CW125">
            <v>5</v>
          </cell>
        </row>
        <row r="125">
          <cell r="DF125">
            <v>16</v>
          </cell>
        </row>
        <row r="125">
          <cell r="DO125">
            <v>18</v>
          </cell>
        </row>
        <row r="125">
          <cell r="DW125">
            <v>5</v>
          </cell>
          <cell r="DX125">
            <v>0</v>
          </cell>
          <cell r="DY125">
            <v>5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393.5</v>
          </cell>
        </row>
        <row r="126">
          <cell r="B126" t="str">
            <v>廖齐辉</v>
          </cell>
          <cell r="C126" t="str">
            <v>厦门</v>
          </cell>
          <cell r="D126" t="str">
            <v>厦门营销一部</v>
          </cell>
          <cell r="E126" t="str">
            <v>刘益先组</v>
          </cell>
          <cell r="F126" t="str">
            <v>资深销售四级</v>
          </cell>
          <cell r="G126">
            <v>43677</v>
          </cell>
          <cell r="H126">
            <v>44927</v>
          </cell>
          <cell r="I126">
            <v>45292</v>
          </cell>
          <cell r="J126">
            <v>0</v>
          </cell>
          <cell r="K126">
            <v>5</v>
          </cell>
          <cell r="L126">
            <v>2</v>
          </cell>
          <cell r="M126">
            <v>3</v>
          </cell>
          <cell r="N126">
            <v>5</v>
          </cell>
        </row>
        <row r="126">
          <cell r="S126">
            <v>16</v>
          </cell>
        </row>
        <row r="126">
          <cell r="U126">
            <v>32</v>
          </cell>
        </row>
        <row r="126">
          <cell r="X126">
            <v>2</v>
          </cell>
        </row>
        <row r="126">
          <cell r="AD126">
            <v>8</v>
          </cell>
        </row>
        <row r="126">
          <cell r="AG126">
            <v>2</v>
          </cell>
          <cell r="AH126">
            <v>1</v>
          </cell>
          <cell r="AI126">
            <v>0</v>
          </cell>
        </row>
        <row r="126">
          <cell r="AN126">
            <v>32</v>
          </cell>
        </row>
        <row r="126">
          <cell r="AP126">
            <v>32</v>
          </cell>
        </row>
        <row r="126">
          <cell r="AW126">
            <v>32</v>
          </cell>
        </row>
        <row r="126">
          <cell r="AY126">
            <v>32</v>
          </cell>
        </row>
        <row r="126">
          <cell r="BF126">
            <v>24</v>
          </cell>
        </row>
        <row r="126">
          <cell r="BH126">
            <v>24</v>
          </cell>
        </row>
        <row r="126">
          <cell r="BO126">
            <v>16</v>
          </cell>
        </row>
        <row r="126">
          <cell r="BQ126">
            <v>24</v>
          </cell>
        </row>
        <row r="126">
          <cell r="BZ126">
            <v>24</v>
          </cell>
        </row>
        <row r="126">
          <cell r="CG126">
            <v>16</v>
          </cell>
        </row>
        <row r="126">
          <cell r="CI126">
            <v>24</v>
          </cell>
        </row>
        <row r="126">
          <cell r="CP126">
            <v>16</v>
          </cell>
        </row>
        <row r="126">
          <cell r="CR126">
            <v>16</v>
          </cell>
        </row>
        <row r="126">
          <cell r="CZ126">
            <v>16</v>
          </cell>
        </row>
        <row r="126">
          <cell r="DB126">
            <v>16</v>
          </cell>
        </row>
        <row r="126">
          <cell r="DI126">
            <v>16</v>
          </cell>
        </row>
        <row r="126">
          <cell r="DK126">
            <v>16</v>
          </cell>
        </row>
        <row r="126">
          <cell r="DR126">
            <v>16</v>
          </cell>
        </row>
        <row r="126">
          <cell r="DT126">
            <v>16</v>
          </cell>
        </row>
        <row r="126">
          <cell r="DW126">
            <v>5</v>
          </cell>
          <cell r="DX126">
            <v>0</v>
          </cell>
          <cell r="DY126">
            <v>5</v>
          </cell>
          <cell r="DZ126">
            <v>264</v>
          </cell>
          <cell r="EA126">
            <v>200</v>
          </cell>
          <cell r="EB126">
            <v>64</v>
          </cell>
          <cell r="EC126">
            <v>0</v>
          </cell>
          <cell r="ED126">
            <v>0</v>
          </cell>
        </row>
        <row r="127">
          <cell r="B127" t="str">
            <v>刘益先</v>
          </cell>
          <cell r="C127" t="str">
            <v>厦门</v>
          </cell>
          <cell r="D127" t="str">
            <v>厦门营销一部</v>
          </cell>
          <cell r="E127" t="str">
            <v>刘益先组</v>
          </cell>
          <cell r="F127" t="str">
            <v>营销总监</v>
          </cell>
          <cell r="G127">
            <v>42095</v>
          </cell>
          <cell r="H127">
            <v>44927</v>
          </cell>
          <cell r="I127">
            <v>45292</v>
          </cell>
          <cell r="J127">
            <v>0</v>
          </cell>
          <cell r="K127">
            <v>5</v>
          </cell>
          <cell r="L127">
            <v>1</v>
          </cell>
          <cell r="M127">
            <v>4</v>
          </cell>
          <cell r="N127">
            <v>0</v>
          </cell>
          <cell r="O127">
            <v>2</v>
          </cell>
        </row>
        <row r="127">
          <cell r="X127">
            <v>3</v>
          </cell>
        </row>
        <row r="127">
          <cell r="AD127">
            <v>8</v>
          </cell>
        </row>
        <row r="127">
          <cell r="AG127">
            <v>5</v>
          </cell>
          <cell r="AH127">
            <v>-1</v>
          </cell>
          <cell r="AI127">
            <v>-1</v>
          </cell>
        </row>
        <row r="127">
          <cell r="AK127">
            <v>3.5</v>
          </cell>
        </row>
        <row r="127">
          <cell r="CP127">
            <v>8</v>
          </cell>
        </row>
        <row r="127">
          <cell r="CR127">
            <v>16</v>
          </cell>
        </row>
        <row r="127">
          <cell r="DI127">
            <v>8</v>
          </cell>
        </row>
        <row r="127">
          <cell r="DK127">
            <v>8</v>
          </cell>
        </row>
        <row r="127">
          <cell r="DW127">
            <v>5</v>
          </cell>
          <cell r="DX127">
            <v>1</v>
          </cell>
          <cell r="DY127">
            <v>4</v>
          </cell>
          <cell r="DZ127">
            <v>32</v>
          </cell>
          <cell r="EA127">
            <v>16</v>
          </cell>
          <cell r="EB127">
            <v>16</v>
          </cell>
          <cell r="EC127">
            <v>0</v>
          </cell>
          <cell r="ED127">
            <v>3.5</v>
          </cell>
        </row>
        <row r="128">
          <cell r="B128" t="str">
            <v>蓝坤燕</v>
          </cell>
          <cell r="C128" t="str">
            <v>厦门</v>
          </cell>
          <cell r="D128" t="str">
            <v>厦门营销一部</v>
          </cell>
          <cell r="E128" t="str">
            <v>刘益先组</v>
          </cell>
          <cell r="F128" t="str">
            <v>资深销售一级</v>
          </cell>
          <cell r="G128">
            <v>44292</v>
          </cell>
          <cell r="H128">
            <v>44927</v>
          </cell>
          <cell r="I128">
            <v>45292</v>
          </cell>
          <cell r="J128">
            <v>0</v>
          </cell>
          <cell r="K128">
            <v>5</v>
          </cell>
          <cell r="L128">
            <v>5</v>
          </cell>
          <cell r="M128">
            <v>0</v>
          </cell>
          <cell r="N128">
            <v>5.5</v>
          </cell>
        </row>
        <row r="128">
          <cell r="V128">
            <v>1</v>
          </cell>
        </row>
        <row r="128">
          <cell r="AE128">
            <v>1</v>
          </cell>
        </row>
        <row r="128">
          <cell r="AG128">
            <v>0</v>
          </cell>
          <cell r="AH128">
            <v>0</v>
          </cell>
          <cell r="AI128">
            <v>0</v>
          </cell>
        </row>
        <row r="128">
          <cell r="AZ128">
            <v>2.5</v>
          </cell>
        </row>
        <row r="128">
          <cell r="BK128">
            <v>0.5</v>
          </cell>
        </row>
        <row r="128">
          <cell r="BT128">
            <v>0.5</v>
          </cell>
        </row>
        <row r="128">
          <cell r="CC128">
            <v>1</v>
          </cell>
        </row>
        <row r="128">
          <cell r="CV128">
            <v>1</v>
          </cell>
        </row>
        <row r="128">
          <cell r="DN128">
            <v>2</v>
          </cell>
        </row>
        <row r="128">
          <cell r="DW128">
            <v>5</v>
          </cell>
          <cell r="DX128">
            <v>5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</row>
        <row r="129">
          <cell r="B129" t="str">
            <v>汤章溢</v>
          </cell>
          <cell r="C129" t="str">
            <v>厦门</v>
          </cell>
          <cell r="D129" t="str">
            <v>厦门营销二部</v>
          </cell>
          <cell r="E129" t="str">
            <v>汤章溢组</v>
          </cell>
          <cell r="F129" t="str">
            <v>营销总监</v>
          </cell>
          <cell r="G129">
            <v>42416</v>
          </cell>
          <cell r="H129">
            <v>44927</v>
          </cell>
          <cell r="I129">
            <v>45292</v>
          </cell>
          <cell r="J129">
            <v>0</v>
          </cell>
          <cell r="K129">
            <v>10</v>
          </cell>
          <cell r="L129">
            <v>7</v>
          </cell>
          <cell r="M129">
            <v>3</v>
          </cell>
          <cell r="N129">
            <v>0</v>
          </cell>
        </row>
        <row r="129">
          <cell r="X129">
            <v>3</v>
          </cell>
        </row>
        <row r="129">
          <cell r="AB129">
            <v>8</v>
          </cell>
        </row>
        <row r="129">
          <cell r="AD129">
            <v>8</v>
          </cell>
        </row>
        <row r="129">
          <cell r="AG129">
            <v>3</v>
          </cell>
          <cell r="AH129">
            <v>0</v>
          </cell>
          <cell r="AI129">
            <v>0</v>
          </cell>
          <cell r="AJ129">
            <v>2</v>
          </cell>
        </row>
        <row r="129">
          <cell r="AN129">
            <v>8</v>
          </cell>
        </row>
        <row r="129">
          <cell r="AP129">
            <v>8</v>
          </cell>
        </row>
        <row r="129">
          <cell r="BT129">
            <v>3</v>
          </cell>
        </row>
        <row r="129">
          <cell r="CG129">
            <v>16</v>
          </cell>
        </row>
        <row r="129">
          <cell r="CI129">
            <v>16</v>
          </cell>
        </row>
        <row r="129">
          <cell r="DE129">
            <v>1</v>
          </cell>
        </row>
        <row r="129">
          <cell r="DN129">
            <v>1</v>
          </cell>
        </row>
        <row r="129">
          <cell r="DW129">
            <v>10</v>
          </cell>
          <cell r="DX129">
            <v>7</v>
          </cell>
          <cell r="DY129">
            <v>3</v>
          </cell>
          <cell r="DZ129">
            <v>32</v>
          </cell>
          <cell r="EA129">
            <v>32</v>
          </cell>
          <cell r="EB129">
            <v>0</v>
          </cell>
          <cell r="EC129">
            <v>0</v>
          </cell>
          <cell r="ED129">
            <v>0</v>
          </cell>
        </row>
        <row r="130">
          <cell r="B130" t="str">
            <v>蔡小明</v>
          </cell>
          <cell r="C130" t="str">
            <v>龙岩</v>
          </cell>
          <cell r="D130" t="str">
            <v>厦门营销二部</v>
          </cell>
          <cell r="E130" t="str">
            <v>汤章溢组</v>
          </cell>
          <cell r="F130" t="str">
            <v>销售专员</v>
          </cell>
          <cell r="G130">
            <v>43906</v>
          </cell>
          <cell r="H130">
            <v>44927</v>
          </cell>
          <cell r="I130">
            <v>45292</v>
          </cell>
          <cell r="J130">
            <v>0</v>
          </cell>
          <cell r="K130">
            <v>5</v>
          </cell>
          <cell r="L130">
            <v>1</v>
          </cell>
          <cell r="M130">
            <v>4</v>
          </cell>
          <cell r="N130">
            <v>0</v>
          </cell>
        </row>
        <row r="130">
          <cell r="X130">
            <v>4</v>
          </cell>
        </row>
        <row r="130">
          <cell r="AG130">
            <v>4</v>
          </cell>
          <cell r="AH130">
            <v>0</v>
          </cell>
          <cell r="AI130">
            <v>0</v>
          </cell>
        </row>
        <row r="130">
          <cell r="DW130">
            <v>5</v>
          </cell>
          <cell r="DX130">
            <v>0</v>
          </cell>
          <cell r="DY130">
            <v>5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</row>
        <row r="131">
          <cell r="B131" t="str">
            <v>许财杰</v>
          </cell>
          <cell r="C131" t="str">
            <v>厦门</v>
          </cell>
          <cell r="D131" t="str">
            <v>厦门营销二部</v>
          </cell>
          <cell r="E131" t="str">
            <v>许财杰组</v>
          </cell>
          <cell r="F131" t="str">
            <v>销售主管</v>
          </cell>
          <cell r="G131">
            <v>44060</v>
          </cell>
          <cell r="H131">
            <v>44927</v>
          </cell>
          <cell r="I131">
            <v>45292</v>
          </cell>
          <cell r="J131">
            <v>0</v>
          </cell>
          <cell r="K131">
            <v>5</v>
          </cell>
          <cell r="L131">
            <v>4</v>
          </cell>
          <cell r="M131">
            <v>1</v>
          </cell>
          <cell r="N131">
            <v>0</v>
          </cell>
          <cell r="O131">
            <v>0.5</v>
          </cell>
        </row>
        <row r="131">
          <cell r="S131">
            <v>8</v>
          </cell>
        </row>
        <row r="131">
          <cell r="U131">
            <v>8</v>
          </cell>
        </row>
        <row r="131">
          <cell r="X131">
            <v>0.5</v>
          </cell>
        </row>
        <row r="131">
          <cell r="AB131">
            <v>4</v>
          </cell>
        </row>
        <row r="131">
          <cell r="AD131">
            <v>4</v>
          </cell>
        </row>
        <row r="131">
          <cell r="AG131">
            <v>1</v>
          </cell>
          <cell r="AH131">
            <v>0</v>
          </cell>
          <cell r="AI131">
            <v>0</v>
          </cell>
        </row>
        <row r="131">
          <cell r="AS131">
            <v>0.5</v>
          </cell>
        </row>
        <row r="131">
          <cell r="AW131">
            <v>4</v>
          </cell>
        </row>
        <row r="131">
          <cell r="AY131">
            <v>4</v>
          </cell>
        </row>
        <row r="131">
          <cell r="BF131">
            <v>5</v>
          </cell>
        </row>
        <row r="131">
          <cell r="BH131">
            <v>8</v>
          </cell>
        </row>
        <row r="131">
          <cell r="BK131">
            <v>0.5</v>
          </cell>
        </row>
        <row r="131">
          <cell r="BO131">
            <v>11</v>
          </cell>
        </row>
        <row r="131">
          <cell r="BQ131">
            <v>16</v>
          </cell>
        </row>
        <row r="131">
          <cell r="BT131">
            <v>1</v>
          </cell>
        </row>
        <row r="131">
          <cell r="BX131">
            <v>2</v>
          </cell>
        </row>
        <row r="131">
          <cell r="BZ131">
            <v>2</v>
          </cell>
        </row>
        <row r="131">
          <cell r="CC131">
            <v>0.5</v>
          </cell>
        </row>
        <row r="131">
          <cell r="CL131">
            <v>0.5</v>
          </cell>
        </row>
        <row r="131">
          <cell r="CV131">
            <v>0.5</v>
          </cell>
        </row>
        <row r="131">
          <cell r="DE131">
            <v>2.5</v>
          </cell>
        </row>
        <row r="131">
          <cell r="DN131">
            <v>2</v>
          </cell>
        </row>
        <row r="131">
          <cell r="DW131">
            <v>10</v>
          </cell>
          <cell r="DX131">
            <v>8</v>
          </cell>
          <cell r="DY131">
            <v>2</v>
          </cell>
          <cell r="DZ131">
            <v>42</v>
          </cell>
          <cell r="EA131">
            <v>34</v>
          </cell>
          <cell r="EB131">
            <v>8</v>
          </cell>
          <cell r="EC131">
            <v>0</v>
          </cell>
          <cell r="ED131">
            <v>0</v>
          </cell>
        </row>
        <row r="132">
          <cell r="B132" t="str">
            <v>许满玉</v>
          </cell>
          <cell r="C132" t="str">
            <v>厦门</v>
          </cell>
          <cell r="D132" t="str">
            <v>厦门营销二部</v>
          </cell>
          <cell r="E132" t="str">
            <v>许满玉组</v>
          </cell>
          <cell r="F132" t="str">
            <v>销售主管</v>
          </cell>
          <cell r="G132">
            <v>44259</v>
          </cell>
          <cell r="H132">
            <v>44927</v>
          </cell>
          <cell r="I132">
            <v>45292</v>
          </cell>
          <cell r="J132">
            <v>0</v>
          </cell>
          <cell r="K132">
            <v>5</v>
          </cell>
          <cell r="L132">
            <v>2</v>
          </cell>
          <cell r="M132">
            <v>3</v>
          </cell>
          <cell r="N132">
            <v>5.5</v>
          </cell>
        </row>
        <row r="132">
          <cell r="X132">
            <v>3</v>
          </cell>
        </row>
        <row r="132">
          <cell r="AB132">
            <v>8</v>
          </cell>
        </row>
        <row r="132">
          <cell r="AD132">
            <v>8</v>
          </cell>
        </row>
        <row r="132">
          <cell r="AG132">
            <v>3</v>
          </cell>
          <cell r="AH132">
            <v>0</v>
          </cell>
          <cell r="AI132">
            <v>0</v>
          </cell>
        </row>
        <row r="132">
          <cell r="AQ132">
            <v>0.5</v>
          </cell>
        </row>
        <row r="132">
          <cell r="AZ132">
            <v>1</v>
          </cell>
        </row>
        <row r="132">
          <cell r="BI132">
            <v>2</v>
          </cell>
        </row>
        <row r="132">
          <cell r="BT132">
            <v>1.5</v>
          </cell>
        </row>
        <row r="132">
          <cell r="CV132">
            <v>0.5</v>
          </cell>
        </row>
        <row r="132">
          <cell r="DE132">
            <v>1</v>
          </cell>
        </row>
        <row r="132">
          <cell r="DW132">
            <v>5</v>
          </cell>
          <cell r="DX132">
            <v>3</v>
          </cell>
          <cell r="DY132">
            <v>2</v>
          </cell>
          <cell r="DZ132">
            <v>8</v>
          </cell>
          <cell r="EA132">
            <v>8</v>
          </cell>
          <cell r="EB132">
            <v>0</v>
          </cell>
          <cell r="EC132">
            <v>0</v>
          </cell>
          <cell r="ED132">
            <v>0</v>
          </cell>
        </row>
        <row r="133">
          <cell r="B133" t="str">
            <v>魏力莉</v>
          </cell>
          <cell r="C133" t="str">
            <v>长泰</v>
          </cell>
          <cell r="D133" t="str">
            <v>厦门营销一部</v>
          </cell>
          <cell r="E133" t="str">
            <v>刘益先组</v>
          </cell>
          <cell r="F133" t="str">
            <v>资深销售三级</v>
          </cell>
          <cell r="G133">
            <v>42461</v>
          </cell>
          <cell r="H133">
            <v>44927</v>
          </cell>
          <cell r="I133">
            <v>45292</v>
          </cell>
          <cell r="J133">
            <v>0</v>
          </cell>
          <cell r="K133">
            <v>5</v>
          </cell>
          <cell r="L133">
            <v>5</v>
          </cell>
          <cell r="M133">
            <v>0</v>
          </cell>
          <cell r="N133">
            <v>0</v>
          </cell>
        </row>
        <row r="133">
          <cell r="AB133">
            <v>16</v>
          </cell>
        </row>
        <row r="133">
          <cell r="AD133">
            <v>16</v>
          </cell>
        </row>
        <row r="133">
          <cell r="AG133">
            <v>0</v>
          </cell>
          <cell r="AH133">
            <v>0</v>
          </cell>
          <cell r="AI133">
            <v>0</v>
          </cell>
        </row>
        <row r="133">
          <cell r="BB133">
            <v>1</v>
          </cell>
        </row>
        <row r="133">
          <cell r="BD133">
            <v>12</v>
          </cell>
        </row>
        <row r="133">
          <cell r="CV133">
            <v>1</v>
          </cell>
        </row>
        <row r="133">
          <cell r="DW133">
            <v>5</v>
          </cell>
          <cell r="DX133">
            <v>2</v>
          </cell>
          <cell r="DY133">
            <v>3</v>
          </cell>
          <cell r="DZ133">
            <v>16</v>
          </cell>
          <cell r="EA133">
            <v>16</v>
          </cell>
          <cell r="EB133">
            <v>0</v>
          </cell>
          <cell r="EC133">
            <v>0</v>
          </cell>
          <cell r="ED133">
            <v>0</v>
          </cell>
        </row>
        <row r="134">
          <cell r="B134" t="str">
            <v>李胜航</v>
          </cell>
          <cell r="C134" t="str">
            <v>厦门</v>
          </cell>
          <cell r="D134" t="str">
            <v>产研一部</v>
          </cell>
          <cell r="E134" t="str">
            <v>小程序商城组</v>
          </cell>
          <cell r="F134" t="str">
            <v>前端开发工程师</v>
          </cell>
          <cell r="G134">
            <v>44158</v>
          </cell>
          <cell r="H134">
            <v>44927</v>
          </cell>
          <cell r="I134">
            <v>45292</v>
          </cell>
          <cell r="J134">
            <v>16</v>
          </cell>
          <cell r="K134">
            <v>5</v>
          </cell>
          <cell r="L134">
            <v>4.5</v>
          </cell>
          <cell r="M134">
            <v>0.5</v>
          </cell>
          <cell r="N134">
            <v>0</v>
          </cell>
        </row>
        <row r="134">
          <cell r="X134">
            <v>1</v>
          </cell>
        </row>
        <row r="134">
          <cell r="AG134">
            <v>1</v>
          </cell>
          <cell r="AH134">
            <v>-0.5</v>
          </cell>
          <cell r="AI134">
            <v>-0.5</v>
          </cell>
        </row>
        <row r="134">
          <cell r="AP134">
            <v>8</v>
          </cell>
        </row>
        <row r="134">
          <cell r="BZ134">
            <v>8</v>
          </cell>
        </row>
        <row r="134">
          <cell r="CI134">
            <v>8</v>
          </cell>
        </row>
        <row r="134">
          <cell r="DW134">
            <v>5</v>
          </cell>
          <cell r="DX134">
            <v>0.5</v>
          </cell>
          <cell r="DY134">
            <v>4.5</v>
          </cell>
          <cell r="DZ134">
            <v>24</v>
          </cell>
          <cell r="EA134">
            <v>0</v>
          </cell>
          <cell r="EB134">
            <v>40</v>
          </cell>
          <cell r="EC134">
            <v>0</v>
          </cell>
          <cell r="ED134">
            <v>0</v>
          </cell>
        </row>
        <row r="135">
          <cell r="B135" t="str">
            <v>刘凌</v>
          </cell>
          <cell r="C135" t="str">
            <v>厦门</v>
          </cell>
          <cell r="D135" t="str">
            <v>产研一部</v>
          </cell>
          <cell r="E135" t="str">
            <v>小程序商城组</v>
          </cell>
          <cell r="F135" t="str">
            <v>研发主管</v>
          </cell>
          <cell r="G135">
            <v>42835</v>
          </cell>
          <cell r="H135">
            <v>44927</v>
          </cell>
          <cell r="I135">
            <v>45292</v>
          </cell>
          <cell r="J135">
            <v>12</v>
          </cell>
          <cell r="K135">
            <v>5</v>
          </cell>
          <cell r="L135">
            <v>5</v>
          </cell>
          <cell r="M135">
            <v>0</v>
          </cell>
          <cell r="N135">
            <v>0</v>
          </cell>
          <cell r="O135">
            <v>1</v>
          </cell>
        </row>
        <row r="135">
          <cell r="S135">
            <v>10.5</v>
          </cell>
        </row>
        <row r="135">
          <cell r="X135">
            <v>1</v>
          </cell>
        </row>
        <row r="135">
          <cell r="AG135">
            <v>2</v>
          </cell>
          <cell r="AH135">
            <v>-2</v>
          </cell>
          <cell r="AI135">
            <v>-2</v>
          </cell>
          <cell r="AJ135">
            <v>2.5</v>
          </cell>
        </row>
        <row r="135">
          <cell r="AS135">
            <v>0.5</v>
          </cell>
        </row>
        <row r="135">
          <cell r="BC135">
            <v>2.5</v>
          </cell>
        </row>
        <row r="135">
          <cell r="BU135">
            <v>16</v>
          </cell>
        </row>
        <row r="135">
          <cell r="CG135">
            <v>1.5</v>
          </cell>
        </row>
        <row r="135">
          <cell r="DF135">
            <v>2.5</v>
          </cell>
        </row>
        <row r="135">
          <cell r="DK135">
            <v>5</v>
          </cell>
        </row>
        <row r="135">
          <cell r="DR135">
            <v>2.5</v>
          </cell>
        </row>
        <row r="135">
          <cell r="DW135">
            <v>5</v>
          </cell>
          <cell r="DX135">
            <v>5</v>
          </cell>
          <cell r="DY135">
            <v>0</v>
          </cell>
          <cell r="DZ135">
            <v>5</v>
          </cell>
          <cell r="EA135">
            <v>14.5</v>
          </cell>
          <cell r="EB135">
            <v>2.5</v>
          </cell>
          <cell r="EC135">
            <v>0</v>
          </cell>
          <cell r="ED135">
            <v>21</v>
          </cell>
        </row>
        <row r="136">
          <cell r="B136" t="str">
            <v>刘海亮</v>
          </cell>
          <cell r="C136" t="str">
            <v>厦门</v>
          </cell>
          <cell r="D136" t="str">
            <v>产研一部</v>
          </cell>
          <cell r="E136" t="str">
            <v>小程序商城组</v>
          </cell>
          <cell r="F136" t="str">
            <v>php开发工程师</v>
          </cell>
          <cell r="G136">
            <v>44074</v>
          </cell>
          <cell r="H136">
            <v>44927</v>
          </cell>
          <cell r="I136">
            <v>45292</v>
          </cell>
          <cell r="J136">
            <v>0</v>
          </cell>
          <cell r="K136">
            <v>5</v>
          </cell>
          <cell r="L136">
            <v>5</v>
          </cell>
          <cell r="M136">
            <v>0</v>
          </cell>
          <cell r="N136">
            <v>0</v>
          </cell>
        </row>
        <row r="136">
          <cell r="X136">
            <v>1</v>
          </cell>
        </row>
        <row r="136">
          <cell r="AG136">
            <v>1</v>
          </cell>
          <cell r="AH136">
            <v>-1</v>
          </cell>
          <cell r="AI136">
            <v>-1</v>
          </cell>
        </row>
        <row r="136">
          <cell r="AS136">
            <v>1.5</v>
          </cell>
        </row>
        <row r="136">
          <cell r="BB136">
            <v>1</v>
          </cell>
        </row>
        <row r="136">
          <cell r="CC136">
            <v>0.5</v>
          </cell>
        </row>
        <row r="136">
          <cell r="CG136">
            <v>4</v>
          </cell>
        </row>
        <row r="136">
          <cell r="CI136">
            <v>8</v>
          </cell>
        </row>
        <row r="136">
          <cell r="DI136">
            <v>4</v>
          </cell>
        </row>
        <row r="136">
          <cell r="DN136">
            <v>1</v>
          </cell>
        </row>
        <row r="136">
          <cell r="DW136">
            <v>5</v>
          </cell>
          <cell r="DX136">
            <v>5</v>
          </cell>
          <cell r="DY136">
            <v>0</v>
          </cell>
          <cell r="DZ136">
            <v>8</v>
          </cell>
          <cell r="EA136">
            <v>8</v>
          </cell>
          <cell r="EB136">
            <v>0</v>
          </cell>
          <cell r="EC136">
            <v>0</v>
          </cell>
          <cell r="ED136">
            <v>0</v>
          </cell>
        </row>
        <row r="137">
          <cell r="B137" t="str">
            <v>骆毅佳</v>
          </cell>
          <cell r="C137" t="str">
            <v>厦门</v>
          </cell>
          <cell r="D137" t="str">
            <v>产研一部</v>
          </cell>
          <cell r="E137" t="str">
            <v>小程序商城组</v>
          </cell>
          <cell r="F137" t="str">
            <v>产品经理</v>
          </cell>
          <cell r="G137">
            <v>44762</v>
          </cell>
          <cell r="H137">
            <v>44927</v>
          </cell>
          <cell r="I137">
            <v>45292</v>
          </cell>
          <cell r="J137">
            <v>0</v>
          </cell>
          <cell r="K137">
            <v>5</v>
          </cell>
          <cell r="L137">
            <v>5</v>
          </cell>
          <cell r="M137">
            <v>0</v>
          </cell>
          <cell r="N137">
            <v>0</v>
          </cell>
        </row>
        <row r="137">
          <cell r="AG137">
            <v>0</v>
          </cell>
          <cell r="AH137">
            <v>0</v>
          </cell>
          <cell r="AI137">
            <v>0</v>
          </cell>
        </row>
        <row r="137">
          <cell r="AS137">
            <v>1</v>
          </cell>
        </row>
        <row r="137">
          <cell r="CI137">
            <v>4</v>
          </cell>
        </row>
        <row r="137">
          <cell r="CL137">
            <v>1.5</v>
          </cell>
        </row>
        <row r="137">
          <cell r="CP137">
            <v>4</v>
          </cell>
        </row>
        <row r="137">
          <cell r="DN137">
            <v>0.5</v>
          </cell>
        </row>
        <row r="137">
          <cell r="DW137">
            <v>5</v>
          </cell>
          <cell r="DX137">
            <v>3</v>
          </cell>
          <cell r="DY137">
            <v>2</v>
          </cell>
          <cell r="DZ137">
            <v>4</v>
          </cell>
          <cell r="EA137">
            <v>4</v>
          </cell>
          <cell r="EB137">
            <v>0</v>
          </cell>
          <cell r="EC137">
            <v>0</v>
          </cell>
          <cell r="ED137">
            <v>0</v>
          </cell>
        </row>
        <row r="138">
          <cell r="B138" t="str">
            <v>陈燕飞</v>
          </cell>
          <cell r="C138" t="str">
            <v>厦门</v>
          </cell>
          <cell r="D138" t="str">
            <v>产研一部</v>
          </cell>
          <cell r="E138" t="str">
            <v>小程序商城组</v>
          </cell>
          <cell r="F138" t="str">
            <v>测试工程师</v>
          </cell>
          <cell r="G138">
            <v>44767</v>
          </cell>
          <cell r="H138">
            <v>44927</v>
          </cell>
          <cell r="I138">
            <v>45292</v>
          </cell>
          <cell r="J138">
            <v>16</v>
          </cell>
          <cell r="K138">
            <v>5</v>
          </cell>
          <cell r="L138">
            <v>5</v>
          </cell>
          <cell r="M138">
            <v>0</v>
          </cell>
          <cell r="N138">
            <v>0</v>
          </cell>
        </row>
        <row r="138">
          <cell r="X138">
            <v>1</v>
          </cell>
        </row>
        <row r="138">
          <cell r="AB138">
            <v>16</v>
          </cell>
        </row>
        <row r="138">
          <cell r="AG138">
            <v>1</v>
          </cell>
          <cell r="AH138">
            <v>-1</v>
          </cell>
          <cell r="AI138">
            <v>-1</v>
          </cell>
        </row>
        <row r="138">
          <cell r="AS138">
            <v>3.5</v>
          </cell>
        </row>
        <row r="138">
          <cell r="BZ138">
            <v>8</v>
          </cell>
        </row>
        <row r="138">
          <cell r="CI138">
            <v>8</v>
          </cell>
        </row>
        <row r="138">
          <cell r="DW138">
            <v>5</v>
          </cell>
          <cell r="DX138">
            <v>4.5</v>
          </cell>
          <cell r="DY138">
            <v>0.5</v>
          </cell>
          <cell r="DZ138">
            <v>16</v>
          </cell>
          <cell r="EA138">
            <v>16</v>
          </cell>
          <cell r="EB138">
            <v>16</v>
          </cell>
          <cell r="EC138">
            <v>0</v>
          </cell>
          <cell r="ED138">
            <v>0</v>
          </cell>
        </row>
        <row r="139">
          <cell r="B139" t="str">
            <v>杜雅妮</v>
          </cell>
          <cell r="C139" t="str">
            <v>厦门</v>
          </cell>
          <cell r="D139" t="str">
            <v>厦门营销二部</v>
          </cell>
          <cell r="E139" t="str">
            <v>杜雅妮组</v>
          </cell>
          <cell r="F139" t="str">
            <v>运营主管</v>
          </cell>
          <cell r="G139">
            <v>43368</v>
          </cell>
          <cell r="H139">
            <v>44927</v>
          </cell>
          <cell r="I139">
            <v>45292</v>
          </cell>
          <cell r="J139">
            <v>0</v>
          </cell>
          <cell r="K139">
            <v>5</v>
          </cell>
          <cell r="L139">
            <v>3</v>
          </cell>
          <cell r="M139">
            <v>2</v>
          </cell>
          <cell r="N139">
            <v>0</v>
          </cell>
          <cell r="O139">
            <v>1</v>
          </cell>
        </row>
        <row r="139">
          <cell r="S139">
            <v>8</v>
          </cell>
        </row>
        <row r="139">
          <cell r="U139">
            <v>8</v>
          </cell>
        </row>
        <row r="139">
          <cell r="X139">
            <v>1</v>
          </cell>
        </row>
        <row r="139">
          <cell r="AG139">
            <v>2</v>
          </cell>
          <cell r="AH139">
            <v>0</v>
          </cell>
          <cell r="AI139">
            <v>0</v>
          </cell>
        </row>
        <row r="139">
          <cell r="AN139">
            <v>20</v>
          </cell>
        </row>
        <row r="139">
          <cell r="AP139">
            <v>20</v>
          </cell>
        </row>
        <row r="139">
          <cell r="AW139">
            <v>8</v>
          </cell>
        </row>
        <row r="139">
          <cell r="AY139">
            <v>8</v>
          </cell>
        </row>
        <row r="139">
          <cell r="BB139">
            <v>2</v>
          </cell>
        </row>
        <row r="139">
          <cell r="BF139">
            <v>24</v>
          </cell>
        </row>
        <row r="139">
          <cell r="BH139">
            <v>16</v>
          </cell>
        </row>
        <row r="139">
          <cell r="BO139">
            <v>8</v>
          </cell>
          <cell r="BP139">
            <v>8</v>
          </cell>
          <cell r="BQ139">
            <v>16</v>
          </cell>
        </row>
        <row r="139">
          <cell r="BX139">
            <v>8</v>
          </cell>
          <cell r="BY139">
            <v>8</v>
          </cell>
          <cell r="BZ139">
            <v>8</v>
          </cell>
        </row>
        <row r="139">
          <cell r="CH139">
            <v>16</v>
          </cell>
          <cell r="CI139">
            <v>8</v>
          </cell>
        </row>
        <row r="139">
          <cell r="CP139">
            <v>8</v>
          </cell>
          <cell r="CQ139">
            <v>8</v>
          </cell>
          <cell r="CR139">
            <v>8</v>
          </cell>
        </row>
        <row r="139">
          <cell r="DA139">
            <v>8</v>
          </cell>
        </row>
        <row r="139">
          <cell r="DI139">
            <v>16</v>
          </cell>
          <cell r="DJ139">
            <v>8</v>
          </cell>
          <cell r="DK139">
            <v>8</v>
          </cell>
        </row>
        <row r="139">
          <cell r="DN139">
            <v>0.5</v>
          </cell>
        </row>
        <row r="139">
          <cell r="DR139">
            <v>8</v>
          </cell>
        </row>
        <row r="139">
          <cell r="DT139">
            <v>24</v>
          </cell>
        </row>
        <row r="139">
          <cell r="DW139">
            <v>6</v>
          </cell>
          <cell r="DX139">
            <v>2.5</v>
          </cell>
          <cell r="DY139">
            <v>3.5</v>
          </cell>
          <cell r="DZ139">
            <v>180</v>
          </cell>
          <cell r="EA139">
            <v>108</v>
          </cell>
          <cell r="EB139">
            <v>16</v>
          </cell>
          <cell r="EC139">
            <v>64</v>
          </cell>
          <cell r="ED139">
            <v>0</v>
          </cell>
        </row>
        <row r="140">
          <cell r="B140" t="str">
            <v>陈珊</v>
          </cell>
          <cell r="C140" t="str">
            <v>厦门</v>
          </cell>
          <cell r="D140" t="str">
            <v>厦门营销二部</v>
          </cell>
          <cell r="E140" t="str">
            <v>杜雅妮组</v>
          </cell>
          <cell r="F140" t="str">
            <v>运营专员</v>
          </cell>
          <cell r="G140">
            <v>43928</v>
          </cell>
          <cell r="H140">
            <v>44927</v>
          </cell>
          <cell r="I140">
            <v>45292</v>
          </cell>
          <cell r="J140">
            <v>0</v>
          </cell>
          <cell r="K140">
            <v>5</v>
          </cell>
          <cell r="L140">
            <v>4</v>
          </cell>
          <cell r="M140">
            <v>1</v>
          </cell>
          <cell r="N140">
            <v>0</v>
          </cell>
        </row>
        <row r="140">
          <cell r="Q140">
            <v>1</v>
          </cell>
        </row>
        <row r="140">
          <cell r="X140">
            <v>1</v>
          </cell>
        </row>
        <row r="140">
          <cell r="AG140">
            <v>1</v>
          </cell>
          <cell r="AH140">
            <v>0</v>
          </cell>
          <cell r="AI140">
            <v>0</v>
          </cell>
        </row>
        <row r="140">
          <cell r="AN140">
            <v>16</v>
          </cell>
        </row>
        <row r="140">
          <cell r="AP140">
            <v>16</v>
          </cell>
        </row>
        <row r="140">
          <cell r="BO140">
            <v>8</v>
          </cell>
        </row>
        <row r="140">
          <cell r="BQ140">
            <v>8</v>
          </cell>
        </row>
        <row r="140">
          <cell r="BY140">
            <v>12</v>
          </cell>
        </row>
        <row r="140">
          <cell r="CG140">
            <v>18</v>
          </cell>
        </row>
        <row r="140">
          <cell r="CI140">
            <v>18</v>
          </cell>
        </row>
        <row r="140">
          <cell r="CP140">
            <v>16</v>
          </cell>
        </row>
        <row r="140">
          <cell r="CR140">
            <v>16</v>
          </cell>
        </row>
        <row r="140">
          <cell r="CV140">
            <v>0.5</v>
          </cell>
        </row>
        <row r="140">
          <cell r="CY140">
            <v>1</v>
          </cell>
        </row>
        <row r="140">
          <cell r="DH140">
            <v>1</v>
          </cell>
          <cell r="DI140">
            <v>16</v>
          </cell>
        </row>
        <row r="140">
          <cell r="DK140">
            <v>24</v>
          </cell>
        </row>
        <row r="140">
          <cell r="DR140">
            <v>12</v>
          </cell>
        </row>
        <row r="140">
          <cell r="DT140">
            <v>8</v>
          </cell>
        </row>
        <row r="140">
          <cell r="DW140">
            <v>6</v>
          </cell>
          <cell r="DX140">
            <v>0.5</v>
          </cell>
          <cell r="DY140">
            <v>5.5</v>
          </cell>
          <cell r="DZ140">
            <v>102</v>
          </cell>
          <cell r="EA140">
            <v>86</v>
          </cell>
          <cell r="EB140">
            <v>4</v>
          </cell>
          <cell r="EC140">
            <v>12</v>
          </cell>
          <cell r="ED140">
            <v>0</v>
          </cell>
        </row>
        <row r="141">
          <cell r="B141" t="str">
            <v>李梦阳</v>
          </cell>
          <cell r="C141" t="str">
            <v>厦门</v>
          </cell>
          <cell r="D141" t="str">
            <v>厦门营销一部</v>
          </cell>
          <cell r="E141" t="str">
            <v>李梦阳组</v>
          </cell>
          <cell r="F141" t="str">
            <v>运营主管</v>
          </cell>
          <cell r="G141">
            <v>42943</v>
          </cell>
          <cell r="H141">
            <v>44927</v>
          </cell>
          <cell r="I141">
            <v>45292</v>
          </cell>
          <cell r="J141">
            <v>0</v>
          </cell>
          <cell r="K141">
            <v>5</v>
          </cell>
          <cell r="L141">
            <v>5</v>
          </cell>
          <cell r="M141">
            <v>0</v>
          </cell>
          <cell r="N141">
            <v>5</v>
          </cell>
        </row>
        <row r="141">
          <cell r="S141">
            <v>1</v>
          </cell>
        </row>
        <row r="141">
          <cell r="U141">
            <v>8</v>
          </cell>
        </row>
        <row r="141">
          <cell r="X141">
            <v>5</v>
          </cell>
        </row>
        <row r="141">
          <cell r="AG141">
            <v>5</v>
          </cell>
          <cell r="AH141">
            <v>-5</v>
          </cell>
          <cell r="AI141">
            <v>-5</v>
          </cell>
        </row>
        <row r="141">
          <cell r="AK141">
            <v>1</v>
          </cell>
        </row>
        <row r="141">
          <cell r="AN141">
            <v>7</v>
          </cell>
        </row>
        <row r="141">
          <cell r="AQ141">
            <v>1</v>
          </cell>
        </row>
        <row r="141">
          <cell r="AZ141">
            <v>1</v>
          </cell>
        </row>
        <row r="141">
          <cell r="CC141">
            <v>2</v>
          </cell>
        </row>
        <row r="141">
          <cell r="DW141">
            <v>10</v>
          </cell>
          <cell r="DX141">
            <v>7</v>
          </cell>
          <cell r="DY141">
            <v>3</v>
          </cell>
          <cell r="DZ141">
            <v>8</v>
          </cell>
          <cell r="EA141">
            <v>8</v>
          </cell>
          <cell r="EB141">
            <v>0</v>
          </cell>
          <cell r="EC141">
            <v>0</v>
          </cell>
          <cell r="ED141">
            <v>1</v>
          </cell>
        </row>
        <row r="142">
          <cell r="B142" t="str">
            <v>王家盛</v>
          </cell>
          <cell r="C142" t="str">
            <v>厦门</v>
          </cell>
          <cell r="D142" t="str">
            <v>厦门营销一部</v>
          </cell>
          <cell r="E142" t="str">
            <v>李梦阳组</v>
          </cell>
          <cell r="F142" t="str">
            <v>运营专员</v>
          </cell>
          <cell r="G142">
            <v>43556</v>
          </cell>
          <cell r="H142">
            <v>44927</v>
          </cell>
          <cell r="I142">
            <v>45292</v>
          </cell>
          <cell r="J142">
            <v>0</v>
          </cell>
          <cell r="K142">
            <v>5</v>
          </cell>
          <cell r="L142">
            <v>4</v>
          </cell>
          <cell r="M142">
            <v>1</v>
          </cell>
          <cell r="N142">
            <v>0</v>
          </cell>
          <cell r="O142">
            <v>0.5</v>
          </cell>
        </row>
        <row r="142">
          <cell r="S142">
            <v>13</v>
          </cell>
        </row>
        <row r="142">
          <cell r="U142">
            <v>16</v>
          </cell>
        </row>
        <row r="142">
          <cell r="X142">
            <v>0.5</v>
          </cell>
        </row>
        <row r="142">
          <cell r="AB142">
            <v>11</v>
          </cell>
        </row>
        <row r="142">
          <cell r="AD142">
            <v>8</v>
          </cell>
        </row>
        <row r="142">
          <cell r="AG142">
            <v>1</v>
          </cell>
          <cell r="AH142">
            <v>0</v>
          </cell>
          <cell r="AI142">
            <v>0</v>
          </cell>
        </row>
        <row r="142">
          <cell r="AN142">
            <v>24</v>
          </cell>
        </row>
        <row r="142">
          <cell r="AP142">
            <v>24</v>
          </cell>
        </row>
        <row r="142">
          <cell r="AS142">
            <v>1</v>
          </cell>
        </row>
        <row r="142">
          <cell r="AW142">
            <v>16</v>
          </cell>
        </row>
        <row r="142">
          <cell r="AY142">
            <v>16</v>
          </cell>
        </row>
        <row r="142">
          <cell r="BF142">
            <v>8</v>
          </cell>
        </row>
        <row r="142">
          <cell r="BH142">
            <v>8</v>
          </cell>
        </row>
        <row r="142">
          <cell r="BO142">
            <v>16</v>
          </cell>
        </row>
        <row r="142">
          <cell r="BQ142">
            <v>24</v>
          </cell>
        </row>
        <row r="142">
          <cell r="BX142">
            <v>24</v>
          </cell>
        </row>
        <row r="142">
          <cell r="BZ142">
            <v>16</v>
          </cell>
        </row>
        <row r="142">
          <cell r="CC142">
            <v>1</v>
          </cell>
        </row>
        <row r="142">
          <cell r="CG142">
            <v>8</v>
          </cell>
          <cell r="CH142">
            <v>16</v>
          </cell>
          <cell r="CI142">
            <v>8</v>
          </cell>
        </row>
        <row r="142">
          <cell r="CQ142">
            <v>16</v>
          </cell>
        </row>
        <row r="142">
          <cell r="CV142">
            <v>1</v>
          </cell>
        </row>
        <row r="142">
          <cell r="DE142">
            <v>1</v>
          </cell>
        </row>
        <row r="142">
          <cell r="DJ142">
            <v>8</v>
          </cell>
        </row>
        <row r="142">
          <cell r="DN142">
            <v>1.5</v>
          </cell>
        </row>
        <row r="142">
          <cell r="DS142">
            <v>16</v>
          </cell>
        </row>
        <row r="142">
          <cell r="DW142">
            <v>10</v>
          </cell>
          <cell r="DX142">
            <v>5.5</v>
          </cell>
          <cell r="DY142">
            <v>4.5</v>
          </cell>
          <cell r="DZ142">
            <v>176</v>
          </cell>
          <cell r="EA142">
            <v>120</v>
          </cell>
          <cell r="EB142">
            <v>0</v>
          </cell>
          <cell r="EC142">
            <v>56</v>
          </cell>
          <cell r="ED142">
            <v>0</v>
          </cell>
        </row>
        <row r="143">
          <cell r="B143" t="str">
            <v>夜琛</v>
          </cell>
          <cell r="C143" t="str">
            <v>厦门</v>
          </cell>
          <cell r="D143" t="str">
            <v>厦门营销一部</v>
          </cell>
          <cell r="E143" t="str">
            <v>李梦阳组</v>
          </cell>
          <cell r="F143" t="str">
            <v>运营专员</v>
          </cell>
          <cell r="G143">
            <v>43654</v>
          </cell>
          <cell r="H143">
            <v>44927</v>
          </cell>
          <cell r="I143">
            <v>45292</v>
          </cell>
          <cell r="J143">
            <v>8</v>
          </cell>
          <cell r="K143">
            <v>5</v>
          </cell>
          <cell r="L143">
            <v>0</v>
          </cell>
          <cell r="M143">
            <v>5</v>
          </cell>
          <cell r="N143">
            <v>0</v>
          </cell>
        </row>
        <row r="143">
          <cell r="U143">
            <v>8</v>
          </cell>
        </row>
        <row r="143">
          <cell r="X143">
            <v>5</v>
          </cell>
        </row>
        <row r="143">
          <cell r="AB143">
            <v>21</v>
          </cell>
        </row>
        <row r="143">
          <cell r="AD143">
            <v>8</v>
          </cell>
        </row>
        <row r="143">
          <cell r="AG143">
            <v>5</v>
          </cell>
          <cell r="AH143">
            <v>0</v>
          </cell>
          <cell r="AI143">
            <v>0</v>
          </cell>
        </row>
        <row r="143">
          <cell r="AN143">
            <v>19</v>
          </cell>
        </row>
        <row r="143">
          <cell r="AP143">
            <v>24</v>
          </cell>
        </row>
        <row r="143">
          <cell r="AW143">
            <v>16</v>
          </cell>
        </row>
        <row r="143">
          <cell r="AY143">
            <v>8</v>
          </cell>
        </row>
        <row r="143">
          <cell r="BF143">
            <v>8</v>
          </cell>
        </row>
        <row r="143">
          <cell r="BH143">
            <v>8</v>
          </cell>
        </row>
        <row r="143">
          <cell r="BO143">
            <v>16</v>
          </cell>
        </row>
        <row r="143">
          <cell r="BQ143">
            <v>24</v>
          </cell>
        </row>
        <row r="143">
          <cell r="BX143">
            <v>24</v>
          </cell>
          <cell r="BY143">
            <v>8</v>
          </cell>
          <cell r="BZ143">
            <v>16</v>
          </cell>
        </row>
        <row r="143">
          <cell r="CG143">
            <v>8</v>
          </cell>
          <cell r="CH143">
            <v>16</v>
          </cell>
          <cell r="CI143">
            <v>8</v>
          </cell>
        </row>
        <row r="143">
          <cell r="CL143">
            <v>5</v>
          </cell>
          <cell r="CM143">
            <v>16</v>
          </cell>
        </row>
        <row r="143">
          <cell r="CP143">
            <v>8</v>
          </cell>
          <cell r="CQ143">
            <v>8</v>
          </cell>
          <cell r="CR143">
            <v>8</v>
          </cell>
        </row>
        <row r="143">
          <cell r="DJ143">
            <v>16</v>
          </cell>
        </row>
        <row r="143">
          <cell r="DS143">
            <v>8</v>
          </cell>
        </row>
        <row r="143">
          <cell r="DW143">
            <v>5</v>
          </cell>
          <cell r="DX143">
            <v>5</v>
          </cell>
          <cell r="DY143">
            <v>0</v>
          </cell>
          <cell r="DZ143">
            <v>168</v>
          </cell>
          <cell r="EA143">
            <v>120</v>
          </cell>
          <cell r="EB143">
            <v>0</v>
          </cell>
          <cell r="EC143">
            <v>56</v>
          </cell>
          <cell r="ED143">
            <v>16</v>
          </cell>
        </row>
        <row r="144">
          <cell r="B144" t="str">
            <v>孙敏</v>
          </cell>
          <cell r="C144" t="str">
            <v>厦门</v>
          </cell>
          <cell r="D144" t="str">
            <v>厦门营销一部</v>
          </cell>
          <cell r="E144" t="str">
            <v>李梦阳组</v>
          </cell>
          <cell r="F144" t="str">
            <v>运营专员</v>
          </cell>
          <cell r="G144">
            <v>43619</v>
          </cell>
          <cell r="H144">
            <v>44927</v>
          </cell>
          <cell r="I144">
            <v>45292</v>
          </cell>
          <cell r="J144">
            <v>7</v>
          </cell>
          <cell r="K144">
            <v>5</v>
          </cell>
          <cell r="L144">
            <v>0</v>
          </cell>
          <cell r="M144">
            <v>5</v>
          </cell>
          <cell r="N144">
            <v>0</v>
          </cell>
        </row>
        <row r="144">
          <cell r="S144">
            <v>18</v>
          </cell>
        </row>
        <row r="144">
          <cell r="U144">
            <v>16</v>
          </cell>
        </row>
        <row r="144">
          <cell r="X144">
            <v>5</v>
          </cell>
        </row>
        <row r="144">
          <cell r="AG144">
            <v>5</v>
          </cell>
          <cell r="AH144">
            <v>0</v>
          </cell>
          <cell r="AI144">
            <v>0</v>
          </cell>
        </row>
        <row r="144">
          <cell r="AN144">
            <v>18</v>
          </cell>
        </row>
        <row r="144">
          <cell r="AP144">
            <v>24</v>
          </cell>
        </row>
        <row r="144">
          <cell r="AW144">
            <v>19</v>
          </cell>
        </row>
        <row r="144">
          <cell r="AY144">
            <v>8</v>
          </cell>
        </row>
        <row r="144">
          <cell r="BF144">
            <v>16</v>
          </cell>
        </row>
        <row r="144">
          <cell r="BH144">
            <v>16</v>
          </cell>
        </row>
        <row r="144">
          <cell r="BO144">
            <v>16</v>
          </cell>
        </row>
        <row r="144">
          <cell r="BQ144">
            <v>16</v>
          </cell>
        </row>
        <row r="144">
          <cell r="BX144">
            <v>16</v>
          </cell>
          <cell r="BY144">
            <v>8</v>
          </cell>
          <cell r="BZ144">
            <v>16</v>
          </cell>
        </row>
        <row r="144">
          <cell r="CC144">
            <v>0.5</v>
          </cell>
        </row>
        <row r="144">
          <cell r="CH144">
            <v>24</v>
          </cell>
        </row>
        <row r="144">
          <cell r="CQ144">
            <v>16</v>
          </cell>
        </row>
        <row r="144">
          <cell r="CV144">
            <v>0.5</v>
          </cell>
        </row>
        <row r="144">
          <cell r="DA144">
            <v>8</v>
          </cell>
        </row>
        <row r="144">
          <cell r="DE144">
            <v>0.5</v>
          </cell>
        </row>
        <row r="144">
          <cell r="DN144">
            <v>1.5</v>
          </cell>
        </row>
        <row r="144">
          <cell r="DS144">
            <v>16</v>
          </cell>
        </row>
        <row r="144">
          <cell r="DW144">
            <v>10</v>
          </cell>
          <cell r="DX144">
            <v>3</v>
          </cell>
          <cell r="DY144">
            <v>7</v>
          </cell>
          <cell r="DZ144">
            <v>168</v>
          </cell>
          <cell r="EA144">
            <v>103</v>
          </cell>
          <cell r="EB144">
            <v>0</v>
          </cell>
          <cell r="EC144">
            <v>80</v>
          </cell>
          <cell r="ED144">
            <v>0</v>
          </cell>
        </row>
        <row r="145">
          <cell r="B145" t="str">
            <v>刘悦莉</v>
          </cell>
          <cell r="C145" t="str">
            <v>厦门</v>
          </cell>
          <cell r="D145" t="str">
            <v>厦门营销一部</v>
          </cell>
          <cell r="E145" t="str">
            <v>李梦阳组</v>
          </cell>
          <cell r="F145" t="str">
            <v>运营专员</v>
          </cell>
          <cell r="G145">
            <v>43941</v>
          </cell>
          <cell r="H145">
            <v>44927</v>
          </cell>
          <cell r="I145">
            <v>45292</v>
          </cell>
          <cell r="J145">
            <v>0</v>
          </cell>
          <cell r="K145">
            <v>5</v>
          </cell>
          <cell r="L145">
            <v>5</v>
          </cell>
          <cell r="M145">
            <v>0</v>
          </cell>
          <cell r="N145">
            <v>0</v>
          </cell>
        </row>
        <row r="145">
          <cell r="AG145">
            <v>0</v>
          </cell>
          <cell r="AH145">
            <v>0</v>
          </cell>
          <cell r="AI145">
            <v>0</v>
          </cell>
        </row>
        <row r="145">
          <cell r="BT145">
            <v>1</v>
          </cell>
        </row>
        <row r="145">
          <cell r="CJ145">
            <v>2</v>
          </cell>
        </row>
        <row r="145">
          <cell r="CZ145">
            <v>24</v>
          </cell>
        </row>
        <row r="145">
          <cell r="DB145">
            <v>32</v>
          </cell>
          <cell r="DC145">
            <v>1</v>
          </cell>
        </row>
        <row r="145">
          <cell r="DE145">
            <v>1</v>
          </cell>
        </row>
        <row r="145">
          <cell r="DI145">
            <v>56</v>
          </cell>
          <cell r="DJ145">
            <v>8</v>
          </cell>
          <cell r="DK145">
            <v>56</v>
          </cell>
        </row>
        <row r="145">
          <cell r="DN145">
            <v>2</v>
          </cell>
        </row>
        <row r="145">
          <cell r="DR145">
            <v>24</v>
          </cell>
          <cell r="DS145">
            <v>24</v>
          </cell>
          <cell r="DT145">
            <v>24</v>
          </cell>
        </row>
        <row r="145">
          <cell r="DW145">
            <v>10</v>
          </cell>
          <cell r="DX145">
            <v>4</v>
          </cell>
          <cell r="DY145">
            <v>6</v>
          </cell>
          <cell r="DZ145">
            <v>144</v>
          </cell>
          <cell r="EA145">
            <v>104</v>
          </cell>
          <cell r="EB145">
            <v>8</v>
          </cell>
          <cell r="EC145">
            <v>32</v>
          </cell>
          <cell r="ED145">
            <v>0</v>
          </cell>
        </row>
        <row r="146">
          <cell r="B146" t="str">
            <v>陈可欣</v>
          </cell>
          <cell r="C146" t="str">
            <v>厦门</v>
          </cell>
          <cell r="D146" t="str">
            <v>厦门营销二部</v>
          </cell>
          <cell r="E146" t="str">
            <v>杜雅妮组</v>
          </cell>
          <cell r="F146" t="str">
            <v>运营专员</v>
          </cell>
          <cell r="G146">
            <v>44040</v>
          </cell>
          <cell r="H146">
            <v>44927</v>
          </cell>
          <cell r="I146">
            <v>45292</v>
          </cell>
          <cell r="J146">
            <v>8</v>
          </cell>
          <cell r="K146">
            <v>5</v>
          </cell>
          <cell r="L146">
            <v>0</v>
          </cell>
          <cell r="M146">
            <v>5</v>
          </cell>
          <cell r="N146">
            <v>0</v>
          </cell>
          <cell r="O146">
            <v>2</v>
          </cell>
        </row>
        <row r="146">
          <cell r="S146">
            <v>8</v>
          </cell>
        </row>
        <row r="146">
          <cell r="X146">
            <v>4</v>
          </cell>
        </row>
        <row r="146">
          <cell r="AB146">
            <v>8</v>
          </cell>
        </row>
        <row r="146">
          <cell r="AD146">
            <v>8</v>
          </cell>
        </row>
        <row r="146">
          <cell r="AG146">
            <v>6</v>
          </cell>
          <cell r="AH146">
            <v>-1</v>
          </cell>
          <cell r="AI146">
            <v>-1</v>
          </cell>
        </row>
        <row r="146">
          <cell r="AN146">
            <v>16</v>
          </cell>
        </row>
        <row r="146">
          <cell r="AP146">
            <v>16</v>
          </cell>
        </row>
        <row r="146">
          <cell r="AY146">
            <v>8</v>
          </cell>
        </row>
        <row r="146">
          <cell r="BB146">
            <v>3</v>
          </cell>
        </row>
        <row r="146">
          <cell r="BF146">
            <v>16</v>
          </cell>
        </row>
        <row r="146">
          <cell r="BO146">
            <v>8</v>
          </cell>
        </row>
        <row r="146">
          <cell r="BQ146">
            <v>16</v>
          </cell>
        </row>
        <row r="146">
          <cell r="BX146">
            <v>8</v>
          </cell>
        </row>
        <row r="146">
          <cell r="BZ146">
            <v>13</v>
          </cell>
        </row>
        <row r="146">
          <cell r="CG146">
            <v>21</v>
          </cell>
        </row>
        <row r="146">
          <cell r="CI146">
            <v>16</v>
          </cell>
        </row>
        <row r="146">
          <cell r="CP146">
            <v>8</v>
          </cell>
        </row>
        <row r="146">
          <cell r="CR146">
            <v>8</v>
          </cell>
        </row>
        <row r="146">
          <cell r="CZ146">
            <v>4</v>
          </cell>
        </row>
        <row r="146">
          <cell r="DB146">
            <v>8</v>
          </cell>
        </row>
        <row r="146">
          <cell r="DE146">
            <v>0.5</v>
          </cell>
        </row>
        <row r="146">
          <cell r="DI146">
            <v>12</v>
          </cell>
        </row>
        <row r="146">
          <cell r="DK146">
            <v>8</v>
          </cell>
        </row>
        <row r="146">
          <cell r="DN146">
            <v>0.5</v>
          </cell>
        </row>
        <row r="146">
          <cell r="DR146">
            <v>16</v>
          </cell>
        </row>
        <row r="146">
          <cell r="DT146">
            <v>16</v>
          </cell>
        </row>
        <row r="146">
          <cell r="DW146">
            <v>5</v>
          </cell>
          <cell r="DX146">
            <v>5</v>
          </cell>
          <cell r="DY146">
            <v>0</v>
          </cell>
          <cell r="DZ146">
            <v>117</v>
          </cell>
          <cell r="EA146">
            <v>125</v>
          </cell>
          <cell r="EB146">
            <v>0</v>
          </cell>
          <cell r="EC146">
            <v>0</v>
          </cell>
          <cell r="ED146">
            <v>0</v>
          </cell>
        </row>
        <row r="147">
          <cell r="B147" t="str">
            <v>林月荧</v>
          </cell>
          <cell r="C147" t="str">
            <v>厦门</v>
          </cell>
          <cell r="D147" t="str">
            <v>厦门营销二部</v>
          </cell>
          <cell r="E147" t="str">
            <v>杜雅妮组</v>
          </cell>
          <cell r="F147" t="str">
            <v>运营专员</v>
          </cell>
          <cell r="G147">
            <v>44657</v>
          </cell>
          <cell r="H147">
            <v>44927</v>
          </cell>
          <cell r="I147">
            <v>45292</v>
          </cell>
          <cell r="J147">
            <v>5</v>
          </cell>
          <cell r="K147">
            <v>5</v>
          </cell>
          <cell r="L147">
            <v>0</v>
          </cell>
          <cell r="M147">
            <v>5</v>
          </cell>
          <cell r="N147">
            <v>0</v>
          </cell>
        </row>
        <row r="147">
          <cell r="S147">
            <v>2.5</v>
          </cell>
        </row>
        <row r="147">
          <cell r="X147">
            <v>5</v>
          </cell>
        </row>
        <row r="147">
          <cell r="AB147">
            <v>2.5</v>
          </cell>
        </row>
        <row r="147">
          <cell r="AG147">
            <v>5</v>
          </cell>
          <cell r="AH147">
            <v>0</v>
          </cell>
          <cell r="AI147">
            <v>0</v>
          </cell>
        </row>
        <row r="147">
          <cell r="AP147">
            <v>8</v>
          </cell>
        </row>
        <row r="147">
          <cell r="AS147">
            <v>2</v>
          </cell>
        </row>
        <row r="147">
          <cell r="AW147">
            <v>16</v>
          </cell>
        </row>
        <row r="147">
          <cell r="AY147">
            <v>8</v>
          </cell>
        </row>
        <row r="147">
          <cell r="BX147">
            <v>8</v>
          </cell>
        </row>
        <row r="147">
          <cell r="BZ147">
            <v>8</v>
          </cell>
        </row>
        <row r="147">
          <cell r="CG147">
            <v>16</v>
          </cell>
        </row>
        <row r="147">
          <cell r="CI147">
            <v>20</v>
          </cell>
        </row>
        <row r="147">
          <cell r="CP147">
            <v>8</v>
          </cell>
        </row>
        <row r="147">
          <cell r="CR147">
            <v>4</v>
          </cell>
        </row>
        <row r="147">
          <cell r="CV147">
            <v>0.5</v>
          </cell>
        </row>
        <row r="147">
          <cell r="CZ147">
            <v>8</v>
          </cell>
        </row>
        <row r="147">
          <cell r="DB147">
            <v>8</v>
          </cell>
        </row>
        <row r="147">
          <cell r="DI147">
            <v>8</v>
          </cell>
        </row>
        <row r="147">
          <cell r="DK147">
            <v>8</v>
          </cell>
        </row>
        <row r="147">
          <cell r="DT147">
            <v>16</v>
          </cell>
        </row>
        <row r="147">
          <cell r="DW147">
            <v>5</v>
          </cell>
          <cell r="DX147">
            <v>2.5</v>
          </cell>
          <cell r="DY147">
            <v>2.5</v>
          </cell>
          <cell r="DZ147">
            <v>80</v>
          </cell>
          <cell r="EA147">
            <v>69</v>
          </cell>
          <cell r="EB147">
            <v>16</v>
          </cell>
          <cell r="EC147">
            <v>0</v>
          </cell>
          <cell r="ED147">
            <v>0</v>
          </cell>
        </row>
        <row r="148">
          <cell r="B148" t="str">
            <v>蓝青青</v>
          </cell>
          <cell r="C148" t="str">
            <v>厦门</v>
          </cell>
          <cell r="D148" t="str">
            <v>厦门营销二部</v>
          </cell>
          <cell r="E148" t="str">
            <v>蓝青青组</v>
          </cell>
          <cell r="F148" t="str">
            <v>销售主管(中级)</v>
          </cell>
          <cell r="G148">
            <v>44970</v>
          </cell>
          <cell r="H148">
            <v>44970</v>
          </cell>
          <cell r="I148">
            <v>45292</v>
          </cell>
          <cell r="J148">
            <v>0</v>
          </cell>
          <cell r="K148">
            <v>4.5</v>
          </cell>
          <cell r="L148">
            <v>1.5</v>
          </cell>
          <cell r="M148">
            <v>3</v>
          </cell>
          <cell r="N148">
            <v>0</v>
          </cell>
        </row>
        <row r="148">
          <cell r="X148">
            <v>3</v>
          </cell>
        </row>
        <row r="148">
          <cell r="AB148">
            <v>8</v>
          </cell>
        </row>
        <row r="148">
          <cell r="AD148">
            <v>8</v>
          </cell>
        </row>
        <row r="148">
          <cell r="AG148">
            <v>3</v>
          </cell>
          <cell r="AH148">
            <v>0</v>
          </cell>
          <cell r="AI148">
            <v>0</v>
          </cell>
        </row>
        <row r="148">
          <cell r="AN148">
            <v>13</v>
          </cell>
        </row>
        <row r="148">
          <cell r="AP148">
            <v>13</v>
          </cell>
        </row>
        <row r="148">
          <cell r="AS148">
            <v>0.5</v>
          </cell>
        </row>
        <row r="148">
          <cell r="BF148">
            <v>8</v>
          </cell>
        </row>
        <row r="148">
          <cell r="BH148">
            <v>8</v>
          </cell>
        </row>
        <row r="148">
          <cell r="BX148">
            <v>8</v>
          </cell>
        </row>
        <row r="148">
          <cell r="BZ148">
            <v>8</v>
          </cell>
        </row>
        <row r="148">
          <cell r="CP148">
            <v>8</v>
          </cell>
        </row>
        <row r="148">
          <cell r="CR148">
            <v>8</v>
          </cell>
        </row>
        <row r="148">
          <cell r="DN148">
            <v>1</v>
          </cell>
        </row>
        <row r="148">
          <cell r="DR148">
            <v>8</v>
          </cell>
        </row>
        <row r="148">
          <cell r="DT148">
            <v>8</v>
          </cell>
        </row>
        <row r="148">
          <cell r="DW148">
            <v>5</v>
          </cell>
          <cell r="DX148">
            <v>1.5</v>
          </cell>
          <cell r="DY148">
            <v>3.5</v>
          </cell>
          <cell r="DZ148">
            <v>53</v>
          </cell>
          <cell r="EA148">
            <v>53</v>
          </cell>
          <cell r="EB148">
            <v>0</v>
          </cell>
          <cell r="EC148">
            <v>0</v>
          </cell>
          <cell r="ED148">
            <v>0</v>
          </cell>
        </row>
        <row r="149">
          <cell r="B149" t="str">
            <v>林福美</v>
          </cell>
          <cell r="C149" t="str">
            <v>厦门</v>
          </cell>
          <cell r="D149" t="str">
            <v>厦门营销二部</v>
          </cell>
          <cell r="E149" t="str">
            <v>汤章溢组</v>
          </cell>
          <cell r="F149" t="str">
            <v>资深销售一级</v>
          </cell>
          <cell r="G149">
            <v>44970</v>
          </cell>
          <cell r="H149">
            <v>44970</v>
          </cell>
          <cell r="I149">
            <v>45292</v>
          </cell>
          <cell r="J149">
            <v>0</v>
          </cell>
          <cell r="K149">
            <v>4.5</v>
          </cell>
          <cell r="L149">
            <v>0.5</v>
          </cell>
          <cell r="M149">
            <v>4</v>
          </cell>
          <cell r="N149">
            <v>0</v>
          </cell>
        </row>
        <row r="149">
          <cell r="X149">
            <v>4</v>
          </cell>
        </row>
        <row r="149">
          <cell r="AB149">
            <v>8</v>
          </cell>
        </row>
        <row r="149">
          <cell r="AD149">
            <v>8</v>
          </cell>
        </row>
        <row r="149">
          <cell r="AG149">
            <v>4</v>
          </cell>
          <cell r="AH149">
            <v>0</v>
          </cell>
          <cell r="AI149">
            <v>0</v>
          </cell>
        </row>
        <row r="149">
          <cell r="BT149">
            <v>0.5</v>
          </cell>
        </row>
        <row r="149">
          <cell r="CC149">
            <v>1</v>
          </cell>
        </row>
        <row r="149">
          <cell r="DW149">
            <v>5</v>
          </cell>
          <cell r="DX149">
            <v>1.5</v>
          </cell>
          <cell r="DY149">
            <v>3.5</v>
          </cell>
          <cell r="DZ149">
            <v>8</v>
          </cell>
          <cell r="EA149">
            <v>8</v>
          </cell>
          <cell r="EB149">
            <v>0</v>
          </cell>
          <cell r="EC149">
            <v>0</v>
          </cell>
          <cell r="ED149">
            <v>0</v>
          </cell>
        </row>
        <row r="150">
          <cell r="B150" t="str">
            <v>魏尧天</v>
          </cell>
          <cell r="C150" t="str">
            <v>厦门</v>
          </cell>
          <cell r="D150" t="str">
            <v>产研一部</v>
          </cell>
          <cell r="E150" t="str">
            <v>小程序商城组</v>
          </cell>
          <cell r="F150" t="str">
            <v>测试主管</v>
          </cell>
          <cell r="G150">
            <v>44973</v>
          </cell>
          <cell r="H150">
            <v>44973</v>
          </cell>
          <cell r="I150">
            <v>45292</v>
          </cell>
          <cell r="J150">
            <v>10</v>
          </cell>
          <cell r="K150">
            <v>4.5</v>
          </cell>
          <cell r="L150">
            <v>1</v>
          </cell>
          <cell r="M150">
            <v>3.5</v>
          </cell>
          <cell r="N150">
            <v>0</v>
          </cell>
          <cell r="O150">
            <v>0.5</v>
          </cell>
        </row>
        <row r="150">
          <cell r="S150">
            <v>8</v>
          </cell>
        </row>
        <row r="150">
          <cell r="X150">
            <v>6</v>
          </cell>
        </row>
        <row r="150">
          <cell r="AG150">
            <v>6.5</v>
          </cell>
          <cell r="AH150">
            <v>-3</v>
          </cell>
          <cell r="AI150">
            <v>-3</v>
          </cell>
        </row>
        <row r="150">
          <cell r="AN150">
            <v>2</v>
          </cell>
        </row>
        <row r="150">
          <cell r="AP150">
            <v>8</v>
          </cell>
        </row>
        <row r="150">
          <cell r="AS150">
            <v>0.5</v>
          </cell>
        </row>
        <row r="150">
          <cell r="AW150">
            <v>8</v>
          </cell>
        </row>
        <row r="150">
          <cell r="AY150">
            <v>8</v>
          </cell>
        </row>
        <row r="150">
          <cell r="BQ150">
            <v>8</v>
          </cell>
        </row>
        <row r="150">
          <cell r="BX150">
            <v>8</v>
          </cell>
        </row>
        <row r="150">
          <cell r="BZ150">
            <v>8</v>
          </cell>
        </row>
        <row r="150">
          <cell r="CG150">
            <v>10</v>
          </cell>
        </row>
        <row r="150">
          <cell r="CI150">
            <v>8</v>
          </cell>
        </row>
        <row r="150">
          <cell r="CP150">
            <v>10.5</v>
          </cell>
        </row>
        <row r="150">
          <cell r="DE150">
            <v>1</v>
          </cell>
        </row>
        <row r="150">
          <cell r="DN150">
            <v>0.5</v>
          </cell>
        </row>
        <row r="150">
          <cell r="DW150">
            <v>5</v>
          </cell>
          <cell r="DX150">
            <v>5</v>
          </cell>
          <cell r="DY150">
            <v>0</v>
          </cell>
          <cell r="DZ150">
            <v>40</v>
          </cell>
          <cell r="EA150">
            <v>46.5</v>
          </cell>
          <cell r="EB150">
            <v>3.5</v>
          </cell>
          <cell r="EC150">
            <v>0</v>
          </cell>
          <cell r="ED150">
            <v>0</v>
          </cell>
        </row>
        <row r="151">
          <cell r="B151" t="str">
            <v>林贵煌</v>
          </cell>
          <cell r="C151" t="str">
            <v>厦门</v>
          </cell>
          <cell r="D151" t="str">
            <v>产研一部</v>
          </cell>
          <cell r="E151" t="str">
            <v>小程序商城组</v>
          </cell>
          <cell r="F151" t="str">
            <v>前端开发工程师</v>
          </cell>
          <cell r="G151">
            <v>44979</v>
          </cell>
          <cell r="H151">
            <v>44979</v>
          </cell>
          <cell r="I151">
            <v>45292</v>
          </cell>
          <cell r="J151">
            <v>16.5</v>
          </cell>
          <cell r="K151">
            <v>4.5</v>
          </cell>
          <cell r="L151">
            <v>1.5</v>
          </cell>
          <cell r="M151">
            <v>3</v>
          </cell>
          <cell r="N151">
            <v>0</v>
          </cell>
          <cell r="O151">
            <v>2</v>
          </cell>
        </row>
        <row r="151">
          <cell r="X151">
            <v>4</v>
          </cell>
        </row>
        <row r="151">
          <cell r="AG151">
            <v>6</v>
          </cell>
          <cell r="AH151">
            <v>-3</v>
          </cell>
          <cell r="AI151">
            <v>-3</v>
          </cell>
        </row>
        <row r="151">
          <cell r="AN151">
            <v>2</v>
          </cell>
        </row>
        <row r="151">
          <cell r="AP151">
            <v>8</v>
          </cell>
        </row>
        <row r="151">
          <cell r="AW151">
            <v>2</v>
          </cell>
        </row>
        <row r="151">
          <cell r="BF151">
            <v>2</v>
          </cell>
        </row>
        <row r="151">
          <cell r="BY151">
            <v>5.5</v>
          </cell>
        </row>
        <row r="151">
          <cell r="CI151">
            <v>8</v>
          </cell>
        </row>
        <row r="151">
          <cell r="CP151">
            <v>4.5</v>
          </cell>
        </row>
        <row r="151">
          <cell r="CZ151">
            <v>4</v>
          </cell>
        </row>
        <row r="151">
          <cell r="DR151">
            <v>2</v>
          </cell>
        </row>
        <row r="151">
          <cell r="DW151">
            <v>5</v>
          </cell>
          <cell r="DX151">
            <v>3</v>
          </cell>
          <cell r="DY151">
            <v>2</v>
          </cell>
          <cell r="DZ151">
            <v>21.5</v>
          </cell>
          <cell r="EA151">
            <v>16.5</v>
          </cell>
          <cell r="EB151">
            <v>16</v>
          </cell>
          <cell r="EC151">
            <v>5.5</v>
          </cell>
          <cell r="ED151">
            <v>0</v>
          </cell>
        </row>
        <row r="152">
          <cell r="B152" t="str">
            <v>黄艺慧</v>
          </cell>
          <cell r="C152" t="str">
            <v>厦门</v>
          </cell>
          <cell r="D152" t="str">
            <v>厦门内容部</v>
          </cell>
          <cell r="E152" t="str">
            <v>陈雅真组</v>
          </cell>
          <cell r="F152" t="str">
            <v>内容编辑</v>
          </cell>
          <cell r="G152">
            <v>45005</v>
          </cell>
          <cell r="H152">
            <v>45005</v>
          </cell>
          <cell r="I152">
            <v>45292</v>
          </cell>
          <cell r="J152">
            <v>0</v>
          </cell>
          <cell r="K152">
            <v>4</v>
          </cell>
          <cell r="L152">
            <v>4</v>
          </cell>
          <cell r="M152">
            <v>0</v>
          </cell>
          <cell r="N152">
            <v>0</v>
          </cell>
        </row>
        <row r="152">
          <cell r="X152">
            <v>1</v>
          </cell>
        </row>
        <row r="152">
          <cell r="AG152">
            <v>1</v>
          </cell>
          <cell r="AH152">
            <v>-1</v>
          </cell>
          <cell r="AI152">
            <v>-1</v>
          </cell>
          <cell r="AJ152">
            <v>0.5</v>
          </cell>
        </row>
        <row r="152">
          <cell r="AS152">
            <v>1</v>
          </cell>
          <cell r="AT152">
            <v>2.5</v>
          </cell>
        </row>
        <row r="152">
          <cell r="BC152">
            <v>3</v>
          </cell>
        </row>
        <row r="152">
          <cell r="BK152">
            <v>0.5</v>
          </cell>
        </row>
        <row r="152">
          <cell r="CL152">
            <v>1</v>
          </cell>
        </row>
        <row r="152">
          <cell r="CW152">
            <v>2.5</v>
          </cell>
        </row>
        <row r="152">
          <cell r="DN152">
            <v>0.5</v>
          </cell>
        </row>
        <row r="152">
          <cell r="DW152">
            <v>5</v>
          </cell>
          <cell r="DX152">
            <v>4.5</v>
          </cell>
          <cell r="DY152">
            <v>0.5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8</v>
          </cell>
        </row>
        <row r="153">
          <cell r="B153" t="str">
            <v>许鑫悦</v>
          </cell>
          <cell r="C153" t="str">
            <v>厦门</v>
          </cell>
          <cell r="D153" t="str">
            <v>厦门内容部</v>
          </cell>
          <cell r="E153" t="str">
            <v>林碧虹组</v>
          </cell>
          <cell r="F153" t="str">
            <v>内容编辑</v>
          </cell>
          <cell r="G153">
            <v>45007</v>
          </cell>
          <cell r="H153">
            <v>45007</v>
          </cell>
          <cell r="I153">
            <v>45292</v>
          </cell>
          <cell r="J153">
            <v>0</v>
          </cell>
          <cell r="K153">
            <v>4</v>
          </cell>
          <cell r="L153">
            <v>3</v>
          </cell>
          <cell r="M153">
            <v>1</v>
          </cell>
          <cell r="N153">
            <v>0</v>
          </cell>
        </row>
        <row r="153">
          <cell r="X153">
            <v>1</v>
          </cell>
        </row>
        <row r="153">
          <cell r="AG153">
            <v>1</v>
          </cell>
          <cell r="AH153">
            <v>0</v>
          </cell>
          <cell r="AI153">
            <v>0</v>
          </cell>
          <cell r="AJ153">
            <v>0.5</v>
          </cell>
        </row>
        <row r="153">
          <cell r="AS153">
            <v>1</v>
          </cell>
        </row>
        <row r="153">
          <cell r="BB153">
            <v>1</v>
          </cell>
        </row>
        <row r="153">
          <cell r="BK153">
            <v>1</v>
          </cell>
        </row>
        <row r="153">
          <cell r="BQ153">
            <v>8</v>
          </cell>
        </row>
        <row r="153">
          <cell r="BT153">
            <v>1</v>
          </cell>
        </row>
        <row r="153">
          <cell r="CI153">
            <v>8</v>
          </cell>
        </row>
        <row r="153">
          <cell r="CP153">
            <v>16</v>
          </cell>
        </row>
        <row r="153">
          <cell r="CW153">
            <v>8</v>
          </cell>
        </row>
        <row r="153">
          <cell r="DE153">
            <v>0.5</v>
          </cell>
          <cell r="DF153">
            <v>16</v>
          </cell>
        </row>
        <row r="153">
          <cell r="DO153">
            <v>21</v>
          </cell>
          <cell r="DP153">
            <v>1</v>
          </cell>
        </row>
        <row r="153">
          <cell r="DW153">
            <v>5</v>
          </cell>
          <cell r="DX153">
            <v>5</v>
          </cell>
          <cell r="DY153">
            <v>0</v>
          </cell>
          <cell r="DZ153">
            <v>16</v>
          </cell>
          <cell r="EA153">
            <v>16</v>
          </cell>
          <cell r="EB153">
            <v>0</v>
          </cell>
          <cell r="EC153">
            <v>0</v>
          </cell>
          <cell r="ED153">
            <v>45</v>
          </cell>
        </row>
        <row r="154">
          <cell r="B154" t="str">
            <v>李敏</v>
          </cell>
          <cell r="C154" t="str">
            <v>厦门</v>
          </cell>
          <cell r="D154" t="str">
            <v>产研一部</v>
          </cell>
          <cell r="E154" t="str">
            <v>小程序商城组</v>
          </cell>
          <cell r="F154" t="str">
            <v>UI设计师</v>
          </cell>
          <cell r="G154">
            <v>45019</v>
          </cell>
          <cell r="H154">
            <v>45019</v>
          </cell>
          <cell r="I154">
            <v>45292</v>
          </cell>
          <cell r="J154">
            <v>16</v>
          </cell>
          <cell r="K154">
            <v>3.5</v>
          </cell>
          <cell r="L154">
            <v>0</v>
          </cell>
          <cell r="M154">
            <v>3.5</v>
          </cell>
          <cell r="N154">
            <v>0</v>
          </cell>
        </row>
        <row r="154">
          <cell r="X154">
            <v>5.5</v>
          </cell>
        </row>
        <row r="154">
          <cell r="AB154">
            <v>16</v>
          </cell>
        </row>
        <row r="154">
          <cell r="AG154">
            <v>5.5</v>
          </cell>
          <cell r="AH154">
            <v>-2</v>
          </cell>
          <cell r="AI154">
            <v>-2</v>
          </cell>
          <cell r="AJ154">
            <v>2</v>
          </cell>
        </row>
        <row r="154">
          <cell r="AS154">
            <v>0.5</v>
          </cell>
        </row>
        <row r="154">
          <cell r="BB154">
            <v>0.5</v>
          </cell>
        </row>
        <row r="154">
          <cell r="BN154">
            <v>1</v>
          </cell>
        </row>
        <row r="154">
          <cell r="BW154">
            <v>2</v>
          </cell>
        </row>
        <row r="154">
          <cell r="CF154">
            <v>2</v>
          </cell>
        </row>
        <row r="154">
          <cell r="CM154">
            <v>8</v>
          </cell>
        </row>
        <row r="154">
          <cell r="CO154">
            <v>3</v>
          </cell>
        </row>
        <row r="154">
          <cell r="CY154">
            <v>19</v>
          </cell>
        </row>
        <row r="154">
          <cell r="DQ154">
            <v>22</v>
          </cell>
        </row>
        <row r="154">
          <cell r="DW154">
            <v>5</v>
          </cell>
          <cell r="DX154">
            <v>5</v>
          </cell>
          <cell r="DY154">
            <v>0</v>
          </cell>
          <cell r="DZ154">
            <v>0</v>
          </cell>
          <cell r="EA154">
            <v>16</v>
          </cell>
          <cell r="EB154">
            <v>0</v>
          </cell>
          <cell r="EC154">
            <v>0</v>
          </cell>
          <cell r="ED154">
            <v>8</v>
          </cell>
        </row>
        <row r="155">
          <cell r="B155" t="str">
            <v>刘建镇</v>
          </cell>
          <cell r="C155" t="str">
            <v>厦门</v>
          </cell>
          <cell r="D155" t="str">
            <v>厦门营销一部</v>
          </cell>
          <cell r="E155" t="str">
            <v>刘益先组</v>
          </cell>
          <cell r="F155" t="str">
            <v>销售主管</v>
          </cell>
          <cell r="G155">
            <v>45064</v>
          </cell>
          <cell r="H155">
            <v>45064</v>
          </cell>
          <cell r="I155">
            <v>45292</v>
          </cell>
          <cell r="J155">
            <v>0</v>
          </cell>
          <cell r="K155">
            <v>3</v>
          </cell>
          <cell r="L155">
            <v>0</v>
          </cell>
          <cell r="M155">
            <v>3</v>
          </cell>
          <cell r="N155">
            <v>0</v>
          </cell>
        </row>
        <row r="155">
          <cell r="U155">
            <v>8</v>
          </cell>
        </row>
        <row r="155">
          <cell r="X155">
            <v>1.5</v>
          </cell>
        </row>
        <row r="155">
          <cell r="AB155">
            <v>8</v>
          </cell>
        </row>
        <row r="155">
          <cell r="AG155">
            <v>1.5</v>
          </cell>
          <cell r="AH155">
            <v>1.5</v>
          </cell>
          <cell r="AI155">
            <v>0</v>
          </cell>
        </row>
        <row r="155">
          <cell r="AS155">
            <v>3</v>
          </cell>
        </row>
        <row r="155">
          <cell r="CL155">
            <v>2</v>
          </cell>
        </row>
        <row r="155">
          <cell r="DW155">
            <v>5</v>
          </cell>
          <cell r="DX155">
            <v>5</v>
          </cell>
          <cell r="DY155">
            <v>0</v>
          </cell>
          <cell r="DZ155">
            <v>8</v>
          </cell>
          <cell r="EA155">
            <v>8</v>
          </cell>
          <cell r="EB155">
            <v>0</v>
          </cell>
          <cell r="EC155">
            <v>0</v>
          </cell>
          <cell r="ED155">
            <v>0</v>
          </cell>
        </row>
        <row r="156">
          <cell r="B156" t="str">
            <v>王甜</v>
          </cell>
          <cell r="C156" t="str">
            <v>长沙</v>
          </cell>
          <cell r="D156" t="str">
            <v>人力资源部</v>
          </cell>
          <cell r="E156" t="str">
            <v>/</v>
          </cell>
          <cell r="F156" t="str">
            <v>人事主管</v>
          </cell>
          <cell r="G156">
            <v>44124</v>
          </cell>
          <cell r="H156">
            <v>44927</v>
          </cell>
          <cell r="I156">
            <v>45292</v>
          </cell>
          <cell r="J156">
            <v>0</v>
          </cell>
          <cell r="K156">
            <v>5</v>
          </cell>
          <cell r="L156">
            <v>2</v>
          </cell>
          <cell r="M156">
            <v>3</v>
          </cell>
          <cell r="N156">
            <v>0</v>
          </cell>
        </row>
        <row r="156">
          <cell r="X156">
            <v>3</v>
          </cell>
        </row>
        <row r="156">
          <cell r="AG156">
            <v>3</v>
          </cell>
          <cell r="AH156">
            <v>0</v>
          </cell>
          <cell r="AI156">
            <v>0</v>
          </cell>
        </row>
        <row r="156">
          <cell r="BT156">
            <v>3</v>
          </cell>
        </row>
        <row r="156">
          <cell r="DW156">
            <v>5</v>
          </cell>
          <cell r="DX156">
            <v>3</v>
          </cell>
          <cell r="DY156">
            <v>2</v>
          </cell>
          <cell r="DZ156">
            <v>0</v>
          </cell>
          <cell r="EA156">
            <v>0</v>
          </cell>
          <cell r="EB156">
            <v>0</v>
          </cell>
          <cell r="EC156">
            <v>0</v>
          </cell>
          <cell r="ED156">
            <v>0</v>
          </cell>
        </row>
        <row r="157">
          <cell r="B157" t="str">
            <v>李清</v>
          </cell>
          <cell r="C157" t="str">
            <v>长沙</v>
          </cell>
          <cell r="D157" t="str">
            <v>长沙营销中心</v>
          </cell>
          <cell r="E157" t="str">
            <v>陈宇组</v>
          </cell>
          <cell r="F157" t="str">
            <v>内容编辑</v>
          </cell>
          <cell r="G157">
            <v>42828</v>
          </cell>
          <cell r="H157">
            <v>44927</v>
          </cell>
          <cell r="I157">
            <v>45292</v>
          </cell>
          <cell r="J157">
            <v>0</v>
          </cell>
          <cell r="K157">
            <v>5</v>
          </cell>
          <cell r="L157">
            <v>5</v>
          </cell>
          <cell r="M157">
            <v>0</v>
          </cell>
          <cell r="N157">
            <v>0</v>
          </cell>
        </row>
        <row r="157">
          <cell r="R157">
            <v>0.5</v>
          </cell>
        </row>
        <row r="157">
          <cell r="AA157">
            <v>0.5</v>
          </cell>
        </row>
        <row r="157">
          <cell r="AG157">
            <v>0</v>
          </cell>
          <cell r="AH157">
            <v>0</v>
          </cell>
          <cell r="AI157">
            <v>0</v>
          </cell>
        </row>
        <row r="157">
          <cell r="AM157">
            <v>5.5</v>
          </cell>
        </row>
        <row r="157">
          <cell r="AV157">
            <v>1</v>
          </cell>
        </row>
        <row r="157">
          <cell r="BD157">
            <v>1.5</v>
          </cell>
          <cell r="BE157">
            <v>1</v>
          </cell>
        </row>
        <row r="157">
          <cell r="BM157">
            <v>4</v>
          </cell>
        </row>
        <row r="157">
          <cell r="DN157">
            <v>2</v>
          </cell>
        </row>
        <row r="157">
          <cell r="DW157">
            <v>5</v>
          </cell>
          <cell r="DX157">
            <v>2</v>
          </cell>
          <cell r="DY157">
            <v>3</v>
          </cell>
          <cell r="DZ157">
            <v>0</v>
          </cell>
          <cell r="EA157">
            <v>0</v>
          </cell>
          <cell r="EB157">
            <v>0</v>
          </cell>
          <cell r="EC157">
            <v>0</v>
          </cell>
          <cell r="ED157">
            <v>0</v>
          </cell>
        </row>
        <row r="158">
          <cell r="B158" t="str">
            <v>刘丽</v>
          </cell>
          <cell r="C158" t="str">
            <v>长沙</v>
          </cell>
          <cell r="D158" t="str">
            <v>长沙内容部</v>
          </cell>
          <cell r="E158" t="str">
            <v>刘丽组</v>
          </cell>
          <cell r="F158" t="str">
            <v>内容主管</v>
          </cell>
          <cell r="G158">
            <v>43992</v>
          </cell>
          <cell r="H158">
            <v>44927</v>
          </cell>
          <cell r="I158">
            <v>45292</v>
          </cell>
          <cell r="J158">
            <v>12</v>
          </cell>
          <cell r="K158">
            <v>5</v>
          </cell>
          <cell r="L158">
            <v>2</v>
          </cell>
          <cell r="M158">
            <v>3</v>
          </cell>
          <cell r="N158">
            <v>0</v>
          </cell>
        </row>
        <row r="158">
          <cell r="T158">
            <v>16</v>
          </cell>
        </row>
        <row r="158">
          <cell r="X158">
            <v>3</v>
          </cell>
        </row>
        <row r="158">
          <cell r="AG158">
            <v>3</v>
          </cell>
          <cell r="AH158">
            <v>0</v>
          </cell>
          <cell r="AI158">
            <v>0</v>
          </cell>
        </row>
        <row r="158">
          <cell r="AO158">
            <v>32</v>
          </cell>
        </row>
        <row r="158">
          <cell r="AW158">
            <v>3</v>
          </cell>
          <cell r="AX158">
            <v>24</v>
          </cell>
        </row>
        <row r="158">
          <cell r="BG158">
            <v>21</v>
          </cell>
        </row>
        <row r="158">
          <cell r="BP158">
            <v>32</v>
          </cell>
        </row>
        <row r="158">
          <cell r="BX158">
            <v>3</v>
          </cell>
          <cell r="BY158">
            <v>24</v>
          </cell>
        </row>
        <row r="158">
          <cell r="CC158">
            <v>5</v>
          </cell>
        </row>
        <row r="158">
          <cell r="CH158">
            <v>32</v>
          </cell>
        </row>
        <row r="158">
          <cell r="CQ158">
            <v>8</v>
          </cell>
        </row>
        <row r="158">
          <cell r="DA158">
            <v>16</v>
          </cell>
        </row>
        <row r="158">
          <cell r="DI158">
            <v>5</v>
          </cell>
          <cell r="DJ158">
            <v>32</v>
          </cell>
        </row>
        <row r="158">
          <cell r="DS158">
            <v>32</v>
          </cell>
        </row>
        <row r="158">
          <cell r="DW158">
            <v>5</v>
          </cell>
          <cell r="DX158">
            <v>5</v>
          </cell>
          <cell r="DY158">
            <v>0</v>
          </cell>
          <cell r="DZ158">
            <v>269</v>
          </cell>
          <cell r="EA158">
            <v>11</v>
          </cell>
          <cell r="EB158">
            <v>17</v>
          </cell>
          <cell r="EC158">
            <v>261</v>
          </cell>
          <cell r="ED158">
            <v>0</v>
          </cell>
        </row>
        <row r="159">
          <cell r="B159" t="str">
            <v>王思婕</v>
          </cell>
          <cell r="C159" t="str">
            <v>长沙</v>
          </cell>
          <cell r="D159" t="str">
            <v>长沙内容部</v>
          </cell>
          <cell r="E159" t="str">
            <v>刘丽组</v>
          </cell>
          <cell r="F159" t="str">
            <v>内容编辑</v>
          </cell>
          <cell r="G159">
            <v>42982</v>
          </cell>
          <cell r="H159">
            <v>44927</v>
          </cell>
          <cell r="I159">
            <v>45292</v>
          </cell>
          <cell r="J159">
            <v>0</v>
          </cell>
          <cell r="K159">
            <v>5</v>
          </cell>
          <cell r="L159">
            <v>3</v>
          </cell>
          <cell r="M159">
            <v>2</v>
          </cell>
          <cell r="N159">
            <v>0</v>
          </cell>
        </row>
        <row r="159">
          <cell r="T159">
            <v>24</v>
          </cell>
        </row>
        <row r="159">
          <cell r="X159">
            <v>2</v>
          </cell>
        </row>
        <row r="159">
          <cell r="AG159">
            <v>2</v>
          </cell>
          <cell r="AH159">
            <v>0</v>
          </cell>
          <cell r="AI159">
            <v>0</v>
          </cell>
          <cell r="AJ159">
            <v>0.5</v>
          </cell>
        </row>
        <row r="159">
          <cell r="AO159">
            <v>16</v>
          </cell>
        </row>
        <row r="159">
          <cell r="AX159">
            <v>8</v>
          </cell>
        </row>
        <row r="159">
          <cell r="BG159">
            <v>16</v>
          </cell>
        </row>
        <row r="159">
          <cell r="BP159">
            <v>8</v>
          </cell>
        </row>
        <row r="159">
          <cell r="BY159">
            <v>8</v>
          </cell>
        </row>
        <row r="159">
          <cell r="CH159">
            <v>24</v>
          </cell>
        </row>
        <row r="159">
          <cell r="CQ159">
            <v>8</v>
          </cell>
        </row>
        <row r="159">
          <cell r="DA159">
            <v>8</v>
          </cell>
        </row>
        <row r="159">
          <cell r="DE159">
            <v>3.5</v>
          </cell>
        </row>
        <row r="159">
          <cell r="DJ159">
            <v>16</v>
          </cell>
        </row>
        <row r="159">
          <cell r="DS159">
            <v>8</v>
          </cell>
        </row>
        <row r="159">
          <cell r="DW159">
            <v>5</v>
          </cell>
          <cell r="DX159">
            <v>4</v>
          </cell>
          <cell r="DY159">
            <v>1</v>
          </cell>
          <cell r="DZ159">
            <v>144</v>
          </cell>
          <cell r="EA159">
            <v>0</v>
          </cell>
          <cell r="EB159">
            <v>24</v>
          </cell>
          <cell r="EC159">
            <v>144</v>
          </cell>
          <cell r="ED159">
            <v>0</v>
          </cell>
        </row>
        <row r="160">
          <cell r="B160" t="str">
            <v>长沙王艳</v>
          </cell>
          <cell r="C160" t="str">
            <v>长沙</v>
          </cell>
          <cell r="D160" t="str">
            <v>长沙营销中心</v>
          </cell>
          <cell r="E160" t="str">
            <v>陈宇组</v>
          </cell>
          <cell r="F160" t="str">
            <v>内容编辑</v>
          </cell>
          <cell r="G160">
            <v>43913</v>
          </cell>
          <cell r="H160">
            <v>44927</v>
          </cell>
          <cell r="I160">
            <v>45292</v>
          </cell>
          <cell r="J160">
            <v>0</v>
          </cell>
          <cell r="K160">
            <v>5</v>
          </cell>
          <cell r="L160">
            <v>5</v>
          </cell>
          <cell r="M160">
            <v>0</v>
          </cell>
          <cell r="N160">
            <v>0</v>
          </cell>
          <cell r="O160">
            <v>1</v>
          </cell>
        </row>
        <row r="160">
          <cell r="T160">
            <v>8</v>
          </cell>
          <cell r="U160">
            <v>8</v>
          </cell>
        </row>
        <row r="160">
          <cell r="X160">
            <v>0.5</v>
          </cell>
        </row>
        <row r="160">
          <cell r="AB160">
            <v>8</v>
          </cell>
        </row>
        <row r="160">
          <cell r="AG160">
            <v>1.5</v>
          </cell>
          <cell r="AH160">
            <v>-1.5</v>
          </cell>
          <cell r="AI160">
            <v>-1.5</v>
          </cell>
        </row>
        <row r="160">
          <cell r="AO160">
            <v>8</v>
          </cell>
        </row>
        <row r="160">
          <cell r="AX160">
            <v>8</v>
          </cell>
        </row>
        <row r="160">
          <cell r="BG160">
            <v>8</v>
          </cell>
        </row>
        <row r="160">
          <cell r="BP160">
            <v>8</v>
          </cell>
        </row>
        <row r="160">
          <cell r="BT160">
            <v>1.5</v>
          </cell>
        </row>
        <row r="160">
          <cell r="BY160">
            <v>8</v>
          </cell>
          <cell r="BZ160">
            <v>8</v>
          </cell>
        </row>
        <row r="160">
          <cell r="CH160">
            <v>16</v>
          </cell>
        </row>
        <row r="160">
          <cell r="CO160">
            <v>2</v>
          </cell>
        </row>
        <row r="160">
          <cell r="CQ160">
            <v>8</v>
          </cell>
        </row>
        <row r="160">
          <cell r="DA160">
            <v>8</v>
          </cell>
        </row>
        <row r="160">
          <cell r="DJ160">
            <v>24</v>
          </cell>
        </row>
        <row r="160">
          <cell r="DS160">
            <v>24</v>
          </cell>
        </row>
        <row r="160">
          <cell r="DW160">
            <v>5</v>
          </cell>
          <cell r="DX160">
            <v>3</v>
          </cell>
          <cell r="DY160">
            <v>2</v>
          </cell>
          <cell r="DZ160">
            <v>144</v>
          </cell>
          <cell r="EA160">
            <v>8</v>
          </cell>
          <cell r="EB160">
            <v>8</v>
          </cell>
          <cell r="EC160">
            <v>128</v>
          </cell>
          <cell r="ED160">
            <v>0</v>
          </cell>
        </row>
        <row r="161">
          <cell r="B161" t="str">
            <v>杨琼</v>
          </cell>
          <cell r="C161" t="str">
            <v>长沙</v>
          </cell>
          <cell r="D161" t="str">
            <v>长沙内容部</v>
          </cell>
          <cell r="E161" t="str">
            <v>刘莹组</v>
          </cell>
          <cell r="F161" t="str">
            <v>内容编辑</v>
          </cell>
          <cell r="G161">
            <v>43936</v>
          </cell>
          <cell r="H161">
            <v>44927</v>
          </cell>
          <cell r="I161">
            <v>45292</v>
          </cell>
          <cell r="J161">
            <v>5</v>
          </cell>
          <cell r="K161">
            <v>5</v>
          </cell>
          <cell r="L161">
            <v>2</v>
          </cell>
          <cell r="M161">
            <v>3</v>
          </cell>
          <cell r="N161">
            <v>0</v>
          </cell>
        </row>
        <row r="161">
          <cell r="T161">
            <v>8</v>
          </cell>
          <cell r="U161">
            <v>16</v>
          </cell>
        </row>
        <row r="161">
          <cell r="X161">
            <v>3</v>
          </cell>
        </row>
        <row r="161">
          <cell r="AB161">
            <v>16</v>
          </cell>
        </row>
        <row r="161">
          <cell r="AG161">
            <v>3</v>
          </cell>
          <cell r="AH161">
            <v>0</v>
          </cell>
          <cell r="AI161">
            <v>0</v>
          </cell>
        </row>
        <row r="161">
          <cell r="AO161">
            <v>8</v>
          </cell>
          <cell r="AP161">
            <v>8</v>
          </cell>
        </row>
        <row r="161">
          <cell r="AW161">
            <v>8</v>
          </cell>
          <cell r="AX161">
            <v>8</v>
          </cell>
        </row>
        <row r="161">
          <cell r="BG161">
            <v>16</v>
          </cell>
        </row>
        <row r="161">
          <cell r="BP161">
            <v>16</v>
          </cell>
        </row>
        <row r="161">
          <cell r="BY161">
            <v>24</v>
          </cell>
        </row>
        <row r="161">
          <cell r="CH161">
            <v>16</v>
          </cell>
        </row>
        <row r="161">
          <cell r="CQ161">
            <v>24</v>
          </cell>
        </row>
        <row r="161">
          <cell r="DA161">
            <v>8</v>
          </cell>
        </row>
        <row r="161">
          <cell r="DJ161">
            <v>24</v>
          </cell>
        </row>
        <row r="161">
          <cell r="DS161">
            <v>32</v>
          </cell>
        </row>
        <row r="161">
          <cell r="DW161">
            <v>5</v>
          </cell>
          <cell r="DX161">
            <v>0</v>
          </cell>
          <cell r="DY161">
            <v>5</v>
          </cell>
          <cell r="DZ161">
            <v>208</v>
          </cell>
          <cell r="EA161">
            <v>24</v>
          </cell>
          <cell r="EB161">
            <v>5</v>
          </cell>
          <cell r="EC161">
            <v>184</v>
          </cell>
          <cell r="ED161">
            <v>0</v>
          </cell>
        </row>
        <row r="162">
          <cell r="B162" t="str">
            <v>李瑶</v>
          </cell>
          <cell r="C162" t="str">
            <v>长沙</v>
          </cell>
          <cell r="D162" t="str">
            <v>长沙内容部</v>
          </cell>
          <cell r="E162" t="str">
            <v>刘莹组</v>
          </cell>
          <cell r="F162" t="str">
            <v>内容编辑</v>
          </cell>
          <cell r="G162">
            <v>44165</v>
          </cell>
          <cell r="H162">
            <v>44927</v>
          </cell>
          <cell r="I162">
            <v>45292</v>
          </cell>
          <cell r="J162">
            <v>0</v>
          </cell>
          <cell r="K162">
            <v>5</v>
          </cell>
          <cell r="L162">
            <v>3</v>
          </cell>
          <cell r="M162">
            <v>2</v>
          </cell>
          <cell r="N162">
            <v>0</v>
          </cell>
        </row>
        <row r="162">
          <cell r="T162">
            <v>16</v>
          </cell>
          <cell r="U162">
            <v>8</v>
          </cell>
        </row>
        <row r="162">
          <cell r="X162">
            <v>2</v>
          </cell>
        </row>
        <row r="162">
          <cell r="AB162">
            <v>8</v>
          </cell>
        </row>
        <row r="162">
          <cell r="AG162">
            <v>2</v>
          </cell>
          <cell r="AH162">
            <v>0</v>
          </cell>
          <cell r="AI162">
            <v>0</v>
          </cell>
        </row>
        <row r="162">
          <cell r="AO162">
            <v>8</v>
          </cell>
          <cell r="AP162">
            <v>8</v>
          </cell>
        </row>
        <row r="162">
          <cell r="AW162">
            <v>8</v>
          </cell>
          <cell r="AX162">
            <v>8</v>
          </cell>
        </row>
        <row r="162">
          <cell r="BP162">
            <v>16</v>
          </cell>
        </row>
        <row r="162">
          <cell r="CH162">
            <v>8</v>
          </cell>
        </row>
        <row r="162">
          <cell r="CQ162">
            <v>8</v>
          </cell>
        </row>
        <row r="162">
          <cell r="DA162">
            <v>8</v>
          </cell>
        </row>
        <row r="162">
          <cell r="DW162">
            <v>5</v>
          </cell>
          <cell r="DX162">
            <v>0</v>
          </cell>
          <cell r="DY162">
            <v>5</v>
          </cell>
          <cell r="DZ162">
            <v>88</v>
          </cell>
          <cell r="EA162">
            <v>16</v>
          </cell>
          <cell r="EB162">
            <v>0</v>
          </cell>
          <cell r="EC162">
            <v>72</v>
          </cell>
          <cell r="ED162">
            <v>0</v>
          </cell>
        </row>
        <row r="163">
          <cell r="B163" t="str">
            <v>刘莹</v>
          </cell>
          <cell r="C163" t="str">
            <v>长沙</v>
          </cell>
          <cell r="D163" t="str">
            <v>长沙内容部</v>
          </cell>
          <cell r="E163" t="str">
            <v>刘莹组</v>
          </cell>
          <cell r="F163" t="str">
            <v>内容主管</v>
          </cell>
          <cell r="G163">
            <v>43922</v>
          </cell>
          <cell r="H163">
            <v>44927</v>
          </cell>
          <cell r="I163">
            <v>45292</v>
          </cell>
          <cell r="J163">
            <v>0</v>
          </cell>
          <cell r="K163">
            <v>5</v>
          </cell>
          <cell r="L163">
            <v>5</v>
          </cell>
          <cell r="M163">
            <v>0</v>
          </cell>
          <cell r="N163">
            <v>0</v>
          </cell>
        </row>
        <row r="163">
          <cell r="AG163">
            <v>0</v>
          </cell>
          <cell r="AH163">
            <v>0</v>
          </cell>
          <cell r="AI163">
            <v>0</v>
          </cell>
        </row>
        <row r="163">
          <cell r="AS163">
            <v>1.5</v>
          </cell>
        </row>
        <row r="163">
          <cell r="BB163">
            <v>1.5</v>
          </cell>
        </row>
        <row r="163">
          <cell r="CE163">
            <v>1</v>
          </cell>
        </row>
        <row r="163">
          <cell r="CL163">
            <v>1</v>
          </cell>
        </row>
        <row r="163">
          <cell r="CV163">
            <v>1</v>
          </cell>
        </row>
        <row r="163">
          <cell r="DF163">
            <v>8</v>
          </cell>
        </row>
        <row r="163">
          <cell r="DW163">
            <v>5</v>
          </cell>
          <cell r="DX163">
            <v>5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8</v>
          </cell>
        </row>
        <row r="164">
          <cell r="B164" t="str">
            <v>陈宇</v>
          </cell>
          <cell r="C164" t="str">
            <v>长沙</v>
          </cell>
          <cell r="D164" t="str">
            <v>长沙营销中心</v>
          </cell>
          <cell r="E164" t="str">
            <v>陈宇组</v>
          </cell>
          <cell r="F164" t="str">
            <v>内容主管</v>
          </cell>
          <cell r="G164">
            <v>44113</v>
          </cell>
          <cell r="H164">
            <v>44927</v>
          </cell>
          <cell r="I164">
            <v>45292</v>
          </cell>
          <cell r="J164">
            <v>0</v>
          </cell>
          <cell r="K164">
            <v>5</v>
          </cell>
          <cell r="L164">
            <v>5</v>
          </cell>
          <cell r="M164">
            <v>0</v>
          </cell>
          <cell r="N164">
            <v>0</v>
          </cell>
        </row>
        <row r="164">
          <cell r="Q164">
            <v>2</v>
          </cell>
        </row>
        <row r="164">
          <cell r="T164">
            <v>8</v>
          </cell>
        </row>
        <row r="164">
          <cell r="AG164">
            <v>0</v>
          </cell>
          <cell r="AH164">
            <v>0</v>
          </cell>
          <cell r="AI164">
            <v>0</v>
          </cell>
          <cell r="AJ164">
            <v>0.5</v>
          </cell>
        </row>
        <row r="164">
          <cell r="BV164">
            <v>9.5</v>
          </cell>
        </row>
        <row r="164">
          <cell r="CE164">
            <v>7</v>
          </cell>
        </row>
        <row r="164">
          <cell r="CL164">
            <v>0.5</v>
          </cell>
        </row>
        <row r="164">
          <cell r="CY164">
            <v>0.5</v>
          </cell>
        </row>
        <row r="164">
          <cell r="DE164">
            <v>1</v>
          </cell>
        </row>
        <row r="164">
          <cell r="DH164">
            <v>0.5</v>
          </cell>
        </row>
        <row r="164">
          <cell r="DQ164">
            <v>0.5</v>
          </cell>
        </row>
        <row r="164">
          <cell r="DW164">
            <v>5</v>
          </cell>
          <cell r="DX164">
            <v>2</v>
          </cell>
          <cell r="DY164">
            <v>3</v>
          </cell>
          <cell r="DZ164">
            <v>8</v>
          </cell>
          <cell r="EA164">
            <v>0</v>
          </cell>
          <cell r="EB164">
            <v>0</v>
          </cell>
          <cell r="EC164">
            <v>8</v>
          </cell>
          <cell r="ED164">
            <v>0</v>
          </cell>
        </row>
        <row r="165">
          <cell r="B165" t="str">
            <v>何倩</v>
          </cell>
          <cell r="C165" t="str">
            <v>长沙</v>
          </cell>
          <cell r="D165" t="str">
            <v>长沙营销中心</v>
          </cell>
          <cell r="E165" t="str">
            <v>何倩组</v>
          </cell>
          <cell r="F165" t="str">
            <v>销售主管</v>
          </cell>
          <cell r="G165">
            <v>42562</v>
          </cell>
          <cell r="H165">
            <v>44927</v>
          </cell>
          <cell r="I165">
            <v>45292</v>
          </cell>
          <cell r="J165">
            <v>0</v>
          </cell>
          <cell r="K165">
            <v>5</v>
          </cell>
          <cell r="L165">
            <v>1</v>
          </cell>
          <cell r="M165">
            <v>4</v>
          </cell>
          <cell r="N165">
            <v>7</v>
          </cell>
        </row>
        <row r="165">
          <cell r="X165">
            <v>4</v>
          </cell>
        </row>
        <row r="165">
          <cell r="AE165">
            <v>2</v>
          </cell>
        </row>
        <row r="165">
          <cell r="AG165">
            <v>4</v>
          </cell>
          <cell r="AH165">
            <v>0</v>
          </cell>
          <cell r="AI165">
            <v>0</v>
          </cell>
        </row>
        <row r="165">
          <cell r="AQ165">
            <v>0.5</v>
          </cell>
        </row>
        <row r="165">
          <cell r="AS165">
            <v>1</v>
          </cell>
          <cell r="AT165">
            <v>56</v>
          </cell>
        </row>
        <row r="165">
          <cell r="BT165">
            <v>2</v>
          </cell>
        </row>
        <row r="165">
          <cell r="CA165">
            <v>1</v>
          </cell>
        </row>
        <row r="165">
          <cell r="CJ165">
            <v>0.5</v>
          </cell>
        </row>
        <row r="165">
          <cell r="CS165">
            <v>0.5</v>
          </cell>
        </row>
        <row r="165">
          <cell r="CV165">
            <v>1</v>
          </cell>
        </row>
        <row r="165">
          <cell r="DU165">
            <v>0.5</v>
          </cell>
        </row>
        <row r="165">
          <cell r="DW165">
            <v>5</v>
          </cell>
          <cell r="DX165">
            <v>4</v>
          </cell>
          <cell r="DY165">
            <v>1</v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  <cell r="ED165">
            <v>56</v>
          </cell>
        </row>
        <row r="166">
          <cell r="B166" t="str">
            <v>何双</v>
          </cell>
          <cell r="C166" t="str">
            <v>长沙</v>
          </cell>
          <cell r="D166" t="str">
            <v>长沙营销中心</v>
          </cell>
          <cell r="E166" t="str">
            <v>何双组</v>
          </cell>
          <cell r="F166" t="str">
            <v>销售主管</v>
          </cell>
          <cell r="G166">
            <v>43709</v>
          </cell>
          <cell r="H166">
            <v>44927</v>
          </cell>
          <cell r="I166">
            <v>45292</v>
          </cell>
          <cell r="J166">
            <v>0</v>
          </cell>
          <cell r="K166">
            <v>5</v>
          </cell>
          <cell r="L166">
            <v>2</v>
          </cell>
          <cell r="M166">
            <v>3</v>
          </cell>
          <cell r="N166">
            <v>0</v>
          </cell>
        </row>
        <row r="166">
          <cell r="X166">
            <v>3</v>
          </cell>
        </row>
        <row r="166">
          <cell r="AG166">
            <v>3</v>
          </cell>
          <cell r="AH166">
            <v>0</v>
          </cell>
          <cell r="AI166">
            <v>0</v>
          </cell>
        </row>
        <row r="166">
          <cell r="BB166">
            <v>1</v>
          </cell>
        </row>
        <row r="166">
          <cell r="DW166">
            <v>5</v>
          </cell>
          <cell r="DX166">
            <v>1</v>
          </cell>
          <cell r="DY166">
            <v>4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</row>
        <row r="167">
          <cell r="B167" t="str">
            <v>苏星星</v>
          </cell>
          <cell r="C167" t="str">
            <v>长沙</v>
          </cell>
          <cell r="D167" t="str">
            <v>长沙营销中心</v>
          </cell>
          <cell r="E167" t="str">
            <v>苏星星组</v>
          </cell>
          <cell r="F167" t="str">
            <v>销售主管(中级)</v>
          </cell>
          <cell r="G167">
            <v>44113</v>
          </cell>
          <cell r="H167">
            <v>44927</v>
          </cell>
          <cell r="I167">
            <v>45292</v>
          </cell>
          <cell r="J167">
            <v>0</v>
          </cell>
          <cell r="K167">
            <v>5</v>
          </cell>
          <cell r="L167">
            <v>0</v>
          </cell>
          <cell r="M167">
            <v>5</v>
          </cell>
          <cell r="N167">
            <v>0</v>
          </cell>
        </row>
        <row r="167">
          <cell r="X167">
            <v>5</v>
          </cell>
          <cell r="Y167">
            <v>40</v>
          </cell>
        </row>
        <row r="167">
          <cell r="AG167">
            <v>5</v>
          </cell>
          <cell r="AH167">
            <v>0</v>
          </cell>
          <cell r="AI167">
            <v>0</v>
          </cell>
        </row>
        <row r="167">
          <cell r="BC167">
            <v>8</v>
          </cell>
          <cell r="BD167">
            <v>2</v>
          </cell>
        </row>
        <row r="167">
          <cell r="BV167">
            <v>6</v>
          </cell>
        </row>
        <row r="167">
          <cell r="DW167">
            <v>5</v>
          </cell>
          <cell r="DX167">
            <v>0</v>
          </cell>
          <cell r="DY167">
            <v>5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48</v>
          </cell>
        </row>
        <row r="168">
          <cell r="B168" t="str">
            <v>丁辉</v>
          </cell>
          <cell r="C168" t="str">
            <v>长沙</v>
          </cell>
          <cell r="D168" t="str">
            <v>长沙营销中心</v>
          </cell>
          <cell r="E168" t="str">
            <v>/</v>
          </cell>
          <cell r="F168" t="str">
            <v>营销总监</v>
          </cell>
          <cell r="G168">
            <v>41640</v>
          </cell>
          <cell r="H168">
            <v>44927</v>
          </cell>
          <cell r="I168">
            <v>45292</v>
          </cell>
          <cell r="J168">
            <v>0</v>
          </cell>
          <cell r="K168">
            <v>10</v>
          </cell>
          <cell r="L168">
            <v>0</v>
          </cell>
          <cell r="M168">
            <v>10</v>
          </cell>
          <cell r="N168">
            <v>0</v>
          </cell>
        </row>
        <row r="168">
          <cell r="AG168">
            <v>0</v>
          </cell>
          <cell r="AH168">
            <v>10</v>
          </cell>
          <cell r="AI168">
            <v>0</v>
          </cell>
        </row>
        <row r="168">
          <cell r="DW168">
            <v>10</v>
          </cell>
          <cell r="DX168">
            <v>0</v>
          </cell>
          <cell r="DY168">
            <v>10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</row>
        <row r="169">
          <cell r="B169" t="str">
            <v>彭乾</v>
          </cell>
          <cell r="C169" t="str">
            <v>长沙</v>
          </cell>
          <cell r="D169" t="str">
            <v>长沙营销中心</v>
          </cell>
          <cell r="E169" t="str">
            <v>彭乾组</v>
          </cell>
          <cell r="F169" t="str">
            <v>运营主管</v>
          </cell>
          <cell r="G169">
            <v>43661</v>
          </cell>
          <cell r="H169">
            <v>44927</v>
          </cell>
          <cell r="I169">
            <v>45292</v>
          </cell>
          <cell r="J169">
            <v>0</v>
          </cell>
          <cell r="K169">
            <v>5</v>
          </cell>
          <cell r="L169">
            <v>1.5</v>
          </cell>
          <cell r="M169">
            <v>3.5</v>
          </cell>
          <cell r="N169">
            <v>5</v>
          </cell>
        </row>
        <row r="169">
          <cell r="U169">
            <v>8</v>
          </cell>
        </row>
        <row r="169">
          <cell r="X169">
            <v>4</v>
          </cell>
        </row>
        <row r="169">
          <cell r="AB169">
            <v>8</v>
          </cell>
        </row>
        <row r="169">
          <cell r="AG169">
            <v>4</v>
          </cell>
          <cell r="AH169">
            <v>-0.5</v>
          </cell>
          <cell r="AI169">
            <v>-0.5</v>
          </cell>
        </row>
        <row r="169">
          <cell r="AN169">
            <v>8</v>
          </cell>
        </row>
        <row r="169">
          <cell r="AP169">
            <v>16</v>
          </cell>
        </row>
        <row r="169">
          <cell r="AW169">
            <v>16</v>
          </cell>
        </row>
        <row r="169">
          <cell r="AY169">
            <v>8</v>
          </cell>
        </row>
        <row r="169">
          <cell r="BB169">
            <v>1</v>
          </cell>
        </row>
        <row r="169">
          <cell r="BF169">
            <v>8</v>
          </cell>
        </row>
        <row r="169">
          <cell r="BH169">
            <v>8</v>
          </cell>
        </row>
        <row r="169">
          <cell r="BM169">
            <v>7</v>
          </cell>
        </row>
        <row r="169">
          <cell r="BO169">
            <v>8</v>
          </cell>
        </row>
        <row r="169">
          <cell r="BQ169">
            <v>8</v>
          </cell>
        </row>
        <row r="169">
          <cell r="BT169">
            <v>0.5</v>
          </cell>
        </row>
        <row r="169">
          <cell r="BX169">
            <v>16</v>
          </cell>
        </row>
        <row r="169">
          <cell r="BZ169">
            <v>16</v>
          </cell>
        </row>
        <row r="169">
          <cell r="CH169">
            <v>8</v>
          </cell>
          <cell r="CI169">
            <v>8</v>
          </cell>
        </row>
        <row r="169">
          <cell r="CQ169">
            <v>16</v>
          </cell>
        </row>
        <row r="169">
          <cell r="DA169">
            <v>8</v>
          </cell>
        </row>
        <row r="169">
          <cell r="DJ169">
            <v>24</v>
          </cell>
        </row>
        <row r="169">
          <cell r="DR169">
            <v>16</v>
          </cell>
        </row>
        <row r="169">
          <cell r="DT169">
            <v>16</v>
          </cell>
        </row>
        <row r="169">
          <cell r="DW169">
            <v>5</v>
          </cell>
          <cell r="DX169">
            <v>2</v>
          </cell>
          <cell r="DY169">
            <v>3</v>
          </cell>
          <cell r="DZ169">
            <v>144</v>
          </cell>
          <cell r="EA169">
            <v>80</v>
          </cell>
          <cell r="EB169">
            <v>8</v>
          </cell>
          <cell r="EC169">
            <v>64</v>
          </cell>
          <cell r="ED169">
            <v>0</v>
          </cell>
        </row>
        <row r="170">
          <cell r="B170" t="str">
            <v>侯佳玲</v>
          </cell>
          <cell r="C170" t="str">
            <v>长沙</v>
          </cell>
          <cell r="D170" t="str">
            <v>长沙营销中心</v>
          </cell>
          <cell r="E170" t="str">
            <v>彭乾组</v>
          </cell>
          <cell r="F170" t="str">
            <v>运营专员</v>
          </cell>
          <cell r="G170">
            <v>43767</v>
          </cell>
          <cell r="H170">
            <v>44927</v>
          </cell>
          <cell r="I170">
            <v>45292</v>
          </cell>
          <cell r="J170">
            <v>8</v>
          </cell>
          <cell r="K170">
            <v>5</v>
          </cell>
          <cell r="L170">
            <v>2.5</v>
          </cell>
          <cell r="M170">
            <v>2.5</v>
          </cell>
          <cell r="N170">
            <v>0</v>
          </cell>
        </row>
        <row r="170">
          <cell r="S170">
            <v>8</v>
          </cell>
        </row>
        <row r="170">
          <cell r="X170">
            <v>5.5</v>
          </cell>
        </row>
        <row r="170">
          <cell r="AG170">
            <v>5.5</v>
          </cell>
          <cell r="AH170">
            <v>-3</v>
          </cell>
          <cell r="AI170">
            <v>-3</v>
          </cell>
        </row>
        <row r="170">
          <cell r="AN170">
            <v>15</v>
          </cell>
        </row>
        <row r="170">
          <cell r="AP170">
            <v>16</v>
          </cell>
        </row>
        <row r="170">
          <cell r="AS170">
            <v>1</v>
          </cell>
        </row>
        <row r="170">
          <cell r="AY170">
            <v>8</v>
          </cell>
        </row>
        <row r="170">
          <cell r="BF170">
            <v>8</v>
          </cell>
        </row>
        <row r="170">
          <cell r="BH170">
            <v>8</v>
          </cell>
        </row>
        <row r="170">
          <cell r="BO170">
            <v>17</v>
          </cell>
          <cell r="BP170">
            <v>13</v>
          </cell>
          <cell r="BQ170">
            <v>8</v>
          </cell>
        </row>
        <row r="170">
          <cell r="BX170">
            <v>3</v>
          </cell>
        </row>
        <row r="170">
          <cell r="BZ170">
            <v>8</v>
          </cell>
        </row>
        <row r="170">
          <cell r="CG170">
            <v>4</v>
          </cell>
          <cell r="CH170">
            <v>8</v>
          </cell>
          <cell r="CI170">
            <v>8</v>
          </cell>
        </row>
        <row r="170">
          <cell r="CP170">
            <v>16</v>
          </cell>
        </row>
        <row r="170">
          <cell r="CR170">
            <v>16</v>
          </cell>
        </row>
        <row r="170">
          <cell r="DA170">
            <v>8</v>
          </cell>
        </row>
        <row r="170">
          <cell r="DI170">
            <v>8</v>
          </cell>
          <cell r="DJ170">
            <v>16</v>
          </cell>
          <cell r="DK170">
            <v>8</v>
          </cell>
        </row>
        <row r="170">
          <cell r="DR170">
            <v>23</v>
          </cell>
        </row>
        <row r="170">
          <cell r="DT170">
            <v>16</v>
          </cell>
        </row>
        <row r="170">
          <cell r="DW170">
            <v>5</v>
          </cell>
          <cell r="DX170">
            <v>4</v>
          </cell>
          <cell r="DY170">
            <v>1</v>
          </cell>
          <cell r="DZ170">
            <v>141</v>
          </cell>
          <cell r="EA170">
            <v>102</v>
          </cell>
          <cell r="EB170">
            <v>2</v>
          </cell>
          <cell r="EC170">
            <v>53</v>
          </cell>
          <cell r="ED170">
            <v>0</v>
          </cell>
        </row>
        <row r="171">
          <cell r="B171" t="str">
            <v>苏坚</v>
          </cell>
          <cell r="C171" t="str">
            <v>长沙</v>
          </cell>
          <cell r="D171" t="str">
            <v>长沙营销中心</v>
          </cell>
          <cell r="E171" t="str">
            <v>彭乾组</v>
          </cell>
          <cell r="F171" t="str">
            <v>运营专员</v>
          </cell>
          <cell r="G171">
            <v>43914</v>
          </cell>
          <cell r="H171">
            <v>44927</v>
          </cell>
          <cell r="I171">
            <v>45292</v>
          </cell>
          <cell r="J171">
            <v>8</v>
          </cell>
          <cell r="K171">
            <v>5</v>
          </cell>
          <cell r="L171">
            <v>5</v>
          </cell>
          <cell r="M171">
            <v>0</v>
          </cell>
          <cell r="N171">
            <v>0</v>
          </cell>
        </row>
        <row r="171">
          <cell r="S171">
            <v>8</v>
          </cell>
        </row>
        <row r="171">
          <cell r="U171">
            <v>8</v>
          </cell>
        </row>
        <row r="171">
          <cell r="X171">
            <v>2</v>
          </cell>
        </row>
        <row r="171">
          <cell r="AB171">
            <v>8</v>
          </cell>
        </row>
        <row r="171">
          <cell r="AG171">
            <v>2</v>
          </cell>
          <cell r="AH171">
            <v>-2</v>
          </cell>
          <cell r="AI171">
            <v>-2</v>
          </cell>
        </row>
        <row r="171">
          <cell r="AN171">
            <v>8</v>
          </cell>
        </row>
        <row r="171">
          <cell r="AP171">
            <v>16</v>
          </cell>
        </row>
        <row r="171">
          <cell r="AS171">
            <v>1</v>
          </cell>
        </row>
        <row r="171">
          <cell r="AV171">
            <v>8</v>
          </cell>
          <cell r="AW171">
            <v>8</v>
          </cell>
        </row>
        <row r="171">
          <cell r="AY171">
            <v>8</v>
          </cell>
        </row>
        <row r="171">
          <cell r="BF171">
            <v>8</v>
          </cell>
        </row>
        <row r="171">
          <cell r="BI171">
            <v>0.5</v>
          </cell>
        </row>
        <row r="171">
          <cell r="BO171">
            <v>16</v>
          </cell>
          <cell r="BP171">
            <v>8</v>
          </cell>
          <cell r="BQ171">
            <v>16</v>
          </cell>
        </row>
        <row r="171">
          <cell r="BY171">
            <v>16</v>
          </cell>
        </row>
        <row r="171">
          <cell r="CA171">
            <v>2</v>
          </cell>
        </row>
        <row r="171">
          <cell r="CH171">
            <v>16</v>
          </cell>
        </row>
        <row r="171">
          <cell r="CQ171">
            <v>8</v>
          </cell>
        </row>
        <row r="171">
          <cell r="CS171">
            <v>2</v>
          </cell>
        </row>
        <row r="171">
          <cell r="DA171">
            <v>16</v>
          </cell>
        </row>
        <row r="171">
          <cell r="DC171">
            <v>1.5</v>
          </cell>
        </row>
        <row r="171">
          <cell r="DJ171">
            <v>16</v>
          </cell>
        </row>
        <row r="171">
          <cell r="DS171">
            <v>16</v>
          </cell>
        </row>
        <row r="171">
          <cell r="DU171">
            <v>1</v>
          </cell>
        </row>
        <row r="171">
          <cell r="DW171">
            <v>5</v>
          </cell>
          <cell r="DX171">
            <v>3</v>
          </cell>
          <cell r="DY171">
            <v>2</v>
          </cell>
          <cell r="DZ171">
            <v>144</v>
          </cell>
          <cell r="EA171">
            <v>56</v>
          </cell>
          <cell r="EB171">
            <v>0</v>
          </cell>
          <cell r="EC171">
            <v>112</v>
          </cell>
          <cell r="ED171">
            <v>0</v>
          </cell>
        </row>
        <row r="172">
          <cell r="B172" t="str">
            <v>刘艺霞</v>
          </cell>
          <cell r="C172" t="str">
            <v>长沙</v>
          </cell>
          <cell r="D172" t="str">
            <v>长沙营销中心</v>
          </cell>
          <cell r="E172" t="str">
            <v>彭乾组</v>
          </cell>
          <cell r="F172" t="str">
            <v>运营专员</v>
          </cell>
          <cell r="G172">
            <v>43915</v>
          </cell>
          <cell r="H172">
            <v>44927</v>
          </cell>
          <cell r="I172">
            <v>45292</v>
          </cell>
          <cell r="J172">
            <v>16</v>
          </cell>
          <cell r="K172">
            <v>5</v>
          </cell>
          <cell r="L172">
            <v>1</v>
          </cell>
          <cell r="M172">
            <v>4</v>
          </cell>
          <cell r="N172">
            <v>0</v>
          </cell>
        </row>
        <row r="172">
          <cell r="S172">
            <v>8</v>
          </cell>
        </row>
        <row r="172">
          <cell r="U172">
            <v>8</v>
          </cell>
        </row>
        <row r="172">
          <cell r="X172">
            <v>4</v>
          </cell>
        </row>
        <row r="172">
          <cell r="AB172">
            <v>16</v>
          </cell>
        </row>
        <row r="172">
          <cell r="AG172">
            <v>4</v>
          </cell>
          <cell r="AH172">
            <v>0</v>
          </cell>
          <cell r="AI172">
            <v>0</v>
          </cell>
        </row>
        <row r="172">
          <cell r="AP172">
            <v>16</v>
          </cell>
        </row>
        <row r="172">
          <cell r="AW172">
            <v>8</v>
          </cell>
        </row>
        <row r="172">
          <cell r="BF172">
            <v>20</v>
          </cell>
        </row>
        <row r="172">
          <cell r="BH172">
            <v>16</v>
          </cell>
        </row>
        <row r="172">
          <cell r="BO172">
            <v>12</v>
          </cell>
          <cell r="BP172">
            <v>12</v>
          </cell>
          <cell r="BQ172">
            <v>8</v>
          </cell>
        </row>
        <row r="172">
          <cell r="BY172">
            <v>8</v>
          </cell>
          <cell r="BZ172">
            <v>8</v>
          </cell>
        </row>
        <row r="172">
          <cell r="CH172">
            <v>16</v>
          </cell>
        </row>
        <row r="172">
          <cell r="CQ172">
            <v>16</v>
          </cell>
        </row>
        <row r="172">
          <cell r="DA172">
            <v>8</v>
          </cell>
        </row>
        <row r="172">
          <cell r="DJ172">
            <v>16</v>
          </cell>
        </row>
        <row r="172">
          <cell r="DS172">
            <v>24</v>
          </cell>
        </row>
        <row r="172">
          <cell r="DW172">
            <v>5</v>
          </cell>
          <cell r="DX172">
            <v>0</v>
          </cell>
          <cell r="DY172">
            <v>5</v>
          </cell>
          <cell r="DZ172">
            <v>156</v>
          </cell>
          <cell r="EA172">
            <v>64</v>
          </cell>
          <cell r="EB172">
            <v>8</v>
          </cell>
          <cell r="EC172">
            <v>108</v>
          </cell>
          <cell r="ED172">
            <v>0</v>
          </cell>
        </row>
        <row r="173">
          <cell r="B173" t="str">
            <v>肖幸</v>
          </cell>
          <cell r="C173" t="str">
            <v>长沙</v>
          </cell>
          <cell r="D173" t="str">
            <v>长沙营销中心</v>
          </cell>
          <cell r="E173" t="str">
            <v>苏星星组</v>
          </cell>
          <cell r="F173" t="str">
            <v>资深销售一级</v>
          </cell>
          <cell r="G173">
            <v>44979</v>
          </cell>
          <cell r="H173">
            <v>44979</v>
          </cell>
          <cell r="I173">
            <v>45292</v>
          </cell>
          <cell r="J173">
            <v>0</v>
          </cell>
          <cell r="K173">
            <v>4.5</v>
          </cell>
          <cell r="L173">
            <v>4</v>
          </cell>
          <cell r="M173">
            <v>0.5</v>
          </cell>
          <cell r="N173">
            <v>0</v>
          </cell>
          <cell r="O173">
            <v>1</v>
          </cell>
        </row>
        <row r="173">
          <cell r="X173">
            <v>2.5</v>
          </cell>
          <cell r="Y173">
            <v>13</v>
          </cell>
        </row>
        <row r="173">
          <cell r="AG173">
            <v>3.5</v>
          </cell>
          <cell r="AH173">
            <v>-3</v>
          </cell>
          <cell r="AI173">
            <v>-3</v>
          </cell>
        </row>
        <row r="173">
          <cell r="AK173">
            <v>8</v>
          </cell>
        </row>
        <row r="173">
          <cell r="AT173">
            <v>8</v>
          </cell>
          <cell r="AU173">
            <v>1</v>
          </cell>
        </row>
        <row r="173">
          <cell r="BC173">
            <v>8</v>
          </cell>
        </row>
        <row r="173">
          <cell r="BL173">
            <v>4</v>
          </cell>
        </row>
        <row r="173">
          <cell r="CD173">
            <v>5</v>
          </cell>
        </row>
        <row r="173">
          <cell r="CW173">
            <v>5</v>
          </cell>
        </row>
        <row r="173">
          <cell r="DE173">
            <v>1</v>
          </cell>
        </row>
        <row r="173">
          <cell r="DN173">
            <v>1</v>
          </cell>
          <cell r="DO173">
            <v>8</v>
          </cell>
        </row>
        <row r="173">
          <cell r="DW173">
            <v>5</v>
          </cell>
          <cell r="DX173">
            <v>5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59</v>
          </cell>
        </row>
        <row r="174">
          <cell r="B174" t="str">
            <v>王臣立</v>
          </cell>
          <cell r="C174" t="str">
            <v>长沙</v>
          </cell>
          <cell r="D174" t="str">
            <v>长沙营销中心</v>
          </cell>
          <cell r="E174" t="str">
            <v>苏星星组</v>
          </cell>
          <cell r="F174" t="str">
            <v>销售专员</v>
          </cell>
          <cell r="G174">
            <v>45023</v>
          </cell>
          <cell r="H174">
            <v>45023</v>
          </cell>
          <cell r="I174">
            <v>45292</v>
          </cell>
          <cell r="J174">
            <v>0</v>
          </cell>
          <cell r="K174">
            <v>3.5</v>
          </cell>
          <cell r="L174">
            <v>1</v>
          </cell>
          <cell r="M174">
            <v>2.5</v>
          </cell>
          <cell r="N174">
            <v>0</v>
          </cell>
        </row>
        <row r="174">
          <cell r="X174">
            <v>2.5</v>
          </cell>
        </row>
        <row r="174">
          <cell r="AG174">
            <v>2.5</v>
          </cell>
          <cell r="AH174">
            <v>0</v>
          </cell>
          <cell r="AI174">
            <v>0</v>
          </cell>
        </row>
        <row r="174">
          <cell r="BB174">
            <v>1</v>
          </cell>
        </row>
        <row r="174">
          <cell r="BL174">
            <v>8</v>
          </cell>
        </row>
        <row r="174">
          <cell r="BU174">
            <v>11</v>
          </cell>
        </row>
        <row r="174">
          <cell r="DN174">
            <v>1</v>
          </cell>
        </row>
        <row r="174">
          <cell r="DW174">
            <v>5</v>
          </cell>
          <cell r="DX174">
            <v>2</v>
          </cell>
          <cell r="DY174">
            <v>3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19</v>
          </cell>
        </row>
        <row r="175">
          <cell r="B175" t="str">
            <v>王海云</v>
          </cell>
          <cell r="C175" t="str">
            <v>长沙</v>
          </cell>
          <cell r="D175" t="str">
            <v>长沙营销中心</v>
          </cell>
          <cell r="E175" t="str">
            <v>苏星星组</v>
          </cell>
          <cell r="F175" t="str">
            <v>销售专员</v>
          </cell>
          <cell r="G175">
            <v>45033</v>
          </cell>
          <cell r="H175">
            <v>45033</v>
          </cell>
          <cell r="I175">
            <v>45292</v>
          </cell>
          <cell r="J175">
            <v>0</v>
          </cell>
          <cell r="K175">
            <v>3.5</v>
          </cell>
          <cell r="L175">
            <v>1</v>
          </cell>
          <cell r="M175">
            <v>2.5</v>
          </cell>
          <cell r="N175">
            <v>0</v>
          </cell>
          <cell r="O175">
            <v>1</v>
          </cell>
        </row>
        <row r="175">
          <cell r="X175">
            <v>2.5</v>
          </cell>
        </row>
        <row r="175">
          <cell r="AG175">
            <v>3.5</v>
          </cell>
          <cell r="AH175">
            <v>-1</v>
          </cell>
          <cell r="AI175">
            <v>-1</v>
          </cell>
        </row>
        <row r="175">
          <cell r="AS175">
            <v>0.5</v>
          </cell>
        </row>
        <row r="175">
          <cell r="BC175">
            <v>2</v>
          </cell>
        </row>
        <row r="175">
          <cell r="DW175">
            <v>5</v>
          </cell>
          <cell r="DX175">
            <v>1.5</v>
          </cell>
          <cell r="DY175">
            <v>3.5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2</v>
          </cell>
        </row>
        <row r="176">
          <cell r="B176" t="str">
            <v>胡冠群</v>
          </cell>
          <cell r="C176" t="str">
            <v>武汉</v>
          </cell>
          <cell r="D176" t="str">
            <v>长沙营销中心</v>
          </cell>
          <cell r="E176" t="str">
            <v>彭乾组</v>
          </cell>
          <cell r="F176" t="str">
            <v>运营专员</v>
          </cell>
          <cell r="G176">
            <v>44378</v>
          </cell>
          <cell r="H176">
            <v>44927</v>
          </cell>
          <cell r="I176">
            <v>45292</v>
          </cell>
          <cell r="J176">
            <v>16</v>
          </cell>
          <cell r="K176">
            <v>5</v>
          </cell>
          <cell r="L176">
            <v>5</v>
          </cell>
          <cell r="M176">
            <v>0</v>
          </cell>
          <cell r="N176">
            <v>0</v>
          </cell>
        </row>
        <row r="176">
          <cell r="S176">
            <v>8</v>
          </cell>
        </row>
        <row r="176">
          <cell r="U176">
            <v>24</v>
          </cell>
        </row>
        <row r="176">
          <cell r="AB176">
            <v>24</v>
          </cell>
        </row>
        <row r="176">
          <cell r="AG176">
            <v>0</v>
          </cell>
          <cell r="AH176">
            <v>0</v>
          </cell>
          <cell r="AI176">
            <v>0</v>
          </cell>
        </row>
        <row r="176">
          <cell r="AP176">
            <v>8</v>
          </cell>
        </row>
        <row r="176">
          <cell r="AW176">
            <v>8</v>
          </cell>
        </row>
        <row r="176">
          <cell r="AY176">
            <v>8</v>
          </cell>
        </row>
        <row r="176">
          <cell r="BF176">
            <v>8</v>
          </cell>
        </row>
        <row r="176">
          <cell r="BP176">
            <v>16</v>
          </cell>
        </row>
        <row r="176">
          <cell r="BX176">
            <v>8</v>
          </cell>
        </row>
        <row r="176">
          <cell r="BZ176">
            <v>8</v>
          </cell>
        </row>
        <row r="176">
          <cell r="CC176">
            <v>0.5</v>
          </cell>
        </row>
        <row r="176">
          <cell r="CG176">
            <v>24</v>
          </cell>
          <cell r="CH176">
            <v>8</v>
          </cell>
          <cell r="CI176">
            <v>16</v>
          </cell>
        </row>
        <row r="176">
          <cell r="CQ176">
            <v>8</v>
          </cell>
        </row>
        <row r="176">
          <cell r="DA176">
            <v>8</v>
          </cell>
        </row>
        <row r="176">
          <cell r="DE176">
            <v>2</v>
          </cell>
        </row>
        <row r="176">
          <cell r="DI176">
            <v>8</v>
          </cell>
          <cell r="DJ176">
            <v>16</v>
          </cell>
          <cell r="DK176">
            <v>8</v>
          </cell>
        </row>
        <row r="176">
          <cell r="DS176">
            <v>8</v>
          </cell>
          <cell r="DT176">
            <v>8</v>
          </cell>
        </row>
        <row r="176">
          <cell r="DW176">
            <v>5</v>
          </cell>
          <cell r="DX176">
            <v>2.5</v>
          </cell>
          <cell r="DY176">
            <v>2.5</v>
          </cell>
          <cell r="DZ176">
            <v>144</v>
          </cell>
          <cell r="EA176">
            <v>88</v>
          </cell>
          <cell r="EB176">
            <v>8</v>
          </cell>
          <cell r="EC176">
            <v>72</v>
          </cell>
          <cell r="ED176">
            <v>0</v>
          </cell>
        </row>
        <row r="177">
          <cell r="B177" t="str">
            <v>彭蕾</v>
          </cell>
          <cell r="C177" t="str">
            <v>长沙</v>
          </cell>
          <cell r="D177" t="str">
            <v>长沙营销中心</v>
          </cell>
          <cell r="E177" t="str">
            <v>何双组</v>
          </cell>
          <cell r="F177" t="str">
            <v>资深销售二级</v>
          </cell>
          <cell r="G177">
            <v>45061</v>
          </cell>
          <cell r="H177">
            <v>45061</v>
          </cell>
          <cell r="I177">
            <v>45292</v>
          </cell>
          <cell r="J177">
            <v>0</v>
          </cell>
          <cell r="K177">
            <v>3</v>
          </cell>
          <cell r="L177">
            <v>2</v>
          </cell>
          <cell r="M177">
            <v>1</v>
          </cell>
          <cell r="N177">
            <v>0</v>
          </cell>
        </row>
        <row r="177">
          <cell r="X177">
            <v>1</v>
          </cell>
        </row>
        <row r="177">
          <cell r="AG177">
            <v>1</v>
          </cell>
          <cell r="AH177">
            <v>0</v>
          </cell>
          <cell r="AI177">
            <v>0</v>
          </cell>
        </row>
        <row r="177">
          <cell r="BB177">
            <v>1</v>
          </cell>
        </row>
        <row r="177">
          <cell r="BD177">
            <v>0.5</v>
          </cell>
        </row>
        <row r="177">
          <cell r="BP177">
            <v>16</v>
          </cell>
        </row>
        <row r="177">
          <cell r="CC177">
            <v>0.5</v>
          </cell>
        </row>
        <row r="177">
          <cell r="CL177">
            <v>0.5</v>
          </cell>
        </row>
        <row r="177">
          <cell r="CV177">
            <v>3</v>
          </cell>
        </row>
        <row r="177">
          <cell r="DW177">
            <v>5</v>
          </cell>
          <cell r="DX177">
            <v>5</v>
          </cell>
          <cell r="DY177">
            <v>0</v>
          </cell>
          <cell r="DZ177">
            <v>16</v>
          </cell>
          <cell r="EA177">
            <v>0</v>
          </cell>
          <cell r="EB177">
            <v>0</v>
          </cell>
          <cell r="EC177">
            <v>16</v>
          </cell>
          <cell r="ED177">
            <v>0</v>
          </cell>
        </row>
        <row r="178">
          <cell r="B178" t="str">
            <v>袁晶</v>
          </cell>
          <cell r="C178" t="str">
            <v>西安</v>
          </cell>
          <cell r="D178" t="str">
            <v>西安营销中心</v>
          </cell>
          <cell r="E178" t="str">
            <v>西安销售组</v>
          </cell>
          <cell r="F178" t="str">
            <v>销售主管</v>
          </cell>
          <cell r="G178">
            <v>44284</v>
          </cell>
          <cell r="H178">
            <v>44927</v>
          </cell>
          <cell r="I178">
            <v>45292</v>
          </cell>
          <cell r="J178">
            <v>0</v>
          </cell>
          <cell r="K178">
            <v>5</v>
          </cell>
          <cell r="L178">
            <v>5</v>
          </cell>
          <cell r="M178">
            <v>0</v>
          </cell>
          <cell r="N178">
            <v>0</v>
          </cell>
        </row>
        <row r="178">
          <cell r="AG178">
            <v>0</v>
          </cell>
          <cell r="AH178">
            <v>0</v>
          </cell>
          <cell r="AI178">
            <v>0</v>
          </cell>
        </row>
        <row r="178">
          <cell r="AP178">
            <v>8</v>
          </cell>
        </row>
        <row r="178">
          <cell r="DN178">
            <v>1</v>
          </cell>
        </row>
        <row r="178">
          <cell r="DW178">
            <v>5</v>
          </cell>
          <cell r="DX178">
            <v>1</v>
          </cell>
          <cell r="DY178">
            <v>4</v>
          </cell>
          <cell r="DZ178">
            <v>8</v>
          </cell>
          <cell r="EA178">
            <v>0</v>
          </cell>
          <cell r="EB178">
            <v>8</v>
          </cell>
          <cell r="EC178">
            <v>0</v>
          </cell>
          <cell r="ED178">
            <v>0</v>
          </cell>
        </row>
        <row r="179">
          <cell r="B179" t="str">
            <v>谢娟</v>
          </cell>
          <cell r="C179" t="str">
            <v>郑州</v>
          </cell>
          <cell r="D179" t="str">
            <v>郑州营销中心</v>
          </cell>
          <cell r="E179" t="str">
            <v>菅丽萍组</v>
          </cell>
          <cell r="F179" t="str">
            <v>资深销售一级</v>
          </cell>
          <cell r="G179">
            <v>43678</v>
          </cell>
          <cell r="H179">
            <v>44927</v>
          </cell>
          <cell r="I179">
            <v>45292</v>
          </cell>
          <cell r="J179">
            <v>0</v>
          </cell>
          <cell r="K179">
            <v>5</v>
          </cell>
          <cell r="L179">
            <v>0</v>
          </cell>
          <cell r="M179">
            <v>5</v>
          </cell>
          <cell r="N179">
            <v>0</v>
          </cell>
        </row>
        <row r="179">
          <cell r="AG179">
            <v>0</v>
          </cell>
          <cell r="AH179">
            <v>5</v>
          </cell>
          <cell r="AI179">
            <v>0</v>
          </cell>
        </row>
        <row r="179">
          <cell r="DW179">
            <v>5</v>
          </cell>
          <cell r="DX179">
            <v>0</v>
          </cell>
          <cell r="DY179">
            <v>5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</row>
        <row r="180">
          <cell r="B180" t="str">
            <v>张文君</v>
          </cell>
          <cell r="C180" t="str">
            <v>郑州</v>
          </cell>
          <cell r="D180" t="str">
            <v>郑州营销中心</v>
          </cell>
          <cell r="E180" t="str">
            <v>张文君组</v>
          </cell>
          <cell r="F180" t="str">
            <v>销售主管</v>
          </cell>
          <cell r="G180">
            <v>43897</v>
          </cell>
          <cell r="H180">
            <v>44927</v>
          </cell>
          <cell r="I180">
            <v>45292</v>
          </cell>
          <cell r="J180">
            <v>0</v>
          </cell>
          <cell r="K180">
            <v>5</v>
          </cell>
          <cell r="L180">
            <v>5</v>
          </cell>
          <cell r="M180">
            <v>0</v>
          </cell>
          <cell r="N180">
            <v>0</v>
          </cell>
        </row>
        <row r="180">
          <cell r="AG180">
            <v>0</v>
          </cell>
          <cell r="AH180">
            <v>0</v>
          </cell>
          <cell r="AI180">
            <v>0</v>
          </cell>
        </row>
        <row r="180">
          <cell r="BQ180">
            <v>23.5</v>
          </cell>
        </row>
        <row r="180">
          <cell r="CC180">
            <v>3</v>
          </cell>
        </row>
        <row r="180">
          <cell r="DW180">
            <v>5</v>
          </cell>
          <cell r="DX180">
            <v>3</v>
          </cell>
          <cell r="DY180">
            <v>2</v>
          </cell>
          <cell r="DZ180">
            <v>23.5</v>
          </cell>
          <cell r="EA180">
            <v>0</v>
          </cell>
          <cell r="EB180">
            <v>23.5</v>
          </cell>
          <cell r="EC180">
            <v>0</v>
          </cell>
          <cell r="ED180">
            <v>0</v>
          </cell>
        </row>
        <row r="181">
          <cell r="B181" t="str">
            <v>郭学雷</v>
          </cell>
          <cell r="C181" t="str">
            <v>郑州</v>
          </cell>
          <cell r="D181" t="str">
            <v>郑州营销中心</v>
          </cell>
          <cell r="E181" t="str">
            <v>郭学雷组</v>
          </cell>
          <cell r="F181" t="str">
            <v>营销总监</v>
          </cell>
          <cell r="G181">
            <v>43647</v>
          </cell>
          <cell r="H181">
            <v>44927</v>
          </cell>
          <cell r="I181">
            <v>45292</v>
          </cell>
          <cell r="J181">
            <v>0</v>
          </cell>
          <cell r="K181">
            <v>5</v>
          </cell>
          <cell r="L181">
            <v>0</v>
          </cell>
          <cell r="M181">
            <v>5</v>
          </cell>
          <cell r="N181">
            <v>0</v>
          </cell>
        </row>
        <row r="181">
          <cell r="AG181">
            <v>0</v>
          </cell>
          <cell r="AH181">
            <v>5</v>
          </cell>
          <cell r="AI181">
            <v>0</v>
          </cell>
        </row>
        <row r="181">
          <cell r="DW181">
            <v>5</v>
          </cell>
          <cell r="DX181">
            <v>0</v>
          </cell>
          <cell r="DY181">
            <v>5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</row>
        <row r="182">
          <cell r="B182" t="str">
            <v>陆慧敏</v>
          </cell>
          <cell r="C182" t="str">
            <v>郑州</v>
          </cell>
          <cell r="D182" t="str">
            <v>郑州营销中心</v>
          </cell>
          <cell r="E182" t="str">
            <v>郭学雷组</v>
          </cell>
          <cell r="F182" t="str">
            <v>资深销售二级</v>
          </cell>
          <cell r="G182">
            <v>43647</v>
          </cell>
          <cell r="H182">
            <v>44927</v>
          </cell>
          <cell r="I182">
            <v>45292</v>
          </cell>
          <cell r="J182">
            <v>0</v>
          </cell>
          <cell r="K182">
            <v>5</v>
          </cell>
          <cell r="L182">
            <v>5</v>
          </cell>
          <cell r="M182">
            <v>0</v>
          </cell>
          <cell r="N182">
            <v>0</v>
          </cell>
        </row>
        <row r="182">
          <cell r="AG182">
            <v>0</v>
          </cell>
          <cell r="AH182">
            <v>0</v>
          </cell>
          <cell r="AI182">
            <v>0</v>
          </cell>
        </row>
        <row r="182">
          <cell r="CC182">
            <v>5</v>
          </cell>
        </row>
        <row r="182">
          <cell r="DW182">
            <v>5</v>
          </cell>
          <cell r="DX182">
            <v>5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</row>
        <row r="183">
          <cell r="B183" t="str">
            <v>张珍珠</v>
          </cell>
          <cell r="C183" t="str">
            <v>郑州</v>
          </cell>
          <cell r="D183" t="str">
            <v>郑州营销中心</v>
          </cell>
          <cell r="E183" t="str">
            <v>郭学雷组</v>
          </cell>
          <cell r="F183" t="str">
            <v>资深销售二级</v>
          </cell>
          <cell r="G183">
            <v>43647</v>
          </cell>
          <cell r="H183">
            <v>44927</v>
          </cell>
          <cell r="I183">
            <v>45292</v>
          </cell>
          <cell r="J183">
            <v>0</v>
          </cell>
          <cell r="K183">
            <v>5</v>
          </cell>
          <cell r="L183">
            <v>0</v>
          </cell>
          <cell r="M183">
            <v>5</v>
          </cell>
          <cell r="N183">
            <v>0</v>
          </cell>
        </row>
        <row r="183">
          <cell r="AE183">
            <v>3</v>
          </cell>
        </row>
        <row r="183">
          <cell r="AG183">
            <v>0</v>
          </cell>
          <cell r="AH183">
            <v>5</v>
          </cell>
          <cell r="AI183">
            <v>0</v>
          </cell>
        </row>
        <row r="183">
          <cell r="CC183">
            <v>5</v>
          </cell>
        </row>
        <row r="183">
          <cell r="CG183">
            <v>24</v>
          </cell>
        </row>
        <row r="183">
          <cell r="CI183">
            <v>24</v>
          </cell>
        </row>
        <row r="183">
          <cell r="DW183">
            <v>5</v>
          </cell>
          <cell r="DX183">
            <v>5</v>
          </cell>
          <cell r="DY183">
            <v>0</v>
          </cell>
          <cell r="DZ183">
            <v>24</v>
          </cell>
          <cell r="EA183">
            <v>24</v>
          </cell>
          <cell r="EB183">
            <v>0</v>
          </cell>
          <cell r="EC183">
            <v>0</v>
          </cell>
          <cell r="ED183">
            <v>0</v>
          </cell>
        </row>
        <row r="184">
          <cell r="B184" t="str">
            <v>菅丽萍</v>
          </cell>
          <cell r="C184" t="str">
            <v>郑州</v>
          </cell>
          <cell r="D184" t="str">
            <v>郑州营销中心</v>
          </cell>
          <cell r="E184" t="str">
            <v>菅丽萍组</v>
          </cell>
          <cell r="F184" t="str">
            <v>销售主管</v>
          </cell>
          <cell r="G184">
            <v>43647</v>
          </cell>
          <cell r="H184">
            <v>44927</v>
          </cell>
          <cell r="I184">
            <v>45292</v>
          </cell>
          <cell r="J184">
            <v>0</v>
          </cell>
          <cell r="K184">
            <v>5</v>
          </cell>
          <cell r="L184">
            <v>5</v>
          </cell>
          <cell r="M184">
            <v>0</v>
          </cell>
          <cell r="N184">
            <v>0</v>
          </cell>
        </row>
        <row r="184">
          <cell r="AG184">
            <v>0</v>
          </cell>
          <cell r="AH184">
            <v>0</v>
          </cell>
          <cell r="AI184">
            <v>0</v>
          </cell>
        </row>
        <row r="184">
          <cell r="CC184">
            <v>5</v>
          </cell>
        </row>
        <row r="184">
          <cell r="DW184">
            <v>5</v>
          </cell>
          <cell r="DX184">
            <v>5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</row>
        <row r="185">
          <cell r="B185" t="str">
            <v>柴明军</v>
          </cell>
          <cell r="C185" t="str">
            <v>郑州</v>
          </cell>
          <cell r="D185" t="str">
            <v>郑州营销中心</v>
          </cell>
          <cell r="E185" t="str">
            <v>郑州运营组</v>
          </cell>
          <cell r="F185" t="str">
            <v>运营专员</v>
          </cell>
          <cell r="G185">
            <v>44021</v>
          </cell>
          <cell r="H185">
            <v>44927</v>
          </cell>
          <cell r="I185">
            <v>45292</v>
          </cell>
          <cell r="J185">
            <v>0</v>
          </cell>
          <cell r="K185">
            <v>5</v>
          </cell>
          <cell r="L185">
            <v>0</v>
          </cell>
          <cell r="M185">
            <v>5</v>
          </cell>
          <cell r="N185">
            <v>0</v>
          </cell>
        </row>
        <row r="185">
          <cell r="AG185">
            <v>0</v>
          </cell>
          <cell r="AH185">
            <v>5</v>
          </cell>
          <cell r="AI185">
            <v>0</v>
          </cell>
        </row>
        <row r="185">
          <cell r="CC185">
            <v>3</v>
          </cell>
        </row>
        <row r="185">
          <cell r="DW185">
            <v>5</v>
          </cell>
          <cell r="DX185">
            <v>3</v>
          </cell>
          <cell r="DY185">
            <v>2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</row>
        <row r="186">
          <cell r="B186" t="str">
            <v>张庆庆</v>
          </cell>
          <cell r="C186" t="str">
            <v>郑州</v>
          </cell>
          <cell r="D186" t="str">
            <v>郑州营销中心</v>
          </cell>
          <cell r="E186" t="str">
            <v>郑州运营组</v>
          </cell>
          <cell r="F186" t="str">
            <v>运营专员</v>
          </cell>
          <cell r="G186">
            <v>43647</v>
          </cell>
          <cell r="H186">
            <v>44927</v>
          </cell>
          <cell r="I186">
            <v>45292</v>
          </cell>
          <cell r="J186">
            <v>0</v>
          </cell>
          <cell r="K186">
            <v>5</v>
          </cell>
          <cell r="L186">
            <v>0</v>
          </cell>
          <cell r="M186">
            <v>5</v>
          </cell>
          <cell r="N186">
            <v>0</v>
          </cell>
        </row>
        <row r="186">
          <cell r="AG186">
            <v>0</v>
          </cell>
          <cell r="AH186">
            <v>5</v>
          </cell>
          <cell r="AI186">
            <v>0</v>
          </cell>
        </row>
        <row r="186">
          <cell r="CC186">
            <v>5</v>
          </cell>
        </row>
        <row r="186">
          <cell r="DW186">
            <v>5</v>
          </cell>
          <cell r="DX186">
            <v>5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</row>
        <row r="187">
          <cell r="B187" t="str">
            <v>罗培生</v>
          </cell>
          <cell r="C187" t="str">
            <v>深圳</v>
          </cell>
          <cell r="D187" t="str">
            <v>产研二部</v>
          </cell>
          <cell r="E187" t="str">
            <v>业务管理二组</v>
          </cell>
          <cell r="F187" t="str">
            <v>研发主管</v>
          </cell>
          <cell r="G187">
            <v>44978</v>
          </cell>
          <cell r="H187">
            <v>44978</v>
          </cell>
          <cell r="I187">
            <v>45292</v>
          </cell>
          <cell r="J187">
            <v>0</v>
          </cell>
          <cell r="K187">
            <v>4.5</v>
          </cell>
          <cell r="L187">
            <v>0</v>
          </cell>
          <cell r="M187">
            <v>4.5</v>
          </cell>
          <cell r="N187">
            <v>0</v>
          </cell>
          <cell r="O187">
            <v>2</v>
          </cell>
        </row>
        <row r="187">
          <cell r="X187">
            <v>5</v>
          </cell>
        </row>
        <row r="187">
          <cell r="AG187">
            <v>7</v>
          </cell>
          <cell r="AH187">
            <v>-2.5</v>
          </cell>
          <cell r="AI187">
            <v>-2.5</v>
          </cell>
        </row>
        <row r="187">
          <cell r="AS187">
            <v>0.5</v>
          </cell>
        </row>
        <row r="187">
          <cell r="BQ187">
            <v>16</v>
          </cell>
        </row>
        <row r="187">
          <cell r="CP187">
            <v>8</v>
          </cell>
        </row>
        <row r="187">
          <cell r="DJ187">
            <v>24</v>
          </cell>
        </row>
        <row r="187">
          <cell r="DT187">
            <v>6</v>
          </cell>
        </row>
        <row r="187">
          <cell r="DW187">
            <v>5</v>
          </cell>
          <cell r="DX187">
            <v>3</v>
          </cell>
          <cell r="DY187">
            <v>2</v>
          </cell>
          <cell r="DZ187">
            <v>46</v>
          </cell>
          <cell r="EA187">
            <v>8</v>
          </cell>
          <cell r="EB187">
            <v>14</v>
          </cell>
          <cell r="EC187">
            <v>24</v>
          </cell>
          <cell r="ED187">
            <v>0</v>
          </cell>
        </row>
        <row r="188">
          <cell r="B188" t="str">
            <v>杜润平</v>
          </cell>
          <cell r="C188" t="str">
            <v>上海</v>
          </cell>
          <cell r="D188" t="str">
            <v>总经办</v>
          </cell>
          <cell r="E188" t="str">
            <v>/</v>
          </cell>
          <cell r="F188" t="str">
            <v>总经理助理</v>
          </cell>
          <cell r="G188">
            <v>45040</v>
          </cell>
          <cell r="H188">
            <v>45040</v>
          </cell>
          <cell r="I188">
            <v>45292</v>
          </cell>
          <cell r="J188">
            <v>4</v>
          </cell>
          <cell r="K188">
            <v>3.5</v>
          </cell>
          <cell r="L188">
            <v>2.5</v>
          </cell>
          <cell r="M188">
            <v>1</v>
          </cell>
          <cell r="N188">
            <v>0</v>
          </cell>
        </row>
        <row r="188">
          <cell r="X188">
            <v>5</v>
          </cell>
        </row>
        <row r="188">
          <cell r="AG188">
            <v>5</v>
          </cell>
          <cell r="AH188">
            <v>-4</v>
          </cell>
          <cell r="AI188">
            <v>-4</v>
          </cell>
        </row>
        <row r="188">
          <cell r="AU188">
            <v>0.5</v>
          </cell>
        </row>
        <row r="188">
          <cell r="BU188">
            <v>12</v>
          </cell>
        </row>
        <row r="188">
          <cell r="BX188">
            <v>4</v>
          </cell>
        </row>
        <row r="188">
          <cell r="DO188">
            <v>23</v>
          </cell>
        </row>
        <row r="188">
          <cell r="DR188">
            <v>5</v>
          </cell>
        </row>
        <row r="188">
          <cell r="DT188">
            <v>5</v>
          </cell>
        </row>
        <row r="188">
          <cell r="DW188">
            <v>5</v>
          </cell>
          <cell r="DX188">
            <v>4</v>
          </cell>
          <cell r="DY188">
            <v>1</v>
          </cell>
          <cell r="DZ188">
            <v>5</v>
          </cell>
          <cell r="EA188">
            <v>9</v>
          </cell>
          <cell r="EB188">
            <v>0</v>
          </cell>
          <cell r="EC188">
            <v>0</v>
          </cell>
          <cell r="ED188">
            <v>35</v>
          </cell>
        </row>
        <row r="189">
          <cell r="B189" t="str">
            <v>李赛赛</v>
          </cell>
          <cell r="C189" t="str">
            <v>上海</v>
          </cell>
          <cell r="D189" t="str">
            <v>上海营销二部</v>
          </cell>
          <cell r="E189" t="str">
            <v>李腾飞组</v>
          </cell>
          <cell r="F189" t="str">
            <v>资深销售三级</v>
          </cell>
          <cell r="G189">
            <v>45061</v>
          </cell>
          <cell r="H189">
            <v>45061</v>
          </cell>
          <cell r="I189">
            <v>45292</v>
          </cell>
          <cell r="J189">
            <v>0</v>
          </cell>
          <cell r="K189">
            <v>3</v>
          </cell>
          <cell r="L189">
            <v>1</v>
          </cell>
          <cell r="M189">
            <v>2</v>
          </cell>
          <cell r="N189">
            <v>0</v>
          </cell>
        </row>
        <row r="189">
          <cell r="X189">
            <v>2</v>
          </cell>
        </row>
        <row r="189">
          <cell r="AG189">
            <v>2</v>
          </cell>
          <cell r="AH189">
            <v>0</v>
          </cell>
          <cell r="AI189">
            <v>0</v>
          </cell>
        </row>
        <row r="189">
          <cell r="AZ189">
            <v>2</v>
          </cell>
        </row>
        <row r="189">
          <cell r="BI189">
            <v>1</v>
          </cell>
        </row>
        <row r="189">
          <cell r="BR189">
            <v>3</v>
          </cell>
        </row>
        <row r="189">
          <cell r="BT189">
            <v>2</v>
          </cell>
        </row>
        <row r="189">
          <cell r="CA189">
            <v>2</v>
          </cell>
        </row>
        <row r="189">
          <cell r="CL189">
            <v>2</v>
          </cell>
        </row>
        <row r="189">
          <cell r="DN189">
            <v>1</v>
          </cell>
        </row>
        <row r="189">
          <cell r="DR189">
            <v>8</v>
          </cell>
        </row>
        <row r="189">
          <cell r="DT189">
            <v>8</v>
          </cell>
          <cell r="DU189">
            <v>1</v>
          </cell>
        </row>
        <row r="189">
          <cell r="DW189">
            <v>5</v>
          </cell>
          <cell r="DX189">
            <v>5</v>
          </cell>
          <cell r="DY189">
            <v>0</v>
          </cell>
          <cell r="DZ189">
            <v>8</v>
          </cell>
          <cell r="EA189">
            <v>8</v>
          </cell>
          <cell r="EB189">
            <v>0</v>
          </cell>
          <cell r="EC189">
            <v>0</v>
          </cell>
          <cell r="ED189">
            <v>0</v>
          </cell>
        </row>
        <row r="190">
          <cell r="B190" t="str">
            <v>岳娟</v>
          </cell>
          <cell r="C190" t="str">
            <v>上海</v>
          </cell>
          <cell r="D190" t="str">
            <v>上海营销一部</v>
          </cell>
          <cell r="E190" t="str">
            <v>朱行悟组</v>
          </cell>
          <cell r="F190" t="str">
            <v>资深销售二级</v>
          </cell>
          <cell r="G190">
            <v>45062</v>
          </cell>
          <cell r="H190">
            <v>45062</v>
          </cell>
          <cell r="I190">
            <v>45292</v>
          </cell>
          <cell r="J190">
            <v>0</v>
          </cell>
          <cell r="K190">
            <v>3</v>
          </cell>
          <cell r="L190">
            <v>0</v>
          </cell>
          <cell r="M190">
            <v>3</v>
          </cell>
          <cell r="N190">
            <v>0</v>
          </cell>
          <cell r="O190">
            <v>1</v>
          </cell>
        </row>
        <row r="190">
          <cell r="X190">
            <v>2</v>
          </cell>
        </row>
        <row r="190">
          <cell r="AB190">
            <v>8</v>
          </cell>
        </row>
        <row r="190">
          <cell r="AD190">
            <v>8</v>
          </cell>
        </row>
        <row r="190">
          <cell r="AG190">
            <v>3</v>
          </cell>
          <cell r="AH190">
            <v>0</v>
          </cell>
          <cell r="AI190">
            <v>0</v>
          </cell>
        </row>
        <row r="190">
          <cell r="AW190">
            <v>8</v>
          </cell>
        </row>
        <row r="190">
          <cell r="AY190">
            <v>8</v>
          </cell>
        </row>
        <row r="190">
          <cell r="BO190">
            <v>3.5</v>
          </cell>
        </row>
        <row r="190">
          <cell r="BQ190">
            <v>4.5</v>
          </cell>
        </row>
        <row r="190">
          <cell r="BX190">
            <v>6</v>
          </cell>
        </row>
        <row r="190">
          <cell r="BZ190">
            <v>8</v>
          </cell>
        </row>
        <row r="190">
          <cell r="CG190">
            <v>16</v>
          </cell>
        </row>
        <row r="190">
          <cell r="CI190">
            <v>16</v>
          </cell>
        </row>
        <row r="190">
          <cell r="CP190">
            <v>16</v>
          </cell>
        </row>
        <row r="190">
          <cell r="CR190">
            <v>16</v>
          </cell>
        </row>
        <row r="190">
          <cell r="DW190">
            <v>5</v>
          </cell>
          <cell r="DX190">
            <v>0</v>
          </cell>
          <cell r="DY190">
            <v>5</v>
          </cell>
          <cell r="DZ190">
            <v>60.5</v>
          </cell>
          <cell r="EA190">
            <v>57.5</v>
          </cell>
          <cell r="EB190">
            <v>3</v>
          </cell>
          <cell r="EC190">
            <v>0</v>
          </cell>
          <cell r="ED190">
            <v>0</v>
          </cell>
        </row>
        <row r="191">
          <cell r="B191" t="str">
            <v>张俊</v>
          </cell>
          <cell r="C191" t="str">
            <v>上海</v>
          </cell>
          <cell r="D191" t="str">
            <v>上海营销二部</v>
          </cell>
          <cell r="E191" t="str">
            <v>吴菲组</v>
          </cell>
          <cell r="F191" t="str">
            <v>运营专员</v>
          </cell>
          <cell r="G191">
            <v>45068</v>
          </cell>
          <cell r="H191">
            <v>45068</v>
          </cell>
          <cell r="I191">
            <v>45292</v>
          </cell>
          <cell r="J191">
            <v>0</v>
          </cell>
          <cell r="K191">
            <v>3</v>
          </cell>
          <cell r="L191">
            <v>0</v>
          </cell>
          <cell r="M191">
            <v>3</v>
          </cell>
          <cell r="N191">
            <v>0</v>
          </cell>
        </row>
        <row r="191">
          <cell r="P191">
            <v>8</v>
          </cell>
        </row>
        <row r="191">
          <cell r="X191">
            <v>8</v>
          </cell>
        </row>
        <row r="191">
          <cell r="AG191">
            <v>8</v>
          </cell>
          <cell r="AH191">
            <v>-5</v>
          </cell>
          <cell r="AI191">
            <v>-5</v>
          </cell>
        </row>
        <row r="191">
          <cell r="AK191">
            <v>8</v>
          </cell>
        </row>
        <row r="191">
          <cell r="AT191">
            <v>16</v>
          </cell>
        </row>
        <row r="191">
          <cell r="BC191">
            <v>8</v>
          </cell>
        </row>
        <row r="191">
          <cell r="BF191">
            <v>16</v>
          </cell>
        </row>
        <row r="191">
          <cell r="BH191">
            <v>16</v>
          </cell>
        </row>
        <row r="191">
          <cell r="BO191">
            <v>16</v>
          </cell>
        </row>
        <row r="191">
          <cell r="BQ191">
            <v>16</v>
          </cell>
        </row>
        <row r="191">
          <cell r="BU191">
            <v>26.5</v>
          </cell>
        </row>
        <row r="191">
          <cell r="BX191">
            <v>32</v>
          </cell>
        </row>
        <row r="191">
          <cell r="BZ191">
            <v>32</v>
          </cell>
        </row>
        <row r="191">
          <cell r="CG191">
            <v>16</v>
          </cell>
        </row>
        <row r="191">
          <cell r="CI191">
            <v>16</v>
          </cell>
        </row>
        <row r="191">
          <cell r="CP191">
            <v>24</v>
          </cell>
        </row>
        <row r="191">
          <cell r="CR191">
            <v>24</v>
          </cell>
        </row>
        <row r="191">
          <cell r="DF191">
            <v>8</v>
          </cell>
        </row>
        <row r="191">
          <cell r="DI191">
            <v>16</v>
          </cell>
        </row>
        <row r="191">
          <cell r="DK191">
            <v>16</v>
          </cell>
        </row>
        <row r="191">
          <cell r="DO191">
            <v>16</v>
          </cell>
        </row>
        <row r="191">
          <cell r="DR191">
            <v>16</v>
          </cell>
        </row>
        <row r="191">
          <cell r="DT191">
            <v>16</v>
          </cell>
        </row>
        <row r="191">
          <cell r="DW191">
            <v>5</v>
          </cell>
          <cell r="DX191">
            <v>5</v>
          </cell>
          <cell r="DY191">
            <v>0</v>
          </cell>
          <cell r="DZ191">
            <v>136</v>
          </cell>
          <cell r="EA191">
            <v>136</v>
          </cell>
          <cell r="EB191">
            <v>0</v>
          </cell>
          <cell r="EC191">
            <v>0</v>
          </cell>
          <cell r="ED191">
            <v>90.5</v>
          </cell>
        </row>
        <row r="192">
          <cell r="B192" t="str">
            <v>凌婧</v>
          </cell>
          <cell r="C192" t="str">
            <v>成都</v>
          </cell>
          <cell r="D192" t="str">
            <v>成都营销中心</v>
          </cell>
          <cell r="E192" t="str">
            <v>/</v>
          </cell>
          <cell r="F192" t="str">
            <v>营销总监</v>
          </cell>
          <cell r="G192">
            <v>44908</v>
          </cell>
          <cell r="H192">
            <v>44927</v>
          </cell>
          <cell r="I192">
            <v>45292</v>
          </cell>
          <cell r="J192">
            <v>0</v>
          </cell>
          <cell r="K192">
            <v>5</v>
          </cell>
          <cell r="L192">
            <v>0</v>
          </cell>
          <cell r="M192">
            <v>5</v>
          </cell>
          <cell r="N192">
            <v>0</v>
          </cell>
        </row>
        <row r="192">
          <cell r="AG192">
            <v>0</v>
          </cell>
          <cell r="AH192">
            <v>5</v>
          </cell>
          <cell r="AI192">
            <v>0</v>
          </cell>
        </row>
        <row r="192">
          <cell r="DW192">
            <v>5</v>
          </cell>
          <cell r="DX192">
            <v>0</v>
          </cell>
          <cell r="DY192">
            <v>5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</row>
        <row r="193">
          <cell r="B193" t="str">
            <v>蔡洁</v>
          </cell>
          <cell r="C193" t="str">
            <v>成都</v>
          </cell>
          <cell r="D193" t="str">
            <v>自由戏剧事业部</v>
          </cell>
          <cell r="E193" t="str">
            <v>/</v>
          </cell>
          <cell r="F193" t="str">
            <v>戏剧事业部总监</v>
          </cell>
          <cell r="G193">
            <v>44911</v>
          </cell>
          <cell r="H193">
            <v>44927</v>
          </cell>
          <cell r="I193">
            <v>45292</v>
          </cell>
          <cell r="J193">
            <v>0</v>
          </cell>
          <cell r="K193">
            <v>5</v>
          </cell>
          <cell r="L193">
            <v>0</v>
          </cell>
          <cell r="M193">
            <v>5</v>
          </cell>
          <cell r="N193">
            <v>0</v>
          </cell>
        </row>
        <row r="193">
          <cell r="AG193">
            <v>0</v>
          </cell>
          <cell r="AH193">
            <v>5</v>
          </cell>
          <cell r="AI193">
            <v>0</v>
          </cell>
        </row>
        <row r="193">
          <cell r="DW193">
            <v>5</v>
          </cell>
          <cell r="DX193">
            <v>0</v>
          </cell>
          <cell r="DY193">
            <v>5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</row>
        <row r="194">
          <cell r="B194" t="str">
            <v>张中林</v>
          </cell>
          <cell r="C194" t="str">
            <v>成都</v>
          </cell>
          <cell r="D194" t="str">
            <v>成都营销中心</v>
          </cell>
          <cell r="E194" t="str">
            <v>/</v>
          </cell>
          <cell r="F194" t="str">
            <v>运营专员</v>
          </cell>
          <cell r="G194">
            <v>45238</v>
          </cell>
          <cell r="H194">
            <v>45238</v>
          </cell>
          <cell r="I194">
            <v>45292</v>
          </cell>
          <cell r="J194">
            <v>0</v>
          </cell>
          <cell r="K194">
            <v>0.5</v>
          </cell>
          <cell r="L194">
            <v>0</v>
          </cell>
          <cell r="M194">
            <v>0.5</v>
          </cell>
          <cell r="N194">
            <v>0</v>
          </cell>
        </row>
        <row r="194">
          <cell r="Y194">
            <v>8</v>
          </cell>
        </row>
        <row r="194">
          <cell r="AG194">
            <v>0</v>
          </cell>
          <cell r="AH194">
            <v>0.5</v>
          </cell>
          <cell r="AI194">
            <v>0</v>
          </cell>
        </row>
        <row r="194">
          <cell r="AP194">
            <v>8</v>
          </cell>
        </row>
        <row r="194">
          <cell r="AW194">
            <v>8</v>
          </cell>
        </row>
        <row r="194">
          <cell r="BO194">
            <v>8</v>
          </cell>
        </row>
        <row r="194">
          <cell r="BQ194">
            <v>16</v>
          </cell>
        </row>
        <row r="194">
          <cell r="CQ194">
            <v>2</v>
          </cell>
        </row>
        <row r="194">
          <cell r="CV194">
            <v>1</v>
          </cell>
        </row>
        <row r="194">
          <cell r="CZ194">
            <v>8</v>
          </cell>
        </row>
        <row r="194">
          <cell r="DE194">
            <v>0.5</v>
          </cell>
        </row>
        <row r="194">
          <cell r="DI194">
            <v>8</v>
          </cell>
        </row>
        <row r="194">
          <cell r="DK194">
            <v>8</v>
          </cell>
        </row>
        <row r="194">
          <cell r="DN194">
            <v>0.5</v>
          </cell>
        </row>
        <row r="194">
          <cell r="DW194">
            <v>5</v>
          </cell>
          <cell r="DX194">
            <v>2</v>
          </cell>
          <cell r="DY194">
            <v>3</v>
          </cell>
          <cell r="DZ194">
            <v>34</v>
          </cell>
          <cell r="EA194">
            <v>32</v>
          </cell>
          <cell r="EB194">
            <v>0</v>
          </cell>
          <cell r="EC194">
            <v>2</v>
          </cell>
          <cell r="ED194">
            <v>8</v>
          </cell>
        </row>
        <row r="195">
          <cell r="B195" t="str">
            <v>徐玲馨</v>
          </cell>
          <cell r="C195" t="str">
            <v>上海</v>
          </cell>
          <cell r="D195" t="str">
            <v>产研二部</v>
          </cell>
          <cell r="E195" t="str">
            <v>业务管理二组</v>
          </cell>
          <cell r="F195" t="str">
            <v>UI设计师</v>
          </cell>
          <cell r="G195">
            <v>45078</v>
          </cell>
          <cell r="H195">
            <v>45078</v>
          </cell>
          <cell r="I195">
            <v>45292</v>
          </cell>
          <cell r="J195">
            <v>0</v>
          </cell>
          <cell r="K195">
            <v>3</v>
          </cell>
          <cell r="L195">
            <v>2</v>
          </cell>
          <cell r="M195">
            <v>1</v>
          </cell>
          <cell r="N195">
            <v>0</v>
          </cell>
        </row>
        <row r="195">
          <cell r="U195">
            <v>4</v>
          </cell>
        </row>
        <row r="195">
          <cell r="X195">
            <v>2</v>
          </cell>
        </row>
        <row r="195">
          <cell r="AB195">
            <v>4</v>
          </cell>
        </row>
        <row r="195">
          <cell r="AD195">
            <v>7</v>
          </cell>
        </row>
        <row r="195">
          <cell r="AG195">
            <v>2</v>
          </cell>
          <cell r="AH195">
            <v>-1</v>
          </cell>
          <cell r="AI195">
            <v>-1</v>
          </cell>
        </row>
        <row r="195">
          <cell r="AS195">
            <v>3</v>
          </cell>
        </row>
        <row r="195">
          <cell r="AW195">
            <v>4</v>
          </cell>
        </row>
        <row r="195">
          <cell r="BX195">
            <v>3</v>
          </cell>
        </row>
        <row r="195">
          <cell r="CL195">
            <v>1</v>
          </cell>
        </row>
        <row r="195">
          <cell r="DW195">
            <v>5</v>
          </cell>
          <cell r="DX195">
            <v>5</v>
          </cell>
          <cell r="DY195">
            <v>0</v>
          </cell>
          <cell r="DZ195">
            <v>11</v>
          </cell>
          <cell r="EA195">
            <v>11</v>
          </cell>
          <cell r="EB195">
            <v>0</v>
          </cell>
          <cell r="EC195">
            <v>0</v>
          </cell>
          <cell r="ED195">
            <v>0</v>
          </cell>
        </row>
        <row r="196">
          <cell r="B196" t="str">
            <v>尹钧正</v>
          </cell>
          <cell r="C196" t="str">
            <v>上海</v>
          </cell>
          <cell r="D196" t="str">
            <v>产研二部</v>
          </cell>
          <cell r="E196" t="str">
            <v>业务管理一组</v>
          </cell>
          <cell r="F196" t="str">
            <v>测试工程师</v>
          </cell>
          <cell r="G196">
            <v>45078</v>
          </cell>
          <cell r="H196">
            <v>45078</v>
          </cell>
          <cell r="I196">
            <v>45292</v>
          </cell>
          <cell r="J196">
            <v>3.5</v>
          </cell>
          <cell r="K196">
            <v>3</v>
          </cell>
          <cell r="L196">
            <v>3</v>
          </cell>
          <cell r="M196">
            <v>0</v>
          </cell>
          <cell r="N196">
            <v>0</v>
          </cell>
        </row>
        <row r="196">
          <cell r="X196">
            <v>4</v>
          </cell>
        </row>
        <row r="196">
          <cell r="AB196">
            <v>2.5</v>
          </cell>
        </row>
        <row r="196">
          <cell r="AG196">
            <v>4</v>
          </cell>
          <cell r="AH196">
            <v>-4</v>
          </cell>
          <cell r="AI196">
            <v>-4</v>
          </cell>
          <cell r="AJ196">
            <v>0.5</v>
          </cell>
        </row>
        <row r="196">
          <cell r="AL196">
            <v>3</v>
          </cell>
        </row>
        <row r="196">
          <cell r="AO196">
            <v>8</v>
          </cell>
        </row>
        <row r="196">
          <cell r="AS196">
            <v>0.5</v>
          </cell>
        </row>
        <row r="196">
          <cell r="AW196">
            <v>1</v>
          </cell>
        </row>
        <row r="196">
          <cell r="BC196">
            <v>6.5</v>
          </cell>
        </row>
        <row r="196">
          <cell r="BF196">
            <v>8</v>
          </cell>
        </row>
        <row r="196">
          <cell r="BH196">
            <v>8</v>
          </cell>
        </row>
        <row r="196">
          <cell r="BQ196">
            <v>8</v>
          </cell>
        </row>
        <row r="196">
          <cell r="BX196">
            <v>2.5</v>
          </cell>
        </row>
        <row r="196">
          <cell r="BZ196">
            <v>24</v>
          </cell>
        </row>
        <row r="196">
          <cell r="CG196">
            <v>16</v>
          </cell>
        </row>
        <row r="196">
          <cell r="CI196">
            <v>14</v>
          </cell>
        </row>
        <row r="196">
          <cell r="CM196">
            <v>13.5</v>
          </cell>
        </row>
        <row r="196">
          <cell r="CP196">
            <v>42.5</v>
          </cell>
        </row>
        <row r="196">
          <cell r="CR196">
            <v>15</v>
          </cell>
        </row>
        <row r="196">
          <cell r="DB196">
            <v>8</v>
          </cell>
        </row>
        <row r="196">
          <cell r="DI196">
            <v>8</v>
          </cell>
        </row>
        <row r="196">
          <cell r="DR196">
            <v>2.5</v>
          </cell>
        </row>
        <row r="196">
          <cell r="DT196">
            <v>21</v>
          </cell>
        </row>
        <row r="196">
          <cell r="DW196">
            <v>5</v>
          </cell>
          <cell r="DX196">
            <v>5</v>
          </cell>
          <cell r="DY196">
            <v>0</v>
          </cell>
          <cell r="DZ196">
            <v>106</v>
          </cell>
          <cell r="EA196">
            <v>83</v>
          </cell>
          <cell r="EB196">
            <v>18.5</v>
          </cell>
          <cell r="EC196">
            <v>8</v>
          </cell>
          <cell r="ED196">
            <v>20</v>
          </cell>
        </row>
        <row r="197">
          <cell r="B197" t="str">
            <v>周建明</v>
          </cell>
          <cell r="C197" t="str">
            <v>厦门</v>
          </cell>
          <cell r="D197" t="str">
            <v>厦门营销二部</v>
          </cell>
          <cell r="E197" t="str">
            <v>许财杰组</v>
          </cell>
          <cell r="F197" t="str">
            <v>资深销售一级</v>
          </cell>
          <cell r="G197">
            <v>45078</v>
          </cell>
          <cell r="H197">
            <v>45078</v>
          </cell>
          <cell r="I197">
            <v>45292</v>
          </cell>
          <cell r="J197">
            <v>0</v>
          </cell>
          <cell r="K197">
            <v>3</v>
          </cell>
          <cell r="L197">
            <v>1</v>
          </cell>
          <cell r="M197">
            <v>2</v>
          </cell>
          <cell r="N197">
            <v>0</v>
          </cell>
          <cell r="O197">
            <v>1</v>
          </cell>
        </row>
        <row r="197">
          <cell r="X197">
            <v>1</v>
          </cell>
        </row>
        <row r="197">
          <cell r="AG197">
            <v>2</v>
          </cell>
          <cell r="AH197">
            <v>0</v>
          </cell>
          <cell r="AI197">
            <v>0</v>
          </cell>
        </row>
        <row r="197">
          <cell r="BT197">
            <v>1</v>
          </cell>
        </row>
        <row r="197">
          <cell r="DE197">
            <v>2</v>
          </cell>
        </row>
        <row r="197">
          <cell r="DW197">
            <v>5</v>
          </cell>
          <cell r="DX197">
            <v>3</v>
          </cell>
          <cell r="DY197">
            <v>2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</row>
        <row r="198">
          <cell r="B198" t="str">
            <v>吴凯莉</v>
          </cell>
          <cell r="C198" t="str">
            <v>长沙</v>
          </cell>
          <cell r="D198" t="str">
            <v>长沙营销中心</v>
          </cell>
          <cell r="E198" t="str">
            <v>何双组</v>
          </cell>
          <cell r="F198" t="str">
            <v>资深销售三级</v>
          </cell>
          <cell r="G198">
            <v>45078</v>
          </cell>
          <cell r="H198">
            <v>45078</v>
          </cell>
          <cell r="I198">
            <v>45292</v>
          </cell>
          <cell r="J198">
            <v>0</v>
          </cell>
          <cell r="K198">
            <v>3</v>
          </cell>
          <cell r="L198">
            <v>1</v>
          </cell>
          <cell r="M198">
            <v>2</v>
          </cell>
          <cell r="N198">
            <v>0</v>
          </cell>
        </row>
        <row r="198">
          <cell r="X198">
            <v>2</v>
          </cell>
        </row>
        <row r="198">
          <cell r="AG198">
            <v>2</v>
          </cell>
          <cell r="AH198">
            <v>0</v>
          </cell>
          <cell r="AI198">
            <v>0</v>
          </cell>
        </row>
        <row r="198">
          <cell r="BO198">
            <v>16</v>
          </cell>
        </row>
        <row r="198">
          <cell r="BQ198">
            <v>16</v>
          </cell>
        </row>
        <row r="198">
          <cell r="DI198">
            <v>8</v>
          </cell>
        </row>
        <row r="198">
          <cell r="DK198">
            <v>8</v>
          </cell>
        </row>
        <row r="198">
          <cell r="DW198">
            <v>5</v>
          </cell>
          <cell r="DX198">
            <v>0</v>
          </cell>
          <cell r="DY198">
            <v>5</v>
          </cell>
          <cell r="DZ198">
            <v>24</v>
          </cell>
          <cell r="EA198">
            <v>24</v>
          </cell>
          <cell r="EB198">
            <v>0</v>
          </cell>
          <cell r="EC198">
            <v>0</v>
          </cell>
          <cell r="ED198">
            <v>0</v>
          </cell>
        </row>
        <row r="199">
          <cell r="B199" t="str">
            <v>蔡子俊</v>
          </cell>
          <cell r="C199" t="str">
            <v>上海</v>
          </cell>
          <cell r="D199" t="str">
            <v>产研一部</v>
          </cell>
          <cell r="E199" t="str">
            <v>教育一组</v>
          </cell>
          <cell r="F199" t="str">
            <v>测试工程师</v>
          </cell>
          <cell r="G199">
            <v>45082</v>
          </cell>
          <cell r="H199">
            <v>45082</v>
          </cell>
          <cell r="I199">
            <v>45292</v>
          </cell>
          <cell r="J199">
            <v>8</v>
          </cell>
          <cell r="K199">
            <v>3</v>
          </cell>
          <cell r="L199">
            <v>1</v>
          </cell>
          <cell r="M199">
            <v>2</v>
          </cell>
          <cell r="N199">
            <v>0</v>
          </cell>
          <cell r="O199">
            <v>1</v>
          </cell>
        </row>
        <row r="199">
          <cell r="S199">
            <v>11</v>
          </cell>
        </row>
        <row r="199">
          <cell r="U199">
            <v>11</v>
          </cell>
        </row>
        <row r="199">
          <cell r="X199">
            <v>5</v>
          </cell>
        </row>
        <row r="199">
          <cell r="Z199">
            <v>3</v>
          </cell>
        </row>
        <row r="199">
          <cell r="AB199">
            <v>8</v>
          </cell>
        </row>
        <row r="199">
          <cell r="AG199">
            <v>6</v>
          </cell>
          <cell r="AH199">
            <v>-4</v>
          </cell>
          <cell r="AI199">
            <v>-4</v>
          </cell>
          <cell r="AJ199">
            <v>1</v>
          </cell>
        </row>
        <row r="199">
          <cell r="AN199">
            <v>4</v>
          </cell>
        </row>
        <row r="199">
          <cell r="AP199">
            <v>16</v>
          </cell>
        </row>
        <row r="199">
          <cell r="AW199">
            <v>20</v>
          </cell>
        </row>
        <row r="199">
          <cell r="AY199">
            <v>16</v>
          </cell>
        </row>
        <row r="199">
          <cell r="BF199">
            <v>4</v>
          </cell>
        </row>
        <row r="199">
          <cell r="BH199">
            <v>8</v>
          </cell>
        </row>
        <row r="199">
          <cell r="BQ199">
            <v>12</v>
          </cell>
        </row>
        <row r="199">
          <cell r="BV199">
            <v>1</v>
          </cell>
        </row>
        <row r="199">
          <cell r="BX199">
            <v>16</v>
          </cell>
        </row>
        <row r="199">
          <cell r="BZ199">
            <v>8</v>
          </cell>
        </row>
        <row r="199">
          <cell r="CI199">
            <v>8</v>
          </cell>
        </row>
        <row r="199">
          <cell r="CP199">
            <v>24</v>
          </cell>
        </row>
        <row r="199">
          <cell r="CR199">
            <v>8</v>
          </cell>
        </row>
        <row r="199">
          <cell r="CZ199">
            <v>8</v>
          </cell>
        </row>
        <row r="199">
          <cell r="DI199">
            <v>16</v>
          </cell>
        </row>
        <row r="199">
          <cell r="DK199">
            <v>16</v>
          </cell>
        </row>
        <row r="199">
          <cell r="DT199">
            <v>8</v>
          </cell>
        </row>
        <row r="199">
          <cell r="DW199">
            <v>5</v>
          </cell>
          <cell r="DX199">
            <v>5</v>
          </cell>
          <cell r="DY199">
            <v>0</v>
          </cell>
          <cell r="DZ199">
            <v>111</v>
          </cell>
          <cell r="EA199">
            <v>111</v>
          </cell>
          <cell r="EB199">
            <v>8</v>
          </cell>
          <cell r="EC199">
            <v>0</v>
          </cell>
          <cell r="ED199">
            <v>0</v>
          </cell>
        </row>
        <row r="200">
          <cell r="B200" t="str">
            <v>陈钊</v>
          </cell>
          <cell r="C200" t="str">
            <v>深圳</v>
          </cell>
          <cell r="D200" t="str">
            <v>产研二部</v>
          </cell>
          <cell r="E200" t="str">
            <v>业务管理二组</v>
          </cell>
          <cell r="F200" t="str">
            <v>前端开发工程师</v>
          </cell>
          <cell r="G200">
            <v>45091</v>
          </cell>
          <cell r="H200">
            <v>45091</v>
          </cell>
          <cell r="I200">
            <v>45292</v>
          </cell>
          <cell r="J200">
            <v>0</v>
          </cell>
          <cell r="K200">
            <v>2.5</v>
          </cell>
          <cell r="L200">
            <v>1</v>
          </cell>
          <cell r="M200">
            <v>1.5</v>
          </cell>
          <cell r="N200">
            <v>0</v>
          </cell>
        </row>
        <row r="200">
          <cell r="X200">
            <v>3</v>
          </cell>
        </row>
        <row r="200">
          <cell r="AG200">
            <v>3</v>
          </cell>
          <cell r="AH200">
            <v>-1.5</v>
          </cell>
          <cell r="AI200">
            <v>-1.5</v>
          </cell>
        </row>
        <row r="200">
          <cell r="AK200">
            <v>4</v>
          </cell>
        </row>
        <row r="200">
          <cell r="AS200">
            <v>1</v>
          </cell>
          <cell r="AT200">
            <v>24</v>
          </cell>
        </row>
        <row r="200">
          <cell r="AV200">
            <v>2</v>
          </cell>
        </row>
        <row r="200">
          <cell r="DS200">
            <v>8</v>
          </cell>
        </row>
        <row r="200">
          <cell r="DW200">
            <v>5</v>
          </cell>
          <cell r="DX200">
            <v>2.5</v>
          </cell>
          <cell r="DY200">
            <v>2.5</v>
          </cell>
          <cell r="DZ200">
            <v>8</v>
          </cell>
          <cell r="EA200">
            <v>0</v>
          </cell>
          <cell r="EB200">
            <v>0</v>
          </cell>
          <cell r="EC200">
            <v>8</v>
          </cell>
          <cell r="ED200">
            <v>28</v>
          </cell>
        </row>
        <row r="201">
          <cell r="B201" t="str">
            <v>李叶泥泥</v>
          </cell>
          <cell r="C201" t="str">
            <v>上海</v>
          </cell>
          <cell r="D201" t="str">
            <v>业务一部</v>
          </cell>
          <cell r="E201" t="str">
            <v>新媒体组</v>
          </cell>
          <cell r="F201" t="str">
            <v>新媒体运营</v>
          </cell>
          <cell r="G201">
            <v>45091</v>
          </cell>
          <cell r="H201">
            <v>45091</v>
          </cell>
          <cell r="I201">
            <v>45292</v>
          </cell>
          <cell r="J201">
            <v>2</v>
          </cell>
          <cell r="K201">
            <v>2.5</v>
          </cell>
          <cell r="L201">
            <v>0</v>
          </cell>
          <cell r="M201">
            <v>2.5</v>
          </cell>
          <cell r="N201">
            <v>0</v>
          </cell>
        </row>
        <row r="201">
          <cell r="P201">
            <v>13.5</v>
          </cell>
          <cell r="Q201">
            <v>8</v>
          </cell>
        </row>
        <row r="201">
          <cell r="AG201">
            <v>0</v>
          </cell>
          <cell r="AH201">
            <v>2.5</v>
          </cell>
          <cell r="AI201">
            <v>0</v>
          </cell>
        </row>
        <row r="201">
          <cell r="AL201">
            <v>3</v>
          </cell>
        </row>
        <row r="201">
          <cell r="AT201">
            <v>12</v>
          </cell>
          <cell r="AU201">
            <v>3</v>
          </cell>
        </row>
        <row r="201">
          <cell r="AW201">
            <v>1</v>
          </cell>
        </row>
        <row r="201">
          <cell r="BC201">
            <v>8</v>
          </cell>
          <cell r="BD201">
            <v>3.5</v>
          </cell>
        </row>
        <row r="201">
          <cell r="BF201">
            <v>1</v>
          </cell>
        </row>
        <row r="201">
          <cell r="BL201">
            <v>23.23</v>
          </cell>
          <cell r="BM201">
            <v>3</v>
          </cell>
        </row>
        <row r="201">
          <cell r="BV201">
            <v>2.5</v>
          </cell>
        </row>
        <row r="201">
          <cell r="CD201">
            <v>23.5</v>
          </cell>
        </row>
        <row r="201">
          <cell r="CM201">
            <v>1</v>
          </cell>
          <cell r="CN201">
            <v>2</v>
          </cell>
        </row>
        <row r="201">
          <cell r="CW201">
            <v>2</v>
          </cell>
          <cell r="CX201">
            <v>1</v>
          </cell>
        </row>
        <row r="201">
          <cell r="DE201">
            <v>2</v>
          </cell>
        </row>
        <row r="201">
          <cell r="DG201">
            <v>1</v>
          </cell>
        </row>
        <row r="201">
          <cell r="DI201">
            <v>8</v>
          </cell>
        </row>
        <row r="201">
          <cell r="DK201">
            <v>8</v>
          </cell>
        </row>
        <row r="201">
          <cell r="DN201">
            <v>0.5</v>
          </cell>
        </row>
        <row r="201">
          <cell r="DP201">
            <v>1.5</v>
          </cell>
        </row>
        <row r="201">
          <cell r="DW201">
            <v>5</v>
          </cell>
          <cell r="DX201">
            <v>2.5</v>
          </cell>
          <cell r="DY201">
            <v>2.5</v>
          </cell>
          <cell r="DZ201">
            <v>8</v>
          </cell>
          <cell r="EA201">
            <v>10</v>
          </cell>
          <cell r="EB201">
            <v>0</v>
          </cell>
          <cell r="EC201">
            <v>0</v>
          </cell>
          <cell r="ED201">
            <v>83.23</v>
          </cell>
        </row>
        <row r="202">
          <cell r="B202" t="str">
            <v>陈震</v>
          </cell>
          <cell r="C202" t="str">
            <v>厦门</v>
          </cell>
          <cell r="D202" t="str">
            <v>产研一部</v>
          </cell>
          <cell r="E202" t="str">
            <v>小程序商城组</v>
          </cell>
          <cell r="F202" t="str">
            <v>php开发工程师</v>
          </cell>
          <cell r="G202">
            <v>45102</v>
          </cell>
          <cell r="H202">
            <v>45102</v>
          </cell>
          <cell r="I202">
            <v>45292</v>
          </cell>
          <cell r="J202">
            <v>2</v>
          </cell>
          <cell r="K202">
            <v>2.5</v>
          </cell>
          <cell r="L202">
            <v>0.5</v>
          </cell>
          <cell r="M202">
            <v>2</v>
          </cell>
          <cell r="N202">
            <v>0</v>
          </cell>
        </row>
        <row r="202">
          <cell r="S202">
            <v>2</v>
          </cell>
        </row>
        <row r="202">
          <cell r="X202">
            <v>2</v>
          </cell>
        </row>
        <row r="202">
          <cell r="AG202">
            <v>2</v>
          </cell>
          <cell r="AH202">
            <v>0</v>
          </cell>
          <cell r="AI202">
            <v>0</v>
          </cell>
          <cell r="AJ202">
            <v>1</v>
          </cell>
        </row>
        <row r="202">
          <cell r="AS202">
            <v>2</v>
          </cell>
        </row>
        <row r="202">
          <cell r="BK202">
            <v>0.5</v>
          </cell>
        </row>
        <row r="202">
          <cell r="DN202">
            <v>1</v>
          </cell>
        </row>
        <row r="202">
          <cell r="DW202">
            <v>5</v>
          </cell>
          <cell r="DX202">
            <v>4.5</v>
          </cell>
          <cell r="DY202">
            <v>0.5</v>
          </cell>
          <cell r="DZ202">
            <v>0</v>
          </cell>
          <cell r="EA202">
            <v>2</v>
          </cell>
          <cell r="EB202">
            <v>0</v>
          </cell>
          <cell r="EC202">
            <v>0</v>
          </cell>
          <cell r="ED202">
            <v>0</v>
          </cell>
        </row>
        <row r="203">
          <cell r="B203" t="str">
            <v>刘涛</v>
          </cell>
          <cell r="C203" t="str">
            <v>深圳</v>
          </cell>
          <cell r="D203" t="str">
            <v>产研二部</v>
          </cell>
          <cell r="E203" t="str">
            <v>业务管理二组</v>
          </cell>
          <cell r="F203" t="str">
            <v>前端开发工程师</v>
          </cell>
          <cell r="G203">
            <v>45102</v>
          </cell>
          <cell r="H203">
            <v>45102</v>
          </cell>
          <cell r="I203">
            <v>45292</v>
          </cell>
          <cell r="J203">
            <v>0</v>
          </cell>
          <cell r="K203">
            <v>2.5</v>
          </cell>
          <cell r="L203">
            <v>2.5</v>
          </cell>
          <cell r="M203">
            <v>0</v>
          </cell>
          <cell r="N203">
            <v>0</v>
          </cell>
          <cell r="O203">
            <v>1</v>
          </cell>
          <cell r="P203">
            <v>24</v>
          </cell>
          <cell r="Q203">
            <v>1</v>
          </cell>
        </row>
        <row r="203">
          <cell r="X203">
            <v>3</v>
          </cell>
          <cell r="Y203">
            <v>8</v>
          </cell>
        </row>
        <row r="203">
          <cell r="AG203">
            <v>4</v>
          </cell>
          <cell r="AH203">
            <v>-4</v>
          </cell>
          <cell r="AI203">
            <v>-4</v>
          </cell>
        </row>
        <row r="203">
          <cell r="AK203">
            <v>8</v>
          </cell>
        </row>
        <row r="203">
          <cell r="AT203">
            <v>4</v>
          </cell>
        </row>
        <row r="203">
          <cell r="BC203">
            <v>8</v>
          </cell>
        </row>
        <row r="203">
          <cell r="BU203">
            <v>8</v>
          </cell>
        </row>
        <row r="203">
          <cell r="DW203">
            <v>5</v>
          </cell>
          <cell r="DX203">
            <v>4</v>
          </cell>
          <cell r="DY203">
            <v>1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60</v>
          </cell>
        </row>
        <row r="204">
          <cell r="B204" t="str">
            <v>宁鹏</v>
          </cell>
          <cell r="C204" t="str">
            <v>长沙</v>
          </cell>
          <cell r="D204" t="str">
            <v>长沙营销中心</v>
          </cell>
          <cell r="E204" t="str">
            <v>苏星星组</v>
          </cell>
          <cell r="F204" t="str">
            <v>资深销售一级</v>
          </cell>
          <cell r="G204">
            <v>45104</v>
          </cell>
          <cell r="H204">
            <v>45104</v>
          </cell>
          <cell r="I204">
            <v>45292</v>
          </cell>
          <cell r="J204">
            <v>0</v>
          </cell>
          <cell r="K204">
            <v>2.5</v>
          </cell>
          <cell r="L204">
            <v>0</v>
          </cell>
          <cell r="M204">
            <v>2.5</v>
          </cell>
          <cell r="N204">
            <v>0</v>
          </cell>
        </row>
        <row r="204">
          <cell r="X204">
            <v>2.5</v>
          </cell>
          <cell r="Y204">
            <v>11</v>
          </cell>
        </row>
        <row r="204">
          <cell r="AG204">
            <v>2.5</v>
          </cell>
          <cell r="AH204">
            <v>0</v>
          </cell>
          <cell r="AI204">
            <v>0</v>
          </cell>
        </row>
        <row r="204">
          <cell r="AK204">
            <v>8</v>
          </cell>
        </row>
        <row r="204">
          <cell r="AS204">
            <v>1</v>
          </cell>
        </row>
        <row r="204">
          <cell r="BT204">
            <v>0.5</v>
          </cell>
          <cell r="BU204">
            <v>8</v>
          </cell>
        </row>
        <row r="204">
          <cell r="DI204">
            <v>8</v>
          </cell>
        </row>
        <row r="204">
          <cell r="DK204">
            <v>8</v>
          </cell>
        </row>
        <row r="204">
          <cell r="DW204">
            <v>5</v>
          </cell>
          <cell r="DX204">
            <v>1.5</v>
          </cell>
          <cell r="DY204">
            <v>3.5</v>
          </cell>
          <cell r="DZ204">
            <v>8</v>
          </cell>
          <cell r="EA204">
            <v>8</v>
          </cell>
          <cell r="EB204">
            <v>0</v>
          </cell>
          <cell r="EC204">
            <v>0</v>
          </cell>
          <cell r="ED204">
            <v>27</v>
          </cell>
        </row>
        <row r="205">
          <cell r="B205" t="str">
            <v>刘天来</v>
          </cell>
          <cell r="C205" t="str">
            <v>厦门</v>
          </cell>
          <cell r="D205" t="str">
            <v>业务一部</v>
          </cell>
          <cell r="E205" t="str">
            <v>书法事业部</v>
          </cell>
          <cell r="F205" t="str">
            <v>书法事业部经理</v>
          </cell>
          <cell r="G205">
            <v>45110</v>
          </cell>
          <cell r="H205">
            <v>45110</v>
          </cell>
          <cell r="I205">
            <v>45292</v>
          </cell>
          <cell r="J205">
            <v>0</v>
          </cell>
          <cell r="K205">
            <v>2.5</v>
          </cell>
          <cell r="L205">
            <v>0</v>
          </cell>
          <cell r="M205">
            <v>2.5</v>
          </cell>
          <cell r="N205">
            <v>0</v>
          </cell>
        </row>
        <row r="205">
          <cell r="X205">
            <v>2</v>
          </cell>
        </row>
        <row r="205">
          <cell r="AG205">
            <v>2</v>
          </cell>
          <cell r="AH205">
            <v>0.5</v>
          </cell>
          <cell r="AI205">
            <v>0</v>
          </cell>
          <cell r="AJ205">
            <v>0.5</v>
          </cell>
        </row>
        <row r="205">
          <cell r="BQ205">
            <v>16</v>
          </cell>
        </row>
        <row r="205">
          <cell r="DW205">
            <v>5</v>
          </cell>
          <cell r="DX205">
            <v>0.5</v>
          </cell>
          <cell r="DY205">
            <v>4.5</v>
          </cell>
          <cell r="DZ205">
            <v>16</v>
          </cell>
          <cell r="EA205">
            <v>0</v>
          </cell>
          <cell r="EB205">
            <v>16</v>
          </cell>
          <cell r="EC205">
            <v>0</v>
          </cell>
          <cell r="ED205">
            <v>0</v>
          </cell>
        </row>
        <row r="206">
          <cell r="B206" t="str">
            <v>陈雪清</v>
          </cell>
          <cell r="C206" t="str">
            <v>厦门</v>
          </cell>
          <cell r="D206" t="str">
            <v>业务一部</v>
          </cell>
          <cell r="E206" t="str">
            <v>书法事业部</v>
          </cell>
          <cell r="F206" t="str">
            <v>书法高级教研</v>
          </cell>
          <cell r="G206">
            <v>45110</v>
          </cell>
          <cell r="H206">
            <v>45110</v>
          </cell>
          <cell r="I206">
            <v>45292</v>
          </cell>
          <cell r="J206">
            <v>0</v>
          </cell>
          <cell r="K206">
            <v>2.5</v>
          </cell>
          <cell r="L206">
            <v>2</v>
          </cell>
          <cell r="M206">
            <v>0.5</v>
          </cell>
          <cell r="N206">
            <v>0</v>
          </cell>
          <cell r="O206">
            <v>0.5</v>
          </cell>
        </row>
        <row r="206">
          <cell r="X206">
            <v>2</v>
          </cell>
        </row>
        <row r="206">
          <cell r="AG206">
            <v>2.5</v>
          </cell>
          <cell r="AH206">
            <v>-2</v>
          </cell>
          <cell r="AI206">
            <v>-2</v>
          </cell>
          <cell r="AJ206">
            <v>0.5</v>
          </cell>
        </row>
        <row r="206">
          <cell r="AP206">
            <v>8</v>
          </cell>
        </row>
        <row r="206">
          <cell r="AS206">
            <v>0.5</v>
          </cell>
        </row>
        <row r="206">
          <cell r="BF206">
            <v>8</v>
          </cell>
        </row>
        <row r="206">
          <cell r="BK206">
            <v>1.5</v>
          </cell>
        </row>
        <row r="206">
          <cell r="CC206">
            <v>0.5</v>
          </cell>
          <cell r="CD206">
            <v>16</v>
          </cell>
        </row>
        <row r="206">
          <cell r="CM206">
            <v>2</v>
          </cell>
        </row>
        <row r="206">
          <cell r="DF206">
            <v>8</v>
          </cell>
        </row>
        <row r="206">
          <cell r="DO206">
            <v>8</v>
          </cell>
        </row>
        <row r="206">
          <cell r="DW206">
            <v>5</v>
          </cell>
          <cell r="DX206">
            <v>5</v>
          </cell>
          <cell r="DY206">
            <v>0</v>
          </cell>
          <cell r="DZ206">
            <v>8</v>
          </cell>
          <cell r="EA206">
            <v>8</v>
          </cell>
          <cell r="EB206">
            <v>0</v>
          </cell>
          <cell r="EC206">
            <v>0</v>
          </cell>
          <cell r="ED206">
            <v>34</v>
          </cell>
        </row>
        <row r="207">
          <cell r="B207" t="str">
            <v>潘惠心</v>
          </cell>
          <cell r="C207" t="str">
            <v>厦门</v>
          </cell>
          <cell r="D207" t="str">
            <v>业务一部</v>
          </cell>
          <cell r="E207" t="str">
            <v>书法事业部</v>
          </cell>
          <cell r="F207" t="str">
            <v>书法高级教研</v>
          </cell>
          <cell r="G207">
            <v>45113</v>
          </cell>
          <cell r="H207">
            <v>45113</v>
          </cell>
          <cell r="I207">
            <v>45292</v>
          </cell>
          <cell r="J207">
            <v>0</v>
          </cell>
          <cell r="K207">
            <v>2.5</v>
          </cell>
          <cell r="L207">
            <v>1</v>
          </cell>
          <cell r="M207">
            <v>1.5</v>
          </cell>
          <cell r="N207">
            <v>0</v>
          </cell>
        </row>
        <row r="207">
          <cell r="R207">
            <v>2.5</v>
          </cell>
        </row>
        <row r="207">
          <cell r="X207">
            <v>1.5</v>
          </cell>
        </row>
        <row r="207">
          <cell r="AG207">
            <v>1.5</v>
          </cell>
          <cell r="AH207">
            <v>0</v>
          </cell>
          <cell r="AI207">
            <v>0</v>
          </cell>
          <cell r="AJ207">
            <v>1</v>
          </cell>
        </row>
        <row r="207">
          <cell r="AP207">
            <v>8</v>
          </cell>
        </row>
        <row r="207">
          <cell r="BT207">
            <v>1</v>
          </cell>
        </row>
        <row r="207">
          <cell r="BZ207">
            <v>4</v>
          </cell>
        </row>
        <row r="207">
          <cell r="CG207">
            <v>8</v>
          </cell>
        </row>
        <row r="207">
          <cell r="CL207">
            <v>1</v>
          </cell>
        </row>
        <row r="207">
          <cell r="DE207">
            <v>0.5</v>
          </cell>
        </row>
        <row r="207">
          <cell r="DP207">
            <v>4</v>
          </cell>
        </row>
        <row r="207">
          <cell r="DR207">
            <v>2.5</v>
          </cell>
        </row>
        <row r="207">
          <cell r="DW207">
            <v>5</v>
          </cell>
          <cell r="DX207">
            <v>3.5</v>
          </cell>
          <cell r="DY207">
            <v>1.5</v>
          </cell>
          <cell r="DZ207">
            <v>12</v>
          </cell>
          <cell r="EA207">
            <v>10.5</v>
          </cell>
          <cell r="EB207">
            <v>1.5</v>
          </cell>
          <cell r="EC207">
            <v>0</v>
          </cell>
          <cell r="ED207">
            <v>0</v>
          </cell>
        </row>
        <row r="208">
          <cell r="B208" t="str">
            <v>刘洋</v>
          </cell>
          <cell r="C208" t="str">
            <v>上海</v>
          </cell>
          <cell r="D208" t="str">
            <v>产研二部</v>
          </cell>
          <cell r="E208" t="str">
            <v>业务管理二组</v>
          </cell>
          <cell r="F208" t="str">
            <v>产品经理</v>
          </cell>
          <cell r="G208">
            <v>45117</v>
          </cell>
          <cell r="H208">
            <v>45117</v>
          </cell>
          <cell r="I208">
            <v>45292</v>
          </cell>
          <cell r="J208">
            <v>0</v>
          </cell>
          <cell r="K208">
            <v>2.5</v>
          </cell>
          <cell r="L208">
            <v>2</v>
          </cell>
          <cell r="M208">
            <v>0.5</v>
          </cell>
          <cell r="N208">
            <v>0</v>
          </cell>
        </row>
        <row r="208">
          <cell r="X208">
            <v>1.5</v>
          </cell>
        </row>
        <row r="208">
          <cell r="AG208">
            <v>1.5</v>
          </cell>
          <cell r="AH208">
            <v>-1</v>
          </cell>
          <cell r="AI208">
            <v>-1</v>
          </cell>
        </row>
        <row r="208">
          <cell r="AS208">
            <v>2</v>
          </cell>
        </row>
        <row r="208">
          <cell r="BK208">
            <v>1</v>
          </cell>
        </row>
        <row r="208">
          <cell r="BT208">
            <v>1</v>
          </cell>
        </row>
        <row r="208">
          <cell r="BV208">
            <v>1</v>
          </cell>
        </row>
        <row r="208">
          <cell r="CW208">
            <v>5.5</v>
          </cell>
        </row>
        <row r="208">
          <cell r="DW208">
            <v>5</v>
          </cell>
          <cell r="DX208">
            <v>5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5.5</v>
          </cell>
        </row>
        <row r="209">
          <cell r="B209" t="str">
            <v>周宇洋</v>
          </cell>
          <cell r="C209" t="str">
            <v>长沙</v>
          </cell>
          <cell r="D209" t="str">
            <v>长沙营销中心</v>
          </cell>
          <cell r="E209" t="str">
            <v>彭乾组</v>
          </cell>
          <cell r="F209" t="str">
            <v>运营专员</v>
          </cell>
          <cell r="G209">
            <v>45117</v>
          </cell>
          <cell r="H209">
            <v>45117</v>
          </cell>
          <cell r="I209">
            <v>45292</v>
          </cell>
          <cell r="J209">
            <v>0</v>
          </cell>
          <cell r="K209">
            <v>2.5</v>
          </cell>
          <cell r="L209">
            <v>1</v>
          </cell>
          <cell r="M209">
            <v>1.5</v>
          </cell>
          <cell r="N209">
            <v>0</v>
          </cell>
          <cell r="O209">
            <v>1</v>
          </cell>
        </row>
        <row r="209">
          <cell r="S209">
            <v>8</v>
          </cell>
        </row>
        <row r="209">
          <cell r="U209">
            <v>8</v>
          </cell>
        </row>
        <row r="209">
          <cell r="X209">
            <v>2</v>
          </cell>
        </row>
        <row r="209">
          <cell r="AG209">
            <v>3</v>
          </cell>
          <cell r="AH209">
            <v>-1.5</v>
          </cell>
          <cell r="AI209">
            <v>-1.5</v>
          </cell>
        </row>
        <row r="209">
          <cell r="AP209">
            <v>8</v>
          </cell>
        </row>
        <row r="209">
          <cell r="AW209">
            <v>8</v>
          </cell>
        </row>
        <row r="209">
          <cell r="AY209">
            <v>8</v>
          </cell>
        </row>
        <row r="209">
          <cell r="BF209">
            <v>8</v>
          </cell>
        </row>
        <row r="209">
          <cell r="BH209">
            <v>8</v>
          </cell>
        </row>
        <row r="209">
          <cell r="BK209">
            <v>2</v>
          </cell>
        </row>
        <row r="209">
          <cell r="BO209">
            <v>8</v>
          </cell>
          <cell r="BP209">
            <v>8</v>
          </cell>
        </row>
        <row r="209">
          <cell r="BZ209">
            <v>8</v>
          </cell>
        </row>
        <row r="209">
          <cell r="CH209">
            <v>24</v>
          </cell>
        </row>
        <row r="209">
          <cell r="CQ209">
            <v>8</v>
          </cell>
        </row>
        <row r="209">
          <cell r="DA209">
            <v>16</v>
          </cell>
        </row>
        <row r="209">
          <cell r="DJ209">
            <v>16</v>
          </cell>
        </row>
        <row r="209">
          <cell r="DN209">
            <v>0.5</v>
          </cell>
        </row>
        <row r="209">
          <cell r="DS209">
            <v>16</v>
          </cell>
        </row>
        <row r="209">
          <cell r="DW209">
            <v>5</v>
          </cell>
          <cell r="DX209">
            <v>4</v>
          </cell>
          <cell r="DY209">
            <v>1</v>
          </cell>
          <cell r="DZ209">
            <v>128</v>
          </cell>
          <cell r="EA209">
            <v>32</v>
          </cell>
          <cell r="EB209">
            <v>8</v>
          </cell>
          <cell r="EC209">
            <v>104</v>
          </cell>
          <cell r="ED209">
            <v>0</v>
          </cell>
        </row>
        <row r="210">
          <cell r="B210" t="str">
            <v>方志海</v>
          </cell>
          <cell r="C210" t="str">
            <v>厦门</v>
          </cell>
          <cell r="D210" t="str">
            <v>业务一部</v>
          </cell>
          <cell r="E210" t="str">
            <v>书法事业部</v>
          </cell>
          <cell r="F210" t="str">
            <v>书法高级教研</v>
          </cell>
          <cell r="G210">
            <v>45118</v>
          </cell>
          <cell r="H210">
            <v>45118</v>
          </cell>
          <cell r="I210">
            <v>45292</v>
          </cell>
          <cell r="J210">
            <v>0</v>
          </cell>
          <cell r="K210">
            <v>2.5</v>
          </cell>
          <cell r="L210">
            <v>0.5</v>
          </cell>
          <cell r="M210">
            <v>2</v>
          </cell>
          <cell r="N210">
            <v>0</v>
          </cell>
        </row>
        <row r="210">
          <cell r="X210">
            <v>4</v>
          </cell>
        </row>
        <row r="210">
          <cell r="AG210">
            <v>4</v>
          </cell>
          <cell r="AH210">
            <v>-2</v>
          </cell>
          <cell r="AI210">
            <v>-2</v>
          </cell>
        </row>
        <row r="210">
          <cell r="AP210">
            <v>6</v>
          </cell>
        </row>
        <row r="210">
          <cell r="BF210">
            <v>2.5</v>
          </cell>
        </row>
        <row r="210">
          <cell r="CC210">
            <v>3</v>
          </cell>
          <cell r="CD210">
            <v>16</v>
          </cell>
        </row>
        <row r="210">
          <cell r="CP210">
            <v>2</v>
          </cell>
        </row>
        <row r="210">
          <cell r="DK210">
            <v>5</v>
          </cell>
        </row>
        <row r="210">
          <cell r="DR210">
            <v>1</v>
          </cell>
        </row>
        <row r="210">
          <cell r="DW210">
            <v>5</v>
          </cell>
          <cell r="DX210">
            <v>5</v>
          </cell>
          <cell r="DY210">
            <v>0</v>
          </cell>
          <cell r="DZ210">
            <v>11</v>
          </cell>
          <cell r="EA210">
            <v>5.5</v>
          </cell>
          <cell r="EB210">
            <v>5.5</v>
          </cell>
          <cell r="EC210">
            <v>0</v>
          </cell>
          <cell r="ED210">
            <v>16</v>
          </cell>
        </row>
        <row r="211">
          <cell r="B211" t="str">
            <v>乐敏</v>
          </cell>
          <cell r="C211" t="str">
            <v>上海</v>
          </cell>
          <cell r="D211" t="str">
            <v>业务一部</v>
          </cell>
          <cell r="E211" t="str">
            <v>美术事业部</v>
          </cell>
          <cell r="F211" t="str">
            <v>美术教研主管</v>
          </cell>
          <cell r="G211">
            <v>45125</v>
          </cell>
          <cell r="H211">
            <v>45125</v>
          </cell>
          <cell r="I211">
            <v>45292</v>
          </cell>
          <cell r="J211">
            <v>0</v>
          </cell>
          <cell r="K211">
            <v>2.5</v>
          </cell>
          <cell r="L211">
            <v>1</v>
          </cell>
          <cell r="M211">
            <v>1.5</v>
          </cell>
          <cell r="N211">
            <v>0</v>
          </cell>
        </row>
        <row r="211">
          <cell r="P211">
            <v>0.5</v>
          </cell>
        </row>
        <row r="211">
          <cell r="X211">
            <v>1.5</v>
          </cell>
        </row>
        <row r="211">
          <cell r="AG211">
            <v>1.5</v>
          </cell>
          <cell r="AH211">
            <v>0</v>
          </cell>
          <cell r="AI211">
            <v>0</v>
          </cell>
        </row>
        <row r="211">
          <cell r="AY211">
            <v>8</v>
          </cell>
        </row>
        <row r="211">
          <cell r="BH211">
            <v>8</v>
          </cell>
        </row>
        <row r="211">
          <cell r="BX211">
            <v>8</v>
          </cell>
        </row>
        <row r="211">
          <cell r="CC211">
            <v>5</v>
          </cell>
        </row>
        <row r="211">
          <cell r="CI211">
            <v>16</v>
          </cell>
        </row>
        <row r="211">
          <cell r="CR211">
            <v>8</v>
          </cell>
        </row>
        <row r="211">
          <cell r="CZ211">
            <v>5.5</v>
          </cell>
        </row>
        <row r="211">
          <cell r="DI211">
            <v>8</v>
          </cell>
        </row>
        <row r="211">
          <cell r="DK211">
            <v>8</v>
          </cell>
        </row>
        <row r="211">
          <cell r="DR211">
            <v>8</v>
          </cell>
        </row>
        <row r="211">
          <cell r="DW211">
            <v>10</v>
          </cell>
          <cell r="DX211">
            <v>5</v>
          </cell>
          <cell r="DY211">
            <v>5</v>
          </cell>
          <cell r="DZ211">
            <v>48</v>
          </cell>
          <cell r="EA211">
            <v>29.5</v>
          </cell>
          <cell r="EB211">
            <v>18.5</v>
          </cell>
          <cell r="EC211">
            <v>0</v>
          </cell>
          <cell r="ED211">
            <v>0.5</v>
          </cell>
        </row>
        <row r="212">
          <cell r="B212" t="str">
            <v>程坤宇</v>
          </cell>
          <cell r="C212" t="str">
            <v>上海</v>
          </cell>
          <cell r="D212" t="str">
            <v>产研一部</v>
          </cell>
          <cell r="E212" t="str">
            <v>教育二组</v>
          </cell>
          <cell r="F212" t="str">
            <v>测试工程师</v>
          </cell>
          <cell r="G212">
            <v>45133</v>
          </cell>
          <cell r="H212">
            <v>45133</v>
          </cell>
          <cell r="I212">
            <v>45292</v>
          </cell>
          <cell r="J212">
            <v>32</v>
          </cell>
          <cell r="K212">
            <v>2</v>
          </cell>
          <cell r="L212">
            <v>0</v>
          </cell>
          <cell r="M212">
            <v>2</v>
          </cell>
          <cell r="N212">
            <v>0</v>
          </cell>
        </row>
        <row r="212">
          <cell r="U212">
            <v>10</v>
          </cell>
        </row>
        <row r="212">
          <cell r="X212">
            <v>2</v>
          </cell>
        </row>
        <row r="212">
          <cell r="AB212">
            <v>40</v>
          </cell>
        </row>
        <row r="212">
          <cell r="AD212">
            <v>16</v>
          </cell>
        </row>
        <row r="212">
          <cell r="AG212">
            <v>2</v>
          </cell>
          <cell r="AH212">
            <v>0</v>
          </cell>
          <cell r="AI212">
            <v>0</v>
          </cell>
        </row>
        <row r="212">
          <cell r="AP212">
            <v>32</v>
          </cell>
        </row>
        <row r="212">
          <cell r="AY212">
            <v>24</v>
          </cell>
        </row>
        <row r="212">
          <cell r="BH212">
            <v>8</v>
          </cell>
        </row>
        <row r="212">
          <cell r="BO212">
            <v>80</v>
          </cell>
          <cell r="BP212">
            <v>80</v>
          </cell>
          <cell r="BQ212">
            <v>32</v>
          </cell>
        </row>
        <row r="212">
          <cell r="BZ212">
            <v>32</v>
          </cell>
        </row>
        <row r="212">
          <cell r="CI212">
            <v>8</v>
          </cell>
        </row>
        <row r="212">
          <cell r="CL212">
            <v>1</v>
          </cell>
        </row>
        <row r="212">
          <cell r="CR212">
            <v>16</v>
          </cell>
        </row>
        <row r="212">
          <cell r="CV212">
            <v>1</v>
          </cell>
        </row>
        <row r="212">
          <cell r="DB212">
            <v>16</v>
          </cell>
        </row>
        <row r="212">
          <cell r="DE212">
            <v>2.5</v>
          </cell>
        </row>
        <row r="212">
          <cell r="DG212">
            <v>3</v>
          </cell>
        </row>
        <row r="212">
          <cell r="DK212">
            <v>8</v>
          </cell>
        </row>
        <row r="212">
          <cell r="DT212">
            <v>24</v>
          </cell>
        </row>
        <row r="212">
          <cell r="DW212">
            <v>5</v>
          </cell>
          <cell r="DX212">
            <v>4.5</v>
          </cell>
          <cell r="DY212">
            <v>0.5</v>
          </cell>
          <cell r="DZ212">
            <v>306</v>
          </cell>
          <cell r="EA212">
            <v>120</v>
          </cell>
          <cell r="EB212">
            <v>138</v>
          </cell>
          <cell r="EC212">
            <v>80</v>
          </cell>
          <cell r="ED212">
            <v>0</v>
          </cell>
        </row>
        <row r="213">
          <cell r="B213" t="str">
            <v>叶云霞</v>
          </cell>
          <cell r="C213" t="str">
            <v>厦门</v>
          </cell>
          <cell r="D213" t="str">
            <v>厦门营销二部</v>
          </cell>
          <cell r="E213" t="str">
            <v>杜雅妮组</v>
          </cell>
          <cell r="F213" t="str">
            <v>运营专员</v>
          </cell>
          <cell r="G213">
            <v>45139</v>
          </cell>
          <cell r="H213">
            <v>45139</v>
          </cell>
          <cell r="I213">
            <v>45292</v>
          </cell>
          <cell r="J213">
            <v>0</v>
          </cell>
          <cell r="K213">
            <v>2</v>
          </cell>
          <cell r="L213">
            <v>0</v>
          </cell>
          <cell r="M213">
            <v>2</v>
          </cell>
          <cell r="N213">
            <v>0</v>
          </cell>
        </row>
        <row r="213">
          <cell r="U213">
            <v>16</v>
          </cell>
        </row>
        <row r="213">
          <cell r="X213">
            <v>2</v>
          </cell>
        </row>
        <row r="213">
          <cell r="AB213">
            <v>16</v>
          </cell>
        </row>
        <row r="213">
          <cell r="AG213">
            <v>2</v>
          </cell>
          <cell r="AH213">
            <v>0</v>
          </cell>
          <cell r="AI213">
            <v>0</v>
          </cell>
        </row>
        <row r="213">
          <cell r="AN213">
            <v>8</v>
          </cell>
        </row>
        <row r="213">
          <cell r="AP213">
            <v>16</v>
          </cell>
        </row>
        <row r="213">
          <cell r="AW213">
            <v>8</v>
          </cell>
        </row>
        <row r="213">
          <cell r="BF213">
            <v>8</v>
          </cell>
        </row>
        <row r="213">
          <cell r="BH213">
            <v>8</v>
          </cell>
        </row>
        <row r="213">
          <cell r="BO213">
            <v>16</v>
          </cell>
        </row>
        <row r="213">
          <cell r="BQ213">
            <v>24</v>
          </cell>
        </row>
        <row r="213">
          <cell r="BX213">
            <v>24</v>
          </cell>
        </row>
        <row r="213">
          <cell r="BZ213">
            <v>20</v>
          </cell>
        </row>
        <row r="213">
          <cell r="CG213">
            <v>8</v>
          </cell>
          <cell r="CH213">
            <v>8</v>
          </cell>
          <cell r="CI213">
            <v>12</v>
          </cell>
        </row>
        <row r="213">
          <cell r="CP213">
            <v>8</v>
          </cell>
        </row>
        <row r="213">
          <cell r="DB213">
            <v>8</v>
          </cell>
        </row>
        <row r="213">
          <cell r="DI213">
            <v>16</v>
          </cell>
          <cell r="DJ213">
            <v>8</v>
          </cell>
          <cell r="DK213">
            <v>8</v>
          </cell>
        </row>
        <row r="213">
          <cell r="DT213">
            <v>8</v>
          </cell>
        </row>
        <row r="213">
          <cell r="DW213">
            <v>5</v>
          </cell>
          <cell r="DX213">
            <v>0</v>
          </cell>
          <cell r="DY213">
            <v>5</v>
          </cell>
          <cell r="DZ213">
            <v>136</v>
          </cell>
          <cell r="EA213">
            <v>112</v>
          </cell>
          <cell r="EB213">
            <v>8</v>
          </cell>
          <cell r="EC213">
            <v>16</v>
          </cell>
          <cell r="ED213">
            <v>0</v>
          </cell>
        </row>
        <row r="214">
          <cell r="B214" t="str">
            <v>黄伟</v>
          </cell>
          <cell r="C214" t="str">
            <v>西安</v>
          </cell>
          <cell r="D214" t="str">
            <v>西安营销中心</v>
          </cell>
          <cell r="E214" t="str">
            <v>西安销售组</v>
          </cell>
          <cell r="F214" t="str">
            <v>资深销售二级</v>
          </cell>
          <cell r="G214">
            <v>45139</v>
          </cell>
          <cell r="H214">
            <v>45139</v>
          </cell>
          <cell r="I214">
            <v>45292</v>
          </cell>
          <cell r="J214">
            <v>0</v>
          </cell>
          <cell r="K214">
            <v>2</v>
          </cell>
          <cell r="L214">
            <v>0</v>
          </cell>
          <cell r="M214">
            <v>2</v>
          </cell>
          <cell r="N214">
            <v>0</v>
          </cell>
        </row>
        <row r="214">
          <cell r="X214">
            <v>2</v>
          </cell>
        </row>
        <row r="214">
          <cell r="AG214">
            <v>2</v>
          </cell>
          <cell r="AH214">
            <v>0</v>
          </cell>
          <cell r="AI214">
            <v>0</v>
          </cell>
          <cell r="AJ214">
            <v>0.5</v>
          </cell>
        </row>
        <row r="214">
          <cell r="DW214">
            <v>5</v>
          </cell>
          <cell r="DX214">
            <v>0.5</v>
          </cell>
          <cell r="DY214">
            <v>4.5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</row>
        <row r="215">
          <cell r="B215" t="str">
            <v>夏伶慧</v>
          </cell>
          <cell r="C215" t="str">
            <v>上海</v>
          </cell>
          <cell r="D215" t="str">
            <v>产研二部</v>
          </cell>
          <cell r="E215" t="str">
            <v>业务管理二组</v>
          </cell>
          <cell r="F215" t="str">
            <v>产品经理</v>
          </cell>
          <cell r="G215">
            <v>45139</v>
          </cell>
          <cell r="H215">
            <v>45139</v>
          </cell>
          <cell r="I215">
            <v>45292</v>
          </cell>
          <cell r="J215">
            <v>0</v>
          </cell>
          <cell r="K215">
            <v>2</v>
          </cell>
          <cell r="L215">
            <v>2</v>
          </cell>
          <cell r="M215">
            <v>0</v>
          </cell>
          <cell r="N215">
            <v>0</v>
          </cell>
        </row>
        <row r="215">
          <cell r="X215">
            <v>5</v>
          </cell>
        </row>
        <row r="215">
          <cell r="AG215">
            <v>5</v>
          </cell>
          <cell r="AH215">
            <v>-5</v>
          </cell>
          <cell r="AI215">
            <v>-5</v>
          </cell>
        </row>
        <row r="215">
          <cell r="BC215">
            <v>8</v>
          </cell>
        </row>
        <row r="215">
          <cell r="BV215">
            <v>1</v>
          </cell>
          <cell r="BW215">
            <v>1</v>
          </cell>
        </row>
        <row r="215">
          <cell r="CF215">
            <v>1</v>
          </cell>
        </row>
        <row r="215">
          <cell r="CO215">
            <v>1</v>
          </cell>
        </row>
        <row r="215">
          <cell r="CW215">
            <v>4</v>
          </cell>
        </row>
        <row r="215">
          <cell r="CY215">
            <v>2</v>
          </cell>
        </row>
        <row r="215">
          <cell r="DH215">
            <v>2</v>
          </cell>
        </row>
        <row r="215">
          <cell r="DQ215">
            <v>3</v>
          </cell>
        </row>
        <row r="215">
          <cell r="DW215">
            <v>5</v>
          </cell>
          <cell r="DX215">
            <v>5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12</v>
          </cell>
        </row>
        <row r="216">
          <cell r="B216" t="str">
            <v>党磊</v>
          </cell>
          <cell r="C216" t="str">
            <v>西安</v>
          </cell>
          <cell r="D216" t="str">
            <v>西安营销中心</v>
          </cell>
          <cell r="E216" t="str">
            <v>西安销售组</v>
          </cell>
          <cell r="F216" t="str">
            <v>销售专员</v>
          </cell>
          <cell r="G216">
            <v>45142</v>
          </cell>
          <cell r="H216">
            <v>45142</v>
          </cell>
          <cell r="I216">
            <v>45292</v>
          </cell>
          <cell r="J216">
            <v>0</v>
          </cell>
          <cell r="K216">
            <v>2</v>
          </cell>
          <cell r="L216">
            <v>2</v>
          </cell>
          <cell r="M216">
            <v>0</v>
          </cell>
          <cell r="N216">
            <v>0</v>
          </cell>
        </row>
        <row r="216">
          <cell r="P216">
            <v>3</v>
          </cell>
        </row>
        <row r="216">
          <cell r="AG216">
            <v>0</v>
          </cell>
          <cell r="AH216">
            <v>0</v>
          </cell>
          <cell r="AI216">
            <v>0</v>
          </cell>
        </row>
        <row r="216">
          <cell r="AK216">
            <v>8</v>
          </cell>
        </row>
        <row r="216">
          <cell r="BU216">
            <v>4.83</v>
          </cell>
        </row>
        <row r="216">
          <cell r="DN216">
            <v>2</v>
          </cell>
        </row>
        <row r="216">
          <cell r="DW216">
            <v>5</v>
          </cell>
          <cell r="DX216">
            <v>2</v>
          </cell>
          <cell r="DY216">
            <v>3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15.83</v>
          </cell>
        </row>
        <row r="217">
          <cell r="B217" t="str">
            <v>曹佳军</v>
          </cell>
          <cell r="C217" t="str">
            <v>上海</v>
          </cell>
          <cell r="D217" t="str">
            <v>业务一部</v>
          </cell>
          <cell r="E217" t="str">
            <v>业务运营组</v>
          </cell>
          <cell r="F217" t="str">
            <v>业务运营</v>
          </cell>
          <cell r="G217">
            <v>45145</v>
          </cell>
          <cell r="H217">
            <v>45145</v>
          </cell>
          <cell r="I217">
            <v>45292</v>
          </cell>
          <cell r="J217">
            <v>4</v>
          </cell>
          <cell r="K217">
            <v>2</v>
          </cell>
          <cell r="L217">
            <v>0</v>
          </cell>
          <cell r="M217">
            <v>2</v>
          </cell>
          <cell r="N217">
            <v>0</v>
          </cell>
        </row>
        <row r="217">
          <cell r="Q217">
            <v>1</v>
          </cell>
        </row>
        <row r="217">
          <cell r="AG217">
            <v>0</v>
          </cell>
          <cell r="AH217">
            <v>2</v>
          </cell>
          <cell r="AI217">
            <v>0</v>
          </cell>
        </row>
        <row r="217">
          <cell r="AP217">
            <v>5</v>
          </cell>
        </row>
        <row r="217">
          <cell r="CC217">
            <v>2</v>
          </cell>
        </row>
        <row r="217">
          <cell r="DI217">
            <v>4</v>
          </cell>
        </row>
        <row r="217">
          <cell r="DW217">
            <v>5</v>
          </cell>
          <cell r="DX217">
            <v>2</v>
          </cell>
          <cell r="DY217">
            <v>3</v>
          </cell>
          <cell r="DZ217">
            <v>5</v>
          </cell>
          <cell r="EA217">
            <v>4</v>
          </cell>
          <cell r="EB217">
            <v>5</v>
          </cell>
          <cell r="EC217">
            <v>0</v>
          </cell>
          <cell r="ED217">
            <v>0</v>
          </cell>
        </row>
        <row r="218">
          <cell r="B218" t="str">
            <v>杜修文</v>
          </cell>
          <cell r="C218" t="str">
            <v>西安</v>
          </cell>
          <cell r="D218" t="str">
            <v>西安营销中心</v>
          </cell>
          <cell r="E218" t="str">
            <v>西安销售组</v>
          </cell>
          <cell r="F218" t="str">
            <v>销售专员</v>
          </cell>
          <cell r="G218">
            <v>45146</v>
          </cell>
          <cell r="H218">
            <v>45146</v>
          </cell>
          <cell r="I218">
            <v>45292</v>
          </cell>
          <cell r="J218">
            <v>0</v>
          </cell>
          <cell r="K218">
            <v>2</v>
          </cell>
          <cell r="L218">
            <v>1.5</v>
          </cell>
          <cell r="M218">
            <v>0.5</v>
          </cell>
          <cell r="N218">
            <v>0</v>
          </cell>
          <cell r="O218">
            <v>3</v>
          </cell>
          <cell r="P218">
            <v>3</v>
          </cell>
        </row>
        <row r="218">
          <cell r="X218">
            <v>1.5</v>
          </cell>
        </row>
        <row r="218">
          <cell r="AG218">
            <v>4.5</v>
          </cell>
          <cell r="AH218">
            <v>-4</v>
          </cell>
          <cell r="AI218">
            <v>-4</v>
          </cell>
        </row>
        <row r="218">
          <cell r="DE218">
            <v>1</v>
          </cell>
        </row>
        <row r="218">
          <cell r="DW218">
            <v>5</v>
          </cell>
          <cell r="DX218">
            <v>5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3</v>
          </cell>
        </row>
        <row r="219">
          <cell r="B219" t="str">
            <v>张小高</v>
          </cell>
          <cell r="C219" t="str">
            <v>上海</v>
          </cell>
          <cell r="D219" t="str">
            <v>上海营销二部</v>
          </cell>
          <cell r="E219" t="str">
            <v>李腾飞组</v>
          </cell>
          <cell r="F219" t="str">
            <v>销售专员</v>
          </cell>
          <cell r="G219">
            <v>45146</v>
          </cell>
          <cell r="H219">
            <v>45146</v>
          </cell>
          <cell r="I219">
            <v>45292</v>
          </cell>
          <cell r="J219">
            <v>0</v>
          </cell>
          <cell r="K219">
            <v>2</v>
          </cell>
          <cell r="L219">
            <v>0</v>
          </cell>
          <cell r="M219">
            <v>2</v>
          </cell>
          <cell r="N219">
            <v>0</v>
          </cell>
        </row>
        <row r="219">
          <cell r="X219">
            <v>5</v>
          </cell>
        </row>
        <row r="219">
          <cell r="AG219">
            <v>5</v>
          </cell>
          <cell r="AH219">
            <v>-3</v>
          </cell>
          <cell r="AI219">
            <v>-3</v>
          </cell>
          <cell r="AJ219">
            <v>2</v>
          </cell>
        </row>
        <row r="219">
          <cell r="AN219">
            <v>5</v>
          </cell>
        </row>
        <row r="219">
          <cell r="AP219">
            <v>5</v>
          </cell>
        </row>
        <row r="219">
          <cell r="AW219">
            <v>8</v>
          </cell>
        </row>
        <row r="219">
          <cell r="AY219">
            <v>8</v>
          </cell>
        </row>
        <row r="219">
          <cell r="BF219">
            <v>8</v>
          </cell>
        </row>
        <row r="219">
          <cell r="BH219">
            <v>8</v>
          </cell>
        </row>
        <row r="219">
          <cell r="BO219">
            <v>16</v>
          </cell>
        </row>
        <row r="219">
          <cell r="BQ219">
            <v>16</v>
          </cell>
        </row>
        <row r="219">
          <cell r="BX219">
            <v>16</v>
          </cell>
        </row>
        <row r="219">
          <cell r="BZ219">
            <v>16</v>
          </cell>
        </row>
        <row r="219">
          <cell r="CG219">
            <v>24</v>
          </cell>
        </row>
        <row r="219">
          <cell r="CI219">
            <v>24</v>
          </cell>
        </row>
        <row r="219">
          <cell r="DI219">
            <v>16</v>
          </cell>
        </row>
        <row r="219">
          <cell r="DK219">
            <v>16</v>
          </cell>
        </row>
        <row r="219">
          <cell r="DW219">
            <v>5</v>
          </cell>
          <cell r="DX219">
            <v>5</v>
          </cell>
          <cell r="DY219">
            <v>0</v>
          </cell>
          <cell r="DZ219">
            <v>93</v>
          </cell>
          <cell r="EA219">
            <v>93</v>
          </cell>
          <cell r="EB219">
            <v>0</v>
          </cell>
          <cell r="EC219">
            <v>0</v>
          </cell>
          <cell r="ED219">
            <v>0</v>
          </cell>
        </row>
        <row r="220">
          <cell r="B220" t="str">
            <v>张程莹</v>
          </cell>
          <cell r="C220" t="str">
            <v>深圳</v>
          </cell>
          <cell r="D220" t="str">
            <v>产研二部</v>
          </cell>
          <cell r="E220" t="str">
            <v>业务管理二组</v>
          </cell>
          <cell r="F220" t="str">
            <v>测试工程师</v>
          </cell>
          <cell r="G220">
            <v>45146</v>
          </cell>
          <cell r="H220">
            <v>45146</v>
          </cell>
          <cell r="I220">
            <v>45292</v>
          </cell>
          <cell r="J220">
            <v>0</v>
          </cell>
          <cell r="K220">
            <v>2</v>
          </cell>
          <cell r="L220">
            <v>1</v>
          </cell>
          <cell r="M220">
            <v>1</v>
          </cell>
          <cell r="N220">
            <v>0</v>
          </cell>
          <cell r="O220">
            <v>1</v>
          </cell>
          <cell r="P220">
            <v>1</v>
          </cell>
        </row>
        <row r="220">
          <cell r="X220">
            <v>5</v>
          </cell>
        </row>
        <row r="220">
          <cell r="Z220">
            <v>1</v>
          </cell>
        </row>
        <row r="220">
          <cell r="AG220">
            <v>6</v>
          </cell>
          <cell r="AH220">
            <v>-5</v>
          </cell>
          <cell r="AI220">
            <v>-5</v>
          </cell>
        </row>
        <row r="220">
          <cell r="AL220">
            <v>2.5</v>
          </cell>
        </row>
        <row r="220">
          <cell r="AT220">
            <v>8</v>
          </cell>
        </row>
        <row r="220">
          <cell r="BU220">
            <v>4</v>
          </cell>
        </row>
        <row r="220">
          <cell r="CM220">
            <v>8</v>
          </cell>
        </row>
        <row r="220">
          <cell r="CW220">
            <v>8</v>
          </cell>
        </row>
        <row r="220">
          <cell r="DO220">
            <v>16</v>
          </cell>
        </row>
        <row r="220">
          <cell r="DW220">
            <v>5</v>
          </cell>
          <cell r="DX220">
            <v>5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45</v>
          </cell>
        </row>
        <row r="221">
          <cell r="B221" t="str">
            <v>李浩瀚</v>
          </cell>
          <cell r="C221" t="str">
            <v>上海</v>
          </cell>
          <cell r="D221" t="str">
            <v>上海营销一部</v>
          </cell>
          <cell r="E221" t="str">
            <v>朱行悟组</v>
          </cell>
          <cell r="F221" t="str">
            <v>资深销售一级</v>
          </cell>
          <cell r="G221">
            <v>45148</v>
          </cell>
          <cell r="H221">
            <v>45148</v>
          </cell>
          <cell r="I221">
            <v>45292</v>
          </cell>
          <cell r="J221">
            <v>0</v>
          </cell>
          <cell r="K221">
            <v>2</v>
          </cell>
          <cell r="L221">
            <v>0</v>
          </cell>
          <cell r="M221">
            <v>2</v>
          </cell>
          <cell r="N221">
            <v>0</v>
          </cell>
        </row>
        <row r="221">
          <cell r="X221">
            <v>4</v>
          </cell>
        </row>
        <row r="221">
          <cell r="AG221">
            <v>4</v>
          </cell>
          <cell r="AH221">
            <v>-2</v>
          </cell>
          <cell r="AI221">
            <v>-2</v>
          </cell>
        </row>
        <row r="221">
          <cell r="BX221">
            <v>8</v>
          </cell>
        </row>
        <row r="221">
          <cell r="BZ221">
            <v>8</v>
          </cell>
        </row>
        <row r="221">
          <cell r="CG221">
            <v>2</v>
          </cell>
        </row>
        <row r="221">
          <cell r="CI221">
            <v>2</v>
          </cell>
        </row>
        <row r="221">
          <cell r="CP221">
            <v>16</v>
          </cell>
        </row>
        <row r="221">
          <cell r="CR221">
            <v>16</v>
          </cell>
        </row>
        <row r="221">
          <cell r="DW221">
            <v>5</v>
          </cell>
          <cell r="DX221">
            <v>2</v>
          </cell>
          <cell r="DY221">
            <v>3</v>
          </cell>
          <cell r="DZ221">
            <v>26</v>
          </cell>
          <cell r="EA221">
            <v>26</v>
          </cell>
          <cell r="EB221">
            <v>0</v>
          </cell>
          <cell r="EC221">
            <v>0</v>
          </cell>
          <cell r="ED221">
            <v>0</v>
          </cell>
        </row>
        <row r="222">
          <cell r="B222" t="str">
            <v>蔡璐滢</v>
          </cell>
          <cell r="C222" t="str">
            <v>厦门</v>
          </cell>
          <cell r="D222" t="str">
            <v>业务一部</v>
          </cell>
          <cell r="E222" t="str">
            <v>书法事业部</v>
          </cell>
          <cell r="F222" t="str">
            <v>平面设计</v>
          </cell>
          <cell r="G222">
            <v>45148</v>
          </cell>
          <cell r="H222">
            <v>45148</v>
          </cell>
          <cell r="I222">
            <v>45292</v>
          </cell>
          <cell r="J222">
            <v>0</v>
          </cell>
          <cell r="K222">
            <v>2</v>
          </cell>
          <cell r="L222">
            <v>1</v>
          </cell>
          <cell r="M222">
            <v>1</v>
          </cell>
          <cell r="N222">
            <v>0</v>
          </cell>
          <cell r="O222">
            <v>2</v>
          </cell>
        </row>
        <row r="222">
          <cell r="X222">
            <v>2</v>
          </cell>
        </row>
        <row r="222">
          <cell r="AG222">
            <v>4</v>
          </cell>
          <cell r="AH222">
            <v>-3</v>
          </cell>
          <cell r="AI222">
            <v>-3</v>
          </cell>
          <cell r="AJ222">
            <v>1</v>
          </cell>
        </row>
        <row r="222">
          <cell r="AS222">
            <v>0.5</v>
          </cell>
        </row>
        <row r="222">
          <cell r="AU222">
            <v>1.5</v>
          </cell>
        </row>
        <row r="222">
          <cell r="CL222">
            <v>0.5</v>
          </cell>
        </row>
        <row r="222">
          <cell r="DW222">
            <v>5</v>
          </cell>
          <cell r="DX222">
            <v>5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</row>
        <row r="223">
          <cell r="B223" t="str">
            <v>章婷</v>
          </cell>
          <cell r="C223" t="str">
            <v>上海</v>
          </cell>
          <cell r="D223" t="str">
            <v>业务一部</v>
          </cell>
          <cell r="E223" t="str">
            <v>美术事业部</v>
          </cell>
          <cell r="F223" t="str">
            <v>美术高级教研</v>
          </cell>
          <cell r="G223">
            <v>45152</v>
          </cell>
          <cell r="H223">
            <v>45152</v>
          </cell>
          <cell r="I223">
            <v>45292</v>
          </cell>
          <cell r="J223">
            <v>0</v>
          </cell>
          <cell r="K223">
            <v>2</v>
          </cell>
          <cell r="L223">
            <v>1</v>
          </cell>
          <cell r="M223">
            <v>1</v>
          </cell>
          <cell r="N223">
            <v>0</v>
          </cell>
          <cell r="O223">
            <v>1</v>
          </cell>
        </row>
        <row r="223">
          <cell r="AG223">
            <v>1</v>
          </cell>
          <cell r="AH223">
            <v>0</v>
          </cell>
          <cell r="AI223">
            <v>0</v>
          </cell>
        </row>
        <row r="223">
          <cell r="BB223">
            <v>2</v>
          </cell>
        </row>
        <row r="223">
          <cell r="DI223">
            <v>8</v>
          </cell>
        </row>
        <row r="223">
          <cell r="DK223">
            <v>8</v>
          </cell>
        </row>
        <row r="223">
          <cell r="DW223">
            <v>5</v>
          </cell>
          <cell r="DX223">
            <v>2</v>
          </cell>
          <cell r="DY223">
            <v>3</v>
          </cell>
          <cell r="DZ223">
            <v>8</v>
          </cell>
          <cell r="EA223">
            <v>8</v>
          </cell>
          <cell r="EB223">
            <v>0</v>
          </cell>
          <cell r="EC223">
            <v>0</v>
          </cell>
          <cell r="ED223">
            <v>0</v>
          </cell>
        </row>
        <row r="224">
          <cell r="B224" t="str">
            <v>王秀婷</v>
          </cell>
          <cell r="C224" t="str">
            <v>上海</v>
          </cell>
          <cell r="D224" t="str">
            <v>业务一部</v>
          </cell>
          <cell r="E224" t="str">
            <v>美术事业部</v>
          </cell>
          <cell r="F224" t="str">
            <v>美术高级教研</v>
          </cell>
          <cell r="G224">
            <v>45152</v>
          </cell>
          <cell r="H224">
            <v>45152</v>
          </cell>
          <cell r="I224">
            <v>45292</v>
          </cell>
          <cell r="J224">
            <v>0</v>
          </cell>
          <cell r="K224">
            <v>2</v>
          </cell>
          <cell r="L224">
            <v>1.5</v>
          </cell>
          <cell r="M224">
            <v>0.5</v>
          </cell>
          <cell r="N224">
            <v>0</v>
          </cell>
          <cell r="O224">
            <v>0.5</v>
          </cell>
          <cell r="P224">
            <v>1.5</v>
          </cell>
        </row>
        <row r="224">
          <cell r="AG224">
            <v>0.5</v>
          </cell>
          <cell r="AH224">
            <v>0</v>
          </cell>
          <cell r="AI224">
            <v>0</v>
          </cell>
          <cell r="AJ224">
            <v>1</v>
          </cell>
        </row>
        <row r="224">
          <cell r="AY224">
            <v>8</v>
          </cell>
        </row>
        <row r="224">
          <cell r="BB224">
            <v>2</v>
          </cell>
        </row>
        <row r="224">
          <cell r="BF224">
            <v>4.5</v>
          </cell>
        </row>
        <row r="224">
          <cell r="BX224">
            <v>3</v>
          </cell>
        </row>
        <row r="224">
          <cell r="CG224">
            <v>8</v>
          </cell>
        </row>
        <row r="224">
          <cell r="CI224">
            <v>16</v>
          </cell>
        </row>
        <row r="224">
          <cell r="CL224">
            <v>2</v>
          </cell>
        </row>
        <row r="224">
          <cell r="CZ224">
            <v>4</v>
          </cell>
        </row>
        <row r="224">
          <cell r="DW224">
            <v>5</v>
          </cell>
          <cell r="DX224">
            <v>5</v>
          </cell>
          <cell r="DY224">
            <v>0</v>
          </cell>
          <cell r="DZ224">
            <v>24</v>
          </cell>
          <cell r="EA224">
            <v>19.5</v>
          </cell>
          <cell r="EB224">
            <v>4.5</v>
          </cell>
          <cell r="EC224">
            <v>0</v>
          </cell>
          <cell r="ED224">
            <v>1.5</v>
          </cell>
        </row>
        <row r="225">
          <cell r="B225" t="str">
            <v>陈佳俊</v>
          </cell>
          <cell r="C225" t="str">
            <v>长沙</v>
          </cell>
          <cell r="D225" t="str">
            <v>长沙营销中心</v>
          </cell>
          <cell r="E225" t="str">
            <v>何双组</v>
          </cell>
          <cell r="F225" t="str">
            <v>资深销售一级</v>
          </cell>
          <cell r="G225">
            <v>45166</v>
          </cell>
          <cell r="H225">
            <v>45166</v>
          </cell>
          <cell r="I225">
            <v>45292</v>
          </cell>
          <cell r="J225">
            <v>0</v>
          </cell>
          <cell r="K225">
            <v>1.5</v>
          </cell>
          <cell r="L225">
            <v>0</v>
          </cell>
          <cell r="M225">
            <v>1.5</v>
          </cell>
          <cell r="N225">
            <v>0</v>
          </cell>
          <cell r="O225">
            <v>1</v>
          </cell>
        </row>
        <row r="225">
          <cell r="X225">
            <v>2</v>
          </cell>
        </row>
        <row r="225">
          <cell r="AG225">
            <v>3</v>
          </cell>
          <cell r="AH225">
            <v>-1.5</v>
          </cell>
          <cell r="AI225">
            <v>-1.5</v>
          </cell>
        </row>
        <row r="225">
          <cell r="AS225">
            <v>1</v>
          </cell>
        </row>
        <row r="225">
          <cell r="BB225">
            <v>1</v>
          </cell>
          <cell r="BC225">
            <v>3</v>
          </cell>
        </row>
        <row r="225">
          <cell r="BQ225">
            <v>16</v>
          </cell>
        </row>
        <row r="225">
          <cell r="DI225">
            <v>8</v>
          </cell>
        </row>
        <row r="225">
          <cell r="DK225">
            <v>8</v>
          </cell>
        </row>
        <row r="225">
          <cell r="DW225">
            <v>5</v>
          </cell>
          <cell r="DX225">
            <v>3.5</v>
          </cell>
          <cell r="DY225">
            <v>1.5</v>
          </cell>
          <cell r="DZ225">
            <v>24</v>
          </cell>
          <cell r="EA225">
            <v>8</v>
          </cell>
          <cell r="EB225">
            <v>16</v>
          </cell>
          <cell r="EC225">
            <v>0</v>
          </cell>
          <cell r="ED225">
            <v>3</v>
          </cell>
        </row>
        <row r="226">
          <cell r="B226" t="str">
            <v>张卓</v>
          </cell>
          <cell r="C226" t="str">
            <v>西安</v>
          </cell>
          <cell r="D226" t="str">
            <v>西安营销中心</v>
          </cell>
          <cell r="E226" t="str">
            <v>西安销售组</v>
          </cell>
          <cell r="F226" t="str">
            <v>销售专员</v>
          </cell>
          <cell r="G226">
            <v>45166</v>
          </cell>
          <cell r="H226">
            <v>45166</v>
          </cell>
          <cell r="I226">
            <v>45292</v>
          </cell>
          <cell r="J226">
            <v>0</v>
          </cell>
          <cell r="K226">
            <v>1.5</v>
          </cell>
          <cell r="L226">
            <v>0</v>
          </cell>
          <cell r="M226">
            <v>1.5</v>
          </cell>
          <cell r="N226">
            <v>0</v>
          </cell>
          <cell r="O226">
            <v>0.5</v>
          </cell>
        </row>
        <row r="226">
          <cell r="X226">
            <v>2.5</v>
          </cell>
          <cell r="Y226">
            <v>3</v>
          </cell>
        </row>
        <row r="226">
          <cell r="AG226">
            <v>3</v>
          </cell>
          <cell r="AH226">
            <v>-1.5</v>
          </cell>
          <cell r="AI226">
            <v>-1.5</v>
          </cell>
        </row>
        <row r="226">
          <cell r="AK226">
            <v>3</v>
          </cell>
        </row>
        <row r="226">
          <cell r="BU226">
            <v>4.23</v>
          </cell>
        </row>
        <row r="226">
          <cell r="CV226">
            <v>0.5</v>
          </cell>
        </row>
        <row r="226">
          <cell r="DE226">
            <v>0.5</v>
          </cell>
        </row>
        <row r="226">
          <cell r="DN226">
            <v>0.5</v>
          </cell>
        </row>
        <row r="226">
          <cell r="DW226">
            <v>5</v>
          </cell>
          <cell r="DX226">
            <v>3</v>
          </cell>
          <cell r="DY226">
            <v>2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10.23</v>
          </cell>
        </row>
        <row r="227">
          <cell r="B227" t="str">
            <v>周波涛</v>
          </cell>
          <cell r="C227" t="str">
            <v>长沙</v>
          </cell>
          <cell r="D227" t="str">
            <v>长沙营销中心</v>
          </cell>
          <cell r="E227" t="str">
            <v>周波涛组</v>
          </cell>
          <cell r="F227" t="str">
            <v>销售主管</v>
          </cell>
          <cell r="G227">
            <v>45173</v>
          </cell>
          <cell r="H227">
            <v>45173</v>
          </cell>
          <cell r="I227">
            <v>45292</v>
          </cell>
          <cell r="J227">
            <v>0</v>
          </cell>
          <cell r="K227">
            <v>1.5</v>
          </cell>
          <cell r="L227">
            <v>0</v>
          </cell>
          <cell r="M227">
            <v>1.5</v>
          </cell>
          <cell r="N227">
            <v>0</v>
          </cell>
        </row>
        <row r="227">
          <cell r="X227">
            <v>1.5</v>
          </cell>
          <cell r="Y227">
            <v>11</v>
          </cell>
        </row>
        <row r="227">
          <cell r="AG227">
            <v>1.5</v>
          </cell>
          <cell r="AH227">
            <v>0</v>
          </cell>
          <cell r="AI227">
            <v>0</v>
          </cell>
        </row>
        <row r="227">
          <cell r="BB227">
            <v>0.5</v>
          </cell>
        </row>
        <row r="227">
          <cell r="BV227">
            <v>1</v>
          </cell>
        </row>
        <row r="227">
          <cell r="DN227">
            <v>0.5</v>
          </cell>
        </row>
        <row r="227">
          <cell r="DW227">
            <v>5</v>
          </cell>
          <cell r="DX227">
            <v>1</v>
          </cell>
          <cell r="DY227">
            <v>4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11</v>
          </cell>
        </row>
        <row r="228">
          <cell r="B228" t="str">
            <v>王之枫</v>
          </cell>
          <cell r="C228" t="str">
            <v>上海</v>
          </cell>
          <cell r="D228" t="str">
            <v>产研二部</v>
          </cell>
          <cell r="E228" t="str">
            <v>业务管理一组</v>
          </cell>
          <cell r="F228" t="str">
            <v>PHP开发工程师</v>
          </cell>
          <cell r="G228">
            <v>45174</v>
          </cell>
          <cell r="H228">
            <v>45174</v>
          </cell>
          <cell r="I228">
            <v>45292</v>
          </cell>
          <cell r="J228">
            <v>8</v>
          </cell>
          <cell r="K228">
            <v>1.5</v>
          </cell>
          <cell r="L228">
            <v>1.5</v>
          </cell>
          <cell r="M228">
            <v>0</v>
          </cell>
          <cell r="N228">
            <v>0</v>
          </cell>
        </row>
        <row r="228">
          <cell r="S228">
            <v>8</v>
          </cell>
        </row>
        <row r="228">
          <cell r="X228">
            <v>4</v>
          </cell>
          <cell r="Y228">
            <v>16</v>
          </cell>
        </row>
        <row r="228">
          <cell r="AG228">
            <v>4</v>
          </cell>
          <cell r="AH228">
            <v>-4</v>
          </cell>
          <cell r="AI228">
            <v>-4</v>
          </cell>
        </row>
        <row r="228">
          <cell r="AP228">
            <v>16</v>
          </cell>
        </row>
        <row r="228">
          <cell r="AW228">
            <v>10.5</v>
          </cell>
        </row>
        <row r="228">
          <cell r="AY228">
            <v>8</v>
          </cell>
        </row>
        <row r="228">
          <cell r="BF228">
            <v>2.5</v>
          </cell>
        </row>
        <row r="228">
          <cell r="BN228">
            <v>3</v>
          </cell>
        </row>
        <row r="228">
          <cell r="BQ228">
            <v>8</v>
          </cell>
        </row>
        <row r="228">
          <cell r="BV228">
            <v>0.5</v>
          </cell>
        </row>
        <row r="228">
          <cell r="CG228">
            <v>4</v>
          </cell>
        </row>
        <row r="228">
          <cell r="CI228">
            <v>8</v>
          </cell>
        </row>
        <row r="228">
          <cell r="CP228">
            <v>16</v>
          </cell>
        </row>
        <row r="228">
          <cell r="CR228">
            <v>8</v>
          </cell>
        </row>
        <row r="228">
          <cell r="DI228">
            <v>2.5</v>
          </cell>
        </row>
        <row r="228">
          <cell r="DR228">
            <v>3.5</v>
          </cell>
        </row>
        <row r="228">
          <cell r="DT228">
            <v>7</v>
          </cell>
        </row>
        <row r="228">
          <cell r="DW228">
            <v>5</v>
          </cell>
          <cell r="DX228">
            <v>4</v>
          </cell>
          <cell r="DY228">
            <v>1</v>
          </cell>
          <cell r="DZ228">
            <v>55</v>
          </cell>
          <cell r="EA228">
            <v>47</v>
          </cell>
          <cell r="EB228">
            <v>16</v>
          </cell>
          <cell r="EC228">
            <v>0</v>
          </cell>
          <cell r="ED228">
            <v>16</v>
          </cell>
        </row>
        <row r="229">
          <cell r="B229" t="str">
            <v>孙超</v>
          </cell>
          <cell r="C229" t="str">
            <v>上海</v>
          </cell>
          <cell r="D229" t="str">
            <v>产研二部</v>
          </cell>
          <cell r="E229" t="str">
            <v>业务管理二组</v>
          </cell>
          <cell r="F229" t="str">
            <v>产品部主管</v>
          </cell>
          <cell r="G229">
            <v>45181</v>
          </cell>
          <cell r="H229">
            <v>45181</v>
          </cell>
          <cell r="I229">
            <v>45292</v>
          </cell>
          <cell r="J229">
            <v>0</v>
          </cell>
          <cell r="K229">
            <v>1.5</v>
          </cell>
          <cell r="L229">
            <v>0</v>
          </cell>
          <cell r="M229">
            <v>1.5</v>
          </cell>
          <cell r="N229">
            <v>0</v>
          </cell>
        </row>
        <row r="229">
          <cell r="X229">
            <v>2</v>
          </cell>
        </row>
        <row r="229">
          <cell r="AG229">
            <v>2</v>
          </cell>
          <cell r="AH229">
            <v>-0.5</v>
          </cell>
          <cell r="AI229">
            <v>-0.5</v>
          </cell>
        </row>
        <row r="229">
          <cell r="AS229">
            <v>3</v>
          </cell>
        </row>
        <row r="229">
          <cell r="BQ229">
            <v>8</v>
          </cell>
        </row>
        <row r="229">
          <cell r="CI229">
            <v>8</v>
          </cell>
        </row>
        <row r="229">
          <cell r="CL229">
            <v>0.5</v>
          </cell>
        </row>
        <row r="229">
          <cell r="CP229">
            <v>16</v>
          </cell>
        </row>
        <row r="229">
          <cell r="CR229">
            <v>8</v>
          </cell>
        </row>
        <row r="229">
          <cell r="DA229">
            <v>8</v>
          </cell>
        </row>
        <row r="229">
          <cell r="DR229">
            <v>4</v>
          </cell>
          <cell r="DS229">
            <v>16</v>
          </cell>
        </row>
        <row r="229">
          <cell r="DW229">
            <v>5</v>
          </cell>
          <cell r="DX229">
            <v>4</v>
          </cell>
          <cell r="DY229">
            <v>1</v>
          </cell>
          <cell r="DZ229">
            <v>48</v>
          </cell>
          <cell r="EA229">
            <v>20</v>
          </cell>
          <cell r="EB229">
            <v>4</v>
          </cell>
          <cell r="EC229">
            <v>32</v>
          </cell>
          <cell r="ED229">
            <v>0</v>
          </cell>
        </row>
        <row r="230">
          <cell r="B230" t="str">
            <v>陈锴</v>
          </cell>
          <cell r="C230" t="str">
            <v>厦门</v>
          </cell>
          <cell r="D230" t="str">
            <v>厦门营销二部</v>
          </cell>
          <cell r="E230" t="str">
            <v>许满玉组</v>
          </cell>
          <cell r="F230" t="str">
            <v>销售专员</v>
          </cell>
          <cell r="G230">
            <v>45187</v>
          </cell>
          <cell r="H230">
            <v>45187</v>
          </cell>
          <cell r="I230">
            <v>45292</v>
          </cell>
          <cell r="J230">
            <v>0</v>
          </cell>
          <cell r="K230">
            <v>1.5</v>
          </cell>
          <cell r="L230">
            <v>0</v>
          </cell>
          <cell r="M230">
            <v>1.5</v>
          </cell>
          <cell r="N230">
            <v>0</v>
          </cell>
        </row>
        <row r="230">
          <cell r="S230">
            <v>16</v>
          </cell>
        </row>
        <row r="230">
          <cell r="U230">
            <v>16</v>
          </cell>
        </row>
        <row r="230">
          <cell r="X230">
            <v>1.5</v>
          </cell>
        </row>
        <row r="230">
          <cell r="AB230">
            <v>8</v>
          </cell>
        </row>
        <row r="230">
          <cell r="AD230">
            <v>8</v>
          </cell>
        </row>
        <row r="230">
          <cell r="AG230">
            <v>1.5</v>
          </cell>
          <cell r="AH230">
            <v>0</v>
          </cell>
          <cell r="AI230">
            <v>0</v>
          </cell>
          <cell r="AJ230">
            <v>1</v>
          </cell>
        </row>
        <row r="230">
          <cell r="AS230">
            <v>1</v>
          </cell>
        </row>
        <row r="230">
          <cell r="BB230">
            <v>2</v>
          </cell>
        </row>
        <row r="230">
          <cell r="BX230">
            <v>8</v>
          </cell>
        </row>
        <row r="230">
          <cell r="BZ230">
            <v>8</v>
          </cell>
        </row>
        <row r="230">
          <cell r="CL230">
            <v>1</v>
          </cell>
        </row>
        <row r="230">
          <cell r="CP230">
            <v>8</v>
          </cell>
        </row>
        <row r="230">
          <cell r="CR230">
            <v>8</v>
          </cell>
        </row>
        <row r="230">
          <cell r="CZ230">
            <v>8</v>
          </cell>
        </row>
        <row r="230">
          <cell r="DB230">
            <v>8</v>
          </cell>
        </row>
        <row r="230">
          <cell r="DW230">
            <v>5</v>
          </cell>
          <cell r="DX230">
            <v>5</v>
          </cell>
          <cell r="DY230">
            <v>0</v>
          </cell>
          <cell r="DZ230">
            <v>48</v>
          </cell>
          <cell r="EA230">
            <v>48</v>
          </cell>
          <cell r="EB230">
            <v>0</v>
          </cell>
          <cell r="EC230">
            <v>0</v>
          </cell>
          <cell r="ED230">
            <v>0</v>
          </cell>
        </row>
        <row r="231">
          <cell r="B231" t="str">
            <v>樊云曦</v>
          </cell>
          <cell r="C231" t="str">
            <v>上海</v>
          </cell>
          <cell r="D231" t="str">
            <v>产研二部</v>
          </cell>
          <cell r="E231" t="str">
            <v>业务管理二组</v>
          </cell>
          <cell r="F231" t="str">
            <v>UI设计师</v>
          </cell>
          <cell r="G231">
            <v>45222</v>
          </cell>
          <cell r="H231">
            <v>45222</v>
          </cell>
          <cell r="I231">
            <v>45292</v>
          </cell>
          <cell r="J231">
            <v>0</v>
          </cell>
          <cell r="K231">
            <v>1</v>
          </cell>
          <cell r="L231">
            <v>0</v>
          </cell>
          <cell r="M231">
            <v>1</v>
          </cell>
          <cell r="N231">
            <v>0</v>
          </cell>
        </row>
        <row r="231">
          <cell r="X231">
            <v>3</v>
          </cell>
        </row>
        <row r="231">
          <cell r="AG231">
            <v>3</v>
          </cell>
          <cell r="AH231">
            <v>-2</v>
          </cell>
          <cell r="AI231">
            <v>-2</v>
          </cell>
        </row>
        <row r="231">
          <cell r="AS231">
            <v>1.5</v>
          </cell>
        </row>
        <row r="231">
          <cell r="CL231">
            <v>1.5</v>
          </cell>
          <cell r="CM231">
            <v>8</v>
          </cell>
        </row>
        <row r="231">
          <cell r="CW231">
            <v>1</v>
          </cell>
        </row>
        <row r="231">
          <cell r="DT231">
            <v>8</v>
          </cell>
        </row>
        <row r="231">
          <cell r="DW231">
            <v>5</v>
          </cell>
          <cell r="DX231">
            <v>5</v>
          </cell>
          <cell r="DY231">
            <v>0</v>
          </cell>
          <cell r="DZ231">
            <v>8</v>
          </cell>
          <cell r="EA231">
            <v>0</v>
          </cell>
          <cell r="EB231">
            <v>8</v>
          </cell>
          <cell r="EC231">
            <v>0</v>
          </cell>
          <cell r="ED231">
            <v>9</v>
          </cell>
        </row>
        <row r="232">
          <cell r="B232" t="str">
            <v>赵小明</v>
          </cell>
          <cell r="C232" t="str">
            <v>深圳</v>
          </cell>
          <cell r="D232" t="str">
            <v>产研二部</v>
          </cell>
          <cell r="E232" t="str">
            <v>业务管理二组</v>
          </cell>
          <cell r="F232" t="str">
            <v>PHP开发主管</v>
          </cell>
          <cell r="G232">
            <v>45222</v>
          </cell>
          <cell r="H232">
            <v>45222</v>
          </cell>
          <cell r="I232">
            <v>45292</v>
          </cell>
          <cell r="J232">
            <v>0</v>
          </cell>
          <cell r="K232">
            <v>1</v>
          </cell>
          <cell r="L232">
            <v>0</v>
          </cell>
          <cell r="M232">
            <v>1</v>
          </cell>
          <cell r="N232">
            <v>0</v>
          </cell>
        </row>
        <row r="232">
          <cell r="X232">
            <v>3</v>
          </cell>
        </row>
        <row r="232">
          <cell r="AG232">
            <v>3</v>
          </cell>
          <cell r="AH232">
            <v>-2</v>
          </cell>
          <cell r="AI232">
            <v>-2</v>
          </cell>
        </row>
        <row r="232">
          <cell r="DW232">
            <v>5</v>
          </cell>
          <cell r="DX232">
            <v>2</v>
          </cell>
          <cell r="DY232">
            <v>3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</row>
        <row r="233">
          <cell r="B233" t="str">
            <v>汪燕萍</v>
          </cell>
          <cell r="C233" t="str">
            <v>厦门</v>
          </cell>
          <cell r="D233" t="str">
            <v>厦门内容部</v>
          </cell>
          <cell r="E233" t="str">
            <v>陈雅真组</v>
          </cell>
          <cell r="F233" t="str">
            <v>内容编辑</v>
          </cell>
          <cell r="G233">
            <v>45222</v>
          </cell>
          <cell r="H233">
            <v>45222</v>
          </cell>
          <cell r="I233">
            <v>45292</v>
          </cell>
          <cell r="J233">
            <v>0</v>
          </cell>
          <cell r="K233">
            <v>1</v>
          </cell>
          <cell r="L233">
            <v>0</v>
          </cell>
          <cell r="M233">
            <v>1</v>
          </cell>
          <cell r="N233">
            <v>0</v>
          </cell>
        </row>
        <row r="233">
          <cell r="X233">
            <v>2</v>
          </cell>
        </row>
        <row r="233">
          <cell r="AG233">
            <v>2</v>
          </cell>
          <cell r="AH233">
            <v>-1</v>
          </cell>
          <cell r="AI233">
            <v>-1</v>
          </cell>
        </row>
        <row r="233">
          <cell r="AS233">
            <v>1</v>
          </cell>
        </row>
        <row r="233">
          <cell r="BK233">
            <v>1</v>
          </cell>
        </row>
        <row r="233">
          <cell r="CC233">
            <v>1</v>
          </cell>
        </row>
        <row r="233">
          <cell r="DW233">
            <v>5</v>
          </cell>
          <cell r="DX233">
            <v>4</v>
          </cell>
          <cell r="DY233">
            <v>1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</row>
        <row r="234">
          <cell r="B234" t="str">
            <v>罗琳</v>
          </cell>
          <cell r="C234" t="str">
            <v>厦门</v>
          </cell>
          <cell r="D234" t="str">
            <v>厦门内容部</v>
          </cell>
          <cell r="E234" t="str">
            <v>陈雅真组</v>
          </cell>
          <cell r="F234" t="str">
            <v>内容编辑</v>
          </cell>
          <cell r="G234">
            <v>45229</v>
          </cell>
          <cell r="H234">
            <v>45229</v>
          </cell>
          <cell r="I234">
            <v>45292</v>
          </cell>
          <cell r="J234">
            <v>0</v>
          </cell>
          <cell r="K234">
            <v>1</v>
          </cell>
          <cell r="L234">
            <v>0</v>
          </cell>
          <cell r="M234">
            <v>1</v>
          </cell>
          <cell r="N234">
            <v>0</v>
          </cell>
        </row>
        <row r="234">
          <cell r="P234">
            <v>1</v>
          </cell>
        </row>
        <row r="234">
          <cell r="S234">
            <v>8</v>
          </cell>
        </row>
        <row r="234">
          <cell r="U234">
            <v>8</v>
          </cell>
        </row>
        <row r="234">
          <cell r="X234">
            <v>3</v>
          </cell>
          <cell r="Y234">
            <v>3</v>
          </cell>
        </row>
        <row r="234">
          <cell r="AG234">
            <v>3</v>
          </cell>
          <cell r="AH234">
            <v>-2</v>
          </cell>
          <cell r="AI234">
            <v>-2</v>
          </cell>
        </row>
        <row r="234">
          <cell r="AS234">
            <v>0.5</v>
          </cell>
        </row>
        <row r="234">
          <cell r="CC234">
            <v>2.5</v>
          </cell>
          <cell r="CD234">
            <v>1</v>
          </cell>
        </row>
        <row r="234">
          <cell r="CW234">
            <v>112</v>
          </cell>
        </row>
        <row r="234">
          <cell r="DF234">
            <v>8</v>
          </cell>
        </row>
        <row r="234">
          <cell r="DW234">
            <v>5</v>
          </cell>
          <cell r="DX234">
            <v>5</v>
          </cell>
          <cell r="DY234">
            <v>0</v>
          </cell>
          <cell r="DZ234">
            <v>8</v>
          </cell>
          <cell r="EA234">
            <v>8</v>
          </cell>
          <cell r="EB234">
            <v>0</v>
          </cell>
          <cell r="EC234">
            <v>0</v>
          </cell>
          <cell r="ED234">
            <v>125</v>
          </cell>
        </row>
        <row r="235">
          <cell r="B235" t="str">
            <v>陆诗尧</v>
          </cell>
          <cell r="C235" t="str">
            <v>上海</v>
          </cell>
          <cell r="D235" t="str">
            <v>产研二部</v>
          </cell>
          <cell r="E235" t="str">
            <v>系统中台组</v>
          </cell>
          <cell r="F235" t="str">
            <v>Java开发工程师</v>
          </cell>
          <cell r="G235">
            <v>45231</v>
          </cell>
          <cell r="H235">
            <v>45231</v>
          </cell>
          <cell r="I235">
            <v>45292</v>
          </cell>
          <cell r="J235">
            <v>8</v>
          </cell>
          <cell r="K235">
            <v>1</v>
          </cell>
          <cell r="L235">
            <v>0</v>
          </cell>
          <cell r="M235">
            <v>1</v>
          </cell>
          <cell r="N235">
            <v>0</v>
          </cell>
        </row>
        <row r="235">
          <cell r="S235">
            <v>8</v>
          </cell>
        </row>
        <row r="235">
          <cell r="X235">
            <v>1</v>
          </cell>
        </row>
        <row r="235">
          <cell r="AG235">
            <v>6</v>
          </cell>
          <cell r="AH235">
            <v>-5</v>
          </cell>
          <cell r="AI235">
            <v>-5</v>
          </cell>
          <cell r="AJ235">
            <v>0.5</v>
          </cell>
        </row>
        <row r="235">
          <cell r="AP235">
            <v>16</v>
          </cell>
        </row>
        <row r="235">
          <cell r="AW235">
            <v>1</v>
          </cell>
        </row>
        <row r="235">
          <cell r="AY235">
            <v>4</v>
          </cell>
        </row>
        <row r="235">
          <cell r="BF235">
            <v>3.5</v>
          </cell>
        </row>
        <row r="235">
          <cell r="BO235">
            <v>2</v>
          </cell>
        </row>
        <row r="235">
          <cell r="BT235">
            <v>0.5</v>
          </cell>
        </row>
        <row r="235">
          <cell r="BX235">
            <v>2</v>
          </cell>
          <cell r="BY235">
            <v>5.5</v>
          </cell>
          <cell r="BZ235">
            <v>13.5</v>
          </cell>
        </row>
        <row r="235">
          <cell r="CG235">
            <v>2</v>
          </cell>
          <cell r="CH235">
            <v>16</v>
          </cell>
        </row>
        <row r="235">
          <cell r="CL235">
            <v>1</v>
          </cell>
        </row>
        <row r="235">
          <cell r="CP235">
            <v>2</v>
          </cell>
          <cell r="CQ235">
            <v>5.5</v>
          </cell>
        </row>
        <row r="235">
          <cell r="CZ235">
            <v>1</v>
          </cell>
        </row>
        <row r="235">
          <cell r="DB235">
            <v>5.5</v>
          </cell>
        </row>
        <row r="235">
          <cell r="DE235">
            <v>1</v>
          </cell>
        </row>
        <row r="235">
          <cell r="DJ235">
            <v>4.5</v>
          </cell>
        </row>
        <row r="235">
          <cell r="DR235">
            <v>5.5</v>
          </cell>
        </row>
        <row r="235">
          <cell r="DT235">
            <v>10</v>
          </cell>
        </row>
        <row r="235">
          <cell r="DW235">
            <v>5</v>
          </cell>
          <cell r="DX235">
            <v>8</v>
          </cell>
          <cell r="DY235">
            <v>-3</v>
          </cell>
          <cell r="DZ235">
            <v>80.5</v>
          </cell>
          <cell r="EA235">
            <v>27</v>
          </cell>
          <cell r="EB235">
            <v>30</v>
          </cell>
          <cell r="EC235">
            <v>31.5</v>
          </cell>
          <cell r="ED235">
            <v>0</v>
          </cell>
        </row>
        <row r="236">
          <cell r="B236" t="str">
            <v>蓝传涛</v>
          </cell>
          <cell r="C236" t="str">
            <v>上海</v>
          </cell>
          <cell r="D236" t="str">
            <v>产研二部</v>
          </cell>
          <cell r="E236" t="str">
            <v>系统中台组</v>
          </cell>
          <cell r="F236" t="str">
            <v>Java开发工程师</v>
          </cell>
          <cell r="G236">
            <v>45231</v>
          </cell>
          <cell r="H236">
            <v>45231</v>
          </cell>
          <cell r="I236">
            <v>45292</v>
          </cell>
          <cell r="J236">
            <v>8</v>
          </cell>
          <cell r="K236">
            <v>1</v>
          </cell>
          <cell r="L236">
            <v>0</v>
          </cell>
          <cell r="M236">
            <v>1</v>
          </cell>
          <cell r="N236">
            <v>0</v>
          </cell>
        </row>
        <row r="236">
          <cell r="X236">
            <v>6</v>
          </cell>
        </row>
        <row r="236">
          <cell r="AG236">
            <v>3</v>
          </cell>
          <cell r="AH236">
            <v>-2</v>
          </cell>
          <cell r="AI236">
            <v>-2</v>
          </cell>
        </row>
        <row r="236">
          <cell r="AO236">
            <v>24</v>
          </cell>
        </row>
        <row r="236">
          <cell r="AY236">
            <v>25</v>
          </cell>
        </row>
        <row r="236">
          <cell r="BF236">
            <v>1.5</v>
          </cell>
        </row>
        <row r="236">
          <cell r="BP236">
            <v>16</v>
          </cell>
        </row>
        <row r="236">
          <cell r="BY236">
            <v>32</v>
          </cell>
        </row>
        <row r="236">
          <cell r="CH236">
            <v>24</v>
          </cell>
        </row>
        <row r="236">
          <cell r="CP236">
            <v>16</v>
          </cell>
          <cell r="CQ236">
            <v>16</v>
          </cell>
        </row>
        <row r="236">
          <cell r="DA236">
            <v>8</v>
          </cell>
        </row>
        <row r="236">
          <cell r="DJ236">
            <v>24</v>
          </cell>
        </row>
        <row r="236">
          <cell r="DR236">
            <v>2</v>
          </cell>
          <cell r="DS236">
            <v>24</v>
          </cell>
          <cell r="DT236">
            <v>13</v>
          </cell>
        </row>
        <row r="236">
          <cell r="DW236">
            <v>5</v>
          </cell>
          <cell r="DX236">
            <v>2</v>
          </cell>
          <cell r="DY236">
            <v>3</v>
          </cell>
          <cell r="DZ236">
            <v>206</v>
          </cell>
          <cell r="EA236">
            <v>19.5</v>
          </cell>
          <cell r="EB236">
            <v>26.5</v>
          </cell>
          <cell r="EC236">
            <v>176</v>
          </cell>
          <cell r="ED236">
            <v>0</v>
          </cell>
        </row>
        <row r="237">
          <cell r="B237" t="str">
            <v>徐宁</v>
          </cell>
          <cell r="C237" t="str">
            <v>上海</v>
          </cell>
          <cell r="D237" t="str">
            <v>产研二部</v>
          </cell>
          <cell r="E237" t="str">
            <v>业务管理一组</v>
          </cell>
          <cell r="F237" t="str">
            <v>测试工程师</v>
          </cell>
          <cell r="G237">
            <v>45231</v>
          </cell>
          <cell r="H237">
            <v>45231</v>
          </cell>
          <cell r="I237">
            <v>45292</v>
          </cell>
          <cell r="J237">
            <v>0</v>
          </cell>
          <cell r="K237">
            <v>1</v>
          </cell>
          <cell r="L237">
            <v>0</v>
          </cell>
          <cell r="M237">
            <v>1</v>
          </cell>
          <cell r="N237">
            <v>0</v>
          </cell>
        </row>
        <row r="237">
          <cell r="X237">
            <v>3</v>
          </cell>
        </row>
        <row r="237">
          <cell r="AG237">
            <v>6</v>
          </cell>
          <cell r="AH237">
            <v>-5</v>
          </cell>
          <cell r="AI237">
            <v>-5</v>
          </cell>
        </row>
        <row r="237">
          <cell r="AP237">
            <v>8</v>
          </cell>
        </row>
        <row r="237">
          <cell r="AW237">
            <v>8</v>
          </cell>
        </row>
        <row r="237">
          <cell r="CI237">
            <v>8</v>
          </cell>
        </row>
        <row r="237">
          <cell r="CP237">
            <v>16</v>
          </cell>
        </row>
        <row r="237">
          <cell r="CR237">
            <v>16</v>
          </cell>
        </row>
        <row r="237">
          <cell r="CV237">
            <v>1</v>
          </cell>
        </row>
        <row r="237">
          <cell r="CZ237">
            <v>4</v>
          </cell>
        </row>
        <row r="237">
          <cell r="DK237">
            <v>16</v>
          </cell>
        </row>
        <row r="237">
          <cell r="DS237">
            <v>8</v>
          </cell>
          <cell r="DT237">
            <v>8</v>
          </cell>
        </row>
        <row r="237">
          <cell r="DW237">
            <v>5</v>
          </cell>
          <cell r="DX237">
            <v>6</v>
          </cell>
          <cell r="DY237">
            <v>-1</v>
          </cell>
          <cell r="DZ237">
            <v>64</v>
          </cell>
          <cell r="EA237">
            <v>28</v>
          </cell>
          <cell r="EB237">
            <v>28</v>
          </cell>
          <cell r="EC237">
            <v>8</v>
          </cell>
          <cell r="ED237">
            <v>0</v>
          </cell>
        </row>
        <row r="238">
          <cell r="B238" t="str">
            <v>汪诗雨</v>
          </cell>
          <cell r="C238" t="str">
            <v>上海</v>
          </cell>
          <cell r="D238" t="str">
            <v>产研二部</v>
          </cell>
          <cell r="E238" t="str">
            <v>系统中台组</v>
          </cell>
          <cell r="F238" t="str">
            <v>测试工程师</v>
          </cell>
          <cell r="G238">
            <v>45231</v>
          </cell>
          <cell r="H238">
            <v>45231</v>
          </cell>
          <cell r="I238">
            <v>45292</v>
          </cell>
          <cell r="J238">
            <v>12</v>
          </cell>
          <cell r="K238">
            <v>1</v>
          </cell>
          <cell r="L238">
            <v>0</v>
          </cell>
          <cell r="M238">
            <v>1</v>
          </cell>
          <cell r="N238">
            <v>0</v>
          </cell>
        </row>
        <row r="238">
          <cell r="X238">
            <v>6</v>
          </cell>
        </row>
        <row r="238">
          <cell r="AG238">
            <v>3</v>
          </cell>
          <cell r="AH238">
            <v>-2</v>
          </cell>
          <cell r="AI238">
            <v>-2</v>
          </cell>
        </row>
        <row r="238">
          <cell r="AP238">
            <v>8</v>
          </cell>
        </row>
        <row r="238">
          <cell r="AW238">
            <v>8</v>
          </cell>
        </row>
        <row r="238">
          <cell r="AY238">
            <v>8</v>
          </cell>
        </row>
        <row r="238">
          <cell r="BF238">
            <v>1</v>
          </cell>
        </row>
        <row r="238">
          <cell r="BH238">
            <v>8</v>
          </cell>
        </row>
        <row r="238">
          <cell r="BX238">
            <v>4</v>
          </cell>
        </row>
        <row r="238">
          <cell r="CG238">
            <v>2</v>
          </cell>
        </row>
        <row r="238">
          <cell r="CI238">
            <v>8</v>
          </cell>
        </row>
        <row r="238">
          <cell r="CP238">
            <v>18</v>
          </cell>
        </row>
        <row r="238">
          <cell r="CR238">
            <v>16</v>
          </cell>
        </row>
        <row r="238">
          <cell r="DR238">
            <v>2</v>
          </cell>
        </row>
        <row r="238">
          <cell r="DT238">
            <v>21</v>
          </cell>
        </row>
        <row r="238">
          <cell r="DW238">
            <v>5</v>
          </cell>
          <cell r="DX238">
            <v>2</v>
          </cell>
          <cell r="DY238">
            <v>3</v>
          </cell>
          <cell r="DZ238">
            <v>69</v>
          </cell>
          <cell r="EA238">
            <v>35</v>
          </cell>
          <cell r="EB238">
            <v>46</v>
          </cell>
          <cell r="EC238">
            <v>0</v>
          </cell>
          <cell r="ED238">
            <v>0</v>
          </cell>
        </row>
        <row r="239">
          <cell r="B239" t="str">
            <v>张家惠</v>
          </cell>
          <cell r="C239" t="str">
            <v>上海</v>
          </cell>
          <cell r="D239" t="str">
            <v>产研二部</v>
          </cell>
          <cell r="E239" t="str">
            <v>架构组</v>
          </cell>
          <cell r="F239" t="str">
            <v>测试工程师</v>
          </cell>
          <cell r="G239">
            <v>45231</v>
          </cell>
          <cell r="H239">
            <v>45231</v>
          </cell>
          <cell r="I239">
            <v>45292</v>
          </cell>
          <cell r="J239">
            <v>4</v>
          </cell>
          <cell r="K239">
            <v>1</v>
          </cell>
          <cell r="L239">
            <v>0</v>
          </cell>
          <cell r="M239">
            <v>1</v>
          </cell>
          <cell r="N239">
            <v>0</v>
          </cell>
        </row>
        <row r="239">
          <cell r="U239">
            <v>12</v>
          </cell>
        </row>
        <row r="239">
          <cell r="X239">
            <v>3</v>
          </cell>
        </row>
        <row r="239">
          <cell r="AG239">
            <v>3</v>
          </cell>
          <cell r="AH239">
            <v>-2</v>
          </cell>
          <cell r="AI239">
            <v>-2</v>
          </cell>
        </row>
        <row r="239">
          <cell r="AO239">
            <v>8</v>
          </cell>
          <cell r="AP239">
            <v>8</v>
          </cell>
        </row>
        <row r="239">
          <cell r="BH239">
            <v>8</v>
          </cell>
        </row>
        <row r="239">
          <cell r="BT239">
            <v>1</v>
          </cell>
        </row>
        <row r="239">
          <cell r="CP239">
            <v>24</v>
          </cell>
        </row>
        <row r="239">
          <cell r="CR239">
            <v>16</v>
          </cell>
        </row>
        <row r="239">
          <cell r="CV239">
            <v>1</v>
          </cell>
        </row>
        <row r="239">
          <cell r="DK239">
            <v>16</v>
          </cell>
        </row>
        <row r="239">
          <cell r="DW239">
            <v>5</v>
          </cell>
          <cell r="DX239">
            <v>4</v>
          </cell>
          <cell r="DY239">
            <v>1</v>
          </cell>
          <cell r="DZ239">
            <v>68</v>
          </cell>
          <cell r="EA239">
            <v>24</v>
          </cell>
          <cell r="EB239">
            <v>40</v>
          </cell>
          <cell r="EC239">
            <v>8</v>
          </cell>
          <cell r="ED239">
            <v>0</v>
          </cell>
        </row>
        <row r="240">
          <cell r="B240" t="str">
            <v>安治豪</v>
          </cell>
          <cell r="C240" t="str">
            <v>郑州</v>
          </cell>
          <cell r="D240" t="str">
            <v>郑州营销中心</v>
          </cell>
          <cell r="E240" t="str">
            <v>郭学雷组</v>
          </cell>
          <cell r="F240" t="str">
            <v>销售专员</v>
          </cell>
          <cell r="G240">
            <v>45232</v>
          </cell>
          <cell r="H240">
            <v>45232</v>
          </cell>
          <cell r="I240">
            <v>45292</v>
          </cell>
          <cell r="J240">
            <v>0</v>
          </cell>
          <cell r="K240">
            <v>1</v>
          </cell>
          <cell r="L240">
            <v>0</v>
          </cell>
          <cell r="M240">
            <v>1</v>
          </cell>
          <cell r="N240">
            <v>0</v>
          </cell>
        </row>
        <row r="240">
          <cell r="AG240">
            <v>0</v>
          </cell>
          <cell r="AH240">
            <v>1</v>
          </cell>
          <cell r="AI240">
            <v>0</v>
          </cell>
          <cell r="AJ240">
            <v>1</v>
          </cell>
        </row>
        <row r="240">
          <cell r="AT240">
            <v>13</v>
          </cell>
        </row>
        <row r="240">
          <cell r="DW240">
            <v>5</v>
          </cell>
          <cell r="DX240">
            <v>1</v>
          </cell>
          <cell r="DY240">
            <v>4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13</v>
          </cell>
        </row>
        <row r="241">
          <cell r="B241" t="str">
            <v>王玉冰</v>
          </cell>
          <cell r="C241" t="str">
            <v>上海</v>
          </cell>
          <cell r="D241" t="str">
            <v>上海营销三部</v>
          </cell>
          <cell r="E241" t="str">
            <v>万建国组</v>
          </cell>
          <cell r="F241" t="str">
            <v>销售专员</v>
          </cell>
          <cell r="G241">
            <v>45236</v>
          </cell>
          <cell r="H241">
            <v>45236</v>
          </cell>
          <cell r="I241">
            <v>45292</v>
          </cell>
          <cell r="J241">
            <v>0</v>
          </cell>
          <cell r="K241">
            <v>1</v>
          </cell>
          <cell r="L241">
            <v>0</v>
          </cell>
          <cell r="M241">
            <v>1</v>
          </cell>
          <cell r="N241">
            <v>0</v>
          </cell>
        </row>
        <row r="241">
          <cell r="S241">
            <v>8</v>
          </cell>
        </row>
        <row r="241">
          <cell r="U241">
            <v>8</v>
          </cell>
        </row>
        <row r="241">
          <cell r="X241">
            <v>1</v>
          </cell>
        </row>
        <row r="241">
          <cell r="AG241">
            <v>1</v>
          </cell>
          <cell r="AH241">
            <v>0</v>
          </cell>
          <cell r="AI241">
            <v>0</v>
          </cell>
          <cell r="AJ241">
            <v>1</v>
          </cell>
        </row>
        <row r="241">
          <cell r="BB241">
            <v>0.5</v>
          </cell>
        </row>
        <row r="241">
          <cell r="BT241">
            <v>1</v>
          </cell>
        </row>
        <row r="241">
          <cell r="BX241">
            <v>8</v>
          </cell>
        </row>
        <row r="241">
          <cell r="BZ241">
            <v>8</v>
          </cell>
        </row>
        <row r="241">
          <cell r="CG241">
            <v>24</v>
          </cell>
        </row>
        <row r="241">
          <cell r="CI241">
            <v>24</v>
          </cell>
        </row>
        <row r="241">
          <cell r="CZ241">
            <v>8</v>
          </cell>
        </row>
        <row r="241">
          <cell r="DB241">
            <v>8</v>
          </cell>
        </row>
        <row r="241">
          <cell r="DN241">
            <v>0.5</v>
          </cell>
        </row>
        <row r="241">
          <cell r="DR241">
            <v>8</v>
          </cell>
        </row>
        <row r="241">
          <cell r="DT241">
            <v>8</v>
          </cell>
        </row>
        <row r="241">
          <cell r="DW241">
            <v>5</v>
          </cell>
          <cell r="DX241">
            <v>3</v>
          </cell>
          <cell r="DY241">
            <v>2</v>
          </cell>
          <cell r="DZ241">
            <v>56</v>
          </cell>
          <cell r="EA241">
            <v>56</v>
          </cell>
          <cell r="EB241">
            <v>0</v>
          </cell>
          <cell r="EC241">
            <v>0</v>
          </cell>
          <cell r="ED241">
            <v>0</v>
          </cell>
        </row>
        <row r="242">
          <cell r="B242" t="str">
            <v>邓超</v>
          </cell>
          <cell r="C242" t="str">
            <v>上海</v>
          </cell>
          <cell r="D242" t="str">
            <v>上海营销一部</v>
          </cell>
          <cell r="E242" t="str">
            <v>朱行悟组</v>
          </cell>
          <cell r="F242" t="str">
            <v>销售专员</v>
          </cell>
          <cell r="G242">
            <v>45236</v>
          </cell>
          <cell r="H242">
            <v>45236</v>
          </cell>
          <cell r="I242">
            <v>45292</v>
          </cell>
          <cell r="J242">
            <v>0</v>
          </cell>
          <cell r="K242">
            <v>1</v>
          </cell>
          <cell r="L242">
            <v>0</v>
          </cell>
          <cell r="M242">
            <v>1</v>
          </cell>
          <cell r="N242">
            <v>0</v>
          </cell>
        </row>
        <row r="242">
          <cell r="X242">
            <v>3</v>
          </cell>
        </row>
        <row r="242">
          <cell r="AG242">
            <v>3</v>
          </cell>
          <cell r="AH242">
            <v>-2</v>
          </cell>
          <cell r="AI242">
            <v>-2</v>
          </cell>
        </row>
        <row r="242">
          <cell r="AS242">
            <v>1</v>
          </cell>
        </row>
        <row r="242">
          <cell r="AW242">
            <v>8</v>
          </cell>
        </row>
        <row r="242">
          <cell r="AY242">
            <v>8</v>
          </cell>
        </row>
        <row r="242">
          <cell r="CV242">
            <v>1</v>
          </cell>
        </row>
        <row r="242">
          <cell r="CZ242">
            <v>16</v>
          </cell>
        </row>
        <row r="242">
          <cell r="DB242">
            <v>16</v>
          </cell>
        </row>
        <row r="242">
          <cell r="DW242">
            <v>5</v>
          </cell>
          <cell r="DX242">
            <v>4</v>
          </cell>
          <cell r="DY242">
            <v>1</v>
          </cell>
          <cell r="DZ242">
            <v>24</v>
          </cell>
          <cell r="EA242">
            <v>24</v>
          </cell>
          <cell r="EB242">
            <v>0</v>
          </cell>
          <cell r="EC242">
            <v>0</v>
          </cell>
          <cell r="ED242">
            <v>0</v>
          </cell>
        </row>
        <row r="243">
          <cell r="B243" t="str">
            <v>张东升</v>
          </cell>
          <cell r="C243" t="str">
            <v>西安</v>
          </cell>
          <cell r="D243" t="str">
            <v>西安营销中心</v>
          </cell>
          <cell r="E243" t="str">
            <v>西安销售组</v>
          </cell>
          <cell r="F243" t="str">
            <v>销售专员</v>
          </cell>
          <cell r="G243">
            <v>45238</v>
          </cell>
          <cell r="H243">
            <v>45238</v>
          </cell>
          <cell r="I243">
            <v>45292</v>
          </cell>
          <cell r="J243">
            <v>0</v>
          </cell>
          <cell r="K243">
            <v>0.5</v>
          </cell>
          <cell r="L243">
            <v>0</v>
          </cell>
          <cell r="M243">
            <v>0.5</v>
          </cell>
          <cell r="N243">
            <v>0</v>
          </cell>
          <cell r="O243">
            <v>0.5</v>
          </cell>
        </row>
        <row r="243">
          <cell r="X243">
            <v>1.5</v>
          </cell>
        </row>
        <row r="243">
          <cell r="AG243">
            <v>2</v>
          </cell>
          <cell r="AH243">
            <v>-1.5</v>
          </cell>
          <cell r="AI243">
            <v>-1.5</v>
          </cell>
        </row>
        <row r="243">
          <cell r="AS243">
            <v>3</v>
          </cell>
          <cell r="AT243">
            <v>8</v>
          </cell>
        </row>
        <row r="243">
          <cell r="BC243">
            <v>8</v>
          </cell>
        </row>
        <row r="243">
          <cell r="BK243">
            <v>0.5</v>
          </cell>
        </row>
        <row r="243">
          <cell r="CM243">
            <v>8</v>
          </cell>
        </row>
        <row r="243">
          <cell r="CW243">
            <v>8</v>
          </cell>
        </row>
        <row r="243">
          <cell r="DO243">
            <v>8</v>
          </cell>
        </row>
        <row r="243">
          <cell r="DW243">
            <v>5</v>
          </cell>
          <cell r="DX243">
            <v>5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40</v>
          </cell>
        </row>
        <row r="244">
          <cell r="B244" t="str">
            <v>王亚超</v>
          </cell>
          <cell r="C244" t="str">
            <v>上海</v>
          </cell>
          <cell r="D244" t="str">
            <v>产研一部</v>
          </cell>
          <cell r="E244" t="str">
            <v>教育二组</v>
          </cell>
          <cell r="F244" t="str">
            <v>产品经理</v>
          </cell>
          <cell r="G244">
            <v>45244</v>
          </cell>
          <cell r="H244">
            <v>45244</v>
          </cell>
          <cell r="I244">
            <v>45292</v>
          </cell>
          <cell r="J244">
            <v>0</v>
          </cell>
          <cell r="K244">
            <v>0.5</v>
          </cell>
          <cell r="L244">
            <v>0</v>
          </cell>
          <cell r="M244">
            <v>0.5</v>
          </cell>
          <cell r="N244">
            <v>0</v>
          </cell>
        </row>
        <row r="244">
          <cell r="X244">
            <v>2</v>
          </cell>
        </row>
        <row r="244">
          <cell r="AG244">
            <v>2</v>
          </cell>
          <cell r="AH244">
            <v>-1.5</v>
          </cell>
          <cell r="AI244">
            <v>-1.5</v>
          </cell>
        </row>
        <row r="244">
          <cell r="CC244">
            <v>1.5</v>
          </cell>
        </row>
        <row r="244">
          <cell r="CV244">
            <v>1.5</v>
          </cell>
        </row>
        <row r="244">
          <cell r="DW244">
            <v>5</v>
          </cell>
          <cell r="DX244">
            <v>4.5</v>
          </cell>
          <cell r="DY244">
            <v>0.5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</row>
        <row r="245">
          <cell r="B245" t="str">
            <v>段云侠</v>
          </cell>
          <cell r="C245" t="str">
            <v>上海</v>
          </cell>
          <cell r="D245" t="str">
            <v>产研一部</v>
          </cell>
          <cell r="E245" t="str">
            <v>教育二组</v>
          </cell>
          <cell r="F245" t="str">
            <v>产品经理</v>
          </cell>
          <cell r="G245">
            <v>45244</v>
          </cell>
          <cell r="H245">
            <v>45244</v>
          </cell>
          <cell r="I245">
            <v>45292</v>
          </cell>
          <cell r="J245">
            <v>0</v>
          </cell>
          <cell r="K245">
            <v>0.5</v>
          </cell>
          <cell r="L245">
            <v>0</v>
          </cell>
          <cell r="M245">
            <v>0.5</v>
          </cell>
          <cell r="N245">
            <v>0</v>
          </cell>
        </row>
        <row r="245">
          <cell r="X245">
            <v>1</v>
          </cell>
        </row>
        <row r="245">
          <cell r="AG245">
            <v>1</v>
          </cell>
          <cell r="AH245">
            <v>-0.5</v>
          </cell>
          <cell r="AI245">
            <v>-0.5</v>
          </cell>
          <cell r="AJ245">
            <v>1</v>
          </cell>
        </row>
        <row r="245">
          <cell r="BB245">
            <v>0.5</v>
          </cell>
        </row>
        <row r="245">
          <cell r="BK245">
            <v>0.5</v>
          </cell>
        </row>
        <row r="245">
          <cell r="CD245">
            <v>1.5</v>
          </cell>
        </row>
        <row r="245">
          <cell r="CL245">
            <v>1</v>
          </cell>
        </row>
        <row r="245">
          <cell r="CR245">
            <v>7.5</v>
          </cell>
        </row>
        <row r="245">
          <cell r="CZ245">
            <v>8</v>
          </cell>
        </row>
        <row r="245">
          <cell r="DB245">
            <v>13</v>
          </cell>
        </row>
        <row r="245">
          <cell r="DE245">
            <v>0.5</v>
          </cell>
        </row>
        <row r="245">
          <cell r="DN245">
            <v>0.5</v>
          </cell>
        </row>
        <row r="245">
          <cell r="DT245">
            <v>7</v>
          </cell>
        </row>
        <row r="245">
          <cell r="DW245">
            <v>5</v>
          </cell>
          <cell r="DX245">
            <v>4.5</v>
          </cell>
          <cell r="DY245">
            <v>0.5</v>
          </cell>
          <cell r="DZ245">
            <v>27.5</v>
          </cell>
          <cell r="EA245">
            <v>8</v>
          </cell>
          <cell r="EB245">
            <v>19.5</v>
          </cell>
          <cell r="EC245">
            <v>0</v>
          </cell>
          <cell r="ED245">
            <v>1.5</v>
          </cell>
        </row>
        <row r="246">
          <cell r="B246" t="str">
            <v>王哲</v>
          </cell>
          <cell r="C246" t="str">
            <v>上海</v>
          </cell>
          <cell r="D246" t="str">
            <v>产研一部</v>
          </cell>
          <cell r="E246" t="str">
            <v>教育二组</v>
          </cell>
          <cell r="F246" t="str">
            <v>UI设计师</v>
          </cell>
          <cell r="G246">
            <v>45250</v>
          </cell>
          <cell r="H246">
            <v>45250</v>
          </cell>
          <cell r="I246">
            <v>45292</v>
          </cell>
          <cell r="J246">
            <v>0</v>
          </cell>
          <cell r="K246">
            <v>0.5</v>
          </cell>
          <cell r="L246">
            <v>0</v>
          </cell>
          <cell r="M246">
            <v>0.5</v>
          </cell>
          <cell r="N246">
            <v>0</v>
          </cell>
        </row>
        <row r="246">
          <cell r="U246">
            <v>12</v>
          </cell>
        </row>
        <row r="246">
          <cell r="X246">
            <v>0.5</v>
          </cell>
        </row>
        <row r="246">
          <cell r="AB246">
            <v>12</v>
          </cell>
        </row>
        <row r="246">
          <cell r="AG246">
            <v>0.5</v>
          </cell>
          <cell r="AH246">
            <v>0</v>
          </cell>
          <cell r="AI246">
            <v>0</v>
          </cell>
        </row>
        <row r="246">
          <cell r="BG246">
            <v>7.5</v>
          </cell>
        </row>
        <row r="246">
          <cell r="BK246">
            <v>1</v>
          </cell>
        </row>
        <row r="246">
          <cell r="BP246">
            <v>8</v>
          </cell>
          <cell r="BQ246">
            <v>8</v>
          </cell>
        </row>
        <row r="246">
          <cell r="BZ246">
            <v>8</v>
          </cell>
        </row>
        <row r="246">
          <cell r="CC246">
            <v>0.5</v>
          </cell>
        </row>
        <row r="246">
          <cell r="CL246">
            <v>2</v>
          </cell>
        </row>
        <row r="246">
          <cell r="DB246">
            <v>4</v>
          </cell>
        </row>
        <row r="246">
          <cell r="DK246">
            <v>8</v>
          </cell>
        </row>
        <row r="246">
          <cell r="DN246">
            <v>1.5</v>
          </cell>
        </row>
        <row r="246">
          <cell r="DR246">
            <v>4</v>
          </cell>
        </row>
        <row r="246">
          <cell r="DW246">
            <v>5</v>
          </cell>
          <cell r="DX246">
            <v>5</v>
          </cell>
          <cell r="DY246">
            <v>0</v>
          </cell>
          <cell r="DZ246">
            <v>55.5</v>
          </cell>
          <cell r="EA246">
            <v>16</v>
          </cell>
          <cell r="EB246">
            <v>24</v>
          </cell>
          <cell r="EC246">
            <v>15.5</v>
          </cell>
          <cell r="ED246">
            <v>0</v>
          </cell>
        </row>
        <row r="247">
          <cell r="B247" t="str">
            <v>蒋昌铭</v>
          </cell>
          <cell r="C247" t="str">
            <v>厦门</v>
          </cell>
          <cell r="D247" t="str">
            <v>厦门营销二部</v>
          </cell>
          <cell r="E247" t="str">
            <v>汤章溢组</v>
          </cell>
          <cell r="F247" t="str">
            <v>销售专员</v>
          </cell>
          <cell r="G247">
            <v>45251</v>
          </cell>
          <cell r="H247">
            <v>45251</v>
          </cell>
          <cell r="I247">
            <v>45292</v>
          </cell>
          <cell r="J247">
            <v>0</v>
          </cell>
          <cell r="K247">
            <v>0.5</v>
          </cell>
          <cell r="L247">
            <v>0</v>
          </cell>
          <cell r="M247">
            <v>0.5</v>
          </cell>
          <cell r="N247">
            <v>0</v>
          </cell>
        </row>
        <row r="247">
          <cell r="U247">
            <v>2</v>
          </cell>
        </row>
        <row r="247">
          <cell r="X247">
            <v>0.5</v>
          </cell>
        </row>
        <row r="247">
          <cell r="AB247">
            <v>3</v>
          </cell>
        </row>
        <row r="247">
          <cell r="AD247">
            <v>3</v>
          </cell>
        </row>
        <row r="247">
          <cell r="AG247">
            <v>0.5</v>
          </cell>
          <cell r="AH247">
            <v>0</v>
          </cell>
          <cell r="AI247">
            <v>0</v>
          </cell>
          <cell r="AJ247">
            <v>0.5</v>
          </cell>
        </row>
        <row r="247">
          <cell r="AN247">
            <v>5</v>
          </cell>
        </row>
        <row r="247">
          <cell r="AP247">
            <v>5</v>
          </cell>
        </row>
        <row r="247">
          <cell r="CC247">
            <v>0.5</v>
          </cell>
        </row>
        <row r="247">
          <cell r="DE247">
            <v>0.5</v>
          </cell>
        </row>
        <row r="247">
          <cell r="DN247">
            <v>1</v>
          </cell>
        </row>
        <row r="247">
          <cell r="DW247">
            <v>5</v>
          </cell>
          <cell r="DX247">
            <v>2.5</v>
          </cell>
          <cell r="DY247">
            <v>2.5</v>
          </cell>
          <cell r="DZ247">
            <v>10</v>
          </cell>
          <cell r="EA247">
            <v>8</v>
          </cell>
          <cell r="EB247">
            <v>2</v>
          </cell>
          <cell r="EC247">
            <v>0</v>
          </cell>
          <cell r="ED247">
            <v>0</v>
          </cell>
        </row>
        <row r="248">
          <cell r="B248" t="str">
            <v>王鹏飞</v>
          </cell>
          <cell r="C248" t="str">
            <v>上海</v>
          </cell>
          <cell r="D248" t="str">
            <v>产研一部</v>
          </cell>
          <cell r="E248" t="str">
            <v>教育二组</v>
          </cell>
          <cell r="F248" t="str">
            <v>iOS开发工程师</v>
          </cell>
          <cell r="G248">
            <v>45258</v>
          </cell>
          <cell r="H248">
            <v>45258</v>
          </cell>
          <cell r="I248">
            <v>45292</v>
          </cell>
          <cell r="J248">
            <v>0</v>
          </cell>
          <cell r="K248">
            <v>0.5</v>
          </cell>
          <cell r="L248">
            <v>0</v>
          </cell>
          <cell r="M248">
            <v>0.5</v>
          </cell>
          <cell r="N248">
            <v>0</v>
          </cell>
        </row>
        <row r="248">
          <cell r="U248">
            <v>19</v>
          </cell>
        </row>
        <row r="248">
          <cell r="X248">
            <v>5</v>
          </cell>
        </row>
        <row r="248">
          <cell r="AB248">
            <v>3</v>
          </cell>
        </row>
        <row r="248">
          <cell r="AD248">
            <v>8</v>
          </cell>
        </row>
        <row r="248">
          <cell r="AG248">
            <v>5</v>
          </cell>
          <cell r="AH248">
            <v>-4.5</v>
          </cell>
          <cell r="AI248">
            <v>-4.5</v>
          </cell>
          <cell r="AJ248">
            <v>0.5</v>
          </cell>
        </row>
        <row r="248">
          <cell r="AP248">
            <v>8</v>
          </cell>
        </row>
        <row r="248">
          <cell r="AW248">
            <v>12</v>
          </cell>
        </row>
        <row r="248">
          <cell r="AY248">
            <v>12</v>
          </cell>
        </row>
        <row r="248">
          <cell r="BF248">
            <v>8</v>
          </cell>
        </row>
        <row r="248">
          <cell r="BH248">
            <v>16</v>
          </cell>
        </row>
        <row r="248">
          <cell r="BP248">
            <v>16</v>
          </cell>
        </row>
        <row r="248">
          <cell r="BZ248">
            <v>4</v>
          </cell>
        </row>
        <row r="248">
          <cell r="CG248">
            <v>4</v>
          </cell>
          <cell r="CH248">
            <v>24</v>
          </cell>
        </row>
        <row r="248">
          <cell r="CP248">
            <v>18</v>
          </cell>
          <cell r="CQ248">
            <v>16</v>
          </cell>
        </row>
        <row r="248">
          <cell r="CY248">
            <v>3</v>
          </cell>
          <cell r="CZ248">
            <v>20</v>
          </cell>
        </row>
        <row r="248">
          <cell r="DK248">
            <v>15</v>
          </cell>
        </row>
        <row r="248">
          <cell r="DS248">
            <v>16</v>
          </cell>
          <cell r="DT248">
            <v>7</v>
          </cell>
        </row>
        <row r="248">
          <cell r="DW248">
            <v>5</v>
          </cell>
          <cell r="DX248">
            <v>5</v>
          </cell>
          <cell r="DY248">
            <v>0</v>
          </cell>
          <cell r="DZ248">
            <v>161</v>
          </cell>
          <cell r="EA248">
            <v>65</v>
          </cell>
          <cell r="EB248">
            <v>24</v>
          </cell>
          <cell r="EC248">
            <v>72</v>
          </cell>
          <cell r="ED248">
            <v>0</v>
          </cell>
        </row>
        <row r="249">
          <cell r="B249" t="str">
            <v>吴雪峰</v>
          </cell>
          <cell r="C249" t="str">
            <v>上海</v>
          </cell>
          <cell r="D249" t="str">
            <v>产研一部</v>
          </cell>
          <cell r="E249" t="str">
            <v>教育二组</v>
          </cell>
          <cell r="F249" t="str">
            <v>Android开发工程师</v>
          </cell>
          <cell r="G249">
            <v>45259</v>
          </cell>
          <cell r="H249">
            <v>45259</v>
          </cell>
          <cell r="I249">
            <v>45292</v>
          </cell>
          <cell r="J249">
            <v>4.5</v>
          </cell>
          <cell r="K249">
            <v>0.5</v>
          </cell>
          <cell r="L249">
            <v>0</v>
          </cell>
          <cell r="M249">
            <v>0.5</v>
          </cell>
          <cell r="N249">
            <v>0</v>
          </cell>
        </row>
        <row r="249">
          <cell r="U249">
            <v>15</v>
          </cell>
        </row>
        <row r="249">
          <cell r="AB249">
            <v>8</v>
          </cell>
        </row>
        <row r="249">
          <cell r="AD249">
            <v>8</v>
          </cell>
        </row>
        <row r="249">
          <cell r="AG249">
            <v>0</v>
          </cell>
          <cell r="AH249">
            <v>0.5</v>
          </cell>
          <cell r="AI249">
            <v>0</v>
          </cell>
        </row>
        <row r="249">
          <cell r="AP249">
            <v>16</v>
          </cell>
        </row>
        <row r="249">
          <cell r="AW249">
            <v>24</v>
          </cell>
        </row>
        <row r="249">
          <cell r="AY249">
            <v>8</v>
          </cell>
        </row>
        <row r="249">
          <cell r="BX249">
            <v>8</v>
          </cell>
        </row>
        <row r="249">
          <cell r="CI249">
            <v>8</v>
          </cell>
        </row>
        <row r="249">
          <cell r="CL249">
            <v>2</v>
          </cell>
        </row>
        <row r="249">
          <cell r="CP249">
            <v>8</v>
          </cell>
        </row>
        <row r="249">
          <cell r="DE249">
            <v>1</v>
          </cell>
        </row>
        <row r="249">
          <cell r="DR249">
            <v>8</v>
          </cell>
          <cell r="DS249">
            <v>8</v>
          </cell>
          <cell r="DT249">
            <v>8</v>
          </cell>
        </row>
        <row r="249">
          <cell r="DW249">
            <v>5</v>
          </cell>
          <cell r="DX249">
            <v>3</v>
          </cell>
          <cell r="DY249">
            <v>2</v>
          </cell>
          <cell r="DZ249">
            <v>71</v>
          </cell>
          <cell r="EA249">
            <v>56</v>
          </cell>
          <cell r="EB249">
            <v>11.5</v>
          </cell>
          <cell r="EC249">
            <v>8</v>
          </cell>
          <cell r="ED249">
            <v>0</v>
          </cell>
        </row>
        <row r="250">
          <cell r="B250" t="str">
            <v>陈天行</v>
          </cell>
          <cell r="C250" t="str">
            <v>上海</v>
          </cell>
          <cell r="D250" t="str">
            <v>业务一部</v>
          </cell>
          <cell r="E250" t="str">
            <v>新媒体组</v>
          </cell>
          <cell r="F250" t="str">
            <v>文案编辑</v>
          </cell>
          <cell r="G250">
            <v>45264</v>
          </cell>
          <cell r="H250">
            <v>45264</v>
          </cell>
          <cell r="I250">
            <v>45292</v>
          </cell>
          <cell r="J250">
            <v>0</v>
          </cell>
          <cell r="K250">
            <v>0.5</v>
          </cell>
          <cell r="L250">
            <v>0</v>
          </cell>
          <cell r="M250">
            <v>0.5</v>
          </cell>
          <cell r="N250">
            <v>0</v>
          </cell>
        </row>
        <row r="250">
          <cell r="X250">
            <v>1.5</v>
          </cell>
        </row>
        <row r="250">
          <cell r="AG250">
            <v>1.5</v>
          </cell>
          <cell r="AH250">
            <v>-1</v>
          </cell>
          <cell r="AI250">
            <v>-1</v>
          </cell>
          <cell r="AJ250">
            <v>1</v>
          </cell>
        </row>
        <row r="250">
          <cell r="AS250">
            <v>1</v>
          </cell>
        </row>
        <row r="250">
          <cell r="BB250">
            <v>2</v>
          </cell>
          <cell r="BC250">
            <v>3</v>
          </cell>
        </row>
        <row r="250">
          <cell r="BU250">
            <v>8</v>
          </cell>
        </row>
        <row r="250">
          <cell r="CM250">
            <v>24</v>
          </cell>
        </row>
        <row r="250">
          <cell r="CW250">
            <v>8</v>
          </cell>
        </row>
        <row r="250">
          <cell r="DF250">
            <v>4</v>
          </cell>
          <cell r="DG250">
            <v>1</v>
          </cell>
        </row>
        <row r="250">
          <cell r="DO250">
            <v>16</v>
          </cell>
        </row>
        <row r="250">
          <cell r="DW250">
            <v>5</v>
          </cell>
          <cell r="DX250">
            <v>5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63</v>
          </cell>
        </row>
        <row r="251">
          <cell r="B251" t="str">
            <v>祝傲</v>
          </cell>
          <cell r="C251" t="str">
            <v>上海</v>
          </cell>
          <cell r="D251" t="str">
            <v>产研一部</v>
          </cell>
          <cell r="E251" t="str">
            <v>教育二组</v>
          </cell>
          <cell r="F251" t="str">
            <v>iOS开发工程师</v>
          </cell>
          <cell r="G251">
            <v>45266</v>
          </cell>
          <cell r="H251">
            <v>45266</v>
          </cell>
          <cell r="I251">
            <v>45292</v>
          </cell>
          <cell r="J251">
            <v>0</v>
          </cell>
          <cell r="K251">
            <v>0.5</v>
          </cell>
          <cell r="L251">
            <v>0</v>
          </cell>
          <cell r="M251">
            <v>0.5</v>
          </cell>
          <cell r="N251">
            <v>0</v>
          </cell>
        </row>
        <row r="251">
          <cell r="T251">
            <v>2</v>
          </cell>
          <cell r="U251">
            <v>8</v>
          </cell>
        </row>
        <row r="251">
          <cell r="X251">
            <v>1</v>
          </cell>
        </row>
        <row r="251">
          <cell r="AB251">
            <v>8</v>
          </cell>
        </row>
        <row r="251">
          <cell r="AG251">
            <v>1</v>
          </cell>
          <cell r="AH251">
            <v>-0.5</v>
          </cell>
          <cell r="AI251">
            <v>-0.5</v>
          </cell>
        </row>
        <row r="251">
          <cell r="AO251">
            <v>8</v>
          </cell>
          <cell r="AP251">
            <v>4</v>
          </cell>
        </row>
        <row r="251">
          <cell r="AS251">
            <v>1.5</v>
          </cell>
        </row>
        <row r="251">
          <cell r="AY251">
            <v>4</v>
          </cell>
        </row>
        <row r="251">
          <cell r="BH251">
            <v>7</v>
          </cell>
        </row>
        <row r="251">
          <cell r="BQ251">
            <v>8</v>
          </cell>
        </row>
        <row r="251">
          <cell r="CH251">
            <v>8</v>
          </cell>
          <cell r="CI251">
            <v>8</v>
          </cell>
        </row>
        <row r="251">
          <cell r="CQ251">
            <v>8</v>
          </cell>
        </row>
        <row r="251">
          <cell r="CZ251">
            <v>3</v>
          </cell>
        </row>
        <row r="251">
          <cell r="DI251">
            <v>4</v>
          </cell>
          <cell r="DJ251">
            <v>8</v>
          </cell>
        </row>
        <row r="251">
          <cell r="DS251">
            <v>16</v>
          </cell>
        </row>
        <row r="251">
          <cell r="DW251">
            <v>5</v>
          </cell>
          <cell r="DX251">
            <v>2</v>
          </cell>
          <cell r="DY251">
            <v>3</v>
          </cell>
          <cell r="DZ251">
            <v>89</v>
          </cell>
          <cell r="EA251">
            <v>15</v>
          </cell>
          <cell r="EB251">
            <v>24</v>
          </cell>
          <cell r="EC251">
            <v>50</v>
          </cell>
          <cell r="ED251">
            <v>0</v>
          </cell>
        </row>
        <row r="252">
          <cell r="B252" t="str">
            <v>戴佳磊</v>
          </cell>
          <cell r="C252" t="str">
            <v>上海</v>
          </cell>
          <cell r="D252" t="str">
            <v>产研一部</v>
          </cell>
          <cell r="E252" t="str">
            <v>教育一组</v>
          </cell>
          <cell r="F252" t="str">
            <v>iOS开发工程师</v>
          </cell>
          <cell r="G252">
            <v>45266</v>
          </cell>
          <cell r="H252">
            <v>45266</v>
          </cell>
          <cell r="I252">
            <v>45292</v>
          </cell>
          <cell r="J252">
            <v>0</v>
          </cell>
          <cell r="K252">
            <v>0.5</v>
          </cell>
          <cell r="L252">
            <v>0</v>
          </cell>
          <cell r="M252">
            <v>0.5</v>
          </cell>
          <cell r="N252">
            <v>0</v>
          </cell>
        </row>
        <row r="252">
          <cell r="T252">
            <v>16</v>
          </cell>
        </row>
        <row r="252">
          <cell r="X252">
            <v>2</v>
          </cell>
        </row>
        <row r="252">
          <cell r="AE252">
            <v>1</v>
          </cell>
        </row>
        <row r="252">
          <cell r="AG252">
            <v>2</v>
          </cell>
          <cell r="AH252">
            <v>-1.5</v>
          </cell>
          <cell r="AI252">
            <v>-1.5</v>
          </cell>
        </row>
        <row r="252">
          <cell r="AS252">
            <v>1.5</v>
          </cell>
        </row>
        <row r="252">
          <cell r="AX252">
            <v>15.5</v>
          </cell>
        </row>
        <row r="252">
          <cell r="BY252">
            <v>5</v>
          </cell>
        </row>
        <row r="252">
          <cell r="CJ252">
            <v>1</v>
          </cell>
        </row>
        <row r="252">
          <cell r="CQ252">
            <v>7.5</v>
          </cell>
        </row>
        <row r="252">
          <cell r="CS252">
            <v>3</v>
          </cell>
        </row>
        <row r="252">
          <cell r="DJ252">
            <v>5.5</v>
          </cell>
        </row>
        <row r="252">
          <cell r="DW252">
            <v>5</v>
          </cell>
          <cell r="DX252">
            <v>3</v>
          </cell>
          <cell r="DY252">
            <v>2</v>
          </cell>
          <cell r="DZ252">
            <v>49.5</v>
          </cell>
          <cell r="EA252">
            <v>0</v>
          </cell>
          <cell r="EB252">
            <v>0</v>
          </cell>
          <cell r="EC252">
            <v>34</v>
          </cell>
          <cell r="ED252">
            <v>0</v>
          </cell>
        </row>
        <row r="253">
          <cell r="B253" t="str">
            <v>陈畴竹</v>
          </cell>
          <cell r="C253" t="str">
            <v>上海</v>
          </cell>
          <cell r="D253" t="str">
            <v>产研一部</v>
          </cell>
          <cell r="E253" t="str">
            <v>教育二组</v>
          </cell>
          <cell r="F253" t="str">
            <v>Android开发工程师</v>
          </cell>
          <cell r="G253">
            <v>45272</v>
          </cell>
          <cell r="H253">
            <v>45272</v>
          </cell>
          <cell r="I253">
            <v>45292</v>
          </cell>
          <cell r="J253">
            <v>0</v>
          </cell>
          <cell r="K253">
            <v>0.5</v>
          </cell>
          <cell r="L253">
            <v>0</v>
          </cell>
          <cell r="M253">
            <v>0.5</v>
          </cell>
          <cell r="N253">
            <v>0</v>
          </cell>
        </row>
        <row r="253">
          <cell r="U253">
            <v>18.5</v>
          </cell>
        </row>
        <row r="253">
          <cell r="X253">
            <v>0.5</v>
          </cell>
        </row>
        <row r="253">
          <cell r="AB253">
            <v>8</v>
          </cell>
        </row>
        <row r="253">
          <cell r="AG253">
            <v>0.5</v>
          </cell>
          <cell r="AH253">
            <v>0</v>
          </cell>
          <cell r="AI253">
            <v>0</v>
          </cell>
        </row>
        <row r="253">
          <cell r="AN253">
            <v>4</v>
          </cell>
        </row>
        <row r="253">
          <cell r="AP253">
            <v>8</v>
          </cell>
        </row>
        <row r="253">
          <cell r="AS253">
            <v>1</v>
          </cell>
        </row>
        <row r="253">
          <cell r="AW253">
            <v>4</v>
          </cell>
        </row>
        <row r="253">
          <cell r="AY253">
            <v>12</v>
          </cell>
        </row>
        <row r="253">
          <cell r="BH253">
            <v>7.5</v>
          </cell>
        </row>
        <row r="253">
          <cell r="BT253">
            <v>1</v>
          </cell>
        </row>
        <row r="253">
          <cell r="CG253">
            <v>8</v>
          </cell>
        </row>
        <row r="253">
          <cell r="CI253">
            <v>6</v>
          </cell>
        </row>
        <row r="253">
          <cell r="CL253">
            <v>3</v>
          </cell>
        </row>
        <row r="253">
          <cell r="CZ253">
            <v>8</v>
          </cell>
        </row>
        <row r="253">
          <cell r="DK253">
            <v>7</v>
          </cell>
        </row>
        <row r="253">
          <cell r="DR253">
            <v>2.5</v>
          </cell>
        </row>
        <row r="253">
          <cell r="DT253">
            <v>15</v>
          </cell>
        </row>
        <row r="253">
          <cell r="DW253">
            <v>5</v>
          </cell>
          <cell r="DX253">
            <v>5</v>
          </cell>
          <cell r="DY253">
            <v>0</v>
          </cell>
          <cell r="DZ253">
            <v>74</v>
          </cell>
          <cell r="EA253">
            <v>34.5</v>
          </cell>
          <cell r="EB253">
            <v>39.5</v>
          </cell>
          <cell r="EC253">
            <v>0</v>
          </cell>
          <cell r="ED253">
            <v>0</v>
          </cell>
        </row>
        <row r="254">
          <cell r="B254" t="str">
            <v>刘杰</v>
          </cell>
          <cell r="C254" t="str">
            <v>上海</v>
          </cell>
          <cell r="D254" t="str">
            <v>产研二部</v>
          </cell>
          <cell r="E254" t="str">
            <v>业务管理二组</v>
          </cell>
          <cell r="F254" t="str">
            <v>前端开发工程师</v>
          </cell>
          <cell r="G254">
            <v>45273</v>
          </cell>
          <cell r="H254">
            <v>45273</v>
          </cell>
          <cell r="I254">
            <v>45292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</row>
        <row r="254">
          <cell r="U254">
            <v>16</v>
          </cell>
        </row>
        <row r="254">
          <cell r="Y254">
            <v>8</v>
          </cell>
        </row>
        <row r="254">
          <cell r="AB254">
            <v>16</v>
          </cell>
        </row>
        <row r="254">
          <cell r="AG254">
            <v>0</v>
          </cell>
          <cell r="AH254">
            <v>0</v>
          </cell>
          <cell r="AI254">
            <v>0</v>
          </cell>
        </row>
        <row r="254">
          <cell r="BH254">
            <v>8</v>
          </cell>
        </row>
        <row r="254">
          <cell r="BO254">
            <v>1</v>
          </cell>
        </row>
        <row r="254">
          <cell r="BQ254">
            <v>8</v>
          </cell>
        </row>
        <row r="254">
          <cell r="BZ254">
            <v>9</v>
          </cell>
        </row>
        <row r="254">
          <cell r="CH254">
            <v>21.5</v>
          </cell>
        </row>
        <row r="254">
          <cell r="CL254">
            <v>2</v>
          </cell>
        </row>
        <row r="254">
          <cell r="CP254">
            <v>1</v>
          </cell>
          <cell r="CQ254">
            <v>8</v>
          </cell>
        </row>
        <row r="254">
          <cell r="CV254">
            <v>2</v>
          </cell>
        </row>
        <row r="254">
          <cell r="CZ254">
            <v>8</v>
          </cell>
        </row>
        <row r="254">
          <cell r="DB254">
            <v>5</v>
          </cell>
        </row>
        <row r="254">
          <cell r="DK254">
            <v>15.5</v>
          </cell>
        </row>
        <row r="254">
          <cell r="DS254">
            <v>8</v>
          </cell>
        </row>
        <row r="254">
          <cell r="DW254">
            <v>5</v>
          </cell>
          <cell r="DX254">
            <v>4</v>
          </cell>
          <cell r="DY254">
            <v>1</v>
          </cell>
          <cell r="DZ254">
            <v>99</v>
          </cell>
          <cell r="EA254">
            <v>26</v>
          </cell>
          <cell r="EB254">
            <v>35.5</v>
          </cell>
          <cell r="EC254">
            <v>37.5</v>
          </cell>
          <cell r="ED254">
            <v>8</v>
          </cell>
        </row>
        <row r="255">
          <cell r="B255" t="str">
            <v>田方玉</v>
          </cell>
          <cell r="C255" t="str">
            <v>上海</v>
          </cell>
          <cell r="D255" t="str">
            <v>产研二部</v>
          </cell>
          <cell r="E255" t="str">
            <v>架构组</v>
          </cell>
          <cell r="F255" t="str">
            <v>测试工程师</v>
          </cell>
          <cell r="G255">
            <v>45285</v>
          </cell>
          <cell r="H255">
            <v>45285</v>
          </cell>
          <cell r="I255">
            <v>45292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</row>
        <row r="255">
          <cell r="Y255">
            <v>32</v>
          </cell>
        </row>
        <row r="255">
          <cell r="AG255">
            <v>0</v>
          </cell>
          <cell r="AH255">
            <v>0</v>
          </cell>
          <cell r="AI255">
            <v>0</v>
          </cell>
        </row>
        <row r="255">
          <cell r="AS255">
            <v>1</v>
          </cell>
        </row>
        <row r="255">
          <cell r="BI255">
            <v>2</v>
          </cell>
        </row>
        <row r="255">
          <cell r="BK255">
            <v>1</v>
          </cell>
        </row>
        <row r="255">
          <cell r="BT255">
            <v>1</v>
          </cell>
        </row>
        <row r="255">
          <cell r="BW255">
            <v>2</v>
          </cell>
        </row>
        <row r="255">
          <cell r="CH255">
            <v>6</v>
          </cell>
        </row>
        <row r="255">
          <cell r="CL255">
            <v>2</v>
          </cell>
        </row>
        <row r="255">
          <cell r="CQ255">
            <v>5.5</v>
          </cell>
        </row>
        <row r="255">
          <cell r="CW255">
            <v>4</v>
          </cell>
        </row>
        <row r="255">
          <cell r="DC255">
            <v>1</v>
          </cell>
        </row>
        <row r="255">
          <cell r="DF255">
            <v>36</v>
          </cell>
        </row>
        <row r="255">
          <cell r="DW255">
            <v>5</v>
          </cell>
          <cell r="DX255">
            <v>5</v>
          </cell>
          <cell r="DY255">
            <v>0</v>
          </cell>
          <cell r="DZ255">
            <v>11.5</v>
          </cell>
          <cell r="EA255">
            <v>0</v>
          </cell>
          <cell r="EB255">
            <v>0</v>
          </cell>
          <cell r="EC255">
            <v>11.5</v>
          </cell>
          <cell r="ED255">
            <v>72</v>
          </cell>
        </row>
        <row r="256">
          <cell r="B256" t="str">
            <v>邬甜甜</v>
          </cell>
          <cell r="C256" t="str">
            <v>上海</v>
          </cell>
          <cell r="D256" t="str">
            <v>产研二部</v>
          </cell>
          <cell r="E256" t="str">
            <v>测试二部</v>
          </cell>
          <cell r="F256" t="str">
            <v>测试工程师</v>
          </cell>
          <cell r="G256">
            <v>45285</v>
          </cell>
          <cell r="H256">
            <v>45285</v>
          </cell>
          <cell r="I256">
            <v>45292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</row>
        <row r="256">
          <cell r="X256">
            <v>3</v>
          </cell>
        </row>
        <row r="256">
          <cell r="AG256">
            <v>3</v>
          </cell>
          <cell r="AH256">
            <v>-3</v>
          </cell>
          <cell r="AI256">
            <v>-3</v>
          </cell>
        </row>
        <row r="256">
          <cell r="AP256">
            <v>8</v>
          </cell>
        </row>
        <row r="256">
          <cell r="AW256">
            <v>2.5</v>
          </cell>
        </row>
        <row r="256">
          <cell r="AY256">
            <v>5.5</v>
          </cell>
          <cell r="AZ256">
            <v>0.5</v>
          </cell>
        </row>
        <row r="256">
          <cell r="BF256">
            <v>1</v>
          </cell>
        </row>
        <row r="256">
          <cell r="BI256">
            <v>1</v>
          </cell>
        </row>
        <row r="256">
          <cell r="BK256">
            <v>0.5</v>
          </cell>
        </row>
        <row r="256">
          <cell r="BO256">
            <v>1</v>
          </cell>
        </row>
        <row r="256">
          <cell r="BR256">
            <v>1</v>
          </cell>
        </row>
        <row r="256">
          <cell r="BZ256">
            <v>16</v>
          </cell>
        </row>
        <row r="256">
          <cell r="CG256">
            <v>9</v>
          </cell>
        </row>
        <row r="256">
          <cell r="CI256">
            <v>23</v>
          </cell>
        </row>
        <row r="256">
          <cell r="CP256">
            <v>23</v>
          </cell>
        </row>
        <row r="256">
          <cell r="CR256">
            <v>9.5</v>
          </cell>
        </row>
        <row r="256">
          <cell r="CV256">
            <v>1.5</v>
          </cell>
          <cell r="CW256">
            <v>3.5</v>
          </cell>
        </row>
        <row r="256">
          <cell r="CZ256">
            <v>25.5</v>
          </cell>
        </row>
        <row r="256">
          <cell r="DG256">
            <v>0.5</v>
          </cell>
        </row>
        <row r="256">
          <cell r="DI256">
            <v>10</v>
          </cell>
        </row>
        <row r="256">
          <cell r="DK256">
            <v>16</v>
          </cell>
        </row>
        <row r="256">
          <cell r="DT256">
            <v>16</v>
          </cell>
        </row>
        <row r="256">
          <cell r="DW256">
            <v>5</v>
          </cell>
          <cell r="DX256">
            <v>5</v>
          </cell>
          <cell r="DY256">
            <v>0</v>
          </cell>
          <cell r="DZ256">
            <v>94</v>
          </cell>
          <cell r="EA256">
            <v>72</v>
          </cell>
          <cell r="EB256">
            <v>22</v>
          </cell>
          <cell r="EC256">
            <v>0</v>
          </cell>
          <cell r="ED256">
            <v>3.5</v>
          </cell>
        </row>
        <row r="257">
          <cell r="B257" t="str">
            <v>严金</v>
          </cell>
          <cell r="C257" t="str">
            <v>上海</v>
          </cell>
          <cell r="D257" t="str">
            <v>产研一部</v>
          </cell>
          <cell r="E257" t="str">
            <v>教育一组</v>
          </cell>
          <cell r="F257" t="str">
            <v>Android开发工程师</v>
          </cell>
          <cell r="G257">
            <v>45293</v>
          </cell>
          <cell r="H257">
            <v>45293</v>
          </cell>
          <cell r="I257">
            <v>45293</v>
          </cell>
        </row>
        <row r="257">
          <cell r="P257">
            <v>2.5</v>
          </cell>
        </row>
        <row r="257">
          <cell r="U257">
            <v>9</v>
          </cell>
        </row>
        <row r="257">
          <cell r="Y257">
            <v>8</v>
          </cell>
        </row>
        <row r="257">
          <cell r="AB257">
            <v>9</v>
          </cell>
        </row>
        <row r="257">
          <cell r="AJ257">
            <v>1</v>
          </cell>
          <cell r="AK257">
            <v>8</v>
          </cell>
        </row>
        <row r="257">
          <cell r="AS257">
            <v>1</v>
          </cell>
        </row>
        <row r="257">
          <cell r="AY257">
            <v>7</v>
          </cell>
        </row>
        <row r="257">
          <cell r="BB257">
            <v>1</v>
          </cell>
        </row>
        <row r="257">
          <cell r="BF257">
            <v>8</v>
          </cell>
        </row>
        <row r="257">
          <cell r="BH257">
            <v>7</v>
          </cell>
        </row>
        <row r="257">
          <cell r="BT257">
            <v>2</v>
          </cell>
          <cell r="BU257">
            <v>8</v>
          </cell>
        </row>
        <row r="257">
          <cell r="BX257">
            <v>3.67</v>
          </cell>
        </row>
        <row r="257">
          <cell r="CD257">
            <v>8.41</v>
          </cell>
        </row>
        <row r="257">
          <cell r="CM257">
            <v>2.5</v>
          </cell>
        </row>
        <row r="257">
          <cell r="CO257">
            <v>10</v>
          </cell>
        </row>
        <row r="257">
          <cell r="CZ257">
            <v>2</v>
          </cell>
        </row>
        <row r="257">
          <cell r="DC257">
            <v>1</v>
          </cell>
        </row>
        <row r="257">
          <cell r="DI257">
            <v>0.5</v>
          </cell>
        </row>
        <row r="257">
          <cell r="DK257">
            <v>7.5</v>
          </cell>
        </row>
        <row r="257">
          <cell r="DR257">
            <v>5</v>
          </cell>
        </row>
        <row r="257">
          <cell r="DU257">
            <v>1</v>
          </cell>
        </row>
        <row r="257">
          <cell r="DW257">
            <v>5</v>
          </cell>
          <cell r="DX257">
            <v>5</v>
          </cell>
          <cell r="DY257">
            <v>0</v>
          </cell>
          <cell r="DZ257">
            <v>30.5</v>
          </cell>
          <cell r="EA257">
            <v>28.17</v>
          </cell>
          <cell r="EB257">
            <v>2.33</v>
          </cell>
          <cell r="EC257">
            <v>0</v>
          </cell>
          <cell r="ED257">
            <v>37.41</v>
          </cell>
        </row>
        <row r="258">
          <cell r="B258" t="str">
            <v>邹芳梅</v>
          </cell>
          <cell r="C258" t="str">
            <v>长沙</v>
          </cell>
          <cell r="D258" t="str">
            <v>长沙内容部</v>
          </cell>
          <cell r="E258" t="str">
            <v>刘丽组</v>
          </cell>
          <cell r="F258" t="str">
            <v>内容编辑</v>
          </cell>
          <cell r="G258">
            <v>45306</v>
          </cell>
          <cell r="H258">
            <v>45306</v>
          </cell>
          <cell r="I258">
            <v>45306</v>
          </cell>
        </row>
        <row r="258">
          <cell r="AJ258">
            <v>1</v>
          </cell>
        </row>
        <row r="258">
          <cell r="AS258">
            <v>1</v>
          </cell>
        </row>
        <row r="258">
          <cell r="AX258">
            <v>24</v>
          </cell>
        </row>
        <row r="258">
          <cell r="BG258">
            <v>8</v>
          </cell>
        </row>
        <row r="258">
          <cell r="BP258">
            <v>24</v>
          </cell>
        </row>
        <row r="258">
          <cell r="BT258">
            <v>3</v>
          </cell>
        </row>
        <row r="258">
          <cell r="BY258">
            <v>16</v>
          </cell>
        </row>
        <row r="258">
          <cell r="CH258">
            <v>22</v>
          </cell>
        </row>
        <row r="258">
          <cell r="DW258">
            <v>5</v>
          </cell>
          <cell r="DX258">
            <v>5</v>
          </cell>
          <cell r="DY258">
            <v>0</v>
          </cell>
          <cell r="DZ258">
            <v>94</v>
          </cell>
          <cell r="EA258">
            <v>0</v>
          </cell>
          <cell r="EB258">
            <v>0</v>
          </cell>
          <cell r="EC258">
            <v>70</v>
          </cell>
          <cell r="ED258">
            <v>0</v>
          </cell>
        </row>
        <row r="259">
          <cell r="B259" t="str">
            <v>唐鹤鸿</v>
          </cell>
          <cell r="C259" t="str">
            <v>上海</v>
          </cell>
          <cell r="D259" t="str">
            <v>产研一部</v>
          </cell>
          <cell r="E259" t="str">
            <v>PC组</v>
          </cell>
          <cell r="F259" t="str">
            <v>资深研发</v>
          </cell>
          <cell r="G259">
            <v>45313</v>
          </cell>
          <cell r="H259">
            <v>45313</v>
          </cell>
          <cell r="I259">
            <v>45313</v>
          </cell>
        </row>
        <row r="259">
          <cell r="BT259">
            <v>2.5</v>
          </cell>
        </row>
        <row r="259">
          <cell r="CL259">
            <v>2.5</v>
          </cell>
        </row>
        <row r="259">
          <cell r="CV259">
            <v>1</v>
          </cell>
        </row>
        <row r="259">
          <cell r="DE259">
            <v>4</v>
          </cell>
        </row>
        <row r="259">
          <cell r="DN259">
            <v>1.5</v>
          </cell>
        </row>
        <row r="259">
          <cell r="DW259">
            <v>15</v>
          </cell>
          <cell r="DX259">
            <v>11.5</v>
          </cell>
          <cell r="DY259">
            <v>3.5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</row>
        <row r="260">
          <cell r="B260" t="str">
            <v>陈婧乐</v>
          </cell>
          <cell r="C260" t="str">
            <v>上海</v>
          </cell>
          <cell r="D260" t="str">
            <v>业务一部</v>
          </cell>
          <cell r="E260" t="str">
            <v>音乐事业部</v>
          </cell>
          <cell r="F260" t="str">
            <v>音乐事业部主管</v>
          </cell>
          <cell r="G260">
            <v>45341</v>
          </cell>
          <cell r="H260">
            <v>45341</v>
          </cell>
          <cell r="I260">
            <v>45341</v>
          </cell>
        </row>
        <row r="260">
          <cell r="AT260">
            <v>8</v>
          </cell>
        </row>
        <row r="260">
          <cell r="BC260">
            <v>15.5</v>
          </cell>
        </row>
        <row r="260">
          <cell r="BL260">
            <v>0.5</v>
          </cell>
        </row>
        <row r="260">
          <cell r="BU260">
            <v>21.5</v>
          </cell>
        </row>
        <row r="260">
          <cell r="CD260">
            <v>26</v>
          </cell>
        </row>
        <row r="260">
          <cell r="CM260">
            <v>11</v>
          </cell>
          <cell r="CN260">
            <v>0.5</v>
          </cell>
        </row>
        <row r="260">
          <cell r="CW260">
            <v>6</v>
          </cell>
        </row>
        <row r="260">
          <cell r="CZ260">
            <v>8</v>
          </cell>
        </row>
        <row r="260">
          <cell r="DB260">
            <v>8</v>
          </cell>
        </row>
        <row r="260">
          <cell r="DF260">
            <v>9</v>
          </cell>
          <cell r="DG260">
            <v>1</v>
          </cell>
        </row>
        <row r="260">
          <cell r="DI260">
            <v>5</v>
          </cell>
        </row>
        <row r="260">
          <cell r="DK260">
            <v>9</v>
          </cell>
        </row>
        <row r="260">
          <cell r="DO260">
            <v>1</v>
          </cell>
        </row>
        <row r="260">
          <cell r="DR260">
            <v>3.5</v>
          </cell>
        </row>
        <row r="260">
          <cell r="DW260">
            <v>4.5</v>
          </cell>
          <cell r="DX260">
            <v>0</v>
          </cell>
          <cell r="DY260">
            <v>4.5</v>
          </cell>
          <cell r="DZ260">
            <v>17</v>
          </cell>
          <cell r="EA260">
            <v>16.5</v>
          </cell>
          <cell r="EB260">
            <v>0.5</v>
          </cell>
          <cell r="EC260">
            <v>0</v>
          </cell>
          <cell r="ED260">
            <v>98.5</v>
          </cell>
        </row>
        <row r="261">
          <cell r="B261" t="str">
            <v>黄娜</v>
          </cell>
          <cell r="C261" t="str">
            <v>上海</v>
          </cell>
          <cell r="D261" t="str">
            <v>上海营销三部</v>
          </cell>
          <cell r="E261" t="str">
            <v>李梦组</v>
          </cell>
          <cell r="F261" t="str">
            <v>运营专员</v>
          </cell>
          <cell r="G261">
            <v>45341</v>
          </cell>
          <cell r="H261">
            <v>45341</v>
          </cell>
          <cell r="I261">
            <v>45341</v>
          </cell>
        </row>
        <row r="261">
          <cell r="AW261">
            <v>16</v>
          </cell>
        </row>
        <row r="261">
          <cell r="AY261">
            <v>16</v>
          </cell>
        </row>
        <row r="261">
          <cell r="BF261">
            <v>16</v>
          </cell>
        </row>
        <row r="261">
          <cell r="BH261">
            <v>16</v>
          </cell>
        </row>
        <row r="261">
          <cell r="BQ261">
            <v>16</v>
          </cell>
        </row>
        <row r="261">
          <cell r="BX261">
            <v>32</v>
          </cell>
        </row>
        <row r="261">
          <cell r="BZ261">
            <v>16</v>
          </cell>
        </row>
        <row r="261">
          <cell r="CC261">
            <v>1</v>
          </cell>
        </row>
        <row r="261">
          <cell r="CG261">
            <v>16</v>
          </cell>
        </row>
        <row r="261">
          <cell r="CI261">
            <v>24</v>
          </cell>
        </row>
        <row r="261">
          <cell r="CL261">
            <v>0.5</v>
          </cell>
        </row>
        <row r="261">
          <cell r="CP261">
            <v>16</v>
          </cell>
        </row>
        <row r="261">
          <cell r="CR261">
            <v>8</v>
          </cell>
        </row>
        <row r="261">
          <cell r="CZ261">
            <v>8</v>
          </cell>
          <cell r="DA261">
            <v>8</v>
          </cell>
          <cell r="DB261">
            <v>8</v>
          </cell>
        </row>
        <row r="261">
          <cell r="DE261">
            <v>2</v>
          </cell>
        </row>
        <row r="261">
          <cell r="DJ261">
            <v>16</v>
          </cell>
          <cell r="DK261">
            <v>8</v>
          </cell>
        </row>
        <row r="261">
          <cell r="DN261">
            <v>3.5</v>
          </cell>
        </row>
        <row r="261">
          <cell r="DR261">
            <v>24</v>
          </cell>
          <cell r="DS261">
            <v>8</v>
          </cell>
          <cell r="DT261">
            <v>16</v>
          </cell>
        </row>
        <row r="261">
          <cell r="DW261">
            <v>9.5</v>
          </cell>
          <cell r="DX261">
            <v>7</v>
          </cell>
          <cell r="DY261">
            <v>2.5</v>
          </cell>
          <cell r="DZ261">
            <v>144</v>
          </cell>
          <cell r="EA261">
            <v>128</v>
          </cell>
          <cell r="EB261">
            <v>0</v>
          </cell>
          <cell r="EC261">
            <v>40</v>
          </cell>
          <cell r="ED261">
            <v>0</v>
          </cell>
        </row>
        <row r="262">
          <cell r="B262" t="str">
            <v>贲小康</v>
          </cell>
          <cell r="C262" t="str">
            <v>上海</v>
          </cell>
          <cell r="D262" t="str">
            <v>人力资源部</v>
          </cell>
          <cell r="E262" t="str">
            <v>/</v>
          </cell>
          <cell r="F262" t="str">
            <v>人事专员</v>
          </cell>
          <cell r="G262">
            <v>45352</v>
          </cell>
          <cell r="H262">
            <v>45352</v>
          </cell>
          <cell r="I262">
            <v>45352</v>
          </cell>
        </row>
        <row r="262">
          <cell r="AS262">
            <v>1</v>
          </cell>
          <cell r="AT262">
            <v>1</v>
          </cell>
        </row>
        <row r="262">
          <cell r="BB262">
            <v>1</v>
          </cell>
          <cell r="BC262">
            <v>2.5</v>
          </cell>
        </row>
        <row r="262">
          <cell r="BL262">
            <v>26.47</v>
          </cell>
        </row>
        <row r="262">
          <cell r="CC262">
            <v>1</v>
          </cell>
          <cell r="CD262">
            <v>1</v>
          </cell>
        </row>
        <row r="262">
          <cell r="CL262">
            <v>1</v>
          </cell>
          <cell r="CM262">
            <v>6.5</v>
          </cell>
        </row>
        <row r="262">
          <cell r="CZ262">
            <v>8</v>
          </cell>
        </row>
        <row r="262">
          <cell r="DB262">
            <v>8</v>
          </cell>
        </row>
        <row r="262">
          <cell r="DF262">
            <v>8</v>
          </cell>
        </row>
        <row r="262">
          <cell r="DT262">
            <v>8</v>
          </cell>
        </row>
        <row r="262">
          <cell r="DW262">
            <v>4</v>
          </cell>
          <cell r="DX262">
            <v>4</v>
          </cell>
          <cell r="DY262">
            <v>0</v>
          </cell>
          <cell r="DZ262">
            <v>16</v>
          </cell>
          <cell r="EA262">
            <v>8</v>
          </cell>
          <cell r="EB262">
            <v>8</v>
          </cell>
          <cell r="EC262">
            <v>0</v>
          </cell>
          <cell r="ED262">
            <v>45.47</v>
          </cell>
        </row>
        <row r="263">
          <cell r="B263" t="str">
            <v>汪兰兰</v>
          </cell>
          <cell r="C263" t="str">
            <v>上海</v>
          </cell>
          <cell r="D263" t="str">
            <v>人力资源部</v>
          </cell>
          <cell r="E263" t="str">
            <v>/</v>
          </cell>
          <cell r="F263" t="str">
            <v>人事专员</v>
          </cell>
          <cell r="G263">
            <v>45352</v>
          </cell>
          <cell r="H263">
            <v>45352</v>
          </cell>
          <cell r="I263">
            <v>45352</v>
          </cell>
        </row>
        <row r="263">
          <cell r="AT263">
            <v>0.5</v>
          </cell>
        </row>
        <row r="263">
          <cell r="BK263">
            <v>1</v>
          </cell>
          <cell r="BL263">
            <v>1</v>
          </cell>
        </row>
        <row r="263">
          <cell r="BT263">
            <v>0.5</v>
          </cell>
        </row>
        <row r="263">
          <cell r="BX263">
            <v>2.5</v>
          </cell>
        </row>
        <row r="263">
          <cell r="BZ263">
            <v>3.5</v>
          </cell>
        </row>
        <row r="263">
          <cell r="CC263">
            <v>1.5</v>
          </cell>
          <cell r="CD263">
            <v>2</v>
          </cell>
        </row>
        <row r="263">
          <cell r="CG263">
            <v>1</v>
          </cell>
        </row>
        <row r="263">
          <cell r="CL263">
            <v>1</v>
          </cell>
          <cell r="CM263">
            <v>0.5</v>
          </cell>
        </row>
        <row r="263">
          <cell r="CW263">
            <v>12.5</v>
          </cell>
        </row>
        <row r="263">
          <cell r="DI263">
            <v>4</v>
          </cell>
          <cell r="DJ263">
            <v>12.5</v>
          </cell>
          <cell r="DK263">
            <v>5</v>
          </cell>
        </row>
        <row r="263">
          <cell r="DR263">
            <v>5</v>
          </cell>
        </row>
        <row r="263">
          <cell r="DT263">
            <v>33</v>
          </cell>
        </row>
        <row r="263">
          <cell r="DW263">
            <v>4</v>
          </cell>
          <cell r="DX263">
            <v>4</v>
          </cell>
          <cell r="DY263">
            <v>0</v>
          </cell>
          <cell r="DZ263">
            <v>54</v>
          </cell>
          <cell r="EA263">
            <v>12.5</v>
          </cell>
          <cell r="EB263">
            <v>29</v>
          </cell>
          <cell r="EC263">
            <v>12.5</v>
          </cell>
          <cell r="ED263">
            <v>16.5</v>
          </cell>
        </row>
        <row r="264">
          <cell r="B264" t="str">
            <v>焦少平</v>
          </cell>
          <cell r="C264" t="str">
            <v>上海</v>
          </cell>
          <cell r="D264" t="str">
            <v>产研二部</v>
          </cell>
          <cell r="E264" t="str">
            <v>架构组</v>
          </cell>
          <cell r="F264" t="str">
            <v>Java开发工程师</v>
          </cell>
          <cell r="G264">
            <v>45352</v>
          </cell>
          <cell r="H264">
            <v>45352</v>
          </cell>
          <cell r="I264">
            <v>45352</v>
          </cell>
        </row>
        <row r="264">
          <cell r="AP264">
            <v>8</v>
          </cell>
        </row>
        <row r="264">
          <cell r="AX264">
            <v>8</v>
          </cell>
        </row>
        <row r="264">
          <cell r="BB264">
            <v>1.5</v>
          </cell>
        </row>
        <row r="264">
          <cell r="BF264">
            <v>8</v>
          </cell>
        </row>
        <row r="264">
          <cell r="BI264">
            <v>1</v>
          </cell>
        </row>
        <row r="264">
          <cell r="BK264">
            <v>0.5</v>
          </cell>
        </row>
        <row r="264">
          <cell r="BP264">
            <v>7</v>
          </cell>
        </row>
        <row r="264">
          <cell r="BR264">
            <v>0.5</v>
          </cell>
        </row>
        <row r="264">
          <cell r="BY264">
            <v>6</v>
          </cell>
        </row>
        <row r="264">
          <cell r="CH264">
            <v>16</v>
          </cell>
        </row>
        <row r="264">
          <cell r="CQ264">
            <v>11</v>
          </cell>
        </row>
        <row r="264">
          <cell r="DA264">
            <v>15</v>
          </cell>
        </row>
        <row r="264">
          <cell r="DJ264">
            <v>19.5</v>
          </cell>
        </row>
        <row r="264">
          <cell r="DW264">
            <v>4</v>
          </cell>
          <cell r="DX264">
            <v>2</v>
          </cell>
          <cell r="DY264">
            <v>2</v>
          </cell>
          <cell r="DZ264">
            <v>90.5</v>
          </cell>
          <cell r="EA264">
            <v>8</v>
          </cell>
          <cell r="EB264">
            <v>0</v>
          </cell>
          <cell r="EC264">
            <v>89.5</v>
          </cell>
          <cell r="ED264">
            <v>0</v>
          </cell>
        </row>
        <row r="265">
          <cell r="B265" t="str">
            <v>邢卓远</v>
          </cell>
          <cell r="C265" t="str">
            <v>郑州</v>
          </cell>
          <cell r="D265" t="str">
            <v>郑州营销中心</v>
          </cell>
          <cell r="E265" t="str">
            <v>郑州运营组</v>
          </cell>
          <cell r="F265" t="str">
            <v>运营专员</v>
          </cell>
          <cell r="G265">
            <v>45355</v>
          </cell>
          <cell r="H265">
            <v>45355</v>
          </cell>
          <cell r="I265">
            <v>45355</v>
          </cell>
        </row>
        <row r="265">
          <cell r="BL265">
            <v>8</v>
          </cell>
        </row>
        <row r="265">
          <cell r="CC265">
            <v>2.5</v>
          </cell>
        </row>
        <row r="265">
          <cell r="DW265">
            <v>4</v>
          </cell>
          <cell r="DX265">
            <v>2.5</v>
          </cell>
          <cell r="DY265">
            <v>1.5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8</v>
          </cell>
        </row>
        <row r="266">
          <cell r="B266" t="str">
            <v>刘磊</v>
          </cell>
          <cell r="C266" t="str">
            <v>长沙</v>
          </cell>
          <cell r="D266" t="str">
            <v>长沙营销中心</v>
          </cell>
          <cell r="E266" t="str">
            <v>何双组</v>
          </cell>
          <cell r="F266" t="str">
            <v>销售专员</v>
          </cell>
          <cell r="G266">
            <v>45355</v>
          </cell>
          <cell r="H266">
            <v>45355</v>
          </cell>
          <cell r="I266">
            <v>45355</v>
          </cell>
        </row>
        <row r="266">
          <cell r="AU266">
            <v>1</v>
          </cell>
        </row>
        <row r="266">
          <cell r="BM266">
            <v>2</v>
          </cell>
        </row>
        <row r="266">
          <cell r="BT266">
            <v>1</v>
          </cell>
        </row>
        <row r="266">
          <cell r="CC266">
            <v>2</v>
          </cell>
        </row>
        <row r="266">
          <cell r="CL266">
            <v>1</v>
          </cell>
          <cell r="CM266">
            <v>3</v>
          </cell>
        </row>
        <row r="266">
          <cell r="CW266">
            <v>3</v>
          </cell>
        </row>
        <row r="266">
          <cell r="DF266">
            <v>8</v>
          </cell>
        </row>
        <row r="266">
          <cell r="DO266">
            <v>27</v>
          </cell>
        </row>
        <row r="266">
          <cell r="DQ266">
            <v>1.5</v>
          </cell>
        </row>
        <row r="266">
          <cell r="DW266">
            <v>4</v>
          </cell>
          <cell r="DX266">
            <v>4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41</v>
          </cell>
        </row>
        <row r="267">
          <cell r="B267" t="str">
            <v>许欣瑜</v>
          </cell>
          <cell r="C267" t="str">
            <v>厦门</v>
          </cell>
          <cell r="D267" t="str">
            <v>人力资源部</v>
          </cell>
          <cell r="E267" t="str">
            <v>/</v>
          </cell>
          <cell r="F267" t="str">
            <v>人事行政</v>
          </cell>
          <cell r="G267">
            <v>45356</v>
          </cell>
          <cell r="H267">
            <v>45356</v>
          </cell>
          <cell r="I267">
            <v>45356</v>
          </cell>
        </row>
        <row r="267">
          <cell r="AY267">
            <v>4</v>
          </cell>
        </row>
        <row r="267">
          <cell r="BF267">
            <v>4</v>
          </cell>
        </row>
        <row r="267">
          <cell r="CC267">
            <v>1</v>
          </cell>
        </row>
        <row r="267">
          <cell r="CI267">
            <v>5</v>
          </cell>
        </row>
        <row r="267">
          <cell r="CR267">
            <v>7</v>
          </cell>
        </row>
        <row r="267">
          <cell r="DR267">
            <v>8</v>
          </cell>
        </row>
        <row r="267">
          <cell r="DT267">
            <v>8</v>
          </cell>
        </row>
        <row r="267">
          <cell r="DW267">
            <v>4</v>
          </cell>
          <cell r="DX267">
            <v>1</v>
          </cell>
          <cell r="DY267">
            <v>3</v>
          </cell>
          <cell r="DZ267">
            <v>24</v>
          </cell>
          <cell r="EA267">
            <v>12</v>
          </cell>
          <cell r="EB267">
            <v>12</v>
          </cell>
          <cell r="EC267">
            <v>0</v>
          </cell>
          <cell r="ED267">
            <v>0</v>
          </cell>
        </row>
        <row r="268">
          <cell r="B268" t="str">
            <v>姜海伦</v>
          </cell>
          <cell r="C268" t="str">
            <v>成都</v>
          </cell>
          <cell r="D268" t="str">
            <v>成都营销中心</v>
          </cell>
          <cell r="E268" t="str">
            <v>/</v>
          </cell>
          <cell r="F268" t="str">
            <v>销售专员</v>
          </cell>
          <cell r="G268">
            <v>45356</v>
          </cell>
          <cell r="H268">
            <v>45356</v>
          </cell>
          <cell r="I268">
            <v>45356</v>
          </cell>
        </row>
        <row r="268">
          <cell r="AN268">
            <v>3</v>
          </cell>
        </row>
        <row r="268">
          <cell r="AP268">
            <v>8</v>
          </cell>
        </row>
        <row r="268">
          <cell r="AW268">
            <v>5</v>
          </cell>
        </row>
        <row r="268">
          <cell r="BD268">
            <v>1</v>
          </cell>
        </row>
        <row r="268">
          <cell r="BO268">
            <v>16</v>
          </cell>
        </row>
        <row r="268">
          <cell r="BQ268">
            <v>19</v>
          </cell>
        </row>
        <row r="268">
          <cell r="BX268">
            <v>2</v>
          </cell>
        </row>
        <row r="268">
          <cell r="BZ268">
            <v>3</v>
          </cell>
        </row>
        <row r="268">
          <cell r="CG268">
            <v>2</v>
          </cell>
        </row>
        <row r="268">
          <cell r="CP268">
            <v>1</v>
          </cell>
        </row>
        <row r="268">
          <cell r="CR268">
            <v>6</v>
          </cell>
        </row>
        <row r="268">
          <cell r="CZ268">
            <v>5</v>
          </cell>
        </row>
        <row r="268">
          <cell r="DI268">
            <v>8</v>
          </cell>
        </row>
        <row r="268">
          <cell r="DK268">
            <v>8</v>
          </cell>
        </row>
        <row r="268">
          <cell r="DW268">
            <v>4</v>
          </cell>
          <cell r="DX268">
            <v>0</v>
          </cell>
          <cell r="DY268">
            <v>4</v>
          </cell>
          <cell r="DZ268">
            <v>44</v>
          </cell>
          <cell r="EA268">
            <v>42</v>
          </cell>
          <cell r="EB268">
            <v>2</v>
          </cell>
          <cell r="EC268">
            <v>0</v>
          </cell>
          <cell r="ED268">
            <v>0</v>
          </cell>
        </row>
        <row r="269">
          <cell r="B269" t="str">
            <v>张双麒</v>
          </cell>
          <cell r="C269" t="str">
            <v>上海</v>
          </cell>
          <cell r="D269" t="str">
            <v>产研一部</v>
          </cell>
          <cell r="E269" t="str">
            <v>教育二组</v>
          </cell>
          <cell r="F269" t="str">
            <v>测试工程师</v>
          </cell>
          <cell r="G269">
            <v>45357</v>
          </cell>
          <cell r="H269">
            <v>45357</v>
          </cell>
          <cell r="I269">
            <v>45357</v>
          </cell>
        </row>
        <row r="269">
          <cell r="AR269" t="str">
            <v>*</v>
          </cell>
        </row>
        <row r="269">
          <cell r="AX269">
            <v>9</v>
          </cell>
          <cell r="AY269">
            <v>8</v>
          </cell>
        </row>
        <row r="269">
          <cell r="BF269">
            <v>8</v>
          </cell>
          <cell r="BG269">
            <v>12</v>
          </cell>
        </row>
        <row r="269">
          <cell r="BP269">
            <v>29</v>
          </cell>
        </row>
        <row r="269">
          <cell r="BX269">
            <v>8</v>
          </cell>
          <cell r="BY269">
            <v>16</v>
          </cell>
          <cell r="BZ269">
            <v>10.5</v>
          </cell>
        </row>
        <row r="269">
          <cell r="CG269">
            <v>10.5</v>
          </cell>
          <cell r="CH269">
            <v>8</v>
          </cell>
          <cell r="CI269">
            <v>8</v>
          </cell>
        </row>
        <row r="269">
          <cell r="CQ269">
            <v>38</v>
          </cell>
        </row>
        <row r="269">
          <cell r="DA269">
            <v>16</v>
          </cell>
        </row>
        <row r="269">
          <cell r="DJ269">
            <v>8</v>
          </cell>
          <cell r="DK269">
            <v>8</v>
          </cell>
        </row>
        <row r="269">
          <cell r="DT269">
            <v>24</v>
          </cell>
        </row>
        <row r="269">
          <cell r="DW269">
            <v>4</v>
          </cell>
          <cell r="DX269">
            <v>0</v>
          </cell>
          <cell r="DY269">
            <v>4</v>
          </cell>
          <cell r="DZ269">
            <v>194.5</v>
          </cell>
          <cell r="EA269">
            <v>26.5</v>
          </cell>
          <cell r="EB269">
            <v>32</v>
          </cell>
          <cell r="EC269">
            <v>143</v>
          </cell>
          <cell r="ED269">
            <v>0</v>
          </cell>
        </row>
        <row r="270">
          <cell r="B270" t="str">
            <v>冯猛飞</v>
          </cell>
          <cell r="C270" t="str">
            <v>上海</v>
          </cell>
          <cell r="D270" t="str">
            <v>产研一部</v>
          </cell>
          <cell r="E270" t="str">
            <v>教育二组</v>
          </cell>
          <cell r="F270" t="str">
            <v>测试工程师</v>
          </cell>
          <cell r="G270">
            <v>45357</v>
          </cell>
          <cell r="H270">
            <v>45357</v>
          </cell>
          <cell r="I270">
            <v>45357</v>
          </cell>
        </row>
        <row r="270">
          <cell r="AW270">
            <v>24</v>
          </cell>
        </row>
        <row r="270">
          <cell r="AY270">
            <v>24</v>
          </cell>
        </row>
        <row r="270">
          <cell r="BH270">
            <v>8</v>
          </cell>
        </row>
        <row r="270">
          <cell r="BO270">
            <v>8</v>
          </cell>
        </row>
        <row r="270">
          <cell r="BQ270">
            <v>16</v>
          </cell>
        </row>
        <row r="270">
          <cell r="BZ270">
            <v>16</v>
          </cell>
        </row>
        <row r="270">
          <cell r="CG270">
            <v>8</v>
          </cell>
        </row>
        <row r="270">
          <cell r="CI270">
            <v>8</v>
          </cell>
        </row>
        <row r="270">
          <cell r="CR270">
            <v>16</v>
          </cell>
        </row>
        <row r="270">
          <cell r="CZ270">
            <v>24</v>
          </cell>
        </row>
        <row r="270">
          <cell r="DK270">
            <v>8</v>
          </cell>
        </row>
        <row r="270">
          <cell r="DN270">
            <v>1</v>
          </cell>
        </row>
        <row r="270">
          <cell r="DT270">
            <v>16</v>
          </cell>
        </row>
        <row r="270">
          <cell r="DW270">
            <v>4</v>
          </cell>
          <cell r="DX270">
            <v>1</v>
          </cell>
          <cell r="DY270">
            <v>3</v>
          </cell>
          <cell r="DZ270">
            <v>112</v>
          </cell>
          <cell r="EA270">
            <v>64</v>
          </cell>
          <cell r="EB270">
            <v>48</v>
          </cell>
          <cell r="EC270">
            <v>0</v>
          </cell>
          <cell r="ED270">
            <v>0</v>
          </cell>
        </row>
        <row r="271">
          <cell r="B271" t="str">
            <v>胡彬</v>
          </cell>
          <cell r="C271" t="str">
            <v>上海</v>
          </cell>
          <cell r="D271" t="str">
            <v>产研二部</v>
          </cell>
          <cell r="E271" t="str">
            <v>业务管理二组</v>
          </cell>
          <cell r="F271" t="str">
            <v>测试工程师</v>
          </cell>
          <cell r="G271">
            <v>45357</v>
          </cell>
          <cell r="H271">
            <v>45357</v>
          </cell>
          <cell r="I271">
            <v>45357</v>
          </cell>
        </row>
        <row r="271">
          <cell r="BQ271">
            <v>8</v>
          </cell>
        </row>
        <row r="271">
          <cell r="CC271">
            <v>2</v>
          </cell>
        </row>
        <row r="271">
          <cell r="DW271">
            <v>4</v>
          </cell>
          <cell r="DX271">
            <v>2</v>
          </cell>
          <cell r="DY271">
            <v>2</v>
          </cell>
          <cell r="DZ271">
            <v>8</v>
          </cell>
          <cell r="EA271">
            <v>0</v>
          </cell>
          <cell r="EB271">
            <v>8</v>
          </cell>
          <cell r="EC271">
            <v>0</v>
          </cell>
          <cell r="ED271">
            <v>0</v>
          </cell>
        </row>
        <row r="272">
          <cell r="B272" t="str">
            <v>秦加成</v>
          </cell>
          <cell r="C272" t="str">
            <v>上海</v>
          </cell>
          <cell r="D272" t="str">
            <v>上海营销三部</v>
          </cell>
          <cell r="E272" t="str">
            <v>韩丽丽组</v>
          </cell>
          <cell r="F272" t="str">
            <v>资深销售一级</v>
          </cell>
          <cell r="G272">
            <v>45357</v>
          </cell>
          <cell r="H272">
            <v>45357</v>
          </cell>
          <cell r="I272">
            <v>45357</v>
          </cell>
        </row>
        <row r="272">
          <cell r="AK272">
            <v>4</v>
          </cell>
        </row>
        <row r="272">
          <cell r="BC272">
            <v>8</v>
          </cell>
        </row>
        <row r="272">
          <cell r="BL272">
            <v>4</v>
          </cell>
        </row>
        <row r="272">
          <cell r="CG272">
            <v>8</v>
          </cell>
        </row>
        <row r="272">
          <cell r="CI272">
            <v>8</v>
          </cell>
        </row>
        <row r="272">
          <cell r="CL272">
            <v>1</v>
          </cell>
        </row>
        <row r="272">
          <cell r="CN272">
            <v>2</v>
          </cell>
        </row>
        <row r="272">
          <cell r="DN272">
            <v>0.5</v>
          </cell>
        </row>
        <row r="272">
          <cell r="DW272">
            <v>4</v>
          </cell>
          <cell r="DX272">
            <v>1.5</v>
          </cell>
          <cell r="DY272">
            <v>2.5</v>
          </cell>
          <cell r="DZ272">
            <v>8</v>
          </cell>
          <cell r="EA272">
            <v>8</v>
          </cell>
          <cell r="EB272">
            <v>0</v>
          </cell>
          <cell r="EC272">
            <v>0</v>
          </cell>
          <cell r="ED272">
            <v>16</v>
          </cell>
        </row>
        <row r="273">
          <cell r="B273" t="str">
            <v>吴先进</v>
          </cell>
          <cell r="C273" t="str">
            <v>长沙</v>
          </cell>
          <cell r="D273" t="str">
            <v>长沙营销中心</v>
          </cell>
          <cell r="E273" t="str">
            <v>何双组</v>
          </cell>
          <cell r="F273" t="str">
            <v>销售专员</v>
          </cell>
          <cell r="G273">
            <v>45358</v>
          </cell>
          <cell r="H273">
            <v>45358</v>
          </cell>
          <cell r="I273">
            <v>45358</v>
          </cell>
        </row>
        <row r="273">
          <cell r="AT273">
            <v>8</v>
          </cell>
        </row>
        <row r="273">
          <cell r="BU273">
            <v>13.33</v>
          </cell>
        </row>
        <row r="273">
          <cell r="CC273">
            <v>2</v>
          </cell>
        </row>
        <row r="273">
          <cell r="DE273">
            <v>1</v>
          </cell>
        </row>
        <row r="273">
          <cell r="DN273">
            <v>1</v>
          </cell>
        </row>
        <row r="273">
          <cell r="DW273">
            <v>4</v>
          </cell>
          <cell r="DX273">
            <v>4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21.33</v>
          </cell>
        </row>
        <row r="274">
          <cell r="B274" t="str">
            <v>王磊</v>
          </cell>
          <cell r="C274" t="str">
            <v>西安</v>
          </cell>
          <cell r="D274" t="str">
            <v>西安营销中心</v>
          </cell>
          <cell r="E274" t="str">
            <v>西安销售组</v>
          </cell>
          <cell r="F274" t="str">
            <v>销售专员</v>
          </cell>
          <cell r="G274">
            <v>45362</v>
          </cell>
          <cell r="H274">
            <v>45362</v>
          </cell>
          <cell r="I274">
            <v>45362</v>
          </cell>
        </row>
        <row r="274">
          <cell r="BK274">
            <v>2</v>
          </cell>
          <cell r="BL274">
            <v>8</v>
          </cell>
        </row>
        <row r="274">
          <cell r="BN274">
            <v>8</v>
          </cell>
        </row>
        <row r="274">
          <cell r="DW274">
            <v>4</v>
          </cell>
          <cell r="DX274">
            <v>2</v>
          </cell>
          <cell r="DY274">
            <v>2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8</v>
          </cell>
        </row>
        <row r="275">
          <cell r="B275" t="str">
            <v>骆家旺</v>
          </cell>
          <cell r="C275" t="str">
            <v>上海</v>
          </cell>
          <cell r="D275" t="str">
            <v>上海营销中心</v>
          </cell>
          <cell r="E275" t="str">
            <v>新媒体运营组</v>
          </cell>
          <cell r="F275" t="str">
            <v>新媒体运营</v>
          </cell>
          <cell r="G275">
            <v>45364</v>
          </cell>
          <cell r="H275">
            <v>45364</v>
          </cell>
          <cell r="I275">
            <v>45364</v>
          </cell>
        </row>
        <row r="275">
          <cell r="BK275">
            <v>1</v>
          </cell>
        </row>
        <row r="275">
          <cell r="BM275">
            <v>1</v>
          </cell>
        </row>
        <row r="275">
          <cell r="CC275">
            <v>1</v>
          </cell>
        </row>
        <row r="275">
          <cell r="DO275">
            <v>2</v>
          </cell>
        </row>
        <row r="275">
          <cell r="DW275">
            <v>4</v>
          </cell>
          <cell r="DX275">
            <v>2</v>
          </cell>
          <cell r="DY275">
            <v>2</v>
          </cell>
          <cell r="DZ275">
            <v>0</v>
          </cell>
          <cell r="EA275">
            <v>0</v>
          </cell>
          <cell r="EB275">
            <v>0</v>
          </cell>
          <cell r="EC275">
            <v>0</v>
          </cell>
          <cell r="ED275">
            <v>2</v>
          </cell>
        </row>
        <row r="276">
          <cell r="B276" t="str">
            <v>庞家兴</v>
          </cell>
          <cell r="C276" t="str">
            <v>上海</v>
          </cell>
          <cell r="D276" t="str">
            <v>上海营销中心</v>
          </cell>
          <cell r="E276" t="str">
            <v>新媒体运营组</v>
          </cell>
          <cell r="F276" t="str">
            <v>新媒体运营</v>
          </cell>
          <cell r="G276">
            <v>45364</v>
          </cell>
          <cell r="H276">
            <v>45364</v>
          </cell>
          <cell r="I276">
            <v>45364</v>
          </cell>
        </row>
        <row r="276">
          <cell r="AT276">
            <v>16</v>
          </cell>
        </row>
        <row r="276">
          <cell r="BC276">
            <v>5.5</v>
          </cell>
        </row>
        <row r="276">
          <cell r="BL276">
            <v>36.5</v>
          </cell>
        </row>
        <row r="276">
          <cell r="BT276">
            <v>0.5</v>
          </cell>
        </row>
        <row r="276">
          <cell r="CL276">
            <v>1</v>
          </cell>
        </row>
        <row r="276">
          <cell r="DE276">
            <v>2</v>
          </cell>
          <cell r="DF276">
            <v>24</v>
          </cell>
        </row>
        <row r="276">
          <cell r="DO276">
            <v>8</v>
          </cell>
        </row>
        <row r="276">
          <cell r="DW276">
            <v>4</v>
          </cell>
          <cell r="DX276">
            <v>3.5</v>
          </cell>
          <cell r="DY276">
            <v>0.5</v>
          </cell>
          <cell r="DZ276">
            <v>0</v>
          </cell>
          <cell r="EA276">
            <v>0</v>
          </cell>
          <cell r="EB276">
            <v>0</v>
          </cell>
          <cell r="EC276">
            <v>0</v>
          </cell>
          <cell r="ED276">
            <v>90</v>
          </cell>
        </row>
        <row r="277">
          <cell r="B277" t="str">
            <v>刘平</v>
          </cell>
          <cell r="C277" t="str">
            <v>上海</v>
          </cell>
          <cell r="D277" t="str">
            <v>上海营销中心</v>
          </cell>
          <cell r="E277" t="str">
            <v>新媒体运营组</v>
          </cell>
          <cell r="F277" t="str">
            <v>新媒体运营</v>
          </cell>
          <cell r="G277">
            <v>45364</v>
          </cell>
          <cell r="H277">
            <v>45364</v>
          </cell>
          <cell r="I277">
            <v>45364</v>
          </cell>
        </row>
        <row r="277">
          <cell r="DW277">
            <v>4</v>
          </cell>
          <cell r="DX277">
            <v>0</v>
          </cell>
          <cell r="DY277">
            <v>4</v>
          </cell>
          <cell r="DZ277">
            <v>0</v>
          </cell>
          <cell r="EA277">
            <v>0</v>
          </cell>
          <cell r="EB277">
            <v>0</v>
          </cell>
          <cell r="EC277">
            <v>0</v>
          </cell>
          <cell r="ED277">
            <v>0</v>
          </cell>
        </row>
        <row r="278">
          <cell r="B278" t="str">
            <v>郭子齐</v>
          </cell>
          <cell r="C278" t="str">
            <v>成都</v>
          </cell>
          <cell r="D278" t="str">
            <v>成都营销中心</v>
          </cell>
          <cell r="E278" t="str">
            <v>/</v>
          </cell>
          <cell r="F278" t="str">
            <v>新媒体运营</v>
          </cell>
          <cell r="G278">
            <v>45365</v>
          </cell>
          <cell r="H278">
            <v>45365</v>
          </cell>
          <cell r="I278">
            <v>45365</v>
          </cell>
        </row>
        <row r="278">
          <cell r="BK278">
            <v>1</v>
          </cell>
        </row>
        <row r="278">
          <cell r="DN278">
            <v>1</v>
          </cell>
        </row>
        <row r="278">
          <cell r="DW278">
            <v>4</v>
          </cell>
          <cell r="DX278">
            <v>2</v>
          </cell>
          <cell r="DY278">
            <v>2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</row>
        <row r="279">
          <cell r="B279" t="str">
            <v>赵景楠</v>
          </cell>
          <cell r="C279" t="str">
            <v>郑州</v>
          </cell>
          <cell r="D279" t="str">
            <v>郑州营销中心</v>
          </cell>
          <cell r="E279" t="str">
            <v>张文君组</v>
          </cell>
          <cell r="F279" t="str">
            <v>销售专员</v>
          </cell>
          <cell r="G279">
            <v>45369</v>
          </cell>
          <cell r="H279">
            <v>45369</v>
          </cell>
          <cell r="I279">
            <v>45369</v>
          </cell>
        </row>
        <row r="279">
          <cell r="BT279">
            <v>1</v>
          </cell>
        </row>
        <row r="279">
          <cell r="CW279">
            <v>16</v>
          </cell>
        </row>
        <row r="279">
          <cell r="DW279">
            <v>4</v>
          </cell>
          <cell r="DX279">
            <v>1</v>
          </cell>
          <cell r="DY279">
            <v>3</v>
          </cell>
          <cell r="DZ279">
            <v>0</v>
          </cell>
          <cell r="EA279">
            <v>0</v>
          </cell>
          <cell r="EB279">
            <v>0</v>
          </cell>
          <cell r="EC279">
            <v>0</v>
          </cell>
          <cell r="ED279">
            <v>16</v>
          </cell>
        </row>
        <row r="280">
          <cell r="B280" t="str">
            <v>孙路路</v>
          </cell>
          <cell r="C280" t="str">
            <v>上海</v>
          </cell>
          <cell r="D280" t="str">
            <v>上海营销二部</v>
          </cell>
          <cell r="E280" t="str">
            <v>李腾飞组</v>
          </cell>
          <cell r="F280" t="str">
            <v>销售专员</v>
          </cell>
          <cell r="G280">
            <v>45369</v>
          </cell>
          <cell r="H280">
            <v>45369</v>
          </cell>
          <cell r="I280">
            <v>45369</v>
          </cell>
        </row>
        <row r="280">
          <cell r="BF280">
            <v>8</v>
          </cell>
        </row>
        <row r="280">
          <cell r="BH280">
            <v>8</v>
          </cell>
        </row>
        <row r="280">
          <cell r="BT280">
            <v>1</v>
          </cell>
        </row>
        <row r="280">
          <cell r="BX280">
            <v>8</v>
          </cell>
        </row>
        <row r="280">
          <cell r="BZ280">
            <v>8</v>
          </cell>
        </row>
        <row r="280">
          <cell r="CZ280">
            <v>8</v>
          </cell>
        </row>
        <row r="280">
          <cell r="DB280">
            <v>16</v>
          </cell>
        </row>
        <row r="280">
          <cell r="DI280">
            <v>8</v>
          </cell>
        </row>
        <row r="280">
          <cell r="DK280">
            <v>8</v>
          </cell>
        </row>
        <row r="280">
          <cell r="DN280">
            <v>3</v>
          </cell>
          <cell r="DO280">
            <v>1</v>
          </cell>
        </row>
        <row r="280">
          <cell r="DR280">
            <v>8</v>
          </cell>
        </row>
        <row r="280">
          <cell r="DT280">
            <v>8</v>
          </cell>
        </row>
        <row r="280">
          <cell r="DW280">
            <v>4</v>
          </cell>
          <cell r="DX280">
            <v>4</v>
          </cell>
          <cell r="DY280">
            <v>0</v>
          </cell>
          <cell r="DZ280">
            <v>48</v>
          </cell>
          <cell r="EA280">
            <v>40</v>
          </cell>
          <cell r="EB280">
            <v>8</v>
          </cell>
          <cell r="EC280">
            <v>0</v>
          </cell>
          <cell r="ED280">
            <v>1</v>
          </cell>
        </row>
        <row r="281">
          <cell r="B281" t="str">
            <v>王一凯</v>
          </cell>
          <cell r="C281" t="str">
            <v>长沙</v>
          </cell>
          <cell r="D281" t="str">
            <v>长沙营销中心</v>
          </cell>
          <cell r="E281" t="str">
            <v>何倩组</v>
          </cell>
          <cell r="F281" t="str">
            <v>销售专员</v>
          </cell>
          <cell r="G281">
            <v>45369</v>
          </cell>
          <cell r="H281">
            <v>45369</v>
          </cell>
          <cell r="I281">
            <v>45369</v>
          </cell>
        </row>
        <row r="281">
          <cell r="BQ281">
            <v>16</v>
          </cell>
        </row>
        <row r="281">
          <cell r="BX281">
            <v>16</v>
          </cell>
        </row>
        <row r="281">
          <cell r="DE281">
            <v>1</v>
          </cell>
        </row>
        <row r="281">
          <cell r="DW281">
            <v>4</v>
          </cell>
          <cell r="DX281">
            <v>1</v>
          </cell>
          <cell r="DY281">
            <v>3</v>
          </cell>
          <cell r="DZ281">
            <v>16</v>
          </cell>
          <cell r="EA281">
            <v>16</v>
          </cell>
          <cell r="EB281">
            <v>0</v>
          </cell>
          <cell r="EC281">
            <v>0</v>
          </cell>
          <cell r="ED281">
            <v>0</v>
          </cell>
        </row>
        <row r="282">
          <cell r="B282" t="str">
            <v>曾璠玥</v>
          </cell>
          <cell r="C282" t="str">
            <v>长沙</v>
          </cell>
          <cell r="D282" t="str">
            <v>长沙营销中心</v>
          </cell>
          <cell r="E282" t="str">
            <v>何倩组</v>
          </cell>
          <cell r="F282" t="str">
            <v>销售专员</v>
          </cell>
          <cell r="G282">
            <v>45369</v>
          </cell>
          <cell r="H282">
            <v>45369</v>
          </cell>
          <cell r="I282">
            <v>45369</v>
          </cell>
        </row>
        <row r="282">
          <cell r="BT282">
            <v>1</v>
          </cell>
        </row>
        <row r="282">
          <cell r="CC282">
            <v>3</v>
          </cell>
          <cell r="CD282">
            <v>8</v>
          </cell>
        </row>
        <row r="282">
          <cell r="CM282">
            <v>8</v>
          </cell>
        </row>
        <row r="282">
          <cell r="DF282">
            <v>8</v>
          </cell>
        </row>
        <row r="282">
          <cell r="DO282">
            <v>6</v>
          </cell>
        </row>
        <row r="282">
          <cell r="DW282">
            <v>4</v>
          </cell>
          <cell r="DX282">
            <v>4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30</v>
          </cell>
        </row>
        <row r="283">
          <cell r="B283" t="str">
            <v>李贺军</v>
          </cell>
          <cell r="C283" t="str">
            <v>郑州</v>
          </cell>
          <cell r="D283" t="str">
            <v>郑州营销中心</v>
          </cell>
          <cell r="E283" t="str">
            <v>张文君组</v>
          </cell>
          <cell r="F283" t="str">
            <v>销售专员</v>
          </cell>
          <cell r="G283">
            <v>45369</v>
          </cell>
          <cell r="H283">
            <v>45369</v>
          </cell>
          <cell r="I283">
            <v>45369</v>
          </cell>
        </row>
        <row r="283">
          <cell r="BB283">
            <v>1</v>
          </cell>
        </row>
        <row r="283">
          <cell r="CY283">
            <v>9</v>
          </cell>
        </row>
        <row r="283">
          <cell r="DE283">
            <v>2</v>
          </cell>
        </row>
        <row r="283">
          <cell r="DW283">
            <v>4</v>
          </cell>
          <cell r="DX283">
            <v>3</v>
          </cell>
          <cell r="DY283">
            <v>1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</row>
        <row r="284">
          <cell r="B284" t="str">
            <v>康燕</v>
          </cell>
          <cell r="C284" t="str">
            <v>厦门</v>
          </cell>
          <cell r="D284" t="str">
            <v>厦门营销二部</v>
          </cell>
          <cell r="E284" t="str">
            <v>许满玉组</v>
          </cell>
          <cell r="F284" t="str">
            <v>销售专员</v>
          </cell>
          <cell r="G284">
            <v>45369</v>
          </cell>
          <cell r="H284">
            <v>45369</v>
          </cell>
          <cell r="I284">
            <v>45369</v>
          </cell>
        </row>
        <row r="284">
          <cell r="AK284">
            <v>32</v>
          </cell>
        </row>
        <row r="284">
          <cell r="AT284">
            <v>16</v>
          </cell>
        </row>
        <row r="284">
          <cell r="CD284">
            <v>8</v>
          </cell>
        </row>
        <row r="284">
          <cell r="DR284">
            <v>16</v>
          </cell>
        </row>
        <row r="284">
          <cell r="DT284">
            <v>16</v>
          </cell>
        </row>
        <row r="284">
          <cell r="DW284">
            <v>4</v>
          </cell>
          <cell r="DX284">
            <v>0</v>
          </cell>
          <cell r="DY284">
            <v>4</v>
          </cell>
          <cell r="DZ284">
            <v>16</v>
          </cell>
          <cell r="EA284">
            <v>16</v>
          </cell>
          <cell r="EB284">
            <v>0</v>
          </cell>
          <cell r="EC284">
            <v>0</v>
          </cell>
          <cell r="ED284">
            <v>56</v>
          </cell>
        </row>
        <row r="285">
          <cell r="B285" t="str">
            <v>林海燕</v>
          </cell>
          <cell r="C285" t="str">
            <v>厦门</v>
          </cell>
          <cell r="D285" t="str">
            <v>厦门营销二部</v>
          </cell>
          <cell r="E285" t="str">
            <v>/</v>
          </cell>
          <cell r="F285" t="str">
            <v>新媒体运营</v>
          </cell>
          <cell r="G285">
            <v>45369</v>
          </cell>
          <cell r="H285">
            <v>45369</v>
          </cell>
          <cell r="I285">
            <v>45369</v>
          </cell>
        </row>
        <row r="285">
          <cell r="AK285">
            <v>8</v>
          </cell>
        </row>
        <row r="285">
          <cell r="BC285">
            <v>5</v>
          </cell>
        </row>
        <row r="285">
          <cell r="BU285">
            <v>16</v>
          </cell>
        </row>
        <row r="285">
          <cell r="CD285">
            <v>8</v>
          </cell>
        </row>
        <row r="285">
          <cell r="DE285">
            <v>1</v>
          </cell>
        </row>
        <row r="285">
          <cell r="DN285">
            <v>0.5</v>
          </cell>
        </row>
        <row r="285">
          <cell r="DW285">
            <v>4</v>
          </cell>
          <cell r="DX285">
            <v>1.5</v>
          </cell>
          <cell r="DY285">
            <v>2.5</v>
          </cell>
          <cell r="DZ285">
            <v>0</v>
          </cell>
          <cell r="EA285">
            <v>0</v>
          </cell>
          <cell r="EB285">
            <v>0</v>
          </cell>
          <cell r="EC285">
            <v>0</v>
          </cell>
          <cell r="ED285">
            <v>37</v>
          </cell>
        </row>
        <row r="286">
          <cell r="B286" t="str">
            <v>戴百平</v>
          </cell>
          <cell r="C286" t="str">
            <v>上海</v>
          </cell>
          <cell r="D286" t="str">
            <v>上海营销三部</v>
          </cell>
          <cell r="E286" t="str">
            <v>万建国组</v>
          </cell>
          <cell r="F286" t="str">
            <v>销售专员</v>
          </cell>
          <cell r="G286">
            <v>45369</v>
          </cell>
          <cell r="H286">
            <v>45369</v>
          </cell>
          <cell r="I286">
            <v>45369</v>
          </cell>
        </row>
        <row r="286">
          <cell r="AW286">
            <v>8</v>
          </cell>
        </row>
        <row r="286">
          <cell r="AY286">
            <v>8</v>
          </cell>
        </row>
        <row r="286">
          <cell r="BO286">
            <v>8</v>
          </cell>
        </row>
        <row r="286">
          <cell r="BQ286">
            <v>8</v>
          </cell>
        </row>
        <row r="286">
          <cell r="BX286">
            <v>16</v>
          </cell>
        </row>
        <row r="286">
          <cell r="BZ286">
            <v>16</v>
          </cell>
        </row>
        <row r="286">
          <cell r="CG286">
            <v>8</v>
          </cell>
        </row>
        <row r="286">
          <cell r="CI286">
            <v>8</v>
          </cell>
        </row>
        <row r="286">
          <cell r="CP286">
            <v>8</v>
          </cell>
        </row>
        <row r="286">
          <cell r="CR286">
            <v>8</v>
          </cell>
        </row>
        <row r="286">
          <cell r="CV286">
            <v>1</v>
          </cell>
          <cell r="CW286">
            <v>8</v>
          </cell>
        </row>
        <row r="286">
          <cell r="DE286">
            <v>2</v>
          </cell>
        </row>
        <row r="286">
          <cell r="DR286">
            <v>24</v>
          </cell>
        </row>
        <row r="286">
          <cell r="DT286">
            <v>24</v>
          </cell>
        </row>
        <row r="286">
          <cell r="DW286">
            <v>4</v>
          </cell>
          <cell r="DX286">
            <v>3</v>
          </cell>
          <cell r="DY286">
            <v>1</v>
          </cell>
          <cell r="DZ286">
            <v>72</v>
          </cell>
          <cell r="EA286">
            <v>72</v>
          </cell>
          <cell r="EB286">
            <v>0</v>
          </cell>
          <cell r="EC286">
            <v>0</v>
          </cell>
          <cell r="ED286">
            <v>8</v>
          </cell>
        </row>
        <row r="287">
          <cell r="B287" t="str">
            <v>周运超</v>
          </cell>
          <cell r="C287" t="str">
            <v>上海</v>
          </cell>
          <cell r="D287" t="str">
            <v>上海营销三部</v>
          </cell>
          <cell r="E287" t="str">
            <v>万建国组</v>
          </cell>
          <cell r="F287" t="str">
            <v>销售专员</v>
          </cell>
          <cell r="G287">
            <v>45369</v>
          </cell>
          <cell r="H287">
            <v>45369</v>
          </cell>
          <cell r="I287">
            <v>45369</v>
          </cell>
        </row>
        <row r="287">
          <cell r="CG287">
            <v>8</v>
          </cell>
        </row>
        <row r="287">
          <cell r="CI287">
            <v>8</v>
          </cell>
        </row>
        <row r="287">
          <cell r="DR287">
            <v>8</v>
          </cell>
        </row>
        <row r="287">
          <cell r="DT287">
            <v>8</v>
          </cell>
        </row>
        <row r="287">
          <cell r="DW287">
            <v>4</v>
          </cell>
          <cell r="DX287">
            <v>0</v>
          </cell>
          <cell r="DY287">
            <v>4</v>
          </cell>
          <cell r="DZ287">
            <v>16</v>
          </cell>
          <cell r="EA287">
            <v>16</v>
          </cell>
          <cell r="EB287">
            <v>0</v>
          </cell>
          <cell r="EC287">
            <v>0</v>
          </cell>
          <cell r="ED287">
            <v>0</v>
          </cell>
        </row>
        <row r="288">
          <cell r="B288" t="str">
            <v>习辉平</v>
          </cell>
          <cell r="C288" t="str">
            <v>深圳</v>
          </cell>
          <cell r="D288" t="str">
            <v>深圳营销中心</v>
          </cell>
          <cell r="E288" t="str">
            <v>习辉平组</v>
          </cell>
          <cell r="F288" t="str">
            <v>销售主管（初级）</v>
          </cell>
          <cell r="G288">
            <v>45369</v>
          </cell>
          <cell r="H288">
            <v>45369</v>
          </cell>
          <cell r="I288">
            <v>45369</v>
          </cell>
        </row>
        <row r="288">
          <cell r="AT288">
            <v>8</v>
          </cell>
        </row>
        <row r="288">
          <cell r="BQ288">
            <v>16</v>
          </cell>
        </row>
        <row r="288">
          <cell r="BX288">
            <v>16</v>
          </cell>
        </row>
        <row r="288">
          <cell r="CG288">
            <v>2.5</v>
          </cell>
        </row>
        <row r="288">
          <cell r="CI288">
            <v>14</v>
          </cell>
        </row>
        <row r="288">
          <cell r="CP288">
            <v>17.5</v>
          </cell>
        </row>
        <row r="288">
          <cell r="CR288">
            <v>22</v>
          </cell>
        </row>
        <row r="288">
          <cell r="CZ288">
            <v>2.5</v>
          </cell>
        </row>
        <row r="288">
          <cell r="DB288">
            <v>8</v>
          </cell>
        </row>
        <row r="288">
          <cell r="DI288">
            <v>6</v>
          </cell>
        </row>
        <row r="288">
          <cell r="DK288">
            <v>24</v>
          </cell>
        </row>
        <row r="288">
          <cell r="DR288">
            <v>24.5</v>
          </cell>
        </row>
        <row r="288">
          <cell r="DT288">
            <v>24</v>
          </cell>
        </row>
        <row r="288">
          <cell r="DW288">
            <v>4</v>
          </cell>
          <cell r="DX288">
            <v>0</v>
          </cell>
          <cell r="DY288">
            <v>4</v>
          </cell>
          <cell r="DZ288">
            <v>108</v>
          </cell>
          <cell r="EA288">
            <v>69</v>
          </cell>
          <cell r="EB288">
            <v>39</v>
          </cell>
          <cell r="EC288">
            <v>0</v>
          </cell>
          <cell r="ED288">
            <v>8</v>
          </cell>
        </row>
        <row r="289">
          <cell r="B289" t="str">
            <v>田永嘉</v>
          </cell>
          <cell r="C289" t="str">
            <v>上海</v>
          </cell>
          <cell r="D289" t="str">
            <v>上海营销三部</v>
          </cell>
          <cell r="E289" t="str">
            <v>万建国组</v>
          </cell>
          <cell r="F289" t="str">
            <v>销售专员</v>
          </cell>
          <cell r="G289">
            <v>45371</v>
          </cell>
          <cell r="H289">
            <v>45371</v>
          </cell>
          <cell r="I289">
            <v>45371</v>
          </cell>
        </row>
        <row r="289">
          <cell r="AW289">
            <v>8</v>
          </cell>
        </row>
        <row r="289">
          <cell r="AY289">
            <v>8</v>
          </cell>
        </row>
        <row r="289">
          <cell r="BO289">
            <v>16</v>
          </cell>
        </row>
        <row r="289">
          <cell r="BQ289">
            <v>16</v>
          </cell>
        </row>
        <row r="289">
          <cell r="BT289">
            <v>1</v>
          </cell>
        </row>
        <row r="289">
          <cell r="CZ289">
            <v>8</v>
          </cell>
        </row>
        <row r="289">
          <cell r="DB289">
            <v>8</v>
          </cell>
        </row>
        <row r="289">
          <cell r="DI289">
            <v>5.5</v>
          </cell>
        </row>
        <row r="289">
          <cell r="DK289">
            <v>8</v>
          </cell>
        </row>
        <row r="289">
          <cell r="DN289">
            <v>1</v>
          </cell>
        </row>
        <row r="289">
          <cell r="DW289">
            <v>4</v>
          </cell>
          <cell r="DX289">
            <v>2</v>
          </cell>
          <cell r="DY289">
            <v>2</v>
          </cell>
          <cell r="DZ289">
            <v>40</v>
          </cell>
          <cell r="EA289">
            <v>37.5</v>
          </cell>
          <cell r="EB289">
            <v>2.5</v>
          </cell>
          <cell r="EC289">
            <v>0</v>
          </cell>
          <cell r="ED289">
            <v>0</v>
          </cell>
        </row>
        <row r="290">
          <cell r="B290" t="str">
            <v>姚德</v>
          </cell>
          <cell r="C290" t="str">
            <v>上海</v>
          </cell>
          <cell r="D290" t="str">
            <v>上海营销二部</v>
          </cell>
          <cell r="E290" t="str">
            <v>李腾飞组</v>
          </cell>
          <cell r="F290" t="str">
            <v>销售专员</v>
          </cell>
          <cell r="G290">
            <v>45371</v>
          </cell>
          <cell r="H290">
            <v>45371</v>
          </cell>
          <cell r="I290">
            <v>45371</v>
          </cell>
        </row>
        <row r="290">
          <cell r="BO290">
            <v>8</v>
          </cell>
        </row>
        <row r="290">
          <cell r="BQ290">
            <v>8</v>
          </cell>
        </row>
        <row r="290">
          <cell r="BZ290">
            <v>8</v>
          </cell>
        </row>
        <row r="290">
          <cell r="CW290">
            <v>2.5</v>
          </cell>
        </row>
        <row r="290">
          <cell r="CZ290">
            <v>8</v>
          </cell>
        </row>
        <row r="290">
          <cell r="DB290">
            <v>8</v>
          </cell>
        </row>
        <row r="290">
          <cell r="DR290">
            <v>8</v>
          </cell>
        </row>
        <row r="290">
          <cell r="DT290">
            <v>8</v>
          </cell>
        </row>
        <row r="290">
          <cell r="DW290">
            <v>4</v>
          </cell>
          <cell r="DX290">
            <v>0</v>
          </cell>
          <cell r="DY290">
            <v>4</v>
          </cell>
          <cell r="DZ290">
            <v>32</v>
          </cell>
          <cell r="EA290">
            <v>24</v>
          </cell>
          <cell r="EB290">
            <v>8</v>
          </cell>
          <cell r="EC290">
            <v>0</v>
          </cell>
          <cell r="ED290">
            <v>2.5</v>
          </cell>
        </row>
        <row r="291">
          <cell r="B291" t="str">
            <v>黄薇薇</v>
          </cell>
          <cell r="C291" t="str">
            <v>厦门</v>
          </cell>
          <cell r="D291" t="str">
            <v>厦门营销一部</v>
          </cell>
          <cell r="E291" t="str">
            <v>/</v>
          </cell>
          <cell r="F291" t="str">
            <v>新媒体运营</v>
          </cell>
          <cell r="G291">
            <v>45371</v>
          </cell>
          <cell r="H291">
            <v>45371</v>
          </cell>
          <cell r="I291">
            <v>45371</v>
          </cell>
        </row>
        <row r="291">
          <cell r="AT291">
            <v>12.5</v>
          </cell>
        </row>
        <row r="291">
          <cell r="BC291">
            <v>10.5</v>
          </cell>
        </row>
        <row r="291">
          <cell r="BL291">
            <v>5</v>
          </cell>
        </row>
        <row r="291">
          <cell r="BU291">
            <v>16</v>
          </cell>
        </row>
        <row r="291">
          <cell r="CD291">
            <v>13</v>
          </cell>
        </row>
        <row r="291">
          <cell r="CM291">
            <v>8</v>
          </cell>
        </row>
        <row r="291">
          <cell r="CW291">
            <v>8</v>
          </cell>
        </row>
        <row r="291">
          <cell r="DE291">
            <v>1.5</v>
          </cell>
        </row>
        <row r="291">
          <cell r="DN291">
            <v>1.5</v>
          </cell>
          <cell r="DO291">
            <v>10</v>
          </cell>
        </row>
        <row r="291">
          <cell r="DW291">
            <v>3.92</v>
          </cell>
          <cell r="DX291">
            <v>3</v>
          </cell>
          <cell r="DY291">
            <v>0.92</v>
          </cell>
          <cell r="DZ291">
            <v>0</v>
          </cell>
          <cell r="EA291">
            <v>0</v>
          </cell>
          <cell r="EB291">
            <v>0</v>
          </cell>
          <cell r="EC291">
            <v>0</v>
          </cell>
          <cell r="ED291">
            <v>83</v>
          </cell>
        </row>
        <row r="292">
          <cell r="B292" t="str">
            <v>谢雪平</v>
          </cell>
          <cell r="C292" t="str">
            <v>厦门</v>
          </cell>
          <cell r="D292" t="str">
            <v>厦门营销一部</v>
          </cell>
          <cell r="E292" t="str">
            <v>刘益先组</v>
          </cell>
          <cell r="F292" t="str">
            <v>销售专员</v>
          </cell>
          <cell r="G292">
            <v>45372</v>
          </cell>
          <cell r="H292">
            <v>45372</v>
          </cell>
          <cell r="I292">
            <v>45372</v>
          </cell>
        </row>
        <row r="292">
          <cell r="CP292">
            <v>8</v>
          </cell>
        </row>
        <row r="292">
          <cell r="CR292">
            <v>8</v>
          </cell>
        </row>
        <row r="292">
          <cell r="DW292">
            <v>4</v>
          </cell>
          <cell r="DX292">
            <v>0</v>
          </cell>
          <cell r="DY292">
            <v>4</v>
          </cell>
          <cell r="DZ292">
            <v>8</v>
          </cell>
          <cell r="EA292">
            <v>8</v>
          </cell>
          <cell r="EB292">
            <v>0</v>
          </cell>
          <cell r="EC292">
            <v>0</v>
          </cell>
          <cell r="ED292">
            <v>0</v>
          </cell>
        </row>
        <row r="293">
          <cell r="B293" t="str">
            <v>孙世豪</v>
          </cell>
          <cell r="C293" t="str">
            <v>郑州</v>
          </cell>
          <cell r="D293" t="str">
            <v>郑州营销中心</v>
          </cell>
          <cell r="E293" t="str">
            <v>菅丽萍组</v>
          </cell>
          <cell r="F293" t="str">
            <v>销售专员</v>
          </cell>
          <cell r="G293">
            <v>45376</v>
          </cell>
          <cell r="H293">
            <v>45376</v>
          </cell>
          <cell r="I293">
            <v>45376</v>
          </cell>
        </row>
        <row r="293">
          <cell r="CN293">
            <v>1</v>
          </cell>
        </row>
        <row r="293">
          <cell r="CV293">
            <v>1</v>
          </cell>
        </row>
        <row r="293">
          <cell r="DE293">
            <v>1</v>
          </cell>
          <cell r="DF293">
            <v>8</v>
          </cell>
        </row>
        <row r="293">
          <cell r="DN293">
            <v>1</v>
          </cell>
        </row>
        <row r="293">
          <cell r="DW293">
            <v>4</v>
          </cell>
          <cell r="DX293">
            <v>3</v>
          </cell>
          <cell r="DY293">
            <v>1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8</v>
          </cell>
        </row>
        <row r="294">
          <cell r="B294" t="str">
            <v>肖德田</v>
          </cell>
          <cell r="C294" t="str">
            <v>成都</v>
          </cell>
          <cell r="D294" t="str">
            <v>成都营销中心</v>
          </cell>
          <cell r="E294" t="str">
            <v>/</v>
          </cell>
          <cell r="F294" t="str">
            <v>销售专员</v>
          </cell>
          <cell r="G294">
            <v>45378</v>
          </cell>
          <cell r="H294">
            <v>45378</v>
          </cell>
          <cell r="I294">
            <v>45378</v>
          </cell>
        </row>
        <row r="294">
          <cell r="AP294">
            <v>8</v>
          </cell>
        </row>
        <row r="294">
          <cell r="AW294">
            <v>8</v>
          </cell>
        </row>
        <row r="294">
          <cell r="BO294">
            <v>16</v>
          </cell>
        </row>
        <row r="294">
          <cell r="BQ294">
            <v>16</v>
          </cell>
        </row>
        <row r="294">
          <cell r="CL294">
            <v>1</v>
          </cell>
        </row>
        <row r="294">
          <cell r="CR294">
            <v>2</v>
          </cell>
        </row>
        <row r="294">
          <cell r="CZ294">
            <v>2</v>
          </cell>
        </row>
        <row r="294">
          <cell r="DK294">
            <v>8</v>
          </cell>
        </row>
        <row r="294">
          <cell r="DW294">
            <v>4</v>
          </cell>
          <cell r="DX294">
            <v>1</v>
          </cell>
          <cell r="DY294">
            <v>3</v>
          </cell>
          <cell r="DZ294">
            <v>34</v>
          </cell>
          <cell r="EA294">
            <v>26</v>
          </cell>
          <cell r="EB294">
            <v>8</v>
          </cell>
          <cell r="EC294">
            <v>0</v>
          </cell>
          <cell r="ED294">
            <v>0</v>
          </cell>
        </row>
        <row r="295">
          <cell r="B295" t="str">
            <v>林雨铮</v>
          </cell>
          <cell r="C295" t="str">
            <v>厦门</v>
          </cell>
          <cell r="D295" t="str">
            <v>厦门营销一部</v>
          </cell>
          <cell r="E295" t="str">
            <v>刘益先组</v>
          </cell>
          <cell r="F295" t="str">
            <v>销售专员</v>
          </cell>
          <cell r="G295">
            <v>45378</v>
          </cell>
          <cell r="H295">
            <v>45378</v>
          </cell>
          <cell r="I295">
            <v>45378</v>
          </cell>
        </row>
        <row r="295">
          <cell r="AW295">
            <v>8</v>
          </cell>
        </row>
        <row r="295">
          <cell r="AY295">
            <v>8</v>
          </cell>
        </row>
        <row r="295">
          <cell r="BD295">
            <v>0.5</v>
          </cell>
        </row>
        <row r="295">
          <cell r="BL295">
            <v>1.5</v>
          </cell>
        </row>
        <row r="295">
          <cell r="BU295">
            <v>5.5</v>
          </cell>
        </row>
        <row r="295">
          <cell r="CP295">
            <v>8</v>
          </cell>
        </row>
        <row r="295">
          <cell r="CR295">
            <v>8</v>
          </cell>
        </row>
        <row r="295">
          <cell r="CW295">
            <v>8</v>
          </cell>
        </row>
        <row r="295">
          <cell r="DG295">
            <v>1</v>
          </cell>
        </row>
        <row r="295">
          <cell r="DN295">
            <v>2</v>
          </cell>
        </row>
        <row r="295">
          <cell r="DW295">
            <v>4</v>
          </cell>
          <cell r="DX295">
            <v>2</v>
          </cell>
          <cell r="DY295">
            <v>2</v>
          </cell>
          <cell r="DZ295">
            <v>16</v>
          </cell>
          <cell r="EA295">
            <v>16</v>
          </cell>
          <cell r="EB295">
            <v>0</v>
          </cell>
          <cell r="EC295">
            <v>0</v>
          </cell>
          <cell r="ED295">
            <v>15</v>
          </cell>
        </row>
        <row r="296">
          <cell r="B296" t="str">
            <v>赵鹏飞</v>
          </cell>
          <cell r="C296" t="str">
            <v>上海</v>
          </cell>
          <cell r="D296" t="str">
            <v>产研一部</v>
          </cell>
          <cell r="E296" t="str">
            <v>PC组</v>
          </cell>
          <cell r="F296" t="str">
            <v>C#开发工程师</v>
          </cell>
          <cell r="G296">
            <v>45383</v>
          </cell>
          <cell r="H296">
            <v>45383</v>
          </cell>
          <cell r="I296">
            <v>45383</v>
          </cell>
        </row>
        <row r="296">
          <cell r="BH296">
            <v>8</v>
          </cell>
        </row>
        <row r="296">
          <cell r="BX296">
            <v>8</v>
          </cell>
          <cell r="BY296">
            <v>8</v>
          </cell>
          <cell r="BZ296">
            <v>8</v>
          </cell>
        </row>
        <row r="296">
          <cell r="CC296">
            <v>1.5</v>
          </cell>
        </row>
        <row r="296">
          <cell r="CG296">
            <v>8</v>
          </cell>
          <cell r="CH296">
            <v>8</v>
          </cell>
          <cell r="CI296">
            <v>8</v>
          </cell>
        </row>
        <row r="296">
          <cell r="CL296">
            <v>2</v>
          </cell>
        </row>
        <row r="296">
          <cell r="CP296">
            <v>8</v>
          </cell>
        </row>
        <row r="296">
          <cell r="CR296">
            <v>8</v>
          </cell>
        </row>
        <row r="296">
          <cell r="CZ296">
            <v>8</v>
          </cell>
        </row>
        <row r="296">
          <cell r="DB296">
            <v>8</v>
          </cell>
        </row>
        <row r="296">
          <cell r="DI296">
            <v>16</v>
          </cell>
        </row>
        <row r="296">
          <cell r="DK296">
            <v>16</v>
          </cell>
        </row>
        <row r="296">
          <cell r="DR296">
            <v>8</v>
          </cell>
          <cell r="DS296">
            <v>8</v>
          </cell>
        </row>
        <row r="296">
          <cell r="DW296">
            <v>3.5</v>
          </cell>
          <cell r="DX296">
            <v>3.5</v>
          </cell>
          <cell r="DY296">
            <v>0</v>
          </cell>
          <cell r="DZ296">
            <v>80</v>
          </cell>
          <cell r="EA296">
            <v>56</v>
          </cell>
          <cell r="EB296">
            <v>0</v>
          </cell>
          <cell r="EC296">
            <v>24</v>
          </cell>
          <cell r="ED296">
            <v>0</v>
          </cell>
        </row>
        <row r="297">
          <cell r="B297" t="str">
            <v>林双玲</v>
          </cell>
          <cell r="C297" t="str">
            <v>厦门</v>
          </cell>
          <cell r="D297" t="str">
            <v>厦门营销一部</v>
          </cell>
          <cell r="E297" t="str">
            <v>刘益先组</v>
          </cell>
          <cell r="F297" t="str">
            <v>销售专员</v>
          </cell>
          <cell r="G297">
            <v>45383</v>
          </cell>
          <cell r="H297">
            <v>45383</v>
          </cell>
          <cell r="I297">
            <v>45383</v>
          </cell>
        </row>
        <row r="297">
          <cell r="BC297">
            <v>8</v>
          </cell>
        </row>
        <row r="297">
          <cell r="BL297">
            <v>8</v>
          </cell>
        </row>
        <row r="297">
          <cell r="CP297">
            <v>8</v>
          </cell>
        </row>
        <row r="297">
          <cell r="CR297">
            <v>8</v>
          </cell>
        </row>
        <row r="297">
          <cell r="CZ297">
            <v>8</v>
          </cell>
        </row>
        <row r="297">
          <cell r="DB297">
            <v>8</v>
          </cell>
        </row>
        <row r="297">
          <cell r="DE297">
            <v>1</v>
          </cell>
        </row>
        <row r="297">
          <cell r="DI297">
            <v>16</v>
          </cell>
        </row>
        <row r="297">
          <cell r="DK297">
            <v>16</v>
          </cell>
        </row>
        <row r="297">
          <cell r="DW297">
            <v>3.5</v>
          </cell>
          <cell r="DX297">
            <v>1</v>
          </cell>
          <cell r="DY297">
            <v>2.5</v>
          </cell>
          <cell r="DZ297">
            <v>32</v>
          </cell>
          <cell r="EA297">
            <v>32</v>
          </cell>
          <cell r="EB297">
            <v>0</v>
          </cell>
          <cell r="EC297">
            <v>0</v>
          </cell>
          <cell r="ED297">
            <v>16</v>
          </cell>
        </row>
        <row r="298">
          <cell r="B298" t="str">
            <v>叶瑞珠</v>
          </cell>
          <cell r="C298" t="str">
            <v>厦门</v>
          </cell>
          <cell r="D298" t="str">
            <v>厦门营销一部</v>
          </cell>
          <cell r="E298" t="str">
            <v>刘益先组</v>
          </cell>
          <cell r="F298" t="str">
            <v>销售专员</v>
          </cell>
          <cell r="G298">
            <v>45383</v>
          </cell>
          <cell r="H298">
            <v>45383</v>
          </cell>
          <cell r="I298">
            <v>45383</v>
          </cell>
        </row>
        <row r="298">
          <cell r="BO298">
            <v>8</v>
          </cell>
        </row>
        <row r="298">
          <cell r="BQ298">
            <v>8</v>
          </cell>
        </row>
        <row r="298">
          <cell r="CG298">
            <v>10.5</v>
          </cell>
        </row>
        <row r="298">
          <cell r="CI298">
            <v>11</v>
          </cell>
        </row>
        <row r="298">
          <cell r="CP298">
            <v>8</v>
          </cell>
        </row>
        <row r="298">
          <cell r="CR298">
            <v>8</v>
          </cell>
        </row>
        <row r="298">
          <cell r="CZ298">
            <v>8</v>
          </cell>
        </row>
        <row r="298">
          <cell r="DB298">
            <v>8</v>
          </cell>
        </row>
        <row r="298">
          <cell r="DI298">
            <v>2.5</v>
          </cell>
        </row>
        <row r="298">
          <cell r="DK298">
            <v>3</v>
          </cell>
        </row>
        <row r="298">
          <cell r="DN298">
            <v>1</v>
          </cell>
        </row>
        <row r="298">
          <cell r="DR298">
            <v>8</v>
          </cell>
        </row>
        <row r="298">
          <cell r="DT298">
            <v>8</v>
          </cell>
        </row>
        <row r="298">
          <cell r="DW298">
            <v>3.5</v>
          </cell>
          <cell r="DX298">
            <v>1</v>
          </cell>
          <cell r="DY298">
            <v>2.5</v>
          </cell>
          <cell r="DZ298">
            <v>46</v>
          </cell>
          <cell r="EA298">
            <v>45</v>
          </cell>
          <cell r="EB298">
            <v>1</v>
          </cell>
          <cell r="EC298">
            <v>0</v>
          </cell>
          <cell r="ED298">
            <v>0</v>
          </cell>
        </row>
        <row r="299">
          <cell r="B299" t="str">
            <v>王通</v>
          </cell>
          <cell r="C299" t="str">
            <v>深圳</v>
          </cell>
          <cell r="D299" t="str">
            <v>深圳营销中心</v>
          </cell>
          <cell r="E299" t="str">
            <v>李天组</v>
          </cell>
          <cell r="F299" t="str">
            <v>销售专员</v>
          </cell>
          <cell r="G299">
            <v>45389</v>
          </cell>
          <cell r="H299">
            <v>45389</v>
          </cell>
          <cell r="I299">
            <v>45389</v>
          </cell>
        </row>
        <row r="299">
          <cell r="AU299">
            <v>1</v>
          </cell>
        </row>
        <row r="299">
          <cell r="BC299">
            <v>12</v>
          </cell>
        </row>
        <row r="299">
          <cell r="BO299">
            <v>24</v>
          </cell>
        </row>
        <row r="299">
          <cell r="BQ299">
            <v>24</v>
          </cell>
        </row>
        <row r="299">
          <cell r="BU299">
            <v>8</v>
          </cell>
        </row>
        <row r="299">
          <cell r="CG299">
            <v>8</v>
          </cell>
        </row>
        <row r="299">
          <cell r="CI299">
            <v>8</v>
          </cell>
        </row>
        <row r="299">
          <cell r="CN299">
            <v>1</v>
          </cell>
        </row>
        <row r="299">
          <cell r="CW299">
            <v>28</v>
          </cell>
        </row>
        <row r="299">
          <cell r="DF299">
            <v>13</v>
          </cell>
        </row>
        <row r="299">
          <cell r="DI299">
            <v>8</v>
          </cell>
        </row>
        <row r="299">
          <cell r="DK299">
            <v>8</v>
          </cell>
        </row>
        <row r="299">
          <cell r="DO299">
            <v>1</v>
          </cell>
        </row>
        <row r="299">
          <cell r="DR299">
            <v>16</v>
          </cell>
        </row>
        <row r="299">
          <cell r="DT299">
            <v>16</v>
          </cell>
        </row>
        <row r="299">
          <cell r="DW299">
            <v>3.5</v>
          </cell>
          <cell r="DX299">
            <v>0</v>
          </cell>
          <cell r="DY299">
            <v>3.5</v>
          </cell>
          <cell r="DZ299">
            <v>56</v>
          </cell>
          <cell r="EA299">
            <v>56</v>
          </cell>
          <cell r="EB299">
            <v>0</v>
          </cell>
          <cell r="EC299">
            <v>0</v>
          </cell>
          <cell r="ED299">
            <v>62</v>
          </cell>
        </row>
        <row r="300">
          <cell r="B300" t="str">
            <v>施俊杰</v>
          </cell>
          <cell r="C300" t="str">
            <v>上海</v>
          </cell>
          <cell r="D300" t="str">
            <v>上海营销二部</v>
          </cell>
          <cell r="E300" t="str">
            <v>刘伦星组</v>
          </cell>
          <cell r="F300" t="str">
            <v>资深销售二级</v>
          </cell>
          <cell r="G300">
            <v>45392</v>
          </cell>
          <cell r="H300">
            <v>45392</v>
          </cell>
          <cell r="I300">
            <v>45392</v>
          </cell>
        </row>
        <row r="300">
          <cell r="AT300">
            <v>3</v>
          </cell>
        </row>
        <row r="300">
          <cell r="BO300">
            <v>8</v>
          </cell>
        </row>
        <row r="300">
          <cell r="BQ300">
            <v>8</v>
          </cell>
        </row>
        <row r="300">
          <cell r="BX300">
            <v>8</v>
          </cell>
        </row>
        <row r="300">
          <cell r="BZ300">
            <v>8</v>
          </cell>
        </row>
        <row r="300">
          <cell r="CC300">
            <v>1</v>
          </cell>
        </row>
        <row r="300">
          <cell r="CL300">
            <v>2</v>
          </cell>
        </row>
        <row r="300">
          <cell r="CP300">
            <v>8</v>
          </cell>
        </row>
        <row r="300">
          <cell r="CR300">
            <v>8</v>
          </cell>
        </row>
        <row r="300">
          <cell r="CV300">
            <v>0.5</v>
          </cell>
          <cell r="CW300">
            <v>1</v>
          </cell>
        </row>
        <row r="300">
          <cell r="DI300">
            <v>24</v>
          </cell>
        </row>
        <row r="300">
          <cell r="DK300">
            <v>24</v>
          </cell>
        </row>
        <row r="300">
          <cell r="DR300">
            <v>8</v>
          </cell>
        </row>
        <row r="300">
          <cell r="DT300">
            <v>8</v>
          </cell>
        </row>
        <row r="300">
          <cell r="DW300">
            <v>3.5</v>
          </cell>
          <cell r="DX300">
            <v>3.5</v>
          </cell>
          <cell r="DY300">
            <v>0</v>
          </cell>
          <cell r="DZ300">
            <v>56</v>
          </cell>
          <cell r="EA300">
            <v>56</v>
          </cell>
          <cell r="EB300">
            <v>0</v>
          </cell>
          <cell r="EC300">
            <v>0</v>
          </cell>
          <cell r="ED300">
            <v>4</v>
          </cell>
        </row>
        <row r="301">
          <cell r="B301" t="str">
            <v>倪亦歆</v>
          </cell>
          <cell r="C301" t="str">
            <v>上海</v>
          </cell>
          <cell r="D301" t="str">
            <v>财务部</v>
          </cell>
          <cell r="E301" t="str">
            <v>/</v>
          </cell>
          <cell r="F301" t="str">
            <v>财务专员</v>
          </cell>
          <cell r="G301">
            <v>45397</v>
          </cell>
          <cell r="H301">
            <v>45397</v>
          </cell>
          <cell r="I301">
            <v>45397</v>
          </cell>
        </row>
        <row r="301">
          <cell r="BC301">
            <v>4</v>
          </cell>
        </row>
        <row r="301">
          <cell r="BL301">
            <v>1</v>
          </cell>
        </row>
        <row r="301">
          <cell r="BT301">
            <v>2</v>
          </cell>
        </row>
        <row r="301">
          <cell r="BX301">
            <v>8</v>
          </cell>
        </row>
        <row r="301">
          <cell r="BZ301">
            <v>8</v>
          </cell>
        </row>
        <row r="301">
          <cell r="CC301">
            <v>1.5</v>
          </cell>
          <cell r="CD301">
            <v>4</v>
          </cell>
        </row>
        <row r="301">
          <cell r="CM301">
            <v>18</v>
          </cell>
        </row>
        <row r="301">
          <cell r="CW301">
            <v>8</v>
          </cell>
        </row>
        <row r="301">
          <cell r="DF301">
            <v>17</v>
          </cell>
        </row>
        <row r="301">
          <cell r="DO301">
            <v>1.5</v>
          </cell>
        </row>
        <row r="301">
          <cell r="DW301">
            <v>3.5</v>
          </cell>
          <cell r="DX301">
            <v>3.5</v>
          </cell>
          <cell r="DY301">
            <v>0</v>
          </cell>
          <cell r="DZ301">
            <v>8</v>
          </cell>
          <cell r="EA301">
            <v>8</v>
          </cell>
          <cell r="EB301">
            <v>0</v>
          </cell>
          <cell r="EC301">
            <v>0</v>
          </cell>
          <cell r="ED301">
            <v>53.5</v>
          </cell>
        </row>
        <row r="302">
          <cell r="B302" t="str">
            <v>裴芳芳</v>
          </cell>
          <cell r="C302" t="str">
            <v>厦门</v>
          </cell>
          <cell r="D302" t="str">
            <v>业务一部</v>
          </cell>
          <cell r="E302" t="str">
            <v>阅读事业部</v>
          </cell>
          <cell r="F302" t="str">
            <v>阅读教研主管</v>
          </cell>
          <cell r="G302">
            <v>45397</v>
          </cell>
          <cell r="H302">
            <v>45397</v>
          </cell>
          <cell r="I302">
            <v>45397</v>
          </cell>
        </row>
        <row r="302">
          <cell r="BO302">
            <v>1</v>
          </cell>
        </row>
        <row r="302">
          <cell r="BQ302">
            <v>6</v>
          </cell>
        </row>
        <row r="302">
          <cell r="BX302">
            <v>1</v>
          </cell>
        </row>
        <row r="302">
          <cell r="BZ302">
            <v>9</v>
          </cell>
        </row>
        <row r="302">
          <cell r="CE302">
            <v>0.5</v>
          </cell>
        </row>
        <row r="302">
          <cell r="CG302">
            <v>8</v>
          </cell>
        </row>
        <row r="302">
          <cell r="CI302">
            <v>22</v>
          </cell>
        </row>
        <row r="302">
          <cell r="CP302">
            <v>3</v>
          </cell>
        </row>
        <row r="302">
          <cell r="CR302">
            <v>6</v>
          </cell>
        </row>
        <row r="302">
          <cell r="CZ302">
            <v>7</v>
          </cell>
        </row>
        <row r="302">
          <cell r="DB302">
            <v>7</v>
          </cell>
        </row>
        <row r="302">
          <cell r="DI302">
            <v>4</v>
          </cell>
          <cell r="DJ302">
            <v>5</v>
          </cell>
          <cell r="DK302">
            <v>18</v>
          </cell>
        </row>
        <row r="302">
          <cell r="DR302">
            <v>1</v>
          </cell>
        </row>
        <row r="302">
          <cell r="DT302">
            <v>9</v>
          </cell>
        </row>
        <row r="302">
          <cell r="DW302">
            <v>3.5</v>
          </cell>
          <cell r="DX302">
            <v>0</v>
          </cell>
          <cell r="DY302">
            <v>3.5</v>
          </cell>
          <cell r="DZ302">
            <v>82</v>
          </cell>
          <cell r="EA302">
            <v>25</v>
          </cell>
          <cell r="EB302">
            <v>52</v>
          </cell>
          <cell r="EC302">
            <v>5</v>
          </cell>
          <cell r="ED302">
            <v>0</v>
          </cell>
        </row>
        <row r="303">
          <cell r="B303" t="str">
            <v>陈金彬</v>
          </cell>
          <cell r="C303" t="str">
            <v>厦门</v>
          </cell>
          <cell r="D303" t="str">
            <v>业务一部</v>
          </cell>
          <cell r="E303" t="str">
            <v>阅读事业部</v>
          </cell>
          <cell r="F303" t="str">
            <v>学科运营</v>
          </cell>
          <cell r="G303">
            <v>45397</v>
          </cell>
          <cell r="H303">
            <v>45397</v>
          </cell>
          <cell r="I303">
            <v>45397</v>
          </cell>
        </row>
        <row r="303">
          <cell r="BQ303">
            <v>2</v>
          </cell>
        </row>
        <row r="303">
          <cell r="CI303">
            <v>6</v>
          </cell>
        </row>
        <row r="303">
          <cell r="DI303">
            <v>6.5</v>
          </cell>
        </row>
        <row r="303">
          <cell r="DK303">
            <v>8</v>
          </cell>
        </row>
        <row r="303">
          <cell r="DR303">
            <v>0.5</v>
          </cell>
        </row>
        <row r="303">
          <cell r="DW303">
            <v>3.5</v>
          </cell>
          <cell r="DX303">
            <v>0</v>
          </cell>
          <cell r="DY303">
            <v>3.5</v>
          </cell>
          <cell r="DZ303">
            <v>16</v>
          </cell>
          <cell r="EA303">
            <v>7</v>
          </cell>
          <cell r="EB303">
            <v>9</v>
          </cell>
          <cell r="EC303">
            <v>0</v>
          </cell>
          <cell r="ED303">
            <v>0</v>
          </cell>
        </row>
        <row r="304">
          <cell r="B304" t="str">
            <v>石桂芳</v>
          </cell>
          <cell r="C304" t="str">
            <v>厦门</v>
          </cell>
          <cell r="D304" t="str">
            <v>业务一部</v>
          </cell>
          <cell r="E304" t="str">
            <v>阅读事业部</v>
          </cell>
          <cell r="F304" t="str">
            <v>课程研发</v>
          </cell>
          <cell r="G304">
            <v>45397</v>
          </cell>
          <cell r="H304">
            <v>45397</v>
          </cell>
          <cell r="I304">
            <v>45397</v>
          </cell>
        </row>
        <row r="304">
          <cell r="BQ304">
            <v>6</v>
          </cell>
        </row>
        <row r="304">
          <cell r="BT304">
            <v>2</v>
          </cell>
        </row>
        <row r="304">
          <cell r="BX304">
            <v>3</v>
          </cell>
        </row>
        <row r="304">
          <cell r="CI304">
            <v>2</v>
          </cell>
        </row>
        <row r="304">
          <cell r="CP304">
            <v>3</v>
          </cell>
        </row>
        <row r="304">
          <cell r="CR304">
            <v>8</v>
          </cell>
        </row>
        <row r="304">
          <cell r="DI304">
            <v>3</v>
          </cell>
        </row>
        <row r="304">
          <cell r="DK304">
            <v>11</v>
          </cell>
        </row>
        <row r="304">
          <cell r="DR304">
            <v>4.5</v>
          </cell>
        </row>
        <row r="304">
          <cell r="DT304">
            <v>10</v>
          </cell>
        </row>
        <row r="304">
          <cell r="DW304">
            <v>3.5</v>
          </cell>
          <cell r="DX304">
            <v>2</v>
          </cell>
          <cell r="DY304">
            <v>1.5</v>
          </cell>
          <cell r="DZ304">
            <v>37</v>
          </cell>
          <cell r="EA304">
            <v>13.5</v>
          </cell>
          <cell r="EB304">
            <v>23.5</v>
          </cell>
          <cell r="EC304">
            <v>0</v>
          </cell>
          <cell r="ED304">
            <v>0</v>
          </cell>
        </row>
        <row r="305">
          <cell r="B305" t="str">
            <v>曾晓媛</v>
          </cell>
          <cell r="C305" t="str">
            <v>厦门</v>
          </cell>
          <cell r="D305" t="str">
            <v>业务一部</v>
          </cell>
          <cell r="E305" t="str">
            <v>阅读事业部</v>
          </cell>
          <cell r="F305" t="str">
            <v>课程研发</v>
          </cell>
          <cell r="G305">
            <v>45397</v>
          </cell>
          <cell r="H305">
            <v>45397</v>
          </cell>
          <cell r="I305">
            <v>45397</v>
          </cell>
        </row>
        <row r="305">
          <cell r="BZ305">
            <v>8</v>
          </cell>
        </row>
        <row r="305">
          <cell r="DE305">
            <v>0.5</v>
          </cell>
        </row>
        <row r="305">
          <cell r="DI305">
            <v>1</v>
          </cell>
        </row>
        <row r="305">
          <cell r="DN305">
            <v>0.5</v>
          </cell>
        </row>
        <row r="305">
          <cell r="DW305">
            <v>3.5</v>
          </cell>
          <cell r="DX305">
            <v>1</v>
          </cell>
          <cell r="DY305">
            <v>2.5</v>
          </cell>
          <cell r="DZ305">
            <v>8</v>
          </cell>
          <cell r="EA305">
            <v>1</v>
          </cell>
          <cell r="EB305">
            <v>7</v>
          </cell>
          <cell r="EC305">
            <v>0</v>
          </cell>
          <cell r="ED305">
            <v>0</v>
          </cell>
        </row>
        <row r="306">
          <cell r="B306" t="str">
            <v>展小茸</v>
          </cell>
          <cell r="C306" t="str">
            <v>上海</v>
          </cell>
          <cell r="D306" t="str">
            <v>上海营销二部</v>
          </cell>
          <cell r="E306" t="str">
            <v>刘伦星组</v>
          </cell>
          <cell r="F306" t="str">
            <v>销售专员</v>
          </cell>
          <cell r="G306">
            <v>45399</v>
          </cell>
          <cell r="H306">
            <v>45399</v>
          </cell>
          <cell r="I306">
            <v>45399</v>
          </cell>
        </row>
        <row r="306">
          <cell r="BX306">
            <v>8</v>
          </cell>
        </row>
        <row r="306">
          <cell r="BZ306">
            <v>8</v>
          </cell>
        </row>
        <row r="306">
          <cell r="CP306">
            <v>8</v>
          </cell>
        </row>
        <row r="306">
          <cell r="CR306">
            <v>8</v>
          </cell>
        </row>
        <row r="306">
          <cell r="CZ306">
            <v>8</v>
          </cell>
        </row>
        <row r="306">
          <cell r="DB306">
            <v>8</v>
          </cell>
        </row>
        <row r="306">
          <cell r="DW306">
            <v>3.5</v>
          </cell>
          <cell r="DX306">
            <v>0</v>
          </cell>
          <cell r="DY306">
            <v>3.5</v>
          </cell>
          <cell r="DZ306">
            <v>24</v>
          </cell>
          <cell r="EA306">
            <v>24</v>
          </cell>
          <cell r="EB306">
            <v>0</v>
          </cell>
          <cell r="EC306">
            <v>0</v>
          </cell>
          <cell r="ED306">
            <v>0</v>
          </cell>
        </row>
        <row r="307">
          <cell r="B307" t="str">
            <v>贾潇</v>
          </cell>
          <cell r="C307" t="str">
            <v>上海</v>
          </cell>
          <cell r="D307" t="str">
            <v>业务一部</v>
          </cell>
          <cell r="E307" t="str">
            <v>美术事业部</v>
          </cell>
          <cell r="F307" t="str">
            <v>市场推广</v>
          </cell>
          <cell r="G307">
            <v>45404</v>
          </cell>
          <cell r="H307">
            <v>45404</v>
          </cell>
          <cell r="I307">
            <v>45404</v>
          </cell>
        </row>
        <row r="307">
          <cell r="BH307">
            <v>8</v>
          </cell>
        </row>
        <row r="307">
          <cell r="BO307">
            <v>8</v>
          </cell>
        </row>
        <row r="307">
          <cell r="BQ307">
            <v>16</v>
          </cell>
        </row>
        <row r="307">
          <cell r="BV307">
            <v>1</v>
          </cell>
        </row>
        <row r="307">
          <cell r="BX307">
            <v>8</v>
          </cell>
        </row>
        <row r="307">
          <cell r="CP307">
            <v>16</v>
          </cell>
        </row>
        <row r="307">
          <cell r="CR307">
            <v>8</v>
          </cell>
        </row>
        <row r="307">
          <cell r="CX307">
            <v>0.5</v>
          </cell>
        </row>
        <row r="307">
          <cell r="DG307">
            <v>2</v>
          </cell>
        </row>
        <row r="307">
          <cell r="DW307">
            <v>3.5</v>
          </cell>
          <cell r="DX307">
            <v>0</v>
          </cell>
          <cell r="DY307">
            <v>3.5</v>
          </cell>
          <cell r="DZ307">
            <v>32</v>
          </cell>
          <cell r="EA307">
            <v>32</v>
          </cell>
          <cell r="EB307">
            <v>0</v>
          </cell>
          <cell r="EC307">
            <v>0</v>
          </cell>
          <cell r="ED307">
            <v>0</v>
          </cell>
        </row>
        <row r="308">
          <cell r="B308" t="str">
            <v>彭文波</v>
          </cell>
          <cell r="C308" t="str">
            <v>长沙</v>
          </cell>
          <cell r="D308" t="str">
            <v>长沙营销中心</v>
          </cell>
          <cell r="E308" t="str">
            <v>彭文波组</v>
          </cell>
          <cell r="F308" t="str">
            <v>销售主管（初级）</v>
          </cell>
          <cell r="G308">
            <v>45406</v>
          </cell>
          <cell r="H308">
            <v>45406</v>
          </cell>
          <cell r="I308">
            <v>45406</v>
          </cell>
        </row>
        <row r="308">
          <cell r="BO308">
            <v>8</v>
          </cell>
        </row>
        <row r="308">
          <cell r="BQ308">
            <v>16</v>
          </cell>
        </row>
        <row r="308">
          <cell r="BX308">
            <v>7.83</v>
          </cell>
        </row>
        <row r="308">
          <cell r="CV308">
            <v>1</v>
          </cell>
        </row>
        <row r="308">
          <cell r="DF308">
            <v>1.5</v>
          </cell>
        </row>
        <row r="308">
          <cell r="DI308">
            <v>8</v>
          </cell>
        </row>
        <row r="308">
          <cell r="DK308">
            <v>8</v>
          </cell>
        </row>
        <row r="308">
          <cell r="DN308">
            <v>2.5</v>
          </cell>
        </row>
        <row r="308">
          <cell r="DW308">
            <v>3.5</v>
          </cell>
          <cell r="DX308">
            <v>3.5</v>
          </cell>
          <cell r="DY308">
            <v>0</v>
          </cell>
          <cell r="DZ308">
            <v>24</v>
          </cell>
          <cell r="EA308">
            <v>23.83</v>
          </cell>
          <cell r="EB308">
            <v>0.17</v>
          </cell>
          <cell r="EC308">
            <v>0</v>
          </cell>
          <cell r="ED308">
            <v>1.5</v>
          </cell>
        </row>
        <row r="309">
          <cell r="B309" t="str">
            <v>龙浩</v>
          </cell>
          <cell r="C309" t="str">
            <v>长沙</v>
          </cell>
          <cell r="D309" t="str">
            <v>长沙营销中心</v>
          </cell>
          <cell r="E309" t="str">
            <v>周波涛组</v>
          </cell>
          <cell r="F309" t="str">
            <v>资深销售二级</v>
          </cell>
          <cell r="G309">
            <v>45406</v>
          </cell>
          <cell r="H309">
            <v>45406</v>
          </cell>
          <cell r="I309">
            <v>45406</v>
          </cell>
        </row>
        <row r="309">
          <cell r="BU309">
            <v>8</v>
          </cell>
        </row>
        <row r="309">
          <cell r="DI309">
            <v>8</v>
          </cell>
        </row>
        <row r="309">
          <cell r="DK309">
            <v>8</v>
          </cell>
        </row>
        <row r="309">
          <cell r="DN309">
            <v>1</v>
          </cell>
        </row>
        <row r="309">
          <cell r="DW309">
            <v>3.5</v>
          </cell>
          <cell r="DX309">
            <v>1</v>
          </cell>
          <cell r="DY309">
            <v>2.5</v>
          </cell>
          <cell r="DZ309">
            <v>8</v>
          </cell>
          <cell r="EA309">
            <v>8</v>
          </cell>
          <cell r="EB309">
            <v>0</v>
          </cell>
          <cell r="EC309">
            <v>0</v>
          </cell>
          <cell r="ED309">
            <v>8</v>
          </cell>
        </row>
        <row r="310">
          <cell r="B310" t="str">
            <v>李超凡</v>
          </cell>
          <cell r="C310" t="str">
            <v>上海</v>
          </cell>
          <cell r="D310" t="str">
            <v>产研一部</v>
          </cell>
          <cell r="E310" t="str">
            <v>教育一组</v>
          </cell>
          <cell r="F310" t="str">
            <v>测试工程师</v>
          </cell>
          <cell r="G310">
            <v>45418</v>
          </cell>
          <cell r="H310">
            <v>45418</v>
          </cell>
          <cell r="I310">
            <v>45418</v>
          </cell>
        </row>
        <row r="310">
          <cell r="BH310">
            <v>12</v>
          </cell>
        </row>
        <row r="310">
          <cell r="BQ310">
            <v>19</v>
          </cell>
        </row>
        <row r="310">
          <cell r="BZ310">
            <v>18</v>
          </cell>
        </row>
        <row r="310">
          <cell r="CG310">
            <v>16</v>
          </cell>
        </row>
        <row r="310">
          <cell r="CI310">
            <v>10</v>
          </cell>
        </row>
        <row r="310">
          <cell r="CP310">
            <v>8</v>
          </cell>
        </row>
        <row r="310">
          <cell r="CR310">
            <v>15</v>
          </cell>
        </row>
        <row r="310">
          <cell r="CZ310">
            <v>24</v>
          </cell>
        </row>
        <row r="310">
          <cell r="DB310">
            <v>10</v>
          </cell>
        </row>
        <row r="310">
          <cell r="DJ310">
            <v>10</v>
          </cell>
        </row>
        <row r="310">
          <cell r="DN310">
            <v>2</v>
          </cell>
        </row>
        <row r="310">
          <cell r="DT310">
            <v>14.5</v>
          </cell>
        </row>
        <row r="310">
          <cell r="DW310">
            <v>3.5</v>
          </cell>
          <cell r="DX310">
            <v>2</v>
          </cell>
          <cell r="DY310">
            <v>1.5</v>
          </cell>
          <cell r="DZ310">
            <v>108.5</v>
          </cell>
          <cell r="EA310">
            <v>48</v>
          </cell>
          <cell r="EB310">
            <v>50.5</v>
          </cell>
          <cell r="EC310">
            <v>10</v>
          </cell>
          <cell r="ED310">
            <v>0</v>
          </cell>
        </row>
        <row r="311">
          <cell r="B311" t="str">
            <v>李天</v>
          </cell>
          <cell r="C311" t="str">
            <v>深圳</v>
          </cell>
          <cell r="D311" t="str">
            <v>深圳营销中心</v>
          </cell>
          <cell r="E311" t="str">
            <v>李天组</v>
          </cell>
          <cell r="F311" t="str">
            <v>销售主管（初级）</v>
          </cell>
          <cell r="G311">
            <v>45418</v>
          </cell>
          <cell r="H311">
            <v>45418</v>
          </cell>
          <cell r="I311">
            <v>45418</v>
          </cell>
        </row>
        <row r="311">
          <cell r="BQ311">
            <v>16</v>
          </cell>
        </row>
        <row r="311">
          <cell r="BX311">
            <v>8</v>
          </cell>
        </row>
        <row r="311">
          <cell r="CI311">
            <v>24</v>
          </cell>
        </row>
        <row r="311">
          <cell r="CP311">
            <v>16</v>
          </cell>
        </row>
        <row r="311">
          <cell r="CR311">
            <v>29</v>
          </cell>
        </row>
        <row r="311">
          <cell r="CZ311">
            <v>39.5</v>
          </cell>
        </row>
        <row r="311">
          <cell r="DB311">
            <v>37</v>
          </cell>
        </row>
        <row r="311">
          <cell r="DI311">
            <v>20.5</v>
          </cell>
        </row>
        <row r="311">
          <cell r="DK311">
            <v>21</v>
          </cell>
        </row>
        <row r="311">
          <cell r="DR311">
            <v>4</v>
          </cell>
        </row>
        <row r="311">
          <cell r="DT311">
            <v>18</v>
          </cell>
        </row>
        <row r="311">
          <cell r="DW311">
            <v>3.5</v>
          </cell>
          <cell r="DX311">
            <v>0</v>
          </cell>
          <cell r="DY311">
            <v>3.5</v>
          </cell>
          <cell r="DZ311">
            <v>145</v>
          </cell>
          <cell r="EA311">
            <v>88</v>
          </cell>
          <cell r="EB311">
            <v>57</v>
          </cell>
          <cell r="EC311">
            <v>0</v>
          </cell>
          <cell r="ED311">
            <v>0</v>
          </cell>
        </row>
        <row r="312">
          <cell r="B312" t="str">
            <v>张小萍</v>
          </cell>
          <cell r="C312" t="str">
            <v>厦门</v>
          </cell>
          <cell r="D312" t="str">
            <v>厦门营销二部</v>
          </cell>
          <cell r="E312" t="str">
            <v>蓝青青组</v>
          </cell>
          <cell r="F312" t="str">
            <v>销售专员</v>
          </cell>
          <cell r="G312">
            <v>45425</v>
          </cell>
          <cell r="H312">
            <v>45425</v>
          </cell>
          <cell r="I312">
            <v>45425</v>
          </cell>
        </row>
        <row r="312">
          <cell r="BO312">
            <v>8</v>
          </cell>
        </row>
        <row r="312">
          <cell r="BQ312">
            <v>8</v>
          </cell>
        </row>
        <row r="312">
          <cell r="DF312">
            <v>8</v>
          </cell>
        </row>
        <row r="312">
          <cell r="DW312">
            <v>3</v>
          </cell>
          <cell r="DX312">
            <v>0</v>
          </cell>
          <cell r="DY312">
            <v>3</v>
          </cell>
          <cell r="DZ312">
            <v>8</v>
          </cell>
          <cell r="EA312">
            <v>8</v>
          </cell>
          <cell r="EB312">
            <v>0</v>
          </cell>
          <cell r="EC312">
            <v>0</v>
          </cell>
          <cell r="ED312">
            <v>8</v>
          </cell>
        </row>
        <row r="313">
          <cell r="B313" t="str">
            <v>罗小威</v>
          </cell>
          <cell r="C313" t="str">
            <v>长沙</v>
          </cell>
          <cell r="D313" t="str">
            <v>长沙营销中心</v>
          </cell>
          <cell r="E313" t="str">
            <v>何倩组</v>
          </cell>
          <cell r="F313" t="str">
            <v>销售专员</v>
          </cell>
          <cell r="G313">
            <v>45425</v>
          </cell>
          <cell r="H313">
            <v>45425</v>
          </cell>
          <cell r="I313">
            <v>45425</v>
          </cell>
        </row>
        <row r="313">
          <cell r="BC313">
            <v>4</v>
          </cell>
        </row>
        <row r="313">
          <cell r="BL313">
            <v>8</v>
          </cell>
        </row>
        <row r="313">
          <cell r="DE313">
            <v>2</v>
          </cell>
        </row>
        <row r="313">
          <cell r="DO313">
            <v>8</v>
          </cell>
        </row>
        <row r="313">
          <cell r="DW313">
            <v>3</v>
          </cell>
          <cell r="DX313">
            <v>2</v>
          </cell>
          <cell r="DY313">
            <v>1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20</v>
          </cell>
        </row>
        <row r="314">
          <cell r="B314" t="str">
            <v>周阳</v>
          </cell>
          <cell r="C314" t="str">
            <v>厦门</v>
          </cell>
          <cell r="D314" t="str">
            <v>厦门营销二部</v>
          </cell>
          <cell r="E314" t="str">
            <v>许满玉组</v>
          </cell>
          <cell r="F314" t="str">
            <v>销售专员</v>
          </cell>
          <cell r="G314">
            <v>45426</v>
          </cell>
          <cell r="H314">
            <v>45426</v>
          </cell>
          <cell r="I314">
            <v>45426</v>
          </cell>
        </row>
        <row r="314">
          <cell r="BC314">
            <v>10.5</v>
          </cell>
        </row>
        <row r="314">
          <cell r="BM314">
            <v>1</v>
          </cell>
        </row>
        <row r="314">
          <cell r="BU314">
            <v>15.5</v>
          </cell>
        </row>
        <row r="314">
          <cell r="CD314">
            <v>2</v>
          </cell>
        </row>
        <row r="314">
          <cell r="CM314">
            <v>29</v>
          </cell>
        </row>
        <row r="314">
          <cell r="DE314">
            <v>1</v>
          </cell>
        </row>
        <row r="314">
          <cell r="DI314">
            <v>8</v>
          </cell>
        </row>
        <row r="314">
          <cell r="DK314">
            <v>8</v>
          </cell>
        </row>
        <row r="314">
          <cell r="DR314">
            <v>7.5</v>
          </cell>
        </row>
        <row r="314">
          <cell r="DT314">
            <v>8</v>
          </cell>
        </row>
        <row r="314">
          <cell r="DW314">
            <v>3</v>
          </cell>
          <cell r="DX314">
            <v>1</v>
          </cell>
          <cell r="DY314">
            <v>2</v>
          </cell>
          <cell r="DZ314">
            <v>16</v>
          </cell>
          <cell r="EA314">
            <v>15.5</v>
          </cell>
          <cell r="EB314">
            <v>0.5</v>
          </cell>
          <cell r="EC314">
            <v>0</v>
          </cell>
          <cell r="ED314">
            <v>57</v>
          </cell>
        </row>
        <row r="315">
          <cell r="B315" t="str">
            <v>张积隆</v>
          </cell>
          <cell r="C315" t="str">
            <v>上海</v>
          </cell>
          <cell r="D315" t="str">
            <v>产研二部</v>
          </cell>
          <cell r="E315" t="str">
            <v>业务管理一组</v>
          </cell>
          <cell r="F315" t="str">
            <v>PHP开发工程师</v>
          </cell>
          <cell r="G315">
            <v>45427</v>
          </cell>
          <cell r="H315">
            <v>45427</v>
          </cell>
          <cell r="I315">
            <v>45427</v>
          </cell>
        </row>
        <row r="315">
          <cell r="BL315">
            <v>24</v>
          </cell>
        </row>
        <row r="315">
          <cell r="BW315">
            <v>3</v>
          </cell>
        </row>
        <row r="315">
          <cell r="CC315">
            <v>2</v>
          </cell>
        </row>
        <row r="315">
          <cell r="CH315">
            <v>7</v>
          </cell>
          <cell r="CI315">
            <v>8</v>
          </cell>
        </row>
        <row r="315">
          <cell r="CP315">
            <v>8</v>
          </cell>
          <cell r="CQ315">
            <v>15</v>
          </cell>
          <cell r="CR315">
            <v>9</v>
          </cell>
        </row>
        <row r="315">
          <cell r="CV315">
            <v>1</v>
          </cell>
        </row>
        <row r="315">
          <cell r="CZ315">
            <v>8</v>
          </cell>
        </row>
        <row r="315">
          <cell r="DI315">
            <v>1</v>
          </cell>
          <cell r="DJ315">
            <v>8</v>
          </cell>
          <cell r="DK315">
            <v>8</v>
          </cell>
        </row>
        <row r="315">
          <cell r="DR315">
            <v>7</v>
          </cell>
        </row>
        <row r="315">
          <cell r="DW315">
            <v>3</v>
          </cell>
          <cell r="DX315">
            <v>3</v>
          </cell>
          <cell r="DY315">
            <v>0</v>
          </cell>
          <cell r="DZ315">
            <v>55</v>
          </cell>
          <cell r="EA315">
            <v>24</v>
          </cell>
          <cell r="EB315">
            <v>1</v>
          </cell>
          <cell r="EC315">
            <v>30</v>
          </cell>
          <cell r="ED315">
            <v>24</v>
          </cell>
        </row>
        <row r="316">
          <cell r="B316" t="str">
            <v>施钧夫</v>
          </cell>
          <cell r="C316" t="str">
            <v>长沙</v>
          </cell>
          <cell r="D316" t="str">
            <v>长沙营销中心</v>
          </cell>
          <cell r="E316" t="str">
            <v>周波涛组</v>
          </cell>
          <cell r="F316" t="str">
            <v>资深销售一级</v>
          </cell>
          <cell r="G316">
            <v>45429</v>
          </cell>
          <cell r="H316">
            <v>45429</v>
          </cell>
          <cell r="I316">
            <v>45429</v>
          </cell>
        </row>
        <row r="316">
          <cell r="BU316">
            <v>16</v>
          </cell>
        </row>
        <row r="316">
          <cell r="CL316">
            <v>0.5</v>
          </cell>
        </row>
        <row r="316">
          <cell r="DE316">
            <v>2.5</v>
          </cell>
        </row>
        <row r="316">
          <cell r="DW316">
            <v>3</v>
          </cell>
          <cell r="DX316">
            <v>3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16</v>
          </cell>
        </row>
        <row r="317">
          <cell r="B317" t="str">
            <v>张文杰</v>
          </cell>
          <cell r="C317" t="str">
            <v>厦门</v>
          </cell>
          <cell r="D317" t="str">
            <v>业务一部</v>
          </cell>
          <cell r="E317" t="str">
            <v>阅读事业部</v>
          </cell>
          <cell r="F317" t="str">
            <v>平面设计</v>
          </cell>
          <cell r="G317">
            <v>45434</v>
          </cell>
          <cell r="H317">
            <v>45434</v>
          </cell>
          <cell r="I317">
            <v>45434</v>
          </cell>
        </row>
        <row r="317">
          <cell r="CI317">
            <v>8</v>
          </cell>
        </row>
        <row r="317">
          <cell r="CP317">
            <v>8</v>
          </cell>
        </row>
        <row r="317">
          <cell r="DW317">
            <v>3</v>
          </cell>
          <cell r="DX317">
            <v>0</v>
          </cell>
          <cell r="DY317">
            <v>3</v>
          </cell>
          <cell r="DZ317">
            <v>8</v>
          </cell>
          <cell r="EA317">
            <v>8</v>
          </cell>
          <cell r="EB317">
            <v>0</v>
          </cell>
          <cell r="EC317">
            <v>0</v>
          </cell>
          <cell r="ED317">
            <v>0</v>
          </cell>
        </row>
        <row r="318">
          <cell r="B318" t="str">
            <v>汪笑青</v>
          </cell>
          <cell r="C318" t="str">
            <v>上海</v>
          </cell>
          <cell r="D318" t="str">
            <v>上海营销一部</v>
          </cell>
          <cell r="E318" t="str">
            <v>朱行悟组</v>
          </cell>
          <cell r="F318" t="str">
            <v>销售专员</v>
          </cell>
          <cell r="G318">
            <v>45439</v>
          </cell>
          <cell r="H318">
            <v>45439</v>
          </cell>
          <cell r="I318">
            <v>45439</v>
          </cell>
        </row>
        <row r="318">
          <cell r="BL318">
            <v>4</v>
          </cell>
        </row>
        <row r="318">
          <cell r="BU318">
            <v>4</v>
          </cell>
        </row>
        <row r="318">
          <cell r="BX318">
            <v>4</v>
          </cell>
        </row>
        <row r="318">
          <cell r="BZ318">
            <v>4</v>
          </cell>
        </row>
        <row r="318">
          <cell r="CP318">
            <v>8</v>
          </cell>
        </row>
        <row r="318">
          <cell r="CR318">
            <v>8</v>
          </cell>
        </row>
        <row r="318">
          <cell r="DW318">
            <v>3</v>
          </cell>
          <cell r="DX318">
            <v>0</v>
          </cell>
          <cell r="DY318">
            <v>3</v>
          </cell>
          <cell r="DZ318">
            <v>12</v>
          </cell>
          <cell r="EA318">
            <v>12</v>
          </cell>
          <cell r="EB318">
            <v>0</v>
          </cell>
          <cell r="EC318">
            <v>0</v>
          </cell>
          <cell r="ED318">
            <v>8</v>
          </cell>
        </row>
        <row r="319">
          <cell r="B319" t="str">
            <v>王正</v>
          </cell>
          <cell r="C319" t="str">
            <v>长沙</v>
          </cell>
          <cell r="D319" t="str">
            <v>长沙营销中心</v>
          </cell>
          <cell r="E319" t="str">
            <v>周波涛组</v>
          </cell>
          <cell r="F319" t="str">
            <v>销售专员</v>
          </cell>
          <cell r="G319">
            <v>45439</v>
          </cell>
          <cell r="H319">
            <v>45439</v>
          </cell>
          <cell r="I319">
            <v>45439</v>
          </cell>
        </row>
        <row r="319">
          <cell r="CL319">
            <v>0.5</v>
          </cell>
          <cell r="CM319">
            <v>1</v>
          </cell>
        </row>
        <row r="319">
          <cell r="DN319">
            <v>1</v>
          </cell>
        </row>
        <row r="319">
          <cell r="DW319">
            <v>3</v>
          </cell>
          <cell r="DX319">
            <v>1.5</v>
          </cell>
          <cell r="DY319">
            <v>1.5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1</v>
          </cell>
        </row>
        <row r="320">
          <cell r="B320" t="str">
            <v>徐琴</v>
          </cell>
          <cell r="C320" t="str">
            <v>厦门</v>
          </cell>
          <cell r="D320" t="str">
            <v>厦门营销二部</v>
          </cell>
          <cell r="E320" t="str">
            <v>汤章溢组</v>
          </cell>
          <cell r="F320" t="str">
            <v>销售专员</v>
          </cell>
          <cell r="G320">
            <v>45439</v>
          </cell>
          <cell r="H320">
            <v>45439</v>
          </cell>
          <cell r="I320">
            <v>45439</v>
          </cell>
        </row>
        <row r="320">
          <cell r="CN320">
            <v>4</v>
          </cell>
        </row>
        <row r="320">
          <cell r="DN320">
            <v>3</v>
          </cell>
        </row>
        <row r="320">
          <cell r="DW320">
            <v>3</v>
          </cell>
          <cell r="DX320">
            <v>3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  <cell r="EC320">
            <v>0</v>
          </cell>
          <cell r="ED320">
            <v>0</v>
          </cell>
        </row>
        <row r="321">
          <cell r="B321" t="str">
            <v>陈敏莲</v>
          </cell>
          <cell r="C321" t="str">
            <v>厦门</v>
          </cell>
          <cell r="D321" t="str">
            <v>厦门营销二部</v>
          </cell>
          <cell r="E321" t="str">
            <v>汤章溢组</v>
          </cell>
          <cell r="F321" t="str">
            <v>销售专员</v>
          </cell>
          <cell r="G321">
            <v>45440</v>
          </cell>
          <cell r="H321">
            <v>45440</v>
          </cell>
          <cell r="I321">
            <v>45440</v>
          </cell>
        </row>
        <row r="321">
          <cell r="BL321">
            <v>32</v>
          </cell>
        </row>
        <row r="321">
          <cell r="CR321">
            <v>3</v>
          </cell>
        </row>
        <row r="321">
          <cell r="DE321">
            <v>2</v>
          </cell>
        </row>
        <row r="321">
          <cell r="DN321">
            <v>1</v>
          </cell>
        </row>
        <row r="321">
          <cell r="DW321">
            <v>3</v>
          </cell>
          <cell r="DX321">
            <v>3</v>
          </cell>
          <cell r="DY321">
            <v>0</v>
          </cell>
          <cell r="DZ321">
            <v>3</v>
          </cell>
          <cell r="EA321">
            <v>0</v>
          </cell>
          <cell r="EB321">
            <v>3</v>
          </cell>
          <cell r="EC321">
            <v>0</v>
          </cell>
          <cell r="ED321">
            <v>32</v>
          </cell>
        </row>
        <row r="322">
          <cell r="B322" t="str">
            <v>李九三</v>
          </cell>
          <cell r="C322" t="str">
            <v>上海</v>
          </cell>
          <cell r="D322" t="str">
            <v>产研一部</v>
          </cell>
          <cell r="E322" t="str">
            <v>教育三组</v>
          </cell>
          <cell r="F322" t="str">
            <v>测试工程师</v>
          </cell>
          <cell r="G322">
            <v>45441</v>
          </cell>
          <cell r="H322">
            <v>45441</v>
          </cell>
          <cell r="I322">
            <v>45441</v>
          </cell>
        </row>
        <row r="322">
          <cell r="BP322">
            <v>16</v>
          </cell>
        </row>
        <row r="322">
          <cell r="BY322">
            <v>8</v>
          </cell>
          <cell r="BZ322">
            <v>4</v>
          </cell>
        </row>
        <row r="322">
          <cell r="CI322">
            <v>16</v>
          </cell>
        </row>
        <row r="322">
          <cell r="CL322">
            <v>2</v>
          </cell>
        </row>
        <row r="322">
          <cell r="CP322">
            <v>4</v>
          </cell>
        </row>
        <row r="322">
          <cell r="CR322">
            <v>16</v>
          </cell>
        </row>
        <row r="322">
          <cell r="CV322">
            <v>1</v>
          </cell>
        </row>
        <row r="322">
          <cell r="CZ322">
            <v>16</v>
          </cell>
        </row>
        <row r="322">
          <cell r="DB322">
            <v>8</v>
          </cell>
        </row>
        <row r="322">
          <cell r="DI322">
            <v>8</v>
          </cell>
        </row>
        <row r="322">
          <cell r="DK322">
            <v>24</v>
          </cell>
        </row>
        <row r="322">
          <cell r="DT322">
            <v>16</v>
          </cell>
        </row>
        <row r="322">
          <cell r="DW322">
            <v>3</v>
          </cell>
          <cell r="DX322">
            <v>3</v>
          </cell>
          <cell r="DY322">
            <v>0</v>
          </cell>
          <cell r="DZ322">
            <v>108</v>
          </cell>
          <cell r="EA322">
            <v>28</v>
          </cell>
          <cell r="EB322">
            <v>56</v>
          </cell>
          <cell r="EC322">
            <v>24</v>
          </cell>
          <cell r="ED322">
            <v>0</v>
          </cell>
        </row>
        <row r="323">
          <cell r="B323" t="str">
            <v>王小荣</v>
          </cell>
          <cell r="C323" t="str">
            <v>厦门</v>
          </cell>
          <cell r="D323" t="str">
            <v>厦门内容部</v>
          </cell>
          <cell r="E323" t="str">
            <v>林碧虹组</v>
          </cell>
          <cell r="F323" t="str">
            <v>内容编辑</v>
          </cell>
          <cell r="G323">
            <v>45441</v>
          </cell>
          <cell r="H323">
            <v>45441</v>
          </cell>
          <cell r="I323">
            <v>45441</v>
          </cell>
        </row>
        <row r="323">
          <cell r="BL323">
            <v>32</v>
          </cell>
        </row>
        <row r="323">
          <cell r="CV323">
            <v>0.5</v>
          </cell>
        </row>
        <row r="323">
          <cell r="DE323">
            <v>1</v>
          </cell>
        </row>
        <row r="323">
          <cell r="DN323">
            <v>1.5</v>
          </cell>
          <cell r="DO323">
            <v>8</v>
          </cell>
        </row>
        <row r="323">
          <cell r="DW323">
            <v>2.96</v>
          </cell>
          <cell r="DX323">
            <v>3</v>
          </cell>
          <cell r="DY323">
            <v>-0.04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40</v>
          </cell>
        </row>
        <row r="324">
          <cell r="B324" t="str">
            <v>顾慧</v>
          </cell>
          <cell r="C324" t="str">
            <v>上海</v>
          </cell>
          <cell r="D324" t="str">
            <v>业务一部</v>
          </cell>
          <cell r="E324" t="str">
            <v>商务组</v>
          </cell>
          <cell r="F324" t="str">
            <v>商务BD</v>
          </cell>
          <cell r="G324">
            <v>45446</v>
          </cell>
          <cell r="H324">
            <v>45446</v>
          </cell>
          <cell r="I324">
            <v>45446</v>
          </cell>
        </row>
        <row r="324">
          <cell r="BL324">
            <v>4</v>
          </cell>
        </row>
        <row r="324">
          <cell r="CG324">
            <v>8</v>
          </cell>
        </row>
        <row r="324">
          <cell r="CI324">
            <v>8</v>
          </cell>
        </row>
        <row r="324">
          <cell r="CL324">
            <v>3</v>
          </cell>
          <cell r="CM324">
            <v>18.95</v>
          </cell>
        </row>
        <row r="324">
          <cell r="CW324">
            <v>2.5</v>
          </cell>
        </row>
        <row r="324">
          <cell r="DW324">
            <v>3</v>
          </cell>
          <cell r="DX324">
            <v>3</v>
          </cell>
          <cell r="DY324">
            <v>0</v>
          </cell>
          <cell r="DZ324">
            <v>8</v>
          </cell>
          <cell r="EA324">
            <v>8</v>
          </cell>
          <cell r="EB324">
            <v>0</v>
          </cell>
          <cell r="EC324">
            <v>0</v>
          </cell>
          <cell r="ED324">
            <v>25.45</v>
          </cell>
        </row>
        <row r="325">
          <cell r="B325" t="str">
            <v>雷方平</v>
          </cell>
          <cell r="C325" t="str">
            <v>上海</v>
          </cell>
          <cell r="D325" t="str">
            <v>业务一部</v>
          </cell>
          <cell r="E325" t="str">
            <v>新媒体组</v>
          </cell>
          <cell r="F325" t="str">
            <v>新媒体运营</v>
          </cell>
          <cell r="G325">
            <v>45446</v>
          </cell>
          <cell r="H325">
            <v>45446</v>
          </cell>
          <cell r="I325">
            <v>45446</v>
          </cell>
        </row>
        <row r="325">
          <cell r="BU325">
            <v>8</v>
          </cell>
        </row>
        <row r="325">
          <cell r="DN325">
            <v>1</v>
          </cell>
        </row>
        <row r="325">
          <cell r="DW325">
            <v>3</v>
          </cell>
          <cell r="DX325">
            <v>1</v>
          </cell>
          <cell r="DY325">
            <v>2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8</v>
          </cell>
        </row>
        <row r="326">
          <cell r="B326" t="str">
            <v>王海鑫</v>
          </cell>
          <cell r="C326" t="str">
            <v>上海</v>
          </cell>
          <cell r="D326" t="str">
            <v>业务一部</v>
          </cell>
          <cell r="E326" t="str">
            <v>音乐事业部</v>
          </cell>
          <cell r="F326" t="str">
            <v>音乐编辑</v>
          </cell>
          <cell r="G326">
            <v>45446</v>
          </cell>
          <cell r="H326">
            <v>45446</v>
          </cell>
          <cell r="I326">
            <v>45446</v>
          </cell>
        </row>
        <row r="326">
          <cell r="BU326">
            <v>8</v>
          </cell>
        </row>
        <row r="326">
          <cell r="CX326">
            <v>1</v>
          </cell>
        </row>
        <row r="326">
          <cell r="CZ326">
            <v>8</v>
          </cell>
        </row>
        <row r="326">
          <cell r="DB326">
            <v>8</v>
          </cell>
        </row>
        <row r="326">
          <cell r="DE326">
            <v>3</v>
          </cell>
          <cell r="DF326">
            <v>13.5</v>
          </cell>
        </row>
        <row r="326">
          <cell r="DW326">
            <v>3</v>
          </cell>
          <cell r="DX326">
            <v>3</v>
          </cell>
          <cell r="DY326">
            <v>0</v>
          </cell>
          <cell r="DZ326">
            <v>8</v>
          </cell>
          <cell r="EA326">
            <v>8</v>
          </cell>
          <cell r="EB326">
            <v>0</v>
          </cell>
          <cell r="EC326">
            <v>0</v>
          </cell>
          <cell r="ED326">
            <v>21.5</v>
          </cell>
        </row>
        <row r="327">
          <cell r="B327" t="str">
            <v>张士炎</v>
          </cell>
          <cell r="C327" t="str">
            <v>上海</v>
          </cell>
          <cell r="D327" t="str">
            <v>产研一部</v>
          </cell>
          <cell r="E327" t="str">
            <v>教育三组</v>
          </cell>
          <cell r="F327" t="str">
            <v>测试工程师</v>
          </cell>
          <cell r="G327">
            <v>45446</v>
          </cell>
          <cell r="H327">
            <v>45446</v>
          </cell>
          <cell r="I327">
            <v>45446</v>
          </cell>
        </row>
        <row r="327">
          <cell r="BQ327">
            <v>8</v>
          </cell>
        </row>
        <row r="327">
          <cell r="BZ327">
            <v>12</v>
          </cell>
        </row>
        <row r="327">
          <cell r="CI327">
            <v>24</v>
          </cell>
        </row>
        <row r="327">
          <cell r="CL327">
            <v>3</v>
          </cell>
        </row>
        <row r="327">
          <cell r="CP327">
            <v>12</v>
          </cell>
        </row>
        <row r="327">
          <cell r="CR327">
            <v>16</v>
          </cell>
        </row>
        <row r="327">
          <cell r="DB327">
            <v>8</v>
          </cell>
        </row>
        <row r="327">
          <cell r="DI327">
            <v>8</v>
          </cell>
        </row>
        <row r="327">
          <cell r="DK327">
            <v>16</v>
          </cell>
        </row>
        <row r="327">
          <cell r="DR327">
            <v>8</v>
          </cell>
        </row>
        <row r="327">
          <cell r="DT327">
            <v>8</v>
          </cell>
        </row>
        <row r="327">
          <cell r="DW327">
            <v>3</v>
          </cell>
          <cell r="DX327">
            <v>3</v>
          </cell>
          <cell r="DY327">
            <v>0</v>
          </cell>
          <cell r="DZ327">
            <v>92</v>
          </cell>
          <cell r="EA327">
            <v>28</v>
          </cell>
          <cell r="EB327">
            <v>64</v>
          </cell>
          <cell r="EC327">
            <v>0</v>
          </cell>
          <cell r="ED327">
            <v>0</v>
          </cell>
        </row>
        <row r="328">
          <cell r="B328" t="str">
            <v>刘建光</v>
          </cell>
          <cell r="C328" t="str">
            <v>深圳</v>
          </cell>
          <cell r="D328" t="str">
            <v>深圳营销中心</v>
          </cell>
          <cell r="E328" t="str">
            <v>习辉平组</v>
          </cell>
          <cell r="F328" t="str">
            <v>销售专员</v>
          </cell>
          <cell r="G328">
            <v>45447</v>
          </cell>
          <cell r="H328">
            <v>45447</v>
          </cell>
          <cell r="I328">
            <v>45447</v>
          </cell>
        </row>
        <row r="328">
          <cell r="BO328">
            <v>8</v>
          </cell>
        </row>
        <row r="328">
          <cell r="BQ328">
            <v>16</v>
          </cell>
        </row>
        <row r="328">
          <cell r="BX328">
            <v>8</v>
          </cell>
        </row>
        <row r="328">
          <cell r="CG328">
            <v>34.5</v>
          </cell>
        </row>
        <row r="328">
          <cell r="CI328">
            <v>43</v>
          </cell>
        </row>
        <row r="328">
          <cell r="CL328">
            <v>3</v>
          </cell>
          <cell r="CM328">
            <v>56</v>
          </cell>
        </row>
        <row r="328">
          <cell r="CP328">
            <v>8</v>
          </cell>
        </row>
        <row r="328">
          <cell r="CZ328">
            <v>16</v>
          </cell>
        </row>
        <row r="328">
          <cell r="DB328">
            <v>24</v>
          </cell>
        </row>
        <row r="328">
          <cell r="DF328">
            <v>16</v>
          </cell>
        </row>
        <row r="328">
          <cell r="DI328">
            <v>40</v>
          </cell>
        </row>
        <row r="328">
          <cell r="DK328">
            <v>32</v>
          </cell>
        </row>
        <row r="328">
          <cell r="DR328">
            <v>15.5</v>
          </cell>
        </row>
        <row r="328">
          <cell r="DT328">
            <v>24</v>
          </cell>
        </row>
        <row r="328">
          <cell r="DW328">
            <v>3</v>
          </cell>
          <cell r="DX328">
            <v>3</v>
          </cell>
          <cell r="DY328">
            <v>0</v>
          </cell>
          <cell r="DZ328">
            <v>139</v>
          </cell>
          <cell r="EA328">
            <v>130</v>
          </cell>
          <cell r="EB328">
            <v>9</v>
          </cell>
          <cell r="EC328">
            <v>0</v>
          </cell>
          <cell r="ED328">
            <v>72</v>
          </cell>
        </row>
        <row r="329">
          <cell r="B329" t="str">
            <v>肖汝莉</v>
          </cell>
          <cell r="C329" t="str">
            <v>厦门</v>
          </cell>
          <cell r="D329" t="str">
            <v>厦门营销二部</v>
          </cell>
          <cell r="E329" t="str">
            <v>许满玉组</v>
          </cell>
          <cell r="F329" t="str">
            <v>销售专员</v>
          </cell>
          <cell r="G329">
            <v>45447</v>
          </cell>
          <cell r="H329">
            <v>45447</v>
          </cell>
          <cell r="I329">
            <v>45447</v>
          </cell>
        </row>
        <row r="329">
          <cell r="CC329">
            <v>2</v>
          </cell>
        </row>
        <row r="329">
          <cell r="CR329">
            <v>8</v>
          </cell>
        </row>
        <row r="329">
          <cell r="CZ329">
            <v>8</v>
          </cell>
        </row>
        <row r="329">
          <cell r="DR329">
            <v>16</v>
          </cell>
        </row>
        <row r="329">
          <cell r="DT329">
            <v>16</v>
          </cell>
        </row>
        <row r="329">
          <cell r="DW329">
            <v>3</v>
          </cell>
          <cell r="DX329">
            <v>2</v>
          </cell>
          <cell r="DY329">
            <v>1</v>
          </cell>
          <cell r="DZ329">
            <v>24</v>
          </cell>
          <cell r="EA329">
            <v>24</v>
          </cell>
          <cell r="EB329">
            <v>0</v>
          </cell>
          <cell r="EC329">
            <v>0</v>
          </cell>
          <cell r="ED329">
            <v>0</v>
          </cell>
        </row>
        <row r="330">
          <cell r="B330" t="str">
            <v>王一飞</v>
          </cell>
          <cell r="C330" t="str">
            <v>上海</v>
          </cell>
          <cell r="D330" t="str">
            <v>上海营销三部</v>
          </cell>
          <cell r="E330" t="str">
            <v>韩丽丽组</v>
          </cell>
          <cell r="F330" t="str">
            <v>销售专员</v>
          </cell>
          <cell r="G330">
            <v>45448</v>
          </cell>
          <cell r="H330">
            <v>45448</v>
          </cell>
          <cell r="I330">
            <v>45448</v>
          </cell>
        </row>
        <row r="330">
          <cell r="BU330">
            <v>13.5</v>
          </cell>
        </row>
        <row r="330">
          <cell r="BX330">
            <v>8</v>
          </cell>
        </row>
        <row r="330">
          <cell r="BZ330">
            <v>8</v>
          </cell>
        </row>
        <row r="330">
          <cell r="CD330">
            <v>16</v>
          </cell>
        </row>
        <row r="330">
          <cell r="CL330">
            <v>3</v>
          </cell>
          <cell r="CM330">
            <v>8</v>
          </cell>
        </row>
        <row r="330">
          <cell r="CP330">
            <v>16</v>
          </cell>
        </row>
        <row r="330">
          <cell r="CR330">
            <v>16</v>
          </cell>
        </row>
        <row r="330">
          <cell r="CV330">
            <v>3</v>
          </cell>
        </row>
        <row r="330">
          <cell r="CZ330">
            <v>24</v>
          </cell>
        </row>
        <row r="330">
          <cell r="DB330">
            <v>24</v>
          </cell>
        </row>
        <row r="330">
          <cell r="DI330">
            <v>8</v>
          </cell>
        </row>
        <row r="330">
          <cell r="DK330">
            <v>8</v>
          </cell>
        </row>
        <row r="330">
          <cell r="DR330">
            <v>16</v>
          </cell>
        </row>
        <row r="330">
          <cell r="DT330">
            <v>8</v>
          </cell>
        </row>
        <row r="330">
          <cell r="DW330">
            <v>3</v>
          </cell>
          <cell r="DX330">
            <v>6</v>
          </cell>
          <cell r="DY330">
            <v>-3</v>
          </cell>
          <cell r="DZ330">
            <v>64</v>
          </cell>
          <cell r="EA330">
            <v>72</v>
          </cell>
          <cell r="EB330">
            <v>-8</v>
          </cell>
          <cell r="EC330">
            <v>0</v>
          </cell>
          <cell r="ED330">
            <v>37.5</v>
          </cell>
        </row>
        <row r="331">
          <cell r="B331" t="str">
            <v>贺提鸿</v>
          </cell>
          <cell r="C331" t="str">
            <v>上海</v>
          </cell>
          <cell r="D331" t="str">
            <v>上海营销一部</v>
          </cell>
          <cell r="E331" t="str">
            <v>周媛组</v>
          </cell>
          <cell r="F331" t="str">
            <v>销售专员</v>
          </cell>
          <cell r="G331">
            <v>45448</v>
          </cell>
          <cell r="H331">
            <v>45448</v>
          </cell>
          <cell r="I331">
            <v>45448</v>
          </cell>
        </row>
        <row r="331">
          <cell r="BX331">
            <v>16</v>
          </cell>
        </row>
        <row r="331">
          <cell r="BZ331">
            <v>16</v>
          </cell>
        </row>
        <row r="331">
          <cell r="CG331">
            <v>16</v>
          </cell>
        </row>
        <row r="331">
          <cell r="CI331">
            <v>16</v>
          </cell>
        </row>
        <row r="331">
          <cell r="CP331">
            <v>16</v>
          </cell>
        </row>
        <row r="331">
          <cell r="CR331">
            <v>16</v>
          </cell>
        </row>
        <row r="331">
          <cell r="DI331">
            <v>5</v>
          </cell>
        </row>
        <row r="331">
          <cell r="DK331">
            <v>8</v>
          </cell>
        </row>
        <row r="331">
          <cell r="DR331">
            <v>16</v>
          </cell>
        </row>
        <row r="331">
          <cell r="DT331">
            <v>16</v>
          </cell>
        </row>
        <row r="331">
          <cell r="DW331">
            <v>3</v>
          </cell>
          <cell r="DX331">
            <v>0</v>
          </cell>
          <cell r="DY331">
            <v>3</v>
          </cell>
          <cell r="DZ331">
            <v>72</v>
          </cell>
          <cell r="EA331">
            <v>69</v>
          </cell>
          <cell r="EB331">
            <v>3</v>
          </cell>
          <cell r="EC331">
            <v>0</v>
          </cell>
          <cell r="ED331">
            <v>0</v>
          </cell>
        </row>
        <row r="332">
          <cell r="B332" t="str">
            <v>尹贻浩</v>
          </cell>
          <cell r="C332" t="str">
            <v>上海</v>
          </cell>
          <cell r="D332" t="str">
            <v>产研一部</v>
          </cell>
          <cell r="E332" t="str">
            <v>教育三组</v>
          </cell>
          <cell r="F332" t="str">
            <v>Android开发工程师</v>
          </cell>
          <cell r="G332">
            <v>45454</v>
          </cell>
          <cell r="H332">
            <v>45454</v>
          </cell>
          <cell r="I332">
            <v>45454</v>
          </cell>
        </row>
        <row r="332">
          <cell r="BP332">
            <v>8</v>
          </cell>
        </row>
        <row r="332">
          <cell r="CR332">
            <v>8</v>
          </cell>
        </row>
        <row r="332">
          <cell r="DN332">
            <v>1</v>
          </cell>
        </row>
        <row r="332">
          <cell r="DQ332">
            <v>10</v>
          </cell>
        </row>
        <row r="332">
          <cell r="DW332">
            <v>3</v>
          </cell>
          <cell r="DX332">
            <v>1</v>
          </cell>
          <cell r="DY332">
            <v>2</v>
          </cell>
          <cell r="DZ332">
            <v>16</v>
          </cell>
          <cell r="EA332">
            <v>0</v>
          </cell>
          <cell r="EB332">
            <v>8</v>
          </cell>
          <cell r="EC332">
            <v>8</v>
          </cell>
          <cell r="ED332">
            <v>0</v>
          </cell>
        </row>
        <row r="333">
          <cell r="B333" t="str">
            <v>向明</v>
          </cell>
          <cell r="C333" t="str">
            <v>上海</v>
          </cell>
          <cell r="D333" t="str">
            <v>上海营销三部</v>
          </cell>
          <cell r="E333" t="str">
            <v>韩丽丽组</v>
          </cell>
          <cell r="F333" t="str">
            <v>销售专员</v>
          </cell>
          <cell r="G333">
            <v>45454</v>
          </cell>
          <cell r="H333">
            <v>45454</v>
          </cell>
          <cell r="I333">
            <v>45454</v>
          </cell>
        </row>
        <row r="333">
          <cell r="DW333">
            <v>3</v>
          </cell>
          <cell r="DX333">
            <v>0</v>
          </cell>
          <cell r="DY333">
            <v>3</v>
          </cell>
          <cell r="DZ333">
            <v>0</v>
          </cell>
          <cell r="EA333">
            <v>0</v>
          </cell>
          <cell r="EB333">
            <v>0</v>
          </cell>
          <cell r="EC333">
            <v>0</v>
          </cell>
          <cell r="ED333">
            <v>0</v>
          </cell>
        </row>
        <row r="334">
          <cell r="B334" t="str">
            <v>张展腾</v>
          </cell>
          <cell r="C334" t="str">
            <v>深圳</v>
          </cell>
          <cell r="D334" t="str">
            <v>深圳营销中心</v>
          </cell>
          <cell r="E334" t="str">
            <v>习辉平组</v>
          </cell>
          <cell r="F334" t="str">
            <v>销售专员</v>
          </cell>
          <cell r="G334">
            <v>45454</v>
          </cell>
          <cell r="H334">
            <v>45454</v>
          </cell>
          <cell r="I334">
            <v>45454</v>
          </cell>
        </row>
        <row r="334">
          <cell r="BX334">
            <v>8</v>
          </cell>
        </row>
        <row r="334">
          <cell r="BZ334">
            <v>12</v>
          </cell>
        </row>
        <row r="334">
          <cell r="CG334">
            <v>8</v>
          </cell>
        </row>
        <row r="334">
          <cell r="CI334">
            <v>16</v>
          </cell>
        </row>
        <row r="334">
          <cell r="CR334">
            <v>48</v>
          </cell>
        </row>
        <row r="334">
          <cell r="DB334">
            <v>40</v>
          </cell>
        </row>
        <row r="334">
          <cell r="DI334">
            <v>8</v>
          </cell>
        </row>
        <row r="334">
          <cell r="DK334">
            <v>32</v>
          </cell>
        </row>
        <row r="334">
          <cell r="DR334">
            <v>19.87</v>
          </cell>
        </row>
        <row r="334">
          <cell r="DT334">
            <v>32</v>
          </cell>
        </row>
        <row r="334">
          <cell r="DW334">
            <v>3</v>
          </cell>
          <cell r="DX334">
            <v>0</v>
          </cell>
          <cell r="DY334">
            <v>3</v>
          </cell>
          <cell r="DZ334">
            <v>180</v>
          </cell>
          <cell r="EA334">
            <v>43.87</v>
          </cell>
          <cell r="EB334">
            <v>136.13</v>
          </cell>
          <cell r="EC334">
            <v>0</v>
          </cell>
          <cell r="ED334">
            <v>0</v>
          </cell>
        </row>
        <row r="335">
          <cell r="B335" t="str">
            <v>刘浩</v>
          </cell>
          <cell r="C335" t="str">
            <v>上海</v>
          </cell>
          <cell r="D335" t="str">
            <v>产研二部</v>
          </cell>
          <cell r="E335" t="str">
            <v>业务管理一组</v>
          </cell>
          <cell r="F335" t="str">
            <v>产品经理</v>
          </cell>
          <cell r="G335">
            <v>45455</v>
          </cell>
          <cell r="H335">
            <v>45455</v>
          </cell>
          <cell r="I335">
            <v>45455</v>
          </cell>
        </row>
        <row r="335">
          <cell r="BL335">
            <v>2.5</v>
          </cell>
        </row>
        <row r="335">
          <cell r="BU335">
            <v>3</v>
          </cell>
        </row>
        <row r="335">
          <cell r="CC335">
            <v>0.5</v>
          </cell>
        </row>
        <row r="335">
          <cell r="CL335">
            <v>2.5</v>
          </cell>
          <cell r="CM335">
            <v>5.5</v>
          </cell>
        </row>
        <row r="335">
          <cell r="CW335">
            <v>4</v>
          </cell>
        </row>
        <row r="335">
          <cell r="DT335">
            <v>8</v>
          </cell>
        </row>
        <row r="335">
          <cell r="DW335">
            <v>3</v>
          </cell>
          <cell r="DX335">
            <v>3</v>
          </cell>
          <cell r="DY335">
            <v>0</v>
          </cell>
          <cell r="DZ335">
            <v>8</v>
          </cell>
          <cell r="EA335">
            <v>0</v>
          </cell>
          <cell r="EB335">
            <v>8</v>
          </cell>
          <cell r="EC335">
            <v>0</v>
          </cell>
          <cell r="ED335">
            <v>15</v>
          </cell>
        </row>
        <row r="336">
          <cell r="B336" t="str">
            <v>刘瀚钦</v>
          </cell>
          <cell r="C336" t="str">
            <v>成都</v>
          </cell>
          <cell r="D336" t="str">
            <v>自由戏剧事业部</v>
          </cell>
          <cell r="E336" t="str">
            <v>/</v>
          </cell>
          <cell r="F336" t="str">
            <v>英语戏剧教研</v>
          </cell>
          <cell r="G336">
            <v>45457</v>
          </cell>
          <cell r="H336">
            <v>45457</v>
          </cell>
          <cell r="I336">
            <v>45457</v>
          </cell>
        </row>
        <row r="336">
          <cell r="BX336">
            <v>24</v>
          </cell>
        </row>
        <row r="336">
          <cell r="BZ336">
            <v>24</v>
          </cell>
        </row>
        <row r="336">
          <cell r="DW336">
            <v>2.5</v>
          </cell>
          <cell r="DX336">
            <v>0</v>
          </cell>
          <cell r="DY336">
            <v>2.5</v>
          </cell>
          <cell r="DZ336">
            <v>24</v>
          </cell>
          <cell r="EA336">
            <v>24</v>
          </cell>
          <cell r="EB336">
            <v>0</v>
          </cell>
          <cell r="EC336">
            <v>0</v>
          </cell>
          <cell r="ED336">
            <v>0</v>
          </cell>
        </row>
        <row r="337">
          <cell r="B337" t="str">
            <v>温友杭</v>
          </cell>
          <cell r="C337" t="str">
            <v>厦门</v>
          </cell>
          <cell r="D337" t="str">
            <v>厦门营销一部</v>
          </cell>
          <cell r="E337" t="str">
            <v>刘益先组</v>
          </cell>
          <cell r="F337" t="str">
            <v>销售专员</v>
          </cell>
          <cell r="G337">
            <v>45460</v>
          </cell>
          <cell r="H337">
            <v>45460</v>
          </cell>
          <cell r="I337">
            <v>45460</v>
          </cell>
        </row>
        <row r="337">
          <cell r="BL337">
            <v>26.67</v>
          </cell>
        </row>
        <row r="337">
          <cell r="DE337">
            <v>0.5</v>
          </cell>
        </row>
        <row r="337">
          <cell r="DW337">
            <v>2.5</v>
          </cell>
          <cell r="DX337">
            <v>0.5</v>
          </cell>
          <cell r="DY337">
            <v>2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26.67</v>
          </cell>
        </row>
        <row r="338">
          <cell r="B338" t="str">
            <v>付开建</v>
          </cell>
          <cell r="C338" t="str">
            <v>成都</v>
          </cell>
          <cell r="D338" t="str">
            <v>成都营销中心</v>
          </cell>
          <cell r="E338" t="str">
            <v>/</v>
          </cell>
          <cell r="F338" t="str">
            <v>销售专员</v>
          </cell>
          <cell r="G338">
            <v>45461</v>
          </cell>
          <cell r="H338">
            <v>45461</v>
          </cell>
          <cell r="I338">
            <v>45461</v>
          </cell>
        </row>
        <row r="338">
          <cell r="CR338">
            <v>6</v>
          </cell>
        </row>
        <row r="338">
          <cell r="CZ338">
            <v>5.5</v>
          </cell>
        </row>
        <row r="338">
          <cell r="DI338">
            <v>8</v>
          </cell>
        </row>
        <row r="338">
          <cell r="DK338">
            <v>8</v>
          </cell>
        </row>
        <row r="338">
          <cell r="DW338">
            <v>2.5</v>
          </cell>
          <cell r="DX338">
            <v>0</v>
          </cell>
          <cell r="DY338">
            <v>2.5</v>
          </cell>
          <cell r="DZ338">
            <v>14</v>
          </cell>
          <cell r="EA338">
            <v>13.5</v>
          </cell>
          <cell r="EB338">
            <v>0.5</v>
          </cell>
          <cell r="EC338">
            <v>0</v>
          </cell>
          <cell r="ED338">
            <v>0</v>
          </cell>
        </row>
        <row r="339">
          <cell r="B339" t="str">
            <v>任阳</v>
          </cell>
          <cell r="C339" t="str">
            <v>长沙</v>
          </cell>
          <cell r="D339" t="str">
            <v>长沙营销中心</v>
          </cell>
          <cell r="E339" t="str">
            <v>周波涛组</v>
          </cell>
          <cell r="F339" t="str">
            <v>资深销售一级</v>
          </cell>
          <cell r="G339">
            <v>45462</v>
          </cell>
          <cell r="H339">
            <v>45462</v>
          </cell>
          <cell r="I339">
            <v>45462</v>
          </cell>
        </row>
        <row r="339">
          <cell r="CC339">
            <v>0.5</v>
          </cell>
        </row>
        <row r="339">
          <cell r="DE339">
            <v>1</v>
          </cell>
        </row>
        <row r="339">
          <cell r="DI339">
            <v>7.67</v>
          </cell>
        </row>
        <row r="339">
          <cell r="DK339">
            <v>8</v>
          </cell>
        </row>
        <row r="339">
          <cell r="DW339">
            <v>2.5</v>
          </cell>
          <cell r="DX339">
            <v>1.5</v>
          </cell>
          <cell r="DY339">
            <v>1</v>
          </cell>
          <cell r="DZ339">
            <v>8</v>
          </cell>
          <cell r="EA339">
            <v>7.67</v>
          </cell>
          <cell r="EB339">
            <v>0.33</v>
          </cell>
          <cell r="EC339">
            <v>0</v>
          </cell>
          <cell r="ED339">
            <v>0</v>
          </cell>
        </row>
        <row r="340">
          <cell r="B340" t="str">
            <v>陈良伟</v>
          </cell>
          <cell r="C340" t="str">
            <v>长沙</v>
          </cell>
          <cell r="D340" t="str">
            <v>长沙内容部</v>
          </cell>
          <cell r="E340" t="str">
            <v>刘丽组</v>
          </cell>
          <cell r="F340" t="str">
            <v>英语编辑</v>
          </cell>
          <cell r="G340">
            <v>45462</v>
          </cell>
          <cell r="H340">
            <v>45462</v>
          </cell>
          <cell r="I340">
            <v>45462</v>
          </cell>
        </row>
        <row r="340">
          <cell r="BY340">
            <v>8</v>
          </cell>
        </row>
        <row r="340">
          <cell r="CH340">
            <v>24</v>
          </cell>
        </row>
        <row r="340">
          <cell r="CQ340">
            <v>8</v>
          </cell>
        </row>
        <row r="340">
          <cell r="DA340">
            <v>8</v>
          </cell>
        </row>
        <row r="340">
          <cell r="DJ340">
            <v>8</v>
          </cell>
        </row>
        <row r="340">
          <cell r="DW340">
            <v>2.5</v>
          </cell>
          <cell r="DX340">
            <v>0</v>
          </cell>
          <cell r="DY340">
            <v>2.5</v>
          </cell>
          <cell r="DZ340">
            <v>56</v>
          </cell>
          <cell r="EA340">
            <v>0</v>
          </cell>
          <cell r="EB340">
            <v>0</v>
          </cell>
          <cell r="EC340">
            <v>64</v>
          </cell>
          <cell r="ED340">
            <v>0</v>
          </cell>
        </row>
        <row r="341">
          <cell r="B341" t="str">
            <v>崔婷</v>
          </cell>
          <cell r="C341" t="str">
            <v>厦门</v>
          </cell>
          <cell r="D341" t="str">
            <v>厦门内容部</v>
          </cell>
          <cell r="E341" t="str">
            <v>林碧虹组</v>
          </cell>
          <cell r="F341" t="str">
            <v>内容编辑</v>
          </cell>
          <cell r="G341">
            <v>45467</v>
          </cell>
          <cell r="H341">
            <v>45467</v>
          </cell>
          <cell r="I341">
            <v>45467</v>
          </cell>
        </row>
        <row r="341">
          <cell r="BU341">
            <v>13</v>
          </cell>
        </row>
        <row r="341">
          <cell r="CL341">
            <v>1</v>
          </cell>
        </row>
        <row r="341">
          <cell r="CV341">
            <v>0.5</v>
          </cell>
        </row>
        <row r="341">
          <cell r="DE341">
            <v>0.5</v>
          </cell>
        </row>
        <row r="341">
          <cell r="DO341">
            <v>2.5</v>
          </cell>
        </row>
        <row r="341">
          <cell r="DW341">
            <v>2.5</v>
          </cell>
          <cell r="DX341">
            <v>2</v>
          </cell>
          <cell r="DY341">
            <v>0.5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15.5</v>
          </cell>
        </row>
        <row r="342">
          <cell r="B342" t="str">
            <v>郑鸿政</v>
          </cell>
          <cell r="C342" t="str">
            <v>厦门</v>
          </cell>
          <cell r="D342" t="str">
            <v>厦门营销一部</v>
          </cell>
          <cell r="E342" t="str">
            <v>刘益先组</v>
          </cell>
          <cell r="F342" t="str">
            <v>销售专员</v>
          </cell>
          <cell r="G342">
            <v>45467</v>
          </cell>
          <cell r="H342">
            <v>45467</v>
          </cell>
          <cell r="I342">
            <v>45467</v>
          </cell>
        </row>
        <row r="342">
          <cell r="CD342">
            <v>5</v>
          </cell>
        </row>
        <row r="342">
          <cell r="CP342">
            <v>8</v>
          </cell>
        </row>
        <row r="342">
          <cell r="CR342">
            <v>8</v>
          </cell>
        </row>
        <row r="342">
          <cell r="DE342">
            <v>0.5</v>
          </cell>
        </row>
        <row r="342">
          <cell r="DN342">
            <v>1.5</v>
          </cell>
          <cell r="DO342">
            <v>8</v>
          </cell>
        </row>
        <row r="342">
          <cell r="DR342">
            <v>8</v>
          </cell>
        </row>
        <row r="342">
          <cell r="DT342">
            <v>8</v>
          </cell>
        </row>
        <row r="342">
          <cell r="DW342">
            <v>2.5</v>
          </cell>
          <cell r="DX342">
            <v>2</v>
          </cell>
          <cell r="DY342">
            <v>0.5</v>
          </cell>
          <cell r="DZ342">
            <v>16</v>
          </cell>
          <cell r="EA342">
            <v>16</v>
          </cell>
          <cell r="EB342">
            <v>0</v>
          </cell>
          <cell r="EC342">
            <v>0</v>
          </cell>
          <cell r="ED342">
            <v>13</v>
          </cell>
        </row>
        <row r="343">
          <cell r="B343" t="str">
            <v>罗桐</v>
          </cell>
          <cell r="C343" t="str">
            <v>厦门</v>
          </cell>
          <cell r="D343" t="str">
            <v>厦门内容部</v>
          </cell>
          <cell r="E343" t="str">
            <v>陈雅真组</v>
          </cell>
          <cell r="F343" t="str">
            <v>内容编辑</v>
          </cell>
          <cell r="G343">
            <v>45469</v>
          </cell>
          <cell r="H343">
            <v>45469</v>
          </cell>
          <cell r="I343">
            <v>45469</v>
          </cell>
        </row>
        <row r="343">
          <cell r="BU343">
            <v>2.5</v>
          </cell>
        </row>
        <row r="343">
          <cell r="DF343">
            <v>8</v>
          </cell>
        </row>
        <row r="343">
          <cell r="DW343">
            <v>2.5</v>
          </cell>
          <cell r="DX343">
            <v>0</v>
          </cell>
          <cell r="DY343">
            <v>2.5</v>
          </cell>
          <cell r="DZ343">
            <v>0</v>
          </cell>
          <cell r="EA343">
            <v>0</v>
          </cell>
          <cell r="EB343">
            <v>0</v>
          </cell>
          <cell r="EC343">
            <v>0</v>
          </cell>
          <cell r="ED343">
            <v>10.5</v>
          </cell>
        </row>
        <row r="344">
          <cell r="B344" t="str">
            <v>汪天辰</v>
          </cell>
          <cell r="C344" t="str">
            <v>上海</v>
          </cell>
          <cell r="D344" t="str">
            <v>产研一部</v>
          </cell>
          <cell r="E344" t="str">
            <v>教育一组</v>
          </cell>
          <cell r="F344" t="str">
            <v>UI设计师</v>
          </cell>
          <cell r="G344">
            <v>45474</v>
          </cell>
          <cell r="H344">
            <v>45474</v>
          </cell>
          <cell r="I344">
            <v>45474</v>
          </cell>
        </row>
        <row r="344">
          <cell r="CD344">
            <v>8</v>
          </cell>
        </row>
        <row r="344">
          <cell r="CL344">
            <v>2</v>
          </cell>
          <cell r="CM344">
            <v>3.5</v>
          </cell>
        </row>
        <row r="344">
          <cell r="DB344">
            <v>11</v>
          </cell>
        </row>
        <row r="344">
          <cell r="DK344">
            <v>8.5</v>
          </cell>
        </row>
        <row r="344">
          <cell r="DN344">
            <v>0.5</v>
          </cell>
        </row>
        <row r="344">
          <cell r="DT344">
            <v>3</v>
          </cell>
        </row>
        <row r="344">
          <cell r="DW344">
            <v>2.5</v>
          </cell>
          <cell r="DX344">
            <v>2.5</v>
          </cell>
          <cell r="DY344">
            <v>0</v>
          </cell>
          <cell r="DZ344">
            <v>22.5</v>
          </cell>
          <cell r="EA344">
            <v>0</v>
          </cell>
          <cell r="EB344">
            <v>22.5</v>
          </cell>
          <cell r="EC344">
            <v>0</v>
          </cell>
          <cell r="ED344">
            <v>11.5</v>
          </cell>
        </row>
        <row r="345">
          <cell r="B345" t="str">
            <v>李仕贤</v>
          </cell>
          <cell r="C345" t="str">
            <v>上海</v>
          </cell>
          <cell r="D345" t="str">
            <v>上海营销三部</v>
          </cell>
          <cell r="E345" t="str">
            <v>万建国组</v>
          </cell>
          <cell r="F345" t="str">
            <v>销售专员</v>
          </cell>
          <cell r="G345">
            <v>45474</v>
          </cell>
          <cell r="H345">
            <v>45474</v>
          </cell>
          <cell r="I345">
            <v>45474</v>
          </cell>
        </row>
        <row r="345">
          <cell r="CZ345">
            <v>8</v>
          </cell>
        </row>
        <row r="345">
          <cell r="DB345">
            <v>8</v>
          </cell>
        </row>
        <row r="345">
          <cell r="DN345">
            <v>1</v>
          </cell>
        </row>
        <row r="345">
          <cell r="DW345">
            <v>2.5</v>
          </cell>
          <cell r="DX345">
            <v>1</v>
          </cell>
          <cell r="DY345">
            <v>1.5</v>
          </cell>
          <cell r="DZ345">
            <v>8</v>
          </cell>
          <cell r="EA345">
            <v>8</v>
          </cell>
          <cell r="EB345">
            <v>0</v>
          </cell>
          <cell r="EC345">
            <v>0</v>
          </cell>
          <cell r="ED345">
            <v>0</v>
          </cell>
        </row>
        <row r="346">
          <cell r="B346" t="str">
            <v>肖福</v>
          </cell>
          <cell r="C346" t="str">
            <v>厦门</v>
          </cell>
          <cell r="D346" t="str">
            <v>厦门营销二部</v>
          </cell>
          <cell r="E346" t="str">
            <v>许财杰组</v>
          </cell>
          <cell r="F346" t="str">
            <v>销售专员</v>
          </cell>
          <cell r="G346">
            <v>45474</v>
          </cell>
          <cell r="H346">
            <v>45474</v>
          </cell>
          <cell r="I346">
            <v>45474</v>
          </cell>
        </row>
        <row r="346">
          <cell r="DW346">
            <v>2.5</v>
          </cell>
          <cell r="DX346">
            <v>0</v>
          </cell>
          <cell r="DY346">
            <v>2.5</v>
          </cell>
          <cell r="DZ346">
            <v>0</v>
          </cell>
          <cell r="EA346">
            <v>0</v>
          </cell>
          <cell r="EB346">
            <v>0</v>
          </cell>
          <cell r="EC346">
            <v>0</v>
          </cell>
          <cell r="ED346">
            <v>0</v>
          </cell>
        </row>
        <row r="347">
          <cell r="B347" t="str">
            <v>黄培源</v>
          </cell>
          <cell r="C347" t="str">
            <v>厦门</v>
          </cell>
          <cell r="D347" t="str">
            <v>业务一部</v>
          </cell>
          <cell r="E347" t="str">
            <v>书法事业部</v>
          </cell>
          <cell r="F347" t="str">
            <v>新媒体运营</v>
          </cell>
          <cell r="G347">
            <v>45474</v>
          </cell>
          <cell r="H347">
            <v>45474</v>
          </cell>
          <cell r="I347">
            <v>45474</v>
          </cell>
        </row>
        <row r="347">
          <cell r="CL347">
            <v>0.5</v>
          </cell>
        </row>
        <row r="347">
          <cell r="DN347">
            <v>0.5</v>
          </cell>
        </row>
        <row r="347">
          <cell r="DW347">
            <v>2.5</v>
          </cell>
          <cell r="DX347">
            <v>1</v>
          </cell>
          <cell r="DY347">
            <v>1.5</v>
          </cell>
          <cell r="DZ347">
            <v>0</v>
          </cell>
          <cell r="EA347">
            <v>0</v>
          </cell>
          <cell r="EB347">
            <v>0</v>
          </cell>
          <cell r="EC347">
            <v>0</v>
          </cell>
          <cell r="ED347">
            <v>0</v>
          </cell>
        </row>
        <row r="348">
          <cell r="B348" t="str">
            <v>俞忠</v>
          </cell>
          <cell r="C348" t="str">
            <v>厦门</v>
          </cell>
          <cell r="D348" t="str">
            <v>厦门营销二部</v>
          </cell>
          <cell r="E348" t="str">
            <v>蓝青青组</v>
          </cell>
          <cell r="F348" t="str">
            <v>销售专员</v>
          </cell>
          <cell r="G348">
            <v>45476</v>
          </cell>
          <cell r="H348">
            <v>45476</v>
          </cell>
          <cell r="I348">
            <v>45476</v>
          </cell>
        </row>
        <row r="348">
          <cell r="DN348">
            <v>1</v>
          </cell>
        </row>
        <row r="348">
          <cell r="DR348">
            <v>8</v>
          </cell>
        </row>
        <row r="348">
          <cell r="DT348">
            <v>8</v>
          </cell>
        </row>
        <row r="348">
          <cell r="DW348">
            <v>2.5</v>
          </cell>
          <cell r="DX348">
            <v>1</v>
          </cell>
          <cell r="DY348">
            <v>1.5</v>
          </cell>
          <cell r="DZ348">
            <v>8</v>
          </cell>
          <cell r="EA348">
            <v>8</v>
          </cell>
          <cell r="EB348">
            <v>0</v>
          </cell>
          <cell r="EC348">
            <v>0</v>
          </cell>
          <cell r="ED348">
            <v>0</v>
          </cell>
        </row>
        <row r="349">
          <cell r="B349" t="str">
            <v>刘晶</v>
          </cell>
          <cell r="C349" t="str">
            <v>深圳</v>
          </cell>
          <cell r="D349" t="str">
            <v>深圳营销中心</v>
          </cell>
          <cell r="E349" t="str">
            <v>习辉平组</v>
          </cell>
          <cell r="F349" t="str">
            <v>销售专员</v>
          </cell>
          <cell r="G349">
            <v>45476</v>
          </cell>
          <cell r="H349">
            <v>45476</v>
          </cell>
          <cell r="I349">
            <v>45476</v>
          </cell>
        </row>
        <row r="349">
          <cell r="DR349">
            <v>14.66</v>
          </cell>
        </row>
        <row r="349">
          <cell r="DT349">
            <v>15</v>
          </cell>
        </row>
        <row r="349">
          <cell r="DW349">
            <v>2.5</v>
          </cell>
          <cell r="DX349">
            <v>0</v>
          </cell>
          <cell r="DY349">
            <v>2.5</v>
          </cell>
          <cell r="DZ349">
            <v>15</v>
          </cell>
          <cell r="EA349">
            <v>14.66</v>
          </cell>
          <cell r="EB349">
            <v>0.34</v>
          </cell>
          <cell r="EC349">
            <v>0</v>
          </cell>
          <cell r="ED349">
            <v>0</v>
          </cell>
        </row>
        <row r="350">
          <cell r="B350" t="str">
            <v>颜雅红</v>
          </cell>
          <cell r="C350" t="str">
            <v>厦门</v>
          </cell>
          <cell r="D350" t="str">
            <v>业务一部</v>
          </cell>
          <cell r="E350" t="str">
            <v>阅读事业部</v>
          </cell>
          <cell r="F350" t="str">
            <v>课程研发</v>
          </cell>
          <cell r="G350">
            <v>45488</v>
          </cell>
          <cell r="H350">
            <v>45488</v>
          </cell>
          <cell r="I350">
            <v>45488</v>
          </cell>
        </row>
        <row r="350">
          <cell r="CD350">
            <v>24</v>
          </cell>
        </row>
        <row r="350">
          <cell r="DT350">
            <v>8</v>
          </cell>
        </row>
        <row r="350">
          <cell r="DW350">
            <v>2.5</v>
          </cell>
          <cell r="DX350">
            <v>0</v>
          </cell>
          <cell r="DY350">
            <v>2.5</v>
          </cell>
          <cell r="DZ350">
            <v>8</v>
          </cell>
          <cell r="EA350">
            <v>0</v>
          </cell>
          <cell r="EB350">
            <v>8</v>
          </cell>
          <cell r="EC350">
            <v>0</v>
          </cell>
          <cell r="ED350">
            <v>24</v>
          </cell>
        </row>
        <row r="351">
          <cell r="B351" t="str">
            <v>彭书琴</v>
          </cell>
          <cell r="C351" t="str">
            <v>厦门</v>
          </cell>
          <cell r="D351" t="str">
            <v>厦门营销二部</v>
          </cell>
          <cell r="E351" t="str">
            <v>许财杰组</v>
          </cell>
          <cell r="F351" t="str">
            <v>销售专员</v>
          </cell>
          <cell r="G351">
            <v>45489</v>
          </cell>
          <cell r="H351">
            <v>45489</v>
          </cell>
          <cell r="I351">
            <v>45489</v>
          </cell>
        </row>
        <row r="351">
          <cell r="CV351">
            <v>1</v>
          </cell>
        </row>
        <row r="351">
          <cell r="DE351">
            <v>1</v>
          </cell>
        </row>
        <row r="351">
          <cell r="DN351">
            <v>0.5</v>
          </cell>
        </row>
        <row r="351">
          <cell r="DW351">
            <v>2.5</v>
          </cell>
          <cell r="DX351">
            <v>2.5</v>
          </cell>
          <cell r="DY351">
            <v>0</v>
          </cell>
          <cell r="DZ351">
            <v>0</v>
          </cell>
          <cell r="EA351">
            <v>0</v>
          </cell>
          <cell r="EB351">
            <v>0</v>
          </cell>
          <cell r="EC351">
            <v>0</v>
          </cell>
          <cell r="ED351">
            <v>0</v>
          </cell>
        </row>
        <row r="352">
          <cell r="B352" t="str">
            <v>卢珠玉</v>
          </cell>
          <cell r="C352" t="str">
            <v>长泰</v>
          </cell>
          <cell r="D352" t="str">
            <v>厦门内容部</v>
          </cell>
          <cell r="E352" t="str">
            <v>叶聪玲组</v>
          </cell>
          <cell r="F352" t="str">
            <v>内容编辑</v>
          </cell>
          <cell r="G352">
            <v>45495</v>
          </cell>
          <cell r="H352">
            <v>45495</v>
          </cell>
          <cell r="I352">
            <v>45495</v>
          </cell>
        </row>
        <row r="352">
          <cell r="DJ352">
            <v>8</v>
          </cell>
        </row>
        <row r="352">
          <cell r="DW352">
            <v>2</v>
          </cell>
          <cell r="DX352">
            <v>0</v>
          </cell>
          <cell r="DY352">
            <v>2</v>
          </cell>
          <cell r="DZ352">
            <v>8</v>
          </cell>
          <cell r="EA352">
            <v>0</v>
          </cell>
          <cell r="EB352">
            <v>0</v>
          </cell>
          <cell r="EC352">
            <v>8</v>
          </cell>
          <cell r="ED352">
            <v>0</v>
          </cell>
        </row>
        <row r="353">
          <cell r="B353" t="str">
            <v>蒋涛</v>
          </cell>
          <cell r="C353" t="str">
            <v>上海</v>
          </cell>
          <cell r="D353" t="str">
            <v>上海营销二部</v>
          </cell>
          <cell r="E353" t="str">
            <v>李腾飞组</v>
          </cell>
          <cell r="F353" t="str">
            <v>销售专员</v>
          </cell>
          <cell r="G353">
            <v>45495</v>
          </cell>
          <cell r="H353">
            <v>45495</v>
          </cell>
          <cell r="I353">
            <v>45495</v>
          </cell>
        </row>
        <row r="353">
          <cell r="CZ353">
            <v>8</v>
          </cell>
        </row>
        <row r="353">
          <cell r="DB353">
            <v>8</v>
          </cell>
        </row>
        <row r="353">
          <cell r="DN353">
            <v>1</v>
          </cell>
        </row>
        <row r="353">
          <cell r="DW353">
            <v>2</v>
          </cell>
          <cell r="DX353">
            <v>1</v>
          </cell>
          <cell r="DY353">
            <v>1</v>
          </cell>
          <cell r="DZ353">
            <v>8</v>
          </cell>
          <cell r="EA353">
            <v>8</v>
          </cell>
          <cell r="EB353">
            <v>0</v>
          </cell>
          <cell r="EC353">
            <v>0</v>
          </cell>
          <cell r="ED353">
            <v>0</v>
          </cell>
        </row>
        <row r="354">
          <cell r="B354" t="str">
            <v>严重阳</v>
          </cell>
          <cell r="C354" t="str">
            <v>厦门</v>
          </cell>
          <cell r="D354" t="str">
            <v>厦门营销二部</v>
          </cell>
          <cell r="E354" t="str">
            <v>汤章溢组</v>
          </cell>
          <cell r="F354" t="str">
            <v>销售专员</v>
          </cell>
          <cell r="G354">
            <v>45496</v>
          </cell>
          <cell r="H354">
            <v>45496</v>
          </cell>
          <cell r="I354">
            <v>45496</v>
          </cell>
        </row>
        <row r="354">
          <cell r="CM354">
            <v>16</v>
          </cell>
        </row>
        <row r="354">
          <cell r="DR354">
            <v>3</v>
          </cell>
        </row>
        <row r="354">
          <cell r="DT354">
            <v>3</v>
          </cell>
        </row>
        <row r="354">
          <cell r="DW354">
            <v>2</v>
          </cell>
          <cell r="DX354">
            <v>0</v>
          </cell>
          <cell r="DY354">
            <v>2</v>
          </cell>
          <cell r="DZ354">
            <v>3</v>
          </cell>
          <cell r="EA354">
            <v>3</v>
          </cell>
          <cell r="EB354">
            <v>0</v>
          </cell>
          <cell r="EC354">
            <v>0</v>
          </cell>
          <cell r="ED354">
            <v>16</v>
          </cell>
        </row>
        <row r="355">
          <cell r="B355" t="str">
            <v>欧静华</v>
          </cell>
          <cell r="C355" t="str">
            <v>上海</v>
          </cell>
          <cell r="D355" t="str">
            <v>业务一部</v>
          </cell>
          <cell r="E355" t="str">
            <v>英语事业部</v>
          </cell>
          <cell r="F355" t="str">
            <v>英语学科运营</v>
          </cell>
          <cell r="G355">
            <v>45497</v>
          </cell>
          <cell r="H355">
            <v>45497</v>
          </cell>
          <cell r="I355">
            <v>45497</v>
          </cell>
        </row>
        <row r="355">
          <cell r="CV355">
            <v>2</v>
          </cell>
        </row>
        <row r="355">
          <cell r="DB355">
            <v>5</v>
          </cell>
        </row>
        <row r="355">
          <cell r="DI355">
            <v>2.5</v>
          </cell>
        </row>
        <row r="355">
          <cell r="DW355">
            <v>2</v>
          </cell>
          <cell r="DX355">
            <v>2</v>
          </cell>
          <cell r="DY355">
            <v>0</v>
          </cell>
          <cell r="DZ355">
            <v>5</v>
          </cell>
          <cell r="EA355">
            <v>2.5</v>
          </cell>
          <cell r="EB355">
            <v>2.5</v>
          </cell>
          <cell r="EC355">
            <v>0</v>
          </cell>
          <cell r="ED355">
            <v>0</v>
          </cell>
        </row>
        <row r="356">
          <cell r="B356" t="str">
            <v>杨潮侠</v>
          </cell>
          <cell r="C356" t="str">
            <v>厦门</v>
          </cell>
          <cell r="D356" t="str">
            <v>厦门营销一部</v>
          </cell>
          <cell r="E356" t="str">
            <v>刘益先组</v>
          </cell>
          <cell r="F356" t="str">
            <v>销售专员</v>
          </cell>
          <cell r="G356">
            <v>45498</v>
          </cell>
          <cell r="H356">
            <v>45498</v>
          </cell>
          <cell r="I356">
            <v>45498</v>
          </cell>
        </row>
        <row r="356">
          <cell r="CD356">
            <v>11.37</v>
          </cell>
        </row>
        <row r="356">
          <cell r="CP356">
            <v>8</v>
          </cell>
        </row>
        <row r="356">
          <cell r="CR356">
            <v>8</v>
          </cell>
        </row>
        <row r="356">
          <cell r="DE356">
            <v>1</v>
          </cell>
          <cell r="DF356">
            <v>55</v>
          </cell>
        </row>
        <row r="356">
          <cell r="DI356">
            <v>24</v>
          </cell>
        </row>
        <row r="356">
          <cell r="DK356">
            <v>24</v>
          </cell>
        </row>
        <row r="356">
          <cell r="DR356">
            <v>8</v>
          </cell>
        </row>
        <row r="356">
          <cell r="DT356">
            <v>8</v>
          </cell>
        </row>
        <row r="356">
          <cell r="DW356">
            <v>2</v>
          </cell>
          <cell r="DX356">
            <v>1</v>
          </cell>
          <cell r="DY356">
            <v>1</v>
          </cell>
          <cell r="DZ356">
            <v>40</v>
          </cell>
          <cell r="EA356">
            <v>40</v>
          </cell>
          <cell r="EB356">
            <v>0</v>
          </cell>
          <cell r="EC356">
            <v>0</v>
          </cell>
          <cell r="ED356">
            <v>66.37</v>
          </cell>
        </row>
        <row r="357">
          <cell r="B357" t="str">
            <v>房金伟</v>
          </cell>
          <cell r="C357" t="str">
            <v>北京</v>
          </cell>
          <cell r="D357" t="str">
            <v>北京营销中心</v>
          </cell>
          <cell r="E357" t="str">
            <v>/</v>
          </cell>
          <cell r="F357" t="str">
            <v>销售专员</v>
          </cell>
          <cell r="G357">
            <v>45502</v>
          </cell>
          <cell r="H357">
            <v>45502</v>
          </cell>
          <cell r="I357">
            <v>45502</v>
          </cell>
        </row>
        <row r="357">
          <cell r="CD357">
            <v>3</v>
          </cell>
        </row>
        <row r="357">
          <cell r="DN357">
            <v>2</v>
          </cell>
          <cell r="DO357">
            <v>3</v>
          </cell>
        </row>
        <row r="357">
          <cell r="DW357">
            <v>2</v>
          </cell>
          <cell r="DX357">
            <v>2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6</v>
          </cell>
        </row>
        <row r="358">
          <cell r="B358" t="str">
            <v>赵亮</v>
          </cell>
          <cell r="C358" t="str">
            <v>北京</v>
          </cell>
          <cell r="D358" t="str">
            <v>北京营销中心</v>
          </cell>
          <cell r="E358" t="str">
            <v>/</v>
          </cell>
          <cell r="F358" t="str">
            <v>销售专员</v>
          </cell>
          <cell r="G358">
            <v>45502</v>
          </cell>
          <cell r="H358">
            <v>45502</v>
          </cell>
          <cell r="I358">
            <v>45502</v>
          </cell>
        </row>
        <row r="358">
          <cell r="CW358">
            <v>8</v>
          </cell>
        </row>
        <row r="358">
          <cell r="DN358">
            <v>2</v>
          </cell>
        </row>
        <row r="358">
          <cell r="DW358">
            <v>2</v>
          </cell>
          <cell r="DX358">
            <v>2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8</v>
          </cell>
        </row>
        <row r="359">
          <cell r="B359" t="str">
            <v>赵志平</v>
          </cell>
          <cell r="C359" t="str">
            <v>北京</v>
          </cell>
          <cell r="D359" t="str">
            <v>北京营销中心</v>
          </cell>
          <cell r="E359" t="str">
            <v>/</v>
          </cell>
          <cell r="F359" t="str">
            <v>销售专员</v>
          </cell>
          <cell r="G359">
            <v>45502</v>
          </cell>
          <cell r="H359">
            <v>45502</v>
          </cell>
          <cell r="I359">
            <v>45502</v>
          </cell>
        </row>
        <row r="359">
          <cell r="DN359">
            <v>2</v>
          </cell>
        </row>
        <row r="359">
          <cell r="DW359">
            <v>2</v>
          </cell>
          <cell r="DX359">
            <v>2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</row>
        <row r="360">
          <cell r="B360" t="str">
            <v>卢奕</v>
          </cell>
          <cell r="C360" t="str">
            <v>长泰</v>
          </cell>
          <cell r="D360" t="str">
            <v>厦门内容部</v>
          </cell>
          <cell r="E360" t="str">
            <v>叶聪玲组</v>
          </cell>
          <cell r="F360" t="str">
            <v>内容编辑</v>
          </cell>
          <cell r="G360">
            <v>45505</v>
          </cell>
          <cell r="H360">
            <v>45505</v>
          </cell>
          <cell r="I360">
            <v>45505</v>
          </cell>
        </row>
        <row r="360">
          <cell r="DW360">
            <v>2.08</v>
          </cell>
          <cell r="DX360">
            <v>0</v>
          </cell>
          <cell r="DY360">
            <v>2.08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</row>
        <row r="361">
          <cell r="B361" t="str">
            <v>李啸</v>
          </cell>
          <cell r="C361" t="str">
            <v>上海</v>
          </cell>
          <cell r="D361" t="str">
            <v>产研二部</v>
          </cell>
          <cell r="E361" t="str">
            <v>业务管理二组</v>
          </cell>
          <cell r="F361" t="str">
            <v>前端开发工程师</v>
          </cell>
          <cell r="G361">
            <v>45505</v>
          </cell>
          <cell r="H361">
            <v>45505</v>
          </cell>
          <cell r="I361">
            <v>45505</v>
          </cell>
        </row>
        <row r="361">
          <cell r="CN361">
            <v>1</v>
          </cell>
        </row>
        <row r="361">
          <cell r="CQ361">
            <v>5.5</v>
          </cell>
        </row>
        <row r="361">
          <cell r="DA361">
            <v>16</v>
          </cell>
        </row>
        <row r="361">
          <cell r="DW361">
            <v>2</v>
          </cell>
          <cell r="DX361">
            <v>0</v>
          </cell>
          <cell r="DY361">
            <v>2</v>
          </cell>
          <cell r="DZ361">
            <v>21.5</v>
          </cell>
          <cell r="EA361">
            <v>0</v>
          </cell>
          <cell r="EB361">
            <v>0</v>
          </cell>
          <cell r="EC361">
            <v>37.5</v>
          </cell>
          <cell r="ED361">
            <v>0</v>
          </cell>
        </row>
        <row r="362">
          <cell r="B362" t="str">
            <v>杨爱民</v>
          </cell>
          <cell r="C362" t="str">
            <v>成都</v>
          </cell>
          <cell r="D362" t="str">
            <v>成都营销中心</v>
          </cell>
          <cell r="E362" t="str">
            <v>/</v>
          </cell>
          <cell r="F362" t="str">
            <v>销售专员</v>
          </cell>
          <cell r="G362">
            <v>45505</v>
          </cell>
          <cell r="H362">
            <v>45505</v>
          </cell>
          <cell r="I362">
            <v>45505</v>
          </cell>
        </row>
        <row r="362">
          <cell r="CL362">
            <v>1</v>
          </cell>
        </row>
        <row r="362">
          <cell r="CR362">
            <v>6</v>
          </cell>
        </row>
        <row r="362">
          <cell r="CZ362">
            <v>5</v>
          </cell>
        </row>
        <row r="362">
          <cell r="DI362">
            <v>8</v>
          </cell>
        </row>
        <row r="362">
          <cell r="DK362">
            <v>8</v>
          </cell>
        </row>
        <row r="362">
          <cell r="DR362">
            <v>2</v>
          </cell>
        </row>
        <row r="362">
          <cell r="DT362">
            <v>2</v>
          </cell>
        </row>
        <row r="362">
          <cell r="DW362">
            <v>2</v>
          </cell>
          <cell r="DX362">
            <v>1</v>
          </cell>
          <cell r="DY362">
            <v>1</v>
          </cell>
          <cell r="DZ362">
            <v>16</v>
          </cell>
          <cell r="EA362">
            <v>15</v>
          </cell>
          <cell r="EB362">
            <v>1</v>
          </cell>
          <cell r="EC362">
            <v>0</v>
          </cell>
          <cell r="ED362">
            <v>0</v>
          </cell>
        </row>
        <row r="363">
          <cell r="B363" t="str">
            <v>袁欢</v>
          </cell>
          <cell r="C363" t="str">
            <v>西安</v>
          </cell>
          <cell r="D363" t="str">
            <v>西安营销中心</v>
          </cell>
          <cell r="E363" t="str">
            <v>西安销售组</v>
          </cell>
          <cell r="F363" t="str">
            <v>销售专员</v>
          </cell>
          <cell r="G363">
            <v>45505</v>
          </cell>
          <cell r="H363">
            <v>45505</v>
          </cell>
          <cell r="I363">
            <v>45505</v>
          </cell>
        </row>
        <row r="363">
          <cell r="DE363">
            <v>1</v>
          </cell>
        </row>
        <row r="363">
          <cell r="DN363">
            <v>1</v>
          </cell>
        </row>
        <row r="363">
          <cell r="DW363">
            <v>2</v>
          </cell>
          <cell r="DX363">
            <v>2</v>
          </cell>
          <cell r="DY363">
            <v>0</v>
          </cell>
          <cell r="DZ363">
            <v>0</v>
          </cell>
          <cell r="EA363">
            <v>0</v>
          </cell>
          <cell r="EB363">
            <v>0</v>
          </cell>
          <cell r="EC363">
            <v>0</v>
          </cell>
          <cell r="ED363">
            <v>0</v>
          </cell>
        </row>
        <row r="364">
          <cell r="B364" t="str">
            <v>康琪</v>
          </cell>
          <cell r="C364" t="str">
            <v>深圳</v>
          </cell>
          <cell r="D364" t="str">
            <v>深圳营销中心</v>
          </cell>
          <cell r="E364" t="str">
            <v>李天组</v>
          </cell>
          <cell r="F364" t="str">
            <v>销售专员</v>
          </cell>
          <cell r="G364">
            <v>45512</v>
          </cell>
          <cell r="H364">
            <v>45512</v>
          </cell>
          <cell r="I364">
            <v>45512</v>
          </cell>
        </row>
        <row r="364">
          <cell r="CM364">
            <v>8</v>
          </cell>
        </row>
        <row r="364">
          <cell r="CP364">
            <v>16</v>
          </cell>
        </row>
        <row r="364">
          <cell r="CR364">
            <v>16</v>
          </cell>
        </row>
        <row r="364">
          <cell r="DB364">
            <v>16</v>
          </cell>
        </row>
        <row r="364">
          <cell r="DF364">
            <v>4</v>
          </cell>
        </row>
        <row r="364">
          <cell r="DI364">
            <v>8</v>
          </cell>
        </row>
        <row r="364">
          <cell r="DK364">
            <v>8</v>
          </cell>
        </row>
        <row r="364">
          <cell r="DR364">
            <v>12</v>
          </cell>
        </row>
        <row r="364">
          <cell r="DT364">
            <v>19</v>
          </cell>
        </row>
        <row r="364">
          <cell r="DW364">
            <v>2</v>
          </cell>
          <cell r="DX364">
            <v>0</v>
          </cell>
          <cell r="DY364">
            <v>2</v>
          </cell>
          <cell r="DZ364">
            <v>59</v>
          </cell>
          <cell r="EA364">
            <v>36</v>
          </cell>
          <cell r="EB364">
            <v>23</v>
          </cell>
          <cell r="EC364">
            <v>0</v>
          </cell>
          <cell r="ED364">
            <v>12</v>
          </cell>
        </row>
        <row r="365">
          <cell r="B365" t="str">
            <v>高芳芹</v>
          </cell>
          <cell r="C365" t="str">
            <v>厦门</v>
          </cell>
          <cell r="D365" t="str">
            <v>厦门内容部</v>
          </cell>
          <cell r="E365" t="str">
            <v>林碧虹组</v>
          </cell>
          <cell r="F365" t="str">
            <v>英语教研</v>
          </cell>
          <cell r="G365">
            <v>45516</v>
          </cell>
          <cell r="H365">
            <v>45516</v>
          </cell>
          <cell r="I365">
            <v>45516</v>
          </cell>
        </row>
        <row r="365">
          <cell r="CD365">
            <v>4</v>
          </cell>
        </row>
        <row r="365">
          <cell r="DN365">
            <v>0.5</v>
          </cell>
        </row>
        <row r="365">
          <cell r="DW365">
            <v>2</v>
          </cell>
          <cell r="DX365">
            <v>0.5</v>
          </cell>
          <cell r="DY365">
            <v>1.5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  <cell r="ED365">
            <v>4</v>
          </cell>
        </row>
        <row r="366">
          <cell r="B366" t="str">
            <v>陈智萍</v>
          </cell>
          <cell r="C366" t="str">
            <v>厦门</v>
          </cell>
          <cell r="D366" t="str">
            <v>厦门营销二部</v>
          </cell>
          <cell r="E366" t="str">
            <v>蓝青青组</v>
          </cell>
          <cell r="F366" t="str">
            <v>销售专员</v>
          </cell>
          <cell r="G366">
            <v>45516</v>
          </cell>
          <cell r="H366">
            <v>45516</v>
          </cell>
          <cell r="I366">
            <v>45516</v>
          </cell>
        </row>
        <row r="366">
          <cell r="DN366">
            <v>1</v>
          </cell>
        </row>
        <row r="366">
          <cell r="DR366">
            <v>8</v>
          </cell>
        </row>
        <row r="366">
          <cell r="DT366">
            <v>8</v>
          </cell>
        </row>
        <row r="366">
          <cell r="DW366">
            <v>2</v>
          </cell>
          <cell r="DX366">
            <v>1</v>
          </cell>
          <cell r="DY366">
            <v>1</v>
          </cell>
          <cell r="DZ366">
            <v>8</v>
          </cell>
          <cell r="EA366">
            <v>8</v>
          </cell>
          <cell r="EB366">
            <v>0</v>
          </cell>
          <cell r="EC366">
            <v>0</v>
          </cell>
          <cell r="ED366">
            <v>0</v>
          </cell>
        </row>
        <row r="367">
          <cell r="B367" t="str">
            <v>王世光</v>
          </cell>
          <cell r="C367" t="str">
            <v>深圳</v>
          </cell>
          <cell r="D367" t="str">
            <v>产研二部</v>
          </cell>
          <cell r="E367" t="str">
            <v>业务管理二组</v>
          </cell>
          <cell r="F367" t="str">
            <v>PHP开发工程师</v>
          </cell>
          <cell r="G367">
            <v>45518</v>
          </cell>
          <cell r="H367">
            <v>45518</v>
          </cell>
          <cell r="I367">
            <v>45518</v>
          </cell>
        </row>
        <row r="367">
          <cell r="DW367">
            <v>2</v>
          </cell>
          <cell r="DX367">
            <v>0</v>
          </cell>
          <cell r="DY367">
            <v>2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</row>
        <row r="368">
          <cell r="B368" t="str">
            <v>李根德</v>
          </cell>
          <cell r="C368" t="str">
            <v>西安</v>
          </cell>
          <cell r="D368" t="str">
            <v>西安营销中心</v>
          </cell>
          <cell r="E368" t="str">
            <v>/</v>
          </cell>
          <cell r="F368" t="str">
            <v>新媒体运营</v>
          </cell>
          <cell r="G368">
            <v>45523</v>
          </cell>
          <cell r="H368">
            <v>45523</v>
          </cell>
          <cell r="I368">
            <v>45523</v>
          </cell>
        </row>
        <row r="368">
          <cell r="DW368">
            <v>2</v>
          </cell>
          <cell r="DX368">
            <v>0</v>
          </cell>
          <cell r="DY368">
            <v>2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</row>
        <row r="369">
          <cell r="B369" t="str">
            <v>高结</v>
          </cell>
          <cell r="C369" t="str">
            <v>上海</v>
          </cell>
          <cell r="D369" t="str">
            <v>产研一部</v>
          </cell>
          <cell r="E369" t="str">
            <v>教育二组</v>
          </cell>
          <cell r="F369" t="str">
            <v>iOS开发工程师</v>
          </cell>
          <cell r="G369">
            <v>45530</v>
          </cell>
          <cell r="H369">
            <v>45530</v>
          </cell>
          <cell r="I369">
            <v>45530</v>
          </cell>
        </row>
        <row r="369">
          <cell r="CP369">
            <v>8</v>
          </cell>
        </row>
        <row r="369">
          <cell r="CR369">
            <v>9.5</v>
          </cell>
        </row>
        <row r="369">
          <cell r="DA369">
            <v>9</v>
          </cell>
          <cell r="DB369">
            <v>11</v>
          </cell>
        </row>
        <row r="369">
          <cell r="DI369">
            <v>8</v>
          </cell>
        </row>
        <row r="369">
          <cell r="DS369">
            <v>18.5</v>
          </cell>
        </row>
        <row r="369">
          <cell r="DW369">
            <v>1.5</v>
          </cell>
          <cell r="DX369">
            <v>0</v>
          </cell>
          <cell r="DY369">
            <v>1.5</v>
          </cell>
          <cell r="DZ369">
            <v>48</v>
          </cell>
          <cell r="EA369">
            <v>16</v>
          </cell>
          <cell r="EB369">
            <v>4.5</v>
          </cell>
          <cell r="EC369">
            <v>36.5</v>
          </cell>
          <cell r="ED369">
            <v>0</v>
          </cell>
        </row>
        <row r="370">
          <cell r="B370" t="str">
            <v>刘永衡</v>
          </cell>
          <cell r="C370" t="str">
            <v>北京</v>
          </cell>
          <cell r="D370" t="str">
            <v>北京营销中心</v>
          </cell>
          <cell r="E370" t="str">
            <v>/</v>
          </cell>
          <cell r="F370" t="str">
            <v>销售专员</v>
          </cell>
          <cell r="G370">
            <v>45530</v>
          </cell>
          <cell r="H370">
            <v>45530</v>
          </cell>
          <cell r="I370">
            <v>45530</v>
          </cell>
        </row>
        <row r="370">
          <cell r="DN370">
            <v>1.5</v>
          </cell>
        </row>
        <row r="370">
          <cell r="DW370">
            <v>1.5</v>
          </cell>
          <cell r="DX370">
            <v>1.5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</row>
        <row r="371">
          <cell r="B371" t="str">
            <v>汤晓雨</v>
          </cell>
          <cell r="C371" t="str">
            <v>长沙</v>
          </cell>
          <cell r="D371" t="str">
            <v>长沙内容部</v>
          </cell>
          <cell r="E371" t="str">
            <v>刘丽组</v>
          </cell>
          <cell r="F371" t="str">
            <v>英语编辑</v>
          </cell>
          <cell r="G371">
            <v>45531</v>
          </cell>
          <cell r="H371">
            <v>45531</v>
          </cell>
          <cell r="I371">
            <v>45531</v>
          </cell>
        </row>
        <row r="371">
          <cell r="DJ371">
            <v>8</v>
          </cell>
        </row>
        <row r="371">
          <cell r="DS371">
            <v>8</v>
          </cell>
        </row>
        <row r="371">
          <cell r="DW371">
            <v>1.5</v>
          </cell>
          <cell r="DX371">
            <v>0</v>
          </cell>
          <cell r="DY371">
            <v>1.5</v>
          </cell>
          <cell r="DZ371">
            <v>16</v>
          </cell>
          <cell r="EA371">
            <v>0</v>
          </cell>
          <cell r="EB371">
            <v>0</v>
          </cell>
          <cell r="EC371">
            <v>16</v>
          </cell>
          <cell r="ED371">
            <v>0</v>
          </cell>
        </row>
        <row r="372">
          <cell r="B372" t="str">
            <v>曾广光</v>
          </cell>
          <cell r="C372" t="str">
            <v>深圳</v>
          </cell>
          <cell r="D372" t="str">
            <v>深圳营销中心</v>
          </cell>
          <cell r="E372" t="str">
            <v>李天组</v>
          </cell>
          <cell r="F372" t="str">
            <v>销售专员</v>
          </cell>
          <cell r="G372">
            <v>45531</v>
          </cell>
          <cell r="H372">
            <v>45531</v>
          </cell>
          <cell r="I372">
            <v>45531</v>
          </cell>
        </row>
        <row r="372">
          <cell r="DB372">
            <v>8</v>
          </cell>
        </row>
        <row r="372">
          <cell r="DK372">
            <v>8</v>
          </cell>
        </row>
        <row r="372">
          <cell r="DT372">
            <v>10</v>
          </cell>
        </row>
        <row r="372">
          <cell r="DW372">
            <v>1.5</v>
          </cell>
          <cell r="DX372">
            <v>0</v>
          </cell>
          <cell r="DY372">
            <v>1.5</v>
          </cell>
          <cell r="DZ372">
            <v>26</v>
          </cell>
          <cell r="EA372">
            <v>0</v>
          </cell>
          <cell r="EB372">
            <v>26</v>
          </cell>
          <cell r="EC372">
            <v>0</v>
          </cell>
          <cell r="ED372">
            <v>0</v>
          </cell>
        </row>
        <row r="373">
          <cell r="B373" t="str">
            <v>刘萌</v>
          </cell>
          <cell r="C373" t="str">
            <v>北京</v>
          </cell>
          <cell r="D373" t="str">
            <v>北京营销中心</v>
          </cell>
          <cell r="E373" t="str">
            <v>/</v>
          </cell>
          <cell r="F373" t="str">
            <v>销售专员</v>
          </cell>
          <cell r="G373">
            <v>45532</v>
          </cell>
          <cell r="H373">
            <v>45532</v>
          </cell>
          <cell r="I373">
            <v>45532</v>
          </cell>
        </row>
        <row r="373">
          <cell r="DW373">
            <v>1.5</v>
          </cell>
          <cell r="DX373">
            <v>0</v>
          </cell>
          <cell r="DY373">
            <v>1.5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</row>
        <row r="374">
          <cell r="B374" t="str">
            <v>陈旺</v>
          </cell>
          <cell r="C374" t="str">
            <v>上海</v>
          </cell>
          <cell r="D374" t="str">
            <v>产研二部</v>
          </cell>
          <cell r="E374" t="str">
            <v>业务管理一组</v>
          </cell>
          <cell r="F374" t="str">
            <v>前端开发工程师</v>
          </cell>
          <cell r="G374">
            <v>45532</v>
          </cell>
          <cell r="H374">
            <v>45532</v>
          </cell>
          <cell r="I374">
            <v>45532</v>
          </cell>
        </row>
        <row r="374">
          <cell r="CM374">
            <v>8</v>
          </cell>
        </row>
        <row r="374">
          <cell r="DT374">
            <v>8</v>
          </cell>
        </row>
        <row r="374">
          <cell r="DW374">
            <v>1.5</v>
          </cell>
          <cell r="DX374">
            <v>0</v>
          </cell>
          <cell r="DY374">
            <v>1.5</v>
          </cell>
          <cell r="DZ374">
            <v>8</v>
          </cell>
          <cell r="EA374">
            <v>0</v>
          </cell>
          <cell r="EB374">
            <v>8</v>
          </cell>
          <cell r="EC374">
            <v>0</v>
          </cell>
          <cell r="ED374">
            <v>8</v>
          </cell>
        </row>
        <row r="375">
          <cell r="B375" t="str">
            <v>廖继涛</v>
          </cell>
          <cell r="C375" t="str">
            <v>深圳</v>
          </cell>
          <cell r="D375" t="str">
            <v>深圳营销中心</v>
          </cell>
          <cell r="E375" t="str">
            <v>李天组</v>
          </cell>
          <cell r="F375" t="str">
            <v>销售专员</v>
          </cell>
          <cell r="G375">
            <v>45537</v>
          </cell>
          <cell r="H375">
            <v>45537</v>
          </cell>
          <cell r="I375">
            <v>45537</v>
          </cell>
        </row>
        <row r="375">
          <cell r="CP375">
            <v>15.5</v>
          </cell>
        </row>
        <row r="375">
          <cell r="CR375">
            <v>23</v>
          </cell>
        </row>
        <row r="375">
          <cell r="CZ375">
            <v>1</v>
          </cell>
        </row>
        <row r="375">
          <cell r="DB375">
            <v>24</v>
          </cell>
        </row>
        <row r="375">
          <cell r="DI375">
            <v>9</v>
          </cell>
        </row>
        <row r="375">
          <cell r="DK375">
            <v>17</v>
          </cell>
        </row>
        <row r="375">
          <cell r="DR375">
            <v>10.5</v>
          </cell>
        </row>
        <row r="375">
          <cell r="DT375">
            <v>28</v>
          </cell>
        </row>
        <row r="375">
          <cell r="DW375">
            <v>1.5</v>
          </cell>
          <cell r="DX375">
            <v>0</v>
          </cell>
          <cell r="DY375">
            <v>1.5</v>
          </cell>
          <cell r="DZ375">
            <v>92</v>
          </cell>
          <cell r="EA375">
            <v>36</v>
          </cell>
          <cell r="EB375">
            <v>56</v>
          </cell>
          <cell r="EC375">
            <v>0</v>
          </cell>
          <cell r="ED375">
            <v>0</v>
          </cell>
        </row>
        <row r="376">
          <cell r="B376" t="str">
            <v>王凯杰</v>
          </cell>
          <cell r="C376" t="str">
            <v>长沙</v>
          </cell>
          <cell r="D376" t="str">
            <v>长沙内容部</v>
          </cell>
          <cell r="E376" t="str">
            <v>刘丽组</v>
          </cell>
          <cell r="F376" t="str">
            <v>英语编辑</v>
          </cell>
          <cell r="G376">
            <v>45537</v>
          </cell>
          <cell r="H376">
            <v>45537</v>
          </cell>
          <cell r="I376">
            <v>45537</v>
          </cell>
        </row>
        <row r="376">
          <cell r="CX376">
            <v>1</v>
          </cell>
        </row>
        <row r="376">
          <cell r="DG376">
            <v>1</v>
          </cell>
        </row>
        <row r="376">
          <cell r="DJ376">
            <v>8</v>
          </cell>
        </row>
        <row r="376">
          <cell r="DW376">
            <v>1.5</v>
          </cell>
          <cell r="DX376">
            <v>0</v>
          </cell>
          <cell r="DY376">
            <v>1.5</v>
          </cell>
          <cell r="DZ376">
            <v>8</v>
          </cell>
          <cell r="EA376">
            <v>0</v>
          </cell>
          <cell r="EB376">
            <v>0</v>
          </cell>
          <cell r="EC376">
            <v>8</v>
          </cell>
          <cell r="ED376">
            <v>0</v>
          </cell>
        </row>
        <row r="377">
          <cell r="B377" t="str">
            <v>张艳</v>
          </cell>
          <cell r="C377" t="str">
            <v>上海</v>
          </cell>
          <cell r="D377" t="str">
            <v>上海营销三部</v>
          </cell>
          <cell r="E377" t="str">
            <v>万建国组</v>
          </cell>
          <cell r="F377" t="str">
            <v>销售专员</v>
          </cell>
          <cell r="G377">
            <v>45537</v>
          </cell>
          <cell r="H377">
            <v>45537</v>
          </cell>
          <cell r="I377">
            <v>45537</v>
          </cell>
        </row>
        <row r="377">
          <cell r="CN377">
            <v>1</v>
          </cell>
        </row>
        <row r="377">
          <cell r="CW377">
            <v>12</v>
          </cell>
        </row>
        <row r="377">
          <cell r="DI377">
            <v>8</v>
          </cell>
        </row>
        <row r="377">
          <cell r="DK377">
            <v>8</v>
          </cell>
        </row>
        <row r="377">
          <cell r="DW377">
            <v>1.5</v>
          </cell>
          <cell r="DX377">
            <v>0</v>
          </cell>
          <cell r="DY377">
            <v>1.5</v>
          </cell>
          <cell r="DZ377">
            <v>8</v>
          </cell>
          <cell r="EA377">
            <v>8</v>
          </cell>
          <cell r="EB377">
            <v>0</v>
          </cell>
          <cell r="EC377">
            <v>0</v>
          </cell>
          <cell r="ED377">
            <v>12</v>
          </cell>
        </row>
        <row r="378">
          <cell r="B378" t="str">
            <v>姚泽毅</v>
          </cell>
          <cell r="C378" t="str">
            <v>深圳</v>
          </cell>
          <cell r="D378" t="str">
            <v>产研二部</v>
          </cell>
          <cell r="E378" t="str">
            <v>业务管理二组</v>
          </cell>
          <cell r="F378" t="str">
            <v>前端开发工程师</v>
          </cell>
          <cell r="G378">
            <v>45537</v>
          </cell>
          <cell r="H378">
            <v>45537</v>
          </cell>
          <cell r="I378">
            <v>45537</v>
          </cell>
        </row>
        <row r="378">
          <cell r="DW378">
            <v>1.5</v>
          </cell>
          <cell r="DX378">
            <v>0</v>
          </cell>
          <cell r="DY378">
            <v>1.5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</row>
        <row r="379">
          <cell r="B379" t="str">
            <v>韩思洋</v>
          </cell>
          <cell r="C379" t="str">
            <v>北京</v>
          </cell>
          <cell r="D379" t="str">
            <v>北京营销中心</v>
          </cell>
          <cell r="E379" t="str">
            <v>/</v>
          </cell>
          <cell r="F379" t="str">
            <v>销售专员</v>
          </cell>
          <cell r="G379">
            <v>45537</v>
          </cell>
          <cell r="H379">
            <v>45537</v>
          </cell>
          <cell r="I379">
            <v>45537</v>
          </cell>
        </row>
        <row r="379">
          <cell r="DF379">
            <v>2</v>
          </cell>
        </row>
        <row r="379">
          <cell r="DW379">
            <v>1.5</v>
          </cell>
          <cell r="DX379">
            <v>0</v>
          </cell>
          <cell r="DY379">
            <v>1.5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2</v>
          </cell>
        </row>
        <row r="380">
          <cell r="B380" t="str">
            <v>田井林</v>
          </cell>
          <cell r="C380" t="str">
            <v>北京</v>
          </cell>
          <cell r="D380" t="str">
            <v>北京营销中心</v>
          </cell>
          <cell r="E380" t="str">
            <v>/</v>
          </cell>
          <cell r="F380" t="str">
            <v>销售专员</v>
          </cell>
          <cell r="G380">
            <v>45540</v>
          </cell>
          <cell r="H380">
            <v>45540</v>
          </cell>
          <cell r="I380">
            <v>45540</v>
          </cell>
        </row>
        <row r="380">
          <cell r="DN380">
            <v>1.5</v>
          </cell>
        </row>
        <row r="380">
          <cell r="DW380">
            <v>1.5</v>
          </cell>
          <cell r="DX380">
            <v>1.5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</row>
        <row r="381">
          <cell r="B381" t="str">
            <v>陈丹琴</v>
          </cell>
          <cell r="C381" t="str">
            <v>厦门</v>
          </cell>
          <cell r="D381" t="str">
            <v>厦门营销一部</v>
          </cell>
          <cell r="E381" t="str">
            <v>刘益先组</v>
          </cell>
          <cell r="F381" t="str">
            <v>销售专员</v>
          </cell>
          <cell r="G381">
            <v>45540</v>
          </cell>
          <cell r="H381">
            <v>45540</v>
          </cell>
          <cell r="I381">
            <v>45540</v>
          </cell>
        </row>
        <row r="381">
          <cell r="CP381">
            <v>16</v>
          </cell>
        </row>
        <row r="381">
          <cell r="CR381">
            <v>16</v>
          </cell>
        </row>
        <row r="381">
          <cell r="DN381">
            <v>1</v>
          </cell>
        </row>
        <row r="381">
          <cell r="DW381">
            <v>1.5</v>
          </cell>
          <cell r="DX381">
            <v>1</v>
          </cell>
          <cell r="DY381">
            <v>0.5</v>
          </cell>
          <cell r="DZ381">
            <v>16</v>
          </cell>
          <cell r="EA381">
            <v>16</v>
          </cell>
          <cell r="EB381">
            <v>0</v>
          </cell>
          <cell r="EC381">
            <v>0</v>
          </cell>
          <cell r="ED381">
            <v>0</v>
          </cell>
        </row>
        <row r="382">
          <cell r="B382" t="str">
            <v>高峰</v>
          </cell>
          <cell r="C382" t="str">
            <v>郑州</v>
          </cell>
          <cell r="D382" t="str">
            <v>郑州营销中心</v>
          </cell>
          <cell r="E382" t="str">
            <v>菅丽萍组</v>
          </cell>
          <cell r="F382" t="str">
            <v>销售专员</v>
          </cell>
          <cell r="G382">
            <v>45544</v>
          </cell>
          <cell r="H382">
            <v>45544</v>
          </cell>
          <cell r="I382">
            <v>45544</v>
          </cell>
        </row>
        <row r="382">
          <cell r="CW382">
            <v>8</v>
          </cell>
        </row>
        <row r="382">
          <cell r="DE382">
            <v>1</v>
          </cell>
        </row>
        <row r="382">
          <cell r="DW382">
            <v>1.5</v>
          </cell>
          <cell r="DX382">
            <v>1</v>
          </cell>
          <cell r="DY382">
            <v>0.5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8</v>
          </cell>
        </row>
        <row r="383">
          <cell r="B383" t="str">
            <v>戴振超</v>
          </cell>
          <cell r="C383" t="str">
            <v>北京</v>
          </cell>
          <cell r="D383" t="str">
            <v>北京营销中心</v>
          </cell>
          <cell r="E383" t="str">
            <v>/</v>
          </cell>
          <cell r="F383" t="str">
            <v>销售专员</v>
          </cell>
          <cell r="G383">
            <v>45544</v>
          </cell>
          <cell r="H383">
            <v>45544</v>
          </cell>
          <cell r="I383">
            <v>45544</v>
          </cell>
        </row>
        <row r="383">
          <cell r="CW383">
            <v>8</v>
          </cell>
        </row>
        <row r="383">
          <cell r="DN383">
            <v>1.5</v>
          </cell>
        </row>
        <row r="383">
          <cell r="DW383">
            <v>1.5</v>
          </cell>
          <cell r="DX383">
            <v>1.5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8</v>
          </cell>
        </row>
        <row r="384">
          <cell r="B384" t="str">
            <v>李希栋</v>
          </cell>
          <cell r="C384" t="str">
            <v>上海</v>
          </cell>
          <cell r="D384" t="str">
            <v>产研二部</v>
          </cell>
          <cell r="E384" t="str">
            <v>业务管理一组</v>
          </cell>
          <cell r="F384" t="str">
            <v>PHP开发工程师</v>
          </cell>
          <cell r="G384">
            <v>45544</v>
          </cell>
          <cell r="H384">
            <v>45544</v>
          </cell>
          <cell r="I384">
            <v>45544</v>
          </cell>
        </row>
        <row r="384">
          <cell r="DK384">
            <v>8</v>
          </cell>
        </row>
        <row r="384">
          <cell r="DT384">
            <v>8</v>
          </cell>
        </row>
        <row r="384">
          <cell r="DW384">
            <v>1.5</v>
          </cell>
          <cell r="DX384">
            <v>0</v>
          </cell>
          <cell r="DY384">
            <v>1.5</v>
          </cell>
          <cell r="DZ384">
            <v>16</v>
          </cell>
          <cell r="EA384">
            <v>0</v>
          </cell>
          <cell r="EB384">
            <v>16</v>
          </cell>
          <cell r="EC384">
            <v>0</v>
          </cell>
          <cell r="ED384">
            <v>0</v>
          </cell>
        </row>
        <row r="385">
          <cell r="B385" t="str">
            <v>李成龙</v>
          </cell>
          <cell r="C385" t="str">
            <v>郑州</v>
          </cell>
          <cell r="D385" t="str">
            <v>郑州营销中心</v>
          </cell>
          <cell r="E385" t="str">
            <v>菅丽萍组</v>
          </cell>
          <cell r="F385" t="str">
            <v>销售专员</v>
          </cell>
          <cell r="G385">
            <v>45544</v>
          </cell>
          <cell r="H385">
            <v>45544</v>
          </cell>
          <cell r="I385">
            <v>45544</v>
          </cell>
        </row>
        <row r="385">
          <cell r="DN385">
            <v>1</v>
          </cell>
        </row>
        <row r="385">
          <cell r="DW385">
            <v>1.5</v>
          </cell>
          <cell r="DX385">
            <v>1</v>
          </cell>
          <cell r="DY385">
            <v>0.5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</row>
        <row r="386">
          <cell r="B386" t="str">
            <v>周贵清</v>
          </cell>
          <cell r="C386" t="str">
            <v>厦门</v>
          </cell>
          <cell r="D386" t="str">
            <v>厦门营销一部</v>
          </cell>
          <cell r="E386" t="str">
            <v>刘益先组</v>
          </cell>
          <cell r="F386" t="str">
            <v>销售专员</v>
          </cell>
          <cell r="G386">
            <v>45547</v>
          </cell>
          <cell r="H386">
            <v>45547</v>
          </cell>
          <cell r="I386">
            <v>45547</v>
          </cell>
        </row>
        <row r="386">
          <cell r="CP386">
            <v>8</v>
          </cell>
        </row>
        <row r="386">
          <cell r="CR386">
            <v>8</v>
          </cell>
        </row>
        <row r="386">
          <cell r="DI386">
            <v>18.5</v>
          </cell>
        </row>
        <row r="386">
          <cell r="DK386">
            <v>19</v>
          </cell>
        </row>
        <row r="386">
          <cell r="DN386">
            <v>1.5</v>
          </cell>
        </row>
        <row r="386">
          <cell r="DR386">
            <v>21</v>
          </cell>
        </row>
        <row r="386">
          <cell r="DT386">
            <v>21</v>
          </cell>
        </row>
        <row r="386">
          <cell r="DW386">
            <v>1.5</v>
          </cell>
          <cell r="DX386">
            <v>1.5</v>
          </cell>
          <cell r="DY386">
            <v>0</v>
          </cell>
          <cell r="DZ386">
            <v>48</v>
          </cell>
          <cell r="EA386">
            <v>47.5</v>
          </cell>
          <cell r="EB386">
            <v>0.5</v>
          </cell>
          <cell r="EC386">
            <v>0</v>
          </cell>
          <cell r="ED386">
            <v>0</v>
          </cell>
        </row>
        <row r="387">
          <cell r="B387" t="str">
            <v>屈淑怡</v>
          </cell>
          <cell r="C387" t="str">
            <v>上海</v>
          </cell>
          <cell r="D387" t="str">
            <v>上海营销一部</v>
          </cell>
          <cell r="E387" t="str">
            <v>周媛组</v>
          </cell>
          <cell r="F387" t="str">
            <v>销售专员</v>
          </cell>
          <cell r="G387">
            <v>45553</v>
          </cell>
          <cell r="H387">
            <v>45553</v>
          </cell>
          <cell r="I387">
            <v>45553</v>
          </cell>
        </row>
        <row r="387">
          <cell r="CM387">
            <v>5</v>
          </cell>
        </row>
        <row r="387">
          <cell r="CZ387">
            <v>8</v>
          </cell>
        </row>
        <row r="387">
          <cell r="DB387">
            <v>8</v>
          </cell>
        </row>
        <row r="387">
          <cell r="DF387">
            <v>8</v>
          </cell>
        </row>
        <row r="387">
          <cell r="DR387">
            <v>8</v>
          </cell>
        </row>
        <row r="387">
          <cell r="DT387">
            <v>8</v>
          </cell>
        </row>
        <row r="387">
          <cell r="DW387">
            <v>1.5</v>
          </cell>
          <cell r="DX387">
            <v>0</v>
          </cell>
          <cell r="DY387">
            <v>1.5</v>
          </cell>
          <cell r="DZ387">
            <v>16</v>
          </cell>
          <cell r="EA387">
            <v>16</v>
          </cell>
          <cell r="EB387">
            <v>0</v>
          </cell>
          <cell r="EC387">
            <v>0</v>
          </cell>
          <cell r="ED387">
            <v>13</v>
          </cell>
        </row>
        <row r="388">
          <cell r="B388" t="str">
            <v>钮天翔</v>
          </cell>
          <cell r="C388" t="str">
            <v>上海</v>
          </cell>
          <cell r="D388" t="str">
            <v>产研一部</v>
          </cell>
          <cell r="E388" t="str">
            <v>PC组</v>
          </cell>
          <cell r="F388" t="str">
            <v>测试工程师</v>
          </cell>
          <cell r="G388">
            <v>45553</v>
          </cell>
          <cell r="H388">
            <v>45553</v>
          </cell>
          <cell r="I388">
            <v>45553</v>
          </cell>
        </row>
        <row r="388">
          <cell r="DA388">
            <v>8</v>
          </cell>
        </row>
        <row r="388">
          <cell r="DJ388">
            <v>8</v>
          </cell>
        </row>
        <row r="388">
          <cell r="DS388">
            <v>8</v>
          </cell>
        </row>
        <row r="388">
          <cell r="DW388">
            <v>1.5</v>
          </cell>
          <cell r="DX388">
            <v>0</v>
          </cell>
          <cell r="DY388">
            <v>1.5</v>
          </cell>
          <cell r="DZ388">
            <v>24</v>
          </cell>
          <cell r="EA388">
            <v>0</v>
          </cell>
          <cell r="EB388">
            <v>0</v>
          </cell>
          <cell r="EC388">
            <v>32</v>
          </cell>
          <cell r="ED388">
            <v>0</v>
          </cell>
        </row>
        <row r="389">
          <cell r="B389" t="str">
            <v>程金殷</v>
          </cell>
          <cell r="C389" t="str">
            <v>上海</v>
          </cell>
          <cell r="D389" t="str">
            <v>上海营销三部</v>
          </cell>
          <cell r="E389" t="str">
            <v>李梦组</v>
          </cell>
          <cell r="F389" t="str">
            <v>运营专员</v>
          </cell>
          <cell r="G389">
            <v>45553</v>
          </cell>
          <cell r="H389">
            <v>45553</v>
          </cell>
          <cell r="I389">
            <v>45553</v>
          </cell>
        </row>
        <row r="389">
          <cell r="DR389">
            <v>8</v>
          </cell>
          <cell r="DS389">
            <v>8</v>
          </cell>
          <cell r="DT389">
            <v>8</v>
          </cell>
        </row>
        <row r="389">
          <cell r="DW389">
            <v>1.5</v>
          </cell>
          <cell r="DX389">
            <v>0</v>
          </cell>
          <cell r="DY389">
            <v>1.5</v>
          </cell>
          <cell r="DZ389">
            <v>16</v>
          </cell>
          <cell r="EA389">
            <v>8</v>
          </cell>
          <cell r="EB389">
            <v>0</v>
          </cell>
          <cell r="EC389">
            <v>8</v>
          </cell>
          <cell r="ED389">
            <v>0</v>
          </cell>
        </row>
        <row r="390">
          <cell r="B390" t="str">
            <v>彭朝磊</v>
          </cell>
          <cell r="C390" t="str">
            <v>上海</v>
          </cell>
          <cell r="D390" t="str">
            <v>上海营销二部</v>
          </cell>
          <cell r="E390" t="str">
            <v>刘伦星组</v>
          </cell>
          <cell r="F390" t="str">
            <v>销售专员</v>
          </cell>
          <cell r="G390">
            <v>45553</v>
          </cell>
          <cell r="H390">
            <v>45553</v>
          </cell>
          <cell r="I390">
            <v>45553</v>
          </cell>
        </row>
        <row r="390">
          <cell r="CW390">
            <v>3</v>
          </cell>
        </row>
        <row r="390">
          <cell r="DF390">
            <v>8</v>
          </cell>
        </row>
        <row r="390">
          <cell r="DW390">
            <v>1.5</v>
          </cell>
          <cell r="DX390">
            <v>0</v>
          </cell>
          <cell r="DY390">
            <v>1.5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  <cell r="ED390">
            <v>11</v>
          </cell>
        </row>
        <row r="391">
          <cell r="B391" t="str">
            <v>吴竞</v>
          </cell>
          <cell r="C391" t="str">
            <v>长沙</v>
          </cell>
          <cell r="D391" t="str">
            <v>长沙营销中心</v>
          </cell>
          <cell r="E391" t="str">
            <v>何倩组</v>
          </cell>
          <cell r="F391" t="str">
            <v>销售专员</v>
          </cell>
          <cell r="G391">
            <v>45573</v>
          </cell>
          <cell r="H391">
            <v>45573</v>
          </cell>
          <cell r="I391">
            <v>45573</v>
          </cell>
        </row>
        <row r="391">
          <cell r="DW391">
            <v>1</v>
          </cell>
          <cell r="DX391">
            <v>0</v>
          </cell>
          <cell r="DY391">
            <v>1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</row>
        <row r="392">
          <cell r="B392" t="str">
            <v>汤灿坤</v>
          </cell>
          <cell r="C392" t="str">
            <v>上海</v>
          </cell>
          <cell r="D392" t="str">
            <v>业务一部</v>
          </cell>
          <cell r="E392" t="str">
            <v>音乐事业部</v>
          </cell>
          <cell r="F392" t="str">
            <v>音乐教研</v>
          </cell>
          <cell r="G392">
            <v>45573</v>
          </cell>
          <cell r="H392">
            <v>45573</v>
          </cell>
          <cell r="I392">
            <v>45573</v>
          </cell>
        </row>
        <row r="392">
          <cell r="DF392">
            <v>3</v>
          </cell>
        </row>
        <row r="392">
          <cell r="DN392">
            <v>1</v>
          </cell>
        </row>
        <row r="392">
          <cell r="DW392">
            <v>1</v>
          </cell>
          <cell r="DX392">
            <v>1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3</v>
          </cell>
        </row>
        <row r="393">
          <cell r="B393" t="str">
            <v>罗剑华</v>
          </cell>
          <cell r="C393" t="str">
            <v>厦门</v>
          </cell>
          <cell r="D393" t="str">
            <v>厦门营销二部</v>
          </cell>
          <cell r="E393" t="str">
            <v>许财杰组</v>
          </cell>
          <cell r="F393" t="str">
            <v>销售专员</v>
          </cell>
          <cell r="G393">
            <v>45573</v>
          </cell>
          <cell r="H393">
            <v>45573</v>
          </cell>
          <cell r="I393">
            <v>45573</v>
          </cell>
        </row>
        <row r="393">
          <cell r="CW393">
            <v>8</v>
          </cell>
        </row>
        <row r="393">
          <cell r="DW393">
            <v>1</v>
          </cell>
          <cell r="DX393">
            <v>0</v>
          </cell>
          <cell r="DY393">
            <v>1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8</v>
          </cell>
        </row>
        <row r="394">
          <cell r="B394" t="str">
            <v>李小青</v>
          </cell>
          <cell r="C394" t="str">
            <v>厦门</v>
          </cell>
          <cell r="D394" t="str">
            <v>厦门营销二部</v>
          </cell>
          <cell r="E394" t="str">
            <v>汤章溢组</v>
          </cell>
          <cell r="F394" t="str">
            <v>销售专员</v>
          </cell>
          <cell r="G394">
            <v>45573</v>
          </cell>
          <cell r="H394">
            <v>45573</v>
          </cell>
          <cell r="I394">
            <v>45573</v>
          </cell>
        </row>
        <row r="394">
          <cell r="DW394">
            <v>1</v>
          </cell>
          <cell r="DX394">
            <v>0</v>
          </cell>
          <cell r="DY394">
            <v>1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</row>
        <row r="395">
          <cell r="B395" t="str">
            <v>雷宇</v>
          </cell>
          <cell r="C395" t="str">
            <v>郑州</v>
          </cell>
          <cell r="D395" t="str">
            <v>郑州营销中心</v>
          </cell>
          <cell r="E395" t="str">
            <v>郭学雷组</v>
          </cell>
          <cell r="F395" t="str">
            <v>销售专员</v>
          </cell>
          <cell r="G395">
            <v>45579</v>
          </cell>
          <cell r="H395">
            <v>45579</v>
          </cell>
          <cell r="I395">
            <v>45579</v>
          </cell>
        </row>
        <row r="395">
          <cell r="DG395">
            <v>1</v>
          </cell>
        </row>
        <row r="395">
          <cell r="DW395">
            <v>1</v>
          </cell>
          <cell r="DX395">
            <v>0</v>
          </cell>
          <cell r="DY395">
            <v>1</v>
          </cell>
          <cell r="DZ395">
            <v>0</v>
          </cell>
          <cell r="EA395">
            <v>0</v>
          </cell>
          <cell r="EB395">
            <v>0</v>
          </cell>
          <cell r="EC395">
            <v>0</v>
          </cell>
          <cell r="ED395">
            <v>0</v>
          </cell>
        </row>
        <row r="396">
          <cell r="B396" t="str">
            <v>李森</v>
          </cell>
          <cell r="C396" t="str">
            <v>长沙</v>
          </cell>
          <cell r="D396" t="str">
            <v>长沙营销中心</v>
          </cell>
          <cell r="E396" t="str">
            <v>周波涛组</v>
          </cell>
          <cell r="F396" t="str">
            <v>销售专员</v>
          </cell>
          <cell r="G396">
            <v>45581</v>
          </cell>
          <cell r="H396">
            <v>45581</v>
          </cell>
          <cell r="I396">
            <v>45581</v>
          </cell>
        </row>
        <row r="396">
          <cell r="DF396">
            <v>2</v>
          </cell>
        </row>
        <row r="396">
          <cell r="DN396">
            <v>0.5</v>
          </cell>
        </row>
        <row r="396">
          <cell r="DW396">
            <v>1</v>
          </cell>
          <cell r="DX396">
            <v>0.5</v>
          </cell>
          <cell r="DY396">
            <v>0.5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  <cell r="ED396">
            <v>2</v>
          </cell>
        </row>
        <row r="397">
          <cell r="B397" t="str">
            <v>叶立</v>
          </cell>
          <cell r="C397" t="str">
            <v>长沙</v>
          </cell>
          <cell r="D397" t="str">
            <v>长沙营销中心</v>
          </cell>
          <cell r="E397" t="str">
            <v>彭文波组</v>
          </cell>
          <cell r="F397" t="str">
            <v>销售专员</v>
          </cell>
          <cell r="G397">
            <v>45582</v>
          </cell>
          <cell r="H397">
            <v>45582</v>
          </cell>
          <cell r="I397">
            <v>45582</v>
          </cell>
        </row>
        <row r="397">
          <cell r="DW397">
            <v>1</v>
          </cell>
          <cell r="DX397">
            <v>0</v>
          </cell>
          <cell r="DY397">
            <v>1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</row>
        <row r="398">
          <cell r="B398" t="str">
            <v>田纯</v>
          </cell>
          <cell r="C398" t="str">
            <v>长沙</v>
          </cell>
          <cell r="D398" t="str">
            <v>长沙内容部</v>
          </cell>
          <cell r="E398" t="str">
            <v>刘莹组</v>
          </cell>
          <cell r="F398" t="str">
            <v>英语编辑</v>
          </cell>
          <cell r="G398">
            <v>45586</v>
          </cell>
          <cell r="H398">
            <v>45586</v>
          </cell>
          <cell r="I398">
            <v>45586</v>
          </cell>
        </row>
        <row r="398">
          <cell r="DJ398">
            <v>8</v>
          </cell>
        </row>
        <row r="398">
          <cell r="DW398">
            <v>1</v>
          </cell>
          <cell r="DX398">
            <v>0</v>
          </cell>
          <cell r="DY398">
            <v>1</v>
          </cell>
          <cell r="DZ398">
            <v>8</v>
          </cell>
          <cell r="EA398">
            <v>0</v>
          </cell>
          <cell r="EB398">
            <v>0</v>
          </cell>
          <cell r="EC398">
            <v>8</v>
          </cell>
          <cell r="ED398">
            <v>0</v>
          </cell>
        </row>
        <row r="399">
          <cell r="B399" t="str">
            <v>扶婧媛</v>
          </cell>
          <cell r="C399" t="str">
            <v>长沙</v>
          </cell>
          <cell r="D399" t="str">
            <v>人力资源部</v>
          </cell>
          <cell r="E399" t="str">
            <v>/</v>
          </cell>
          <cell r="F399" t="str">
            <v>人事行政</v>
          </cell>
          <cell r="G399">
            <v>45586</v>
          </cell>
          <cell r="H399">
            <v>45586</v>
          </cell>
          <cell r="I399">
            <v>45586</v>
          </cell>
        </row>
        <row r="399">
          <cell r="DF399">
            <v>24</v>
          </cell>
        </row>
        <row r="399">
          <cell r="DO399">
            <v>16</v>
          </cell>
        </row>
        <row r="399">
          <cell r="DW399">
            <v>1</v>
          </cell>
          <cell r="DX399">
            <v>0</v>
          </cell>
          <cell r="DY399">
            <v>1</v>
          </cell>
          <cell r="DZ399">
            <v>0</v>
          </cell>
          <cell r="EA399">
            <v>0</v>
          </cell>
          <cell r="EB399">
            <v>0</v>
          </cell>
          <cell r="EC399">
            <v>0</v>
          </cell>
          <cell r="ED399">
            <v>40</v>
          </cell>
        </row>
        <row r="400">
          <cell r="B400" t="str">
            <v>蒋李妹</v>
          </cell>
          <cell r="C400" t="str">
            <v>厦门</v>
          </cell>
          <cell r="D400" t="str">
            <v>业务一部</v>
          </cell>
          <cell r="E400" t="str">
            <v>阅读事业部</v>
          </cell>
          <cell r="F400" t="str">
            <v>课程研发</v>
          </cell>
          <cell r="G400">
            <v>45586</v>
          </cell>
          <cell r="H400">
            <v>45586</v>
          </cell>
          <cell r="I400">
            <v>45586</v>
          </cell>
        </row>
        <row r="400">
          <cell r="DI400">
            <v>2</v>
          </cell>
        </row>
        <row r="400">
          <cell r="DK400">
            <v>13</v>
          </cell>
        </row>
        <row r="400">
          <cell r="DR400">
            <v>2</v>
          </cell>
        </row>
        <row r="400">
          <cell r="DT400">
            <v>14</v>
          </cell>
        </row>
        <row r="400">
          <cell r="DW400">
            <v>1</v>
          </cell>
          <cell r="DX400">
            <v>0</v>
          </cell>
          <cell r="DY400">
            <v>1</v>
          </cell>
          <cell r="DZ400">
            <v>27</v>
          </cell>
          <cell r="EA400">
            <v>4</v>
          </cell>
          <cell r="EB400">
            <v>23</v>
          </cell>
          <cell r="EC400">
            <v>0</v>
          </cell>
          <cell r="ED400">
            <v>0</v>
          </cell>
        </row>
        <row r="401">
          <cell r="B401" t="str">
            <v>敬强圣</v>
          </cell>
          <cell r="C401" t="str">
            <v>成都</v>
          </cell>
          <cell r="D401" t="str">
            <v>成都营销中心</v>
          </cell>
          <cell r="E401" t="str">
            <v>/</v>
          </cell>
          <cell r="F401" t="str">
            <v>销售专员</v>
          </cell>
          <cell r="G401">
            <v>45586</v>
          </cell>
          <cell r="H401">
            <v>45586</v>
          </cell>
          <cell r="I401">
            <v>45586</v>
          </cell>
        </row>
        <row r="401">
          <cell r="DI401">
            <v>8</v>
          </cell>
        </row>
        <row r="401">
          <cell r="DK401">
            <v>8</v>
          </cell>
        </row>
        <row r="401">
          <cell r="DW401">
            <v>1</v>
          </cell>
          <cell r="DX401">
            <v>0</v>
          </cell>
          <cell r="DY401">
            <v>1</v>
          </cell>
          <cell r="DZ401">
            <v>8</v>
          </cell>
          <cell r="EA401">
            <v>8</v>
          </cell>
          <cell r="EB401">
            <v>0</v>
          </cell>
          <cell r="EC401">
            <v>0</v>
          </cell>
          <cell r="ED401">
            <v>0</v>
          </cell>
        </row>
        <row r="402">
          <cell r="B402" t="str">
            <v>尹超</v>
          </cell>
          <cell r="C402" t="str">
            <v>长沙</v>
          </cell>
          <cell r="D402" t="str">
            <v>长沙内容部</v>
          </cell>
          <cell r="E402" t="str">
            <v>刘莹组</v>
          </cell>
          <cell r="F402" t="str">
            <v>英语编辑</v>
          </cell>
          <cell r="G402">
            <v>45587</v>
          </cell>
          <cell r="H402">
            <v>45587</v>
          </cell>
          <cell r="I402">
            <v>45587</v>
          </cell>
        </row>
        <row r="402">
          <cell r="DJ402">
            <v>8</v>
          </cell>
        </row>
        <row r="402">
          <cell r="DO402">
            <v>8</v>
          </cell>
        </row>
        <row r="402">
          <cell r="DW402">
            <v>1</v>
          </cell>
          <cell r="DX402">
            <v>0</v>
          </cell>
          <cell r="DY402">
            <v>1</v>
          </cell>
          <cell r="DZ402">
            <v>8</v>
          </cell>
          <cell r="EA402">
            <v>0</v>
          </cell>
          <cell r="EB402">
            <v>0</v>
          </cell>
          <cell r="EC402">
            <v>8</v>
          </cell>
          <cell r="ED402">
            <v>8</v>
          </cell>
        </row>
        <row r="403">
          <cell r="B403" t="str">
            <v>周鸿</v>
          </cell>
          <cell r="C403" t="str">
            <v>上海</v>
          </cell>
          <cell r="D403" t="str">
            <v>上海营销三部</v>
          </cell>
          <cell r="E403" t="str">
            <v>万建国组</v>
          </cell>
          <cell r="F403" t="str">
            <v>销售专员</v>
          </cell>
          <cell r="G403">
            <v>45588</v>
          </cell>
          <cell r="H403">
            <v>45588</v>
          </cell>
          <cell r="I403">
            <v>45588</v>
          </cell>
        </row>
        <row r="403">
          <cell r="DG403">
            <v>1</v>
          </cell>
        </row>
        <row r="403">
          <cell r="DW403">
            <v>0.95</v>
          </cell>
          <cell r="DX403">
            <v>0</v>
          </cell>
          <cell r="DY403">
            <v>0.95</v>
          </cell>
          <cell r="DZ403">
            <v>0</v>
          </cell>
          <cell r="EA403">
            <v>0</v>
          </cell>
          <cell r="EB403">
            <v>0</v>
          </cell>
          <cell r="EC403">
            <v>0</v>
          </cell>
          <cell r="ED403">
            <v>0</v>
          </cell>
        </row>
        <row r="404">
          <cell r="B404" t="str">
            <v>张蒙迪</v>
          </cell>
          <cell r="C404" t="str">
            <v>上海</v>
          </cell>
          <cell r="D404" t="str">
            <v>上海营销三部</v>
          </cell>
          <cell r="E404" t="str">
            <v>韩丽丽组</v>
          </cell>
          <cell r="F404" t="str">
            <v>销售专员</v>
          </cell>
          <cell r="G404">
            <v>45588</v>
          </cell>
          <cell r="H404">
            <v>45588</v>
          </cell>
          <cell r="I404">
            <v>45588</v>
          </cell>
        </row>
        <row r="404">
          <cell r="DN404">
            <v>0.5</v>
          </cell>
        </row>
        <row r="404">
          <cell r="DW404">
            <v>1</v>
          </cell>
          <cell r="DX404">
            <v>0.5</v>
          </cell>
          <cell r="DY404">
            <v>0.5</v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  <cell r="ED404">
            <v>0</v>
          </cell>
        </row>
        <row r="405">
          <cell r="B405" t="str">
            <v>陶爽</v>
          </cell>
          <cell r="C405" t="str">
            <v>深圳</v>
          </cell>
          <cell r="D405" t="str">
            <v>深圳营销中心</v>
          </cell>
          <cell r="E405" t="str">
            <v>李天组</v>
          </cell>
          <cell r="F405" t="str">
            <v>销售专员</v>
          </cell>
          <cell r="G405">
            <v>45589</v>
          </cell>
          <cell r="H405">
            <v>45589</v>
          </cell>
          <cell r="I405">
            <v>45589</v>
          </cell>
        </row>
        <row r="405">
          <cell r="DK405">
            <v>8</v>
          </cell>
        </row>
        <row r="405">
          <cell r="DR405">
            <v>24</v>
          </cell>
        </row>
        <row r="405">
          <cell r="DT405">
            <v>30</v>
          </cell>
        </row>
        <row r="405">
          <cell r="DW405">
            <v>1</v>
          </cell>
          <cell r="DX405">
            <v>0</v>
          </cell>
          <cell r="DY405">
            <v>1</v>
          </cell>
          <cell r="DZ405">
            <v>38</v>
          </cell>
          <cell r="EA405">
            <v>24</v>
          </cell>
          <cell r="EB405">
            <v>14</v>
          </cell>
          <cell r="EC405">
            <v>0</v>
          </cell>
          <cell r="ED405">
            <v>0</v>
          </cell>
        </row>
        <row r="406">
          <cell r="B406" t="str">
            <v>沈宽敏</v>
          </cell>
          <cell r="C406" t="str">
            <v>厦门</v>
          </cell>
          <cell r="D406" t="str">
            <v>厦门营销一部</v>
          </cell>
          <cell r="E406" t="str">
            <v>刘益先组</v>
          </cell>
          <cell r="F406" t="str">
            <v>销售专员</v>
          </cell>
          <cell r="G406">
            <v>45593</v>
          </cell>
          <cell r="H406">
            <v>45593</v>
          </cell>
          <cell r="I406">
            <v>45593</v>
          </cell>
        </row>
        <row r="406">
          <cell r="DF406">
            <v>8</v>
          </cell>
        </row>
        <row r="406">
          <cell r="DO406">
            <v>2.5</v>
          </cell>
        </row>
        <row r="406">
          <cell r="DW406">
            <v>0.88</v>
          </cell>
          <cell r="DX406">
            <v>0</v>
          </cell>
          <cell r="DY406">
            <v>0.88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>
            <v>10.5</v>
          </cell>
        </row>
        <row r="407">
          <cell r="B407" t="str">
            <v>闫晓华</v>
          </cell>
          <cell r="C407" t="str">
            <v>上海</v>
          </cell>
          <cell r="D407" t="str">
            <v>上海营销二部</v>
          </cell>
          <cell r="E407" t="str">
            <v>刘伦星组</v>
          </cell>
          <cell r="F407" t="str">
            <v>销售专员</v>
          </cell>
          <cell r="G407">
            <v>45593</v>
          </cell>
          <cell r="H407">
            <v>45593</v>
          </cell>
          <cell r="I407">
            <v>45593</v>
          </cell>
        </row>
        <row r="407">
          <cell r="DW407">
            <v>1</v>
          </cell>
          <cell r="DX407">
            <v>0</v>
          </cell>
          <cell r="DY407">
            <v>1</v>
          </cell>
          <cell r="DZ407">
            <v>0</v>
          </cell>
          <cell r="EA407">
            <v>0</v>
          </cell>
          <cell r="EB407">
            <v>0</v>
          </cell>
          <cell r="EC407">
            <v>0</v>
          </cell>
          <cell r="ED407">
            <v>0</v>
          </cell>
        </row>
        <row r="408">
          <cell r="B408" t="str">
            <v>薛通</v>
          </cell>
          <cell r="C408" t="str">
            <v>上海</v>
          </cell>
          <cell r="D408" t="str">
            <v>上海营销一部</v>
          </cell>
          <cell r="E408" t="str">
            <v>周媛组</v>
          </cell>
          <cell r="F408" t="str">
            <v>销售专员</v>
          </cell>
          <cell r="G408">
            <v>45593</v>
          </cell>
          <cell r="H408">
            <v>45593</v>
          </cell>
          <cell r="I408">
            <v>45593</v>
          </cell>
        </row>
        <row r="408">
          <cell r="DF408">
            <v>8</v>
          </cell>
        </row>
        <row r="408">
          <cell r="DO408">
            <v>8</v>
          </cell>
        </row>
        <row r="408">
          <cell r="DW408">
            <v>1</v>
          </cell>
          <cell r="DX408">
            <v>0</v>
          </cell>
          <cell r="DY408">
            <v>1</v>
          </cell>
          <cell r="DZ408">
            <v>0</v>
          </cell>
          <cell r="EA408">
            <v>0</v>
          </cell>
          <cell r="EB408">
            <v>0</v>
          </cell>
          <cell r="EC408">
            <v>0</v>
          </cell>
          <cell r="ED408">
            <v>16</v>
          </cell>
        </row>
        <row r="409">
          <cell r="B409" t="str">
            <v>章志芳</v>
          </cell>
          <cell r="C409" t="str">
            <v>上海</v>
          </cell>
          <cell r="D409" t="str">
            <v>上海营销二部</v>
          </cell>
          <cell r="E409" t="str">
            <v>刘伦星组</v>
          </cell>
          <cell r="F409" t="str">
            <v>销售专员</v>
          </cell>
          <cell r="G409">
            <v>45593</v>
          </cell>
          <cell r="H409">
            <v>45593</v>
          </cell>
          <cell r="I409">
            <v>45593</v>
          </cell>
        </row>
        <row r="409">
          <cell r="DR409">
            <v>8</v>
          </cell>
        </row>
        <row r="409">
          <cell r="DT409">
            <v>8</v>
          </cell>
        </row>
        <row r="409">
          <cell r="DW409">
            <v>1</v>
          </cell>
          <cell r="DX409">
            <v>0</v>
          </cell>
          <cell r="DY409">
            <v>1</v>
          </cell>
          <cell r="DZ409">
            <v>8</v>
          </cell>
          <cell r="EA409">
            <v>8</v>
          </cell>
          <cell r="EB409">
            <v>0</v>
          </cell>
          <cell r="EC409">
            <v>0</v>
          </cell>
          <cell r="ED409">
            <v>0</v>
          </cell>
        </row>
        <row r="410">
          <cell r="B410" t="str">
            <v>赖文彬</v>
          </cell>
          <cell r="C410" t="str">
            <v>上海</v>
          </cell>
          <cell r="D410" t="str">
            <v>上海营销二部</v>
          </cell>
          <cell r="E410" t="str">
            <v>李腾飞组</v>
          </cell>
          <cell r="F410" t="str">
            <v>销售专员</v>
          </cell>
          <cell r="G410">
            <v>45593</v>
          </cell>
          <cell r="H410">
            <v>45593</v>
          </cell>
          <cell r="I410">
            <v>45593</v>
          </cell>
        </row>
        <row r="410">
          <cell r="DR410">
            <v>8</v>
          </cell>
        </row>
        <row r="410">
          <cell r="DT410">
            <v>8</v>
          </cell>
        </row>
        <row r="410">
          <cell r="DW410">
            <v>1</v>
          </cell>
          <cell r="DX410">
            <v>0</v>
          </cell>
          <cell r="DY410">
            <v>1</v>
          </cell>
          <cell r="DZ410">
            <v>8</v>
          </cell>
          <cell r="EA410">
            <v>8</v>
          </cell>
          <cell r="EB410">
            <v>0</v>
          </cell>
          <cell r="EC410">
            <v>0</v>
          </cell>
          <cell r="ED410">
            <v>0</v>
          </cell>
        </row>
        <row r="411">
          <cell r="B411" t="str">
            <v>杨坤霖</v>
          </cell>
          <cell r="C411" t="str">
            <v>上海</v>
          </cell>
          <cell r="D411" t="str">
            <v>产研一部</v>
          </cell>
          <cell r="E411" t="str">
            <v>教育三组</v>
          </cell>
          <cell r="F411" t="str">
            <v>Android开发工程师</v>
          </cell>
          <cell r="G411">
            <v>45593</v>
          </cell>
          <cell r="H411">
            <v>45593</v>
          </cell>
          <cell r="I411">
            <v>45593</v>
          </cell>
        </row>
        <row r="411">
          <cell r="DO411">
            <v>8</v>
          </cell>
        </row>
        <row r="411">
          <cell r="DW411">
            <v>1</v>
          </cell>
          <cell r="DX411">
            <v>0</v>
          </cell>
          <cell r="DY411">
            <v>1</v>
          </cell>
          <cell r="DZ411">
            <v>0</v>
          </cell>
          <cell r="EA411">
            <v>0</v>
          </cell>
          <cell r="EB411">
            <v>0</v>
          </cell>
          <cell r="EC411">
            <v>0</v>
          </cell>
          <cell r="ED411">
            <v>8</v>
          </cell>
        </row>
        <row r="412">
          <cell r="B412" t="str">
            <v>李玫</v>
          </cell>
          <cell r="C412" t="str">
            <v>成都</v>
          </cell>
          <cell r="D412" t="str">
            <v>成都营销中心</v>
          </cell>
          <cell r="E412" t="str">
            <v>/</v>
          </cell>
          <cell r="F412" t="str">
            <v>销售专员</v>
          </cell>
          <cell r="G412">
            <v>45593</v>
          </cell>
          <cell r="H412">
            <v>45593</v>
          </cell>
          <cell r="I412">
            <v>45593</v>
          </cell>
        </row>
        <row r="412">
          <cell r="DW412">
            <v>1</v>
          </cell>
          <cell r="DX412">
            <v>0</v>
          </cell>
          <cell r="DY412">
            <v>1</v>
          </cell>
          <cell r="DZ412">
            <v>0</v>
          </cell>
          <cell r="EA412">
            <v>0</v>
          </cell>
          <cell r="EB412">
            <v>0</v>
          </cell>
          <cell r="EC412">
            <v>0</v>
          </cell>
          <cell r="ED412">
            <v>0</v>
          </cell>
        </row>
        <row r="413">
          <cell r="B413" t="str">
            <v>欧迪</v>
          </cell>
          <cell r="C413" t="str">
            <v>深圳</v>
          </cell>
          <cell r="D413" t="str">
            <v>深圳营销中心</v>
          </cell>
          <cell r="E413" t="str">
            <v>李天组</v>
          </cell>
          <cell r="F413" t="str">
            <v>销售专员</v>
          </cell>
          <cell r="G413">
            <v>45593</v>
          </cell>
          <cell r="H413">
            <v>45593</v>
          </cell>
          <cell r="I413">
            <v>45593</v>
          </cell>
        </row>
        <row r="413">
          <cell r="DR413">
            <v>32</v>
          </cell>
        </row>
        <row r="413">
          <cell r="DT413">
            <v>32</v>
          </cell>
        </row>
        <row r="413">
          <cell r="DW413">
            <v>1</v>
          </cell>
          <cell r="DX413">
            <v>0</v>
          </cell>
          <cell r="DY413">
            <v>1</v>
          </cell>
          <cell r="DZ413">
            <v>32</v>
          </cell>
          <cell r="EA413">
            <v>32</v>
          </cell>
          <cell r="EB413">
            <v>0</v>
          </cell>
          <cell r="EC413">
            <v>0</v>
          </cell>
          <cell r="ED413">
            <v>0</v>
          </cell>
        </row>
        <row r="414">
          <cell r="B414" t="str">
            <v>苏新瑜</v>
          </cell>
          <cell r="C414" t="str">
            <v>成都</v>
          </cell>
          <cell r="D414" t="str">
            <v>成都营销中心</v>
          </cell>
          <cell r="E414" t="str">
            <v>/</v>
          </cell>
          <cell r="F414" t="str">
            <v>销售专员</v>
          </cell>
          <cell r="G414">
            <v>45594</v>
          </cell>
          <cell r="H414">
            <v>45594</v>
          </cell>
          <cell r="I414">
            <v>45594</v>
          </cell>
        </row>
        <row r="414">
          <cell r="DI414">
            <v>8</v>
          </cell>
        </row>
        <row r="414">
          <cell r="DK414">
            <v>8</v>
          </cell>
        </row>
        <row r="414">
          <cell r="DW414">
            <v>0.86</v>
          </cell>
          <cell r="DX414">
            <v>0</v>
          </cell>
          <cell r="DY414">
            <v>0.86</v>
          </cell>
          <cell r="DZ414">
            <v>8</v>
          </cell>
          <cell r="EA414">
            <v>8</v>
          </cell>
          <cell r="EB414">
            <v>0</v>
          </cell>
          <cell r="EC414">
            <v>0</v>
          </cell>
          <cell r="ED414">
            <v>0</v>
          </cell>
        </row>
        <row r="415">
          <cell r="B415" t="str">
            <v>曹龙飞</v>
          </cell>
          <cell r="C415" t="str">
            <v>上海</v>
          </cell>
          <cell r="D415" t="str">
            <v>上海营销三部</v>
          </cell>
          <cell r="E415" t="str">
            <v>韩丽丽组</v>
          </cell>
          <cell r="F415" t="str">
            <v>销售专员</v>
          </cell>
          <cell r="G415">
            <v>45594</v>
          </cell>
          <cell r="H415">
            <v>45594</v>
          </cell>
          <cell r="I415">
            <v>45594</v>
          </cell>
        </row>
        <row r="415">
          <cell r="DW415">
            <v>0.86</v>
          </cell>
          <cell r="DX415">
            <v>0</v>
          </cell>
          <cell r="DY415">
            <v>0.86</v>
          </cell>
          <cell r="DZ415">
            <v>0</v>
          </cell>
          <cell r="EA415">
            <v>0</v>
          </cell>
          <cell r="EB415">
            <v>0</v>
          </cell>
          <cell r="EC415">
            <v>0</v>
          </cell>
          <cell r="ED415">
            <v>0</v>
          </cell>
        </row>
        <row r="416">
          <cell r="B416" t="str">
            <v>董玉清</v>
          </cell>
          <cell r="C416" t="str">
            <v>上海</v>
          </cell>
          <cell r="D416" t="str">
            <v>上海营销一部</v>
          </cell>
          <cell r="E416" t="str">
            <v>朱行悟组</v>
          </cell>
          <cell r="F416" t="str">
            <v>销售专员</v>
          </cell>
          <cell r="G416">
            <v>45594</v>
          </cell>
          <cell r="H416">
            <v>45594</v>
          </cell>
          <cell r="I416">
            <v>45594</v>
          </cell>
        </row>
        <row r="416">
          <cell r="DI416">
            <v>8</v>
          </cell>
        </row>
        <row r="416">
          <cell r="DK416">
            <v>8</v>
          </cell>
        </row>
        <row r="416">
          <cell r="DW416">
            <v>1</v>
          </cell>
          <cell r="DX416">
            <v>0</v>
          </cell>
          <cell r="DY416">
            <v>1</v>
          </cell>
          <cell r="DZ416">
            <v>8</v>
          </cell>
          <cell r="EA416">
            <v>8</v>
          </cell>
          <cell r="EB416">
            <v>0</v>
          </cell>
          <cell r="EC416">
            <v>0</v>
          </cell>
          <cell r="ED416">
            <v>0</v>
          </cell>
        </row>
        <row r="417">
          <cell r="B417" t="str">
            <v>谭梓俞</v>
          </cell>
          <cell r="C417" t="str">
            <v>厦门</v>
          </cell>
          <cell r="D417" t="str">
            <v>厦门内容部</v>
          </cell>
          <cell r="E417" t="str">
            <v>陈雅真组</v>
          </cell>
          <cell r="F417" t="str">
            <v>内容编辑</v>
          </cell>
          <cell r="G417">
            <v>45600</v>
          </cell>
          <cell r="H417">
            <v>45600</v>
          </cell>
          <cell r="I417">
            <v>45600</v>
          </cell>
        </row>
        <row r="417">
          <cell r="DF417">
            <v>2.67</v>
          </cell>
          <cell r="DG417">
            <v>1</v>
          </cell>
        </row>
        <row r="417">
          <cell r="DO417">
            <v>8</v>
          </cell>
        </row>
        <row r="417">
          <cell r="DW417">
            <v>1</v>
          </cell>
          <cell r="DX417">
            <v>0</v>
          </cell>
          <cell r="DY417">
            <v>1</v>
          </cell>
          <cell r="DZ417">
            <v>0</v>
          </cell>
          <cell r="EA417">
            <v>0</v>
          </cell>
          <cell r="EB417">
            <v>0</v>
          </cell>
          <cell r="EC417">
            <v>0</v>
          </cell>
          <cell r="ED417">
            <v>10.67</v>
          </cell>
        </row>
        <row r="418">
          <cell r="B418" t="str">
            <v>何健涛</v>
          </cell>
          <cell r="C418" t="str">
            <v>厦门</v>
          </cell>
          <cell r="D418" t="str">
            <v>厦门内容部</v>
          </cell>
          <cell r="E418" t="str">
            <v>陈雅真组</v>
          </cell>
          <cell r="F418" t="str">
            <v>内容编辑</v>
          </cell>
          <cell r="G418">
            <v>45600</v>
          </cell>
          <cell r="H418">
            <v>45600</v>
          </cell>
          <cell r="I418">
            <v>45600</v>
          </cell>
        </row>
        <row r="418">
          <cell r="DW418">
            <v>1</v>
          </cell>
          <cell r="DX418">
            <v>0</v>
          </cell>
          <cell r="DY418">
            <v>1</v>
          </cell>
          <cell r="DZ418">
            <v>0</v>
          </cell>
          <cell r="EA418">
            <v>0</v>
          </cell>
          <cell r="EB418">
            <v>0</v>
          </cell>
          <cell r="EC418">
            <v>0</v>
          </cell>
          <cell r="ED418">
            <v>0</v>
          </cell>
        </row>
        <row r="419">
          <cell r="B419" t="str">
            <v>宣晰童</v>
          </cell>
          <cell r="C419" t="str">
            <v>西安</v>
          </cell>
          <cell r="D419" t="str">
            <v>西安营销中心</v>
          </cell>
          <cell r="E419" t="str">
            <v>/</v>
          </cell>
          <cell r="F419" t="str">
            <v>销售专员</v>
          </cell>
          <cell r="G419">
            <v>45600</v>
          </cell>
          <cell r="H419">
            <v>45600</v>
          </cell>
          <cell r="I419">
            <v>45600</v>
          </cell>
        </row>
        <row r="419">
          <cell r="DG419">
            <v>3.5</v>
          </cell>
        </row>
        <row r="419">
          <cell r="DO419">
            <v>8</v>
          </cell>
          <cell r="DP419">
            <v>0.5</v>
          </cell>
        </row>
        <row r="419">
          <cell r="DW419">
            <v>0.78</v>
          </cell>
          <cell r="DX419">
            <v>0</v>
          </cell>
          <cell r="DY419">
            <v>0.78</v>
          </cell>
          <cell r="DZ419">
            <v>0</v>
          </cell>
          <cell r="EA419">
            <v>0</v>
          </cell>
          <cell r="EB419">
            <v>0</v>
          </cell>
          <cell r="EC419">
            <v>0</v>
          </cell>
          <cell r="ED419">
            <v>8</v>
          </cell>
        </row>
        <row r="420">
          <cell r="B420" t="str">
            <v>贺玉坪</v>
          </cell>
          <cell r="C420" t="str">
            <v>长沙</v>
          </cell>
          <cell r="D420" t="str">
            <v>长沙营销中心</v>
          </cell>
          <cell r="E420" t="str">
            <v>彭文波组</v>
          </cell>
          <cell r="F420" t="str">
            <v>销售专员</v>
          </cell>
          <cell r="G420">
            <v>45600</v>
          </cell>
          <cell r="H420">
            <v>45600</v>
          </cell>
          <cell r="I420">
            <v>45600</v>
          </cell>
        </row>
        <row r="420">
          <cell r="DO420">
            <v>8</v>
          </cell>
        </row>
        <row r="420">
          <cell r="DW420">
            <v>1</v>
          </cell>
          <cell r="DX420">
            <v>0</v>
          </cell>
          <cell r="DY420">
            <v>1</v>
          </cell>
          <cell r="DZ420">
            <v>0</v>
          </cell>
          <cell r="EA420">
            <v>0</v>
          </cell>
          <cell r="EB420">
            <v>0</v>
          </cell>
          <cell r="EC420">
            <v>0</v>
          </cell>
          <cell r="ED420">
            <v>8</v>
          </cell>
        </row>
        <row r="421">
          <cell r="B421" t="str">
            <v>邵烁先</v>
          </cell>
          <cell r="C421" t="str">
            <v>上海</v>
          </cell>
          <cell r="D421" t="str">
            <v>上海营销三部</v>
          </cell>
          <cell r="E421" t="str">
            <v>万建国组</v>
          </cell>
          <cell r="F421" t="str">
            <v>销售专员</v>
          </cell>
          <cell r="G421">
            <v>45600</v>
          </cell>
          <cell r="H421">
            <v>45600</v>
          </cell>
          <cell r="I421">
            <v>45600</v>
          </cell>
        </row>
        <row r="421">
          <cell r="DO421">
            <v>8</v>
          </cell>
        </row>
        <row r="421">
          <cell r="DW421">
            <v>1</v>
          </cell>
          <cell r="DX421">
            <v>0</v>
          </cell>
          <cell r="DY421">
            <v>1</v>
          </cell>
          <cell r="DZ421">
            <v>0</v>
          </cell>
          <cell r="EA421">
            <v>0</v>
          </cell>
          <cell r="EB421">
            <v>0</v>
          </cell>
          <cell r="EC421">
            <v>0</v>
          </cell>
          <cell r="ED421">
            <v>8</v>
          </cell>
        </row>
        <row r="422">
          <cell r="B422" t="str">
            <v>单冰冰</v>
          </cell>
          <cell r="C422" t="str">
            <v>长沙</v>
          </cell>
          <cell r="D422" t="str">
            <v>长沙营销中心</v>
          </cell>
          <cell r="E422" t="str">
            <v>彭文波组</v>
          </cell>
          <cell r="F422" t="str">
            <v>销售专员</v>
          </cell>
          <cell r="G422">
            <v>45601</v>
          </cell>
          <cell r="H422">
            <v>45601</v>
          </cell>
          <cell r="I422">
            <v>45601</v>
          </cell>
        </row>
        <row r="422">
          <cell r="DW422">
            <v>1</v>
          </cell>
          <cell r="DX422">
            <v>0</v>
          </cell>
          <cell r="DY422">
            <v>1</v>
          </cell>
          <cell r="DZ422">
            <v>0</v>
          </cell>
          <cell r="EA422">
            <v>0</v>
          </cell>
          <cell r="EB422">
            <v>0</v>
          </cell>
          <cell r="EC422">
            <v>0</v>
          </cell>
          <cell r="ED422">
            <v>0</v>
          </cell>
        </row>
        <row r="423">
          <cell r="B423" t="str">
            <v>陈巧勇</v>
          </cell>
          <cell r="C423" t="str">
            <v>长沙</v>
          </cell>
          <cell r="D423" t="str">
            <v>长沙营销中心</v>
          </cell>
          <cell r="E423" t="str">
            <v>周波涛组</v>
          </cell>
          <cell r="F423" t="str">
            <v>销售专员</v>
          </cell>
          <cell r="G423">
            <v>45601</v>
          </cell>
          <cell r="H423">
            <v>45601</v>
          </cell>
          <cell r="I423">
            <v>45601</v>
          </cell>
        </row>
        <row r="423">
          <cell r="DH423">
            <v>2</v>
          </cell>
        </row>
        <row r="423">
          <cell r="DW423">
            <v>1</v>
          </cell>
          <cell r="DX423">
            <v>0</v>
          </cell>
          <cell r="DY423">
            <v>1</v>
          </cell>
          <cell r="DZ423">
            <v>0</v>
          </cell>
          <cell r="EA423">
            <v>0</v>
          </cell>
          <cell r="EB423">
            <v>0</v>
          </cell>
          <cell r="EC423">
            <v>0</v>
          </cell>
          <cell r="ED423">
            <v>0</v>
          </cell>
        </row>
        <row r="424">
          <cell r="B424" t="str">
            <v>罗婕</v>
          </cell>
          <cell r="C424" t="str">
            <v>上海</v>
          </cell>
          <cell r="D424" t="str">
            <v>上海营销一部</v>
          </cell>
          <cell r="E424" t="str">
            <v>董皊组</v>
          </cell>
          <cell r="F424" t="str">
            <v>运营专员</v>
          </cell>
          <cell r="G424">
            <v>45602</v>
          </cell>
          <cell r="H424">
            <v>45602</v>
          </cell>
          <cell r="I424">
            <v>45602</v>
          </cell>
        </row>
        <row r="424">
          <cell r="DW424">
            <v>0.5</v>
          </cell>
          <cell r="DX424">
            <v>0</v>
          </cell>
          <cell r="DY424">
            <v>0.5</v>
          </cell>
          <cell r="DZ424">
            <v>0</v>
          </cell>
          <cell r="EA424">
            <v>0</v>
          </cell>
          <cell r="EB424">
            <v>0</v>
          </cell>
          <cell r="EC424">
            <v>0</v>
          </cell>
          <cell r="ED424">
            <v>0</v>
          </cell>
        </row>
        <row r="425">
          <cell r="B425" t="str">
            <v>鲍卫东</v>
          </cell>
          <cell r="C425" t="str">
            <v>上海</v>
          </cell>
          <cell r="D425" t="str">
            <v>上海营销二部</v>
          </cell>
          <cell r="E425" t="str">
            <v>李腾飞组</v>
          </cell>
          <cell r="F425" t="str">
            <v>销售专员</v>
          </cell>
          <cell r="G425">
            <v>45607</v>
          </cell>
          <cell r="H425">
            <v>45607</v>
          </cell>
          <cell r="I425">
            <v>45607</v>
          </cell>
        </row>
        <row r="425">
          <cell r="DW425">
            <v>0.68</v>
          </cell>
          <cell r="DX425">
            <v>0</v>
          </cell>
          <cell r="DY425">
            <v>0.68</v>
          </cell>
          <cell r="DZ425">
            <v>0</v>
          </cell>
          <cell r="EA425">
            <v>0</v>
          </cell>
          <cell r="EB425">
            <v>0</v>
          </cell>
          <cell r="EC425">
            <v>0</v>
          </cell>
          <cell r="ED425">
            <v>0</v>
          </cell>
        </row>
        <row r="426">
          <cell r="B426" t="str">
            <v>范小燕</v>
          </cell>
          <cell r="C426" t="str">
            <v>上海</v>
          </cell>
          <cell r="D426" t="str">
            <v>上海营销一部</v>
          </cell>
          <cell r="E426" t="str">
            <v>朱行悟组</v>
          </cell>
          <cell r="F426" t="str">
            <v>销售专员</v>
          </cell>
          <cell r="G426">
            <v>45607</v>
          </cell>
          <cell r="H426">
            <v>45607</v>
          </cell>
          <cell r="I426">
            <v>45607</v>
          </cell>
        </row>
        <row r="426">
          <cell r="DW426">
            <v>0.5</v>
          </cell>
          <cell r="DX426">
            <v>0</v>
          </cell>
          <cell r="DY426">
            <v>0.5</v>
          </cell>
          <cell r="DZ426">
            <v>0</v>
          </cell>
          <cell r="EA426">
            <v>0</v>
          </cell>
          <cell r="EB426">
            <v>0</v>
          </cell>
          <cell r="EC426">
            <v>0</v>
          </cell>
          <cell r="ED426">
            <v>0</v>
          </cell>
        </row>
        <row r="427">
          <cell r="B427" t="str">
            <v>姜仕威</v>
          </cell>
          <cell r="C427" t="str">
            <v>长沙</v>
          </cell>
          <cell r="D427" t="str">
            <v>长沙营销中心</v>
          </cell>
          <cell r="E427" t="str">
            <v>彭文波组</v>
          </cell>
          <cell r="F427" t="str">
            <v>销售专员</v>
          </cell>
          <cell r="G427">
            <v>45608</v>
          </cell>
          <cell r="H427">
            <v>45608</v>
          </cell>
          <cell r="I427">
            <v>45608</v>
          </cell>
        </row>
        <row r="427">
          <cell r="DW427">
            <v>0.5</v>
          </cell>
          <cell r="DX427">
            <v>0</v>
          </cell>
          <cell r="DY427">
            <v>0.5</v>
          </cell>
          <cell r="DZ427">
            <v>0</v>
          </cell>
          <cell r="EA427">
            <v>0</v>
          </cell>
          <cell r="EB427">
            <v>0</v>
          </cell>
          <cell r="EC427">
            <v>0</v>
          </cell>
          <cell r="ED427">
            <v>0</v>
          </cell>
        </row>
        <row r="428">
          <cell r="B428" t="str">
            <v>王利蝶</v>
          </cell>
          <cell r="C428" t="str">
            <v>长沙</v>
          </cell>
          <cell r="D428" t="str">
            <v>长沙营销中心</v>
          </cell>
          <cell r="E428" t="str">
            <v>周波涛组</v>
          </cell>
          <cell r="F428" t="str">
            <v>销售专员</v>
          </cell>
          <cell r="G428">
            <v>45608</v>
          </cell>
          <cell r="H428">
            <v>45608</v>
          </cell>
          <cell r="I428">
            <v>45608</v>
          </cell>
        </row>
        <row r="428">
          <cell r="DW428">
            <v>0.5</v>
          </cell>
          <cell r="DX428">
            <v>0</v>
          </cell>
          <cell r="DY428">
            <v>0.5</v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  <cell r="ED428">
            <v>0</v>
          </cell>
        </row>
        <row r="429">
          <cell r="B429" t="str">
            <v>黄灵曼</v>
          </cell>
          <cell r="C429" t="str">
            <v>厦门</v>
          </cell>
          <cell r="D429" t="str">
            <v>厦门内容部</v>
          </cell>
          <cell r="E429" t="str">
            <v>刘骏组</v>
          </cell>
          <cell r="F429" t="str">
            <v>英语教研</v>
          </cell>
          <cell r="G429">
            <v>45614</v>
          </cell>
          <cell r="H429">
            <v>45614</v>
          </cell>
          <cell r="I429">
            <v>45614</v>
          </cell>
        </row>
        <row r="429">
          <cell r="DO429">
            <v>16</v>
          </cell>
        </row>
        <row r="429">
          <cell r="DW429">
            <v>0.5</v>
          </cell>
          <cell r="DX429">
            <v>0</v>
          </cell>
          <cell r="DY429">
            <v>0.5</v>
          </cell>
          <cell r="DZ429">
            <v>0</v>
          </cell>
          <cell r="EA429">
            <v>0</v>
          </cell>
          <cell r="EB429">
            <v>0</v>
          </cell>
          <cell r="EC429">
            <v>0</v>
          </cell>
          <cell r="ED429">
            <v>16</v>
          </cell>
        </row>
        <row r="430">
          <cell r="B430" t="str">
            <v>于晓雨</v>
          </cell>
          <cell r="C430" t="str">
            <v>厦门</v>
          </cell>
          <cell r="D430" t="str">
            <v>厦门内容部</v>
          </cell>
          <cell r="E430" t="str">
            <v>刘骏组</v>
          </cell>
          <cell r="F430" t="str">
            <v>英语教研</v>
          </cell>
          <cell r="G430">
            <v>45614</v>
          </cell>
          <cell r="H430">
            <v>45614</v>
          </cell>
          <cell r="I430">
            <v>45614</v>
          </cell>
        </row>
        <row r="430">
          <cell r="DW430">
            <v>0.5</v>
          </cell>
          <cell r="DX430">
            <v>0</v>
          </cell>
          <cell r="DY430">
            <v>0.5</v>
          </cell>
          <cell r="DZ430">
            <v>0</v>
          </cell>
          <cell r="EA430">
            <v>0</v>
          </cell>
          <cell r="EB430">
            <v>0</v>
          </cell>
          <cell r="EC430">
            <v>0</v>
          </cell>
          <cell r="ED430">
            <v>0</v>
          </cell>
        </row>
        <row r="431">
          <cell r="B431" t="str">
            <v>李帅男</v>
          </cell>
          <cell r="C431" t="str">
            <v>上海</v>
          </cell>
          <cell r="D431" t="str">
            <v>上海营销二部</v>
          </cell>
          <cell r="E431" t="str">
            <v>李腾飞组</v>
          </cell>
          <cell r="F431" t="str">
            <v>销售专员</v>
          </cell>
          <cell r="G431">
            <v>45614</v>
          </cell>
          <cell r="H431">
            <v>45614</v>
          </cell>
          <cell r="I431">
            <v>45614</v>
          </cell>
        </row>
        <row r="431">
          <cell r="DF431">
            <v>8</v>
          </cell>
        </row>
        <row r="431">
          <cell r="DI431">
            <v>5</v>
          </cell>
        </row>
        <row r="431">
          <cell r="DK431">
            <v>5</v>
          </cell>
        </row>
        <row r="431">
          <cell r="DP431">
            <v>2</v>
          </cell>
        </row>
        <row r="431">
          <cell r="DR431">
            <v>24</v>
          </cell>
        </row>
        <row r="431">
          <cell r="DT431">
            <v>24</v>
          </cell>
        </row>
        <row r="431">
          <cell r="DW431">
            <v>0.5</v>
          </cell>
          <cell r="DX431">
            <v>0</v>
          </cell>
          <cell r="DY431">
            <v>0.5</v>
          </cell>
          <cell r="DZ431">
            <v>29</v>
          </cell>
          <cell r="EA431">
            <v>29</v>
          </cell>
          <cell r="EB431">
            <v>0</v>
          </cell>
          <cell r="EC431">
            <v>0</v>
          </cell>
          <cell r="ED431">
            <v>8</v>
          </cell>
        </row>
        <row r="432">
          <cell r="B432" t="str">
            <v>李婷</v>
          </cell>
          <cell r="C432" t="str">
            <v>郑州</v>
          </cell>
          <cell r="D432" t="str">
            <v>郑州营销中心</v>
          </cell>
          <cell r="E432" t="str">
            <v>张文君组</v>
          </cell>
          <cell r="F432" t="str">
            <v>销售专员</v>
          </cell>
          <cell r="G432">
            <v>45614</v>
          </cell>
          <cell r="H432">
            <v>45614</v>
          </cell>
          <cell r="I432">
            <v>45614</v>
          </cell>
        </row>
        <row r="432">
          <cell r="DO432">
            <v>8</v>
          </cell>
        </row>
        <row r="432">
          <cell r="DW432">
            <v>0.5</v>
          </cell>
          <cell r="DX432">
            <v>0</v>
          </cell>
          <cell r="DY432">
            <v>0.5</v>
          </cell>
          <cell r="DZ432">
            <v>0</v>
          </cell>
          <cell r="EA432">
            <v>0</v>
          </cell>
          <cell r="EB432">
            <v>0</v>
          </cell>
          <cell r="EC432">
            <v>0</v>
          </cell>
          <cell r="ED432">
            <v>8</v>
          </cell>
        </row>
        <row r="433">
          <cell r="B433" t="str">
            <v>陈兰兰</v>
          </cell>
          <cell r="C433" t="str">
            <v>上海</v>
          </cell>
          <cell r="D433" t="str">
            <v>上海营销一部</v>
          </cell>
          <cell r="E433" t="str">
            <v>周媛组</v>
          </cell>
          <cell r="F433" t="str">
            <v>销售专员</v>
          </cell>
          <cell r="G433">
            <v>45614</v>
          </cell>
          <cell r="H433">
            <v>45614</v>
          </cell>
          <cell r="I433">
            <v>45614</v>
          </cell>
        </row>
        <row r="433">
          <cell r="DW433">
            <v>0.5</v>
          </cell>
          <cell r="DX433">
            <v>0</v>
          </cell>
          <cell r="DY433">
            <v>0.5</v>
          </cell>
          <cell r="DZ433">
            <v>0</v>
          </cell>
          <cell r="EA433">
            <v>0</v>
          </cell>
          <cell r="EB433">
            <v>0</v>
          </cell>
          <cell r="EC433">
            <v>0</v>
          </cell>
          <cell r="ED433">
            <v>0</v>
          </cell>
        </row>
        <row r="434">
          <cell r="B434" t="str">
            <v>李纤</v>
          </cell>
          <cell r="C434" t="str">
            <v>上海</v>
          </cell>
          <cell r="D434" t="str">
            <v>产研二部</v>
          </cell>
          <cell r="E434" t="str">
            <v>系统中台组</v>
          </cell>
          <cell r="F434" t="str">
            <v>Java开发工程师</v>
          </cell>
          <cell r="G434">
            <v>45621</v>
          </cell>
          <cell r="H434">
            <v>45621</v>
          </cell>
          <cell r="I434">
            <v>45621</v>
          </cell>
        </row>
        <row r="434">
          <cell r="DO434">
            <v>2</v>
          </cell>
        </row>
        <row r="434">
          <cell r="DR434">
            <v>8</v>
          </cell>
        </row>
        <row r="434">
          <cell r="DT434">
            <v>8</v>
          </cell>
        </row>
        <row r="434">
          <cell r="DW434">
            <v>0.5</v>
          </cell>
          <cell r="DX434">
            <v>0</v>
          </cell>
          <cell r="DY434">
            <v>0.5</v>
          </cell>
          <cell r="DZ434">
            <v>8</v>
          </cell>
          <cell r="EA434">
            <v>8</v>
          </cell>
          <cell r="EB434">
            <v>0</v>
          </cell>
          <cell r="EC434">
            <v>0</v>
          </cell>
          <cell r="ED434">
            <v>2</v>
          </cell>
        </row>
        <row r="435">
          <cell r="B435" t="str">
            <v>徐世鹏</v>
          </cell>
          <cell r="C435" t="str">
            <v>上海</v>
          </cell>
          <cell r="D435" t="str">
            <v>产研二部</v>
          </cell>
          <cell r="E435" t="str">
            <v>架构组</v>
          </cell>
          <cell r="F435" t="str">
            <v>Java开发工程师</v>
          </cell>
          <cell r="G435">
            <v>45621</v>
          </cell>
          <cell r="H435">
            <v>45621</v>
          </cell>
          <cell r="I435">
            <v>45621</v>
          </cell>
        </row>
        <row r="435">
          <cell r="DW435">
            <v>0.5</v>
          </cell>
          <cell r="DX435">
            <v>0</v>
          </cell>
          <cell r="DY435">
            <v>0.5</v>
          </cell>
          <cell r="DZ435">
            <v>0</v>
          </cell>
          <cell r="EA435">
            <v>0</v>
          </cell>
          <cell r="EB435">
            <v>0</v>
          </cell>
          <cell r="EC435">
            <v>0</v>
          </cell>
          <cell r="ED435">
            <v>0</v>
          </cell>
        </row>
        <row r="436">
          <cell r="B436" t="str">
            <v>陈前洲</v>
          </cell>
          <cell r="C436" t="str">
            <v>深圳</v>
          </cell>
          <cell r="D436" t="str">
            <v>产研二部</v>
          </cell>
          <cell r="E436" t="str">
            <v>业务管理二组</v>
          </cell>
          <cell r="F436" t="str">
            <v>PHP开发工程师</v>
          </cell>
          <cell r="G436">
            <v>45621</v>
          </cell>
          <cell r="H436">
            <v>45621</v>
          </cell>
          <cell r="I436">
            <v>45621</v>
          </cell>
        </row>
        <row r="436">
          <cell r="DS436">
            <v>8</v>
          </cell>
        </row>
        <row r="436">
          <cell r="DW436">
            <v>0.5</v>
          </cell>
          <cell r="DX436">
            <v>0</v>
          </cell>
          <cell r="DY436">
            <v>0.5</v>
          </cell>
          <cell r="DZ436">
            <v>8</v>
          </cell>
          <cell r="EA436">
            <v>0</v>
          </cell>
          <cell r="EB436">
            <v>0</v>
          </cell>
          <cell r="EC436">
            <v>8</v>
          </cell>
          <cell r="ED436">
            <v>0</v>
          </cell>
        </row>
        <row r="437">
          <cell r="B437" t="str">
            <v>黄宇杰</v>
          </cell>
          <cell r="C437" t="str">
            <v>长沙</v>
          </cell>
          <cell r="D437" t="str">
            <v>长沙营销中心</v>
          </cell>
          <cell r="E437" t="str">
            <v>彭文波组</v>
          </cell>
          <cell r="F437" t="str">
            <v>销售专员</v>
          </cell>
          <cell r="G437">
            <v>45621</v>
          </cell>
          <cell r="H437">
            <v>45621</v>
          </cell>
          <cell r="I437">
            <v>45621</v>
          </cell>
        </row>
        <row r="437">
          <cell r="DO437">
            <v>10.32</v>
          </cell>
        </row>
        <row r="437">
          <cell r="DW437">
            <v>0.5</v>
          </cell>
          <cell r="DX437">
            <v>0</v>
          </cell>
          <cell r="DY437">
            <v>0.5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10.32</v>
          </cell>
        </row>
        <row r="438">
          <cell r="B438" t="str">
            <v>杨浩宇</v>
          </cell>
          <cell r="C438" t="str">
            <v>长沙</v>
          </cell>
          <cell r="D438" t="str">
            <v>长沙营销中心</v>
          </cell>
          <cell r="E438" t="str">
            <v>苏星星组</v>
          </cell>
          <cell r="F438" t="str">
            <v>销售专员</v>
          </cell>
          <cell r="G438">
            <v>45623</v>
          </cell>
          <cell r="H438">
            <v>45623</v>
          </cell>
          <cell r="I438">
            <v>45623</v>
          </cell>
        </row>
        <row r="438">
          <cell r="DO438">
            <v>2.67</v>
          </cell>
        </row>
        <row r="438">
          <cell r="DW438">
            <v>0.5</v>
          </cell>
          <cell r="DX438">
            <v>0</v>
          </cell>
          <cell r="DY438">
            <v>0.5</v>
          </cell>
          <cell r="DZ438">
            <v>0</v>
          </cell>
          <cell r="EA438">
            <v>0</v>
          </cell>
          <cell r="EB438">
            <v>0</v>
          </cell>
          <cell r="EC438">
            <v>0</v>
          </cell>
          <cell r="ED438">
            <v>2.67</v>
          </cell>
        </row>
        <row r="439">
          <cell r="B439" t="str">
            <v>罗丹丹</v>
          </cell>
          <cell r="C439" t="str">
            <v>上海</v>
          </cell>
          <cell r="D439" t="str">
            <v>上海营销一部</v>
          </cell>
          <cell r="E439" t="str">
            <v>朱行悟组</v>
          </cell>
          <cell r="F439" t="str">
            <v>销售专员</v>
          </cell>
          <cell r="G439">
            <v>45623</v>
          </cell>
          <cell r="H439">
            <v>45623</v>
          </cell>
          <cell r="I439">
            <v>45623</v>
          </cell>
        </row>
        <row r="439">
          <cell r="DW439">
            <v>0.5</v>
          </cell>
          <cell r="DX439">
            <v>0</v>
          </cell>
          <cell r="DY439">
            <v>0.5</v>
          </cell>
          <cell r="DZ439">
            <v>0</v>
          </cell>
          <cell r="EA439">
            <v>0</v>
          </cell>
          <cell r="EB439">
            <v>0</v>
          </cell>
          <cell r="EC439">
            <v>0</v>
          </cell>
          <cell r="ED439">
            <v>0</v>
          </cell>
        </row>
        <row r="440">
          <cell r="B440" t="str">
            <v>邱容</v>
          </cell>
          <cell r="C440" t="str">
            <v>长沙</v>
          </cell>
          <cell r="D440" t="str">
            <v>长沙营销中心</v>
          </cell>
          <cell r="E440" t="str">
            <v>何倩组</v>
          </cell>
          <cell r="F440" t="str">
            <v>销售专员</v>
          </cell>
          <cell r="G440">
            <v>45628</v>
          </cell>
          <cell r="H440">
            <v>45628</v>
          </cell>
          <cell r="I440">
            <v>45628</v>
          </cell>
        </row>
        <row r="440">
          <cell r="DW440">
            <v>0.5</v>
          </cell>
          <cell r="DX440">
            <v>0</v>
          </cell>
          <cell r="DY440">
            <v>0.5</v>
          </cell>
          <cell r="DZ440">
            <v>0</v>
          </cell>
          <cell r="EA440">
            <v>0</v>
          </cell>
          <cell r="EB440">
            <v>0</v>
          </cell>
          <cell r="EC440">
            <v>0</v>
          </cell>
          <cell r="ED440">
            <v>0</v>
          </cell>
        </row>
        <row r="441">
          <cell r="B441" t="str">
            <v>彭鑫浪</v>
          </cell>
          <cell r="C441" t="str">
            <v>长沙</v>
          </cell>
          <cell r="D441" t="str">
            <v>长沙营销中心</v>
          </cell>
          <cell r="E441" t="str">
            <v>何双组</v>
          </cell>
          <cell r="F441" t="str">
            <v>销售专员</v>
          </cell>
          <cell r="G441">
            <v>45628</v>
          </cell>
          <cell r="H441">
            <v>45628</v>
          </cell>
          <cell r="I441">
            <v>45628</v>
          </cell>
        </row>
        <row r="441">
          <cell r="DW441">
            <v>0.5</v>
          </cell>
          <cell r="DX441">
            <v>0</v>
          </cell>
          <cell r="DY441">
            <v>0.5</v>
          </cell>
          <cell r="DZ441">
            <v>0</v>
          </cell>
          <cell r="EA441">
            <v>0</v>
          </cell>
          <cell r="EB441">
            <v>0</v>
          </cell>
          <cell r="EC441">
            <v>0</v>
          </cell>
          <cell r="ED441">
            <v>0</v>
          </cell>
        </row>
        <row r="442">
          <cell r="B442" t="str">
            <v>刘炜臻</v>
          </cell>
          <cell r="C442" t="str">
            <v>长沙</v>
          </cell>
          <cell r="D442" t="str">
            <v>长沙营销中心</v>
          </cell>
          <cell r="E442" t="str">
            <v>苏星星组</v>
          </cell>
          <cell r="F442" t="str">
            <v>销售专员</v>
          </cell>
          <cell r="G442">
            <v>45628</v>
          </cell>
          <cell r="H442">
            <v>45628</v>
          </cell>
          <cell r="I442">
            <v>45628</v>
          </cell>
        </row>
        <row r="442">
          <cell r="DO442">
            <v>10</v>
          </cell>
        </row>
        <row r="442">
          <cell r="DW442">
            <v>0.5</v>
          </cell>
          <cell r="DX442">
            <v>0</v>
          </cell>
          <cell r="DY442">
            <v>0.5</v>
          </cell>
          <cell r="DZ442">
            <v>0</v>
          </cell>
          <cell r="EA442">
            <v>0</v>
          </cell>
          <cell r="EB442">
            <v>0</v>
          </cell>
          <cell r="EC442">
            <v>0</v>
          </cell>
          <cell r="ED442">
            <v>10</v>
          </cell>
        </row>
        <row r="443">
          <cell r="B443" t="str">
            <v>郭二宁</v>
          </cell>
          <cell r="C443" t="str">
            <v>上海</v>
          </cell>
          <cell r="D443" t="str">
            <v>产研一部</v>
          </cell>
          <cell r="E443" t="str">
            <v>教育一组</v>
          </cell>
          <cell r="F443" t="str">
            <v>Android开发工程师</v>
          </cell>
          <cell r="G443">
            <v>45628</v>
          </cell>
          <cell r="H443">
            <v>45628</v>
          </cell>
          <cell r="I443">
            <v>45628</v>
          </cell>
        </row>
        <row r="443">
          <cell r="DW443">
            <v>0.5</v>
          </cell>
          <cell r="DX443">
            <v>0</v>
          </cell>
          <cell r="DY443">
            <v>0.5</v>
          </cell>
          <cell r="DZ443">
            <v>0</v>
          </cell>
          <cell r="EA443">
            <v>0</v>
          </cell>
          <cell r="EB443">
            <v>0</v>
          </cell>
          <cell r="EC443">
            <v>0</v>
          </cell>
          <cell r="ED443">
            <v>0</v>
          </cell>
        </row>
        <row r="444">
          <cell r="B444" t="str">
            <v>钱策</v>
          </cell>
          <cell r="C444" t="str">
            <v>上海</v>
          </cell>
          <cell r="D444" t="str">
            <v>产研一部</v>
          </cell>
          <cell r="E444" t="str">
            <v>教育一组</v>
          </cell>
          <cell r="F444" t="str">
            <v>iOS开发工程师</v>
          </cell>
          <cell r="G444">
            <v>45628</v>
          </cell>
          <cell r="H444">
            <v>45628</v>
          </cell>
          <cell r="I444">
            <v>45628</v>
          </cell>
        </row>
        <row r="444">
          <cell r="DO444">
            <v>8</v>
          </cell>
        </row>
        <row r="444">
          <cell r="DW444">
            <v>0.5</v>
          </cell>
          <cell r="DX444">
            <v>0</v>
          </cell>
          <cell r="DY444">
            <v>0.5</v>
          </cell>
          <cell r="DZ444">
            <v>0</v>
          </cell>
          <cell r="EA444">
            <v>0</v>
          </cell>
          <cell r="EB444">
            <v>0</v>
          </cell>
          <cell r="EC444">
            <v>0</v>
          </cell>
          <cell r="ED444">
            <v>8</v>
          </cell>
        </row>
        <row r="445">
          <cell r="B445" t="str">
            <v>许宁</v>
          </cell>
          <cell r="C445" t="str">
            <v>上海</v>
          </cell>
          <cell r="D445" t="str">
            <v>业务二部</v>
          </cell>
          <cell r="E445" t="str">
            <v>/</v>
          </cell>
          <cell r="F445" t="str">
            <v>外教运营</v>
          </cell>
          <cell r="G445">
            <v>45628</v>
          </cell>
          <cell r="H445">
            <v>45628</v>
          </cell>
          <cell r="I445">
            <v>45628</v>
          </cell>
        </row>
        <row r="445">
          <cell r="DW445">
            <v>0.5</v>
          </cell>
          <cell r="DX445">
            <v>0</v>
          </cell>
          <cell r="DY445">
            <v>0.5</v>
          </cell>
          <cell r="DZ445">
            <v>0</v>
          </cell>
          <cell r="EA445">
            <v>0</v>
          </cell>
          <cell r="EB445">
            <v>0</v>
          </cell>
          <cell r="EC445">
            <v>0</v>
          </cell>
          <cell r="ED445">
            <v>0</v>
          </cell>
        </row>
        <row r="446">
          <cell r="B446" t="str">
            <v>黄涛</v>
          </cell>
          <cell r="C446" t="str">
            <v>上海</v>
          </cell>
          <cell r="D446" t="str">
            <v>产研一部</v>
          </cell>
          <cell r="E446" t="str">
            <v>教育一组</v>
          </cell>
          <cell r="F446" t="str">
            <v>Android开发工程师</v>
          </cell>
          <cell r="G446">
            <v>45630</v>
          </cell>
          <cell r="H446">
            <v>45630</v>
          </cell>
          <cell r="I446">
            <v>45630</v>
          </cell>
        </row>
        <row r="446">
          <cell r="DW446">
            <v>0.5</v>
          </cell>
          <cell r="DX446">
            <v>0</v>
          </cell>
          <cell r="DY446">
            <v>0.5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</row>
        <row r="447">
          <cell r="B447" t="str">
            <v>江佳新</v>
          </cell>
          <cell r="C447" t="str">
            <v>上海</v>
          </cell>
          <cell r="D447" t="str">
            <v>产研一部</v>
          </cell>
          <cell r="E447" t="str">
            <v>教育一组</v>
          </cell>
          <cell r="F447" t="str">
            <v>UI设计师</v>
          </cell>
          <cell r="G447">
            <v>45635</v>
          </cell>
          <cell r="H447">
            <v>45635</v>
          </cell>
          <cell r="I447">
            <v>45635</v>
          </cell>
        </row>
        <row r="447">
          <cell r="DW447">
            <v>0.5</v>
          </cell>
          <cell r="DX447">
            <v>0</v>
          </cell>
          <cell r="DY447">
            <v>0.5</v>
          </cell>
          <cell r="DZ447">
            <v>0</v>
          </cell>
          <cell r="EA447">
            <v>0</v>
          </cell>
          <cell r="EB447">
            <v>0</v>
          </cell>
          <cell r="EC447">
            <v>0</v>
          </cell>
          <cell r="ED447">
            <v>0</v>
          </cell>
        </row>
        <row r="448">
          <cell r="B448" t="str">
            <v>顾学新</v>
          </cell>
          <cell r="C448" t="str">
            <v>上海</v>
          </cell>
          <cell r="D448" t="str">
            <v>产研二部</v>
          </cell>
          <cell r="E448" t="str">
            <v>架构组</v>
          </cell>
          <cell r="F448" t="str">
            <v>Java开发工程师</v>
          </cell>
          <cell r="G448">
            <v>45635</v>
          </cell>
          <cell r="H448">
            <v>45635</v>
          </cell>
          <cell r="I448">
            <v>45635</v>
          </cell>
        </row>
        <row r="448">
          <cell r="DW448">
            <v>0.5</v>
          </cell>
          <cell r="DX448">
            <v>0</v>
          </cell>
          <cell r="DY448">
            <v>0.5</v>
          </cell>
          <cell r="DZ448">
            <v>0</v>
          </cell>
          <cell r="EA448">
            <v>0</v>
          </cell>
          <cell r="EB448">
            <v>0</v>
          </cell>
          <cell r="EC448">
            <v>0</v>
          </cell>
          <cell r="ED448">
            <v>0</v>
          </cell>
        </row>
        <row r="449">
          <cell r="B449" t="str">
            <v>闫丽扬</v>
          </cell>
          <cell r="C449" t="str">
            <v>上海</v>
          </cell>
          <cell r="D449" t="str">
            <v>产研二部</v>
          </cell>
          <cell r="E449" t="str">
            <v>业务管理二组-深圳团队</v>
          </cell>
          <cell r="F449" t="str">
            <v>测试工程师</v>
          </cell>
          <cell r="G449">
            <v>45635</v>
          </cell>
          <cell r="H449">
            <v>45635</v>
          </cell>
          <cell r="I449">
            <v>45635</v>
          </cell>
        </row>
        <row r="449">
          <cell r="DW449">
            <v>0.5</v>
          </cell>
          <cell r="DX449">
            <v>0</v>
          </cell>
          <cell r="DY449">
            <v>0.5</v>
          </cell>
          <cell r="DZ449">
            <v>0</v>
          </cell>
          <cell r="EA449">
            <v>0</v>
          </cell>
          <cell r="EB449">
            <v>0</v>
          </cell>
          <cell r="EC449">
            <v>0</v>
          </cell>
          <cell r="ED449">
            <v>0</v>
          </cell>
        </row>
        <row r="450">
          <cell r="B450" t="str">
            <v>卢正</v>
          </cell>
          <cell r="C450" t="str">
            <v>上海</v>
          </cell>
          <cell r="D450" t="str">
            <v>产研二部</v>
          </cell>
          <cell r="E450" t="str">
            <v>业务管理一组</v>
          </cell>
          <cell r="F450" t="str">
            <v>前端开发工程师</v>
          </cell>
          <cell r="G450">
            <v>45635</v>
          </cell>
          <cell r="H450">
            <v>45635</v>
          </cell>
          <cell r="I450">
            <v>45635</v>
          </cell>
        </row>
        <row r="450">
          <cell r="DW450">
            <v>0.5</v>
          </cell>
          <cell r="DX450">
            <v>0</v>
          </cell>
          <cell r="DY450">
            <v>0.5</v>
          </cell>
          <cell r="DZ450">
            <v>0</v>
          </cell>
          <cell r="EA450">
            <v>0</v>
          </cell>
          <cell r="EB450">
            <v>0</v>
          </cell>
          <cell r="EC450">
            <v>0</v>
          </cell>
          <cell r="ED450">
            <v>0</v>
          </cell>
        </row>
        <row r="451">
          <cell r="B451" t="str">
            <v>赵万龙</v>
          </cell>
          <cell r="C451" t="str">
            <v>上海</v>
          </cell>
          <cell r="D451" t="str">
            <v>产研二部</v>
          </cell>
          <cell r="E451" t="str">
            <v>架构组</v>
          </cell>
          <cell r="F451" t="str">
            <v>测试工程师</v>
          </cell>
          <cell r="G451">
            <v>45635</v>
          </cell>
          <cell r="H451">
            <v>45635</v>
          </cell>
          <cell r="I451">
            <v>45635</v>
          </cell>
        </row>
        <row r="451">
          <cell r="DW451">
            <v>0.5</v>
          </cell>
          <cell r="DX451">
            <v>0</v>
          </cell>
          <cell r="DY451">
            <v>0.5</v>
          </cell>
          <cell r="DZ451">
            <v>0</v>
          </cell>
          <cell r="EA451">
            <v>0</v>
          </cell>
          <cell r="EB451">
            <v>0</v>
          </cell>
          <cell r="EC451">
            <v>0</v>
          </cell>
          <cell r="ED451">
            <v>0</v>
          </cell>
        </row>
        <row r="452">
          <cell r="B452" t="str">
            <v>陈建鹏</v>
          </cell>
          <cell r="C452" t="str">
            <v>郑州</v>
          </cell>
          <cell r="D452" t="str">
            <v>郑州营销中心</v>
          </cell>
          <cell r="E452" t="str">
            <v>郭学雷组</v>
          </cell>
          <cell r="F452" t="str">
            <v>销售专员</v>
          </cell>
          <cell r="G452">
            <v>45642</v>
          </cell>
          <cell r="H452">
            <v>45642</v>
          </cell>
          <cell r="I452">
            <v>45642</v>
          </cell>
        </row>
        <row r="452"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A452">
            <v>0</v>
          </cell>
          <cell r="EB452">
            <v>0</v>
          </cell>
          <cell r="EC452">
            <v>0</v>
          </cell>
          <cell r="ED452">
            <v>0</v>
          </cell>
        </row>
        <row r="453">
          <cell r="B453" t="str">
            <v>董磊</v>
          </cell>
          <cell r="C453" t="str">
            <v>上海</v>
          </cell>
          <cell r="D453" t="str">
            <v>产研二部</v>
          </cell>
          <cell r="E453" t="str">
            <v>业务管理一组</v>
          </cell>
          <cell r="F453" t="str">
            <v>产品经理</v>
          </cell>
          <cell r="G453">
            <v>45643</v>
          </cell>
          <cell r="H453">
            <v>45643</v>
          </cell>
          <cell r="I453">
            <v>45643</v>
          </cell>
        </row>
        <row r="453"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0</v>
          </cell>
          <cell r="EB453">
            <v>0</v>
          </cell>
          <cell r="EC453">
            <v>0</v>
          </cell>
          <cell r="ED453">
            <v>0</v>
          </cell>
        </row>
        <row r="454">
          <cell r="B454" t="str">
            <v>薛文博</v>
          </cell>
          <cell r="C454" t="str">
            <v>上海</v>
          </cell>
          <cell r="D454" t="str">
            <v>产研二部</v>
          </cell>
          <cell r="E454" t="str">
            <v>架构组</v>
          </cell>
          <cell r="F454" t="str">
            <v>Java开发工程师</v>
          </cell>
          <cell r="G454">
            <v>45644</v>
          </cell>
          <cell r="H454">
            <v>45644</v>
          </cell>
          <cell r="I454">
            <v>45644</v>
          </cell>
        </row>
        <row r="454"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A454">
            <v>0</v>
          </cell>
          <cell r="EB454">
            <v>0</v>
          </cell>
          <cell r="EC454">
            <v>0</v>
          </cell>
          <cell r="ED454">
            <v>0</v>
          </cell>
        </row>
        <row r="455">
          <cell r="B455" t="str">
            <v>叶家美</v>
          </cell>
          <cell r="C455" t="str">
            <v>厦门</v>
          </cell>
          <cell r="D455" t="str">
            <v>阅读事业部</v>
          </cell>
          <cell r="E455" t="str">
            <v>/</v>
          </cell>
          <cell r="F455" t="str">
            <v>阅读学科运营</v>
          </cell>
          <cell r="G455">
            <v>45649</v>
          </cell>
          <cell r="H455">
            <v>45649</v>
          </cell>
          <cell r="I455">
            <v>45649</v>
          </cell>
        </row>
        <row r="455">
          <cell r="DW455">
            <v>0</v>
          </cell>
          <cell r="DX455">
            <v>0</v>
          </cell>
          <cell r="DY455">
            <v>0</v>
          </cell>
          <cell r="DZ455">
            <v>0</v>
          </cell>
          <cell r="EA455">
            <v>0</v>
          </cell>
          <cell r="EB455">
            <v>0</v>
          </cell>
          <cell r="EC455">
            <v>0</v>
          </cell>
          <cell r="ED455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月度汇总"/>
      <sheetName val="打卡时间"/>
      <sheetName val="每日统计"/>
      <sheetName val="原始记录"/>
    </sheetNames>
    <sheetDataSet>
      <sheetData sheetId="0" refreshError="1">
        <row r="1">
          <cell r="A1" t="str">
            <v>月度汇总 统计日期：2025-01-01 至 2025-01-20</v>
          </cell>
        </row>
        <row r="2">
          <cell r="A2" t="str">
            <v>报表生成时间：2025-01-20 09:18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  <cell r="S3" t="str">
            <v>旷工天数</v>
          </cell>
          <cell r="T3" t="str">
            <v>出差时长</v>
          </cell>
          <cell r="U3" t="str">
            <v>外出时长</v>
          </cell>
          <cell r="V3" t="str">
            <v>请假</v>
          </cell>
        </row>
        <row r="3">
          <cell r="AG3" t="str">
            <v>加班总时长</v>
          </cell>
          <cell r="AH3" t="str">
            <v>加班时长（转加班费）</v>
          </cell>
        </row>
        <row r="3">
          <cell r="AK3" t="str">
            <v>加班时长（转调休）</v>
          </cell>
        </row>
        <row r="4">
          <cell r="V4" t="str">
            <v>年假(天)</v>
          </cell>
          <cell r="W4" t="str">
            <v>事假(小时)</v>
          </cell>
          <cell r="X4" t="str">
            <v>病假(天)</v>
          </cell>
          <cell r="Y4" t="str">
            <v>调休(小时)</v>
          </cell>
          <cell r="Z4" t="str">
            <v>婚假(天)</v>
          </cell>
          <cell r="AA4" t="str">
            <v>产假(天)</v>
          </cell>
          <cell r="AB4" t="str">
            <v>陪产假(天)</v>
          </cell>
          <cell r="AC4" t="str">
            <v>丧假(天)</v>
          </cell>
          <cell r="AD4" t="str">
            <v>哺乳假(小时)</v>
          </cell>
          <cell r="AE4" t="str">
            <v>育儿假(天)</v>
          </cell>
          <cell r="AF4" t="str">
            <v>产检假(天)</v>
          </cell>
        </row>
        <row r="4">
          <cell r="AH4" t="str">
            <v>工作日（转加班费）</v>
          </cell>
          <cell r="AI4" t="str">
            <v>休息日（转加班费）</v>
          </cell>
          <cell r="AJ4" t="str">
            <v>节假日（转加班费）</v>
          </cell>
          <cell r="AK4" t="str">
            <v>工作日（转调休）</v>
          </cell>
          <cell r="AL4" t="str">
            <v>休息日（转调休）</v>
          </cell>
        </row>
        <row r="5">
          <cell r="A5" t="str">
            <v>IT</v>
          </cell>
          <cell r="B5" t="str">
            <v>上海办公室</v>
          </cell>
          <cell r="C5" t="str">
            <v>领视科技</v>
          </cell>
          <cell r="D5" t="str">
            <v/>
          </cell>
          <cell r="E5" t="str">
            <v/>
          </cell>
          <cell r="F5" t="str">
            <v>0131123117643371</v>
          </cell>
        </row>
        <row r="5">
          <cell r="H5" t="str">
            <v>7</v>
          </cell>
        </row>
        <row r="6">
          <cell r="A6" t="str">
            <v>刘其坚</v>
          </cell>
          <cell r="B6" t="str">
            <v>未加入考勤组</v>
          </cell>
          <cell r="C6" t="str">
            <v>领视科技</v>
          </cell>
          <cell r="D6" t="str">
            <v/>
          </cell>
          <cell r="E6" t="str">
            <v>CEO</v>
          </cell>
          <cell r="F6" t="str">
            <v>085643603120865212</v>
          </cell>
        </row>
        <row r="7">
          <cell r="A7" t="str">
            <v>邓雅芳</v>
          </cell>
          <cell r="B7" t="str">
            <v>上海办公室</v>
          </cell>
          <cell r="C7" t="str">
            <v>领视科技-财务部</v>
          </cell>
          <cell r="D7" t="str">
            <v/>
          </cell>
          <cell r="E7" t="str">
            <v>财务会计</v>
          </cell>
          <cell r="F7" t="str">
            <v>1638323873740942</v>
          </cell>
          <cell r="G7" t="str">
            <v>15</v>
          </cell>
          <cell r="H7" t="str">
            <v>7</v>
          </cell>
          <cell r="I7" t="str">
            <v>6330</v>
          </cell>
          <cell r="J7" t="str">
            <v>1</v>
          </cell>
          <cell r="K7" t="str">
            <v>7</v>
          </cell>
        </row>
        <row r="7">
          <cell r="U7" t="str">
            <v>2.5</v>
          </cell>
        </row>
        <row r="7">
          <cell r="Y7" t="str">
            <v>6</v>
          </cell>
        </row>
        <row r="7">
          <cell r="AG7" t="str">
            <v>14.5</v>
          </cell>
        </row>
        <row r="7">
          <cell r="AL7" t="str">
            <v>10</v>
          </cell>
        </row>
        <row r="8">
          <cell r="A8" t="str">
            <v>胡生娜</v>
          </cell>
          <cell r="B8" t="str">
            <v>上海办公室</v>
          </cell>
          <cell r="C8" t="str">
            <v>领视科技-财务部</v>
          </cell>
          <cell r="D8" t="str">
            <v/>
          </cell>
          <cell r="E8" t="str">
            <v>财务总监</v>
          </cell>
          <cell r="F8" t="str">
            <v>15909773962266612</v>
          </cell>
          <cell r="G8" t="str">
            <v>12</v>
          </cell>
          <cell r="H8" t="str">
            <v>7</v>
          </cell>
          <cell r="I8" t="str">
            <v>6087</v>
          </cell>
        </row>
        <row r="8">
          <cell r="W8" t="str">
            <v>0.5</v>
          </cell>
        </row>
        <row r="9">
          <cell r="A9" t="str">
            <v>刘玉</v>
          </cell>
          <cell r="B9" t="str">
            <v>上海办公室</v>
          </cell>
          <cell r="C9" t="str">
            <v>领视科技-财务部</v>
          </cell>
          <cell r="D9" t="str">
            <v/>
          </cell>
          <cell r="E9" t="str">
            <v>财务会计</v>
          </cell>
          <cell r="F9" t="str">
            <v>0960510410681073</v>
          </cell>
          <cell r="G9" t="str">
            <v>12</v>
          </cell>
          <cell r="H9" t="str">
            <v>7</v>
          </cell>
          <cell r="I9" t="str">
            <v>5840</v>
          </cell>
        </row>
        <row r="10">
          <cell r="A10" t="str">
            <v>倪亦歆</v>
          </cell>
          <cell r="B10" t="str">
            <v>上海办公室</v>
          </cell>
          <cell r="C10" t="str">
            <v>领视科技-财务部</v>
          </cell>
          <cell r="D10" t="str">
            <v/>
          </cell>
          <cell r="E10" t="str">
            <v>财务会计</v>
          </cell>
          <cell r="F10" t="str">
            <v>17131464937827024</v>
          </cell>
          <cell r="G10" t="str">
            <v>11</v>
          </cell>
          <cell r="H10" t="str">
            <v>7</v>
          </cell>
          <cell r="I10" t="str">
            <v>4856</v>
          </cell>
        </row>
        <row r="10">
          <cell r="V10" t="str">
            <v>2.5</v>
          </cell>
        </row>
        <row r="10">
          <cell r="Y10" t="str">
            <v>6.5</v>
          </cell>
        </row>
        <row r="10">
          <cell r="AG10" t="str">
            <v>7.5</v>
          </cell>
        </row>
        <row r="10">
          <cell r="AL10" t="str">
            <v>7.5</v>
          </cell>
        </row>
        <row r="11">
          <cell r="A11" t="str">
            <v>罗细娟</v>
          </cell>
          <cell r="B11" t="str">
            <v>上海产研中心</v>
          </cell>
          <cell r="C11" t="str">
            <v>领视科技-产研二部</v>
          </cell>
          <cell r="D11" t="str">
            <v/>
          </cell>
          <cell r="E11" t="str">
            <v>产品经理</v>
          </cell>
          <cell r="F11" t="str">
            <v>163089645697616</v>
          </cell>
          <cell r="G11" t="str">
            <v>12</v>
          </cell>
          <cell r="H11" t="str">
            <v>7</v>
          </cell>
          <cell r="I11" t="str">
            <v>5793</v>
          </cell>
          <cell r="J11" t="str">
            <v>2</v>
          </cell>
          <cell r="K11" t="str">
            <v>6</v>
          </cell>
        </row>
        <row r="11">
          <cell r="Y11" t="str">
            <v>2</v>
          </cell>
        </row>
        <row r="11">
          <cell r="AE11" t="str">
            <v>1</v>
          </cell>
        </row>
        <row r="12">
          <cell r="A12" t="str">
            <v>沈刚</v>
          </cell>
          <cell r="B12" t="str">
            <v>上海产研中心</v>
          </cell>
          <cell r="C12" t="str">
            <v>领视科技-产研二部</v>
          </cell>
          <cell r="D12" t="str">
            <v/>
          </cell>
          <cell r="E12" t="str">
            <v>技术总监</v>
          </cell>
          <cell r="F12" t="str">
            <v>0935050114882322</v>
          </cell>
          <cell r="G12" t="str">
            <v>2</v>
          </cell>
          <cell r="H12" t="str">
            <v>7</v>
          </cell>
        </row>
        <row r="12">
          <cell r="Q12" t="str">
            <v>1</v>
          </cell>
          <cell r="R12" t="str">
            <v>1</v>
          </cell>
          <cell r="S12" t="str">
            <v>9</v>
          </cell>
        </row>
        <row r="12">
          <cell r="V12" t="str">
            <v>1</v>
          </cell>
        </row>
        <row r="13">
          <cell r="A13" t="str">
            <v>夏菁</v>
          </cell>
          <cell r="B13" t="str">
            <v>上海产研中心</v>
          </cell>
          <cell r="C13" t="str">
            <v>领视科技-产研二部-测试二部</v>
          </cell>
          <cell r="D13" t="str">
            <v/>
          </cell>
          <cell r="E13" t="str">
            <v>测试经理</v>
          </cell>
          <cell r="F13" t="str">
            <v>15989263484262636</v>
          </cell>
          <cell r="G13" t="str">
            <v>15</v>
          </cell>
          <cell r="H13" t="str">
            <v>7</v>
          </cell>
          <cell r="I13" t="str">
            <v>7642</v>
          </cell>
        </row>
        <row r="13">
          <cell r="AG13" t="str">
            <v>15</v>
          </cell>
        </row>
        <row r="13">
          <cell r="AL13" t="str">
            <v>15</v>
          </cell>
        </row>
        <row r="14">
          <cell r="A14" t="str">
            <v>邬甜甜</v>
          </cell>
          <cell r="B14" t="str">
            <v>上海产研中心</v>
          </cell>
          <cell r="C14" t="str">
            <v>领视科技-产研二部-测试二部</v>
          </cell>
          <cell r="D14" t="str">
            <v/>
          </cell>
          <cell r="E14" t="str">
            <v>测试工程师</v>
          </cell>
          <cell r="F14" t="str">
            <v>17034700292719835</v>
          </cell>
          <cell r="G14" t="str">
            <v>10</v>
          </cell>
          <cell r="H14" t="str">
            <v>7</v>
          </cell>
          <cell r="I14" t="str">
            <v>6326</v>
          </cell>
        </row>
        <row r="14">
          <cell r="X14" t="str">
            <v>3</v>
          </cell>
        </row>
        <row r="15">
          <cell r="A15" t="str">
            <v>田方玉</v>
          </cell>
          <cell r="B15" t="str">
            <v>上海产研中心</v>
          </cell>
          <cell r="C15" t="str">
            <v>领视科技-产研二部-测试二部-架构测试组</v>
          </cell>
          <cell r="D15" t="str">
            <v/>
          </cell>
          <cell r="E15" t="str">
            <v>测试工程师</v>
          </cell>
          <cell r="F15" t="str">
            <v>17034694841143567</v>
          </cell>
          <cell r="G15" t="str">
            <v>12</v>
          </cell>
          <cell r="H15" t="str">
            <v>7</v>
          </cell>
          <cell r="I15" t="str">
            <v>6804</v>
          </cell>
        </row>
        <row r="16">
          <cell r="A16" t="str">
            <v>张金凯</v>
          </cell>
          <cell r="B16" t="str">
            <v>上海产研中心</v>
          </cell>
          <cell r="C16" t="str">
            <v>领视科技-产研二部-测试二部-架构测试组</v>
          </cell>
          <cell r="D16" t="str">
            <v/>
          </cell>
          <cell r="E16" t="str">
            <v>测试主管</v>
          </cell>
          <cell r="F16" t="str">
            <v>16212183796573118</v>
          </cell>
          <cell r="G16" t="str">
            <v>15</v>
          </cell>
          <cell r="H16" t="str">
            <v>7</v>
          </cell>
          <cell r="I16" t="str">
            <v>9815</v>
          </cell>
        </row>
        <row r="16">
          <cell r="AG16" t="str">
            <v>16</v>
          </cell>
        </row>
        <row r="16">
          <cell r="AL16" t="str">
            <v>16</v>
          </cell>
        </row>
        <row r="17">
          <cell r="A17" t="str">
            <v>赵万龙</v>
          </cell>
          <cell r="B17" t="str">
            <v>上海产研中心</v>
          </cell>
          <cell r="C17" t="str">
            <v>领视科技-产研二部-测试二部-架构测试组</v>
          </cell>
          <cell r="D17" t="str">
            <v/>
          </cell>
          <cell r="E17" t="str">
            <v>测试工程师</v>
          </cell>
          <cell r="F17" t="str">
            <v>17337094145133114</v>
          </cell>
          <cell r="G17" t="str">
            <v>13</v>
          </cell>
          <cell r="H17" t="str">
            <v>7</v>
          </cell>
          <cell r="I17" t="str">
            <v>6482</v>
          </cell>
        </row>
        <row r="18">
          <cell r="A18" t="str">
            <v>程坤宇</v>
          </cell>
          <cell r="B18" t="str">
            <v>上海产研中心</v>
          </cell>
          <cell r="C18" t="str">
            <v>领视科技-产研二部-测试二部-教育二组测试组</v>
          </cell>
          <cell r="D18" t="str">
            <v/>
          </cell>
          <cell r="E18" t="str">
            <v>测试工程师</v>
          </cell>
          <cell r="F18" t="str">
            <v>16903367455472828</v>
          </cell>
          <cell r="G18" t="str">
            <v>14</v>
          </cell>
          <cell r="H18" t="str">
            <v>7</v>
          </cell>
          <cell r="I18" t="str">
            <v>7132</v>
          </cell>
        </row>
        <row r="18">
          <cell r="V18" t="str">
            <v>0.5</v>
          </cell>
        </row>
        <row r="18">
          <cell r="AG18" t="str">
            <v>8</v>
          </cell>
        </row>
        <row r="18">
          <cell r="AL18" t="str">
            <v>8</v>
          </cell>
        </row>
        <row r="19">
          <cell r="A19" t="str">
            <v>张双麒</v>
          </cell>
          <cell r="B19" t="str">
            <v>上海产研中心</v>
          </cell>
          <cell r="C19" t="str">
            <v>领视科技-产研二部-测试二部-教育二组测试组</v>
          </cell>
          <cell r="D19" t="str">
            <v/>
          </cell>
          <cell r="E19" t="str">
            <v>测试工程师</v>
          </cell>
          <cell r="F19" t="str">
            <v>17096925012836857</v>
          </cell>
          <cell r="G19" t="str">
            <v>11</v>
          </cell>
          <cell r="H19" t="str">
            <v>7</v>
          </cell>
          <cell r="I19" t="str">
            <v>5725</v>
          </cell>
        </row>
        <row r="19">
          <cell r="V19" t="str">
            <v>2</v>
          </cell>
        </row>
        <row r="19">
          <cell r="Y19" t="str">
            <v>8</v>
          </cell>
        </row>
        <row r="19">
          <cell r="AG19" t="str">
            <v>8</v>
          </cell>
        </row>
        <row r="19">
          <cell r="AI19" t="str">
            <v>8</v>
          </cell>
        </row>
        <row r="20">
          <cell r="A20" t="str">
            <v>张程莹</v>
          </cell>
          <cell r="B20" t="str">
            <v>深圳考勤组（研发团队）</v>
          </cell>
          <cell r="C20" t="str">
            <v>领视科技-产研二部-测试二部-业务管理二组深圳测试组</v>
          </cell>
          <cell r="D20" t="str">
            <v/>
          </cell>
          <cell r="E20" t="str">
            <v>测试工程师</v>
          </cell>
          <cell r="F20" t="str">
            <v>16914596109847929</v>
          </cell>
          <cell r="G20" t="str">
            <v>11</v>
          </cell>
          <cell r="H20" t="str">
            <v>7</v>
          </cell>
          <cell r="I20" t="str">
            <v>5585</v>
          </cell>
          <cell r="J20" t="str">
            <v>1</v>
          </cell>
          <cell r="K20" t="str">
            <v>6</v>
          </cell>
        </row>
        <row r="20">
          <cell r="S20" t="str">
            <v>1</v>
          </cell>
        </row>
        <row r="21">
          <cell r="A21" t="str">
            <v>徐宁</v>
          </cell>
          <cell r="B21" t="str">
            <v>上海产研中心</v>
          </cell>
          <cell r="C21" t="str">
            <v>领视科技-产研二部-测试二部-业务管理一组测试组</v>
          </cell>
          <cell r="D21" t="str">
            <v/>
          </cell>
          <cell r="E21" t="str">
            <v>测试工程师</v>
          </cell>
          <cell r="F21" t="str">
            <v>16988040360373441</v>
          </cell>
          <cell r="G21" t="str">
            <v>12</v>
          </cell>
          <cell r="H21" t="str">
            <v>7</v>
          </cell>
          <cell r="I21" t="str">
            <v>7054</v>
          </cell>
        </row>
        <row r="22">
          <cell r="A22" t="str">
            <v>尹钧正</v>
          </cell>
          <cell r="B22" t="str">
            <v>上海产研中心</v>
          </cell>
          <cell r="C22" t="str">
            <v>领视科技-产研二部-测试二部-业务管理一组测试组</v>
          </cell>
          <cell r="D22" t="str">
            <v/>
          </cell>
          <cell r="E22" t="str">
            <v>测试工程师</v>
          </cell>
          <cell r="F22" t="str">
            <v>16855853223868848</v>
          </cell>
          <cell r="G22" t="str">
            <v>10</v>
          </cell>
          <cell r="H22" t="str">
            <v>7</v>
          </cell>
          <cell r="I22" t="str">
            <v>4849</v>
          </cell>
          <cell r="J22" t="str">
            <v>4</v>
          </cell>
          <cell r="K22" t="str">
            <v>27</v>
          </cell>
        </row>
        <row r="22">
          <cell r="X22" t="str">
            <v>2</v>
          </cell>
          <cell r="Y22" t="str">
            <v>2.5</v>
          </cell>
        </row>
        <row r="23">
          <cell r="A23" t="str">
            <v>吴登朋</v>
          </cell>
          <cell r="B23" t="str">
            <v>上海产研中心</v>
          </cell>
          <cell r="C23" t="str">
            <v>领视科技-产研二部-测试二部-中台测试组</v>
          </cell>
          <cell r="D23" t="str">
            <v/>
          </cell>
          <cell r="E23" t="str">
            <v>测试工程师</v>
          </cell>
          <cell r="F23" t="str">
            <v>16762529591921661</v>
          </cell>
          <cell r="G23" t="str">
            <v>14</v>
          </cell>
          <cell r="H23" t="str">
            <v>7</v>
          </cell>
          <cell r="I23" t="str">
            <v>7410</v>
          </cell>
        </row>
        <row r="23">
          <cell r="R23" t="str">
            <v>1</v>
          </cell>
        </row>
        <row r="23">
          <cell r="AG23" t="str">
            <v>10</v>
          </cell>
        </row>
        <row r="23">
          <cell r="AL23" t="str">
            <v>10</v>
          </cell>
        </row>
        <row r="24">
          <cell r="A24" t="str">
            <v>徐姣姣</v>
          </cell>
          <cell r="B24" t="str">
            <v>上海产研中心</v>
          </cell>
          <cell r="C24" t="str">
            <v>领视科技-产研二部-测试二部-中台测试组</v>
          </cell>
          <cell r="D24" t="str">
            <v/>
          </cell>
          <cell r="E24" t="str">
            <v>测试工程师</v>
          </cell>
          <cell r="F24" t="str">
            <v>16762526817343608</v>
          </cell>
          <cell r="G24" t="str">
            <v>10</v>
          </cell>
          <cell r="H24" t="str">
            <v>7</v>
          </cell>
          <cell r="I24" t="str">
            <v>5516</v>
          </cell>
        </row>
        <row r="24">
          <cell r="Y24" t="str">
            <v>16</v>
          </cell>
        </row>
        <row r="25">
          <cell r="A25" t="str">
            <v>孙超</v>
          </cell>
          <cell r="B25" t="str">
            <v>上海产研中心</v>
          </cell>
          <cell r="C25" t="str">
            <v>领视科技-产研二部-产品部-业务管理二组产品组</v>
          </cell>
          <cell r="D25" t="str">
            <v/>
          </cell>
          <cell r="E25" t="str">
            <v>产品主管</v>
          </cell>
          <cell r="F25" t="str">
            <v>16944839870716440</v>
          </cell>
          <cell r="G25" t="str">
            <v>12</v>
          </cell>
          <cell r="H25" t="str">
            <v>7</v>
          </cell>
          <cell r="I25" t="str">
            <v>6597</v>
          </cell>
          <cell r="J25" t="str">
            <v>2</v>
          </cell>
          <cell r="K25" t="str">
            <v>3</v>
          </cell>
        </row>
        <row r="26">
          <cell r="A26" t="str">
            <v>董磊</v>
          </cell>
          <cell r="B26" t="str">
            <v>上海产研中心</v>
          </cell>
          <cell r="C26" t="str">
            <v>领视科技-产研二部-产品部-业务管理一组产品组</v>
          </cell>
          <cell r="D26" t="str">
            <v/>
          </cell>
          <cell r="E26" t="str">
            <v>产品经理</v>
          </cell>
          <cell r="F26" t="str">
            <v>17344003182186812</v>
          </cell>
          <cell r="G26" t="str">
            <v>12</v>
          </cell>
          <cell r="H26" t="str">
            <v>7</v>
          </cell>
          <cell r="I26" t="str">
            <v>5951</v>
          </cell>
        </row>
        <row r="26">
          <cell r="W26" t="str">
            <v>2.5</v>
          </cell>
        </row>
        <row r="27">
          <cell r="A27" t="str">
            <v>刘浩</v>
          </cell>
          <cell r="B27" t="str">
            <v>上海产研中心</v>
          </cell>
          <cell r="C27" t="str">
            <v>领视科技-产研二部-产品部-业务管理一组产品组</v>
          </cell>
          <cell r="D27" t="str">
            <v/>
          </cell>
          <cell r="E27" t="str">
            <v>产品经理</v>
          </cell>
          <cell r="F27" t="str">
            <v>17181576014916335</v>
          </cell>
          <cell r="G27" t="str">
            <v>12</v>
          </cell>
          <cell r="H27" t="str">
            <v>7</v>
          </cell>
          <cell r="I27" t="str">
            <v>5819</v>
          </cell>
        </row>
        <row r="27">
          <cell r="Y27" t="str">
            <v>4</v>
          </cell>
        </row>
        <row r="28">
          <cell r="A28" t="str">
            <v>孙唯嘉</v>
          </cell>
          <cell r="B28" t="str">
            <v>上海产研中心</v>
          </cell>
          <cell r="C28" t="str">
            <v>领视科技-产研二部-产品部-业务管理一组产品组</v>
          </cell>
          <cell r="D28" t="str">
            <v/>
          </cell>
          <cell r="E28" t="str">
            <v>产品主管</v>
          </cell>
          <cell r="F28" t="str">
            <v>1660529652288531</v>
          </cell>
          <cell r="G28" t="str">
            <v>13</v>
          </cell>
          <cell r="H28" t="str">
            <v>7</v>
          </cell>
          <cell r="I28" t="str">
            <v>5125</v>
          </cell>
          <cell r="J28" t="str">
            <v>1</v>
          </cell>
          <cell r="K28" t="str">
            <v>2</v>
          </cell>
        </row>
        <row r="28">
          <cell r="Q28" t="str">
            <v>2</v>
          </cell>
        </row>
        <row r="28">
          <cell r="Y28" t="str">
            <v>2</v>
          </cell>
        </row>
        <row r="28">
          <cell r="AG28" t="str">
            <v>3</v>
          </cell>
        </row>
        <row r="28">
          <cell r="AL28" t="str">
            <v>3</v>
          </cell>
        </row>
        <row r="29">
          <cell r="A29" t="str">
            <v>张家惠</v>
          </cell>
          <cell r="B29" t="str">
            <v>上海产研中心</v>
          </cell>
          <cell r="C29" t="str">
            <v>领视科技-产研二部-架构组-测试</v>
          </cell>
          <cell r="D29" t="str">
            <v/>
          </cell>
          <cell r="E29" t="str">
            <v>测试工程师</v>
          </cell>
          <cell r="F29" t="str">
            <v>16988036666353838</v>
          </cell>
          <cell r="G29" t="str">
            <v>13</v>
          </cell>
          <cell r="H29" t="str">
            <v>7</v>
          </cell>
          <cell r="I29" t="str">
            <v>7833</v>
          </cell>
        </row>
        <row r="29">
          <cell r="AG29" t="str">
            <v>8</v>
          </cell>
        </row>
        <row r="29">
          <cell r="AL29" t="str">
            <v>8</v>
          </cell>
        </row>
        <row r="30">
          <cell r="A30" t="str">
            <v>顾学新</v>
          </cell>
          <cell r="B30" t="str">
            <v>上海产研中心</v>
          </cell>
          <cell r="C30" t="str">
            <v>领视科技-产研二部-架构组-开发</v>
          </cell>
          <cell r="D30" t="str">
            <v/>
          </cell>
          <cell r="E30" t="str">
            <v>Java开发工程师</v>
          </cell>
          <cell r="F30" t="str">
            <v>17337118757229596</v>
          </cell>
          <cell r="G30" t="str">
            <v>13</v>
          </cell>
          <cell r="H30" t="str">
            <v>7</v>
          </cell>
          <cell r="I30" t="str">
            <v>7614</v>
          </cell>
        </row>
        <row r="30">
          <cell r="AG30" t="str">
            <v>8</v>
          </cell>
        </row>
        <row r="30">
          <cell r="AL30" t="str">
            <v>8</v>
          </cell>
        </row>
        <row r="31">
          <cell r="A31" t="str">
            <v>胡军</v>
          </cell>
          <cell r="B31" t="str">
            <v>上海产研中心</v>
          </cell>
          <cell r="C31" t="str">
            <v>领视科技-产研二部-架构组-开发</v>
          </cell>
          <cell r="D31" t="str">
            <v/>
          </cell>
          <cell r="E31" t="str">
            <v>架构主管</v>
          </cell>
          <cell r="F31" t="str">
            <v>16145652584269973</v>
          </cell>
          <cell r="G31" t="str">
            <v>13</v>
          </cell>
          <cell r="H31" t="str">
            <v>7</v>
          </cell>
          <cell r="I31" t="str">
            <v>7111</v>
          </cell>
          <cell r="J31" t="str">
            <v>1</v>
          </cell>
          <cell r="K31" t="str">
            <v>10</v>
          </cell>
        </row>
        <row r="32">
          <cell r="A32" t="str">
            <v>焦少平</v>
          </cell>
          <cell r="B32" t="str">
            <v>上海产研中心</v>
          </cell>
          <cell r="C32" t="str">
            <v>领视科技-产研二部-架构组-开发</v>
          </cell>
          <cell r="D32" t="str">
            <v/>
          </cell>
          <cell r="E32" t="str">
            <v>资深Java开发工程师</v>
          </cell>
          <cell r="F32" t="str">
            <v>17092593888418049</v>
          </cell>
          <cell r="G32" t="str">
            <v>11.5</v>
          </cell>
          <cell r="H32" t="str">
            <v>7</v>
          </cell>
          <cell r="I32" t="str">
            <v>5917</v>
          </cell>
          <cell r="J32" t="str">
            <v>2</v>
          </cell>
          <cell r="K32" t="str">
            <v>6</v>
          </cell>
        </row>
        <row r="32">
          <cell r="V32" t="str">
            <v>0.5</v>
          </cell>
        </row>
        <row r="32">
          <cell r="AE32" t="str">
            <v>0.5</v>
          </cell>
        </row>
        <row r="33">
          <cell r="A33" t="str">
            <v>孙运成</v>
          </cell>
          <cell r="B33" t="str">
            <v>上海产研中心</v>
          </cell>
          <cell r="C33" t="str">
            <v>领视科技-产研二部-架构组-开发</v>
          </cell>
          <cell r="D33" t="str">
            <v/>
          </cell>
          <cell r="E33" t="str">
            <v>Java开发工程师</v>
          </cell>
          <cell r="F33" t="str">
            <v>16781566411223385</v>
          </cell>
          <cell r="G33" t="str">
            <v>13</v>
          </cell>
          <cell r="H33" t="str">
            <v>7</v>
          </cell>
          <cell r="I33" t="str">
            <v>7044</v>
          </cell>
        </row>
        <row r="33">
          <cell r="AG33" t="str">
            <v>4.5</v>
          </cell>
        </row>
        <row r="33">
          <cell r="AI33" t="str">
            <v>4.5</v>
          </cell>
        </row>
        <row r="34">
          <cell r="A34" t="str">
            <v>王敬豪</v>
          </cell>
          <cell r="B34" t="str">
            <v>上海产研中心</v>
          </cell>
          <cell r="C34" t="str">
            <v>领视科技-产研二部-架构组-开发</v>
          </cell>
          <cell r="D34" t="str">
            <v/>
          </cell>
          <cell r="E34" t="str">
            <v>JAVA开发工程师</v>
          </cell>
          <cell r="F34" t="str">
            <v>16575053120257284</v>
          </cell>
          <cell r="G34" t="str">
            <v>11</v>
          </cell>
          <cell r="H34" t="str">
            <v>7</v>
          </cell>
          <cell r="I34" t="str">
            <v>6341</v>
          </cell>
        </row>
        <row r="34">
          <cell r="V34" t="str">
            <v>1</v>
          </cell>
        </row>
        <row r="35">
          <cell r="A35" t="str">
            <v>徐世鹏</v>
          </cell>
          <cell r="B35" t="str">
            <v>上海产研中心</v>
          </cell>
          <cell r="C35" t="str">
            <v>领视科技-产研二部-架构组-开发</v>
          </cell>
          <cell r="D35" t="str">
            <v/>
          </cell>
          <cell r="E35" t="str">
            <v>Java开发工程师</v>
          </cell>
          <cell r="F35" t="str">
            <v>1732499682667233</v>
          </cell>
          <cell r="G35" t="str">
            <v>13</v>
          </cell>
          <cell r="H35" t="str">
            <v>7</v>
          </cell>
          <cell r="I35" t="str">
            <v>7571</v>
          </cell>
        </row>
        <row r="36">
          <cell r="A36" t="str">
            <v>薛文博</v>
          </cell>
          <cell r="B36" t="str">
            <v>上海产研中心</v>
          </cell>
          <cell r="C36" t="str">
            <v>领视科技-产研二部-架构组-开发</v>
          </cell>
          <cell r="D36" t="str">
            <v/>
          </cell>
          <cell r="E36" t="str">
            <v>Java开发工程师</v>
          </cell>
          <cell r="F36" t="str">
            <v>17344867523815950</v>
          </cell>
          <cell r="G36" t="str">
            <v>12</v>
          </cell>
          <cell r="H36" t="str">
            <v>7</v>
          </cell>
          <cell r="I36" t="str">
            <v>6402</v>
          </cell>
        </row>
        <row r="36">
          <cell r="W36" t="str">
            <v>8</v>
          </cell>
        </row>
        <row r="37">
          <cell r="A37" t="str">
            <v>周宏坤</v>
          </cell>
          <cell r="B37" t="str">
            <v>上海产研中心</v>
          </cell>
          <cell r="C37" t="str">
            <v>领视科技-产研二部-架构组-开发</v>
          </cell>
          <cell r="D37" t="str">
            <v/>
          </cell>
          <cell r="E37" t="str">
            <v>资深Java开发工程师</v>
          </cell>
          <cell r="F37" t="str">
            <v>01040162602521514269</v>
          </cell>
          <cell r="G37" t="str">
            <v>13</v>
          </cell>
          <cell r="H37" t="str">
            <v>7</v>
          </cell>
          <cell r="I37" t="str">
            <v>7217</v>
          </cell>
          <cell r="J37" t="str">
            <v>2</v>
          </cell>
          <cell r="K37" t="str">
            <v>3</v>
          </cell>
        </row>
        <row r="37">
          <cell r="Q37" t="str">
            <v>1</v>
          </cell>
        </row>
        <row r="37">
          <cell r="AG37" t="str">
            <v>8</v>
          </cell>
        </row>
        <row r="37">
          <cell r="AI37" t="str">
            <v>8</v>
          </cell>
        </row>
        <row r="38">
          <cell r="A38" t="str">
            <v>黄金伟</v>
          </cell>
          <cell r="B38" t="str">
            <v>上海产研中心</v>
          </cell>
          <cell r="C38" t="str">
            <v>领视科技-产研二部-系统运维组</v>
          </cell>
          <cell r="D38" t="str">
            <v/>
          </cell>
          <cell r="E38" t="str">
            <v>运维主管</v>
          </cell>
          <cell r="F38" t="str">
            <v>1620267924594739</v>
          </cell>
          <cell r="G38" t="str">
            <v>15</v>
          </cell>
          <cell r="H38" t="str">
            <v>7</v>
          </cell>
          <cell r="I38" t="str">
            <v>6497</v>
          </cell>
          <cell r="J38" t="str">
            <v>1</v>
          </cell>
          <cell r="K38" t="str">
            <v>11</v>
          </cell>
        </row>
        <row r="38">
          <cell r="R38" t="str">
            <v>1</v>
          </cell>
        </row>
        <row r="38">
          <cell r="AG38" t="str">
            <v>13.5</v>
          </cell>
        </row>
        <row r="38">
          <cell r="AL38" t="str">
            <v>13.5</v>
          </cell>
        </row>
        <row r="39">
          <cell r="A39" t="str">
            <v>刘翼飞</v>
          </cell>
          <cell r="B39" t="str">
            <v>上海产研中心</v>
          </cell>
          <cell r="C39" t="str">
            <v>领视科技-产研二部-系统运维组</v>
          </cell>
          <cell r="D39" t="str">
            <v/>
          </cell>
          <cell r="E39" t="str">
            <v>运维工程师</v>
          </cell>
          <cell r="F39" t="str">
            <v>16768576080801195</v>
          </cell>
          <cell r="G39" t="str">
            <v>13</v>
          </cell>
          <cell r="H39" t="str">
            <v>7</v>
          </cell>
          <cell r="I39" t="str">
            <v>6289</v>
          </cell>
        </row>
        <row r="39">
          <cell r="AG39" t="str">
            <v>8</v>
          </cell>
        </row>
        <row r="39">
          <cell r="AL39" t="str">
            <v>8</v>
          </cell>
        </row>
        <row r="40">
          <cell r="A40" t="str">
            <v>赵朝龙</v>
          </cell>
          <cell r="B40" t="str">
            <v>上海产研中心</v>
          </cell>
          <cell r="C40" t="str">
            <v>领视科技-产研二部-系统运维组</v>
          </cell>
          <cell r="D40" t="str">
            <v/>
          </cell>
          <cell r="E40" t="str">
            <v>运维工程师</v>
          </cell>
          <cell r="F40" t="str">
            <v>16768576553665916</v>
          </cell>
          <cell r="G40" t="str">
            <v>11</v>
          </cell>
          <cell r="H40" t="str">
            <v>7</v>
          </cell>
          <cell r="I40" t="str">
            <v>5818</v>
          </cell>
        </row>
        <row r="40">
          <cell r="Y40" t="str">
            <v>8</v>
          </cell>
        </row>
        <row r="41">
          <cell r="A41" t="str">
            <v>汪诗雨</v>
          </cell>
          <cell r="B41" t="str">
            <v>上海产研中心</v>
          </cell>
          <cell r="C41" t="str">
            <v>领视科技-产研二部-系统中台组-测试</v>
          </cell>
          <cell r="D41" t="str">
            <v/>
          </cell>
          <cell r="E41" t="str">
            <v>测试工程师</v>
          </cell>
          <cell r="F41" t="str">
            <v>1698803414506584</v>
          </cell>
          <cell r="G41" t="str">
            <v>14</v>
          </cell>
          <cell r="H41" t="str">
            <v>7</v>
          </cell>
          <cell r="I41" t="str">
            <v>7202</v>
          </cell>
        </row>
        <row r="41">
          <cell r="AG41" t="str">
            <v>10</v>
          </cell>
        </row>
        <row r="41">
          <cell r="AL41" t="str">
            <v>10</v>
          </cell>
        </row>
        <row r="42">
          <cell r="A42" t="str">
            <v>邢杏杏</v>
          </cell>
          <cell r="B42" t="str">
            <v>上海产研中心</v>
          </cell>
          <cell r="C42" t="str">
            <v>领视科技-产研二部-系统中台组-测试</v>
          </cell>
          <cell r="D42" t="str">
            <v/>
          </cell>
          <cell r="E42" t="str">
            <v>测试主管</v>
          </cell>
          <cell r="F42" t="str">
            <v>16212182760667137</v>
          </cell>
          <cell r="G42" t="str">
            <v>15</v>
          </cell>
          <cell r="H42" t="str">
            <v>7</v>
          </cell>
          <cell r="I42" t="str">
            <v>8423</v>
          </cell>
        </row>
        <row r="42">
          <cell r="AG42" t="str">
            <v>13.5</v>
          </cell>
        </row>
        <row r="42">
          <cell r="AL42" t="str">
            <v>13.5</v>
          </cell>
        </row>
        <row r="43">
          <cell r="A43" t="str">
            <v>黄健</v>
          </cell>
          <cell r="B43" t="str">
            <v>上海产研中心</v>
          </cell>
          <cell r="C43" t="str">
            <v>领视科技-产研二部-系统中台组-开发</v>
          </cell>
          <cell r="D43" t="str">
            <v/>
          </cell>
          <cell r="E43" t="str">
            <v>JAVA开发工程师</v>
          </cell>
          <cell r="F43" t="str">
            <v>16581107896061512</v>
          </cell>
          <cell r="G43" t="str">
            <v>13</v>
          </cell>
          <cell r="H43" t="str">
            <v>7</v>
          </cell>
          <cell r="I43" t="str">
            <v>6656</v>
          </cell>
        </row>
        <row r="43">
          <cell r="R43" t="str">
            <v>1</v>
          </cell>
        </row>
        <row r="43">
          <cell r="Y43" t="str">
            <v>0.5</v>
          </cell>
        </row>
        <row r="43">
          <cell r="AG43" t="str">
            <v>5.5</v>
          </cell>
        </row>
        <row r="43">
          <cell r="AL43" t="str">
            <v>5.5</v>
          </cell>
        </row>
        <row r="44">
          <cell r="A44" t="str">
            <v>蓝传涛</v>
          </cell>
          <cell r="B44" t="str">
            <v>上海产研中心</v>
          </cell>
          <cell r="C44" t="str">
            <v>领视科技-产研二部-系统中台组-开发</v>
          </cell>
          <cell r="D44" t="str">
            <v/>
          </cell>
          <cell r="E44" t="str">
            <v>Java开发工程师</v>
          </cell>
          <cell r="F44" t="str">
            <v>16988036353596971</v>
          </cell>
          <cell r="G44" t="str">
            <v>13</v>
          </cell>
          <cell r="H44" t="str">
            <v>7</v>
          </cell>
          <cell r="I44" t="str">
            <v>6941</v>
          </cell>
        </row>
        <row r="44">
          <cell r="AG44" t="str">
            <v>8</v>
          </cell>
        </row>
        <row r="44">
          <cell r="AI44" t="str">
            <v>8</v>
          </cell>
        </row>
        <row r="45">
          <cell r="A45" t="str">
            <v>李纤</v>
          </cell>
          <cell r="B45" t="str">
            <v>上海产研中心</v>
          </cell>
          <cell r="C45" t="str">
            <v>领视科技-产研二部-系统中台组-开发</v>
          </cell>
          <cell r="D45" t="str">
            <v/>
          </cell>
          <cell r="E45" t="str">
            <v>Java开发工程师</v>
          </cell>
          <cell r="F45" t="str">
            <v>17324994168299601</v>
          </cell>
          <cell r="G45" t="str">
            <v>13</v>
          </cell>
          <cell r="H45" t="str">
            <v>7</v>
          </cell>
          <cell r="I45" t="str">
            <v>6644</v>
          </cell>
        </row>
        <row r="46">
          <cell r="A46" t="str">
            <v>刘程</v>
          </cell>
          <cell r="B46" t="str">
            <v>上海产研中心</v>
          </cell>
          <cell r="C46" t="str">
            <v>领视科技-产研二部-系统中台组-开发</v>
          </cell>
          <cell r="D46" t="str">
            <v/>
          </cell>
          <cell r="E46" t="str">
            <v>Java开发工程师</v>
          </cell>
          <cell r="F46" t="str">
            <v>2134370005682739</v>
          </cell>
          <cell r="G46" t="str">
            <v>12</v>
          </cell>
          <cell r="H46" t="str">
            <v>7</v>
          </cell>
          <cell r="I46" t="str">
            <v>7247</v>
          </cell>
        </row>
        <row r="46">
          <cell r="Y46" t="str">
            <v>8</v>
          </cell>
        </row>
        <row r="46">
          <cell r="AG46" t="str">
            <v>4</v>
          </cell>
        </row>
        <row r="46">
          <cell r="AL46" t="str">
            <v>4</v>
          </cell>
        </row>
        <row r="47">
          <cell r="A47" t="str">
            <v>陆诗尧</v>
          </cell>
          <cell r="B47" t="str">
            <v>上海产研中心</v>
          </cell>
          <cell r="C47" t="str">
            <v>领视科技-产研二部-系统中台组-开发</v>
          </cell>
          <cell r="D47" t="str">
            <v/>
          </cell>
          <cell r="E47" t="str">
            <v>Java开发工程师</v>
          </cell>
          <cell r="F47" t="str">
            <v>16988044573119773</v>
          </cell>
          <cell r="G47" t="str">
            <v>13</v>
          </cell>
          <cell r="H47" t="str">
            <v>7</v>
          </cell>
          <cell r="I47" t="str">
            <v>6352</v>
          </cell>
          <cell r="J47" t="str">
            <v>7</v>
          </cell>
          <cell r="K47" t="str">
            <v>27</v>
          </cell>
        </row>
        <row r="47">
          <cell r="Q47" t="str">
            <v>1</v>
          </cell>
        </row>
        <row r="47">
          <cell r="Y47" t="str">
            <v>5</v>
          </cell>
        </row>
        <row r="48">
          <cell r="A48" t="str">
            <v>邱成</v>
          </cell>
          <cell r="B48" t="str">
            <v>上海产研中心</v>
          </cell>
          <cell r="C48" t="str">
            <v>领视科技-产研二部-系统中台组-开发</v>
          </cell>
          <cell r="D48" t="str">
            <v/>
          </cell>
          <cell r="E48" t="str">
            <v>Java开发工程师</v>
          </cell>
          <cell r="F48" t="str">
            <v>16774627900156539</v>
          </cell>
          <cell r="G48" t="str">
            <v>12</v>
          </cell>
          <cell r="H48" t="str">
            <v>7</v>
          </cell>
          <cell r="I48" t="str">
            <v>6271</v>
          </cell>
        </row>
        <row r="49">
          <cell r="A49" t="str">
            <v>汤喆</v>
          </cell>
          <cell r="B49" t="str">
            <v>上海产研中心</v>
          </cell>
          <cell r="C49" t="str">
            <v>领视科技-产研二部-系统中台组-开发</v>
          </cell>
          <cell r="D49" t="str">
            <v/>
          </cell>
          <cell r="E49" t="str">
            <v>Java开发主管</v>
          </cell>
          <cell r="F49" t="str">
            <v>0966650541882082</v>
          </cell>
          <cell r="G49" t="str">
            <v>13</v>
          </cell>
          <cell r="H49" t="str">
            <v>7</v>
          </cell>
          <cell r="I49" t="str">
            <v>7145</v>
          </cell>
        </row>
        <row r="49">
          <cell r="Q49" t="str">
            <v>1</v>
          </cell>
        </row>
        <row r="49">
          <cell r="Y49" t="str">
            <v>4</v>
          </cell>
        </row>
        <row r="49">
          <cell r="AG49" t="str">
            <v>4.5</v>
          </cell>
        </row>
        <row r="49">
          <cell r="AL49" t="str">
            <v>4.5</v>
          </cell>
        </row>
        <row r="50">
          <cell r="A50" t="str">
            <v>胡彬</v>
          </cell>
          <cell r="B50" t="str">
            <v>上海产研中心</v>
          </cell>
          <cell r="C50" t="str">
            <v>领视科技-产研二部-业务管理二组-上海团队-测试</v>
          </cell>
          <cell r="D50" t="str">
            <v/>
          </cell>
          <cell r="E50" t="str">
            <v>测试工程师</v>
          </cell>
          <cell r="F50" t="str">
            <v>17096907316088720</v>
          </cell>
          <cell r="G50" t="str">
            <v>10</v>
          </cell>
          <cell r="H50" t="str">
            <v>7</v>
          </cell>
          <cell r="I50" t="str">
            <v>5083</v>
          </cell>
        </row>
        <row r="50">
          <cell r="V50" t="str">
            <v>2</v>
          </cell>
        </row>
        <row r="51">
          <cell r="A51" t="str">
            <v>王沨</v>
          </cell>
          <cell r="B51" t="str">
            <v>上海产研中心</v>
          </cell>
          <cell r="C51" t="str">
            <v>领视科技-产研二部-业务管理二组-上海团队-测试</v>
          </cell>
          <cell r="D51" t="str">
            <v/>
          </cell>
          <cell r="E51" t="str">
            <v>测试主管</v>
          </cell>
          <cell r="F51" t="str">
            <v>16202680196665784</v>
          </cell>
          <cell r="G51" t="str">
            <v>12</v>
          </cell>
          <cell r="H51" t="str">
            <v>7</v>
          </cell>
          <cell r="I51" t="str">
            <v>6622</v>
          </cell>
        </row>
        <row r="51">
          <cell r="Y51" t="str">
            <v>3</v>
          </cell>
        </row>
        <row r="52">
          <cell r="A52" t="str">
            <v>刘洋</v>
          </cell>
          <cell r="B52" t="str">
            <v>上海产研中心</v>
          </cell>
          <cell r="C52" t="str">
            <v>领视科技-产研二部-业务管理二组-上海团队-产品</v>
          </cell>
          <cell r="D52" t="str">
            <v/>
          </cell>
          <cell r="E52" t="str">
            <v>产品经理</v>
          </cell>
          <cell r="F52" t="str">
            <v>16889556669748942</v>
          </cell>
          <cell r="G52" t="str">
            <v>12</v>
          </cell>
          <cell r="H52" t="str">
            <v>7</v>
          </cell>
          <cell r="I52" t="str">
            <v>6548</v>
          </cell>
        </row>
        <row r="52">
          <cell r="V52" t="str">
            <v>1</v>
          </cell>
        </row>
        <row r="53">
          <cell r="A53" t="str">
            <v>夏伶慧</v>
          </cell>
          <cell r="B53" t="str">
            <v>上海产研中心</v>
          </cell>
          <cell r="C53" t="str">
            <v>领视科技-产研二部-业务管理二组-上海团队-产品</v>
          </cell>
          <cell r="D53" t="str">
            <v/>
          </cell>
          <cell r="E53" t="str">
            <v>产品经理</v>
          </cell>
          <cell r="F53" t="str">
            <v>1690855909898507</v>
          </cell>
        </row>
        <row r="53">
          <cell r="H53" t="str">
            <v>7</v>
          </cell>
        </row>
        <row r="53">
          <cell r="X53" t="str">
            <v>1</v>
          </cell>
        </row>
        <row r="53">
          <cell r="AA53" t="str">
            <v>11</v>
          </cell>
        </row>
        <row r="53">
          <cell r="AF53" t="str">
            <v>1</v>
          </cell>
        </row>
        <row r="54">
          <cell r="A54" t="str">
            <v>李贵洲</v>
          </cell>
          <cell r="B54" t="str">
            <v>上海产研中心</v>
          </cell>
          <cell r="C54" t="str">
            <v>领视科技-产研二部-业务管理二组-上海团队-开发</v>
          </cell>
          <cell r="D54" t="str">
            <v/>
          </cell>
          <cell r="E54" t="str">
            <v>PHP开发主管</v>
          </cell>
          <cell r="F54" t="str">
            <v>15983220015163034</v>
          </cell>
          <cell r="G54" t="str">
            <v>13</v>
          </cell>
          <cell r="H54" t="str">
            <v>7</v>
          </cell>
          <cell r="I54" t="str">
            <v>8173</v>
          </cell>
        </row>
        <row r="54">
          <cell r="AG54" t="str">
            <v>8</v>
          </cell>
        </row>
        <row r="54">
          <cell r="AI54" t="str">
            <v>8</v>
          </cell>
        </row>
        <row r="55">
          <cell r="A55" t="str">
            <v>李帅华</v>
          </cell>
          <cell r="B55" t="str">
            <v>上海产研中心</v>
          </cell>
          <cell r="C55" t="str">
            <v>领视科技-产研二部-业务管理二组-上海团队-开发</v>
          </cell>
          <cell r="D55" t="str">
            <v/>
          </cell>
          <cell r="E55" t="str">
            <v>前端工程师</v>
          </cell>
          <cell r="F55" t="str">
            <v>16819553909171390</v>
          </cell>
          <cell r="G55" t="str">
            <v>14</v>
          </cell>
          <cell r="H55" t="str">
            <v>7</v>
          </cell>
          <cell r="I55" t="str">
            <v>8056</v>
          </cell>
        </row>
        <row r="55">
          <cell r="AG55" t="str">
            <v>6.5</v>
          </cell>
        </row>
        <row r="55">
          <cell r="AL55" t="str">
            <v>6.5</v>
          </cell>
        </row>
        <row r="56">
          <cell r="A56" t="str">
            <v>李啸</v>
          </cell>
          <cell r="B56" t="str">
            <v>上海产研中心</v>
          </cell>
          <cell r="C56" t="str">
            <v>领视科技-产研二部-业务管理二组-上海团队-开发</v>
          </cell>
          <cell r="D56" t="str">
            <v/>
          </cell>
          <cell r="E56" t="str">
            <v>前端开发工程师</v>
          </cell>
          <cell r="F56" t="str">
            <v>17224780048875844</v>
          </cell>
          <cell r="G56" t="str">
            <v>13</v>
          </cell>
          <cell r="H56" t="str">
            <v>7</v>
          </cell>
          <cell r="I56" t="str">
            <v>6940</v>
          </cell>
        </row>
        <row r="57">
          <cell r="A57" t="str">
            <v>刘杰</v>
          </cell>
          <cell r="B57" t="str">
            <v>上海产研中心</v>
          </cell>
          <cell r="C57" t="str">
            <v>领视科技-产研二部-业务管理二组-上海团队-开发</v>
          </cell>
          <cell r="D57" t="str">
            <v/>
          </cell>
          <cell r="E57" t="str">
            <v>前端工程师</v>
          </cell>
          <cell r="F57" t="str">
            <v>17024359462803420</v>
          </cell>
          <cell r="G57" t="str">
            <v>13</v>
          </cell>
          <cell r="H57" t="str">
            <v>7</v>
          </cell>
          <cell r="I57" t="str">
            <v>8086</v>
          </cell>
          <cell r="J57" t="str">
            <v>1</v>
          </cell>
          <cell r="K57" t="str">
            <v>1</v>
          </cell>
        </row>
        <row r="57">
          <cell r="AG57" t="str">
            <v>8.5</v>
          </cell>
        </row>
        <row r="57">
          <cell r="AI57" t="str">
            <v>8.5</v>
          </cell>
        </row>
        <row r="58">
          <cell r="A58" t="str">
            <v>宛超</v>
          </cell>
          <cell r="B58" t="str">
            <v>上海产研中心</v>
          </cell>
          <cell r="C58" t="str">
            <v>领视科技-产研二部-业务管理二组-上海团队-开发</v>
          </cell>
          <cell r="D58" t="str">
            <v/>
          </cell>
          <cell r="E58" t="str">
            <v>PHP开发工程师</v>
          </cell>
          <cell r="F58" t="str">
            <v>1149065314763210</v>
          </cell>
          <cell r="G58" t="str">
            <v>13</v>
          </cell>
          <cell r="H58" t="str">
            <v>7</v>
          </cell>
          <cell r="I58" t="str">
            <v>7257</v>
          </cell>
        </row>
        <row r="58">
          <cell r="AG58" t="str">
            <v>8.5</v>
          </cell>
        </row>
        <row r="58">
          <cell r="AL58" t="str">
            <v>8.5</v>
          </cell>
        </row>
        <row r="59">
          <cell r="A59" t="str">
            <v>臧兆鋆</v>
          </cell>
          <cell r="B59" t="str">
            <v>上海产研中心</v>
          </cell>
          <cell r="C59" t="str">
            <v>领视科技-产研二部-业务管理二组-上海团队-开发</v>
          </cell>
          <cell r="D59" t="str">
            <v/>
          </cell>
          <cell r="E59" t="str">
            <v>Php开发工程师</v>
          </cell>
          <cell r="F59" t="str">
            <v>16831659767657683</v>
          </cell>
          <cell r="G59" t="str">
            <v>12</v>
          </cell>
          <cell r="H59" t="str">
            <v>7</v>
          </cell>
          <cell r="I59" t="str">
            <v>6517</v>
          </cell>
        </row>
        <row r="60">
          <cell r="A60" t="str">
            <v>徐玲馨</v>
          </cell>
          <cell r="B60" t="str">
            <v>上海产研中心</v>
          </cell>
          <cell r="C60" t="str">
            <v>领视科技-产研二部-业务管理二组-上海团队-设计</v>
          </cell>
          <cell r="D60" t="str">
            <v/>
          </cell>
          <cell r="E60" t="str">
            <v>UI设计</v>
          </cell>
          <cell r="F60" t="str">
            <v>1685585349184188</v>
          </cell>
          <cell r="G60" t="str">
            <v>12</v>
          </cell>
          <cell r="H60" t="str">
            <v>7</v>
          </cell>
          <cell r="I60" t="str">
            <v>6096</v>
          </cell>
        </row>
        <row r="61">
          <cell r="A61" t="str">
            <v>闫丽扬</v>
          </cell>
          <cell r="B61" t="str">
            <v>上海产研中心</v>
          </cell>
          <cell r="C61" t="str">
            <v>领视科技-产研二部-业务管理二组-深圳团队-测试</v>
          </cell>
          <cell r="D61" t="str">
            <v/>
          </cell>
          <cell r="E61" t="str">
            <v>测试工程师</v>
          </cell>
          <cell r="F61" t="str">
            <v>17337096765775826</v>
          </cell>
          <cell r="G61" t="str">
            <v>12</v>
          </cell>
          <cell r="H61" t="str">
            <v>7</v>
          </cell>
          <cell r="I61" t="str">
            <v>6203</v>
          </cell>
          <cell r="J61" t="str">
            <v>1</v>
          </cell>
          <cell r="K61" t="str">
            <v>1</v>
          </cell>
        </row>
        <row r="62">
          <cell r="A62" t="str">
            <v>陈前洲</v>
          </cell>
          <cell r="B62" t="str">
            <v>深圳考勤组（研发团队）</v>
          </cell>
          <cell r="C62" t="str">
            <v>领视科技-产研二部-业务管理二组-深圳团队-开发</v>
          </cell>
          <cell r="D62" t="str">
            <v/>
          </cell>
          <cell r="E62" t="str">
            <v>Php开发工程师</v>
          </cell>
          <cell r="F62" t="str">
            <v>17325038069377097</v>
          </cell>
          <cell r="G62" t="str">
            <v>11</v>
          </cell>
          <cell r="H62" t="str">
            <v>7</v>
          </cell>
          <cell r="I62" t="str">
            <v>6851</v>
          </cell>
        </row>
        <row r="62">
          <cell r="S62" t="str">
            <v>1</v>
          </cell>
        </row>
        <row r="63">
          <cell r="A63" t="str">
            <v>陈钊</v>
          </cell>
          <cell r="B63" t="str">
            <v>深圳考勤组（研发团队）</v>
          </cell>
          <cell r="C63" t="str">
            <v>领视科技-产研二部-业务管理二组-深圳团队-开发</v>
          </cell>
          <cell r="D63" t="str">
            <v/>
          </cell>
          <cell r="E63" t="str">
            <v>前端开发工程师</v>
          </cell>
          <cell r="F63" t="str">
            <v>16867149277966848</v>
          </cell>
          <cell r="G63" t="str">
            <v>11</v>
          </cell>
          <cell r="H63" t="str">
            <v>7</v>
          </cell>
          <cell r="I63" t="str">
            <v>5589</v>
          </cell>
          <cell r="J63" t="str">
            <v>2</v>
          </cell>
          <cell r="K63" t="str">
            <v>10</v>
          </cell>
        </row>
        <row r="63">
          <cell r="Q63" t="str">
            <v>1</v>
          </cell>
        </row>
        <row r="63">
          <cell r="S63" t="str">
            <v>1</v>
          </cell>
        </row>
        <row r="64">
          <cell r="A64" t="str">
            <v>刘涛</v>
          </cell>
          <cell r="B64" t="str">
            <v>深圳考勤组（研发团队）</v>
          </cell>
          <cell r="C64" t="str">
            <v>领视科技-产研二部-业务管理二组-深圳团队-开发</v>
          </cell>
          <cell r="D64" t="str">
            <v/>
          </cell>
          <cell r="E64" t="str">
            <v>前端开发工程师</v>
          </cell>
          <cell r="F64" t="str">
            <v>16876611443416563</v>
          </cell>
          <cell r="G64" t="str">
            <v>13</v>
          </cell>
          <cell r="H64" t="str">
            <v>7</v>
          </cell>
          <cell r="I64" t="str">
            <v>6350</v>
          </cell>
          <cell r="J64" t="str">
            <v>4</v>
          </cell>
          <cell r="K64" t="str">
            <v>28</v>
          </cell>
        </row>
        <row r="64">
          <cell r="S64" t="str">
            <v>1</v>
          </cell>
        </row>
        <row r="64">
          <cell r="AG64" t="str">
            <v>4</v>
          </cell>
        </row>
        <row r="64">
          <cell r="AI64" t="str">
            <v>4</v>
          </cell>
        </row>
        <row r="65">
          <cell r="A65" t="str">
            <v>王世光</v>
          </cell>
          <cell r="B65" t="str">
            <v>深圳考勤组（研发团队）</v>
          </cell>
          <cell r="C65" t="str">
            <v>领视科技-产研二部-业务管理二组-深圳团队-开发</v>
          </cell>
          <cell r="D65" t="str">
            <v/>
          </cell>
          <cell r="E65" t="str">
            <v>PHP开发工程师</v>
          </cell>
          <cell r="F65" t="str">
            <v>1723623253418383</v>
          </cell>
          <cell r="G65" t="str">
            <v>13</v>
          </cell>
          <cell r="H65" t="str">
            <v>7</v>
          </cell>
          <cell r="I65" t="str">
            <v>6401</v>
          </cell>
        </row>
        <row r="65">
          <cell r="Q65" t="str">
            <v>1</v>
          </cell>
          <cell r="R65" t="str">
            <v>1</v>
          </cell>
          <cell r="S65" t="str">
            <v>1</v>
          </cell>
        </row>
        <row r="65">
          <cell r="AG65" t="str">
            <v>8</v>
          </cell>
        </row>
        <row r="65">
          <cell r="AI65" t="str">
            <v>8</v>
          </cell>
        </row>
        <row r="66">
          <cell r="A66" t="str">
            <v>姚泽毅</v>
          </cell>
          <cell r="B66" t="str">
            <v>深圳考勤组（研发团队）</v>
          </cell>
          <cell r="C66" t="str">
            <v>领视科技-产研二部-业务管理二组-深圳团队-开发</v>
          </cell>
          <cell r="D66" t="str">
            <v/>
          </cell>
          <cell r="E66" t="str">
            <v>前端开发工程师</v>
          </cell>
          <cell r="F66" t="str">
            <v>17252591263085767</v>
          </cell>
          <cell r="G66" t="str">
            <v>13</v>
          </cell>
          <cell r="H66" t="str">
            <v>7</v>
          </cell>
          <cell r="I66" t="str">
            <v>6871</v>
          </cell>
        </row>
        <row r="66">
          <cell r="AG66" t="str">
            <v>8</v>
          </cell>
        </row>
        <row r="66">
          <cell r="AI66" t="str">
            <v>8</v>
          </cell>
        </row>
        <row r="67">
          <cell r="A67" t="str">
            <v>赵小明</v>
          </cell>
          <cell r="B67" t="str">
            <v>深圳考勤组（研发团队）</v>
          </cell>
          <cell r="C67" t="str">
            <v>领视科技-产研二部-业务管理二组-深圳团队-开发</v>
          </cell>
          <cell r="D67" t="str">
            <v/>
          </cell>
          <cell r="E67" t="str">
            <v>PHP开发主管</v>
          </cell>
          <cell r="F67" t="str">
            <v>16980282215894446</v>
          </cell>
          <cell r="G67" t="str">
            <v>10</v>
          </cell>
          <cell r="H67" t="str">
            <v>7</v>
          </cell>
          <cell r="I67" t="str">
            <v>6809</v>
          </cell>
        </row>
        <row r="67">
          <cell r="T67" t="str">
            <v>4</v>
          </cell>
        </row>
        <row r="68">
          <cell r="A68" t="str">
            <v>樊云曦</v>
          </cell>
          <cell r="B68" t="str">
            <v>上海产研中心</v>
          </cell>
          <cell r="C68" t="str">
            <v>领视科技-产研二部-业务管理二组-深圳团队-设计</v>
          </cell>
          <cell r="D68" t="str">
            <v/>
          </cell>
          <cell r="E68" t="str">
            <v>UI设计师</v>
          </cell>
          <cell r="F68" t="str">
            <v>16980304560692724</v>
          </cell>
          <cell r="G68" t="str">
            <v>12</v>
          </cell>
          <cell r="H68" t="str">
            <v>7</v>
          </cell>
          <cell r="I68" t="str">
            <v>5993</v>
          </cell>
        </row>
        <row r="69">
          <cell r="A69" t="str">
            <v>王冉冉</v>
          </cell>
          <cell r="B69" t="str">
            <v>上海产研中心</v>
          </cell>
          <cell r="C69" t="str">
            <v>领视科技-产研二部-业务管理一组-测试</v>
          </cell>
          <cell r="D69" t="str">
            <v/>
          </cell>
          <cell r="E69" t="str">
            <v>测试工程师</v>
          </cell>
          <cell r="F69" t="str">
            <v>16212182077378134</v>
          </cell>
          <cell r="G69" t="str">
            <v>12</v>
          </cell>
          <cell r="H69" t="str">
            <v>7</v>
          </cell>
          <cell r="I69" t="str">
            <v>5979</v>
          </cell>
          <cell r="J69" t="str">
            <v>3</v>
          </cell>
          <cell r="K69" t="str">
            <v>25</v>
          </cell>
        </row>
        <row r="69">
          <cell r="Y69" t="str">
            <v>8</v>
          </cell>
        </row>
        <row r="69">
          <cell r="AG69" t="str">
            <v>5.5</v>
          </cell>
        </row>
        <row r="69">
          <cell r="AL69" t="str">
            <v>5.5</v>
          </cell>
        </row>
        <row r="70">
          <cell r="A70" t="str">
            <v>陈旺</v>
          </cell>
          <cell r="B70" t="str">
            <v>上海产研中心</v>
          </cell>
          <cell r="C70" t="str">
            <v>领视科技-产研二部-业务管理一组-开发</v>
          </cell>
          <cell r="D70" t="str">
            <v/>
          </cell>
          <cell r="E70" t="str">
            <v>前端开发工程师</v>
          </cell>
          <cell r="F70" t="str">
            <v>1724815552295828</v>
          </cell>
          <cell r="G70" t="str">
            <v>13</v>
          </cell>
          <cell r="H70" t="str">
            <v>7</v>
          </cell>
          <cell r="I70" t="str">
            <v>7525</v>
          </cell>
        </row>
        <row r="71">
          <cell r="A71" t="str">
            <v>李浩然</v>
          </cell>
          <cell r="B71" t="str">
            <v>上海产研中心</v>
          </cell>
          <cell r="C71" t="str">
            <v>领视科技-产研二部-业务管理一组-开发</v>
          </cell>
          <cell r="D71" t="str">
            <v/>
          </cell>
          <cell r="E71" t="str">
            <v>前端开发工程师</v>
          </cell>
          <cell r="F71" t="str">
            <v>16187992192558570</v>
          </cell>
          <cell r="G71" t="str">
            <v>12</v>
          </cell>
          <cell r="H71" t="str">
            <v>7</v>
          </cell>
          <cell r="I71" t="str">
            <v>6825</v>
          </cell>
          <cell r="J71" t="str">
            <v>7</v>
          </cell>
          <cell r="K71" t="str">
            <v>15</v>
          </cell>
        </row>
        <row r="72">
          <cell r="A72" t="str">
            <v>李希栋</v>
          </cell>
          <cell r="B72" t="str">
            <v>上海产研中心</v>
          </cell>
          <cell r="C72" t="str">
            <v>领视科技-产研二部-业务管理一组-开发</v>
          </cell>
          <cell r="D72" t="str">
            <v/>
          </cell>
          <cell r="E72" t="str">
            <v>PHP开发工程师</v>
          </cell>
          <cell r="F72" t="str">
            <v>17258475438254643</v>
          </cell>
          <cell r="G72" t="str">
            <v>12</v>
          </cell>
          <cell r="H72" t="str">
            <v>7</v>
          </cell>
          <cell r="I72" t="str">
            <v>7125</v>
          </cell>
        </row>
        <row r="73">
          <cell r="A73" t="str">
            <v>卢正</v>
          </cell>
          <cell r="B73" t="str">
            <v>上海产研中心</v>
          </cell>
          <cell r="C73" t="str">
            <v>领视科技-产研二部-业务管理一组-开发</v>
          </cell>
          <cell r="D73" t="str">
            <v/>
          </cell>
          <cell r="E73" t="str">
            <v>前端开发工程师</v>
          </cell>
          <cell r="F73" t="str">
            <v>17337097620892573</v>
          </cell>
          <cell r="G73" t="str">
            <v>12</v>
          </cell>
          <cell r="H73" t="str">
            <v>7</v>
          </cell>
          <cell r="I73" t="str">
            <v>5954</v>
          </cell>
        </row>
        <row r="74">
          <cell r="A74" t="str">
            <v>毛意伟</v>
          </cell>
          <cell r="B74" t="str">
            <v>上海产研中心</v>
          </cell>
          <cell r="C74" t="str">
            <v>领视科技-产研二部-业务管理一组-开发</v>
          </cell>
          <cell r="D74" t="str">
            <v/>
          </cell>
          <cell r="E74" t="str">
            <v>PHP开发主管</v>
          </cell>
          <cell r="F74" t="str">
            <v>204734530527324683</v>
          </cell>
          <cell r="G74" t="str">
            <v>12</v>
          </cell>
          <cell r="H74" t="str">
            <v>7</v>
          </cell>
          <cell r="I74" t="str">
            <v>6983</v>
          </cell>
          <cell r="J74" t="str">
            <v>1</v>
          </cell>
          <cell r="K74" t="str">
            <v>10</v>
          </cell>
        </row>
        <row r="75">
          <cell r="A75" t="str">
            <v>王付佳</v>
          </cell>
          <cell r="B75" t="str">
            <v>上海产研中心</v>
          </cell>
          <cell r="C75" t="str">
            <v>领视科技-产研二部-业务管理一组-开发</v>
          </cell>
          <cell r="D75" t="str">
            <v/>
          </cell>
          <cell r="E75" t="str">
            <v>前端开发工程师</v>
          </cell>
          <cell r="F75" t="str">
            <v>15982353966879745</v>
          </cell>
          <cell r="G75" t="str">
            <v>12</v>
          </cell>
          <cell r="H75" t="str">
            <v>7</v>
          </cell>
          <cell r="I75" t="str">
            <v>6159</v>
          </cell>
        </row>
        <row r="75">
          <cell r="V75" t="str">
            <v>1</v>
          </cell>
        </row>
        <row r="75">
          <cell r="AG75" t="str">
            <v>8</v>
          </cell>
        </row>
        <row r="75">
          <cell r="AL75" t="str">
            <v>8</v>
          </cell>
        </row>
        <row r="76">
          <cell r="A76" t="str">
            <v>王晓倩</v>
          </cell>
          <cell r="B76" t="str">
            <v>上海产研中心</v>
          </cell>
          <cell r="C76" t="str">
            <v>领视科技-产研二部-业务管理一组-开发</v>
          </cell>
          <cell r="D76" t="str">
            <v/>
          </cell>
          <cell r="E76" t="str">
            <v>PHP开发工程师</v>
          </cell>
          <cell r="F76" t="str">
            <v>183532150529257985</v>
          </cell>
          <cell r="G76" t="str">
            <v>13</v>
          </cell>
          <cell r="H76" t="str">
            <v>7</v>
          </cell>
          <cell r="I76" t="str">
            <v>5680</v>
          </cell>
          <cell r="J76" t="str">
            <v>1</v>
          </cell>
          <cell r="K76" t="str">
            <v>8</v>
          </cell>
        </row>
        <row r="76">
          <cell r="R76" t="str">
            <v>1</v>
          </cell>
        </row>
        <row r="76">
          <cell r="Y76" t="str">
            <v>4</v>
          </cell>
        </row>
        <row r="76">
          <cell r="AG76" t="str">
            <v>7.5</v>
          </cell>
        </row>
        <row r="76">
          <cell r="AL76" t="str">
            <v>7.5</v>
          </cell>
        </row>
        <row r="77">
          <cell r="A77" t="str">
            <v>王之枫</v>
          </cell>
          <cell r="B77" t="str">
            <v>上海产研中心</v>
          </cell>
          <cell r="C77" t="str">
            <v>领视科技-产研二部-业务管理一组-开发</v>
          </cell>
          <cell r="D77" t="str">
            <v/>
          </cell>
          <cell r="E77" t="str">
            <v>PHP开发工程师</v>
          </cell>
          <cell r="F77" t="str">
            <v>16938790975552501</v>
          </cell>
          <cell r="G77" t="str">
            <v>12</v>
          </cell>
          <cell r="H77" t="str">
            <v>7</v>
          </cell>
          <cell r="I77" t="str">
            <v>6156</v>
          </cell>
        </row>
        <row r="78">
          <cell r="A78" t="str">
            <v>张积隆</v>
          </cell>
          <cell r="B78" t="str">
            <v>上海产研中心</v>
          </cell>
          <cell r="C78" t="str">
            <v>领视科技-产研二部-业务管理一组-开发</v>
          </cell>
          <cell r="D78" t="str">
            <v/>
          </cell>
          <cell r="E78" t="str">
            <v>Php开发工程师</v>
          </cell>
          <cell r="F78" t="str">
            <v>17157381893744839</v>
          </cell>
          <cell r="G78" t="str">
            <v>12</v>
          </cell>
          <cell r="H78" t="str">
            <v>7</v>
          </cell>
          <cell r="I78" t="str">
            <v>5836</v>
          </cell>
          <cell r="J78" t="str">
            <v>3</v>
          </cell>
          <cell r="K78" t="str">
            <v>8</v>
          </cell>
        </row>
        <row r="78">
          <cell r="V78" t="str">
            <v>0.5</v>
          </cell>
        </row>
        <row r="79">
          <cell r="A79" t="str">
            <v>赵德正</v>
          </cell>
          <cell r="B79" t="str">
            <v>上海产研中心</v>
          </cell>
          <cell r="C79" t="str">
            <v>领视科技-产研二部-业务管理一组-开发</v>
          </cell>
          <cell r="D79" t="str">
            <v/>
          </cell>
          <cell r="E79" t="str">
            <v>前端工程师</v>
          </cell>
          <cell r="F79" t="str">
            <v>16823877531313477</v>
          </cell>
          <cell r="G79" t="str">
            <v>12</v>
          </cell>
          <cell r="H79" t="str">
            <v>7</v>
          </cell>
          <cell r="I79" t="str">
            <v>6016</v>
          </cell>
        </row>
        <row r="80">
          <cell r="A80" t="str">
            <v>郭洁</v>
          </cell>
          <cell r="B80" t="str">
            <v>上海产研中心</v>
          </cell>
          <cell r="C80" t="str">
            <v>领视科技-产研二部-业务管理一组-设计</v>
          </cell>
          <cell r="D80" t="str">
            <v/>
          </cell>
          <cell r="E80" t="str">
            <v>产品部主管</v>
          </cell>
          <cell r="F80" t="str">
            <v>23323229681178036</v>
          </cell>
          <cell r="G80" t="str">
            <v>11</v>
          </cell>
          <cell r="H80" t="str">
            <v>7</v>
          </cell>
          <cell r="I80" t="str">
            <v>2163</v>
          </cell>
          <cell r="J80" t="str">
            <v>4</v>
          </cell>
          <cell r="K80" t="str">
            <v>32</v>
          </cell>
        </row>
        <row r="80">
          <cell r="Q80" t="str">
            <v>7</v>
          </cell>
        </row>
        <row r="80">
          <cell r="V80" t="str">
            <v>1</v>
          </cell>
        </row>
        <row r="81">
          <cell r="A81" t="str">
            <v>张潭辉</v>
          </cell>
          <cell r="B81" t="str">
            <v>上海产研中心</v>
          </cell>
          <cell r="C81" t="str">
            <v>领视科技-产研二部-业务管理一组-设计</v>
          </cell>
          <cell r="D81" t="str">
            <v/>
          </cell>
          <cell r="E81" t="str">
            <v>UI设计师</v>
          </cell>
          <cell r="F81" t="str">
            <v>15900277285196583</v>
          </cell>
          <cell r="G81" t="str">
            <v>12</v>
          </cell>
          <cell r="H81" t="str">
            <v>7</v>
          </cell>
          <cell r="I81" t="str">
            <v>6010</v>
          </cell>
          <cell r="J81" t="str">
            <v>2</v>
          </cell>
          <cell r="K81" t="str">
            <v>5</v>
          </cell>
        </row>
        <row r="82">
          <cell r="A82" t="str">
            <v>钮天翔</v>
          </cell>
          <cell r="B82" t="str">
            <v>上海产研中心</v>
          </cell>
          <cell r="C82" t="str">
            <v>领视科技-产研一部-PC组-测试</v>
          </cell>
          <cell r="D82" t="str">
            <v/>
          </cell>
          <cell r="E82" t="str">
            <v>测试工程师</v>
          </cell>
          <cell r="F82" t="str">
            <v>17266249596234340</v>
          </cell>
          <cell r="G82" t="str">
            <v>13</v>
          </cell>
          <cell r="H82" t="str">
            <v>7</v>
          </cell>
          <cell r="I82" t="str">
            <v>6635</v>
          </cell>
        </row>
        <row r="83">
          <cell r="A83" t="str">
            <v>李一翔</v>
          </cell>
          <cell r="B83" t="str">
            <v>上海产研中心</v>
          </cell>
          <cell r="C83" t="str">
            <v>领视科技-产研一部-PC组-开发</v>
          </cell>
          <cell r="D83" t="str">
            <v/>
          </cell>
          <cell r="E83" t="str">
            <v>产品经理</v>
          </cell>
          <cell r="F83" t="str">
            <v>17357830341725245</v>
          </cell>
          <cell r="G83" t="str">
            <v>10</v>
          </cell>
          <cell r="H83" t="str">
            <v>6</v>
          </cell>
          <cell r="I83" t="str">
            <v>3560</v>
          </cell>
        </row>
        <row r="83">
          <cell r="Q83" t="str">
            <v>1</v>
          </cell>
          <cell r="R83" t="str">
            <v>1</v>
          </cell>
          <cell r="S83" t="str">
            <v>3</v>
          </cell>
        </row>
        <row r="84">
          <cell r="A84" t="str">
            <v>申国超</v>
          </cell>
          <cell r="B84" t="str">
            <v>上海产研中心</v>
          </cell>
          <cell r="C84" t="str">
            <v>领视科技-产研一部-PC组-开发</v>
          </cell>
          <cell r="D84" t="str">
            <v/>
          </cell>
          <cell r="E84" t="str">
            <v>游戏开发工程师</v>
          </cell>
          <cell r="F84" t="str">
            <v>16219076813592792</v>
          </cell>
          <cell r="G84" t="str">
            <v>10</v>
          </cell>
          <cell r="H84" t="str">
            <v>7</v>
          </cell>
          <cell r="I84" t="str">
            <v>5148</v>
          </cell>
        </row>
        <row r="84">
          <cell r="Y84" t="str">
            <v>16</v>
          </cell>
        </row>
        <row r="85">
          <cell r="A85" t="str">
            <v>唐鹤鸿</v>
          </cell>
          <cell r="B85" t="str">
            <v>上海产研中心</v>
          </cell>
          <cell r="C85" t="str">
            <v>领视科技-产研一部-PC组-开发</v>
          </cell>
          <cell r="D85" t="str">
            <v/>
          </cell>
          <cell r="E85" t="str">
            <v>研发</v>
          </cell>
          <cell r="F85" t="str">
            <v>17058929185294472</v>
          </cell>
          <cell r="G85" t="str">
            <v>12</v>
          </cell>
          <cell r="H85" t="str">
            <v>7</v>
          </cell>
          <cell r="I85" t="str">
            <v>7003</v>
          </cell>
        </row>
        <row r="85">
          <cell r="R85" t="str">
            <v>1</v>
          </cell>
        </row>
        <row r="86">
          <cell r="A86" t="str">
            <v>吴阳明</v>
          </cell>
          <cell r="B86" t="str">
            <v>厦门办公室</v>
          </cell>
          <cell r="C86" t="str">
            <v>领视科技-产研一部-PC组-开发</v>
          </cell>
          <cell r="D86" t="str">
            <v/>
          </cell>
          <cell r="E86" t="str">
            <v>运营部总监</v>
          </cell>
          <cell r="F86" t="str">
            <v>096309365421933423</v>
          </cell>
          <cell r="G86" t="str">
            <v>11</v>
          </cell>
          <cell r="H86" t="str">
            <v>7</v>
          </cell>
          <cell r="I86" t="str">
            <v>4035</v>
          </cell>
        </row>
        <row r="86">
          <cell r="S86" t="str">
            <v>2</v>
          </cell>
        </row>
        <row r="86">
          <cell r="AE86" t="str">
            <v>2</v>
          </cell>
        </row>
        <row r="87">
          <cell r="A87" t="str">
            <v>赵鹏飞</v>
          </cell>
          <cell r="B87" t="str">
            <v>上海产研中心</v>
          </cell>
          <cell r="C87" t="str">
            <v>领视科技-产研一部-PC组-开发</v>
          </cell>
          <cell r="D87" t="str">
            <v/>
          </cell>
          <cell r="E87" t="str">
            <v>C#</v>
          </cell>
          <cell r="F87" t="str">
            <v>17119368698716117</v>
          </cell>
          <cell r="G87" t="str">
            <v>10</v>
          </cell>
          <cell r="H87" t="str">
            <v>7</v>
          </cell>
          <cell r="I87" t="str">
            <v>5170</v>
          </cell>
          <cell r="J87" t="str">
            <v>1</v>
          </cell>
          <cell r="K87" t="str">
            <v>5</v>
          </cell>
        </row>
        <row r="87">
          <cell r="V87" t="str">
            <v>2</v>
          </cell>
        </row>
        <row r="88">
          <cell r="A88" t="str">
            <v>上海王艳</v>
          </cell>
          <cell r="B88" t="str">
            <v>上海产研中心</v>
          </cell>
          <cell r="C88" t="str">
            <v>领视科技-产研一部-测试一部</v>
          </cell>
          <cell r="D88" t="str">
            <v/>
          </cell>
          <cell r="E88" t="str">
            <v>测试总监</v>
          </cell>
          <cell r="F88" t="str">
            <v>15946079259355375</v>
          </cell>
          <cell r="G88" t="str">
            <v>10</v>
          </cell>
          <cell r="H88" t="str">
            <v>7</v>
          </cell>
          <cell r="I88" t="str">
            <v>5406</v>
          </cell>
        </row>
        <row r="88">
          <cell r="V88" t="str">
            <v>2</v>
          </cell>
        </row>
        <row r="89">
          <cell r="A89" t="str">
            <v>王艳泊</v>
          </cell>
          <cell r="B89" t="str">
            <v>上海产研中心</v>
          </cell>
          <cell r="C89" t="str">
            <v>领视科技-产研一部-测试一部-教育三组测试组</v>
          </cell>
          <cell r="D89" t="str">
            <v/>
          </cell>
          <cell r="E89" t="str">
            <v>测试主管</v>
          </cell>
          <cell r="F89" t="str">
            <v>196852342729488514</v>
          </cell>
          <cell r="G89" t="str">
            <v>12</v>
          </cell>
          <cell r="H89" t="str">
            <v>7</v>
          </cell>
          <cell r="I89" t="str">
            <v>6252</v>
          </cell>
          <cell r="J89" t="str">
            <v>2</v>
          </cell>
          <cell r="K89" t="str">
            <v>29</v>
          </cell>
          <cell r="L89" t="str">
            <v>1</v>
          </cell>
          <cell r="M89" t="str">
            <v>45</v>
          </cell>
        </row>
        <row r="90">
          <cell r="A90" t="str">
            <v>赵亚楠</v>
          </cell>
          <cell r="B90" t="str">
            <v>上海产研中心</v>
          </cell>
          <cell r="C90" t="str">
            <v>领视科技-产研一部-测试一部-教育三组测试组</v>
          </cell>
          <cell r="D90" t="str">
            <v/>
          </cell>
          <cell r="E90" t="str">
            <v>测试主管</v>
          </cell>
          <cell r="F90" t="str">
            <v>066747493235451451</v>
          </cell>
        </row>
        <row r="90">
          <cell r="H90" t="str">
            <v>7</v>
          </cell>
        </row>
        <row r="90">
          <cell r="AA90" t="str">
            <v>14</v>
          </cell>
        </row>
        <row r="91">
          <cell r="A91" t="str">
            <v>彭鲲</v>
          </cell>
          <cell r="B91" t="str">
            <v>上海产研中心</v>
          </cell>
          <cell r="C91" t="str">
            <v>领视科技-产研一部-产品部-教育一组产品组</v>
          </cell>
          <cell r="D91" t="str">
            <v/>
          </cell>
          <cell r="E91" t="str">
            <v>产品经理</v>
          </cell>
          <cell r="F91" t="str">
            <v>16157726802325013</v>
          </cell>
          <cell r="G91" t="str">
            <v>14</v>
          </cell>
          <cell r="H91" t="str">
            <v>7</v>
          </cell>
          <cell r="I91" t="str">
            <v>7071</v>
          </cell>
        </row>
        <row r="91">
          <cell r="AG91" t="str">
            <v>16</v>
          </cell>
        </row>
        <row r="91">
          <cell r="AL91" t="str">
            <v>16</v>
          </cell>
        </row>
        <row r="92">
          <cell r="A92" t="str">
            <v>吴俊志</v>
          </cell>
          <cell r="B92" t="str">
            <v>上海产研中心</v>
          </cell>
          <cell r="C92" t="str">
            <v>领视科技-产研一部-产品部-教育一组产品组</v>
          </cell>
          <cell r="D92" t="str">
            <v/>
          </cell>
          <cell r="E92" t="str">
            <v>产品部主管</v>
          </cell>
          <cell r="F92" t="str">
            <v>16226879731889551</v>
          </cell>
          <cell r="G92" t="str">
            <v>13</v>
          </cell>
          <cell r="H92" t="str">
            <v>7</v>
          </cell>
          <cell r="I92" t="str">
            <v>6327</v>
          </cell>
          <cell r="J92" t="str">
            <v>11</v>
          </cell>
          <cell r="K92" t="str">
            <v>82</v>
          </cell>
        </row>
        <row r="92">
          <cell r="Y92" t="str">
            <v>3.5</v>
          </cell>
        </row>
        <row r="93">
          <cell r="A93" t="str">
            <v>冯猛飞</v>
          </cell>
          <cell r="B93" t="str">
            <v>上海产研中心</v>
          </cell>
          <cell r="C93" t="str">
            <v>领视科技-产研一部-教育二组-测试</v>
          </cell>
          <cell r="D93" t="str">
            <v/>
          </cell>
          <cell r="E93" t="str">
            <v>测试工程师</v>
          </cell>
          <cell r="F93" t="str">
            <v>17096922901257976</v>
          </cell>
          <cell r="G93" t="str">
            <v>11</v>
          </cell>
          <cell r="H93" t="str">
            <v>7</v>
          </cell>
          <cell r="I93" t="str">
            <v>5897</v>
          </cell>
        </row>
        <row r="93">
          <cell r="V93" t="str">
            <v>2</v>
          </cell>
        </row>
        <row r="94">
          <cell r="A94" t="str">
            <v>段云侠</v>
          </cell>
          <cell r="B94" t="str">
            <v>上海产研中心</v>
          </cell>
          <cell r="C94" t="str">
            <v>领视科技-产研一部-教育二组-产品</v>
          </cell>
          <cell r="D94" t="str">
            <v/>
          </cell>
          <cell r="E94" t="str">
            <v>产品经理</v>
          </cell>
          <cell r="F94" t="str">
            <v>16999270197315077</v>
          </cell>
          <cell r="G94" t="str">
            <v>12</v>
          </cell>
          <cell r="H94" t="str">
            <v>7</v>
          </cell>
          <cell r="I94" t="str">
            <v>5516</v>
          </cell>
        </row>
        <row r="94">
          <cell r="V94" t="str">
            <v>0.5</v>
          </cell>
        </row>
        <row r="94">
          <cell r="Y94" t="str">
            <v>4.5</v>
          </cell>
        </row>
        <row r="95">
          <cell r="A95" t="str">
            <v>王亚超</v>
          </cell>
          <cell r="B95" t="str">
            <v>上海产研中心</v>
          </cell>
          <cell r="C95" t="str">
            <v>领视科技-产研一部-教育二组-产品</v>
          </cell>
          <cell r="D95" t="str">
            <v/>
          </cell>
          <cell r="E95" t="str">
            <v>产品经理</v>
          </cell>
          <cell r="F95" t="str">
            <v>16999293084394392</v>
          </cell>
          <cell r="G95" t="str">
            <v>12</v>
          </cell>
          <cell r="H95" t="str">
            <v>7</v>
          </cell>
          <cell r="I95" t="str">
            <v>6124</v>
          </cell>
        </row>
        <row r="96">
          <cell r="A96" t="str">
            <v>褚晨雯</v>
          </cell>
          <cell r="B96" t="str">
            <v>上海产研中心</v>
          </cell>
          <cell r="C96" t="str">
            <v>领视科技-产研一部-教育二组-产品</v>
          </cell>
          <cell r="D96" t="str">
            <v/>
          </cell>
          <cell r="E96" t="str">
            <v>产品经理</v>
          </cell>
          <cell r="F96" t="str">
            <v>16423864245165397</v>
          </cell>
          <cell r="G96" t="str">
            <v>12</v>
          </cell>
          <cell r="H96" t="str">
            <v>7</v>
          </cell>
          <cell r="I96" t="str">
            <v>4894</v>
          </cell>
        </row>
        <row r="96">
          <cell r="L96" t="str">
            <v>11</v>
          </cell>
          <cell r="M96" t="str">
            <v>631</v>
          </cell>
        </row>
        <row r="96">
          <cell r="Q96" t="str">
            <v>1</v>
          </cell>
        </row>
        <row r="97">
          <cell r="A97" t="str">
            <v>陈畴竹</v>
          </cell>
          <cell r="B97" t="str">
            <v>上海产研中心</v>
          </cell>
          <cell r="C97" t="str">
            <v>领视科技-产研一部-教育二组-开发</v>
          </cell>
          <cell r="D97" t="str">
            <v/>
          </cell>
          <cell r="E97" t="str">
            <v>Android开发工程师</v>
          </cell>
          <cell r="F97" t="str">
            <v>1702345015385575</v>
          </cell>
          <cell r="G97" t="str">
            <v>12</v>
          </cell>
          <cell r="H97" t="str">
            <v>7</v>
          </cell>
          <cell r="I97" t="str">
            <v>6301</v>
          </cell>
        </row>
        <row r="98">
          <cell r="A98" t="str">
            <v>高结</v>
          </cell>
          <cell r="B98" t="str">
            <v>上海产研中心</v>
          </cell>
          <cell r="C98" t="str">
            <v>领视科技-产研一部-教育二组-开发</v>
          </cell>
          <cell r="D98" t="str">
            <v/>
          </cell>
          <cell r="E98" t="str">
            <v>iOS开发工程师</v>
          </cell>
          <cell r="F98" t="str">
            <v>17246387043807659</v>
          </cell>
          <cell r="G98" t="str">
            <v>14</v>
          </cell>
          <cell r="H98" t="str">
            <v>7</v>
          </cell>
          <cell r="I98" t="str">
            <v>7087</v>
          </cell>
        </row>
        <row r="98">
          <cell r="AG98" t="str">
            <v>7.5</v>
          </cell>
        </row>
        <row r="98">
          <cell r="AI98" t="str">
            <v>7.5</v>
          </cell>
        </row>
        <row r="99">
          <cell r="A99" t="str">
            <v>皮亚楠</v>
          </cell>
          <cell r="B99" t="str">
            <v>上海产研中心</v>
          </cell>
          <cell r="C99" t="str">
            <v>领视科技-产研一部-教育二组-开发</v>
          </cell>
          <cell r="D99" t="str">
            <v/>
          </cell>
          <cell r="E99" t="str">
            <v>Android开发工程师</v>
          </cell>
          <cell r="F99" t="str">
            <v>16600140977692327</v>
          </cell>
          <cell r="G99" t="str">
            <v>14</v>
          </cell>
          <cell r="H99" t="str">
            <v>7</v>
          </cell>
          <cell r="I99" t="str">
            <v>6466</v>
          </cell>
          <cell r="J99" t="str">
            <v>2</v>
          </cell>
          <cell r="K99" t="str">
            <v>2</v>
          </cell>
        </row>
        <row r="99">
          <cell r="R99" t="str">
            <v>1</v>
          </cell>
        </row>
        <row r="99">
          <cell r="AG99" t="str">
            <v>4.5</v>
          </cell>
        </row>
        <row r="99">
          <cell r="AI99" t="str">
            <v>4.5</v>
          </cell>
        </row>
        <row r="100">
          <cell r="A100" t="str">
            <v>齐浩迎</v>
          </cell>
          <cell r="B100" t="str">
            <v>上海产研中心</v>
          </cell>
          <cell r="C100" t="str">
            <v>领视科技-产研一部-教育二组-开发</v>
          </cell>
          <cell r="D100" t="str">
            <v/>
          </cell>
          <cell r="E100" t="str">
            <v>研发主管</v>
          </cell>
          <cell r="F100" t="str">
            <v>020624134640098517</v>
          </cell>
          <cell r="G100" t="str">
            <v>12</v>
          </cell>
          <cell r="H100" t="str">
            <v>7</v>
          </cell>
          <cell r="I100" t="str">
            <v>6145</v>
          </cell>
        </row>
        <row r="100">
          <cell r="Y100" t="str">
            <v>10.5</v>
          </cell>
        </row>
        <row r="100">
          <cell r="AC100" t="str">
            <v>1</v>
          </cell>
        </row>
        <row r="100">
          <cell r="AG100" t="str">
            <v>4.5</v>
          </cell>
        </row>
        <row r="100">
          <cell r="AL100" t="str">
            <v>4.5</v>
          </cell>
        </row>
        <row r="101">
          <cell r="A101" t="str">
            <v>王鹏飞</v>
          </cell>
          <cell r="B101" t="str">
            <v>上海产研中心</v>
          </cell>
          <cell r="C101" t="str">
            <v>领视科技-产研一部-教育二组-开发</v>
          </cell>
          <cell r="D101" t="str">
            <v/>
          </cell>
          <cell r="E101" t="str">
            <v>ios开发工程师</v>
          </cell>
          <cell r="F101" t="str">
            <v>17011365911962161</v>
          </cell>
          <cell r="G101" t="str">
            <v>14</v>
          </cell>
          <cell r="H101" t="str">
            <v>7</v>
          </cell>
          <cell r="I101" t="str">
            <v>6580</v>
          </cell>
        </row>
        <row r="101">
          <cell r="Y101" t="str">
            <v>1</v>
          </cell>
        </row>
        <row r="101">
          <cell r="AG101" t="str">
            <v>8</v>
          </cell>
        </row>
        <row r="101">
          <cell r="AI101" t="str">
            <v>8</v>
          </cell>
        </row>
        <row r="102">
          <cell r="A102" t="str">
            <v>吴利丹</v>
          </cell>
          <cell r="B102" t="str">
            <v>上海产研中心</v>
          </cell>
          <cell r="C102" t="str">
            <v>领视科技-产研一部-教育二组-开发</v>
          </cell>
          <cell r="D102" t="str">
            <v/>
          </cell>
          <cell r="E102" t="str">
            <v>iOS开发工程师</v>
          </cell>
          <cell r="F102" t="str">
            <v>15905458634917515</v>
          </cell>
          <cell r="G102" t="str">
            <v>12</v>
          </cell>
          <cell r="H102" t="str">
            <v>7</v>
          </cell>
          <cell r="I102" t="str">
            <v>6651</v>
          </cell>
        </row>
        <row r="103">
          <cell r="A103" t="str">
            <v>吴雪峰</v>
          </cell>
          <cell r="B103" t="str">
            <v>上海产研中心</v>
          </cell>
          <cell r="C103" t="str">
            <v>领视科技-产研一部-教育二组-开发</v>
          </cell>
          <cell r="D103" t="str">
            <v/>
          </cell>
          <cell r="E103" t="str">
            <v>Android开发工程师</v>
          </cell>
          <cell r="F103" t="str">
            <v>17012229167085507</v>
          </cell>
          <cell r="G103" t="str">
            <v>11</v>
          </cell>
          <cell r="H103" t="str">
            <v>7</v>
          </cell>
          <cell r="I103" t="str">
            <v>5826</v>
          </cell>
        </row>
        <row r="103">
          <cell r="Y103" t="str">
            <v>8</v>
          </cell>
        </row>
        <row r="104">
          <cell r="A104" t="str">
            <v>祝傲</v>
          </cell>
          <cell r="B104" t="str">
            <v>上海产研中心</v>
          </cell>
          <cell r="C104" t="str">
            <v>领视科技-产研一部-教育二组-开发</v>
          </cell>
          <cell r="D104" t="str">
            <v/>
          </cell>
          <cell r="E104" t="str">
            <v>ios开发工程师</v>
          </cell>
          <cell r="F104" t="str">
            <v>17018285307999687</v>
          </cell>
          <cell r="G104" t="str">
            <v>11</v>
          </cell>
          <cell r="H104" t="str">
            <v>7</v>
          </cell>
          <cell r="I104" t="str">
            <v>5907</v>
          </cell>
        </row>
        <row r="104">
          <cell r="V104" t="str">
            <v>1</v>
          </cell>
        </row>
        <row r="105">
          <cell r="A105" t="str">
            <v>王哲</v>
          </cell>
          <cell r="B105" t="str">
            <v>上海产研中心</v>
          </cell>
          <cell r="C105" t="str">
            <v>领视科技-产研一部-教育二组-设计</v>
          </cell>
          <cell r="D105" t="str">
            <v/>
          </cell>
          <cell r="E105" t="str">
            <v>UI设计师</v>
          </cell>
          <cell r="F105" t="str">
            <v>17004451020319431</v>
          </cell>
          <cell r="G105" t="str">
            <v>10</v>
          </cell>
          <cell r="H105" t="str">
            <v>7</v>
          </cell>
          <cell r="I105" t="str">
            <v>4938</v>
          </cell>
        </row>
        <row r="105">
          <cell r="AC105" t="str">
            <v>2</v>
          </cell>
        </row>
        <row r="106">
          <cell r="A106" t="str">
            <v>朱秀梅</v>
          </cell>
          <cell r="B106" t="str">
            <v>上海产研中心</v>
          </cell>
          <cell r="C106" t="str">
            <v>领视科技-产研一部-教育二组-设计</v>
          </cell>
          <cell r="D106" t="str">
            <v/>
          </cell>
          <cell r="E106" t="str">
            <v>产品主管</v>
          </cell>
          <cell r="F106" t="str">
            <v>16145631556588764</v>
          </cell>
          <cell r="G106" t="str">
            <v>13</v>
          </cell>
          <cell r="H106" t="str">
            <v>7</v>
          </cell>
          <cell r="I106" t="str">
            <v>6878</v>
          </cell>
        </row>
        <row r="106">
          <cell r="AG106" t="str">
            <v>8</v>
          </cell>
        </row>
        <row r="106">
          <cell r="AI106" t="str">
            <v>8</v>
          </cell>
        </row>
        <row r="107">
          <cell r="A107" t="str">
            <v>李九三</v>
          </cell>
          <cell r="B107" t="str">
            <v>上海产研中心</v>
          </cell>
          <cell r="C107" t="str">
            <v>领视科技-产研一部-教育三组-测试</v>
          </cell>
          <cell r="D107" t="str">
            <v/>
          </cell>
          <cell r="E107" t="str">
            <v>测试工程师</v>
          </cell>
          <cell r="F107" t="str">
            <v>17169467464873718</v>
          </cell>
          <cell r="G107" t="str">
            <v>12</v>
          </cell>
          <cell r="H107" t="str">
            <v>7</v>
          </cell>
          <cell r="I107" t="str">
            <v>5765</v>
          </cell>
        </row>
        <row r="107">
          <cell r="Y107" t="str">
            <v>8</v>
          </cell>
        </row>
        <row r="108">
          <cell r="A108" t="str">
            <v>张士炎</v>
          </cell>
          <cell r="B108" t="str">
            <v>上海产研中心</v>
          </cell>
          <cell r="C108" t="str">
            <v>领视科技-产研一部-教育三组-测试</v>
          </cell>
          <cell r="D108" t="str">
            <v/>
          </cell>
          <cell r="E108" t="str">
            <v>测试工程师</v>
          </cell>
          <cell r="F108" t="str">
            <v>17173799295092160</v>
          </cell>
          <cell r="G108" t="str">
            <v>13</v>
          </cell>
          <cell r="H108" t="str">
            <v>7</v>
          </cell>
          <cell r="I108" t="str">
            <v>6670</v>
          </cell>
          <cell r="J108" t="str">
            <v>3</v>
          </cell>
          <cell r="K108" t="str">
            <v>23</v>
          </cell>
        </row>
        <row r="109">
          <cell r="A109" t="str">
            <v>陈绪慧</v>
          </cell>
          <cell r="B109" t="str">
            <v>上海产研中心</v>
          </cell>
          <cell r="C109" t="str">
            <v>领视科技-产研一部-教育三组-产品</v>
          </cell>
          <cell r="D109" t="str">
            <v/>
          </cell>
          <cell r="E109" t="str">
            <v>产品主管</v>
          </cell>
          <cell r="F109" t="str">
            <v>136315273038003717</v>
          </cell>
          <cell r="G109" t="str">
            <v>12</v>
          </cell>
          <cell r="H109" t="str">
            <v>7</v>
          </cell>
          <cell r="I109" t="str">
            <v>6265</v>
          </cell>
          <cell r="J109" t="str">
            <v>1</v>
          </cell>
          <cell r="K109" t="str">
            <v>10</v>
          </cell>
        </row>
        <row r="110">
          <cell r="A110" t="str">
            <v>李雅珠</v>
          </cell>
          <cell r="B110" t="str">
            <v>上海产研中心</v>
          </cell>
          <cell r="C110" t="str">
            <v>领视科技-产研一部-教育三组-产品</v>
          </cell>
          <cell r="D110" t="str">
            <v/>
          </cell>
          <cell r="E110" t="str">
            <v>产品经理</v>
          </cell>
          <cell r="F110" t="str">
            <v>16606156773162046</v>
          </cell>
          <cell r="G110" t="str">
            <v>12</v>
          </cell>
          <cell r="H110" t="str">
            <v>7</v>
          </cell>
          <cell r="I110" t="str">
            <v>5171</v>
          </cell>
          <cell r="J110" t="str">
            <v>8</v>
          </cell>
          <cell r="K110" t="str">
            <v>57</v>
          </cell>
        </row>
        <row r="110">
          <cell r="Q110" t="str">
            <v>1</v>
          </cell>
        </row>
        <row r="110">
          <cell r="V110" t="str">
            <v>1</v>
          </cell>
        </row>
        <row r="111">
          <cell r="A111" t="str">
            <v>胡翔翔</v>
          </cell>
          <cell r="B111" t="str">
            <v>上海产研中心</v>
          </cell>
          <cell r="C111" t="str">
            <v>领视科技-产研一部-教育三组-开发</v>
          </cell>
          <cell r="D111" t="str">
            <v/>
          </cell>
          <cell r="E111" t="str">
            <v>iOS开发主管</v>
          </cell>
          <cell r="F111" t="str">
            <v>030132221832753441</v>
          </cell>
          <cell r="G111" t="str">
            <v>12</v>
          </cell>
          <cell r="H111" t="str">
            <v>7</v>
          </cell>
          <cell r="I111" t="str">
            <v>6053</v>
          </cell>
        </row>
        <row r="111">
          <cell r="V111" t="str">
            <v>1</v>
          </cell>
        </row>
        <row r="112">
          <cell r="A112" t="str">
            <v>李海侠</v>
          </cell>
          <cell r="B112" t="str">
            <v>上海产研中心</v>
          </cell>
          <cell r="C112" t="str">
            <v>领视科技-产研一部-教育三组-开发</v>
          </cell>
          <cell r="D112" t="str">
            <v/>
          </cell>
          <cell r="E112" t="str">
            <v>Android开发工程师</v>
          </cell>
          <cell r="F112" t="str">
            <v>16155137210126329</v>
          </cell>
          <cell r="G112" t="str">
            <v>12</v>
          </cell>
          <cell r="H112" t="str">
            <v>7</v>
          </cell>
          <cell r="I112" t="str">
            <v>5739</v>
          </cell>
          <cell r="J112" t="str">
            <v>1</v>
          </cell>
          <cell r="K112" t="str">
            <v>2</v>
          </cell>
        </row>
        <row r="112">
          <cell r="V112" t="str">
            <v>0.5</v>
          </cell>
        </row>
        <row r="113">
          <cell r="A113" t="str">
            <v>陆文宇</v>
          </cell>
          <cell r="B113" t="str">
            <v>上海产研中心</v>
          </cell>
          <cell r="C113" t="str">
            <v>领视科技-产研一部-教育三组-开发</v>
          </cell>
          <cell r="D113" t="str">
            <v/>
          </cell>
          <cell r="E113" t="str">
            <v>iOS开发工程师</v>
          </cell>
          <cell r="F113" t="str">
            <v>16782396287688277</v>
          </cell>
          <cell r="G113" t="str">
            <v>10</v>
          </cell>
          <cell r="H113" t="str">
            <v>7</v>
          </cell>
          <cell r="I113" t="str">
            <v>5700</v>
          </cell>
          <cell r="J113" t="str">
            <v>5</v>
          </cell>
          <cell r="K113" t="str">
            <v>36</v>
          </cell>
        </row>
        <row r="113">
          <cell r="W113" t="str">
            <v>16</v>
          </cell>
        </row>
        <row r="114">
          <cell r="A114" t="str">
            <v>杨海燕</v>
          </cell>
          <cell r="B114" t="str">
            <v>上海产研中心</v>
          </cell>
          <cell r="C114" t="str">
            <v>领视科技-产研一部-教育三组-开发</v>
          </cell>
          <cell r="D114" t="str">
            <v/>
          </cell>
          <cell r="E114" t="str">
            <v>iOS开发工程师</v>
          </cell>
          <cell r="F114" t="str">
            <v>15921860671053280</v>
          </cell>
          <cell r="G114" t="str">
            <v>12</v>
          </cell>
          <cell r="H114" t="str">
            <v>7</v>
          </cell>
          <cell r="I114" t="str">
            <v>4517</v>
          </cell>
          <cell r="J114" t="str">
            <v>2</v>
          </cell>
          <cell r="K114" t="str">
            <v>6</v>
          </cell>
        </row>
        <row r="114">
          <cell r="Q114" t="str">
            <v>3</v>
          </cell>
        </row>
        <row r="114">
          <cell r="X114" t="str">
            <v>1</v>
          </cell>
          <cell r="Y114" t="str">
            <v>4</v>
          </cell>
        </row>
        <row r="114">
          <cell r="AG114" t="str">
            <v>8</v>
          </cell>
        </row>
        <row r="114">
          <cell r="AL114" t="str">
            <v>8</v>
          </cell>
        </row>
        <row r="115">
          <cell r="A115" t="str">
            <v>杨坤霖</v>
          </cell>
          <cell r="B115" t="str">
            <v>上海产研中心</v>
          </cell>
          <cell r="C115" t="str">
            <v>领视科技-产研一部-教育三组-开发</v>
          </cell>
          <cell r="D115" t="str">
            <v/>
          </cell>
          <cell r="E115" t="str">
            <v>Android开发工程师</v>
          </cell>
          <cell r="F115" t="str">
            <v>17300811031429768</v>
          </cell>
          <cell r="G115" t="str">
            <v>12</v>
          </cell>
          <cell r="H115" t="str">
            <v>7</v>
          </cell>
          <cell r="I115" t="str">
            <v>6469</v>
          </cell>
        </row>
        <row r="116">
          <cell r="A116" t="str">
            <v>尹贻浩</v>
          </cell>
          <cell r="B116" t="str">
            <v>上海产研中心</v>
          </cell>
          <cell r="C116" t="str">
            <v>领视科技-产研一部-教育三组-开发</v>
          </cell>
          <cell r="D116" t="str">
            <v/>
          </cell>
          <cell r="E116" t="str">
            <v>Android开发工程师</v>
          </cell>
          <cell r="F116" t="str">
            <v>17180717287129212</v>
          </cell>
          <cell r="G116" t="str">
            <v>12</v>
          </cell>
          <cell r="H116" t="str">
            <v>7</v>
          </cell>
          <cell r="I116" t="str">
            <v>6411</v>
          </cell>
          <cell r="J116" t="str">
            <v>5</v>
          </cell>
          <cell r="K116" t="str">
            <v>19</v>
          </cell>
        </row>
        <row r="117">
          <cell r="A117" t="str">
            <v>章发晨</v>
          </cell>
          <cell r="B117" t="str">
            <v>上海产研中心</v>
          </cell>
          <cell r="C117" t="str">
            <v>领视科技-产研一部-教育三组-开发</v>
          </cell>
          <cell r="D117" t="str">
            <v/>
          </cell>
          <cell r="E117" t="str">
            <v>iOS开发主管</v>
          </cell>
          <cell r="F117" t="str">
            <v>025963354730920599</v>
          </cell>
          <cell r="G117" t="str">
            <v>13</v>
          </cell>
          <cell r="H117" t="str">
            <v>7</v>
          </cell>
          <cell r="I117" t="str">
            <v>6654</v>
          </cell>
          <cell r="J117" t="str">
            <v>7</v>
          </cell>
          <cell r="K117" t="str">
            <v>50</v>
          </cell>
        </row>
        <row r="117">
          <cell r="AG117" t="str">
            <v>5</v>
          </cell>
        </row>
        <row r="117">
          <cell r="AL117" t="str">
            <v>5</v>
          </cell>
        </row>
        <row r="118">
          <cell r="A118" t="str">
            <v>朱梦雅</v>
          </cell>
          <cell r="B118" t="str">
            <v>上海产研中心</v>
          </cell>
          <cell r="C118" t="str">
            <v>领视科技-产研一部-教育三组-开发</v>
          </cell>
          <cell r="D118" t="str">
            <v/>
          </cell>
          <cell r="E118" t="str">
            <v>Android开发工程师</v>
          </cell>
          <cell r="F118" t="str">
            <v>16780673958763109</v>
          </cell>
          <cell r="G118" t="str">
            <v>12</v>
          </cell>
          <cell r="H118" t="str">
            <v>7</v>
          </cell>
          <cell r="I118" t="str">
            <v>6975</v>
          </cell>
          <cell r="J118" t="str">
            <v>4</v>
          </cell>
          <cell r="K118" t="str">
            <v>9</v>
          </cell>
        </row>
        <row r="119">
          <cell r="A119" t="str">
            <v>李一鸣</v>
          </cell>
          <cell r="B119" t="str">
            <v>上海产研中心</v>
          </cell>
          <cell r="C119" t="str">
            <v>领视科技-产研一部-教育三组-设计</v>
          </cell>
          <cell r="D119" t="str">
            <v/>
          </cell>
          <cell r="E119" t="str">
            <v>设计主管</v>
          </cell>
          <cell r="F119" t="str">
            <v>16804901359229111</v>
          </cell>
          <cell r="G119" t="str">
            <v>12</v>
          </cell>
          <cell r="H119" t="str">
            <v>7</v>
          </cell>
          <cell r="I119" t="str">
            <v>6220</v>
          </cell>
        </row>
        <row r="120">
          <cell r="A120" t="str">
            <v>王依</v>
          </cell>
          <cell r="B120" t="str">
            <v>上海产研中心</v>
          </cell>
          <cell r="C120" t="str">
            <v>领视科技-产研一部-教育三组-设计</v>
          </cell>
          <cell r="D120" t="str">
            <v/>
          </cell>
          <cell r="E120" t="str">
            <v>UI设计师</v>
          </cell>
          <cell r="F120" t="str">
            <v>1316565837937330</v>
          </cell>
          <cell r="G120" t="str">
            <v>13</v>
          </cell>
          <cell r="H120" t="str">
            <v>7</v>
          </cell>
          <cell r="I120" t="str">
            <v>6081</v>
          </cell>
        </row>
        <row r="120">
          <cell r="AF120" t="str">
            <v>0.5</v>
          </cell>
        </row>
        <row r="121">
          <cell r="A121" t="str">
            <v>蔡子俊</v>
          </cell>
          <cell r="B121" t="str">
            <v>上海产研中心</v>
          </cell>
          <cell r="C121" t="str">
            <v>领视科技-产研一部-教育一组-测试</v>
          </cell>
          <cell r="D121" t="str">
            <v/>
          </cell>
          <cell r="E121" t="str">
            <v>测试工程师</v>
          </cell>
          <cell r="F121" t="str">
            <v>1685930508346392</v>
          </cell>
          <cell r="G121" t="str">
            <v>13</v>
          </cell>
          <cell r="H121" t="str">
            <v>7</v>
          </cell>
          <cell r="I121" t="str">
            <v>7363</v>
          </cell>
          <cell r="J121" t="str">
            <v>5</v>
          </cell>
          <cell r="K121" t="str">
            <v>12</v>
          </cell>
        </row>
        <row r="121">
          <cell r="AG121" t="str">
            <v>8</v>
          </cell>
        </row>
        <row r="121">
          <cell r="AL121" t="str">
            <v>8</v>
          </cell>
        </row>
        <row r="122">
          <cell r="A122" t="str">
            <v>耿童童</v>
          </cell>
          <cell r="B122" t="str">
            <v>上海产研中心</v>
          </cell>
          <cell r="C122" t="str">
            <v>领视科技-产研一部-教育一组-测试</v>
          </cell>
          <cell r="D122" t="str">
            <v/>
          </cell>
          <cell r="E122" t="str">
            <v>测试工程师</v>
          </cell>
          <cell r="F122" t="str">
            <v>16804901511256011</v>
          </cell>
          <cell r="G122" t="str">
            <v>14</v>
          </cell>
          <cell r="H122" t="str">
            <v>7</v>
          </cell>
          <cell r="I122" t="str">
            <v>7970</v>
          </cell>
          <cell r="J122" t="str">
            <v>6</v>
          </cell>
          <cell r="K122" t="str">
            <v>51</v>
          </cell>
        </row>
        <row r="122">
          <cell r="Y122" t="str">
            <v>4</v>
          </cell>
        </row>
        <row r="122">
          <cell r="AG122" t="str">
            <v>8</v>
          </cell>
        </row>
        <row r="122">
          <cell r="AL122" t="str">
            <v>8</v>
          </cell>
        </row>
        <row r="123">
          <cell r="A123" t="str">
            <v>李超凡</v>
          </cell>
          <cell r="B123" t="str">
            <v>上海产研中心</v>
          </cell>
          <cell r="C123" t="str">
            <v>领视科技-产研一部-教育一组-测试</v>
          </cell>
          <cell r="D123" t="str">
            <v/>
          </cell>
          <cell r="E123" t="str">
            <v>测试工程师</v>
          </cell>
          <cell r="F123" t="str">
            <v>17149606499983899</v>
          </cell>
          <cell r="G123" t="str">
            <v>5</v>
          </cell>
          <cell r="H123" t="str">
            <v>7</v>
          </cell>
          <cell r="I123" t="str">
            <v>1965</v>
          </cell>
        </row>
        <row r="123">
          <cell r="X123" t="str">
            <v>10</v>
          </cell>
        </row>
        <row r="123">
          <cell r="AG123" t="str">
            <v>10</v>
          </cell>
        </row>
        <row r="123">
          <cell r="AL123" t="str">
            <v>10</v>
          </cell>
        </row>
        <row r="124">
          <cell r="A124" t="str">
            <v>李华南</v>
          </cell>
          <cell r="B124" t="str">
            <v>上海产研中心</v>
          </cell>
          <cell r="C124" t="str">
            <v>领视科技-产研一部-教育一组-测试</v>
          </cell>
          <cell r="D124" t="str">
            <v/>
          </cell>
          <cell r="E124" t="str">
            <v>测试经理</v>
          </cell>
          <cell r="F124" t="str">
            <v>15900273720227593</v>
          </cell>
          <cell r="G124" t="str">
            <v>13</v>
          </cell>
          <cell r="H124" t="str">
            <v>7</v>
          </cell>
          <cell r="I124" t="str">
            <v>7691</v>
          </cell>
          <cell r="J124" t="str">
            <v>2</v>
          </cell>
          <cell r="K124" t="str">
            <v>4</v>
          </cell>
        </row>
        <row r="124">
          <cell r="Y124" t="str">
            <v>8</v>
          </cell>
        </row>
        <row r="124">
          <cell r="AG124" t="str">
            <v>8</v>
          </cell>
        </row>
        <row r="124">
          <cell r="AL124" t="str">
            <v>8</v>
          </cell>
        </row>
        <row r="125">
          <cell r="A125" t="str">
            <v>朴雪花</v>
          </cell>
          <cell r="B125" t="str">
            <v>上海产研中心</v>
          </cell>
          <cell r="C125" t="str">
            <v>领视科技-产研一部-教育一组-产品</v>
          </cell>
          <cell r="D125" t="str">
            <v/>
          </cell>
          <cell r="E125" t="str">
            <v>资深产品经理</v>
          </cell>
          <cell r="F125" t="str">
            <v>16022087683323175</v>
          </cell>
          <cell r="G125" t="str">
            <v>13</v>
          </cell>
          <cell r="H125" t="str">
            <v>7</v>
          </cell>
          <cell r="I125" t="str">
            <v>6326</v>
          </cell>
        </row>
        <row r="126">
          <cell r="A126" t="str">
            <v>戴佳磊</v>
          </cell>
          <cell r="B126" t="str">
            <v>上海产研中心</v>
          </cell>
          <cell r="C126" t="str">
            <v>领视科技-产研一部-教育一组-开发</v>
          </cell>
          <cell r="D126" t="str">
            <v/>
          </cell>
          <cell r="E126" t="str">
            <v>ios开发工程师</v>
          </cell>
          <cell r="F126" t="str">
            <v>17018278374403582</v>
          </cell>
          <cell r="G126" t="str">
            <v>12</v>
          </cell>
          <cell r="H126" t="str">
            <v>7</v>
          </cell>
          <cell r="I126" t="str">
            <v>6330</v>
          </cell>
          <cell r="J126" t="str">
            <v>5</v>
          </cell>
          <cell r="K126" t="str">
            <v>10</v>
          </cell>
        </row>
        <row r="127">
          <cell r="A127" t="str">
            <v>郭二宁</v>
          </cell>
          <cell r="B127" t="str">
            <v>上海产研中心</v>
          </cell>
          <cell r="C127" t="str">
            <v>领视科技-产研一部-教育一组-开发</v>
          </cell>
          <cell r="D127" t="str">
            <v/>
          </cell>
          <cell r="E127" t="str">
            <v>Android开发工程师</v>
          </cell>
          <cell r="F127" t="str">
            <v>17331041343102575</v>
          </cell>
          <cell r="G127" t="str">
            <v>8</v>
          </cell>
          <cell r="H127" t="str">
            <v>7</v>
          </cell>
          <cell r="I127" t="str">
            <v>3753</v>
          </cell>
        </row>
        <row r="127">
          <cell r="W127" t="str">
            <v>16</v>
          </cell>
        </row>
        <row r="127">
          <cell r="Y127" t="str">
            <v>8</v>
          </cell>
        </row>
        <row r="127">
          <cell r="AC127" t="str">
            <v>3</v>
          </cell>
        </row>
        <row r="127">
          <cell r="AG127" t="str">
            <v>8</v>
          </cell>
        </row>
        <row r="127">
          <cell r="AL127" t="str">
            <v>8</v>
          </cell>
        </row>
        <row r="128">
          <cell r="A128" t="str">
            <v>黄涛</v>
          </cell>
          <cell r="B128" t="str">
            <v>上海产研中心</v>
          </cell>
          <cell r="C128" t="str">
            <v>领视科技-产研一部-教育一组-开发</v>
          </cell>
          <cell r="D128" t="str">
            <v/>
          </cell>
          <cell r="E128" t="str">
            <v>Android开发工程师</v>
          </cell>
          <cell r="F128" t="str">
            <v>17332769235173465</v>
          </cell>
          <cell r="G128" t="str">
            <v>13</v>
          </cell>
          <cell r="H128" t="str">
            <v>7</v>
          </cell>
          <cell r="I128" t="str">
            <v>6434</v>
          </cell>
        </row>
        <row r="129">
          <cell r="A129" t="str">
            <v>骆方涛</v>
          </cell>
          <cell r="B129" t="str">
            <v>上海产研中心</v>
          </cell>
          <cell r="C129" t="str">
            <v>领视科技-产研一部-教育一组-开发</v>
          </cell>
          <cell r="D129" t="str">
            <v/>
          </cell>
          <cell r="E129" t="str">
            <v>iOS开发工程师</v>
          </cell>
          <cell r="F129" t="str">
            <v>023613490438850568</v>
          </cell>
          <cell r="G129" t="str">
            <v>13</v>
          </cell>
          <cell r="H129" t="str">
            <v>7</v>
          </cell>
          <cell r="I129" t="str">
            <v>6893</v>
          </cell>
        </row>
        <row r="129">
          <cell r="Q129" t="str">
            <v>1</v>
          </cell>
        </row>
        <row r="129">
          <cell r="AG129" t="str">
            <v>10.5</v>
          </cell>
        </row>
        <row r="129">
          <cell r="AL129" t="str">
            <v>10.5</v>
          </cell>
        </row>
        <row r="130">
          <cell r="A130" t="str">
            <v>梅守强</v>
          </cell>
          <cell r="B130" t="str">
            <v>上海产研中心</v>
          </cell>
          <cell r="C130" t="str">
            <v>领视科技-产研一部-教育一组-开发</v>
          </cell>
          <cell r="D130" t="str">
            <v/>
          </cell>
          <cell r="E130" t="str">
            <v>iOS开发主管</v>
          </cell>
          <cell r="F130" t="str">
            <v>055916620026464247</v>
          </cell>
          <cell r="G130" t="str">
            <v>13</v>
          </cell>
          <cell r="H130" t="str">
            <v>7</v>
          </cell>
          <cell r="I130" t="str">
            <v>7127</v>
          </cell>
          <cell r="J130" t="str">
            <v>2</v>
          </cell>
          <cell r="K130" t="str">
            <v>2</v>
          </cell>
        </row>
        <row r="130">
          <cell r="Y130" t="str">
            <v>0.5</v>
          </cell>
        </row>
        <row r="130">
          <cell r="AG130" t="str">
            <v>4.5</v>
          </cell>
        </row>
        <row r="130">
          <cell r="AI130" t="str">
            <v>4.5</v>
          </cell>
        </row>
        <row r="131">
          <cell r="A131" t="str">
            <v>钱策</v>
          </cell>
          <cell r="B131" t="str">
            <v>上海产研中心</v>
          </cell>
          <cell r="C131" t="str">
            <v>领视科技-产研一部-教育一组-开发</v>
          </cell>
          <cell r="D131" t="str">
            <v/>
          </cell>
          <cell r="E131" t="str">
            <v>iOS开发工程师</v>
          </cell>
          <cell r="F131" t="str">
            <v>17331039165119137</v>
          </cell>
          <cell r="G131" t="str">
            <v>13</v>
          </cell>
          <cell r="H131" t="str">
            <v>7</v>
          </cell>
          <cell r="I131" t="str">
            <v>7055</v>
          </cell>
        </row>
        <row r="131">
          <cell r="AG131" t="str">
            <v>8</v>
          </cell>
        </row>
        <row r="131">
          <cell r="AI131" t="str">
            <v>8</v>
          </cell>
        </row>
        <row r="132">
          <cell r="A132" t="str">
            <v>严金</v>
          </cell>
          <cell r="B132" t="str">
            <v>上海产研中心</v>
          </cell>
          <cell r="C132" t="str">
            <v>领视科技-产研一部-教育一组-开发</v>
          </cell>
          <cell r="D132" t="str">
            <v/>
          </cell>
          <cell r="E132" t="str">
            <v>Android开发工程师</v>
          </cell>
          <cell r="F132" t="str">
            <v>17041612168525501</v>
          </cell>
          <cell r="G132" t="str">
            <v>13</v>
          </cell>
          <cell r="H132" t="str">
            <v>7</v>
          </cell>
          <cell r="I132" t="str">
            <v>7000</v>
          </cell>
        </row>
        <row r="132">
          <cell r="AG132" t="str">
            <v>7</v>
          </cell>
        </row>
        <row r="132">
          <cell r="AL132" t="str">
            <v>7</v>
          </cell>
        </row>
        <row r="133">
          <cell r="A133" t="str">
            <v>易鹏</v>
          </cell>
          <cell r="B133" t="str">
            <v>上海产研中心</v>
          </cell>
          <cell r="C133" t="str">
            <v>领视科技-产研一部-教育一组-开发</v>
          </cell>
          <cell r="D133" t="str">
            <v/>
          </cell>
          <cell r="E133" t="str">
            <v>Android开发工程师</v>
          </cell>
          <cell r="F133" t="str">
            <v>16637271659885621</v>
          </cell>
          <cell r="G133" t="str">
            <v>13</v>
          </cell>
          <cell r="H133" t="str">
            <v>7</v>
          </cell>
          <cell r="I133" t="str">
            <v>7292</v>
          </cell>
        </row>
        <row r="133">
          <cell r="V133" t="str">
            <v>1</v>
          </cell>
        </row>
        <row r="133">
          <cell r="AG133" t="str">
            <v>8</v>
          </cell>
        </row>
        <row r="133">
          <cell r="AL133" t="str">
            <v>8</v>
          </cell>
        </row>
        <row r="134">
          <cell r="A134" t="str">
            <v>郝惠军</v>
          </cell>
          <cell r="B134" t="str">
            <v>上海产研中心</v>
          </cell>
          <cell r="C134" t="str">
            <v>领视科技-产研一部-教育一组-设计</v>
          </cell>
          <cell r="D134" t="str">
            <v/>
          </cell>
          <cell r="E134" t="str">
            <v>设计主管</v>
          </cell>
          <cell r="F134" t="str">
            <v>15900278023016204</v>
          </cell>
          <cell r="G134" t="str">
            <v>12</v>
          </cell>
          <cell r="H134" t="str">
            <v>7</v>
          </cell>
          <cell r="I134" t="str">
            <v>5914</v>
          </cell>
        </row>
        <row r="134">
          <cell r="Q134" t="str">
            <v>1</v>
          </cell>
        </row>
        <row r="134">
          <cell r="V134" t="str">
            <v>2</v>
          </cell>
        </row>
        <row r="134">
          <cell r="AG134" t="str">
            <v>8</v>
          </cell>
        </row>
        <row r="134">
          <cell r="AL134" t="str">
            <v>8</v>
          </cell>
        </row>
        <row r="135">
          <cell r="A135" t="str">
            <v>江佳新</v>
          </cell>
          <cell r="B135" t="str">
            <v>上海产研中心</v>
          </cell>
          <cell r="C135" t="str">
            <v>领视科技-产研一部-教育一组-设计</v>
          </cell>
          <cell r="D135" t="str">
            <v/>
          </cell>
          <cell r="E135" t="str">
            <v>UI设计师</v>
          </cell>
          <cell r="F135" t="str">
            <v>1733709745140612</v>
          </cell>
          <cell r="G135" t="str">
            <v>12</v>
          </cell>
          <cell r="H135" t="str">
            <v>7</v>
          </cell>
          <cell r="I135" t="str">
            <v>6251</v>
          </cell>
        </row>
        <row r="136">
          <cell r="A136" t="str">
            <v>陈佳明</v>
          </cell>
          <cell r="B136" t="str">
            <v>上海产研中心</v>
          </cell>
          <cell r="C136" t="str">
            <v>领视科技-产研一部-平台运维组</v>
          </cell>
          <cell r="D136" t="str">
            <v/>
          </cell>
          <cell r="E136" t="str">
            <v>运维专员</v>
          </cell>
          <cell r="F136" t="str">
            <v>141329014437628227</v>
          </cell>
          <cell r="G136" t="str">
            <v>13</v>
          </cell>
          <cell r="H136" t="str">
            <v>7</v>
          </cell>
          <cell r="I136" t="str">
            <v>6692</v>
          </cell>
        </row>
        <row r="136">
          <cell r="AG136" t="str">
            <v>8</v>
          </cell>
        </row>
        <row r="136">
          <cell r="AI136" t="str">
            <v>8</v>
          </cell>
        </row>
        <row r="137">
          <cell r="A137" t="str">
            <v>陈佳明2</v>
          </cell>
          <cell r="B137" t="str">
            <v>上海产研中心</v>
          </cell>
          <cell r="C137" t="str">
            <v>领视科技-产研一部-平台运维组</v>
          </cell>
          <cell r="D137" t="str">
            <v/>
          </cell>
          <cell r="E137" t="str">
            <v/>
          </cell>
          <cell r="F137" t="str">
            <v>0256151932591166475087</v>
          </cell>
        </row>
        <row r="137">
          <cell r="H137" t="str">
            <v>7</v>
          </cell>
        </row>
        <row r="137">
          <cell r="S137" t="str">
            <v>12</v>
          </cell>
        </row>
        <row r="138">
          <cell r="A138" t="str">
            <v>邱圆</v>
          </cell>
          <cell r="B138" t="str">
            <v>上海产研中心</v>
          </cell>
          <cell r="C138" t="str">
            <v>领视科技-产研一部-平台运维组</v>
          </cell>
          <cell r="D138" t="str">
            <v/>
          </cell>
          <cell r="E138" t="str">
            <v>运维专员</v>
          </cell>
          <cell r="F138" t="str">
            <v>17216237121170549</v>
          </cell>
          <cell r="G138" t="str">
            <v>13</v>
          </cell>
          <cell r="H138" t="str">
            <v>7</v>
          </cell>
          <cell r="I138" t="str">
            <v>6752</v>
          </cell>
        </row>
        <row r="138">
          <cell r="AG138" t="str">
            <v>8</v>
          </cell>
        </row>
        <row r="138">
          <cell r="AI138" t="str">
            <v>8</v>
          </cell>
        </row>
        <row r="139">
          <cell r="A139" t="str">
            <v>张书田</v>
          </cell>
          <cell r="B139" t="str">
            <v>上海产研中心</v>
          </cell>
          <cell r="C139" t="str">
            <v>领视科技-产研一部-平台运维组</v>
          </cell>
          <cell r="D139" t="str">
            <v/>
          </cell>
          <cell r="E139" t="str">
            <v>运维主管</v>
          </cell>
          <cell r="F139" t="str">
            <v>3365595624054442</v>
          </cell>
          <cell r="G139" t="str">
            <v>14</v>
          </cell>
          <cell r="H139" t="str">
            <v>7</v>
          </cell>
          <cell r="I139" t="str">
            <v>7474</v>
          </cell>
        </row>
        <row r="139">
          <cell r="AG139" t="str">
            <v>16</v>
          </cell>
        </row>
        <row r="139">
          <cell r="AI139" t="str">
            <v>16</v>
          </cell>
        </row>
        <row r="140">
          <cell r="A140" t="str">
            <v>蒲科辉</v>
          </cell>
          <cell r="B140" t="str">
            <v>上海产研中心</v>
          </cell>
          <cell r="C140" t="str">
            <v>领视科技-产研一部-设计部</v>
          </cell>
          <cell r="D140" t="str">
            <v/>
          </cell>
          <cell r="E140" t="str">
            <v>技术总监</v>
          </cell>
          <cell r="F140" t="str">
            <v>096666571133648650</v>
          </cell>
          <cell r="G140" t="str">
            <v>5</v>
          </cell>
          <cell r="H140" t="str">
            <v>7</v>
          </cell>
        </row>
        <row r="140">
          <cell r="R140" t="str">
            <v>5</v>
          </cell>
          <cell r="S140" t="str">
            <v>7</v>
          </cell>
        </row>
        <row r="141">
          <cell r="A141" t="str">
            <v>汪天辰</v>
          </cell>
          <cell r="B141" t="str">
            <v>上海产研中心</v>
          </cell>
          <cell r="C141" t="str">
            <v>领视科技-产研一部-设计部-教育一组设计组</v>
          </cell>
          <cell r="D141" t="str">
            <v/>
          </cell>
          <cell r="E141" t="str">
            <v>UI设计师</v>
          </cell>
          <cell r="F141" t="str">
            <v>17198009865802558</v>
          </cell>
          <cell r="G141" t="str">
            <v>12</v>
          </cell>
          <cell r="H141" t="str">
            <v>7</v>
          </cell>
          <cell r="I141" t="str">
            <v>5647</v>
          </cell>
        </row>
        <row r="141">
          <cell r="Q141" t="str">
            <v>1</v>
          </cell>
        </row>
        <row r="142">
          <cell r="A142" t="str">
            <v>骆毅佳</v>
          </cell>
          <cell r="B142" t="str">
            <v>厦门开发</v>
          </cell>
          <cell r="C142" t="str">
            <v>领视科技-产研一部-小程序商城组-产品</v>
          </cell>
          <cell r="D142" t="str">
            <v/>
          </cell>
          <cell r="E142" t="str">
            <v>产品经理</v>
          </cell>
          <cell r="F142" t="str">
            <v>16582827112754017</v>
          </cell>
          <cell r="G142" t="str">
            <v>12</v>
          </cell>
          <cell r="H142" t="str">
            <v>7</v>
          </cell>
          <cell r="I142" t="str">
            <v>6290</v>
          </cell>
        </row>
        <row r="142">
          <cell r="Q142" t="str">
            <v>1</v>
          </cell>
        </row>
        <row r="143">
          <cell r="A143" t="str">
            <v>陈震</v>
          </cell>
          <cell r="B143" t="str">
            <v>厦门开发</v>
          </cell>
          <cell r="C143" t="str">
            <v>领视科技-产研一部-小程序商城组-开发</v>
          </cell>
          <cell r="D143" t="str">
            <v/>
          </cell>
          <cell r="E143" t="str">
            <v>PHP开发工程师</v>
          </cell>
          <cell r="F143" t="str">
            <v>16877450331085832</v>
          </cell>
          <cell r="G143" t="str">
            <v>12</v>
          </cell>
          <cell r="H143" t="str">
            <v>7</v>
          </cell>
          <cell r="I143" t="str">
            <v>5531</v>
          </cell>
        </row>
        <row r="143">
          <cell r="S143" t="str">
            <v>1</v>
          </cell>
        </row>
        <row r="144">
          <cell r="A144" t="str">
            <v>李胜航</v>
          </cell>
          <cell r="B144" t="str">
            <v>厦门开发</v>
          </cell>
          <cell r="C144" t="str">
            <v>领视科技-产研一部-小程序商城组-开发</v>
          </cell>
          <cell r="D144" t="str">
            <v/>
          </cell>
          <cell r="E144" t="str">
            <v>前端开发工程师</v>
          </cell>
          <cell r="F144" t="str">
            <v>16060971531427887</v>
          </cell>
          <cell r="G144" t="str">
            <v>11</v>
          </cell>
          <cell r="H144" t="str">
            <v>7</v>
          </cell>
          <cell r="I144" t="str">
            <v>4131</v>
          </cell>
        </row>
        <row r="144">
          <cell r="Q144" t="str">
            <v>1</v>
          </cell>
          <cell r="R144" t="str">
            <v>2</v>
          </cell>
        </row>
        <row r="144">
          <cell r="V144" t="str">
            <v>1</v>
          </cell>
        </row>
        <row r="145">
          <cell r="A145" t="str">
            <v>林贵煌</v>
          </cell>
          <cell r="B145" t="str">
            <v>厦门开发</v>
          </cell>
          <cell r="C145" t="str">
            <v>领视科技-产研一部-小程序商城组-开发</v>
          </cell>
          <cell r="D145" t="str">
            <v/>
          </cell>
          <cell r="E145" t="str">
            <v>前端工程师</v>
          </cell>
          <cell r="F145" t="str">
            <v>16770320690236494</v>
          </cell>
          <cell r="G145" t="str">
            <v>12</v>
          </cell>
          <cell r="H145" t="str">
            <v>7</v>
          </cell>
          <cell r="I145" t="str">
            <v>5973</v>
          </cell>
        </row>
        <row r="145">
          <cell r="Y145" t="str">
            <v>2</v>
          </cell>
        </row>
        <row r="146">
          <cell r="A146" t="str">
            <v>刘海亮</v>
          </cell>
          <cell r="B146" t="str">
            <v>厦门开发</v>
          </cell>
          <cell r="C146" t="str">
            <v>领视科技-产研一部-小程序商城组-开发</v>
          </cell>
          <cell r="D146" t="str">
            <v/>
          </cell>
          <cell r="E146" t="str">
            <v>PHP开发工程师</v>
          </cell>
          <cell r="F146" t="str">
            <v>15988398224264087</v>
          </cell>
          <cell r="G146" t="str">
            <v>12</v>
          </cell>
          <cell r="H146" t="str">
            <v>7</v>
          </cell>
          <cell r="I146" t="str">
            <v>4836</v>
          </cell>
        </row>
        <row r="146">
          <cell r="Q146" t="str">
            <v>2</v>
          </cell>
        </row>
        <row r="147">
          <cell r="A147" t="str">
            <v>刘凌</v>
          </cell>
          <cell r="B147" t="str">
            <v>厦门开发</v>
          </cell>
          <cell r="C147" t="str">
            <v>领视科技-产研一部-小程序商城组-开发</v>
          </cell>
          <cell r="D147" t="str">
            <v/>
          </cell>
          <cell r="E147" t="str">
            <v>前端开发主管</v>
          </cell>
          <cell r="F147" t="str">
            <v>0367362956672436</v>
          </cell>
          <cell r="G147" t="str">
            <v>13</v>
          </cell>
          <cell r="H147" t="str">
            <v>7</v>
          </cell>
          <cell r="I147" t="str">
            <v>6881</v>
          </cell>
          <cell r="J147" t="str">
            <v>1</v>
          </cell>
          <cell r="K147" t="str">
            <v>2</v>
          </cell>
        </row>
        <row r="147">
          <cell r="AG147" t="str">
            <v>5.5</v>
          </cell>
        </row>
        <row r="147">
          <cell r="AL147" t="str">
            <v>5.5</v>
          </cell>
        </row>
        <row r="148">
          <cell r="A148" t="str">
            <v>李敏</v>
          </cell>
          <cell r="B148" t="str">
            <v>厦门开发</v>
          </cell>
          <cell r="C148" t="str">
            <v>领视科技-产研一部-小程序商城组-设计</v>
          </cell>
          <cell r="D148" t="str">
            <v/>
          </cell>
          <cell r="E148" t="str">
            <v>UI设计</v>
          </cell>
          <cell r="F148" t="str">
            <v>1680492165652763</v>
          </cell>
        </row>
        <row r="148">
          <cell r="H148" t="str">
            <v>7</v>
          </cell>
        </row>
        <row r="148">
          <cell r="AA148" t="str">
            <v>14</v>
          </cell>
        </row>
        <row r="149">
          <cell r="A149" t="str">
            <v>陈良伟</v>
          </cell>
          <cell r="B149" t="str">
            <v>长沙内容</v>
          </cell>
          <cell r="C149" t="str">
            <v>领视科技-长沙分公司-*长沙内容部-*刘丽组</v>
          </cell>
          <cell r="D149" t="str">
            <v/>
          </cell>
          <cell r="E149" t="str">
            <v>内容编辑</v>
          </cell>
          <cell r="F149" t="str">
            <v>17187602596237851</v>
          </cell>
          <cell r="G149" t="str">
            <v>13</v>
          </cell>
          <cell r="H149" t="str">
            <v>7</v>
          </cell>
          <cell r="I149" t="str">
            <v>7430</v>
          </cell>
        </row>
        <row r="149">
          <cell r="S149" t="str">
            <v>1</v>
          </cell>
        </row>
        <row r="149">
          <cell r="V149" t="str">
            <v>1.5</v>
          </cell>
        </row>
        <row r="149">
          <cell r="AG149" t="str">
            <v>16</v>
          </cell>
        </row>
        <row r="149">
          <cell r="AL149" t="str">
            <v>16</v>
          </cell>
        </row>
        <row r="150">
          <cell r="A150" t="str">
            <v>王凯杰</v>
          </cell>
          <cell r="B150" t="str">
            <v>长沙内容</v>
          </cell>
          <cell r="C150" t="str">
            <v>领视科技-长沙分公司-*长沙内容部-*刘丽组</v>
          </cell>
          <cell r="D150" t="str">
            <v/>
          </cell>
          <cell r="E150" t="str">
            <v>内容编辑</v>
          </cell>
          <cell r="F150" t="str">
            <v>17252410496889176</v>
          </cell>
          <cell r="G150" t="str">
            <v>13</v>
          </cell>
          <cell r="H150" t="str">
            <v>7</v>
          </cell>
          <cell r="I150" t="str">
            <v>6921</v>
          </cell>
        </row>
        <row r="150">
          <cell r="S150" t="str">
            <v>1</v>
          </cell>
        </row>
        <row r="150">
          <cell r="V150" t="str">
            <v>0.5</v>
          </cell>
        </row>
        <row r="150">
          <cell r="AG150" t="str">
            <v>8</v>
          </cell>
        </row>
        <row r="150">
          <cell r="AL150" t="str">
            <v>8</v>
          </cell>
        </row>
        <row r="151">
          <cell r="A151" t="str">
            <v>邹芳梅</v>
          </cell>
          <cell r="B151" t="str">
            <v>长沙内容</v>
          </cell>
          <cell r="C151" t="str">
            <v>领视科技-长沙分公司-*长沙内容部-*刘丽组</v>
          </cell>
          <cell r="D151" t="str">
            <v/>
          </cell>
          <cell r="E151" t="str">
            <v>内容编辑</v>
          </cell>
          <cell r="F151" t="str">
            <v>17052894505386338</v>
          </cell>
          <cell r="G151" t="str">
            <v>12</v>
          </cell>
          <cell r="H151" t="str">
            <v>7</v>
          </cell>
          <cell r="I151" t="str">
            <v>5460</v>
          </cell>
        </row>
        <row r="151">
          <cell r="S151" t="str">
            <v>1</v>
          </cell>
        </row>
        <row r="152">
          <cell r="A152" t="str">
            <v>李瑶</v>
          </cell>
          <cell r="B152" t="str">
            <v>长沙内容</v>
          </cell>
          <cell r="C152" t="str">
            <v>领视科技-长沙分公司-*长沙内容部-*刘莹组</v>
          </cell>
          <cell r="D152" t="str">
            <v/>
          </cell>
          <cell r="E152" t="str">
            <v>内容编辑</v>
          </cell>
          <cell r="F152" t="str">
            <v>16067019665616130</v>
          </cell>
          <cell r="G152" t="str">
            <v>13</v>
          </cell>
          <cell r="H152" t="str">
            <v>7</v>
          </cell>
          <cell r="I152" t="str">
            <v>8244</v>
          </cell>
        </row>
        <row r="152">
          <cell r="S152" t="str">
            <v>1</v>
          </cell>
        </row>
        <row r="152">
          <cell r="AG152" t="str">
            <v>8</v>
          </cell>
        </row>
        <row r="152">
          <cell r="AI152" t="str">
            <v>8</v>
          </cell>
        </row>
        <row r="153">
          <cell r="A153" t="str">
            <v>刘莹</v>
          </cell>
          <cell r="B153" t="str">
            <v>长沙内容</v>
          </cell>
          <cell r="C153" t="str">
            <v>领视科技-长沙分公司-*长沙内容部-*刘莹组</v>
          </cell>
          <cell r="D153" t="str">
            <v/>
          </cell>
          <cell r="E153" t="str">
            <v>内容教研</v>
          </cell>
          <cell r="F153" t="str">
            <v>2357032548685217</v>
          </cell>
          <cell r="G153" t="str">
            <v>10</v>
          </cell>
          <cell r="H153" t="str">
            <v>7</v>
          </cell>
          <cell r="I153" t="str">
            <v>7696</v>
          </cell>
        </row>
        <row r="153">
          <cell r="T153" t="str">
            <v>6</v>
          </cell>
        </row>
        <row r="153">
          <cell r="V153" t="str">
            <v>1</v>
          </cell>
        </row>
        <row r="154">
          <cell r="A154" t="str">
            <v>田纯</v>
          </cell>
          <cell r="B154" t="str">
            <v>长沙内容</v>
          </cell>
          <cell r="C154" t="str">
            <v>领视科技-长沙分公司-*长沙内容部-*刘莹组</v>
          </cell>
          <cell r="D154" t="str">
            <v/>
          </cell>
          <cell r="E154" t="str">
            <v>内容编辑</v>
          </cell>
          <cell r="F154" t="str">
            <v>1729473546962864</v>
          </cell>
          <cell r="G154" t="str">
            <v>12</v>
          </cell>
          <cell r="H154" t="str">
            <v>7</v>
          </cell>
          <cell r="I154" t="str">
            <v>6288</v>
          </cell>
        </row>
        <row r="154">
          <cell r="S154" t="str">
            <v>1</v>
          </cell>
        </row>
        <row r="155">
          <cell r="A155" t="str">
            <v>杨琼</v>
          </cell>
          <cell r="B155" t="str">
            <v>长沙内容</v>
          </cell>
          <cell r="C155" t="str">
            <v>领视科技-长沙分公司-*长沙内容部-*刘莹组</v>
          </cell>
          <cell r="D155" t="str">
            <v/>
          </cell>
          <cell r="E155" t="str">
            <v>内容编辑</v>
          </cell>
          <cell r="F155" t="str">
            <v>3231115934850388</v>
          </cell>
          <cell r="G155" t="str">
            <v>14</v>
          </cell>
          <cell r="H155" t="str">
            <v>7</v>
          </cell>
          <cell r="I155" t="str">
            <v>8871</v>
          </cell>
        </row>
        <row r="155">
          <cell r="S155" t="str">
            <v>1</v>
          </cell>
        </row>
        <row r="155">
          <cell r="AG155" t="str">
            <v>16</v>
          </cell>
        </row>
        <row r="155">
          <cell r="AI155" t="str">
            <v>16</v>
          </cell>
        </row>
        <row r="156">
          <cell r="A156" t="str">
            <v>尹超</v>
          </cell>
          <cell r="B156" t="str">
            <v>长沙内容</v>
          </cell>
          <cell r="C156" t="str">
            <v>领视科技-长沙分公司-*长沙内容部-*刘莹组</v>
          </cell>
          <cell r="D156" t="str">
            <v/>
          </cell>
          <cell r="E156" t="str">
            <v>内容编辑</v>
          </cell>
          <cell r="F156" t="str">
            <v>17295613612947573</v>
          </cell>
          <cell r="G156" t="str">
            <v>11</v>
          </cell>
          <cell r="H156" t="str">
            <v>7</v>
          </cell>
          <cell r="I156" t="str">
            <v>5637</v>
          </cell>
        </row>
        <row r="156">
          <cell r="S156" t="str">
            <v>1</v>
          </cell>
        </row>
        <row r="156">
          <cell r="V156" t="str">
            <v>1</v>
          </cell>
        </row>
        <row r="157">
          <cell r="A157" t="str">
            <v>陈佳俊</v>
          </cell>
          <cell r="B157" t="str">
            <v>北京龙岩&amp;郑州&amp;厦门&amp;长沙&amp;西安销售（9.00-18.00）</v>
          </cell>
          <cell r="C157" t="str">
            <v>领视科技-长沙分公司-*长沙营销中心-*销售团队-*何双组</v>
          </cell>
          <cell r="D157" t="str">
            <v/>
          </cell>
          <cell r="E157" t="str">
            <v>资深销售一级</v>
          </cell>
          <cell r="F157" t="str">
            <v>16931891398145932</v>
          </cell>
          <cell r="G157" t="str">
            <v>12</v>
          </cell>
          <cell r="H157" t="str">
            <v>7</v>
          </cell>
          <cell r="I157" t="str">
            <v>7214</v>
          </cell>
        </row>
        <row r="157">
          <cell r="T157" t="str">
            <v>3</v>
          </cell>
        </row>
        <row r="158">
          <cell r="A158" t="str">
            <v>何双</v>
          </cell>
          <cell r="B158" t="str">
            <v>北京龙岩&amp;郑州&amp;厦门&amp;长沙&amp;西安销售（9.00-18.00）</v>
          </cell>
          <cell r="C158" t="str">
            <v>领视科技-长沙分公司-*长沙营销中心-*销售团队-*何双组</v>
          </cell>
          <cell r="D158" t="str">
            <v/>
          </cell>
          <cell r="E158" t="str">
            <v>销售主管</v>
          </cell>
          <cell r="F158" t="str">
            <v>1202003231651031</v>
          </cell>
          <cell r="G158" t="str">
            <v>12</v>
          </cell>
          <cell r="H158" t="str">
            <v>7</v>
          </cell>
          <cell r="I158" t="str">
            <v>8069</v>
          </cell>
        </row>
        <row r="158">
          <cell r="T158" t="str">
            <v>4</v>
          </cell>
        </row>
        <row r="159">
          <cell r="A159" t="str">
            <v>刘磊</v>
          </cell>
          <cell r="B159" t="str">
            <v>北京龙岩&amp;郑州&amp;厦门&amp;长沙&amp;西安销售（9.00-18.00）</v>
          </cell>
          <cell r="C159" t="str">
            <v>领视科技-长沙分公司-*长沙营销中心-*销售团队-*何双组</v>
          </cell>
          <cell r="D159" t="str">
            <v/>
          </cell>
          <cell r="E159" t="str">
            <v>销售专员</v>
          </cell>
          <cell r="F159" t="str">
            <v>17095162651689840</v>
          </cell>
          <cell r="G159" t="str">
            <v>9</v>
          </cell>
          <cell r="H159" t="str">
            <v>7</v>
          </cell>
          <cell r="I159" t="str">
            <v>5102</v>
          </cell>
        </row>
        <row r="159">
          <cell r="T159" t="str">
            <v>3</v>
          </cell>
        </row>
        <row r="159">
          <cell r="W159" t="str">
            <v>24</v>
          </cell>
        </row>
        <row r="160">
          <cell r="A160" t="str">
            <v>彭蕾</v>
          </cell>
          <cell r="B160" t="str">
            <v>北京龙岩&amp;郑州&amp;厦门&amp;长沙&amp;西安销售（9.00-18.00）</v>
          </cell>
          <cell r="C160" t="str">
            <v>领视科技-长沙分公司-*长沙营销中心-*销售团队-*何双组</v>
          </cell>
          <cell r="D160" t="str">
            <v/>
          </cell>
          <cell r="E160" t="str">
            <v>资深销售二级</v>
          </cell>
          <cell r="F160" t="str">
            <v>16841166481835371</v>
          </cell>
          <cell r="G160" t="str">
            <v>12</v>
          </cell>
          <cell r="H160" t="str">
            <v>7</v>
          </cell>
          <cell r="I160" t="str">
            <v>6589</v>
          </cell>
        </row>
        <row r="160">
          <cell r="T160" t="str">
            <v>3</v>
          </cell>
        </row>
        <row r="161">
          <cell r="A161" t="str">
            <v>吴凯莉</v>
          </cell>
          <cell r="B161" t="str">
            <v>北京龙岩&amp;郑州&amp;厦门&amp;长沙&amp;西安销售（9.00-18.00）</v>
          </cell>
          <cell r="C161" t="str">
            <v>领视科技-长沙分公司-*长沙营销中心-*销售团队-*何双组</v>
          </cell>
          <cell r="D161" t="str">
            <v/>
          </cell>
          <cell r="E161" t="str">
            <v>资深销售三级</v>
          </cell>
          <cell r="F161" t="str">
            <v>16855831060542161</v>
          </cell>
          <cell r="G161" t="str">
            <v>14</v>
          </cell>
          <cell r="H161" t="str">
            <v>7</v>
          </cell>
          <cell r="I161" t="str">
            <v>8827</v>
          </cell>
        </row>
        <row r="161">
          <cell r="T161" t="str">
            <v>4</v>
          </cell>
        </row>
        <row r="161">
          <cell r="AG161" t="str">
            <v>8</v>
          </cell>
        </row>
        <row r="161">
          <cell r="AL161" t="str">
            <v>8</v>
          </cell>
        </row>
        <row r="162">
          <cell r="A162" t="str">
            <v>吴先进</v>
          </cell>
          <cell r="B162" t="str">
            <v>北京龙岩&amp;郑州&amp;厦门&amp;长沙&amp;西安销售（9.00-18.00）</v>
          </cell>
          <cell r="C162" t="str">
            <v>领视科技-长沙分公司-*长沙营销中心-*销售团队-*何双组</v>
          </cell>
          <cell r="D162" t="str">
            <v/>
          </cell>
          <cell r="E162" t="str">
            <v>销售专员</v>
          </cell>
          <cell r="F162" t="str">
            <v>17097739089587342</v>
          </cell>
          <cell r="G162" t="str">
            <v>12</v>
          </cell>
          <cell r="H162" t="str">
            <v>7</v>
          </cell>
          <cell r="I162" t="str">
            <v>7485</v>
          </cell>
        </row>
        <row r="162">
          <cell r="R162" t="str">
            <v>1</v>
          </cell>
        </row>
        <row r="162">
          <cell r="T162" t="str">
            <v>3</v>
          </cell>
        </row>
        <row r="163">
          <cell r="A163" t="str">
            <v>周波涛</v>
          </cell>
          <cell r="B163" t="str">
            <v>北京龙岩&amp;郑州&amp;厦门&amp;长沙&amp;西安销售（9.00-18.00）</v>
          </cell>
          <cell r="C163" t="str">
            <v>领视科技-长沙分公司-*长沙营销中心-*销售团队-*周波涛组</v>
          </cell>
          <cell r="D163" t="str">
            <v/>
          </cell>
          <cell r="E163" t="str">
            <v>销售主管</v>
          </cell>
          <cell r="F163" t="str">
            <v>16937943956351191</v>
          </cell>
          <cell r="G163" t="str">
            <v>8</v>
          </cell>
          <cell r="H163" t="str">
            <v>7</v>
          </cell>
          <cell r="I163" t="str">
            <v>4910</v>
          </cell>
        </row>
        <row r="163">
          <cell r="Q163" t="str">
            <v>1</v>
          </cell>
        </row>
        <row r="163">
          <cell r="T163" t="str">
            <v>4</v>
          </cell>
        </row>
        <row r="163">
          <cell r="V163" t="str">
            <v>2</v>
          </cell>
        </row>
        <row r="163">
          <cell r="Y163" t="str">
            <v>8</v>
          </cell>
        </row>
        <row r="163">
          <cell r="AG163" t="str">
            <v>8</v>
          </cell>
        </row>
        <row r="163">
          <cell r="AL163" t="str">
            <v>8</v>
          </cell>
        </row>
        <row r="164">
          <cell r="A164" t="str">
            <v>彭文波</v>
          </cell>
          <cell r="B164" t="str">
            <v>北京龙岩&amp;郑州&amp;厦门&amp;长沙&amp;西安销售（9.00-18.00）</v>
          </cell>
          <cell r="C164" t="str">
            <v>领视科技-长沙分公司-*长沙营销中心-*销售团队-*周波涛组-*彭文波组</v>
          </cell>
          <cell r="D164" t="str">
            <v/>
          </cell>
          <cell r="E164" t="str">
            <v>销售主管</v>
          </cell>
          <cell r="F164" t="str">
            <v>17139213818537822</v>
          </cell>
          <cell r="G164" t="str">
            <v>13</v>
          </cell>
          <cell r="H164" t="str">
            <v>7</v>
          </cell>
          <cell r="I164" t="str">
            <v>8434</v>
          </cell>
        </row>
        <row r="164">
          <cell r="T164" t="str">
            <v>4</v>
          </cell>
        </row>
        <row r="164">
          <cell r="AG164" t="str">
            <v>8</v>
          </cell>
        </row>
        <row r="164">
          <cell r="AL164" t="str">
            <v>8</v>
          </cell>
        </row>
        <row r="165">
          <cell r="A165" t="str">
            <v>陈宇</v>
          </cell>
          <cell r="B165" t="str">
            <v>长沙办公室</v>
          </cell>
          <cell r="C165" t="str">
            <v>领视科技-长沙分公司-*长沙营销中心-*新媒体组</v>
          </cell>
          <cell r="D165" t="str">
            <v/>
          </cell>
          <cell r="E165" t="str">
            <v>内容教研</v>
          </cell>
          <cell r="F165" t="str">
            <v>16022278358738648</v>
          </cell>
          <cell r="G165" t="str">
            <v>13</v>
          </cell>
          <cell r="H165" t="str">
            <v>7</v>
          </cell>
          <cell r="I165" t="str">
            <v>6615</v>
          </cell>
        </row>
        <row r="165">
          <cell r="T165" t="str">
            <v>4</v>
          </cell>
        </row>
        <row r="165">
          <cell r="AF165" t="str">
            <v>0.5</v>
          </cell>
        </row>
        <row r="166">
          <cell r="A166" t="str">
            <v>王甜</v>
          </cell>
          <cell r="B166" t="str">
            <v>长沙办公室</v>
          </cell>
          <cell r="C166" t="str">
            <v>领视科技-长沙分公司-*人事行政</v>
          </cell>
          <cell r="D166" t="str">
            <v/>
          </cell>
          <cell r="E166" t="str">
            <v>人事主管</v>
          </cell>
          <cell r="F166" t="str">
            <v>16031668042025881</v>
          </cell>
          <cell r="G166" t="str">
            <v>10</v>
          </cell>
          <cell r="H166" t="str">
            <v>7</v>
          </cell>
          <cell r="I166" t="str">
            <v>5822</v>
          </cell>
        </row>
        <row r="166">
          <cell r="Q166" t="str">
            <v>2</v>
          </cell>
        </row>
        <row r="166">
          <cell r="T166" t="str">
            <v>7</v>
          </cell>
        </row>
        <row r="167">
          <cell r="A167" t="str">
            <v>梁力豪</v>
          </cell>
          <cell r="B167" t="str">
            <v>未加入考勤组</v>
          </cell>
          <cell r="C167" t="str">
            <v>领视科技-鹿鸣医疗</v>
          </cell>
          <cell r="D167" t="str">
            <v/>
          </cell>
          <cell r="E167" t="str">
            <v/>
          </cell>
          <cell r="F167" t="str">
            <v>275043054926401136</v>
          </cell>
        </row>
        <row r="168">
          <cell r="A168" t="str">
            <v>丁辉</v>
          </cell>
          <cell r="B168" t="str">
            <v>未加入考勤组</v>
          </cell>
          <cell r="C168" t="str">
            <v>领视科技-内容部-长沙内容部</v>
          </cell>
          <cell r="D168" t="str">
            <v/>
          </cell>
          <cell r="E168" t="str">
            <v>长沙负责人</v>
          </cell>
          <cell r="F168" t="str">
            <v>0260266646655784</v>
          </cell>
        </row>
        <row r="168">
          <cell r="T168" t="str">
            <v>4</v>
          </cell>
        </row>
        <row r="169">
          <cell r="A169" t="str">
            <v>刘丽</v>
          </cell>
          <cell r="B169" t="str">
            <v>长沙内容</v>
          </cell>
          <cell r="C169" t="str">
            <v>领视科技-内容部-长沙内容部-刘丽组</v>
          </cell>
          <cell r="D169" t="str">
            <v/>
          </cell>
          <cell r="E169" t="str">
            <v>内容编辑组长</v>
          </cell>
          <cell r="F169" t="str">
            <v>1591759238982138</v>
          </cell>
          <cell r="G169" t="str">
            <v>13</v>
          </cell>
          <cell r="H169" t="str">
            <v>7</v>
          </cell>
          <cell r="I169" t="str">
            <v>7665</v>
          </cell>
        </row>
        <row r="169">
          <cell r="T169" t="str">
            <v>4</v>
          </cell>
        </row>
        <row r="169">
          <cell r="AG169" t="str">
            <v>16</v>
          </cell>
        </row>
        <row r="169">
          <cell r="AI169" t="str">
            <v>16</v>
          </cell>
        </row>
        <row r="170">
          <cell r="A170" t="str">
            <v>汤晓雨</v>
          </cell>
          <cell r="B170" t="str">
            <v>长沙内容</v>
          </cell>
          <cell r="C170" t="str">
            <v>领视科技-内容部-长沙内容部-刘丽组</v>
          </cell>
          <cell r="D170" t="str">
            <v/>
          </cell>
          <cell r="E170" t="str">
            <v>内容编辑</v>
          </cell>
          <cell r="F170" t="str">
            <v>17247235752489262</v>
          </cell>
          <cell r="G170" t="str">
            <v>13</v>
          </cell>
          <cell r="H170" t="str">
            <v>7</v>
          </cell>
          <cell r="I170" t="str">
            <v>7878</v>
          </cell>
        </row>
        <row r="170">
          <cell r="S170" t="str">
            <v>1</v>
          </cell>
        </row>
        <row r="170">
          <cell r="AG170" t="str">
            <v>8</v>
          </cell>
        </row>
        <row r="170">
          <cell r="AI170" t="str">
            <v>8</v>
          </cell>
        </row>
        <row r="171">
          <cell r="A171" t="str">
            <v>王思婕</v>
          </cell>
          <cell r="B171" t="str">
            <v>长沙内容</v>
          </cell>
          <cell r="C171" t="str">
            <v>领视科技-内容部-长沙内容部-刘丽组</v>
          </cell>
          <cell r="D171" t="str">
            <v/>
          </cell>
          <cell r="E171" t="str">
            <v>内容编辑组长</v>
          </cell>
          <cell r="F171" t="str">
            <v>196426670829211299</v>
          </cell>
          <cell r="G171" t="str">
            <v>13</v>
          </cell>
          <cell r="H171" t="str">
            <v>7</v>
          </cell>
          <cell r="I171" t="str">
            <v>8148</v>
          </cell>
        </row>
        <row r="171">
          <cell r="S171" t="str">
            <v>1</v>
          </cell>
        </row>
        <row r="171">
          <cell r="AG171" t="str">
            <v>8</v>
          </cell>
        </row>
        <row r="171">
          <cell r="AI171" t="str">
            <v>8</v>
          </cell>
        </row>
        <row r="172">
          <cell r="A172" t="str">
            <v>黄灵曼</v>
          </cell>
          <cell r="B172" t="str">
            <v>厦门办公室</v>
          </cell>
          <cell r="C172" t="str">
            <v>领视科技-内容部-厦门内容部</v>
          </cell>
          <cell r="D172" t="str">
            <v/>
          </cell>
          <cell r="E172" t="str">
            <v>英语教研</v>
          </cell>
          <cell r="F172" t="str">
            <v>17318921936498198</v>
          </cell>
          <cell r="G172" t="str">
            <v>13</v>
          </cell>
          <cell r="H172" t="str">
            <v>7</v>
          </cell>
          <cell r="I172" t="str">
            <v>5822</v>
          </cell>
        </row>
        <row r="173">
          <cell r="A173" t="str">
            <v>刘骏</v>
          </cell>
          <cell r="B173" t="str">
            <v>厦门办公室</v>
          </cell>
          <cell r="C173" t="str">
            <v>领视科技-内容部-厦门内容部</v>
          </cell>
          <cell r="D173" t="str">
            <v/>
          </cell>
          <cell r="E173" t="str">
            <v>内容部负责人</v>
          </cell>
          <cell r="F173" t="str">
            <v>18210815691063</v>
          </cell>
          <cell r="G173" t="str">
            <v>12</v>
          </cell>
          <cell r="H173" t="str">
            <v>7</v>
          </cell>
          <cell r="I173" t="str">
            <v>6181</v>
          </cell>
          <cell r="J173" t="str">
            <v>5</v>
          </cell>
          <cell r="K173" t="str">
            <v>78</v>
          </cell>
        </row>
        <row r="173">
          <cell r="V173" t="str">
            <v>0.5</v>
          </cell>
        </row>
        <row r="174">
          <cell r="A174" t="str">
            <v>于晓雨</v>
          </cell>
          <cell r="B174" t="str">
            <v>厦门办公室</v>
          </cell>
          <cell r="C174" t="str">
            <v>领视科技-内容部-厦门内容部</v>
          </cell>
          <cell r="D174" t="str">
            <v/>
          </cell>
          <cell r="E174" t="str">
            <v>英语教研</v>
          </cell>
          <cell r="F174" t="str">
            <v>17318923682728603</v>
          </cell>
          <cell r="G174" t="str">
            <v>13</v>
          </cell>
          <cell r="H174" t="str">
            <v>7</v>
          </cell>
          <cell r="I174" t="str">
            <v>5824</v>
          </cell>
          <cell r="J174" t="str">
            <v>1</v>
          </cell>
          <cell r="K174" t="str">
            <v>6</v>
          </cell>
        </row>
        <row r="175">
          <cell r="A175" t="str">
            <v>陈雅真</v>
          </cell>
          <cell r="B175" t="str">
            <v>厦门办公室</v>
          </cell>
          <cell r="C175" t="str">
            <v>领视科技-内容部-厦门内容部-陈雅真组</v>
          </cell>
          <cell r="D175" t="str">
            <v/>
          </cell>
          <cell r="E175" t="str">
            <v>内容主管</v>
          </cell>
          <cell r="F175" t="str">
            <v>15933355429708537</v>
          </cell>
          <cell r="G175" t="str">
            <v>11</v>
          </cell>
          <cell r="H175" t="str">
            <v>7</v>
          </cell>
          <cell r="I175" t="str">
            <v>4922</v>
          </cell>
        </row>
        <row r="175">
          <cell r="S175" t="str">
            <v>2</v>
          </cell>
        </row>
        <row r="175">
          <cell r="W175" t="str">
            <v>4.5</v>
          </cell>
        </row>
        <row r="176">
          <cell r="A176" t="str">
            <v>何健涛</v>
          </cell>
          <cell r="B176" t="str">
            <v>厦门办公室</v>
          </cell>
          <cell r="C176" t="str">
            <v>领视科技-内容部-厦门内容部-陈雅真组</v>
          </cell>
          <cell r="D176" t="str">
            <v/>
          </cell>
          <cell r="E176" t="str">
            <v>内容编辑</v>
          </cell>
          <cell r="F176" t="str">
            <v>17306824606506291</v>
          </cell>
          <cell r="G176" t="str">
            <v>13</v>
          </cell>
          <cell r="H176" t="str">
            <v>7</v>
          </cell>
          <cell r="I176" t="str">
            <v>5524</v>
          </cell>
        </row>
        <row r="176">
          <cell r="Q176" t="str">
            <v>1</v>
          </cell>
        </row>
        <row r="177">
          <cell r="A177" t="str">
            <v>黄艺慧</v>
          </cell>
          <cell r="B177" t="str">
            <v>厦门办公室</v>
          </cell>
          <cell r="C177" t="str">
            <v>领视科技-内容部-厦门内容部-陈雅真组</v>
          </cell>
          <cell r="D177" t="str">
            <v/>
          </cell>
          <cell r="E177" t="str">
            <v>内容编辑</v>
          </cell>
          <cell r="F177" t="str">
            <v>16792765631261948</v>
          </cell>
          <cell r="G177" t="str">
            <v>13</v>
          </cell>
          <cell r="H177" t="str">
            <v>7</v>
          </cell>
          <cell r="I177" t="str">
            <v>5929</v>
          </cell>
        </row>
        <row r="178">
          <cell r="A178" t="str">
            <v>罗琳</v>
          </cell>
          <cell r="B178" t="str">
            <v>厦门办公室</v>
          </cell>
          <cell r="C178" t="str">
            <v>领视科技-内容部-厦门内容部-陈雅真组</v>
          </cell>
          <cell r="D178" t="str">
            <v/>
          </cell>
          <cell r="E178" t="str">
            <v>内容编辑</v>
          </cell>
          <cell r="F178" t="str">
            <v>16986298728438586</v>
          </cell>
          <cell r="G178" t="str">
            <v>9</v>
          </cell>
          <cell r="H178" t="str">
            <v>7</v>
          </cell>
          <cell r="I178" t="str">
            <v>4476</v>
          </cell>
        </row>
        <row r="178">
          <cell r="V178" t="str">
            <v>1</v>
          </cell>
        </row>
        <row r="178">
          <cell r="AC178" t="str">
            <v>3</v>
          </cell>
        </row>
        <row r="179">
          <cell r="A179" t="str">
            <v>谭梓俞</v>
          </cell>
          <cell r="B179" t="str">
            <v>厦门办公室</v>
          </cell>
          <cell r="C179" t="str">
            <v>领视科技-内容部-厦门内容部-陈雅真组</v>
          </cell>
          <cell r="D179" t="str">
            <v/>
          </cell>
          <cell r="E179" t="str">
            <v>内容编辑</v>
          </cell>
          <cell r="F179" t="str">
            <v>17306825078978650</v>
          </cell>
          <cell r="G179" t="str">
            <v>12</v>
          </cell>
          <cell r="H179" t="str">
            <v>7</v>
          </cell>
          <cell r="I179" t="str">
            <v>5163</v>
          </cell>
        </row>
        <row r="179">
          <cell r="V179" t="str">
            <v>1</v>
          </cell>
          <cell r="W179" t="str">
            <v>5</v>
          </cell>
        </row>
        <row r="180">
          <cell r="A180" t="str">
            <v>汪燕萍</v>
          </cell>
          <cell r="B180" t="str">
            <v>厦门办公室</v>
          </cell>
          <cell r="C180" t="str">
            <v>领视科技-内容部-厦门内容部-陈雅真组</v>
          </cell>
          <cell r="D180" t="str">
            <v/>
          </cell>
          <cell r="E180" t="str">
            <v>内容编辑</v>
          </cell>
          <cell r="F180" t="str">
            <v>1698026680257153</v>
          </cell>
          <cell r="G180" t="str">
            <v>13</v>
          </cell>
          <cell r="H180" t="str">
            <v>7</v>
          </cell>
          <cell r="I180" t="str">
            <v>5896</v>
          </cell>
        </row>
        <row r="181">
          <cell r="A181" t="str">
            <v>高芳芹</v>
          </cell>
          <cell r="B181" t="str">
            <v>厦门办公室</v>
          </cell>
          <cell r="C181" t="str">
            <v>领视科技-内容部-厦门内容部-林碧虹组</v>
          </cell>
          <cell r="D181" t="str">
            <v/>
          </cell>
          <cell r="E181" t="str">
            <v>英语教研</v>
          </cell>
          <cell r="F181" t="str">
            <v>1723425802262757</v>
          </cell>
          <cell r="G181" t="str">
            <v>13</v>
          </cell>
          <cell r="H181" t="str">
            <v>7</v>
          </cell>
          <cell r="I181" t="str">
            <v>5936</v>
          </cell>
        </row>
        <row r="181">
          <cell r="V181" t="str">
            <v>0.5</v>
          </cell>
        </row>
        <row r="182">
          <cell r="A182" t="str">
            <v>林碧虹</v>
          </cell>
          <cell r="B182" t="str">
            <v>厦门办公室</v>
          </cell>
          <cell r="C182" t="str">
            <v>领视科技-内容部-厦门内容部-林碧虹组</v>
          </cell>
          <cell r="D182" t="str">
            <v/>
          </cell>
          <cell r="E182" t="str">
            <v>内容主管</v>
          </cell>
          <cell r="F182" t="str">
            <v>021515413124569083</v>
          </cell>
          <cell r="G182" t="str">
            <v>11</v>
          </cell>
          <cell r="H182" t="str">
            <v>7</v>
          </cell>
          <cell r="I182" t="str">
            <v>5061</v>
          </cell>
        </row>
        <row r="182">
          <cell r="S182" t="str">
            <v>2</v>
          </cell>
        </row>
        <row r="183">
          <cell r="A183" t="str">
            <v>王小荣（离职）</v>
          </cell>
          <cell r="B183" t="str">
            <v>未加入考勤组</v>
          </cell>
          <cell r="C183" t="str">
            <v>领视科技-内容部-厦门内容部-林碧虹组</v>
          </cell>
          <cell r="D183" t="str">
            <v/>
          </cell>
          <cell r="E183" t="str">
            <v>内容编辑</v>
          </cell>
          <cell r="F183" t="str">
            <v>17169480796314227</v>
          </cell>
        </row>
        <row r="183">
          <cell r="H183" t="str">
            <v>5</v>
          </cell>
        </row>
        <row r="183">
          <cell r="W183" t="str">
            <v>32</v>
          </cell>
        </row>
        <row r="183">
          <cell r="Z183" t="str">
            <v>8</v>
          </cell>
        </row>
        <row r="184">
          <cell r="A184" t="str">
            <v>吴芳芳</v>
          </cell>
          <cell r="B184" t="str">
            <v>厦门办公室</v>
          </cell>
          <cell r="C184" t="str">
            <v>领视科技-内容部-厦门内容部-林碧虹组</v>
          </cell>
          <cell r="D184" t="str">
            <v/>
          </cell>
          <cell r="E184" t="str">
            <v>内容编辑</v>
          </cell>
          <cell r="F184" t="str">
            <v>16492215786921473</v>
          </cell>
          <cell r="G184" t="str">
            <v>13</v>
          </cell>
          <cell r="H184" t="str">
            <v>7</v>
          </cell>
          <cell r="I184" t="str">
            <v>5905</v>
          </cell>
        </row>
        <row r="185">
          <cell r="A185" t="str">
            <v>许鑫悦</v>
          </cell>
          <cell r="B185" t="str">
            <v>厦门办公室</v>
          </cell>
          <cell r="C185" t="str">
            <v>领视科技-内容部-厦门内容部-林碧虹组</v>
          </cell>
          <cell r="D185" t="str">
            <v/>
          </cell>
          <cell r="E185" t="str">
            <v>内容编辑</v>
          </cell>
          <cell r="F185" t="str">
            <v>16794493874553116</v>
          </cell>
          <cell r="G185" t="str">
            <v>13</v>
          </cell>
          <cell r="H185" t="str">
            <v>7</v>
          </cell>
          <cell r="I185" t="str">
            <v>5978</v>
          </cell>
        </row>
        <row r="186">
          <cell r="A186" t="str">
            <v>卢珠玉</v>
          </cell>
          <cell r="B186" t="str">
            <v>长泰办公室</v>
          </cell>
          <cell r="C186" t="str">
            <v>领视科技-内容部-厦门内容部-叶聪玲组</v>
          </cell>
          <cell r="D186" t="str">
            <v/>
          </cell>
          <cell r="E186" t="str">
            <v>内容编辑</v>
          </cell>
          <cell r="F186" t="str">
            <v>1721626017055920</v>
          </cell>
          <cell r="G186" t="str">
            <v>11</v>
          </cell>
          <cell r="H186" t="str">
            <v>7</v>
          </cell>
          <cell r="I186" t="str">
            <v>6136</v>
          </cell>
        </row>
        <row r="186">
          <cell r="V186" t="str">
            <v>2</v>
          </cell>
        </row>
        <row r="187">
          <cell r="A187" t="str">
            <v>卢奕</v>
          </cell>
          <cell r="B187" t="str">
            <v>长泰办公室</v>
          </cell>
          <cell r="C187" t="str">
            <v>领视科技-内容部-厦门内容部-叶聪玲组</v>
          </cell>
          <cell r="D187" t="str">
            <v/>
          </cell>
          <cell r="E187" t="str">
            <v>内容编辑</v>
          </cell>
          <cell r="F187" t="str">
            <v>17224770950791156</v>
          </cell>
          <cell r="G187" t="str">
            <v>11</v>
          </cell>
          <cell r="H187" t="str">
            <v>7</v>
          </cell>
          <cell r="I187" t="str">
            <v>4988</v>
          </cell>
        </row>
        <row r="187">
          <cell r="V187" t="str">
            <v>2</v>
          </cell>
        </row>
        <row r="188">
          <cell r="A188" t="str">
            <v>郑丽</v>
          </cell>
          <cell r="B188" t="str">
            <v>未加入考勤组</v>
          </cell>
          <cell r="C188" t="str">
            <v>领视科技-其他</v>
          </cell>
          <cell r="D188" t="str">
            <v/>
          </cell>
          <cell r="E188" t="str">
            <v/>
          </cell>
          <cell r="F188" t="str">
            <v>05390354171169292</v>
          </cell>
        </row>
        <row r="189">
          <cell r="A189" t="str">
            <v>扶婧媛</v>
          </cell>
          <cell r="B189" t="str">
            <v>长沙办公室</v>
          </cell>
          <cell r="C189" t="str">
            <v>领视科技-人力资源部</v>
          </cell>
          <cell r="D189" t="str">
            <v/>
          </cell>
          <cell r="E189" t="str">
            <v>人事专员</v>
          </cell>
          <cell r="F189" t="str">
            <v>17294737202679883</v>
          </cell>
          <cell r="G189" t="str">
            <v>11</v>
          </cell>
          <cell r="H189" t="str">
            <v>7</v>
          </cell>
          <cell r="I189" t="str">
            <v>4544</v>
          </cell>
        </row>
        <row r="189">
          <cell r="R189" t="str">
            <v>1</v>
          </cell>
          <cell r="S189" t="str">
            <v>1</v>
          </cell>
        </row>
        <row r="189">
          <cell r="W189" t="str">
            <v>8</v>
          </cell>
        </row>
        <row r="190">
          <cell r="A190" t="str">
            <v>郭昱伶</v>
          </cell>
          <cell r="B190" t="str">
            <v>上海办公室</v>
          </cell>
          <cell r="C190" t="str">
            <v>领视科技-人力资源部</v>
          </cell>
          <cell r="D190" t="str">
            <v/>
          </cell>
          <cell r="E190" t="str">
            <v>资深人事</v>
          </cell>
          <cell r="F190" t="str">
            <v>16202674573549540</v>
          </cell>
          <cell r="G190" t="str">
            <v>13</v>
          </cell>
          <cell r="H190" t="str">
            <v>7</v>
          </cell>
          <cell r="I190" t="str">
            <v>6377</v>
          </cell>
        </row>
        <row r="190">
          <cell r="V190" t="str">
            <v>1</v>
          </cell>
        </row>
        <row r="191">
          <cell r="A191" t="str">
            <v>纪志豪</v>
          </cell>
          <cell r="B191" t="str">
            <v>上海办公室</v>
          </cell>
          <cell r="C191" t="str">
            <v>领视科技-人力资源部</v>
          </cell>
          <cell r="D191" t="str">
            <v/>
          </cell>
          <cell r="E191" t="str">
            <v>资深人事</v>
          </cell>
          <cell r="F191" t="str">
            <v>621904001731957917</v>
          </cell>
          <cell r="G191" t="str">
            <v>16</v>
          </cell>
          <cell r="H191" t="str">
            <v>7</v>
          </cell>
          <cell r="I191" t="str">
            <v>7884</v>
          </cell>
        </row>
        <row r="191">
          <cell r="R191" t="str">
            <v>1</v>
          </cell>
        </row>
        <row r="191">
          <cell r="AG191" t="str">
            <v>21</v>
          </cell>
        </row>
        <row r="191">
          <cell r="AL191" t="str">
            <v>21</v>
          </cell>
        </row>
        <row r="192">
          <cell r="A192" t="str">
            <v>李丽萍</v>
          </cell>
          <cell r="B192" t="str">
            <v>上海办公室</v>
          </cell>
          <cell r="C192" t="str">
            <v>领视科技-人力资源部</v>
          </cell>
          <cell r="D192" t="str">
            <v/>
          </cell>
          <cell r="E192" t="str">
            <v>人事专员</v>
          </cell>
          <cell r="F192" t="str">
            <v>16770312852249918</v>
          </cell>
          <cell r="G192" t="str">
            <v>11</v>
          </cell>
          <cell r="H192" t="str">
            <v>7</v>
          </cell>
          <cell r="I192" t="str">
            <v>5257</v>
          </cell>
          <cell r="J192" t="str">
            <v>1</v>
          </cell>
          <cell r="K192" t="str">
            <v>4</v>
          </cell>
        </row>
        <row r="192">
          <cell r="W192" t="str">
            <v>1.5</v>
          </cell>
        </row>
        <row r="192">
          <cell r="AF192" t="str">
            <v>1.5</v>
          </cell>
        </row>
        <row r="193">
          <cell r="A193" t="str">
            <v>孙玉凤</v>
          </cell>
          <cell r="B193" t="str">
            <v>上海办公室</v>
          </cell>
          <cell r="C193" t="str">
            <v>领视科技-人力资源部</v>
          </cell>
          <cell r="D193" t="str">
            <v/>
          </cell>
          <cell r="E193" t="str">
            <v>人事总监</v>
          </cell>
          <cell r="F193" t="str">
            <v>156838076623410836</v>
          </cell>
          <cell r="G193" t="str">
            <v>12</v>
          </cell>
          <cell r="H193" t="str">
            <v>7</v>
          </cell>
          <cell r="I193" t="str">
            <v>2510</v>
          </cell>
        </row>
        <row r="193">
          <cell r="Q193" t="str">
            <v>6</v>
          </cell>
          <cell r="R193" t="str">
            <v>2</v>
          </cell>
          <cell r="S193" t="str">
            <v>1</v>
          </cell>
        </row>
        <row r="193">
          <cell r="V193" t="str">
            <v>0.5</v>
          </cell>
        </row>
        <row r="193">
          <cell r="AG193" t="str">
            <v>10.5</v>
          </cell>
        </row>
        <row r="193">
          <cell r="AL193" t="str">
            <v>10.5</v>
          </cell>
        </row>
        <row r="194">
          <cell r="A194" t="str">
            <v>汪兰兰</v>
          </cell>
          <cell r="B194" t="str">
            <v>上海办公室</v>
          </cell>
          <cell r="C194" t="str">
            <v>领视科技-人力资源部</v>
          </cell>
          <cell r="D194" t="str">
            <v/>
          </cell>
          <cell r="E194" t="str">
            <v>人事专员</v>
          </cell>
          <cell r="F194" t="str">
            <v>17092581560112805</v>
          </cell>
          <cell r="G194" t="str">
            <v>13</v>
          </cell>
          <cell r="H194" t="str">
            <v>7</v>
          </cell>
          <cell r="I194" t="str">
            <v>6552</v>
          </cell>
          <cell r="J194" t="str">
            <v>7</v>
          </cell>
          <cell r="K194" t="str">
            <v>59</v>
          </cell>
        </row>
        <row r="194">
          <cell r="Y194" t="str">
            <v>4</v>
          </cell>
        </row>
        <row r="194">
          <cell r="AG194" t="str">
            <v>5.5</v>
          </cell>
        </row>
        <row r="194">
          <cell r="AL194" t="str">
            <v>5.5</v>
          </cell>
        </row>
        <row r="195">
          <cell r="A195" t="str">
            <v>小H</v>
          </cell>
          <cell r="B195" t="str">
            <v>上海办公室</v>
          </cell>
          <cell r="C195" t="str">
            <v>领视科技-人力资源部</v>
          </cell>
          <cell r="D195" t="str">
            <v/>
          </cell>
          <cell r="E195" t="str">
            <v/>
          </cell>
          <cell r="F195" t="str">
            <v>01252417116636332514</v>
          </cell>
        </row>
        <row r="195">
          <cell r="H195" t="str">
            <v>7</v>
          </cell>
        </row>
        <row r="196">
          <cell r="A196" t="str">
            <v>熊溜溜</v>
          </cell>
          <cell r="B196" t="str">
            <v>上海办公室</v>
          </cell>
          <cell r="C196" t="str">
            <v>领视科技-人力资源部</v>
          </cell>
          <cell r="D196" t="str">
            <v/>
          </cell>
          <cell r="E196" t="str">
            <v>人事专员</v>
          </cell>
          <cell r="F196" t="str">
            <v>16000494291824872</v>
          </cell>
        </row>
        <row r="196">
          <cell r="H196" t="str">
            <v>7</v>
          </cell>
        </row>
        <row r="196">
          <cell r="AA196" t="str">
            <v>13</v>
          </cell>
        </row>
        <row r="197">
          <cell r="A197" t="str">
            <v>贲小康</v>
          </cell>
          <cell r="B197" t="str">
            <v>上海办公室</v>
          </cell>
          <cell r="C197" t="str">
            <v>领视科技-人力资源部</v>
          </cell>
          <cell r="D197" t="str">
            <v/>
          </cell>
          <cell r="E197" t="str">
            <v>人事专员</v>
          </cell>
          <cell r="F197" t="str">
            <v>17092579599741134</v>
          </cell>
          <cell r="G197" t="str">
            <v>13</v>
          </cell>
          <cell r="H197" t="str">
            <v>7</v>
          </cell>
          <cell r="I197" t="str">
            <v>6418</v>
          </cell>
        </row>
        <row r="197">
          <cell r="R197" t="str">
            <v>1</v>
          </cell>
        </row>
        <row r="197">
          <cell r="AG197" t="str">
            <v>8</v>
          </cell>
        </row>
        <row r="197">
          <cell r="AL197" t="str">
            <v>8</v>
          </cell>
        </row>
        <row r="198">
          <cell r="A198" t="str">
            <v>蔡洁</v>
          </cell>
          <cell r="B198" t="str">
            <v>未加入考勤组</v>
          </cell>
          <cell r="C198" t="str">
            <v>领视科技-戏剧业务部</v>
          </cell>
          <cell r="D198" t="str">
            <v/>
          </cell>
          <cell r="E198" t="str">
            <v>戏剧业务部负责人</v>
          </cell>
          <cell r="F198" t="str">
            <v>16711696699565319</v>
          </cell>
        </row>
        <row r="199">
          <cell r="A199" t="str">
            <v>刘瀚钦</v>
          </cell>
          <cell r="B199" t="str">
            <v>成都考勤组</v>
          </cell>
          <cell r="C199" t="str">
            <v>领视科技-戏剧业务部</v>
          </cell>
          <cell r="D199" t="str">
            <v/>
          </cell>
          <cell r="E199" t="str">
            <v>英文戏剧课程研发</v>
          </cell>
          <cell r="F199" t="str">
            <v>17183435915713220</v>
          </cell>
          <cell r="G199" t="str">
            <v>14</v>
          </cell>
          <cell r="H199" t="str">
            <v>6</v>
          </cell>
          <cell r="I199" t="str">
            <v>6205</v>
          </cell>
        </row>
        <row r="199">
          <cell r="Q199" t="str">
            <v>3</v>
          </cell>
        </row>
        <row r="200">
          <cell r="A200" t="str">
            <v>罗桐</v>
          </cell>
          <cell r="B200" t="str">
            <v>厦门办公室</v>
          </cell>
          <cell r="C200" t="str">
            <v>领视科技-厦门分公司-*厦门内容部-*陈雅真组</v>
          </cell>
          <cell r="D200" t="str">
            <v/>
          </cell>
          <cell r="E200" t="str">
            <v>内容编辑</v>
          </cell>
          <cell r="F200" t="str">
            <v>1719367024412213</v>
          </cell>
          <cell r="G200" t="str">
            <v>12</v>
          </cell>
          <cell r="H200" t="str">
            <v>7</v>
          </cell>
          <cell r="I200" t="str">
            <v>5322</v>
          </cell>
          <cell r="J200" t="str">
            <v>1</v>
          </cell>
          <cell r="K200" t="str">
            <v>1</v>
          </cell>
        </row>
        <row r="200">
          <cell r="V200" t="str">
            <v>1</v>
          </cell>
        </row>
        <row r="201">
          <cell r="A201" t="str">
            <v>崔婷</v>
          </cell>
          <cell r="B201" t="str">
            <v>厦门办公室</v>
          </cell>
          <cell r="C201" t="str">
            <v>领视科技-厦门分公司-*厦门内容部-*林碧虹组</v>
          </cell>
          <cell r="D201" t="str">
            <v/>
          </cell>
          <cell r="E201" t="str">
            <v>内容编辑</v>
          </cell>
          <cell r="F201" t="str">
            <v>17191926388352581</v>
          </cell>
          <cell r="G201" t="str">
            <v>12</v>
          </cell>
          <cell r="H201" t="str">
            <v>7</v>
          </cell>
          <cell r="I201" t="str">
            <v>5347</v>
          </cell>
        </row>
        <row r="201">
          <cell r="V201" t="str">
            <v>1</v>
          </cell>
        </row>
        <row r="202">
          <cell r="A202" t="str">
            <v>蔡惠娜</v>
          </cell>
          <cell r="B202" t="str">
            <v>长泰办公室</v>
          </cell>
          <cell r="C202" t="str">
            <v>领视科技-厦门分公司-*厦门内容部-*叶聪玲组</v>
          </cell>
          <cell r="D202" t="str">
            <v/>
          </cell>
          <cell r="E202" t="str">
            <v>内容编辑</v>
          </cell>
          <cell r="F202" t="str">
            <v>094855650233543709</v>
          </cell>
          <cell r="G202" t="str">
            <v>13</v>
          </cell>
          <cell r="H202" t="str">
            <v>7</v>
          </cell>
          <cell r="I202" t="str">
            <v>7817</v>
          </cell>
        </row>
        <row r="203">
          <cell r="A203" t="str">
            <v>叶聪玲</v>
          </cell>
          <cell r="B203" t="str">
            <v>长泰办公室</v>
          </cell>
          <cell r="C203" t="str">
            <v>领视科技-厦门分公司-*厦门内容部-*叶聪玲组</v>
          </cell>
          <cell r="D203" t="str">
            <v/>
          </cell>
          <cell r="E203" t="str">
            <v>内容编辑组长</v>
          </cell>
          <cell r="F203" t="str">
            <v>096314406121704446</v>
          </cell>
          <cell r="G203" t="str">
            <v>12</v>
          </cell>
          <cell r="H203" t="str">
            <v>7</v>
          </cell>
          <cell r="I203" t="str">
            <v>6406</v>
          </cell>
        </row>
        <row r="203">
          <cell r="R203" t="str">
            <v>1</v>
          </cell>
          <cell r="S203" t="str">
            <v>1</v>
          </cell>
        </row>
        <row r="204">
          <cell r="A204" t="str">
            <v>郑建珍</v>
          </cell>
          <cell r="B204" t="str">
            <v>长泰办公室</v>
          </cell>
          <cell r="C204" t="str">
            <v>领视科技-厦门分公司-*厦门内容部-*叶聪玲组</v>
          </cell>
          <cell r="D204" t="str">
            <v/>
          </cell>
          <cell r="E204" t="str">
            <v>内容编辑</v>
          </cell>
          <cell r="F204" t="str">
            <v>233257104936410532</v>
          </cell>
          <cell r="G204" t="str">
            <v>13</v>
          </cell>
          <cell r="H204" t="str">
            <v>7</v>
          </cell>
          <cell r="I204" t="str">
            <v>8093</v>
          </cell>
        </row>
        <row r="205">
          <cell r="A205" t="str">
            <v>陈燕飞</v>
          </cell>
          <cell r="B205" t="str">
            <v>厦门开发</v>
          </cell>
          <cell r="C205" t="str">
            <v>领视科技-厦门分公司-*厦门小程序商城</v>
          </cell>
          <cell r="D205" t="str">
            <v/>
          </cell>
          <cell r="E205" t="str">
            <v>测试工程师</v>
          </cell>
          <cell r="F205" t="str">
            <v>16587134366409804</v>
          </cell>
          <cell r="G205" t="str">
            <v>13</v>
          </cell>
          <cell r="H205" t="str">
            <v>7</v>
          </cell>
          <cell r="I205" t="str">
            <v>6282</v>
          </cell>
        </row>
        <row r="206">
          <cell r="A206" t="str">
            <v>魏尧天</v>
          </cell>
          <cell r="B206" t="str">
            <v>厦门开发</v>
          </cell>
          <cell r="C206" t="str">
            <v>领视科技-厦门分公司-*厦门小程序商城</v>
          </cell>
          <cell r="D206" t="str">
            <v/>
          </cell>
          <cell r="E206" t="str">
            <v>测试主管</v>
          </cell>
          <cell r="F206" t="str">
            <v>1676511628704821</v>
          </cell>
          <cell r="G206" t="str">
            <v>11</v>
          </cell>
          <cell r="H206" t="str">
            <v>7</v>
          </cell>
          <cell r="I206" t="str">
            <v>3055</v>
          </cell>
        </row>
        <row r="206">
          <cell r="Q206" t="str">
            <v>4</v>
          </cell>
          <cell r="R206" t="str">
            <v>1</v>
          </cell>
        </row>
        <row r="206">
          <cell r="V206" t="str">
            <v>1</v>
          </cell>
        </row>
        <row r="207">
          <cell r="A207" t="str">
            <v>林海燕</v>
          </cell>
          <cell r="B207" t="str">
            <v>北京龙岩&amp;郑州&amp;厦门&amp;长沙&amp;西安销售（9.00-18.00）</v>
          </cell>
          <cell r="C207" t="str">
            <v>领视科技-厦门分公司-*厦门营销中心-*厦门营销二部-*销售团队</v>
          </cell>
          <cell r="D207" t="str">
            <v/>
          </cell>
          <cell r="E207" t="str">
            <v>新媒体运营</v>
          </cell>
          <cell r="F207" t="str">
            <v>17107268625293759</v>
          </cell>
          <cell r="G207" t="str">
            <v>10</v>
          </cell>
          <cell r="H207" t="str">
            <v>7</v>
          </cell>
          <cell r="I207" t="str">
            <v>4402</v>
          </cell>
          <cell r="J207" t="str">
            <v>2</v>
          </cell>
          <cell r="K207" t="str">
            <v>3</v>
          </cell>
        </row>
        <row r="207">
          <cell r="S207" t="str">
            <v>2</v>
          </cell>
        </row>
        <row r="207">
          <cell r="V207" t="str">
            <v>1</v>
          </cell>
        </row>
        <row r="208">
          <cell r="A208" t="str">
            <v>陈智萍</v>
          </cell>
          <cell r="B208" t="str">
            <v>北京龙岩&amp;郑州&amp;厦门&amp;长沙&amp;西安销售（9.00-18.00）</v>
          </cell>
          <cell r="C208" t="str">
            <v>领视科技-厦门分公司-*厦门营销中心-*厦门营销二部-*销售团队-*汤章溢组-*蓝青青组</v>
          </cell>
          <cell r="D208" t="str">
            <v/>
          </cell>
          <cell r="E208" t="str">
            <v>销售专员</v>
          </cell>
          <cell r="F208" t="str">
            <v>17234269282615563</v>
          </cell>
          <cell r="G208" t="str">
            <v>13</v>
          </cell>
          <cell r="H208" t="str">
            <v>7</v>
          </cell>
          <cell r="I208" t="str">
            <v>5897</v>
          </cell>
        </row>
        <row r="209">
          <cell r="A209" t="str">
            <v>俞忠</v>
          </cell>
          <cell r="B209" t="str">
            <v>北京龙岩&amp;郑州&amp;厦门&amp;长沙&amp;西安销售（9.00-18.00）</v>
          </cell>
          <cell r="C209" t="str">
            <v>领视科技-厦门分公司-*厦门营销中心-*厦门营销二部-*销售团队-*汤章溢组-*蓝青青组</v>
          </cell>
          <cell r="D209" t="str">
            <v/>
          </cell>
          <cell r="E209" t="str">
            <v>销售专员</v>
          </cell>
          <cell r="F209" t="str">
            <v>17199717767846307</v>
          </cell>
          <cell r="G209" t="str">
            <v>13</v>
          </cell>
          <cell r="H209" t="str">
            <v>7</v>
          </cell>
          <cell r="I209" t="str">
            <v>5133</v>
          </cell>
        </row>
        <row r="209">
          <cell r="R209" t="str">
            <v>1</v>
          </cell>
        </row>
        <row r="209">
          <cell r="V209" t="str">
            <v>0.5</v>
          </cell>
        </row>
        <row r="210">
          <cell r="A210" t="str">
            <v>张小萍</v>
          </cell>
          <cell r="B210" t="str">
            <v>北京龙岩&amp;郑州&amp;厦门&amp;长沙&amp;西安销售（9.00-18.00）</v>
          </cell>
          <cell r="C210" t="str">
            <v>领视科技-厦门分公司-*厦门营销中心-*厦门营销二部-*销售团队-*汤章溢组-*蓝青青组</v>
          </cell>
          <cell r="D210" t="str">
            <v/>
          </cell>
          <cell r="E210" t="str">
            <v>销售专员</v>
          </cell>
          <cell r="F210" t="str">
            <v>17155653940109638</v>
          </cell>
          <cell r="G210" t="str">
            <v>14</v>
          </cell>
          <cell r="H210" t="str">
            <v>7</v>
          </cell>
          <cell r="I210" t="str">
            <v>6402</v>
          </cell>
        </row>
        <row r="210">
          <cell r="AG210" t="str">
            <v>8</v>
          </cell>
        </row>
        <row r="210">
          <cell r="AL210" t="str">
            <v>8</v>
          </cell>
        </row>
        <row r="211">
          <cell r="A211" t="str">
            <v>罗剑华</v>
          </cell>
          <cell r="B211" t="str">
            <v>北京龙岩&amp;郑州&amp;厦门&amp;长沙&amp;西安销售（9.00-18.00）</v>
          </cell>
          <cell r="C211" t="str">
            <v>领视科技-厦门分公司-*厦门营销中心-*厦门营销二部-*销售团队-*汤章溢组-*许财杰组</v>
          </cell>
          <cell r="D211" t="str">
            <v/>
          </cell>
          <cell r="E211" t="str">
            <v>销售专员</v>
          </cell>
          <cell r="F211" t="str">
            <v>17283504102482332</v>
          </cell>
          <cell r="G211" t="str">
            <v>12</v>
          </cell>
          <cell r="H211" t="str">
            <v>7</v>
          </cell>
          <cell r="I211" t="str">
            <v>5913</v>
          </cell>
        </row>
        <row r="211">
          <cell r="V211" t="str">
            <v>1</v>
          </cell>
        </row>
        <row r="212">
          <cell r="A212" t="str">
            <v>彭书琴</v>
          </cell>
          <cell r="B212" t="str">
            <v>北京龙岩&amp;郑州&amp;厦门&amp;长沙&amp;西安销售（9.00-18.00）</v>
          </cell>
          <cell r="C212" t="str">
            <v>领视科技-厦门分公司-*厦门营销中心-*厦门营销二部-*销售团队-*汤章溢组-*许财杰组</v>
          </cell>
          <cell r="D212" t="str">
            <v/>
          </cell>
          <cell r="E212" t="str">
            <v>销售专员</v>
          </cell>
          <cell r="F212" t="str">
            <v>17210925806137423</v>
          </cell>
          <cell r="G212" t="str">
            <v>11</v>
          </cell>
          <cell r="H212" t="str">
            <v>7</v>
          </cell>
          <cell r="I212" t="str">
            <v>5159</v>
          </cell>
        </row>
        <row r="212">
          <cell r="S212" t="str">
            <v>1</v>
          </cell>
        </row>
        <row r="212">
          <cell r="V212" t="str">
            <v>1</v>
          </cell>
          <cell r="W212" t="str">
            <v>3</v>
          </cell>
        </row>
        <row r="213">
          <cell r="A213" t="str">
            <v>肖福</v>
          </cell>
          <cell r="B213" t="str">
            <v>北京龙岩&amp;郑州&amp;厦门&amp;长沙&amp;西安销售（9.00-18.00）</v>
          </cell>
          <cell r="C213" t="str">
            <v>领视科技-厦门分公司-*厦门营销中心-*厦门营销二部-*销售团队-*汤章溢组-*许财杰组</v>
          </cell>
          <cell r="D213" t="str">
            <v/>
          </cell>
          <cell r="E213" t="str">
            <v>销售专员</v>
          </cell>
          <cell r="F213" t="str">
            <v>17198022794607235</v>
          </cell>
          <cell r="G213" t="str">
            <v>16</v>
          </cell>
          <cell r="H213" t="str">
            <v>7</v>
          </cell>
          <cell r="I213" t="str">
            <v>8226</v>
          </cell>
        </row>
        <row r="213">
          <cell r="AG213" t="str">
            <v>24</v>
          </cell>
        </row>
        <row r="213">
          <cell r="AL213" t="str">
            <v>24</v>
          </cell>
        </row>
        <row r="214">
          <cell r="A214" t="str">
            <v>许财杰</v>
          </cell>
          <cell r="B214" t="str">
            <v>北京龙岩&amp;郑州&amp;厦门&amp;长沙&amp;西安销售（9.00-18.00）</v>
          </cell>
          <cell r="C214" t="str">
            <v>领视科技-厦门分公司-*厦门营销中心-*厦门营销二部-*销售团队-*汤章溢组-*许财杰组</v>
          </cell>
          <cell r="D214" t="str">
            <v/>
          </cell>
          <cell r="E214" t="str">
            <v>销售主管</v>
          </cell>
          <cell r="F214" t="str">
            <v>1597715710653465</v>
          </cell>
          <cell r="G214" t="str">
            <v>12</v>
          </cell>
          <cell r="H214" t="str">
            <v>7</v>
          </cell>
          <cell r="I214" t="str">
            <v>4552</v>
          </cell>
        </row>
        <row r="214">
          <cell r="Q214" t="str">
            <v>1</v>
          </cell>
          <cell r="R214" t="str">
            <v>1</v>
          </cell>
        </row>
        <row r="214">
          <cell r="V214" t="str">
            <v>1</v>
          </cell>
        </row>
        <row r="215">
          <cell r="A215" t="str">
            <v>周建明</v>
          </cell>
          <cell r="B215" t="str">
            <v>北京龙岩&amp;郑州&amp;厦门&amp;长沙&amp;西安销售（9.00-18.00）</v>
          </cell>
          <cell r="C215" t="str">
            <v>领视科技-厦门分公司-*厦门营销中心-*厦门营销二部-*销售团队-*汤章溢组-*许财杰组</v>
          </cell>
          <cell r="D215" t="str">
            <v/>
          </cell>
          <cell r="E215" t="str">
            <v>资深销售一级</v>
          </cell>
          <cell r="F215" t="str">
            <v>16855850463451609</v>
          </cell>
          <cell r="G215" t="str">
            <v>12</v>
          </cell>
          <cell r="H215" t="str">
            <v>7</v>
          </cell>
          <cell r="I215" t="str">
            <v>5557</v>
          </cell>
        </row>
        <row r="215">
          <cell r="S215" t="str">
            <v>1</v>
          </cell>
        </row>
        <row r="216">
          <cell r="A216" t="str">
            <v>陈锴</v>
          </cell>
          <cell r="B216" t="str">
            <v>北京龙岩&amp;郑州&amp;厦门&amp;长沙&amp;西安销售（9.00-18.00）</v>
          </cell>
          <cell r="C216" t="str">
            <v>领视科技-厦门分公司-*厦门营销中心-*厦门营销二部-*销售团队-*汤章溢组-*许满玉组</v>
          </cell>
          <cell r="D216" t="str">
            <v/>
          </cell>
          <cell r="E216" t="str">
            <v>销售专员</v>
          </cell>
          <cell r="F216" t="str">
            <v>16950008303962328</v>
          </cell>
          <cell r="G216" t="str">
            <v>13</v>
          </cell>
          <cell r="H216" t="str">
            <v>7</v>
          </cell>
          <cell r="I216" t="str">
            <v>5373</v>
          </cell>
        </row>
        <row r="216">
          <cell r="R216" t="str">
            <v>1</v>
          </cell>
        </row>
        <row r="217">
          <cell r="A217" t="str">
            <v>陈可欣</v>
          </cell>
          <cell r="B217" t="str">
            <v>厦门办公室</v>
          </cell>
          <cell r="C217" t="str">
            <v>领视科技-厦门分公司-*厦门营销中心-*厦门营销二部-*运营团队-*杜雅妮组</v>
          </cell>
          <cell r="D217" t="str">
            <v/>
          </cell>
          <cell r="E217" t="str">
            <v>运营专员</v>
          </cell>
          <cell r="F217" t="str">
            <v>15959062277087356</v>
          </cell>
          <cell r="G217" t="str">
            <v>15</v>
          </cell>
          <cell r="H217" t="str">
            <v>7</v>
          </cell>
          <cell r="I217" t="str">
            <v>7025</v>
          </cell>
        </row>
        <row r="217">
          <cell r="Y217" t="str">
            <v>1</v>
          </cell>
        </row>
        <row r="217">
          <cell r="AG217" t="str">
            <v>16</v>
          </cell>
        </row>
        <row r="217">
          <cell r="AL217" t="str">
            <v>16</v>
          </cell>
        </row>
        <row r="218">
          <cell r="A218" t="str">
            <v>林月荧</v>
          </cell>
          <cell r="B218" t="str">
            <v>厦门办公室</v>
          </cell>
          <cell r="C218" t="str">
            <v>领视科技-厦门分公司-*厦门营销中心-*厦门营销二部-*运营团队-*杜雅妮组</v>
          </cell>
          <cell r="D218" t="str">
            <v/>
          </cell>
          <cell r="E218" t="str">
            <v>运营专员</v>
          </cell>
          <cell r="F218" t="str">
            <v>16181909348157036</v>
          </cell>
          <cell r="G218" t="str">
            <v>13</v>
          </cell>
          <cell r="H218" t="str">
            <v>7</v>
          </cell>
          <cell r="I218" t="str">
            <v>4992</v>
          </cell>
        </row>
        <row r="218">
          <cell r="R218" t="str">
            <v>2</v>
          </cell>
        </row>
        <row r="219">
          <cell r="A219" t="str">
            <v>黄薇薇（离职）</v>
          </cell>
          <cell r="B219" t="str">
            <v>未加入考勤组</v>
          </cell>
          <cell r="C219" t="str">
            <v>领视科技-厦门分公司-*厦门营销中心-*厦门营销一部-*销售团队</v>
          </cell>
          <cell r="D219" t="str">
            <v/>
          </cell>
          <cell r="E219" t="str">
            <v>新媒体运营</v>
          </cell>
          <cell r="F219" t="str">
            <v>17109004419511829</v>
          </cell>
          <cell r="G219" t="str">
            <v>7</v>
          </cell>
          <cell r="H219" t="str">
            <v>5</v>
          </cell>
          <cell r="I219" t="str">
            <v>2975</v>
          </cell>
        </row>
        <row r="219">
          <cell r="R219" t="str">
            <v>1</v>
          </cell>
          <cell r="S219" t="str">
            <v>3</v>
          </cell>
        </row>
        <row r="219">
          <cell r="V219" t="str">
            <v>1</v>
          </cell>
        </row>
        <row r="220">
          <cell r="A220" t="str">
            <v>刘悦莉</v>
          </cell>
          <cell r="B220" t="str">
            <v>厦门办公室</v>
          </cell>
          <cell r="C220" t="str">
            <v>领视科技-厦门分公司-*厦门营销中心-*厦门营销一部-*运营团队-*李梦阳组</v>
          </cell>
          <cell r="D220" t="str">
            <v/>
          </cell>
          <cell r="E220" t="str">
            <v>运营专员</v>
          </cell>
          <cell r="F220" t="str">
            <v>063010034720997051</v>
          </cell>
          <cell r="G220" t="str">
            <v>13</v>
          </cell>
          <cell r="H220" t="str">
            <v>7</v>
          </cell>
          <cell r="I220" t="str">
            <v>6387</v>
          </cell>
        </row>
        <row r="220">
          <cell r="V220" t="str">
            <v>3</v>
          </cell>
        </row>
        <row r="220">
          <cell r="AG220" t="str">
            <v>24</v>
          </cell>
        </row>
        <row r="220">
          <cell r="AI220" t="str">
            <v>16</v>
          </cell>
        </row>
        <row r="220">
          <cell r="AL220" t="str">
            <v>8</v>
          </cell>
        </row>
        <row r="221">
          <cell r="A221" t="str">
            <v>蒋杰</v>
          </cell>
          <cell r="B221" t="str">
            <v>上海办公室</v>
          </cell>
          <cell r="C221" t="str">
            <v>领视科技-行政部</v>
          </cell>
          <cell r="D221" t="str">
            <v/>
          </cell>
          <cell r="E221" t="str">
            <v>行政总监</v>
          </cell>
          <cell r="F221" t="str">
            <v>09343251641078341</v>
          </cell>
          <cell r="G221" t="str">
            <v>10</v>
          </cell>
          <cell r="H221" t="str">
            <v>7</v>
          </cell>
          <cell r="I221" t="str">
            <v>1027</v>
          </cell>
        </row>
        <row r="221">
          <cell r="Q221" t="str">
            <v>3</v>
          </cell>
          <cell r="R221" t="str">
            <v>5</v>
          </cell>
          <cell r="S221" t="str">
            <v>2</v>
          </cell>
        </row>
        <row r="222">
          <cell r="A222" t="str">
            <v>张晓伟</v>
          </cell>
          <cell r="B222" t="str">
            <v>上海办公室</v>
          </cell>
          <cell r="C222" t="str">
            <v>领视科技-行政部</v>
          </cell>
          <cell r="D222" t="str">
            <v/>
          </cell>
          <cell r="E222" t="str">
            <v>IT网络工程师</v>
          </cell>
          <cell r="F222" t="str">
            <v>033007372924234572</v>
          </cell>
          <cell r="G222" t="str">
            <v>13</v>
          </cell>
          <cell r="H222" t="str">
            <v>7</v>
          </cell>
          <cell r="I222" t="str">
            <v>6503</v>
          </cell>
        </row>
        <row r="222">
          <cell r="AG222" t="str">
            <v>8</v>
          </cell>
        </row>
        <row r="222">
          <cell r="AL222" t="str">
            <v>8</v>
          </cell>
        </row>
        <row r="223">
          <cell r="A223" t="str">
            <v>卢佳</v>
          </cell>
          <cell r="B223" t="str">
            <v>上海办公室</v>
          </cell>
          <cell r="C223" t="str">
            <v>领视科技-行政部-上海行政部</v>
          </cell>
          <cell r="D223" t="str">
            <v/>
          </cell>
          <cell r="E223" t="str">
            <v>行政主管</v>
          </cell>
          <cell r="F223" t="str">
            <v>16048885321432486</v>
          </cell>
          <cell r="G223" t="str">
            <v>13</v>
          </cell>
          <cell r="H223" t="str">
            <v>7</v>
          </cell>
          <cell r="I223" t="str">
            <v>6781</v>
          </cell>
        </row>
        <row r="223">
          <cell r="AG223" t="str">
            <v>3</v>
          </cell>
        </row>
        <row r="223">
          <cell r="AL223" t="str">
            <v>3</v>
          </cell>
        </row>
        <row r="224">
          <cell r="A224" t="str">
            <v>周彤</v>
          </cell>
          <cell r="B224" t="str">
            <v>上海办公室</v>
          </cell>
          <cell r="C224" t="str">
            <v>领视科技-行政部-上海行政部</v>
          </cell>
          <cell r="D224" t="str">
            <v/>
          </cell>
          <cell r="E224" t="str">
            <v>行政前台</v>
          </cell>
          <cell r="F224" t="str">
            <v>1836052434694268</v>
          </cell>
          <cell r="G224" t="str">
            <v>12</v>
          </cell>
          <cell r="H224" t="str">
            <v>7</v>
          </cell>
          <cell r="I224" t="str">
            <v>6586</v>
          </cell>
        </row>
        <row r="225">
          <cell r="A225" t="str">
            <v>牟立强</v>
          </cell>
          <cell r="B225" t="str">
            <v>上海办公室</v>
          </cell>
          <cell r="C225" t="str">
            <v>领视科技-业务二部</v>
          </cell>
          <cell r="D225" t="str">
            <v/>
          </cell>
          <cell r="E225" t="str">
            <v>业务二部负责人</v>
          </cell>
          <cell r="F225" t="str">
            <v>0938113729135982</v>
          </cell>
          <cell r="G225" t="str">
            <v>6</v>
          </cell>
          <cell r="H225" t="str">
            <v>7</v>
          </cell>
          <cell r="I225" t="str">
            <v>456</v>
          </cell>
          <cell r="J225" t="str">
            <v>1</v>
          </cell>
          <cell r="K225" t="str">
            <v>16</v>
          </cell>
          <cell r="L225" t="str">
            <v>2</v>
          </cell>
          <cell r="M225" t="str">
            <v>73</v>
          </cell>
        </row>
        <row r="225">
          <cell r="Q225" t="str">
            <v>3</v>
          </cell>
          <cell r="R225" t="str">
            <v>2</v>
          </cell>
          <cell r="S225" t="str">
            <v>2</v>
          </cell>
        </row>
        <row r="225">
          <cell r="V225" t="str">
            <v>2</v>
          </cell>
        </row>
        <row r="225">
          <cell r="Y225" t="str">
            <v>16</v>
          </cell>
        </row>
        <row r="225">
          <cell r="AG225" t="str">
            <v>32</v>
          </cell>
        </row>
        <row r="225">
          <cell r="AL225" t="str">
            <v>32</v>
          </cell>
        </row>
        <row r="226">
          <cell r="A226" t="str">
            <v>孙静怡</v>
          </cell>
          <cell r="B226" t="str">
            <v>上海办公室</v>
          </cell>
          <cell r="C226" t="str">
            <v>领视科技-业务二部</v>
          </cell>
          <cell r="D226" t="str">
            <v/>
          </cell>
          <cell r="E226" t="str">
            <v>业务运营</v>
          </cell>
          <cell r="F226" t="str">
            <v>16204394588291280</v>
          </cell>
          <cell r="G226" t="str">
            <v>14</v>
          </cell>
          <cell r="H226" t="str">
            <v>7</v>
          </cell>
          <cell r="I226" t="str">
            <v>6921</v>
          </cell>
          <cell r="J226" t="str">
            <v>1</v>
          </cell>
          <cell r="K226" t="str">
            <v>2</v>
          </cell>
        </row>
        <row r="226">
          <cell r="Q226" t="str">
            <v>1</v>
          </cell>
        </row>
        <row r="226">
          <cell r="AG226" t="str">
            <v>16</v>
          </cell>
        </row>
        <row r="226">
          <cell r="AL226" t="str">
            <v>16</v>
          </cell>
        </row>
        <row r="227">
          <cell r="A227" t="str">
            <v>吴戈</v>
          </cell>
          <cell r="B227" t="str">
            <v>上海办公室</v>
          </cell>
          <cell r="C227" t="str">
            <v>领视科技-业务二部</v>
          </cell>
          <cell r="D227" t="str">
            <v/>
          </cell>
          <cell r="E227" t="str">
            <v>业务运营</v>
          </cell>
          <cell r="F227" t="str">
            <v>16067879370041088</v>
          </cell>
          <cell r="G227" t="str">
            <v>12</v>
          </cell>
          <cell r="H227" t="str">
            <v>7</v>
          </cell>
          <cell r="I227" t="str">
            <v>6047</v>
          </cell>
          <cell r="J227" t="str">
            <v>2</v>
          </cell>
          <cell r="K227" t="str">
            <v>2</v>
          </cell>
        </row>
        <row r="228">
          <cell r="A228" t="str">
            <v>许宁</v>
          </cell>
          <cell r="B228" t="str">
            <v>上海办公室</v>
          </cell>
          <cell r="C228" t="str">
            <v>领视科技-业务二部</v>
          </cell>
          <cell r="D228" t="str">
            <v/>
          </cell>
          <cell r="E228" t="str">
            <v>外教运营</v>
          </cell>
          <cell r="F228" t="str">
            <v>17331041860508679</v>
          </cell>
          <cell r="G228" t="str">
            <v>12</v>
          </cell>
          <cell r="H228" t="str">
            <v>7</v>
          </cell>
          <cell r="I228" t="str">
            <v>5951</v>
          </cell>
        </row>
        <row r="229">
          <cell r="A229" t="str">
            <v>智能企培</v>
          </cell>
          <cell r="B229" t="str">
            <v>上海办公室</v>
          </cell>
          <cell r="C229" t="str">
            <v>领视科技-业务二部</v>
          </cell>
          <cell r="D229" t="str">
            <v/>
          </cell>
          <cell r="E229" t="str">
            <v/>
          </cell>
          <cell r="F229" t="str">
            <v>020240616204813919771</v>
          </cell>
        </row>
        <row r="229">
          <cell r="H229" t="str">
            <v>7</v>
          </cell>
        </row>
        <row r="230">
          <cell r="A230" t="str">
            <v>胡惜文</v>
          </cell>
          <cell r="B230" t="str">
            <v>上海办公室</v>
          </cell>
          <cell r="C230" t="str">
            <v>领视科技-业务一部</v>
          </cell>
          <cell r="D230" t="str">
            <v/>
          </cell>
          <cell r="E230" t="str">
            <v>业务一部经理</v>
          </cell>
          <cell r="F230" t="str">
            <v>283240403032500940</v>
          </cell>
          <cell r="G230" t="str">
            <v>13</v>
          </cell>
          <cell r="H230" t="str">
            <v>7</v>
          </cell>
          <cell r="I230" t="str">
            <v>6428</v>
          </cell>
        </row>
        <row r="230">
          <cell r="Y230" t="str">
            <v>8</v>
          </cell>
        </row>
        <row r="230">
          <cell r="AG230" t="str">
            <v>5</v>
          </cell>
        </row>
        <row r="230">
          <cell r="AI230" t="str">
            <v>5</v>
          </cell>
        </row>
        <row r="231">
          <cell r="A231" t="str">
            <v>贾潇</v>
          </cell>
          <cell r="B231" t="str">
            <v>上海办公室</v>
          </cell>
          <cell r="C231" t="str">
            <v>领视科技-业务一部-美术事业部</v>
          </cell>
          <cell r="D231" t="str">
            <v/>
          </cell>
          <cell r="E231" t="str">
            <v>市场推广</v>
          </cell>
          <cell r="F231" t="str">
            <v>17137513499952585</v>
          </cell>
          <cell r="G231" t="str">
            <v>12</v>
          </cell>
          <cell r="H231" t="str">
            <v>7</v>
          </cell>
          <cell r="I231" t="str">
            <v>5854</v>
          </cell>
        </row>
        <row r="231">
          <cell r="U231" t="str">
            <v>6.02</v>
          </cell>
        </row>
        <row r="232">
          <cell r="A232" t="str">
            <v>乐敏</v>
          </cell>
          <cell r="B232" t="str">
            <v>上海办公室</v>
          </cell>
          <cell r="C232" t="str">
            <v>领视科技-业务一部-美术事业部</v>
          </cell>
          <cell r="D232" t="str">
            <v/>
          </cell>
          <cell r="E232" t="str">
            <v>美术事业部主管</v>
          </cell>
          <cell r="F232" t="str">
            <v>16896503353323723</v>
          </cell>
          <cell r="G232" t="str">
            <v>8</v>
          </cell>
          <cell r="H232" t="str">
            <v>7</v>
          </cell>
          <cell r="I232" t="str">
            <v>5000</v>
          </cell>
        </row>
        <row r="232">
          <cell r="T232" t="str">
            <v>2</v>
          </cell>
          <cell r="U232" t="str">
            <v>6</v>
          </cell>
          <cell r="V232" t="str">
            <v>2</v>
          </cell>
        </row>
        <row r="233">
          <cell r="A233" t="str">
            <v>王秀婷</v>
          </cell>
          <cell r="B233" t="str">
            <v>上海办公室</v>
          </cell>
          <cell r="C233" t="str">
            <v>领视科技-业务一部-美术事业部</v>
          </cell>
          <cell r="D233" t="str">
            <v/>
          </cell>
          <cell r="E233" t="str">
            <v>美术高级教研</v>
          </cell>
          <cell r="F233" t="str">
            <v>1691978185329977</v>
          </cell>
          <cell r="G233" t="str">
            <v>12</v>
          </cell>
          <cell r="H233" t="str">
            <v>7</v>
          </cell>
          <cell r="I233" t="str">
            <v>5627</v>
          </cell>
        </row>
        <row r="233">
          <cell r="Y233" t="str">
            <v>4.48</v>
          </cell>
        </row>
        <row r="234">
          <cell r="A234" t="str">
            <v>章婷</v>
          </cell>
          <cell r="B234" t="str">
            <v>上海办公室</v>
          </cell>
          <cell r="C234" t="str">
            <v>领视科技-业务一部-美术事业部</v>
          </cell>
          <cell r="D234" t="str">
            <v/>
          </cell>
          <cell r="E234" t="str">
            <v>美术高级教研</v>
          </cell>
          <cell r="F234" t="str">
            <v>16919780778741342</v>
          </cell>
          <cell r="G234" t="str">
            <v>12</v>
          </cell>
          <cell r="H234" t="str">
            <v>7</v>
          </cell>
          <cell r="I234" t="str">
            <v>5871</v>
          </cell>
          <cell r="J234" t="str">
            <v>2</v>
          </cell>
          <cell r="K234" t="str">
            <v>4</v>
          </cell>
        </row>
        <row r="235">
          <cell r="A235" t="str">
            <v>顾慧</v>
          </cell>
          <cell r="B235" t="str">
            <v>上海办公室</v>
          </cell>
          <cell r="C235" t="str">
            <v>领视科技-业务一部-商务组</v>
          </cell>
          <cell r="D235" t="str">
            <v/>
          </cell>
          <cell r="E235" t="str">
            <v>商务BD</v>
          </cell>
          <cell r="F235" t="str">
            <v>17173813500174195</v>
          </cell>
          <cell r="G235" t="str">
            <v>9</v>
          </cell>
          <cell r="H235" t="str">
            <v>7</v>
          </cell>
          <cell r="I235" t="str">
            <v>4341</v>
          </cell>
        </row>
        <row r="235">
          <cell r="V235" t="str">
            <v>2</v>
          </cell>
        </row>
        <row r="235">
          <cell r="X235" t="str">
            <v>1.5</v>
          </cell>
        </row>
        <row r="236">
          <cell r="A236" t="str">
            <v>周子蛟</v>
          </cell>
          <cell r="B236" t="str">
            <v>上海办公室</v>
          </cell>
          <cell r="C236" t="str">
            <v>领视科技-业务一部-商务组</v>
          </cell>
          <cell r="D236" t="str">
            <v/>
          </cell>
          <cell r="E236" t="str">
            <v>商务BD</v>
          </cell>
          <cell r="F236" t="str">
            <v>16145628964723212</v>
          </cell>
          <cell r="G236" t="str">
            <v>11</v>
          </cell>
          <cell r="H236" t="str">
            <v>7</v>
          </cell>
          <cell r="I236" t="str">
            <v>4549</v>
          </cell>
        </row>
        <row r="236">
          <cell r="Q236" t="str">
            <v>2</v>
          </cell>
          <cell r="R236" t="str">
            <v>1</v>
          </cell>
        </row>
        <row r="236">
          <cell r="U236" t="str">
            <v>8.52</v>
          </cell>
        </row>
        <row r="237">
          <cell r="A237" t="str">
            <v>何尚杰</v>
          </cell>
          <cell r="B237" t="str">
            <v>上海办公室</v>
          </cell>
          <cell r="C237" t="str">
            <v>领视科技-业务一部-市场渠道组</v>
          </cell>
          <cell r="D237" t="str">
            <v/>
          </cell>
          <cell r="E237" t="str">
            <v>业务主管</v>
          </cell>
          <cell r="F237" t="str">
            <v>2223253720274347</v>
          </cell>
          <cell r="G237" t="str">
            <v>9</v>
          </cell>
          <cell r="H237" t="str">
            <v>7</v>
          </cell>
          <cell r="I237" t="str">
            <v>4338</v>
          </cell>
          <cell r="J237" t="str">
            <v>3</v>
          </cell>
          <cell r="K237" t="str">
            <v>7</v>
          </cell>
        </row>
        <row r="237">
          <cell r="U237" t="str">
            <v>11</v>
          </cell>
          <cell r="V237" t="str">
            <v>1</v>
          </cell>
          <cell r="W237" t="str">
            <v>16</v>
          </cell>
        </row>
        <row r="238">
          <cell r="A238" t="str">
            <v>王澜滔</v>
          </cell>
          <cell r="B238" t="str">
            <v>上海办公室</v>
          </cell>
          <cell r="C238" t="str">
            <v>领视科技-业务一部-市场渠道组</v>
          </cell>
          <cell r="D238" t="str">
            <v/>
          </cell>
          <cell r="E238" t="str">
            <v>平面设计师</v>
          </cell>
          <cell r="F238" t="str">
            <v>184037346529339523</v>
          </cell>
          <cell r="G238" t="str">
            <v>10</v>
          </cell>
          <cell r="H238" t="str">
            <v>7</v>
          </cell>
          <cell r="I238" t="str">
            <v>4933</v>
          </cell>
          <cell r="J238" t="str">
            <v>1</v>
          </cell>
          <cell r="K238" t="str">
            <v>3</v>
          </cell>
        </row>
        <row r="238">
          <cell r="V238" t="str">
            <v>2</v>
          </cell>
        </row>
        <row r="239">
          <cell r="A239" t="str">
            <v>蔡璐滢</v>
          </cell>
          <cell r="B239" t="str">
            <v>厦门办公室</v>
          </cell>
          <cell r="C239" t="str">
            <v>领视科技-业务一部-书法事业部</v>
          </cell>
          <cell r="D239" t="str">
            <v/>
          </cell>
          <cell r="E239" t="str">
            <v>平面设计</v>
          </cell>
          <cell r="F239" t="str">
            <v>16916303970046583</v>
          </cell>
          <cell r="G239" t="str">
            <v>13</v>
          </cell>
          <cell r="H239" t="str">
            <v>7</v>
          </cell>
          <cell r="I239" t="str">
            <v>5817</v>
          </cell>
        </row>
        <row r="240">
          <cell r="A240" t="str">
            <v>陈雪清</v>
          </cell>
          <cell r="B240" t="str">
            <v>厦门办公室</v>
          </cell>
          <cell r="C240" t="str">
            <v>领视科技-业务一部-书法事业部</v>
          </cell>
          <cell r="D240" t="str">
            <v/>
          </cell>
          <cell r="E240" t="str">
            <v>书法高级教研</v>
          </cell>
          <cell r="F240" t="str">
            <v>16883533247393210</v>
          </cell>
          <cell r="G240" t="str">
            <v>12</v>
          </cell>
          <cell r="H240" t="str">
            <v>7</v>
          </cell>
          <cell r="I240" t="str">
            <v>5324</v>
          </cell>
        </row>
        <row r="240">
          <cell r="W240" t="str">
            <v>3</v>
          </cell>
          <cell r="X240" t="str">
            <v>1</v>
          </cell>
        </row>
        <row r="241">
          <cell r="A241" t="str">
            <v>方志海</v>
          </cell>
          <cell r="B241" t="str">
            <v>厦门办公室</v>
          </cell>
          <cell r="C241" t="str">
            <v>领视科技-业务一部-书法事业部</v>
          </cell>
          <cell r="D241" t="str">
            <v/>
          </cell>
          <cell r="E241" t="str">
            <v>书法高级教研</v>
          </cell>
          <cell r="F241" t="str">
            <v>16890394482972111</v>
          </cell>
          <cell r="G241" t="str">
            <v>13</v>
          </cell>
          <cell r="H241" t="str">
            <v>7</v>
          </cell>
          <cell r="I241" t="str">
            <v>6266</v>
          </cell>
        </row>
        <row r="241">
          <cell r="Y241" t="str">
            <v>1</v>
          </cell>
        </row>
        <row r="242">
          <cell r="A242" t="str">
            <v>黄培源</v>
          </cell>
          <cell r="B242" t="str">
            <v>厦门办公室</v>
          </cell>
          <cell r="C242" t="str">
            <v>领视科技-业务一部-书法事业部</v>
          </cell>
          <cell r="D242" t="str">
            <v/>
          </cell>
          <cell r="E242" t="str">
            <v>新媒体运营</v>
          </cell>
          <cell r="F242" t="str">
            <v>17197992899865562</v>
          </cell>
          <cell r="G242" t="str">
            <v>13</v>
          </cell>
          <cell r="H242" t="str">
            <v>7</v>
          </cell>
          <cell r="I242" t="str">
            <v>5855</v>
          </cell>
        </row>
        <row r="243">
          <cell r="A243" t="str">
            <v>刘天来</v>
          </cell>
          <cell r="B243" t="str">
            <v>厦门办公室</v>
          </cell>
          <cell r="C243" t="str">
            <v>领视科技-业务一部-书法事业部</v>
          </cell>
          <cell r="D243" t="str">
            <v/>
          </cell>
          <cell r="E243" t="str">
            <v>书法事业部主管</v>
          </cell>
          <cell r="F243" t="str">
            <v>16883539506411384</v>
          </cell>
          <cell r="G243" t="str">
            <v>10</v>
          </cell>
          <cell r="H243" t="str">
            <v>7</v>
          </cell>
          <cell r="I243" t="str">
            <v>6276</v>
          </cell>
        </row>
        <row r="243">
          <cell r="T243" t="str">
            <v>4</v>
          </cell>
        </row>
        <row r="243">
          <cell r="V243" t="str">
            <v>1</v>
          </cell>
        </row>
        <row r="244">
          <cell r="A244" t="str">
            <v>潘惠心</v>
          </cell>
          <cell r="B244" t="str">
            <v>厦门办公室</v>
          </cell>
          <cell r="C244" t="str">
            <v>领视科技-业务一部-书法事业部</v>
          </cell>
          <cell r="D244" t="str">
            <v/>
          </cell>
          <cell r="E244" t="str">
            <v>书法高级教研</v>
          </cell>
          <cell r="F244" t="str">
            <v>16886255510388914</v>
          </cell>
          <cell r="G244" t="str">
            <v>12</v>
          </cell>
          <cell r="H244" t="str">
            <v>7</v>
          </cell>
          <cell r="I244" t="str">
            <v>5649</v>
          </cell>
        </row>
        <row r="244">
          <cell r="V244" t="str">
            <v>1</v>
          </cell>
        </row>
        <row r="245">
          <cell r="A245" t="str">
            <v>陈天行</v>
          </cell>
          <cell r="B245" t="str">
            <v>上海办公室</v>
          </cell>
          <cell r="C245" t="str">
            <v>领视科技-业务一部-新媒体组</v>
          </cell>
          <cell r="D245" t="str">
            <v/>
          </cell>
          <cell r="E245" t="str">
            <v>文案编辑</v>
          </cell>
          <cell r="F245" t="str">
            <v>17016580418821538</v>
          </cell>
          <cell r="G245" t="str">
            <v>12</v>
          </cell>
          <cell r="H245" t="str">
            <v>7</v>
          </cell>
          <cell r="I245" t="str">
            <v>5976</v>
          </cell>
        </row>
        <row r="245">
          <cell r="T245" t="str">
            <v>1</v>
          </cell>
        </row>
        <row r="246">
          <cell r="A246" t="str">
            <v>黄佳慧</v>
          </cell>
          <cell r="B246" t="str">
            <v>上海办公室</v>
          </cell>
          <cell r="C246" t="str">
            <v>领视科技-业务一部-新媒体组</v>
          </cell>
          <cell r="D246" t="str">
            <v/>
          </cell>
          <cell r="E246" t="str">
            <v>培训讲师</v>
          </cell>
          <cell r="F246" t="str">
            <v>131641055339714328</v>
          </cell>
          <cell r="G246" t="str">
            <v>9</v>
          </cell>
          <cell r="H246" t="str">
            <v>7</v>
          </cell>
          <cell r="I246" t="str">
            <v>4867</v>
          </cell>
        </row>
        <row r="246">
          <cell r="T246" t="str">
            <v>1</v>
          </cell>
        </row>
        <row r="246">
          <cell r="X246" t="str">
            <v>2</v>
          </cell>
        </row>
        <row r="247">
          <cell r="A247" t="str">
            <v>雷方平</v>
          </cell>
          <cell r="B247" t="str">
            <v>上海办公室</v>
          </cell>
          <cell r="C247" t="str">
            <v>领视科技-业务一部-新媒体组</v>
          </cell>
          <cell r="D247" t="str">
            <v/>
          </cell>
          <cell r="E247" t="str">
            <v>新媒体运营</v>
          </cell>
          <cell r="F247" t="str">
            <v>17173799789475422</v>
          </cell>
          <cell r="G247" t="str">
            <v>11</v>
          </cell>
          <cell r="H247" t="str">
            <v>7</v>
          </cell>
          <cell r="I247" t="str">
            <v>6130</v>
          </cell>
        </row>
        <row r="247">
          <cell r="T247" t="str">
            <v>1</v>
          </cell>
          <cell r="U247" t="str">
            <v>4</v>
          </cell>
        </row>
        <row r="247">
          <cell r="W247" t="str">
            <v>4</v>
          </cell>
        </row>
        <row r="248">
          <cell r="A248" t="str">
            <v>李叶泥泥</v>
          </cell>
          <cell r="B248" t="str">
            <v>上海办公室</v>
          </cell>
          <cell r="C248" t="str">
            <v>领视科技-业务一部-新媒体组</v>
          </cell>
          <cell r="D248" t="str">
            <v/>
          </cell>
          <cell r="E248" t="str">
            <v>运营策划</v>
          </cell>
          <cell r="F248" t="str">
            <v>16867077237899019</v>
          </cell>
          <cell r="G248" t="str">
            <v>9</v>
          </cell>
          <cell r="H248" t="str">
            <v>7</v>
          </cell>
          <cell r="I248" t="str">
            <v>4892</v>
          </cell>
          <cell r="J248" t="str">
            <v>1</v>
          </cell>
          <cell r="K248" t="str">
            <v>1</v>
          </cell>
        </row>
        <row r="248">
          <cell r="T248" t="str">
            <v>1</v>
          </cell>
        </row>
        <row r="248">
          <cell r="X248" t="str">
            <v>2</v>
          </cell>
        </row>
        <row r="249">
          <cell r="A249" t="str">
            <v>刘鑫</v>
          </cell>
          <cell r="B249" t="str">
            <v>上海办公室</v>
          </cell>
          <cell r="C249" t="str">
            <v>领视科技-业务一部-新媒体组</v>
          </cell>
          <cell r="D249" t="str">
            <v/>
          </cell>
          <cell r="E249" t="str">
            <v>新媒体主管</v>
          </cell>
          <cell r="F249" t="str">
            <v>1606182624616398</v>
          </cell>
          <cell r="G249" t="str">
            <v>11</v>
          </cell>
          <cell r="H249" t="str">
            <v>7</v>
          </cell>
          <cell r="I249" t="str">
            <v>6180</v>
          </cell>
        </row>
        <row r="249">
          <cell r="T249" t="str">
            <v>1</v>
          </cell>
          <cell r="U249" t="str">
            <v>3</v>
          </cell>
          <cell r="V249" t="str">
            <v>0.5</v>
          </cell>
        </row>
        <row r="250">
          <cell r="A250" t="str">
            <v>陆常斌</v>
          </cell>
          <cell r="B250" t="str">
            <v>上海办公室</v>
          </cell>
          <cell r="C250" t="str">
            <v>领视科技-业务一部-新媒体组</v>
          </cell>
          <cell r="D250" t="str">
            <v/>
          </cell>
          <cell r="E250" t="str">
            <v>视频编辑</v>
          </cell>
          <cell r="F250" t="str">
            <v>16780673985118735</v>
          </cell>
          <cell r="G250" t="str">
            <v>9</v>
          </cell>
          <cell r="H250" t="str">
            <v>7</v>
          </cell>
          <cell r="I250" t="str">
            <v>4885</v>
          </cell>
        </row>
        <row r="250">
          <cell r="T250" t="str">
            <v>1</v>
          </cell>
        </row>
        <row r="250">
          <cell r="V250" t="str">
            <v>2</v>
          </cell>
        </row>
        <row r="251">
          <cell r="A251" t="str">
            <v>屈翎野</v>
          </cell>
          <cell r="B251" t="str">
            <v>上海办公室</v>
          </cell>
          <cell r="C251" t="str">
            <v>领视科技-业务一部-新媒体组</v>
          </cell>
          <cell r="D251" t="str">
            <v/>
          </cell>
          <cell r="E251" t="str">
            <v>新媒体专员</v>
          </cell>
          <cell r="F251" t="str">
            <v>182456600423754248</v>
          </cell>
          <cell r="G251" t="str">
            <v>11</v>
          </cell>
          <cell r="H251" t="str">
            <v>7</v>
          </cell>
          <cell r="I251" t="str">
            <v>6465</v>
          </cell>
        </row>
        <row r="251">
          <cell r="T251" t="str">
            <v>1</v>
          </cell>
          <cell r="U251" t="str">
            <v>3</v>
          </cell>
        </row>
        <row r="252">
          <cell r="A252" t="str">
            <v>曹佳军</v>
          </cell>
          <cell r="B252" t="str">
            <v>上海办公室</v>
          </cell>
          <cell r="C252" t="str">
            <v>领视科技-业务一部-业务运营组</v>
          </cell>
          <cell r="D252" t="str">
            <v/>
          </cell>
          <cell r="E252" t="str">
            <v>业务运营</v>
          </cell>
          <cell r="F252" t="str">
            <v>16913735706439885</v>
          </cell>
          <cell r="G252" t="str">
            <v>14</v>
          </cell>
          <cell r="H252" t="str">
            <v>7</v>
          </cell>
          <cell r="I252" t="str">
            <v>7365</v>
          </cell>
        </row>
        <row r="252">
          <cell r="AG252" t="str">
            <v>8</v>
          </cell>
        </row>
        <row r="252">
          <cell r="AL252" t="str">
            <v>8</v>
          </cell>
        </row>
        <row r="253">
          <cell r="A253" t="str">
            <v>饶洁</v>
          </cell>
          <cell r="B253" t="str">
            <v>上海办公室</v>
          </cell>
          <cell r="C253" t="str">
            <v>领视科技-业务一部-业务运营组</v>
          </cell>
          <cell r="D253" t="str">
            <v/>
          </cell>
          <cell r="E253" t="str">
            <v>业务主管</v>
          </cell>
          <cell r="F253" t="str">
            <v>18384467071245771</v>
          </cell>
          <cell r="G253" t="str">
            <v>11</v>
          </cell>
          <cell r="H253" t="str">
            <v>7</v>
          </cell>
          <cell r="I253" t="str">
            <v>5334</v>
          </cell>
        </row>
        <row r="253">
          <cell r="X253" t="str">
            <v>2.5</v>
          </cell>
        </row>
        <row r="254">
          <cell r="A254" t="str">
            <v>陈婧乐</v>
          </cell>
          <cell r="B254" t="str">
            <v>上海办公室</v>
          </cell>
          <cell r="C254" t="str">
            <v>领视科技-业务一部-音乐事业部</v>
          </cell>
          <cell r="D254" t="str">
            <v/>
          </cell>
          <cell r="E254" t="str">
            <v>音乐事业部主管</v>
          </cell>
          <cell r="F254" t="str">
            <v>17083075842362633</v>
          </cell>
          <cell r="G254" t="str">
            <v>10</v>
          </cell>
          <cell r="H254" t="str">
            <v>7</v>
          </cell>
          <cell r="I254" t="str">
            <v>4697</v>
          </cell>
          <cell r="J254" t="str">
            <v>3</v>
          </cell>
          <cell r="K254" t="str">
            <v>44</v>
          </cell>
        </row>
        <row r="254">
          <cell r="U254" t="str">
            <v>2.12</v>
          </cell>
          <cell r="V254" t="str">
            <v>1</v>
          </cell>
          <cell r="W254" t="str">
            <v>10.5</v>
          </cell>
        </row>
        <row r="254">
          <cell r="Y254" t="str">
            <v>0.5</v>
          </cell>
        </row>
        <row r="255">
          <cell r="A255" t="str">
            <v>汤灿坤</v>
          </cell>
          <cell r="B255" t="str">
            <v>上海办公室</v>
          </cell>
          <cell r="C255" t="str">
            <v>领视科技-业务一部-音乐事业部</v>
          </cell>
          <cell r="D255" t="str">
            <v/>
          </cell>
          <cell r="E255" t="str">
            <v>音乐教研</v>
          </cell>
          <cell r="F255" t="str">
            <v>17283539243659692</v>
          </cell>
          <cell r="G255" t="str">
            <v>12</v>
          </cell>
          <cell r="H255" t="str">
            <v>7</v>
          </cell>
          <cell r="I255" t="str">
            <v>5672</v>
          </cell>
          <cell r="J255" t="str">
            <v>2</v>
          </cell>
          <cell r="K255" t="str">
            <v>12</v>
          </cell>
        </row>
        <row r="255">
          <cell r="U255" t="str">
            <v>2.68</v>
          </cell>
        </row>
        <row r="255">
          <cell r="W255" t="str">
            <v>1</v>
          </cell>
        </row>
        <row r="256">
          <cell r="A256" t="str">
            <v>王海鑫</v>
          </cell>
          <cell r="B256" t="str">
            <v>上海办公室</v>
          </cell>
          <cell r="C256" t="str">
            <v>领视科技-业务一部-音乐事业部</v>
          </cell>
          <cell r="D256" t="str">
            <v/>
          </cell>
          <cell r="E256" t="str">
            <v>音乐编辑</v>
          </cell>
          <cell r="F256" t="str">
            <v>17173798101599620</v>
          </cell>
          <cell r="G256" t="str">
            <v>12</v>
          </cell>
          <cell r="H256" t="str">
            <v>7</v>
          </cell>
          <cell r="I256" t="str">
            <v>5785</v>
          </cell>
        </row>
        <row r="256">
          <cell r="U256" t="str">
            <v>2.5</v>
          </cell>
        </row>
        <row r="257">
          <cell r="A257" t="str">
            <v>欧静华</v>
          </cell>
          <cell r="B257" t="str">
            <v>上海办公室</v>
          </cell>
          <cell r="C257" t="str">
            <v>领视科技-业务一部-英语事业部</v>
          </cell>
          <cell r="D257" t="str">
            <v/>
          </cell>
          <cell r="E257" t="str">
            <v>英语学科运营</v>
          </cell>
          <cell r="F257" t="str">
            <v>17217863159485042</v>
          </cell>
          <cell r="G257" t="str">
            <v>12</v>
          </cell>
          <cell r="H257" t="str">
            <v>7</v>
          </cell>
          <cell r="I257" t="str">
            <v>4663</v>
          </cell>
        </row>
        <row r="257">
          <cell r="Q257" t="str">
            <v>2</v>
          </cell>
          <cell r="R257" t="str">
            <v>1</v>
          </cell>
        </row>
        <row r="258">
          <cell r="A258" t="str">
            <v>陈金彬</v>
          </cell>
          <cell r="B258" t="str">
            <v>厦门办公室</v>
          </cell>
          <cell r="C258" t="str">
            <v>领视科技-业务一部-阅读事业部</v>
          </cell>
          <cell r="D258" t="str">
            <v/>
          </cell>
          <cell r="E258" t="str">
            <v>学科运营</v>
          </cell>
          <cell r="F258" t="str">
            <v>17131626226727522</v>
          </cell>
          <cell r="G258" t="str">
            <v>9</v>
          </cell>
          <cell r="H258" t="str">
            <v>7</v>
          </cell>
          <cell r="I258" t="str">
            <v>6421</v>
          </cell>
          <cell r="J258" t="str">
            <v>1</v>
          </cell>
          <cell r="K258" t="str">
            <v>1</v>
          </cell>
        </row>
        <row r="258">
          <cell r="T258" t="str">
            <v>7</v>
          </cell>
        </row>
        <row r="258">
          <cell r="Y258" t="str">
            <v>2</v>
          </cell>
        </row>
        <row r="258">
          <cell r="AG258" t="str">
            <v>4</v>
          </cell>
        </row>
        <row r="259">
          <cell r="A259" t="str">
            <v>蒋李妹</v>
          </cell>
          <cell r="B259" t="str">
            <v>厦门办公室</v>
          </cell>
          <cell r="C259" t="str">
            <v>领视科技-业务一部-阅读事业部</v>
          </cell>
          <cell r="D259" t="str">
            <v/>
          </cell>
          <cell r="E259" t="str">
            <v>课程研发</v>
          </cell>
          <cell r="F259" t="str">
            <v>17294729765954265</v>
          </cell>
          <cell r="G259" t="str">
            <v>8</v>
          </cell>
          <cell r="H259" t="str">
            <v>7</v>
          </cell>
          <cell r="I259" t="str">
            <v>5999</v>
          </cell>
        </row>
        <row r="259">
          <cell r="T259" t="str">
            <v>7</v>
          </cell>
        </row>
        <row r="259">
          <cell r="Y259" t="str">
            <v>2</v>
          </cell>
        </row>
        <row r="260">
          <cell r="A260" t="str">
            <v>裴芳芳</v>
          </cell>
          <cell r="B260" t="str">
            <v>厦门办公室</v>
          </cell>
          <cell r="C260" t="str">
            <v>领视科技-业务一部-阅读事业部</v>
          </cell>
          <cell r="D260" t="str">
            <v/>
          </cell>
          <cell r="E260" t="str">
            <v>阅读事业部主管</v>
          </cell>
          <cell r="F260" t="str">
            <v>17131454320331652</v>
          </cell>
          <cell r="G260" t="str">
            <v>8</v>
          </cell>
          <cell r="H260" t="str">
            <v>7</v>
          </cell>
          <cell r="I260" t="str">
            <v>5765</v>
          </cell>
          <cell r="J260" t="str">
            <v>1</v>
          </cell>
          <cell r="K260" t="str">
            <v>3</v>
          </cell>
        </row>
        <row r="260">
          <cell r="T260" t="str">
            <v>7</v>
          </cell>
        </row>
        <row r="260">
          <cell r="Y260" t="str">
            <v>5</v>
          </cell>
        </row>
        <row r="261">
          <cell r="A261" t="str">
            <v>石桂芳</v>
          </cell>
          <cell r="B261" t="str">
            <v>厦门办公室</v>
          </cell>
          <cell r="C261" t="str">
            <v>领视科技-业务一部-阅读事业部</v>
          </cell>
          <cell r="D261" t="str">
            <v/>
          </cell>
          <cell r="E261" t="str">
            <v>课程研发</v>
          </cell>
          <cell r="F261" t="str">
            <v>17131632127551313</v>
          </cell>
          <cell r="G261" t="str">
            <v>11</v>
          </cell>
          <cell r="H261" t="str">
            <v>7</v>
          </cell>
          <cell r="I261" t="str">
            <v>6470</v>
          </cell>
        </row>
        <row r="261">
          <cell r="T261" t="str">
            <v>7</v>
          </cell>
        </row>
        <row r="261">
          <cell r="Y261" t="str">
            <v>6</v>
          </cell>
        </row>
        <row r="261">
          <cell r="AG261" t="str">
            <v>8</v>
          </cell>
        </row>
        <row r="262">
          <cell r="A262" t="str">
            <v>颜雅红</v>
          </cell>
          <cell r="B262" t="str">
            <v>厦门办公室</v>
          </cell>
          <cell r="C262" t="str">
            <v>领视科技-业务一部-阅读事业部</v>
          </cell>
          <cell r="D262" t="str">
            <v/>
          </cell>
          <cell r="E262" t="str">
            <v>课程研发</v>
          </cell>
          <cell r="F262" t="str">
            <v>17210092361889339</v>
          </cell>
          <cell r="G262" t="str">
            <v>12</v>
          </cell>
          <cell r="H262" t="str">
            <v>7</v>
          </cell>
          <cell r="I262" t="str">
            <v>5579</v>
          </cell>
        </row>
        <row r="262">
          <cell r="V262" t="str">
            <v>1</v>
          </cell>
        </row>
        <row r="263">
          <cell r="A263" t="str">
            <v>叶家美</v>
          </cell>
          <cell r="B263" t="str">
            <v>厦门办公室</v>
          </cell>
          <cell r="C263" t="str">
            <v>领视科技-业务一部-阅读事业部</v>
          </cell>
          <cell r="D263" t="str">
            <v/>
          </cell>
          <cell r="E263" t="str">
            <v>学科运营</v>
          </cell>
          <cell r="F263" t="str">
            <v>17349163591911839</v>
          </cell>
          <cell r="G263" t="str">
            <v>8</v>
          </cell>
          <cell r="H263" t="str">
            <v>7</v>
          </cell>
          <cell r="I263" t="str">
            <v>6474</v>
          </cell>
        </row>
        <row r="263">
          <cell r="T263" t="str">
            <v>7</v>
          </cell>
        </row>
        <row r="264">
          <cell r="A264" t="str">
            <v>曾晓媛</v>
          </cell>
          <cell r="B264" t="str">
            <v>厦门办公室</v>
          </cell>
          <cell r="C264" t="str">
            <v>领视科技-业务一部-阅读事业部</v>
          </cell>
          <cell r="D264" t="str">
            <v/>
          </cell>
          <cell r="E264" t="str">
            <v>课程研发</v>
          </cell>
          <cell r="F264" t="str">
            <v>17131472373636129</v>
          </cell>
          <cell r="G264" t="str">
            <v>13</v>
          </cell>
          <cell r="H264" t="str">
            <v>7</v>
          </cell>
          <cell r="I264" t="str">
            <v>6101</v>
          </cell>
        </row>
        <row r="264">
          <cell r="V264" t="str">
            <v>0.5</v>
          </cell>
        </row>
        <row r="265">
          <cell r="A265" t="str">
            <v>张文杰</v>
          </cell>
          <cell r="B265" t="str">
            <v>厦门办公室</v>
          </cell>
          <cell r="C265" t="str">
            <v>领视科技-业务一部-阅读事业部</v>
          </cell>
          <cell r="D265" t="str">
            <v/>
          </cell>
          <cell r="E265" t="str">
            <v>平面设计</v>
          </cell>
          <cell r="F265" t="str">
            <v>1716341449547541</v>
          </cell>
          <cell r="G265" t="str">
            <v>12</v>
          </cell>
          <cell r="H265" t="str">
            <v>7</v>
          </cell>
          <cell r="I265" t="str">
            <v>6128</v>
          </cell>
        </row>
        <row r="265">
          <cell r="V265" t="str">
            <v>2</v>
          </cell>
        </row>
        <row r="265">
          <cell r="AG265" t="str">
            <v>8</v>
          </cell>
        </row>
        <row r="265">
          <cell r="AL265" t="str">
            <v>8</v>
          </cell>
        </row>
        <row r="266">
          <cell r="A266" t="str">
            <v>戴振超</v>
          </cell>
          <cell r="B266" t="str">
            <v>北京龙岩&amp;郑州&amp;厦门&amp;长沙&amp;西安销售（9.00-18.00）</v>
          </cell>
          <cell r="C266" t="str">
            <v>领视科技-营销中心-北京营销中心-销售组</v>
          </cell>
          <cell r="D266" t="str">
            <v/>
          </cell>
          <cell r="E266" t="str">
            <v>销售专员</v>
          </cell>
          <cell r="F266" t="str">
            <v>1725846582034183</v>
          </cell>
          <cell r="G266" t="str">
            <v>14</v>
          </cell>
          <cell r="H266" t="str">
            <v>7</v>
          </cell>
          <cell r="I266" t="str">
            <v>6559</v>
          </cell>
        </row>
        <row r="266">
          <cell r="R266" t="str">
            <v>1</v>
          </cell>
        </row>
        <row r="266">
          <cell r="T266" t="str">
            <v>3</v>
          </cell>
        </row>
        <row r="267">
          <cell r="A267" t="str">
            <v>房金伟</v>
          </cell>
          <cell r="B267" t="str">
            <v>北京龙岩&amp;郑州&amp;厦门&amp;长沙&amp;西安销售（9.00-18.00）</v>
          </cell>
          <cell r="C267" t="str">
            <v>领视科技-营销中心-北京营销中心-销售组</v>
          </cell>
          <cell r="D267" t="str">
            <v/>
          </cell>
          <cell r="E267" t="str">
            <v>销售专员</v>
          </cell>
          <cell r="F267" t="str">
            <v>17222294276099284</v>
          </cell>
          <cell r="G267" t="str">
            <v>14</v>
          </cell>
          <cell r="H267" t="str">
            <v>7</v>
          </cell>
          <cell r="I267" t="str">
            <v>7252</v>
          </cell>
        </row>
        <row r="267">
          <cell r="R267" t="str">
            <v>1</v>
          </cell>
        </row>
        <row r="267">
          <cell r="T267" t="str">
            <v>3</v>
          </cell>
        </row>
        <row r="268">
          <cell r="A268" t="str">
            <v>韩思洋</v>
          </cell>
          <cell r="B268" t="str">
            <v>北京龙岩&amp;郑州&amp;厦门&amp;长沙&amp;西安销售（9.00-18.00）</v>
          </cell>
          <cell r="C268" t="str">
            <v>领视科技-营销中心-北京营销中心-销售组</v>
          </cell>
          <cell r="D268" t="str">
            <v/>
          </cell>
          <cell r="E268" t="str">
            <v>销售专员</v>
          </cell>
          <cell r="F268" t="str">
            <v>17252403860945566</v>
          </cell>
          <cell r="G268" t="str">
            <v>14</v>
          </cell>
          <cell r="H268" t="str">
            <v>7</v>
          </cell>
          <cell r="I268" t="str">
            <v>5210</v>
          </cell>
          <cell r="J268" t="str">
            <v>1</v>
          </cell>
          <cell r="K268" t="str">
            <v>1</v>
          </cell>
        </row>
        <row r="268">
          <cell r="Q268" t="str">
            <v>4</v>
          </cell>
          <cell r="R268" t="str">
            <v>1</v>
          </cell>
        </row>
        <row r="269">
          <cell r="A269" t="str">
            <v>刘萌</v>
          </cell>
          <cell r="B269" t="str">
            <v>北京龙岩&amp;郑州&amp;厦门&amp;长沙&amp;西安销售（9.00-18.00）</v>
          </cell>
          <cell r="C269" t="str">
            <v>领视科技-营销中心-北京营销中心-销售组</v>
          </cell>
          <cell r="D269" t="str">
            <v/>
          </cell>
          <cell r="E269" t="str">
            <v>销售专员</v>
          </cell>
          <cell r="F269" t="str">
            <v>17248244128748155</v>
          </cell>
          <cell r="G269" t="str">
            <v>14</v>
          </cell>
          <cell r="H269" t="str">
            <v>7</v>
          </cell>
          <cell r="I269" t="str">
            <v>8419</v>
          </cell>
        </row>
        <row r="270">
          <cell r="A270" t="str">
            <v>刘永衡</v>
          </cell>
          <cell r="B270" t="str">
            <v>北京龙岩&amp;郑州&amp;厦门&amp;长沙&amp;西安销售（9.00-18.00）</v>
          </cell>
          <cell r="C270" t="str">
            <v>领视科技-营销中心-北京营销中心-销售组</v>
          </cell>
          <cell r="D270" t="str">
            <v/>
          </cell>
          <cell r="E270" t="str">
            <v>销售专员</v>
          </cell>
          <cell r="F270" t="str">
            <v>17246443884112072</v>
          </cell>
          <cell r="G270" t="str">
            <v>14</v>
          </cell>
          <cell r="H270" t="str">
            <v>7</v>
          </cell>
          <cell r="I270" t="str">
            <v>7838</v>
          </cell>
        </row>
        <row r="270">
          <cell r="R270" t="str">
            <v>1</v>
          </cell>
        </row>
        <row r="271">
          <cell r="A271" t="str">
            <v>田井林</v>
          </cell>
          <cell r="B271" t="str">
            <v>北京龙岩&amp;郑州&amp;厦门&amp;长沙&amp;西安销售（9.00-18.00）</v>
          </cell>
          <cell r="C271" t="str">
            <v>领视科技-营销中心-北京营销中心-销售组</v>
          </cell>
          <cell r="D271" t="str">
            <v/>
          </cell>
          <cell r="E271" t="str">
            <v>销售专员</v>
          </cell>
          <cell r="F271" t="str">
            <v>17254993127905091</v>
          </cell>
          <cell r="G271" t="str">
            <v>14</v>
          </cell>
          <cell r="H271" t="str">
            <v>7</v>
          </cell>
          <cell r="I271" t="str">
            <v>7059</v>
          </cell>
        </row>
        <row r="271">
          <cell r="R271" t="str">
            <v>1</v>
          </cell>
        </row>
        <row r="271">
          <cell r="T271" t="str">
            <v>3</v>
          </cell>
        </row>
        <row r="272">
          <cell r="A272" t="str">
            <v>赵亮</v>
          </cell>
          <cell r="B272" t="str">
            <v>北京龙岩&amp;郑州&amp;厦门&amp;长沙&amp;西安销售（9.00-18.00）</v>
          </cell>
          <cell r="C272" t="str">
            <v>领视科技-营销中心-北京营销中心-销售组</v>
          </cell>
          <cell r="D272" t="str">
            <v/>
          </cell>
          <cell r="E272" t="str">
            <v>销售专员</v>
          </cell>
          <cell r="F272" t="str">
            <v>17222467273248024</v>
          </cell>
          <cell r="G272" t="str">
            <v>14</v>
          </cell>
          <cell r="H272" t="str">
            <v>7</v>
          </cell>
          <cell r="I272" t="str">
            <v>6088</v>
          </cell>
        </row>
        <row r="272">
          <cell r="R272" t="str">
            <v>1</v>
          </cell>
        </row>
        <row r="273">
          <cell r="A273" t="str">
            <v>赵志平</v>
          </cell>
          <cell r="B273" t="str">
            <v>北京龙岩&amp;郑州&amp;厦门&amp;长沙&amp;西安销售（9.00-18.00）</v>
          </cell>
          <cell r="C273" t="str">
            <v>领视科技-营销中心-北京营销中心-销售组</v>
          </cell>
          <cell r="D273" t="str">
            <v/>
          </cell>
          <cell r="E273" t="str">
            <v>销售专员</v>
          </cell>
          <cell r="F273" t="str">
            <v>17222287397986553</v>
          </cell>
          <cell r="G273" t="str">
            <v>14</v>
          </cell>
          <cell r="H273" t="str">
            <v>7</v>
          </cell>
          <cell r="I273" t="str">
            <v>5800</v>
          </cell>
        </row>
        <row r="273">
          <cell r="R273" t="str">
            <v>1</v>
          </cell>
        </row>
        <row r="274">
          <cell r="A274" t="str">
            <v>彭鑫浪</v>
          </cell>
          <cell r="B274" t="str">
            <v>北京龙岩&amp;郑州&amp;厦门&amp;长沙&amp;西安销售（9.00-18.00）</v>
          </cell>
          <cell r="C274" t="str">
            <v>领视科技-营销中心-长沙营销中心-销售团队-何双组</v>
          </cell>
          <cell r="D274" t="str">
            <v/>
          </cell>
          <cell r="E274" t="str">
            <v>销售专员</v>
          </cell>
          <cell r="F274" t="str">
            <v>17331015521603491</v>
          </cell>
          <cell r="G274" t="str">
            <v>12</v>
          </cell>
          <cell r="H274" t="str">
            <v>7</v>
          </cell>
          <cell r="I274" t="str">
            <v>6075</v>
          </cell>
        </row>
        <row r="274">
          <cell r="T274" t="str">
            <v>3</v>
          </cell>
        </row>
        <row r="274">
          <cell r="W274" t="str">
            <v>3.72</v>
          </cell>
        </row>
        <row r="275">
          <cell r="A275" t="str">
            <v>何倩</v>
          </cell>
          <cell r="B275" t="str">
            <v>北京龙岩&amp;郑州&amp;厦门&amp;长沙&amp;西安销售（9.00-18.00）</v>
          </cell>
          <cell r="C275" t="str">
            <v>领视科技-营销中心-长沙营销中心-销售团队-何倩组</v>
          </cell>
          <cell r="D275" t="str">
            <v/>
          </cell>
          <cell r="E275" t="str">
            <v>销售主管</v>
          </cell>
          <cell r="F275" t="str">
            <v>0854614326650100</v>
          </cell>
          <cell r="G275" t="str">
            <v>12</v>
          </cell>
          <cell r="H275" t="str">
            <v>7</v>
          </cell>
          <cell r="I275" t="str">
            <v>6943</v>
          </cell>
        </row>
        <row r="275">
          <cell r="T275" t="str">
            <v>4</v>
          </cell>
        </row>
        <row r="275">
          <cell r="AE275" t="str">
            <v>0.5</v>
          </cell>
        </row>
        <row r="275">
          <cell r="AG275" t="str">
            <v>8</v>
          </cell>
        </row>
        <row r="275">
          <cell r="AL275" t="str">
            <v>8</v>
          </cell>
        </row>
        <row r="276">
          <cell r="A276" t="str">
            <v>罗小威</v>
          </cell>
          <cell r="B276" t="str">
            <v>北京龙岩&amp;郑州&amp;厦门&amp;长沙&amp;西安销售（9.00-18.00）</v>
          </cell>
          <cell r="C276" t="str">
            <v>领视科技-营销中心-长沙营销中心-销售团队-何倩组</v>
          </cell>
          <cell r="D276" t="str">
            <v/>
          </cell>
          <cell r="E276" t="str">
            <v>销售专员</v>
          </cell>
          <cell r="F276" t="str">
            <v>17155676255224588</v>
          </cell>
          <cell r="G276" t="str">
            <v>12</v>
          </cell>
          <cell r="H276" t="str">
            <v>7</v>
          </cell>
          <cell r="I276" t="str">
            <v>7107</v>
          </cell>
          <cell r="J276" t="str">
            <v>1</v>
          </cell>
          <cell r="K276" t="str">
            <v>1</v>
          </cell>
        </row>
        <row r="276">
          <cell r="S276" t="str">
            <v>1</v>
          </cell>
        </row>
        <row r="277">
          <cell r="A277" t="str">
            <v>邱容</v>
          </cell>
          <cell r="B277" t="str">
            <v>北京龙岩&amp;郑州&amp;厦门&amp;长沙&amp;西安销售（9.00-18.00）</v>
          </cell>
          <cell r="C277" t="str">
            <v>领视科技-营销中心-长沙营销中心-销售团队-何倩组</v>
          </cell>
          <cell r="D277" t="str">
            <v/>
          </cell>
          <cell r="E277" t="str">
            <v>销售专员</v>
          </cell>
          <cell r="F277" t="str">
            <v>17331028592259484</v>
          </cell>
          <cell r="G277" t="str">
            <v>12</v>
          </cell>
          <cell r="H277" t="str">
            <v>7</v>
          </cell>
          <cell r="I277" t="str">
            <v>5444</v>
          </cell>
        </row>
        <row r="277">
          <cell r="S277" t="str">
            <v>1</v>
          </cell>
        </row>
        <row r="278">
          <cell r="A278" t="str">
            <v>王一凯</v>
          </cell>
          <cell r="B278" t="str">
            <v>北京龙岩&amp;郑州&amp;厦门&amp;长沙&amp;西安销售（9.00-18.00）</v>
          </cell>
          <cell r="C278" t="str">
            <v>领视科技-营销中心-长沙营销中心-销售团队-何倩组</v>
          </cell>
          <cell r="D278" t="str">
            <v/>
          </cell>
          <cell r="E278" t="str">
            <v>销售专员</v>
          </cell>
          <cell r="F278" t="str">
            <v>17107254203222946</v>
          </cell>
          <cell r="G278" t="str">
            <v>12</v>
          </cell>
          <cell r="H278" t="str">
            <v>7</v>
          </cell>
          <cell r="I278" t="str">
            <v>7558</v>
          </cell>
        </row>
        <row r="278">
          <cell r="S278" t="str">
            <v>1</v>
          </cell>
        </row>
        <row r="279">
          <cell r="A279" t="str">
            <v>吴竞</v>
          </cell>
          <cell r="B279" t="str">
            <v>北京龙岩&amp;郑州&amp;厦门&amp;长沙&amp;西安销售（9.00-18.00）</v>
          </cell>
          <cell r="C279" t="str">
            <v>领视科技-营销中心-长沙营销中心-销售团队-何倩组</v>
          </cell>
          <cell r="D279" t="str">
            <v/>
          </cell>
          <cell r="E279" t="str">
            <v>销售专员</v>
          </cell>
          <cell r="F279" t="str">
            <v>17283516102932661</v>
          </cell>
          <cell r="G279" t="str">
            <v>14</v>
          </cell>
          <cell r="H279" t="str">
            <v>7</v>
          </cell>
          <cell r="I279" t="str">
            <v>8543</v>
          </cell>
        </row>
        <row r="279">
          <cell r="S279" t="str">
            <v>1</v>
          </cell>
        </row>
        <row r="279">
          <cell r="AG279" t="str">
            <v>16</v>
          </cell>
        </row>
        <row r="279">
          <cell r="AL279" t="str">
            <v>16</v>
          </cell>
        </row>
        <row r="280">
          <cell r="A280" t="str">
            <v>曾璠玥</v>
          </cell>
          <cell r="B280" t="str">
            <v>北京龙岩&amp;郑州&amp;厦门&amp;长沙&amp;西安销售（9.00-18.00）</v>
          </cell>
          <cell r="C280" t="str">
            <v>领视科技-营销中心-长沙营销中心-销售团队-何倩组</v>
          </cell>
          <cell r="D280" t="str">
            <v/>
          </cell>
          <cell r="E280" t="str">
            <v>销售专员</v>
          </cell>
          <cell r="F280" t="str">
            <v>17107258036044383</v>
          </cell>
          <cell r="G280" t="str">
            <v>12</v>
          </cell>
          <cell r="H280" t="str">
            <v>7</v>
          </cell>
          <cell r="I280" t="str">
            <v>5523</v>
          </cell>
        </row>
        <row r="280">
          <cell r="Q280" t="str">
            <v>1</v>
          </cell>
        </row>
        <row r="280">
          <cell r="S280" t="str">
            <v>1</v>
          </cell>
        </row>
        <row r="280">
          <cell r="W280" t="str">
            <v>3</v>
          </cell>
        </row>
        <row r="281">
          <cell r="A281" t="str">
            <v>方威（离职）</v>
          </cell>
          <cell r="B281" t="str">
            <v>未加入考勤组</v>
          </cell>
          <cell r="C281" t="str">
            <v>领视科技-营销中心-长沙营销中心-销售团队-苏星星组</v>
          </cell>
          <cell r="D281" t="str">
            <v/>
          </cell>
          <cell r="E281" t="str">
            <v>资深销售一级</v>
          </cell>
          <cell r="F281" t="str">
            <v>1678681158687205</v>
          </cell>
        </row>
        <row r="281">
          <cell r="H281" t="str">
            <v>1</v>
          </cell>
        </row>
        <row r="281">
          <cell r="S281" t="str">
            <v>1</v>
          </cell>
        </row>
        <row r="282">
          <cell r="A282" t="str">
            <v>刘炜臻</v>
          </cell>
          <cell r="B282" t="str">
            <v>北京龙岩&amp;郑州&amp;厦门&amp;长沙&amp;西安销售（9.00-18.00）</v>
          </cell>
          <cell r="C282" t="str">
            <v>领视科技-营销中心-长沙营销中心-销售团队-苏星星组</v>
          </cell>
          <cell r="D282" t="str">
            <v/>
          </cell>
          <cell r="E282" t="str">
            <v>销售专员</v>
          </cell>
          <cell r="F282" t="str">
            <v>17331060332463254</v>
          </cell>
          <cell r="G282" t="str">
            <v>12</v>
          </cell>
          <cell r="H282" t="str">
            <v>7</v>
          </cell>
          <cell r="I282" t="str">
            <v>6838</v>
          </cell>
        </row>
        <row r="282">
          <cell r="T282" t="str">
            <v>4</v>
          </cell>
        </row>
        <row r="283">
          <cell r="A283" t="str">
            <v>宁鹏</v>
          </cell>
          <cell r="B283" t="str">
            <v>北京龙岩&amp;郑州&amp;厦门&amp;长沙&amp;西安销售（9.00-18.00）</v>
          </cell>
          <cell r="C283" t="str">
            <v>领视科技-营销中心-长沙营销中心-销售团队-苏星星组</v>
          </cell>
          <cell r="D283" t="str">
            <v/>
          </cell>
          <cell r="E283" t="str">
            <v>资深销售一级</v>
          </cell>
          <cell r="F283" t="str">
            <v>16878322927381268</v>
          </cell>
          <cell r="G283" t="str">
            <v>13</v>
          </cell>
          <cell r="H283" t="str">
            <v>7</v>
          </cell>
          <cell r="I283" t="str">
            <v>7420</v>
          </cell>
        </row>
        <row r="283">
          <cell r="T283" t="str">
            <v>4</v>
          </cell>
        </row>
        <row r="283">
          <cell r="V283" t="str">
            <v>0.5</v>
          </cell>
        </row>
        <row r="283">
          <cell r="AG283" t="str">
            <v>8</v>
          </cell>
        </row>
        <row r="283">
          <cell r="AL283" t="str">
            <v>8</v>
          </cell>
        </row>
        <row r="284">
          <cell r="A284" t="str">
            <v>苏星星</v>
          </cell>
          <cell r="B284" t="str">
            <v>北京龙岩&amp;郑州&amp;厦门&amp;长沙&amp;西安销售（9.00-18.00）</v>
          </cell>
          <cell r="C284" t="str">
            <v>领视科技-营销中心-长沙营销中心-销售团队-苏星星组</v>
          </cell>
          <cell r="D284" t="str">
            <v/>
          </cell>
          <cell r="E284" t="str">
            <v>中级销售主管</v>
          </cell>
          <cell r="F284" t="str">
            <v>01433640055033017583</v>
          </cell>
          <cell r="G284" t="str">
            <v>14</v>
          </cell>
          <cell r="H284" t="str">
            <v>7</v>
          </cell>
          <cell r="I284" t="str">
            <v>8508</v>
          </cell>
        </row>
        <row r="284">
          <cell r="T284" t="str">
            <v>4</v>
          </cell>
        </row>
        <row r="284">
          <cell r="AG284" t="str">
            <v>24</v>
          </cell>
        </row>
        <row r="284">
          <cell r="AL284" t="str">
            <v>24</v>
          </cell>
        </row>
        <row r="285">
          <cell r="A285" t="str">
            <v>王臣立</v>
          </cell>
          <cell r="B285" t="str">
            <v>北京龙岩&amp;郑州&amp;厦门&amp;长沙&amp;西安销售（9.00-18.00）</v>
          </cell>
          <cell r="C285" t="str">
            <v>领视科技-营销中心-长沙营销中心-销售团队-苏星星组</v>
          </cell>
          <cell r="D285" t="str">
            <v/>
          </cell>
          <cell r="E285" t="str">
            <v>销售专员</v>
          </cell>
          <cell r="F285" t="str">
            <v>16808301976062044</v>
          </cell>
          <cell r="G285" t="str">
            <v>12</v>
          </cell>
          <cell r="H285" t="str">
            <v>7</v>
          </cell>
          <cell r="I285" t="str">
            <v>5621</v>
          </cell>
        </row>
        <row r="285">
          <cell r="Q285" t="str">
            <v>3</v>
          </cell>
        </row>
        <row r="285">
          <cell r="T285" t="str">
            <v>4</v>
          </cell>
        </row>
        <row r="286">
          <cell r="A286" t="str">
            <v>王海云</v>
          </cell>
          <cell r="B286" t="str">
            <v>北京龙岩&amp;郑州&amp;厦门&amp;长沙&amp;西安销售（9.00-18.00）</v>
          </cell>
          <cell r="C286" t="str">
            <v>领视科技-营销中心-长沙营销中心-销售团队-苏星星组</v>
          </cell>
          <cell r="D286" t="str">
            <v/>
          </cell>
          <cell r="E286" t="str">
            <v>销售专员</v>
          </cell>
          <cell r="F286" t="str">
            <v>16816976908167183</v>
          </cell>
          <cell r="G286" t="str">
            <v>12</v>
          </cell>
          <cell r="H286" t="str">
            <v>7</v>
          </cell>
          <cell r="I286" t="str">
            <v>6157</v>
          </cell>
        </row>
        <row r="286">
          <cell r="R286" t="str">
            <v>2</v>
          </cell>
        </row>
        <row r="286">
          <cell r="T286" t="str">
            <v>4</v>
          </cell>
        </row>
        <row r="287">
          <cell r="A287" t="str">
            <v>肖幸</v>
          </cell>
          <cell r="B287" t="str">
            <v>北京龙岩&amp;郑州&amp;厦门&amp;长沙&amp;西安销售（9.00-18.00）</v>
          </cell>
          <cell r="C287" t="str">
            <v>领视科技-营销中心-长沙营销中心-销售团队-苏星星组</v>
          </cell>
          <cell r="D287" t="str">
            <v/>
          </cell>
          <cell r="E287" t="str">
            <v>资深销售一级</v>
          </cell>
          <cell r="F287" t="str">
            <v>16770314837059905</v>
          </cell>
          <cell r="G287" t="str">
            <v>11</v>
          </cell>
          <cell r="H287" t="str">
            <v>7</v>
          </cell>
          <cell r="I287" t="str">
            <v>4434</v>
          </cell>
        </row>
        <row r="287">
          <cell r="Q287" t="str">
            <v>2</v>
          </cell>
        </row>
        <row r="287">
          <cell r="S287" t="str">
            <v>1</v>
          </cell>
          <cell r="T287" t="str">
            <v>4</v>
          </cell>
        </row>
        <row r="288">
          <cell r="A288" t="str">
            <v>杨浩宇</v>
          </cell>
          <cell r="B288" t="str">
            <v>北京龙岩&amp;郑州&amp;厦门&amp;长沙&amp;西安销售（9.00-18.00）</v>
          </cell>
          <cell r="C288" t="str">
            <v>领视科技-营销中心-长沙营销中心-销售团队-苏星星组</v>
          </cell>
          <cell r="D288" t="str">
            <v/>
          </cell>
          <cell r="E288" t="str">
            <v>销售专员</v>
          </cell>
          <cell r="F288" t="str">
            <v>17326729871152260</v>
          </cell>
          <cell r="G288" t="str">
            <v>13</v>
          </cell>
          <cell r="H288" t="str">
            <v>7</v>
          </cell>
          <cell r="I288" t="str">
            <v>7435</v>
          </cell>
        </row>
        <row r="288">
          <cell r="T288" t="str">
            <v>4</v>
          </cell>
        </row>
        <row r="288">
          <cell r="AG288" t="str">
            <v>8</v>
          </cell>
        </row>
        <row r="288">
          <cell r="AL288" t="str">
            <v>8</v>
          </cell>
        </row>
        <row r="289">
          <cell r="A289" t="str">
            <v>陈巧勇</v>
          </cell>
          <cell r="B289" t="str">
            <v>北京龙岩&amp;郑州&amp;厦门&amp;长沙&amp;西安销售（9.00-18.00）</v>
          </cell>
          <cell r="C289" t="str">
            <v>领视科技-营销中心-长沙营销中心-销售团队-周波涛组</v>
          </cell>
          <cell r="D289" t="str">
            <v/>
          </cell>
          <cell r="E289" t="str">
            <v>销售专员</v>
          </cell>
          <cell r="F289" t="str">
            <v>17307710194627448</v>
          </cell>
          <cell r="G289" t="str">
            <v>12</v>
          </cell>
          <cell r="H289" t="str">
            <v>7</v>
          </cell>
          <cell r="I289" t="str">
            <v>7449</v>
          </cell>
        </row>
        <row r="289">
          <cell r="S289" t="str">
            <v>1</v>
          </cell>
        </row>
        <row r="290">
          <cell r="A290" t="str">
            <v>李森</v>
          </cell>
          <cell r="B290" t="str">
            <v>北京龙岩&amp;郑州&amp;厦门&amp;长沙&amp;西安销售（9.00-18.00）</v>
          </cell>
          <cell r="C290" t="str">
            <v>领视科技-营销中心-长沙营销中心-销售团队-周波涛组</v>
          </cell>
          <cell r="D290" t="str">
            <v/>
          </cell>
          <cell r="E290" t="str">
            <v>销售专员</v>
          </cell>
          <cell r="F290" t="str">
            <v>17290412000146438</v>
          </cell>
          <cell r="G290" t="str">
            <v>12</v>
          </cell>
          <cell r="H290" t="str">
            <v>7</v>
          </cell>
          <cell r="I290" t="str">
            <v>6112</v>
          </cell>
        </row>
        <row r="290">
          <cell r="S290" t="str">
            <v>1</v>
          </cell>
        </row>
        <row r="290">
          <cell r="V290" t="str">
            <v>0.5</v>
          </cell>
        </row>
        <row r="291">
          <cell r="A291" t="str">
            <v>龙浩</v>
          </cell>
          <cell r="B291" t="str">
            <v>北京龙岩&amp;郑州&amp;厦门&amp;长沙&amp;西安销售（9.00-18.00）</v>
          </cell>
          <cell r="C291" t="str">
            <v>领视科技-营销中心-长沙营销中心-销售团队-周波涛组</v>
          </cell>
          <cell r="D291" t="str">
            <v/>
          </cell>
          <cell r="E291" t="str">
            <v>资深销售二级</v>
          </cell>
          <cell r="F291" t="str">
            <v>17139214239399734</v>
          </cell>
          <cell r="G291" t="str">
            <v>12</v>
          </cell>
          <cell r="H291" t="str">
            <v>7</v>
          </cell>
          <cell r="I291" t="str">
            <v>7327</v>
          </cell>
        </row>
        <row r="291">
          <cell r="S291" t="str">
            <v>1</v>
          </cell>
        </row>
        <row r="292">
          <cell r="A292" t="str">
            <v>任阳</v>
          </cell>
          <cell r="B292" t="str">
            <v>北京龙岩&amp;郑州&amp;厦门&amp;长沙&amp;西安销售（9.00-18.00）</v>
          </cell>
          <cell r="C292" t="str">
            <v>领视科技-营销中心-长沙营销中心-销售团队-周波涛组</v>
          </cell>
          <cell r="D292" t="str">
            <v/>
          </cell>
          <cell r="E292" t="str">
            <v>资深销售一级</v>
          </cell>
          <cell r="F292" t="str">
            <v>17187586205346113</v>
          </cell>
          <cell r="G292" t="str">
            <v>12</v>
          </cell>
          <cell r="H292" t="str">
            <v>7</v>
          </cell>
          <cell r="I292" t="str">
            <v>6685</v>
          </cell>
        </row>
        <row r="292">
          <cell r="S292" t="str">
            <v>1</v>
          </cell>
        </row>
        <row r="293">
          <cell r="A293" t="str">
            <v>施钧夫</v>
          </cell>
          <cell r="B293" t="str">
            <v>北京龙岩&amp;郑州&amp;厦门&amp;长沙&amp;西安销售（9.00-18.00）</v>
          </cell>
          <cell r="C293" t="str">
            <v>领视科技-营销中心-长沙营销中心-销售团队-周波涛组</v>
          </cell>
          <cell r="D293" t="str">
            <v/>
          </cell>
          <cell r="E293" t="str">
            <v>销售专员</v>
          </cell>
          <cell r="F293" t="str">
            <v>17159110906356470</v>
          </cell>
          <cell r="G293" t="str">
            <v>11</v>
          </cell>
          <cell r="H293" t="str">
            <v>7</v>
          </cell>
          <cell r="I293" t="str">
            <v>4226</v>
          </cell>
        </row>
        <row r="293">
          <cell r="Q293" t="str">
            <v>1</v>
          </cell>
          <cell r="R293" t="str">
            <v>1</v>
          </cell>
          <cell r="S293" t="str">
            <v>2</v>
          </cell>
        </row>
        <row r="294">
          <cell r="A294" t="str">
            <v>王利蝶</v>
          </cell>
          <cell r="B294" t="str">
            <v>北京龙岩&amp;郑州&amp;厦门&amp;长沙&amp;西安销售（9.00-18.00）</v>
          </cell>
          <cell r="C294" t="str">
            <v>领视科技-营销中心-长沙营销中心-销售团队-周波涛组</v>
          </cell>
          <cell r="D294" t="str">
            <v/>
          </cell>
          <cell r="E294" t="str">
            <v>销售专员</v>
          </cell>
          <cell r="F294" t="str">
            <v>173137795025345</v>
          </cell>
          <cell r="G294" t="str">
            <v>12</v>
          </cell>
          <cell r="H294" t="str">
            <v>7</v>
          </cell>
          <cell r="I294" t="str">
            <v>5974</v>
          </cell>
          <cell r="J294" t="str">
            <v>1</v>
          </cell>
          <cell r="K294" t="str">
            <v>4</v>
          </cell>
        </row>
        <row r="294">
          <cell r="S294" t="str">
            <v>1</v>
          </cell>
        </row>
        <row r="294">
          <cell r="W294" t="str">
            <v>8</v>
          </cell>
        </row>
        <row r="295">
          <cell r="A295" t="str">
            <v>王正</v>
          </cell>
          <cell r="B295" t="str">
            <v>北京龙岩&amp;郑州&amp;厦门&amp;长沙&amp;西安销售（9.00-18.00）</v>
          </cell>
          <cell r="C295" t="str">
            <v>领视科技-营销中心-长沙营销中心-销售团队-周波涛组</v>
          </cell>
          <cell r="D295" t="str">
            <v/>
          </cell>
          <cell r="E295" t="str">
            <v>销售专员</v>
          </cell>
          <cell r="F295" t="str">
            <v>17167797969914300</v>
          </cell>
          <cell r="G295" t="str">
            <v>12</v>
          </cell>
          <cell r="H295" t="str">
            <v>7</v>
          </cell>
          <cell r="I295" t="str">
            <v>6668</v>
          </cell>
        </row>
        <row r="295">
          <cell r="S295" t="str">
            <v>1</v>
          </cell>
        </row>
        <row r="295">
          <cell r="V295" t="str">
            <v>0.5</v>
          </cell>
        </row>
        <row r="296">
          <cell r="A296" t="str">
            <v>单冰冰</v>
          </cell>
          <cell r="B296" t="str">
            <v>北京龙岩&amp;郑州&amp;厦门&amp;长沙&amp;西安销售（9.00-18.00）</v>
          </cell>
          <cell r="C296" t="str">
            <v>领视科技-营销中心-长沙营销中心-销售团队-周波涛组-彭文波组</v>
          </cell>
          <cell r="D296" t="str">
            <v/>
          </cell>
          <cell r="E296" t="str">
            <v>销售专员</v>
          </cell>
          <cell r="F296" t="str">
            <v>17307731042263064</v>
          </cell>
          <cell r="G296" t="str">
            <v>14</v>
          </cell>
          <cell r="H296" t="str">
            <v>7</v>
          </cell>
          <cell r="I296" t="str">
            <v>7724</v>
          </cell>
        </row>
        <row r="296">
          <cell r="S296" t="str">
            <v>1</v>
          </cell>
        </row>
        <row r="296">
          <cell r="AG296" t="str">
            <v>8</v>
          </cell>
        </row>
        <row r="296">
          <cell r="AL296" t="str">
            <v>8</v>
          </cell>
        </row>
        <row r="297">
          <cell r="A297" t="str">
            <v>贺玉坪</v>
          </cell>
          <cell r="B297" t="str">
            <v>北京龙岩&amp;郑州&amp;厦门&amp;长沙&amp;西安销售（9.00-18.00）</v>
          </cell>
          <cell r="C297" t="str">
            <v>领视科技-营销中心-长沙营销中心-销售团队-周波涛组-彭文波组</v>
          </cell>
          <cell r="D297" t="str">
            <v/>
          </cell>
          <cell r="E297" t="str">
            <v>销售专员</v>
          </cell>
          <cell r="F297" t="str">
            <v>17306840829613902</v>
          </cell>
          <cell r="G297" t="str">
            <v>14</v>
          </cell>
          <cell r="H297" t="str">
            <v>7</v>
          </cell>
          <cell r="I297" t="str">
            <v>7690</v>
          </cell>
        </row>
        <row r="297">
          <cell r="S297" t="str">
            <v>1</v>
          </cell>
        </row>
        <row r="297">
          <cell r="AG297" t="str">
            <v>8</v>
          </cell>
        </row>
        <row r="297">
          <cell r="AL297" t="str">
            <v>8</v>
          </cell>
        </row>
        <row r="298">
          <cell r="A298" t="str">
            <v>黄宇杰</v>
          </cell>
          <cell r="B298" t="str">
            <v>北京龙岩&amp;郑州&amp;厦门&amp;长沙&amp;西安销售（9.00-18.00）</v>
          </cell>
          <cell r="C298" t="str">
            <v>领视科技-营销中心-长沙营销中心-销售团队-周波涛组-彭文波组</v>
          </cell>
          <cell r="D298" t="str">
            <v/>
          </cell>
          <cell r="E298" t="str">
            <v>销售专员</v>
          </cell>
          <cell r="F298" t="str">
            <v>17325008977867624</v>
          </cell>
          <cell r="G298" t="str">
            <v>12</v>
          </cell>
          <cell r="H298" t="str">
            <v>7</v>
          </cell>
          <cell r="I298" t="str">
            <v>8322</v>
          </cell>
        </row>
        <row r="298">
          <cell r="S298" t="str">
            <v>1</v>
          </cell>
        </row>
        <row r="298">
          <cell r="W298" t="str">
            <v>8</v>
          </cell>
        </row>
        <row r="298">
          <cell r="AG298" t="str">
            <v>16</v>
          </cell>
        </row>
        <row r="298">
          <cell r="AL298" t="str">
            <v>16</v>
          </cell>
        </row>
        <row r="299">
          <cell r="A299" t="str">
            <v>姜仕威</v>
          </cell>
          <cell r="B299" t="str">
            <v>北京龙岩&amp;郑州&amp;厦门&amp;长沙&amp;西安销售（9.00-18.00）</v>
          </cell>
          <cell r="C299" t="str">
            <v>领视科技-营销中心-长沙营销中心-销售团队-周波涛组-彭文波组</v>
          </cell>
          <cell r="D299" t="str">
            <v/>
          </cell>
          <cell r="E299" t="str">
            <v>销售专员</v>
          </cell>
          <cell r="F299" t="str">
            <v>17313763424023638</v>
          </cell>
          <cell r="G299" t="str">
            <v>14</v>
          </cell>
          <cell r="H299" t="str">
            <v>7</v>
          </cell>
          <cell r="I299" t="str">
            <v>8200</v>
          </cell>
        </row>
        <row r="299">
          <cell r="S299" t="str">
            <v>1</v>
          </cell>
        </row>
        <row r="299">
          <cell r="AG299" t="str">
            <v>8</v>
          </cell>
        </row>
        <row r="299">
          <cell r="AL299" t="str">
            <v>8</v>
          </cell>
        </row>
        <row r="300">
          <cell r="A300" t="str">
            <v>叶立</v>
          </cell>
          <cell r="B300" t="str">
            <v>北京龙岩&amp;郑州&amp;厦门&amp;长沙&amp;西安销售（9.00-18.00）</v>
          </cell>
          <cell r="C300" t="str">
            <v>领视科技-营销中心-长沙营销中心-销售团队-周波涛组-彭文波组</v>
          </cell>
          <cell r="D300" t="str">
            <v/>
          </cell>
          <cell r="E300" t="str">
            <v>销售专员</v>
          </cell>
          <cell r="F300" t="str">
            <v>17291316096091047</v>
          </cell>
          <cell r="G300" t="str">
            <v>14</v>
          </cell>
          <cell r="H300" t="str">
            <v>7</v>
          </cell>
          <cell r="I300" t="str">
            <v>8785</v>
          </cell>
        </row>
        <row r="300">
          <cell r="S300" t="str">
            <v>1</v>
          </cell>
        </row>
        <row r="300">
          <cell r="AG300" t="str">
            <v>8</v>
          </cell>
        </row>
        <row r="300">
          <cell r="AL300" t="str">
            <v>8</v>
          </cell>
        </row>
        <row r="301">
          <cell r="A301" t="str">
            <v>长沙王艳</v>
          </cell>
          <cell r="B301" t="str">
            <v>长沙办公室</v>
          </cell>
          <cell r="C301" t="str">
            <v>领视科技-营销中心-长沙营销中心-新媒体组</v>
          </cell>
          <cell r="D301" t="str">
            <v/>
          </cell>
          <cell r="E301" t="str">
            <v>内容编辑</v>
          </cell>
          <cell r="F301" t="str">
            <v>6218334132950344</v>
          </cell>
          <cell r="G301" t="str">
            <v>13</v>
          </cell>
          <cell r="H301" t="str">
            <v>7</v>
          </cell>
          <cell r="I301" t="str">
            <v>8732</v>
          </cell>
        </row>
        <row r="301">
          <cell r="S301" t="str">
            <v>1</v>
          </cell>
        </row>
        <row r="301">
          <cell r="AG301" t="str">
            <v>16</v>
          </cell>
        </row>
        <row r="301">
          <cell r="AI301" t="str">
            <v>8</v>
          </cell>
        </row>
        <row r="301">
          <cell r="AL301" t="str">
            <v>8</v>
          </cell>
        </row>
        <row r="302">
          <cell r="A302" t="str">
            <v>李清</v>
          </cell>
          <cell r="B302" t="str">
            <v>长沙办公室</v>
          </cell>
          <cell r="C302" t="str">
            <v>领视科技-营销中心-长沙营销中心-新媒体组</v>
          </cell>
          <cell r="D302" t="str">
            <v/>
          </cell>
          <cell r="E302" t="str">
            <v>内容编辑组长</v>
          </cell>
          <cell r="F302" t="str">
            <v>1918112800847991</v>
          </cell>
          <cell r="G302" t="str">
            <v>12</v>
          </cell>
          <cell r="H302" t="str">
            <v>7</v>
          </cell>
          <cell r="I302" t="str">
            <v>3003</v>
          </cell>
        </row>
        <row r="302">
          <cell r="O302" t="str">
            <v>9</v>
          </cell>
          <cell r="P302" t="str">
            <v>478</v>
          </cell>
          <cell r="Q302" t="str">
            <v>2</v>
          </cell>
          <cell r="R302" t="str">
            <v>2</v>
          </cell>
          <cell r="S302" t="str">
            <v>1</v>
          </cell>
        </row>
        <row r="303">
          <cell r="A303" t="str">
            <v>侯佳玲</v>
          </cell>
          <cell r="B303" t="str">
            <v>长沙办公室</v>
          </cell>
          <cell r="C303" t="str">
            <v>领视科技-营销中心-长沙营销中心-运营团队-彭乾组</v>
          </cell>
          <cell r="D303" t="str">
            <v/>
          </cell>
          <cell r="E303" t="str">
            <v>运营专员</v>
          </cell>
          <cell r="F303" t="str">
            <v>221635292920263566</v>
          </cell>
          <cell r="G303" t="str">
            <v>13</v>
          </cell>
          <cell r="H303" t="str">
            <v>7</v>
          </cell>
          <cell r="I303" t="str">
            <v>6037</v>
          </cell>
          <cell r="J303" t="str">
            <v>1</v>
          </cell>
          <cell r="K303" t="str">
            <v>1</v>
          </cell>
        </row>
        <row r="303">
          <cell r="Q303" t="str">
            <v>1</v>
          </cell>
        </row>
        <row r="303">
          <cell r="S303" t="str">
            <v>1</v>
          </cell>
        </row>
        <row r="303">
          <cell r="AG303" t="str">
            <v>8</v>
          </cell>
        </row>
        <row r="303">
          <cell r="AL303" t="str">
            <v>8</v>
          </cell>
        </row>
        <row r="304">
          <cell r="A304" t="str">
            <v>胡冠群</v>
          </cell>
          <cell r="B304" t="str">
            <v>武汉办公室</v>
          </cell>
          <cell r="C304" t="str">
            <v>领视科技-营销中心-长沙营销中心-运营团队-彭乾组</v>
          </cell>
          <cell r="D304" t="str">
            <v/>
          </cell>
          <cell r="E304" t="str">
            <v>运营专员</v>
          </cell>
          <cell r="F304" t="str">
            <v>281909173432386725</v>
          </cell>
          <cell r="G304" t="str">
            <v>11</v>
          </cell>
          <cell r="H304" t="str">
            <v>7</v>
          </cell>
          <cell r="I304" t="str">
            <v>5060</v>
          </cell>
        </row>
        <row r="304">
          <cell r="S304" t="str">
            <v>1</v>
          </cell>
        </row>
        <row r="304">
          <cell r="Y304" t="str">
            <v>8</v>
          </cell>
        </row>
        <row r="305">
          <cell r="A305" t="str">
            <v>刘艺霞</v>
          </cell>
          <cell r="B305" t="str">
            <v>长沙办公室</v>
          </cell>
          <cell r="C305" t="str">
            <v>领视科技-营销中心-长沙营销中心-运营团队-彭乾组</v>
          </cell>
          <cell r="D305" t="str">
            <v/>
          </cell>
          <cell r="E305" t="str">
            <v>运营专员</v>
          </cell>
          <cell r="F305" t="str">
            <v>13153811-563663363</v>
          </cell>
          <cell r="G305" t="str">
            <v>13</v>
          </cell>
          <cell r="H305" t="str">
            <v>7</v>
          </cell>
          <cell r="I305" t="str">
            <v>6667</v>
          </cell>
        </row>
        <row r="305">
          <cell r="S305" t="str">
            <v>1</v>
          </cell>
        </row>
        <row r="305">
          <cell r="AG305" t="str">
            <v>8</v>
          </cell>
        </row>
        <row r="305">
          <cell r="AI305" t="str">
            <v>8</v>
          </cell>
        </row>
        <row r="306">
          <cell r="A306" t="str">
            <v>彭乾</v>
          </cell>
          <cell r="B306" t="str">
            <v>长沙办公室</v>
          </cell>
          <cell r="C306" t="str">
            <v>领视科技-营销中心-长沙营销中心-运营团队-彭乾组</v>
          </cell>
          <cell r="D306" t="str">
            <v/>
          </cell>
          <cell r="E306" t="str">
            <v>运营主管</v>
          </cell>
          <cell r="F306" t="str">
            <v>1438142953777393</v>
          </cell>
          <cell r="G306" t="str">
            <v>10</v>
          </cell>
          <cell r="H306" t="str">
            <v>7</v>
          </cell>
          <cell r="I306" t="str">
            <v>6153</v>
          </cell>
        </row>
        <row r="306">
          <cell r="T306" t="str">
            <v>4</v>
          </cell>
        </row>
        <row r="306">
          <cell r="Y306" t="str">
            <v>8</v>
          </cell>
        </row>
        <row r="307">
          <cell r="A307" t="str">
            <v>苏坚</v>
          </cell>
          <cell r="B307" t="str">
            <v>长沙办公室</v>
          </cell>
          <cell r="C307" t="str">
            <v>领视科技-营销中心-长沙营销中心-运营团队-彭乾组</v>
          </cell>
          <cell r="D307" t="str">
            <v/>
          </cell>
          <cell r="E307" t="str">
            <v>运营专员</v>
          </cell>
          <cell r="F307" t="str">
            <v>66340400401060459</v>
          </cell>
          <cell r="G307" t="str">
            <v>14</v>
          </cell>
          <cell r="H307" t="str">
            <v>7</v>
          </cell>
          <cell r="I307" t="str">
            <v>6559</v>
          </cell>
          <cell r="J307" t="str">
            <v>1</v>
          </cell>
          <cell r="K307" t="str">
            <v>6</v>
          </cell>
        </row>
        <row r="307">
          <cell r="S307" t="str">
            <v>1</v>
          </cell>
        </row>
        <row r="307">
          <cell r="AG307" t="str">
            <v>16</v>
          </cell>
        </row>
        <row r="307">
          <cell r="AI307" t="str">
            <v>16</v>
          </cell>
        </row>
        <row r="308">
          <cell r="A308" t="str">
            <v>周宇洋</v>
          </cell>
          <cell r="B308" t="str">
            <v>长沙办公室</v>
          </cell>
          <cell r="C308" t="str">
            <v>领视科技-营销中心-长沙营销中心-运营团队-彭乾组</v>
          </cell>
          <cell r="D308" t="str">
            <v/>
          </cell>
          <cell r="E308" t="str">
            <v>运营专员</v>
          </cell>
          <cell r="F308" t="str">
            <v>16889537418464916</v>
          </cell>
          <cell r="G308" t="str">
            <v>14</v>
          </cell>
          <cell r="H308" t="str">
            <v>7</v>
          </cell>
          <cell r="I308" t="str">
            <v>6896</v>
          </cell>
        </row>
        <row r="308">
          <cell r="S308" t="str">
            <v>1</v>
          </cell>
        </row>
        <row r="308">
          <cell r="AG308" t="str">
            <v>16</v>
          </cell>
        </row>
        <row r="308">
          <cell r="AI308" t="str">
            <v>16</v>
          </cell>
        </row>
        <row r="309">
          <cell r="A309" t="str">
            <v>付开建</v>
          </cell>
          <cell r="B309" t="str">
            <v>上海&amp;成都&amp;深圳销售（9.30-18.30）</v>
          </cell>
          <cell r="C309" t="str">
            <v>领视科技-营销中心-成都营销中心</v>
          </cell>
          <cell r="D309" t="str">
            <v/>
          </cell>
          <cell r="E309" t="str">
            <v>销售专员</v>
          </cell>
          <cell r="F309" t="str">
            <v>1718695083835457</v>
          </cell>
          <cell r="G309" t="str">
            <v>10</v>
          </cell>
          <cell r="H309" t="str">
            <v>7</v>
          </cell>
          <cell r="I309" t="str">
            <v>7495</v>
          </cell>
        </row>
        <row r="309">
          <cell r="T309" t="str">
            <v>5</v>
          </cell>
        </row>
        <row r="310">
          <cell r="A310" t="str">
            <v>郭子齐</v>
          </cell>
          <cell r="B310" t="str">
            <v>成都考勤组坐班（销售运营平面）</v>
          </cell>
          <cell r="C310" t="str">
            <v>领视科技-营销中心-成都营销中心</v>
          </cell>
          <cell r="D310" t="str">
            <v/>
          </cell>
          <cell r="E310" t="str">
            <v>新媒体运营</v>
          </cell>
          <cell r="F310" t="str">
            <v>17103857104573872</v>
          </cell>
          <cell r="G310" t="str">
            <v>9</v>
          </cell>
          <cell r="H310" t="str">
            <v>7</v>
          </cell>
          <cell r="I310" t="str">
            <v>5854</v>
          </cell>
        </row>
        <row r="310">
          <cell r="T310" t="str">
            <v>5</v>
          </cell>
        </row>
        <row r="311">
          <cell r="A311" t="str">
            <v>姜海伦</v>
          </cell>
          <cell r="B311" t="str">
            <v>上海&amp;成都&amp;深圳销售（9.30-18.30）</v>
          </cell>
          <cell r="C311" t="str">
            <v>领视科技-营销中心-成都营销中心</v>
          </cell>
          <cell r="D311" t="str">
            <v/>
          </cell>
          <cell r="E311" t="str">
            <v>销售主管</v>
          </cell>
          <cell r="F311" t="str">
            <v>17096216132183766</v>
          </cell>
          <cell r="G311" t="str">
            <v>10</v>
          </cell>
          <cell r="H311" t="str">
            <v>7</v>
          </cell>
          <cell r="I311" t="str">
            <v>6324</v>
          </cell>
        </row>
        <row r="311">
          <cell r="Q311" t="str">
            <v>1</v>
          </cell>
        </row>
        <row r="311">
          <cell r="T311" t="str">
            <v>5</v>
          </cell>
        </row>
        <row r="312">
          <cell r="A312" t="str">
            <v>敬强圣</v>
          </cell>
          <cell r="B312" t="str">
            <v>上海&amp;成都&amp;深圳销售（9.30-18.30）</v>
          </cell>
          <cell r="C312" t="str">
            <v>领视科技-营销中心-成都营销中心</v>
          </cell>
          <cell r="D312" t="str">
            <v/>
          </cell>
          <cell r="E312" t="str">
            <v>销售专员</v>
          </cell>
          <cell r="F312" t="str">
            <v>17294770205324083</v>
          </cell>
          <cell r="G312" t="str">
            <v>10</v>
          </cell>
          <cell r="H312" t="str">
            <v>7</v>
          </cell>
          <cell r="I312" t="str">
            <v>7474</v>
          </cell>
        </row>
        <row r="312">
          <cell r="T312" t="str">
            <v>5</v>
          </cell>
        </row>
        <row r="312">
          <cell r="AG312" t="str">
            <v>8</v>
          </cell>
        </row>
        <row r="313">
          <cell r="A313" t="str">
            <v>李玫</v>
          </cell>
          <cell r="B313" t="str">
            <v>上海&amp;成都&amp;深圳销售（9.30-18.30）</v>
          </cell>
          <cell r="C313" t="str">
            <v>领视科技-营销中心-成都营销中心</v>
          </cell>
          <cell r="D313" t="str">
            <v/>
          </cell>
          <cell r="E313" t="str">
            <v>销售专员</v>
          </cell>
          <cell r="F313" t="str">
            <v>17300822507038593</v>
          </cell>
          <cell r="G313" t="str">
            <v>8</v>
          </cell>
          <cell r="H313" t="str">
            <v>7</v>
          </cell>
          <cell r="I313" t="str">
            <v>5824</v>
          </cell>
          <cell r="J313" t="str">
            <v>1</v>
          </cell>
          <cell r="K313" t="str">
            <v>5</v>
          </cell>
        </row>
        <row r="313">
          <cell r="Q313" t="str">
            <v>1</v>
          </cell>
        </row>
        <row r="313">
          <cell r="T313" t="str">
            <v>5</v>
          </cell>
          <cell r="U313" t="str">
            <v>13</v>
          </cell>
          <cell r="V313" t="str">
            <v>1</v>
          </cell>
        </row>
        <row r="314">
          <cell r="A314" t="str">
            <v>凌婧</v>
          </cell>
          <cell r="B314" t="str">
            <v>成都考勤组坐班（销售运营平面）</v>
          </cell>
          <cell r="C314" t="str">
            <v>领视科技-营销中心-成都营销中心</v>
          </cell>
          <cell r="D314" t="str">
            <v/>
          </cell>
          <cell r="E314" t="str">
            <v>成都业务部负责人</v>
          </cell>
          <cell r="F314" t="str">
            <v>16714223624738076</v>
          </cell>
        </row>
        <row r="314">
          <cell r="H314" t="str">
            <v>7</v>
          </cell>
        </row>
        <row r="314">
          <cell r="T314" t="str">
            <v>7</v>
          </cell>
        </row>
        <row r="315">
          <cell r="A315" t="str">
            <v>苏新瑜（离职）</v>
          </cell>
          <cell r="B315" t="str">
            <v>未加入考勤组</v>
          </cell>
          <cell r="C315" t="str">
            <v>领视科技-营销中心-成都营销中心</v>
          </cell>
          <cell r="D315" t="str">
            <v/>
          </cell>
          <cell r="E315" t="str">
            <v>销售专员</v>
          </cell>
          <cell r="F315" t="str">
            <v>17301820833999470</v>
          </cell>
          <cell r="G315" t="str">
            <v>8</v>
          </cell>
          <cell r="H315" t="str">
            <v>5</v>
          </cell>
          <cell r="I315" t="str">
            <v>5518</v>
          </cell>
        </row>
        <row r="315">
          <cell r="S315" t="str">
            <v>2</v>
          </cell>
          <cell r="T315" t="str">
            <v>5</v>
          </cell>
        </row>
        <row r="316">
          <cell r="A316" t="str">
            <v>肖德田</v>
          </cell>
          <cell r="B316" t="str">
            <v>上海&amp;成都&amp;深圳销售（9.30-18.30）</v>
          </cell>
          <cell r="C316" t="str">
            <v>领视科技-营销中心-成都营销中心</v>
          </cell>
          <cell r="D316" t="str">
            <v/>
          </cell>
          <cell r="E316" t="str">
            <v>销售专员</v>
          </cell>
          <cell r="F316" t="str">
            <v>17115063851856658</v>
          </cell>
          <cell r="G316" t="str">
            <v>11</v>
          </cell>
          <cell r="H316" t="str">
            <v>7</v>
          </cell>
          <cell r="I316" t="str">
            <v>7696</v>
          </cell>
          <cell r="J316" t="str">
            <v>1</v>
          </cell>
          <cell r="K316" t="str">
            <v>3</v>
          </cell>
        </row>
        <row r="316">
          <cell r="T316" t="str">
            <v>5</v>
          </cell>
        </row>
        <row r="317">
          <cell r="A317" t="str">
            <v>杨爱民</v>
          </cell>
          <cell r="B317" t="str">
            <v>上海&amp;成都&amp;深圳销售（9.30-18.30）</v>
          </cell>
          <cell r="C317" t="str">
            <v>领视科技-营销中心-成都营销中心</v>
          </cell>
          <cell r="D317" t="str">
            <v/>
          </cell>
          <cell r="E317" t="str">
            <v>销售专员</v>
          </cell>
          <cell r="F317" t="str">
            <v>1722478683053606</v>
          </cell>
          <cell r="G317" t="str">
            <v>11</v>
          </cell>
          <cell r="H317" t="str">
            <v>7</v>
          </cell>
          <cell r="I317" t="str">
            <v>7051</v>
          </cell>
          <cell r="J317" t="str">
            <v>2</v>
          </cell>
          <cell r="K317" t="str">
            <v>10</v>
          </cell>
        </row>
        <row r="317">
          <cell r="T317" t="str">
            <v>5</v>
          </cell>
        </row>
        <row r="317">
          <cell r="AG317" t="str">
            <v>8</v>
          </cell>
        </row>
        <row r="318">
          <cell r="A318" t="str">
            <v>张中林</v>
          </cell>
          <cell r="B318" t="str">
            <v>成都考勤组坐班（销售运营平面）</v>
          </cell>
          <cell r="C318" t="str">
            <v>领视科技-营销中心-成都营销中心</v>
          </cell>
          <cell r="D318" t="str">
            <v/>
          </cell>
          <cell r="E318" t="str">
            <v>运营专员</v>
          </cell>
          <cell r="F318" t="str">
            <v>16994122452071306</v>
          </cell>
          <cell r="G318" t="str">
            <v>9</v>
          </cell>
          <cell r="H318" t="str">
            <v>7</v>
          </cell>
          <cell r="I318" t="str">
            <v>5277</v>
          </cell>
        </row>
        <row r="318">
          <cell r="Q318" t="str">
            <v>2</v>
          </cell>
        </row>
        <row r="318">
          <cell r="T318" t="str">
            <v>5</v>
          </cell>
        </row>
        <row r="319">
          <cell r="A319" t="str">
            <v>刘平</v>
          </cell>
          <cell r="B319" t="str">
            <v>上海办公室</v>
          </cell>
          <cell r="C319" t="str">
            <v>领视科技-营销中心-上海营销中心-上海新媒体运营</v>
          </cell>
          <cell r="D319" t="str">
            <v/>
          </cell>
          <cell r="E319" t="str">
            <v>新媒体运营</v>
          </cell>
          <cell r="F319" t="str">
            <v>17102971739248933</v>
          </cell>
          <cell r="G319" t="str">
            <v>12</v>
          </cell>
          <cell r="H319" t="str">
            <v>7</v>
          </cell>
          <cell r="I319" t="str">
            <v>5860</v>
          </cell>
        </row>
        <row r="320">
          <cell r="A320" t="str">
            <v>骆家旺</v>
          </cell>
          <cell r="B320" t="str">
            <v>上海办公室</v>
          </cell>
          <cell r="C320" t="str">
            <v>领视科技-营销中心-上海营销中心-上海新媒体运营</v>
          </cell>
          <cell r="D320" t="str">
            <v/>
          </cell>
          <cell r="E320" t="str">
            <v>新媒体运营</v>
          </cell>
          <cell r="F320" t="str">
            <v>17102975587973602</v>
          </cell>
          <cell r="G320" t="str">
            <v>12</v>
          </cell>
          <cell r="H320" t="str">
            <v>7</v>
          </cell>
          <cell r="I320" t="str">
            <v>5805</v>
          </cell>
        </row>
        <row r="321">
          <cell r="A321" t="str">
            <v>庞家兴</v>
          </cell>
          <cell r="B321" t="str">
            <v>上海办公室</v>
          </cell>
          <cell r="C321" t="str">
            <v>领视科技-营销中心-上海营销中心-上海新媒体运营</v>
          </cell>
          <cell r="D321" t="str">
            <v/>
          </cell>
          <cell r="E321" t="str">
            <v>新媒体运营</v>
          </cell>
          <cell r="F321" t="str">
            <v>17102975895236847</v>
          </cell>
          <cell r="G321" t="str">
            <v>12</v>
          </cell>
          <cell r="H321" t="str">
            <v>7</v>
          </cell>
          <cell r="I321" t="str">
            <v>5919</v>
          </cell>
        </row>
        <row r="322">
          <cell r="A322" t="str">
            <v>丁应强</v>
          </cell>
          <cell r="B322" t="str">
            <v>上海&amp;成都&amp;深圳销售（9.30-18.30）</v>
          </cell>
          <cell r="C322" t="str">
            <v>领视科技-营销中心-上海营销中心-上海营销二部-销售团队</v>
          </cell>
          <cell r="D322" t="str">
            <v/>
          </cell>
          <cell r="E322" t="str">
            <v>资深销售四级</v>
          </cell>
          <cell r="F322" t="str">
            <v>192825052619965159</v>
          </cell>
          <cell r="G322" t="str">
            <v>14</v>
          </cell>
          <cell r="H322" t="str">
            <v>7</v>
          </cell>
          <cell r="I322" t="str">
            <v>7005</v>
          </cell>
        </row>
        <row r="322">
          <cell r="Y322" t="str">
            <v>16</v>
          </cell>
        </row>
        <row r="322">
          <cell r="AG322" t="str">
            <v>24</v>
          </cell>
        </row>
        <row r="322">
          <cell r="AL322" t="str">
            <v>24</v>
          </cell>
        </row>
        <row r="323">
          <cell r="A323" t="str">
            <v>刘欢</v>
          </cell>
          <cell r="B323" t="str">
            <v>上海&amp;成都&amp;深圳销售（9.30-18.30）</v>
          </cell>
          <cell r="C323" t="str">
            <v>领视科技-营销中心-上海营销中心-上海营销二部-销售团队</v>
          </cell>
          <cell r="D323" t="str">
            <v/>
          </cell>
          <cell r="E323" t="str">
            <v>资深销售二级</v>
          </cell>
          <cell r="F323" t="str">
            <v>2526110324678922</v>
          </cell>
          <cell r="G323" t="str">
            <v>14</v>
          </cell>
          <cell r="H323" t="str">
            <v>7</v>
          </cell>
          <cell r="I323" t="str">
            <v>8078</v>
          </cell>
        </row>
        <row r="323">
          <cell r="V323" t="str">
            <v>0.5</v>
          </cell>
        </row>
        <row r="323">
          <cell r="AG323" t="str">
            <v>8</v>
          </cell>
        </row>
        <row r="323">
          <cell r="AL323" t="str">
            <v>8</v>
          </cell>
        </row>
        <row r="324">
          <cell r="A324" t="str">
            <v>王景武</v>
          </cell>
          <cell r="B324" t="str">
            <v>上海&amp;成都&amp;深圳销售（9.30-18.30）</v>
          </cell>
          <cell r="C324" t="str">
            <v>领视科技-营销中心-上海营销中心-上海营销二部-销售团队</v>
          </cell>
          <cell r="D324" t="str">
            <v/>
          </cell>
          <cell r="E324" t="str">
            <v>资深销售二级</v>
          </cell>
          <cell r="F324" t="str">
            <v>225150083129265826</v>
          </cell>
          <cell r="G324" t="str">
            <v>12</v>
          </cell>
          <cell r="H324" t="str">
            <v>7</v>
          </cell>
          <cell r="I324" t="str">
            <v>4846</v>
          </cell>
          <cell r="J324" t="str">
            <v>2</v>
          </cell>
          <cell r="K324" t="str">
            <v>9</v>
          </cell>
        </row>
        <row r="324">
          <cell r="R324" t="str">
            <v>1</v>
          </cell>
        </row>
        <row r="324">
          <cell r="AE324" t="str">
            <v>1</v>
          </cell>
        </row>
        <row r="325">
          <cell r="A325" t="str">
            <v>鲍卫东（离职）</v>
          </cell>
          <cell r="B325" t="str">
            <v>未加入考勤组</v>
          </cell>
          <cell r="C325" t="str">
            <v>领视科技-营销中心-上海营销中心-上海营销二部-销售团队-李腾飞组</v>
          </cell>
          <cell r="D325" t="str">
            <v/>
          </cell>
          <cell r="E325" t="str">
            <v>销售专员</v>
          </cell>
          <cell r="F325" t="str">
            <v>1731290424470341</v>
          </cell>
          <cell r="G325" t="str">
            <v>9</v>
          </cell>
          <cell r="H325" t="str">
            <v>5</v>
          </cell>
          <cell r="I325" t="str">
            <v>4419</v>
          </cell>
        </row>
        <row r="325">
          <cell r="S325" t="str">
            <v>1</v>
          </cell>
        </row>
        <row r="325">
          <cell r="W325" t="str">
            <v>16</v>
          </cell>
        </row>
        <row r="326">
          <cell r="A326" t="str">
            <v>蒋涛</v>
          </cell>
          <cell r="B326" t="str">
            <v>上海&amp;成都&amp;深圳销售（9.30-18.30）</v>
          </cell>
          <cell r="C326" t="str">
            <v>领视科技-营销中心-上海营销中心-上海营销二部-销售团队-李腾飞组</v>
          </cell>
          <cell r="D326" t="str">
            <v/>
          </cell>
          <cell r="E326" t="str">
            <v>销售专员</v>
          </cell>
          <cell r="F326" t="str">
            <v>17216133174183934</v>
          </cell>
          <cell r="G326" t="str">
            <v>10</v>
          </cell>
          <cell r="H326" t="str">
            <v>7</v>
          </cell>
          <cell r="I326" t="str">
            <v>6407</v>
          </cell>
        </row>
        <row r="326">
          <cell r="T326" t="str">
            <v>4</v>
          </cell>
        </row>
        <row r="326">
          <cell r="AG326" t="str">
            <v>16</v>
          </cell>
        </row>
        <row r="326">
          <cell r="AL326" t="str">
            <v>16</v>
          </cell>
        </row>
        <row r="327">
          <cell r="A327" t="str">
            <v>赖文彬</v>
          </cell>
          <cell r="B327" t="str">
            <v>上海&amp;成都&amp;深圳销售（9.30-18.30）</v>
          </cell>
          <cell r="C327" t="str">
            <v>领视科技-营销中心-上海营销中心-上海营销二部-销售团队-李腾飞组</v>
          </cell>
          <cell r="D327" t="str">
            <v/>
          </cell>
          <cell r="E327" t="str">
            <v>销售专员</v>
          </cell>
          <cell r="F327" t="str">
            <v>17300807314545256</v>
          </cell>
          <cell r="G327" t="str">
            <v>14</v>
          </cell>
          <cell r="H327" t="str">
            <v>7</v>
          </cell>
          <cell r="I327" t="str">
            <v>6571</v>
          </cell>
        </row>
        <row r="327">
          <cell r="X327" t="str">
            <v>1</v>
          </cell>
        </row>
        <row r="327">
          <cell r="AG327" t="str">
            <v>16</v>
          </cell>
        </row>
        <row r="327">
          <cell r="AL327" t="str">
            <v>16</v>
          </cell>
        </row>
        <row r="328">
          <cell r="A328" t="str">
            <v>李赛赛</v>
          </cell>
          <cell r="B328" t="str">
            <v>上海&amp;成都&amp;深圳销售（9.30-18.30）</v>
          </cell>
          <cell r="C328" t="str">
            <v>领视科技-营销中心-上海营销中心-上海营销二部-销售团队-李腾飞组</v>
          </cell>
          <cell r="D328" t="str">
            <v/>
          </cell>
          <cell r="E328" t="str">
            <v>资深销售三级</v>
          </cell>
          <cell r="F328" t="str">
            <v>16841162820549524</v>
          </cell>
          <cell r="G328" t="str">
            <v>15</v>
          </cell>
          <cell r="H328" t="str">
            <v>7</v>
          </cell>
          <cell r="I328" t="str">
            <v>7593</v>
          </cell>
        </row>
        <row r="328">
          <cell r="AG328" t="str">
            <v>24</v>
          </cell>
        </row>
        <row r="328">
          <cell r="AL328" t="str">
            <v>24</v>
          </cell>
        </row>
        <row r="329">
          <cell r="A329" t="str">
            <v>李帅男</v>
          </cell>
          <cell r="B329" t="str">
            <v>上海&amp;成都&amp;深圳销售（9.30-18.30）</v>
          </cell>
          <cell r="C329" t="str">
            <v>领视科技-营销中心-上海营销中心-上海营销二部-销售团队-李腾飞组</v>
          </cell>
          <cell r="D329" t="str">
            <v/>
          </cell>
          <cell r="E329" t="str">
            <v>销售专员</v>
          </cell>
          <cell r="F329" t="str">
            <v>17318954598385545</v>
          </cell>
          <cell r="G329" t="str">
            <v>12</v>
          </cell>
          <cell r="H329" t="str">
            <v>7</v>
          </cell>
          <cell r="I329" t="str">
            <v>5626</v>
          </cell>
        </row>
        <row r="329">
          <cell r="W329" t="str">
            <v>8</v>
          </cell>
        </row>
        <row r="330">
          <cell r="A330" t="str">
            <v>李腾飞</v>
          </cell>
          <cell r="B330" t="str">
            <v>上海&amp;成都&amp;深圳销售（9.30-18.30）</v>
          </cell>
          <cell r="C330" t="str">
            <v>领视科技-营销中心-上海营销中心-上海营销二部-销售团队-李腾飞组</v>
          </cell>
          <cell r="D330" t="str">
            <v/>
          </cell>
          <cell r="E330" t="str">
            <v>中级销售主管</v>
          </cell>
          <cell r="F330" t="str">
            <v>055764672926481390</v>
          </cell>
          <cell r="G330" t="str">
            <v>10</v>
          </cell>
          <cell r="H330" t="str">
            <v>7</v>
          </cell>
          <cell r="I330" t="str">
            <v>6189</v>
          </cell>
          <cell r="J330" t="str">
            <v>2</v>
          </cell>
          <cell r="K330" t="str">
            <v>3</v>
          </cell>
        </row>
        <row r="330">
          <cell r="Q330" t="str">
            <v>1</v>
          </cell>
          <cell r="R330" t="str">
            <v>1</v>
          </cell>
        </row>
        <row r="330">
          <cell r="T330" t="str">
            <v>4</v>
          </cell>
        </row>
        <row r="330">
          <cell r="Y330" t="str">
            <v>1</v>
          </cell>
        </row>
        <row r="330">
          <cell r="AG330" t="str">
            <v>16</v>
          </cell>
        </row>
        <row r="330">
          <cell r="AL330" t="str">
            <v>16</v>
          </cell>
        </row>
        <row r="331">
          <cell r="A331" t="str">
            <v>孙路路</v>
          </cell>
          <cell r="B331" t="str">
            <v>上海&amp;成都&amp;深圳销售（9.30-18.30）</v>
          </cell>
          <cell r="C331" t="str">
            <v>领视科技-营销中心-上海营销中心-上海营销二部-销售团队-李腾飞组</v>
          </cell>
          <cell r="D331" t="str">
            <v/>
          </cell>
          <cell r="E331" t="str">
            <v>销售专员</v>
          </cell>
          <cell r="F331" t="str">
            <v>17107273541889101</v>
          </cell>
          <cell r="G331" t="str">
            <v>14</v>
          </cell>
          <cell r="H331" t="str">
            <v>7</v>
          </cell>
          <cell r="I331" t="str">
            <v>6814</v>
          </cell>
        </row>
        <row r="331">
          <cell r="AG331" t="str">
            <v>11</v>
          </cell>
        </row>
        <row r="331">
          <cell r="AL331" t="str">
            <v>11</v>
          </cell>
        </row>
        <row r="332">
          <cell r="A332" t="str">
            <v>杨召军</v>
          </cell>
          <cell r="B332" t="str">
            <v>上海&amp;成都&amp;深圳销售（9.30-18.30）</v>
          </cell>
          <cell r="C332" t="str">
            <v>领视科技-营销中心-上海营销中心-上海营销二部-销售团队-李腾飞组</v>
          </cell>
          <cell r="D332" t="str">
            <v/>
          </cell>
          <cell r="E332" t="str">
            <v>资深销售一级</v>
          </cell>
          <cell r="F332" t="str">
            <v>144847105726126487</v>
          </cell>
          <cell r="G332" t="str">
            <v>12</v>
          </cell>
          <cell r="H332" t="str">
            <v>7</v>
          </cell>
          <cell r="I332" t="str">
            <v>5997</v>
          </cell>
        </row>
        <row r="332">
          <cell r="Y332" t="str">
            <v>8</v>
          </cell>
        </row>
        <row r="332">
          <cell r="AG332" t="str">
            <v>8</v>
          </cell>
        </row>
        <row r="332">
          <cell r="AL332" t="str">
            <v>8</v>
          </cell>
        </row>
        <row r="333">
          <cell r="A333" t="str">
            <v>姚德</v>
          </cell>
          <cell r="B333" t="str">
            <v>上海&amp;成都&amp;深圳销售（9.30-18.30）</v>
          </cell>
          <cell r="C333" t="str">
            <v>领视科技-营销中心-上海营销中心-上海营销二部-销售团队-李腾飞组</v>
          </cell>
          <cell r="D333" t="str">
            <v/>
          </cell>
          <cell r="E333" t="str">
            <v>销售专员</v>
          </cell>
          <cell r="F333" t="str">
            <v>17109113425691809</v>
          </cell>
          <cell r="G333" t="str">
            <v>10</v>
          </cell>
          <cell r="H333" t="str">
            <v>7</v>
          </cell>
          <cell r="I333" t="str">
            <v>7255</v>
          </cell>
        </row>
        <row r="333">
          <cell r="T333" t="str">
            <v>4</v>
          </cell>
        </row>
        <row r="333">
          <cell r="AG333" t="str">
            <v>16</v>
          </cell>
        </row>
        <row r="333">
          <cell r="AL333" t="str">
            <v>16</v>
          </cell>
        </row>
        <row r="334">
          <cell r="A334" t="str">
            <v>张小高</v>
          </cell>
          <cell r="B334" t="str">
            <v>上海&amp;成都&amp;深圳销售（9.30-18.30）</v>
          </cell>
          <cell r="C334" t="str">
            <v>领视科技-营销中心-上海营销中心-上海营销二部-销售团队-李腾飞组</v>
          </cell>
          <cell r="D334" t="str">
            <v/>
          </cell>
          <cell r="E334" t="str">
            <v>销售专员</v>
          </cell>
          <cell r="F334" t="str">
            <v>1691460763864826</v>
          </cell>
          <cell r="G334" t="str">
            <v>14</v>
          </cell>
          <cell r="H334" t="str">
            <v>7</v>
          </cell>
          <cell r="I334" t="str">
            <v>6963</v>
          </cell>
        </row>
        <row r="334">
          <cell r="Y334" t="str">
            <v>8</v>
          </cell>
        </row>
        <row r="334">
          <cell r="AG334" t="str">
            <v>24</v>
          </cell>
        </row>
        <row r="334">
          <cell r="AL334" t="str">
            <v>24</v>
          </cell>
        </row>
        <row r="335">
          <cell r="A335" t="str">
            <v>周明</v>
          </cell>
          <cell r="B335" t="str">
            <v>上海&amp;成都&amp;深圳销售（9.30-18.30）</v>
          </cell>
          <cell r="C335" t="str">
            <v>领视科技-营销中心-上海营销中心-上海营销二部-销售团队-李腾飞组</v>
          </cell>
          <cell r="D335" t="str">
            <v/>
          </cell>
          <cell r="E335" t="str">
            <v>资深销售一级</v>
          </cell>
          <cell r="F335" t="str">
            <v>18243838695974</v>
          </cell>
          <cell r="G335" t="str">
            <v>14</v>
          </cell>
          <cell r="H335" t="str">
            <v>7</v>
          </cell>
          <cell r="I335" t="str">
            <v>7759</v>
          </cell>
        </row>
        <row r="335">
          <cell r="AG335" t="str">
            <v>16</v>
          </cell>
        </row>
        <row r="335">
          <cell r="AL335" t="str">
            <v>16</v>
          </cell>
        </row>
        <row r="336">
          <cell r="A336" t="str">
            <v>刘伦星</v>
          </cell>
          <cell r="B336" t="str">
            <v>上海&amp;成都&amp;深圳销售（9.30-18.30）</v>
          </cell>
          <cell r="C336" t="str">
            <v>领视科技-营销中心-上海营销中心-上海营销二部-销售团队-刘伦星组</v>
          </cell>
          <cell r="D336" t="str">
            <v/>
          </cell>
          <cell r="E336" t="str">
            <v>中级销售主管</v>
          </cell>
          <cell r="F336" t="str">
            <v>054058110120850641</v>
          </cell>
          <cell r="G336" t="str">
            <v>15</v>
          </cell>
          <cell r="H336" t="str">
            <v>7</v>
          </cell>
          <cell r="I336" t="str">
            <v>7337</v>
          </cell>
        </row>
        <row r="336">
          <cell r="AG336" t="str">
            <v>16</v>
          </cell>
        </row>
        <row r="336">
          <cell r="AL336" t="str">
            <v>16</v>
          </cell>
        </row>
        <row r="337">
          <cell r="A337" t="str">
            <v>彭朝磊</v>
          </cell>
          <cell r="B337" t="str">
            <v>上海&amp;成都&amp;深圳销售（9.30-18.30）</v>
          </cell>
          <cell r="C337" t="str">
            <v>领视科技-营销中心-上海营销中心-上海营销二部-销售团队-刘伦星组</v>
          </cell>
          <cell r="D337" t="str">
            <v/>
          </cell>
          <cell r="E337" t="str">
            <v>销售专员</v>
          </cell>
          <cell r="F337" t="str">
            <v>17266256687544801</v>
          </cell>
          <cell r="G337" t="str">
            <v>12</v>
          </cell>
          <cell r="H337" t="str">
            <v>7</v>
          </cell>
          <cell r="I337" t="str">
            <v>6313</v>
          </cell>
        </row>
        <row r="338">
          <cell r="A338" t="str">
            <v>施俊杰</v>
          </cell>
          <cell r="B338" t="str">
            <v>上海&amp;成都&amp;深圳销售（9.30-18.30）</v>
          </cell>
          <cell r="C338" t="str">
            <v>领视科技-营销中心-上海营销中心-上海营销二部-销售团队-刘伦星组</v>
          </cell>
          <cell r="D338" t="str">
            <v/>
          </cell>
          <cell r="E338" t="str">
            <v>资深销售三级</v>
          </cell>
          <cell r="F338" t="str">
            <v>171271788191411</v>
          </cell>
          <cell r="G338" t="str">
            <v>13</v>
          </cell>
          <cell r="H338" t="str">
            <v>7</v>
          </cell>
          <cell r="I338" t="str">
            <v>6548</v>
          </cell>
        </row>
        <row r="338">
          <cell r="AG338" t="str">
            <v>8</v>
          </cell>
        </row>
        <row r="338">
          <cell r="AL338" t="str">
            <v>8</v>
          </cell>
        </row>
        <row r="339">
          <cell r="A339" t="str">
            <v>展小茸</v>
          </cell>
          <cell r="B339" t="str">
            <v>上海&amp;成都&amp;深圳销售（9.30-18.30）</v>
          </cell>
          <cell r="C339" t="str">
            <v>领视科技-营销中心-上海营销中心-上海营销二部-销售团队-刘伦星组</v>
          </cell>
          <cell r="D339" t="str">
            <v/>
          </cell>
          <cell r="E339" t="str">
            <v>销售专员</v>
          </cell>
          <cell r="F339" t="str">
            <v>17133196846057847</v>
          </cell>
          <cell r="G339" t="str">
            <v>11</v>
          </cell>
          <cell r="H339" t="str">
            <v>7</v>
          </cell>
          <cell r="I339" t="str">
            <v>5705</v>
          </cell>
        </row>
        <row r="339">
          <cell r="V339" t="str">
            <v>2</v>
          </cell>
        </row>
        <row r="339">
          <cell r="AG339" t="str">
            <v>8</v>
          </cell>
        </row>
        <row r="339">
          <cell r="AL339" t="str">
            <v>8</v>
          </cell>
        </row>
        <row r="340">
          <cell r="A340" t="str">
            <v>章志芳</v>
          </cell>
          <cell r="B340" t="str">
            <v>上海&amp;成都&amp;深圳销售（9.30-18.30）</v>
          </cell>
          <cell r="C340" t="str">
            <v>领视科技-营销中心-上海营销中心-上海营销二部-销售团队-刘伦星组</v>
          </cell>
          <cell r="D340" t="str">
            <v/>
          </cell>
          <cell r="E340" t="str">
            <v>销售专员</v>
          </cell>
          <cell r="F340" t="str">
            <v>17300814929998773</v>
          </cell>
          <cell r="G340" t="str">
            <v>12</v>
          </cell>
          <cell r="H340" t="str">
            <v>7</v>
          </cell>
          <cell r="I340" t="str">
            <v>6236</v>
          </cell>
        </row>
        <row r="340">
          <cell r="W340" t="str">
            <v>8</v>
          </cell>
        </row>
        <row r="340">
          <cell r="AG340" t="str">
            <v>8</v>
          </cell>
        </row>
        <row r="340">
          <cell r="AL340" t="str">
            <v>8</v>
          </cell>
        </row>
        <row r="341">
          <cell r="A341" t="str">
            <v>闫晓华</v>
          </cell>
          <cell r="B341" t="str">
            <v>上海&amp;成都&amp;深圳销售（9.30-18.30）</v>
          </cell>
          <cell r="C341" t="str">
            <v>领视科技-营销中心-上海营销中心-上海营销二部-销售团队-刘伦星组</v>
          </cell>
          <cell r="D341" t="str">
            <v/>
          </cell>
          <cell r="E341" t="str">
            <v>销售专员</v>
          </cell>
          <cell r="F341" t="str">
            <v>17300810687963012</v>
          </cell>
          <cell r="G341" t="str">
            <v>13</v>
          </cell>
          <cell r="H341" t="str">
            <v>7</v>
          </cell>
          <cell r="I341" t="str">
            <v>6905</v>
          </cell>
        </row>
        <row r="341">
          <cell r="Y341" t="str">
            <v>8</v>
          </cell>
        </row>
        <row r="341">
          <cell r="AG341" t="str">
            <v>16</v>
          </cell>
        </row>
        <row r="341">
          <cell r="AL341" t="str">
            <v>16</v>
          </cell>
        </row>
        <row r="342">
          <cell r="A342" t="str">
            <v>陈慧</v>
          </cell>
          <cell r="B342" t="str">
            <v>上海办公室</v>
          </cell>
          <cell r="C342" t="str">
            <v>领视科技-营销中心-上海营销中心-上海营销二部-运营团队-吴菲组</v>
          </cell>
          <cell r="D342" t="str">
            <v/>
          </cell>
          <cell r="E342" t="str">
            <v>运营专员</v>
          </cell>
          <cell r="F342" t="str">
            <v>10472516641217567</v>
          </cell>
          <cell r="G342" t="str">
            <v>15</v>
          </cell>
          <cell r="H342" t="str">
            <v>7</v>
          </cell>
          <cell r="I342" t="str">
            <v>7155</v>
          </cell>
        </row>
        <row r="342">
          <cell r="AG342" t="str">
            <v>16</v>
          </cell>
        </row>
        <row r="342">
          <cell r="AI342" t="str">
            <v>16</v>
          </cell>
        </row>
        <row r="343">
          <cell r="A343" t="str">
            <v>雷雪</v>
          </cell>
          <cell r="B343" t="str">
            <v>上海办公室</v>
          </cell>
          <cell r="C343" t="str">
            <v>领视科技-营销中心-上海营销中心-上海营销二部-运营团队-吴菲组</v>
          </cell>
          <cell r="D343" t="str">
            <v/>
          </cell>
          <cell r="E343" t="str">
            <v>运营专员</v>
          </cell>
          <cell r="F343" t="str">
            <v>16212183022813314</v>
          </cell>
          <cell r="G343" t="str">
            <v>10</v>
          </cell>
          <cell r="H343" t="str">
            <v>7</v>
          </cell>
          <cell r="I343" t="str">
            <v>4320</v>
          </cell>
        </row>
        <row r="343">
          <cell r="O343" t="str">
            <v>9</v>
          </cell>
          <cell r="P343" t="str">
            <v>506</v>
          </cell>
        </row>
        <row r="343">
          <cell r="V343" t="str">
            <v>2</v>
          </cell>
        </row>
        <row r="344">
          <cell r="A344" t="str">
            <v>吴菲</v>
          </cell>
          <cell r="B344" t="str">
            <v>上海办公室</v>
          </cell>
          <cell r="C344" t="str">
            <v>领视科技-营销中心-上海营销中心-上海营销二部-运营团队-吴菲组</v>
          </cell>
          <cell r="D344" t="str">
            <v/>
          </cell>
          <cell r="E344" t="str">
            <v>运营主管</v>
          </cell>
          <cell r="F344" t="str">
            <v>2162222817702014</v>
          </cell>
          <cell r="G344" t="str">
            <v>13</v>
          </cell>
          <cell r="H344" t="str">
            <v>7</v>
          </cell>
          <cell r="I344" t="str">
            <v>5794</v>
          </cell>
        </row>
        <row r="344">
          <cell r="V344" t="str">
            <v>0.5</v>
          </cell>
        </row>
        <row r="345">
          <cell r="A345" t="str">
            <v>许慧</v>
          </cell>
          <cell r="B345" t="str">
            <v>上海办公室</v>
          </cell>
          <cell r="C345" t="str">
            <v>领视科技-营销中心-上海营销中心-上海营销二部-运营团队-吴菲组</v>
          </cell>
          <cell r="D345" t="str">
            <v/>
          </cell>
          <cell r="E345" t="str">
            <v>运营专员</v>
          </cell>
          <cell r="F345" t="str">
            <v>30574832621133743</v>
          </cell>
          <cell r="G345" t="str">
            <v>13</v>
          </cell>
          <cell r="H345" t="str">
            <v>7</v>
          </cell>
          <cell r="I345" t="str">
            <v>6110</v>
          </cell>
        </row>
        <row r="346">
          <cell r="A346" t="str">
            <v>张俊</v>
          </cell>
          <cell r="B346" t="str">
            <v>上海办公室</v>
          </cell>
          <cell r="C346" t="str">
            <v>领视科技-营销中心-上海营销中心-上海营销二部-运营团队-吴菲组</v>
          </cell>
          <cell r="D346" t="str">
            <v/>
          </cell>
          <cell r="E346" t="str">
            <v>运营专员</v>
          </cell>
          <cell r="F346" t="str">
            <v>16847218124337582</v>
          </cell>
          <cell r="G346" t="str">
            <v>12</v>
          </cell>
          <cell r="H346" t="str">
            <v>7</v>
          </cell>
          <cell r="I346" t="str">
            <v>6022</v>
          </cell>
        </row>
        <row r="346">
          <cell r="Y346" t="str">
            <v>16</v>
          </cell>
        </row>
        <row r="346">
          <cell r="AG346" t="str">
            <v>16</v>
          </cell>
        </row>
        <row r="346">
          <cell r="AL346" t="str">
            <v>16</v>
          </cell>
        </row>
        <row r="347">
          <cell r="A347" t="str">
            <v>曹龙飞</v>
          </cell>
          <cell r="B347" t="str">
            <v>上海&amp;成都&amp;深圳销售（9.30-18.30）</v>
          </cell>
          <cell r="C347" t="str">
            <v>领视科技-营销中心-上海营销中心-上海营销三部-销售团队-韩丽丽组</v>
          </cell>
          <cell r="D347" t="str">
            <v/>
          </cell>
          <cell r="E347" t="str">
            <v>销售专员</v>
          </cell>
          <cell r="F347" t="str">
            <v>17301664318535768</v>
          </cell>
          <cell r="G347" t="str">
            <v>15</v>
          </cell>
          <cell r="H347" t="str">
            <v>7</v>
          </cell>
          <cell r="I347" t="str">
            <v>8107</v>
          </cell>
        </row>
        <row r="347">
          <cell r="AG347" t="str">
            <v>8</v>
          </cell>
        </row>
        <row r="347">
          <cell r="AL347" t="str">
            <v>8</v>
          </cell>
        </row>
        <row r="348">
          <cell r="A348" t="str">
            <v>韩丽丽</v>
          </cell>
          <cell r="B348" t="str">
            <v>上海&amp;成都&amp;深圳销售（9.30-18.30）</v>
          </cell>
          <cell r="C348" t="str">
            <v>领视科技-营销中心-上海营销中心-上海营销三部-销售团队-韩丽丽组</v>
          </cell>
          <cell r="D348" t="str">
            <v/>
          </cell>
          <cell r="E348" t="str">
            <v>中级销售主管</v>
          </cell>
          <cell r="F348" t="str">
            <v>16054916165302958</v>
          </cell>
          <cell r="G348" t="str">
            <v>13</v>
          </cell>
          <cell r="H348" t="str">
            <v>7</v>
          </cell>
          <cell r="I348" t="str">
            <v>7159</v>
          </cell>
          <cell r="J348" t="str">
            <v>1</v>
          </cell>
          <cell r="K348" t="str">
            <v>1</v>
          </cell>
        </row>
        <row r="349">
          <cell r="A349" t="str">
            <v>庞晴晴（离职）</v>
          </cell>
          <cell r="B349" t="str">
            <v>未加入考勤组</v>
          </cell>
          <cell r="C349" t="str">
            <v>领视科技-营销中心-上海营销中心-上海营销三部-销售团队-韩丽丽组</v>
          </cell>
          <cell r="D349" t="str">
            <v/>
          </cell>
          <cell r="E349" t="str">
            <v>销售专员</v>
          </cell>
          <cell r="F349" t="str">
            <v>17101229055249913</v>
          </cell>
        </row>
        <row r="349">
          <cell r="H349" t="str">
            <v>1</v>
          </cell>
        </row>
        <row r="349">
          <cell r="S349" t="str">
            <v>2</v>
          </cell>
        </row>
        <row r="350">
          <cell r="A350" t="str">
            <v>秦加成</v>
          </cell>
          <cell r="B350" t="str">
            <v>上海&amp;成都&amp;深圳销售（9.30-18.30）</v>
          </cell>
          <cell r="C350" t="str">
            <v>领视科技-营销中心-上海营销中心-上海营销三部-销售团队-韩丽丽组</v>
          </cell>
          <cell r="D350" t="str">
            <v/>
          </cell>
          <cell r="E350" t="str">
            <v>资深销售一级</v>
          </cell>
          <cell r="F350" t="str">
            <v>1709689906763756</v>
          </cell>
          <cell r="G350" t="str">
            <v>13</v>
          </cell>
          <cell r="H350" t="str">
            <v>7</v>
          </cell>
          <cell r="I350" t="str">
            <v>6127</v>
          </cell>
        </row>
        <row r="351">
          <cell r="A351" t="str">
            <v>王一飞</v>
          </cell>
          <cell r="B351" t="str">
            <v>上海&amp;成都&amp;深圳销售（9.30-18.30）</v>
          </cell>
          <cell r="C351" t="str">
            <v>领视科技-营销中心-上海营销中心-上海营销三部-销售团队-韩丽丽组</v>
          </cell>
          <cell r="D351" t="str">
            <v/>
          </cell>
          <cell r="E351" t="str">
            <v>销售专员</v>
          </cell>
          <cell r="F351" t="str">
            <v>17175531813474484</v>
          </cell>
          <cell r="G351" t="str">
            <v>14</v>
          </cell>
          <cell r="H351" t="str">
            <v>7</v>
          </cell>
          <cell r="I351" t="str">
            <v>6941</v>
          </cell>
        </row>
        <row r="351">
          <cell r="U351" t="str">
            <v>2.5</v>
          </cell>
        </row>
        <row r="351">
          <cell r="AG351" t="str">
            <v>8</v>
          </cell>
        </row>
        <row r="351">
          <cell r="AL351" t="str">
            <v>8</v>
          </cell>
        </row>
        <row r="352">
          <cell r="A352" t="str">
            <v>向明</v>
          </cell>
          <cell r="B352" t="str">
            <v>上海&amp;成都&amp;深圳销售（9.30-18.30）</v>
          </cell>
          <cell r="C352" t="str">
            <v>领视科技-营销中心-上海营销中心-上海营销三部-销售团队-韩丽丽组</v>
          </cell>
          <cell r="D352" t="str">
            <v/>
          </cell>
          <cell r="E352" t="str">
            <v>销售专员</v>
          </cell>
          <cell r="F352" t="str">
            <v>17180753965142578</v>
          </cell>
          <cell r="G352" t="str">
            <v>15</v>
          </cell>
          <cell r="H352" t="str">
            <v>7</v>
          </cell>
          <cell r="I352" t="str">
            <v>7735</v>
          </cell>
          <cell r="J352" t="str">
            <v>1</v>
          </cell>
          <cell r="K352" t="str">
            <v>4</v>
          </cell>
        </row>
        <row r="352">
          <cell r="AG352" t="str">
            <v>8</v>
          </cell>
        </row>
        <row r="352">
          <cell r="AL352" t="str">
            <v>8</v>
          </cell>
        </row>
        <row r="353">
          <cell r="A353" t="str">
            <v>张蒙迪</v>
          </cell>
          <cell r="B353" t="str">
            <v>上海&amp;成都&amp;深圳销售（9.30-18.30）</v>
          </cell>
          <cell r="C353" t="str">
            <v>领视科技-营销中心-上海营销中心-上海营销三部-销售团队-韩丽丽组</v>
          </cell>
          <cell r="D353" t="str">
            <v/>
          </cell>
          <cell r="E353" t="str">
            <v>销售专员</v>
          </cell>
          <cell r="F353" t="str">
            <v>1729649591417754</v>
          </cell>
          <cell r="G353" t="str">
            <v>14</v>
          </cell>
          <cell r="H353" t="str">
            <v>7</v>
          </cell>
          <cell r="I353" t="str">
            <v>7113</v>
          </cell>
        </row>
        <row r="353">
          <cell r="Y353" t="str">
            <v>8</v>
          </cell>
        </row>
        <row r="353">
          <cell r="AG353" t="str">
            <v>16</v>
          </cell>
        </row>
        <row r="353">
          <cell r="AL353" t="str">
            <v>16</v>
          </cell>
        </row>
        <row r="354">
          <cell r="A354" t="str">
            <v>戴百平</v>
          </cell>
          <cell r="B354" t="str">
            <v>上海&amp;成都&amp;深圳销售（9.30-18.30）</v>
          </cell>
          <cell r="C354" t="str">
            <v>领视科技-营销中心-上海营销中心-上海营销三部-销售团队-万建国组</v>
          </cell>
          <cell r="D354" t="str">
            <v/>
          </cell>
          <cell r="E354" t="str">
            <v>销售专员</v>
          </cell>
          <cell r="F354" t="str">
            <v>17107271636684757</v>
          </cell>
          <cell r="G354" t="str">
            <v>12</v>
          </cell>
          <cell r="H354" t="str">
            <v>7</v>
          </cell>
          <cell r="I354" t="str">
            <v>4843</v>
          </cell>
          <cell r="J354" t="str">
            <v>1</v>
          </cell>
          <cell r="K354" t="str">
            <v>5</v>
          </cell>
        </row>
        <row r="354">
          <cell r="R354" t="str">
            <v>2</v>
          </cell>
        </row>
        <row r="354">
          <cell r="W354" t="str">
            <v>10.5</v>
          </cell>
        </row>
        <row r="354">
          <cell r="AG354" t="str">
            <v>8</v>
          </cell>
        </row>
        <row r="354">
          <cell r="AL354" t="str">
            <v>8</v>
          </cell>
        </row>
        <row r="355">
          <cell r="A355" t="str">
            <v>方世军</v>
          </cell>
          <cell r="B355" t="str">
            <v>上海&amp;成都&amp;深圳销售（9.30-18.30）</v>
          </cell>
          <cell r="C355" t="str">
            <v>领视科技-营销中心-上海营销中心-上海营销三部-销售团队-万建国组</v>
          </cell>
          <cell r="D355" t="str">
            <v/>
          </cell>
          <cell r="E355" t="str">
            <v>资深销售三级</v>
          </cell>
          <cell r="F355" t="str">
            <v>116346624225665982</v>
          </cell>
          <cell r="G355" t="str">
            <v>14</v>
          </cell>
          <cell r="H355" t="str">
            <v>7</v>
          </cell>
          <cell r="I355" t="str">
            <v>7004</v>
          </cell>
          <cell r="J355" t="str">
            <v>1</v>
          </cell>
          <cell r="K355" t="str">
            <v>1</v>
          </cell>
        </row>
        <row r="355">
          <cell r="AG355" t="str">
            <v>16</v>
          </cell>
        </row>
        <row r="355">
          <cell r="AL355" t="str">
            <v>16</v>
          </cell>
        </row>
        <row r="356">
          <cell r="A356" t="str">
            <v>李仕贤</v>
          </cell>
          <cell r="B356" t="str">
            <v>上海&amp;成都&amp;深圳销售（9.30-18.30）</v>
          </cell>
          <cell r="C356" t="str">
            <v>领视科技-营销中心-上海营销中心-上海营销三部-销售团队-万建国组</v>
          </cell>
          <cell r="D356" t="str">
            <v/>
          </cell>
          <cell r="E356" t="str">
            <v>销售专员</v>
          </cell>
          <cell r="F356" t="str">
            <v>17197997653502471</v>
          </cell>
          <cell r="G356" t="str">
            <v>12</v>
          </cell>
          <cell r="H356" t="str">
            <v>7</v>
          </cell>
          <cell r="I356" t="str">
            <v>5107</v>
          </cell>
        </row>
        <row r="356">
          <cell r="R356" t="str">
            <v>1</v>
          </cell>
        </row>
        <row r="356">
          <cell r="V356" t="str">
            <v>1</v>
          </cell>
        </row>
        <row r="357">
          <cell r="A357" t="str">
            <v>邵烁先</v>
          </cell>
          <cell r="B357" t="str">
            <v>上海&amp;成都&amp;深圳销售（9.30-18.30）</v>
          </cell>
          <cell r="C357" t="str">
            <v>领视科技-营销中心-上海营销中心-上海营销三部-销售团队-万建国组</v>
          </cell>
          <cell r="D357" t="str">
            <v/>
          </cell>
          <cell r="E357" t="str">
            <v>销售专员</v>
          </cell>
          <cell r="F357" t="str">
            <v>1730686145177654</v>
          </cell>
          <cell r="G357" t="str">
            <v>11</v>
          </cell>
          <cell r="H357" t="str">
            <v>7</v>
          </cell>
          <cell r="I357" t="str">
            <v>5266</v>
          </cell>
        </row>
        <row r="357">
          <cell r="W357" t="str">
            <v>13.5</v>
          </cell>
        </row>
        <row r="358">
          <cell r="A358" t="str">
            <v>田永嘉</v>
          </cell>
          <cell r="B358" t="str">
            <v>上海&amp;成都&amp;深圳销售（9.30-18.30）</v>
          </cell>
          <cell r="C358" t="str">
            <v>领视科技-营销中心-上海营销中心-上海营销三部-销售团队-万建国组</v>
          </cell>
          <cell r="D358" t="str">
            <v/>
          </cell>
          <cell r="E358" t="str">
            <v>销售专员</v>
          </cell>
          <cell r="F358" t="str">
            <v>17109003468562930</v>
          </cell>
          <cell r="G358" t="str">
            <v>13</v>
          </cell>
          <cell r="H358" t="str">
            <v>7</v>
          </cell>
          <cell r="I358" t="str">
            <v>6641</v>
          </cell>
        </row>
        <row r="358">
          <cell r="AG358" t="str">
            <v>8</v>
          </cell>
        </row>
        <row r="358">
          <cell r="AL358" t="str">
            <v>8</v>
          </cell>
        </row>
        <row r="359">
          <cell r="A359" t="str">
            <v>万建国</v>
          </cell>
          <cell r="B359" t="str">
            <v>上海&amp;成都&amp;深圳销售（9.30-18.30）</v>
          </cell>
          <cell r="C359" t="str">
            <v>领视科技-营销中心-上海营销中心-上海营销三部-销售团队-万建国组</v>
          </cell>
          <cell r="D359" t="str">
            <v/>
          </cell>
          <cell r="E359" t="str">
            <v>中级销售主管</v>
          </cell>
          <cell r="F359" t="str">
            <v>033117492319971978</v>
          </cell>
          <cell r="G359" t="str">
            <v>12</v>
          </cell>
          <cell r="H359" t="str">
            <v>7</v>
          </cell>
          <cell r="I359" t="str">
            <v>5480</v>
          </cell>
          <cell r="J359" t="str">
            <v>3</v>
          </cell>
          <cell r="K359" t="str">
            <v>22</v>
          </cell>
        </row>
        <row r="359">
          <cell r="Q359" t="str">
            <v>1</v>
          </cell>
        </row>
        <row r="360">
          <cell r="A360" t="str">
            <v>王玉冰</v>
          </cell>
          <cell r="B360" t="str">
            <v>上海&amp;成都&amp;深圳销售（9.30-18.30）</v>
          </cell>
          <cell r="C360" t="str">
            <v>领视科技-营销中心-上海营销中心-上海营销三部-销售团队-万建国组</v>
          </cell>
          <cell r="D360" t="str">
            <v/>
          </cell>
          <cell r="E360" t="str">
            <v>销售专员</v>
          </cell>
          <cell r="F360" t="str">
            <v>16992356454768681</v>
          </cell>
          <cell r="G360" t="str">
            <v>13</v>
          </cell>
          <cell r="H360" t="str">
            <v>7</v>
          </cell>
          <cell r="I360" t="str">
            <v>6030</v>
          </cell>
          <cell r="J360" t="str">
            <v>1</v>
          </cell>
          <cell r="K360" t="str">
            <v>17</v>
          </cell>
        </row>
        <row r="360">
          <cell r="W360" t="str">
            <v>8</v>
          </cell>
        </row>
        <row r="360">
          <cell r="AG360" t="str">
            <v>16</v>
          </cell>
        </row>
        <row r="360">
          <cell r="AL360" t="str">
            <v>16</v>
          </cell>
        </row>
        <row r="361">
          <cell r="A361" t="str">
            <v>张艳</v>
          </cell>
          <cell r="B361" t="str">
            <v>上海&amp;成都&amp;深圳销售（9.30-18.30）</v>
          </cell>
          <cell r="C361" t="str">
            <v>领视科技-营销中心-上海营销中心-上海营销三部-销售团队-万建国组</v>
          </cell>
          <cell r="D361" t="str">
            <v/>
          </cell>
          <cell r="E361" t="str">
            <v>销售专员</v>
          </cell>
          <cell r="F361" t="str">
            <v>17252422314281227</v>
          </cell>
          <cell r="G361" t="str">
            <v>14</v>
          </cell>
          <cell r="H361" t="str">
            <v>7</v>
          </cell>
          <cell r="I361" t="str">
            <v>6237</v>
          </cell>
        </row>
        <row r="361">
          <cell r="AG361" t="str">
            <v>8</v>
          </cell>
        </row>
        <row r="361">
          <cell r="AL361" t="str">
            <v>8</v>
          </cell>
        </row>
        <row r="362">
          <cell r="A362" t="str">
            <v>周鸿</v>
          </cell>
          <cell r="B362" t="str">
            <v>上海&amp;成都&amp;深圳销售（9.30-18.30）</v>
          </cell>
          <cell r="C362" t="str">
            <v>领视科技-营销中心-上海营销中心-上海营销三部-销售团队-万建国组</v>
          </cell>
          <cell r="D362" t="str">
            <v/>
          </cell>
          <cell r="E362" t="str">
            <v>销售专员</v>
          </cell>
          <cell r="F362" t="str">
            <v>17296494157637074</v>
          </cell>
          <cell r="G362" t="str">
            <v>12</v>
          </cell>
          <cell r="H362" t="str">
            <v>7</v>
          </cell>
          <cell r="I362" t="str">
            <v>6026</v>
          </cell>
          <cell r="J362" t="str">
            <v>1</v>
          </cell>
          <cell r="K362" t="str">
            <v>2</v>
          </cell>
        </row>
        <row r="363">
          <cell r="A363" t="str">
            <v>周运超</v>
          </cell>
          <cell r="B363" t="str">
            <v>上海&amp;成都&amp;深圳销售（9.30-18.30）</v>
          </cell>
          <cell r="C363" t="str">
            <v>领视科技-营销中心-上海营销中心-上海营销三部-销售团队-万建国组</v>
          </cell>
          <cell r="D363" t="str">
            <v/>
          </cell>
          <cell r="E363" t="str">
            <v>销售专员</v>
          </cell>
          <cell r="F363" t="str">
            <v>17107276623456401</v>
          </cell>
          <cell r="G363" t="str">
            <v>13</v>
          </cell>
          <cell r="H363" t="str">
            <v>7</v>
          </cell>
          <cell r="I363" t="str">
            <v>6519</v>
          </cell>
        </row>
        <row r="363">
          <cell r="AG363" t="str">
            <v>8</v>
          </cell>
        </row>
        <row r="363">
          <cell r="AL363" t="str">
            <v>8</v>
          </cell>
        </row>
        <row r="364">
          <cell r="A364" t="str">
            <v>程金殷</v>
          </cell>
          <cell r="B364" t="str">
            <v>上海办公室</v>
          </cell>
          <cell r="C364" t="str">
            <v>领视科技-营销中心-上海营销中心-上海营销三部-运营团队-李梦组</v>
          </cell>
          <cell r="D364" t="str">
            <v/>
          </cell>
          <cell r="E364" t="str">
            <v>运营专员</v>
          </cell>
          <cell r="F364" t="str">
            <v>17266256505736310</v>
          </cell>
          <cell r="G364" t="str">
            <v>11</v>
          </cell>
          <cell r="H364" t="str">
            <v>7</v>
          </cell>
          <cell r="I364" t="str">
            <v>5539</v>
          </cell>
        </row>
        <row r="364">
          <cell r="V364" t="str">
            <v>1</v>
          </cell>
        </row>
        <row r="365">
          <cell r="A365" t="str">
            <v>黄娜</v>
          </cell>
          <cell r="B365" t="str">
            <v>上海办公室</v>
          </cell>
          <cell r="C365" t="str">
            <v>领视科技-营销中心-上海营销中心-上海营销三部-运营团队-李梦组</v>
          </cell>
          <cell r="D365" t="str">
            <v/>
          </cell>
          <cell r="E365" t="str">
            <v>运营专员</v>
          </cell>
          <cell r="F365" t="str">
            <v>17083076962455586</v>
          </cell>
          <cell r="G365" t="str">
            <v>12</v>
          </cell>
          <cell r="H365" t="str">
            <v>7</v>
          </cell>
          <cell r="I365" t="str">
            <v>5726</v>
          </cell>
        </row>
        <row r="365">
          <cell r="V365" t="str">
            <v>0.5</v>
          </cell>
        </row>
        <row r="366">
          <cell r="A366" t="str">
            <v>李梦</v>
          </cell>
          <cell r="B366" t="str">
            <v>上海办公室</v>
          </cell>
          <cell r="C366" t="str">
            <v>领视科技-营销中心-上海营销中心-上海营销三部-运营团队-李梦组</v>
          </cell>
          <cell r="D366" t="str">
            <v/>
          </cell>
          <cell r="E366" t="str">
            <v>运营主管</v>
          </cell>
          <cell r="F366" t="str">
            <v>1531514851846616</v>
          </cell>
          <cell r="G366" t="str">
            <v>12</v>
          </cell>
          <cell r="H366" t="str">
            <v>7</v>
          </cell>
          <cell r="I366" t="str">
            <v>6236</v>
          </cell>
        </row>
        <row r="366">
          <cell r="V366" t="str">
            <v>1</v>
          </cell>
        </row>
        <row r="367">
          <cell r="A367" t="str">
            <v>宋洪丰</v>
          </cell>
          <cell r="B367" t="str">
            <v>上海办公室</v>
          </cell>
          <cell r="C367" t="str">
            <v>领视科技-营销中心-上海营销中心-上海营销三部-运营团队-李梦组</v>
          </cell>
          <cell r="D367" t="str">
            <v/>
          </cell>
          <cell r="E367" t="str">
            <v>运营专员</v>
          </cell>
          <cell r="F367" t="str">
            <v>181957411223407377</v>
          </cell>
          <cell r="G367" t="str">
            <v>15</v>
          </cell>
          <cell r="H367" t="str">
            <v>7</v>
          </cell>
          <cell r="I367" t="str">
            <v>7161</v>
          </cell>
        </row>
        <row r="367">
          <cell r="X367" t="str">
            <v>2</v>
          </cell>
        </row>
        <row r="367">
          <cell r="AG367" t="str">
            <v>32</v>
          </cell>
        </row>
        <row r="367">
          <cell r="AL367" t="str">
            <v>32</v>
          </cell>
        </row>
        <row r="368">
          <cell r="A368" t="str">
            <v>左楠</v>
          </cell>
          <cell r="B368" t="str">
            <v>上海办公室</v>
          </cell>
          <cell r="C368" t="str">
            <v>领视科技-营销中心-上海营销中心-上海营销三部-运营团队-李梦组</v>
          </cell>
          <cell r="D368" t="str">
            <v/>
          </cell>
          <cell r="E368" t="str">
            <v>运营专员</v>
          </cell>
          <cell r="F368" t="str">
            <v>16212184518227738</v>
          </cell>
          <cell r="G368" t="str">
            <v>10</v>
          </cell>
          <cell r="H368" t="str">
            <v>7</v>
          </cell>
          <cell r="I368" t="str">
            <v>4863</v>
          </cell>
        </row>
        <row r="368">
          <cell r="V368" t="str">
            <v>2</v>
          </cell>
        </row>
        <row r="369">
          <cell r="A369" t="str">
            <v>陈春霞</v>
          </cell>
          <cell r="B369" t="str">
            <v>上海&amp;成都&amp;深圳销售（9.30-18.30）</v>
          </cell>
          <cell r="C369" t="str">
            <v>领视科技-营销中心-上海营销中心-上海营销一部-销售团队</v>
          </cell>
          <cell r="D369" t="str">
            <v/>
          </cell>
          <cell r="E369" t="str">
            <v>资深销售五级</v>
          </cell>
          <cell r="F369" t="str">
            <v>030543332937820897</v>
          </cell>
          <cell r="G369" t="str">
            <v>15</v>
          </cell>
          <cell r="H369" t="str">
            <v>7</v>
          </cell>
          <cell r="I369" t="str">
            <v>9247</v>
          </cell>
          <cell r="J369" t="str">
            <v>3</v>
          </cell>
          <cell r="K369" t="str">
            <v>4</v>
          </cell>
        </row>
        <row r="369">
          <cell r="Y369" t="str">
            <v>4</v>
          </cell>
        </row>
        <row r="369">
          <cell r="AG369" t="str">
            <v>24</v>
          </cell>
        </row>
        <row r="369">
          <cell r="AL369" t="str">
            <v>24</v>
          </cell>
        </row>
        <row r="370">
          <cell r="A370" t="str">
            <v>邓超</v>
          </cell>
          <cell r="B370" t="str">
            <v>上海&amp;成都&amp;深圳销售（9.30-18.30）</v>
          </cell>
          <cell r="C370" t="str">
            <v>领视科技-营销中心-上海营销中心-上海营销一部-销售团队-朱行悟组</v>
          </cell>
          <cell r="D370" t="str">
            <v/>
          </cell>
          <cell r="E370" t="str">
            <v>销售专员</v>
          </cell>
          <cell r="F370" t="str">
            <v>16992365213656011</v>
          </cell>
          <cell r="G370" t="str">
            <v>14</v>
          </cell>
          <cell r="H370" t="str">
            <v>7</v>
          </cell>
          <cell r="I370" t="str">
            <v>8699</v>
          </cell>
        </row>
        <row r="370">
          <cell r="AG370" t="str">
            <v>16</v>
          </cell>
        </row>
        <row r="370">
          <cell r="AL370" t="str">
            <v>16</v>
          </cell>
        </row>
        <row r="371">
          <cell r="A371" t="str">
            <v>董玉清</v>
          </cell>
          <cell r="B371" t="str">
            <v>上海&amp;成都&amp;深圳销售（9.30-18.30）</v>
          </cell>
          <cell r="C371" t="str">
            <v>领视科技-营销中心-上海营销中心-上海营销一部-销售团队-朱行悟组</v>
          </cell>
          <cell r="D371" t="str">
            <v/>
          </cell>
          <cell r="E371" t="str">
            <v>销售专员</v>
          </cell>
          <cell r="F371" t="str">
            <v>17301663317548757</v>
          </cell>
          <cell r="G371" t="str">
            <v>13</v>
          </cell>
          <cell r="H371" t="str">
            <v>7</v>
          </cell>
          <cell r="I371" t="str">
            <v>8082</v>
          </cell>
        </row>
        <row r="371">
          <cell r="T371" t="str">
            <v>1</v>
          </cell>
        </row>
        <row r="371">
          <cell r="AG371" t="str">
            <v>16</v>
          </cell>
        </row>
        <row r="371">
          <cell r="AL371" t="str">
            <v>8</v>
          </cell>
        </row>
        <row r="372">
          <cell r="A372" t="str">
            <v>范小燕</v>
          </cell>
          <cell r="B372" t="str">
            <v>上海&amp;成都&amp;深圳销售（9.30-18.30）</v>
          </cell>
          <cell r="C372" t="str">
            <v>领视科技-营销中心-上海营销中心-上海营销一部-销售团队-朱行悟组</v>
          </cell>
          <cell r="D372" t="str">
            <v/>
          </cell>
          <cell r="E372" t="str">
            <v>销售专员</v>
          </cell>
          <cell r="F372" t="str">
            <v>17312905473588894</v>
          </cell>
          <cell r="G372" t="str">
            <v>12</v>
          </cell>
          <cell r="H372" t="str">
            <v>7</v>
          </cell>
          <cell r="I372" t="str">
            <v>6637</v>
          </cell>
        </row>
        <row r="372">
          <cell r="V372" t="str">
            <v>0.5</v>
          </cell>
        </row>
        <row r="372">
          <cell r="Y372" t="str">
            <v>16</v>
          </cell>
        </row>
        <row r="372">
          <cell r="AG372" t="str">
            <v>16</v>
          </cell>
        </row>
        <row r="372">
          <cell r="AL372" t="str">
            <v>16</v>
          </cell>
        </row>
        <row r="373">
          <cell r="A373" t="str">
            <v>李浩瀚</v>
          </cell>
          <cell r="B373" t="str">
            <v>上海&amp;成都&amp;深圳销售（9.30-18.30）</v>
          </cell>
          <cell r="C373" t="str">
            <v>领视科技-营销中心-上海营销中心-上海营销一部-销售团队-朱行悟组</v>
          </cell>
          <cell r="D373" t="str">
            <v/>
          </cell>
          <cell r="E373" t="str">
            <v>资深销售一级</v>
          </cell>
          <cell r="F373" t="str">
            <v>16916327080745605</v>
          </cell>
          <cell r="G373" t="str">
            <v>9</v>
          </cell>
          <cell r="H373" t="str">
            <v>7</v>
          </cell>
          <cell r="I373" t="str">
            <v>6945</v>
          </cell>
        </row>
        <row r="373">
          <cell r="T373" t="str">
            <v>6</v>
          </cell>
        </row>
        <row r="374">
          <cell r="A374" t="str">
            <v>罗丹丹</v>
          </cell>
          <cell r="B374" t="str">
            <v>上海&amp;成都&amp;深圳销售（9.30-18.30）</v>
          </cell>
          <cell r="C374" t="str">
            <v>领视科技-营销中心-上海营销中心-上海营销一部-销售团队-朱行悟组</v>
          </cell>
          <cell r="D374" t="str">
            <v/>
          </cell>
          <cell r="E374" t="str">
            <v>销售专员</v>
          </cell>
          <cell r="F374" t="str">
            <v>17326733832797150</v>
          </cell>
          <cell r="G374" t="str">
            <v>11</v>
          </cell>
          <cell r="H374" t="str">
            <v>7</v>
          </cell>
          <cell r="I374" t="str">
            <v>8342</v>
          </cell>
        </row>
        <row r="374">
          <cell r="T374" t="str">
            <v>3</v>
          </cell>
        </row>
        <row r="374">
          <cell r="AG374" t="str">
            <v>16</v>
          </cell>
        </row>
        <row r="374">
          <cell r="AL374" t="str">
            <v>16</v>
          </cell>
        </row>
        <row r="375">
          <cell r="A375" t="str">
            <v>马泽生</v>
          </cell>
          <cell r="B375" t="str">
            <v>上海&amp;成都&amp;深圳销售（9.30-18.30）</v>
          </cell>
          <cell r="C375" t="str">
            <v>领视科技-营销中心-上海营销中心-上海营销一部-销售团队-朱行悟组</v>
          </cell>
          <cell r="D375" t="str">
            <v/>
          </cell>
          <cell r="E375" t="str">
            <v>资深销售五级</v>
          </cell>
          <cell r="F375" t="str">
            <v>253257141138885166</v>
          </cell>
          <cell r="G375" t="str">
            <v>11</v>
          </cell>
          <cell r="H375" t="str">
            <v>7</v>
          </cell>
          <cell r="I375" t="str">
            <v>8352</v>
          </cell>
        </row>
        <row r="375">
          <cell r="T375" t="str">
            <v>4</v>
          </cell>
        </row>
        <row r="375">
          <cell r="AG375" t="str">
            <v>16</v>
          </cell>
        </row>
        <row r="375">
          <cell r="AL375" t="str">
            <v>16</v>
          </cell>
        </row>
        <row r="376">
          <cell r="A376" t="str">
            <v>汪笑青</v>
          </cell>
          <cell r="B376" t="str">
            <v>上海&amp;成都&amp;深圳销售（9.30-18.30）</v>
          </cell>
          <cell r="C376" t="str">
            <v>领视科技-营销中心-上海营销中心-上海营销一部-销售团队-朱行悟组</v>
          </cell>
          <cell r="D376" t="str">
            <v/>
          </cell>
          <cell r="E376" t="str">
            <v>销售专员</v>
          </cell>
          <cell r="F376" t="str">
            <v>17167752112442812</v>
          </cell>
          <cell r="G376" t="str">
            <v>10</v>
          </cell>
          <cell r="H376" t="str">
            <v>7</v>
          </cell>
          <cell r="I376" t="str">
            <v>7611</v>
          </cell>
        </row>
        <row r="376">
          <cell r="T376" t="str">
            <v>4</v>
          </cell>
        </row>
        <row r="376">
          <cell r="AG376" t="str">
            <v>8</v>
          </cell>
        </row>
        <row r="376">
          <cell r="AL376" t="str">
            <v>8</v>
          </cell>
        </row>
        <row r="377">
          <cell r="A377" t="str">
            <v>岳娟</v>
          </cell>
          <cell r="B377" t="str">
            <v>上海&amp;成都&amp;深圳销售（9.30-18.30）</v>
          </cell>
          <cell r="C377" t="str">
            <v>领视科技-营销中心-上海营销中心-上海营销一部-销售团队-朱行悟组</v>
          </cell>
          <cell r="D377" t="str">
            <v/>
          </cell>
          <cell r="E377" t="str">
            <v>资深销售二级</v>
          </cell>
          <cell r="F377" t="str">
            <v>2839026820758732</v>
          </cell>
          <cell r="G377" t="str">
            <v>10</v>
          </cell>
          <cell r="H377" t="str">
            <v>7</v>
          </cell>
          <cell r="I377" t="str">
            <v>7304</v>
          </cell>
        </row>
        <row r="377">
          <cell r="T377" t="str">
            <v>5</v>
          </cell>
        </row>
        <row r="377">
          <cell r="AG377" t="str">
            <v>12</v>
          </cell>
        </row>
        <row r="377">
          <cell r="AL377" t="str">
            <v>4</v>
          </cell>
        </row>
        <row r="378">
          <cell r="A378" t="str">
            <v>朱行悟</v>
          </cell>
          <cell r="B378" t="str">
            <v>上海&amp;成都&amp;深圳销售（9.30-18.30）</v>
          </cell>
          <cell r="C378" t="str">
            <v>领视科技-营销中心-上海营销中心-上海营销一部-销售团队-朱行悟组</v>
          </cell>
          <cell r="D378" t="str">
            <v/>
          </cell>
          <cell r="E378" t="str">
            <v>中级销售主管</v>
          </cell>
          <cell r="F378" t="str">
            <v>142000585626493124</v>
          </cell>
          <cell r="G378" t="str">
            <v>10</v>
          </cell>
          <cell r="H378" t="str">
            <v>7</v>
          </cell>
          <cell r="I378" t="str">
            <v>6789</v>
          </cell>
        </row>
        <row r="378">
          <cell r="T378" t="str">
            <v>4</v>
          </cell>
        </row>
        <row r="378">
          <cell r="AG378" t="str">
            <v>8</v>
          </cell>
        </row>
        <row r="379">
          <cell r="A379" t="str">
            <v>陈兰兰</v>
          </cell>
          <cell r="B379" t="str">
            <v>上海&amp;成都&amp;深圳销售（9.30-18.30）</v>
          </cell>
          <cell r="C379" t="str">
            <v>领视科技-营销中心-上海营销中心-上海营销一部-销售团队-朱行悟组-周媛组</v>
          </cell>
          <cell r="D379" t="str">
            <v/>
          </cell>
          <cell r="E379" t="str">
            <v>销售专员</v>
          </cell>
          <cell r="F379" t="str">
            <v>17318955228131364</v>
          </cell>
          <cell r="G379" t="str">
            <v>10</v>
          </cell>
          <cell r="H379" t="str">
            <v>7</v>
          </cell>
          <cell r="I379" t="str">
            <v>7373</v>
          </cell>
        </row>
        <row r="379">
          <cell r="T379" t="str">
            <v>3</v>
          </cell>
        </row>
        <row r="379">
          <cell r="AG379" t="str">
            <v>8</v>
          </cell>
        </row>
        <row r="379">
          <cell r="AL379" t="str">
            <v>8</v>
          </cell>
        </row>
        <row r="380">
          <cell r="A380" t="str">
            <v>贺提鸿</v>
          </cell>
          <cell r="B380" t="str">
            <v>上海&amp;成都&amp;深圳销售（9.30-18.30）</v>
          </cell>
          <cell r="C380" t="str">
            <v>领视科技-营销中心-上海营销中心-上海营销一部-销售团队-朱行悟组-周媛组</v>
          </cell>
          <cell r="D380" t="str">
            <v/>
          </cell>
          <cell r="E380" t="str">
            <v>销售专员</v>
          </cell>
          <cell r="F380" t="str">
            <v>17175531475771217</v>
          </cell>
          <cell r="G380" t="str">
            <v>11</v>
          </cell>
          <cell r="H380" t="str">
            <v>7</v>
          </cell>
          <cell r="I380" t="str">
            <v>8202</v>
          </cell>
        </row>
        <row r="380">
          <cell r="T380" t="str">
            <v>3</v>
          </cell>
        </row>
        <row r="380">
          <cell r="AG380" t="str">
            <v>8</v>
          </cell>
        </row>
        <row r="380">
          <cell r="AL380" t="str">
            <v>8</v>
          </cell>
        </row>
        <row r="381">
          <cell r="A381" t="str">
            <v>屈淑怡</v>
          </cell>
          <cell r="B381" t="str">
            <v>上海&amp;成都&amp;深圳销售（9.30-18.30）</v>
          </cell>
          <cell r="C381" t="str">
            <v>领视科技-营销中心-上海营销中心-上海营销一部-销售团队-朱行悟组-周媛组</v>
          </cell>
          <cell r="D381" t="str">
            <v/>
          </cell>
          <cell r="E381" t="str">
            <v>销售专员</v>
          </cell>
          <cell r="F381" t="str">
            <v>17266256540782148</v>
          </cell>
          <cell r="G381" t="str">
            <v>14</v>
          </cell>
          <cell r="H381" t="str">
            <v>7</v>
          </cell>
          <cell r="I381" t="str">
            <v>7811</v>
          </cell>
        </row>
        <row r="381">
          <cell r="AG381" t="str">
            <v>8</v>
          </cell>
        </row>
        <row r="381">
          <cell r="AL381" t="str">
            <v>8</v>
          </cell>
        </row>
        <row r="382">
          <cell r="A382" t="str">
            <v>薛通</v>
          </cell>
          <cell r="B382" t="str">
            <v>上海&amp;成都&amp;深圳销售（9.30-18.30）</v>
          </cell>
          <cell r="C382" t="str">
            <v>领视科技-营销中心-上海营销中心-上海营销一部-销售团队-朱行悟组-周媛组</v>
          </cell>
          <cell r="D382" t="str">
            <v/>
          </cell>
          <cell r="E382" t="str">
            <v>销售专员</v>
          </cell>
          <cell r="F382" t="str">
            <v>17300810729175573</v>
          </cell>
          <cell r="G382" t="str">
            <v>8</v>
          </cell>
          <cell r="H382" t="str">
            <v>7</v>
          </cell>
          <cell r="I382" t="str">
            <v>5885</v>
          </cell>
        </row>
        <row r="382">
          <cell r="T382" t="str">
            <v>4</v>
          </cell>
          <cell r="U382" t="str">
            <v>8</v>
          </cell>
        </row>
        <row r="382">
          <cell r="W382" t="str">
            <v>8</v>
          </cell>
        </row>
        <row r="383">
          <cell r="A383" t="str">
            <v>周媛</v>
          </cell>
          <cell r="B383" t="str">
            <v>上海&amp;成都&amp;深圳销售（9.30-18.30）</v>
          </cell>
          <cell r="C383" t="str">
            <v>领视科技-营销中心-上海营销中心-上海营销一部-销售团队-朱行悟组-周媛组</v>
          </cell>
          <cell r="D383" t="str">
            <v/>
          </cell>
          <cell r="E383" t="str">
            <v>销售主管</v>
          </cell>
          <cell r="F383" t="str">
            <v>2161285015693043</v>
          </cell>
          <cell r="G383" t="str">
            <v>11</v>
          </cell>
          <cell r="H383" t="str">
            <v>7</v>
          </cell>
          <cell r="I383" t="str">
            <v>8169</v>
          </cell>
        </row>
        <row r="383">
          <cell r="T383" t="str">
            <v>3</v>
          </cell>
        </row>
        <row r="383">
          <cell r="AG383" t="str">
            <v>16</v>
          </cell>
        </row>
        <row r="383">
          <cell r="AL383" t="str">
            <v>16</v>
          </cell>
        </row>
        <row r="384">
          <cell r="A384" t="str">
            <v>董皊</v>
          </cell>
          <cell r="B384" t="str">
            <v>上海办公室</v>
          </cell>
          <cell r="C384" t="str">
            <v>领视科技-营销中心-上海营销中心-上海营销一部-运营团队-董皊组</v>
          </cell>
          <cell r="D384" t="str">
            <v/>
          </cell>
          <cell r="E384" t="str">
            <v>运营主管</v>
          </cell>
          <cell r="F384" t="str">
            <v>11406364071080967</v>
          </cell>
          <cell r="G384" t="str">
            <v>12</v>
          </cell>
          <cell r="H384" t="str">
            <v>7</v>
          </cell>
          <cell r="I384" t="str">
            <v>5996</v>
          </cell>
        </row>
        <row r="384">
          <cell r="V384" t="str">
            <v>1</v>
          </cell>
        </row>
        <row r="385">
          <cell r="A385" t="str">
            <v>罗婕</v>
          </cell>
          <cell r="B385" t="str">
            <v>上海办公室</v>
          </cell>
          <cell r="C385" t="str">
            <v>领视科技-营销中心-上海营销中心-上海营销一部-运营团队-董皊组</v>
          </cell>
          <cell r="D385" t="str">
            <v/>
          </cell>
          <cell r="E385" t="str">
            <v>运营专员</v>
          </cell>
          <cell r="F385" t="str">
            <v>17308587811997600</v>
          </cell>
          <cell r="G385" t="str">
            <v>12</v>
          </cell>
          <cell r="H385" t="str">
            <v>7</v>
          </cell>
          <cell r="I385" t="str">
            <v>5851</v>
          </cell>
        </row>
        <row r="386">
          <cell r="A386" t="str">
            <v>马玉</v>
          </cell>
          <cell r="B386" t="str">
            <v>上海办公室</v>
          </cell>
          <cell r="C386" t="str">
            <v>领视科技-营销中心-上海营销中心-上海营销一部-运营团队-董皊组</v>
          </cell>
          <cell r="D386" t="str">
            <v/>
          </cell>
          <cell r="E386" t="str">
            <v>资深运营</v>
          </cell>
          <cell r="F386" t="str">
            <v>16266863351255069</v>
          </cell>
          <cell r="G386" t="str">
            <v>12</v>
          </cell>
          <cell r="H386" t="str">
            <v>7</v>
          </cell>
          <cell r="I386" t="str">
            <v>6016</v>
          </cell>
        </row>
        <row r="387">
          <cell r="A387" t="str">
            <v>张凯</v>
          </cell>
          <cell r="B387" t="str">
            <v>上海办公室</v>
          </cell>
          <cell r="C387" t="str">
            <v>领视科技-营销中心-上海营销中心-上海营销一部-运营团队-董皊组</v>
          </cell>
          <cell r="D387" t="str">
            <v/>
          </cell>
          <cell r="E387" t="str">
            <v>运营专员</v>
          </cell>
          <cell r="F387" t="str">
            <v>0433442735775887</v>
          </cell>
          <cell r="G387" t="str">
            <v>12</v>
          </cell>
          <cell r="H387" t="str">
            <v>7</v>
          </cell>
          <cell r="I387" t="str">
            <v>6101</v>
          </cell>
        </row>
        <row r="387">
          <cell r="Y387" t="str">
            <v>16</v>
          </cell>
        </row>
        <row r="387">
          <cell r="AG387" t="str">
            <v>16</v>
          </cell>
        </row>
        <row r="387">
          <cell r="AL387" t="str">
            <v>16</v>
          </cell>
        </row>
        <row r="388">
          <cell r="A388" t="str">
            <v>朱韦平</v>
          </cell>
          <cell r="B388" t="str">
            <v>上海办公室</v>
          </cell>
          <cell r="C388" t="str">
            <v>领视科技-营销中心-上海营销中心-上海营销一部-运营团队-董皊组</v>
          </cell>
          <cell r="D388" t="str">
            <v/>
          </cell>
          <cell r="E388" t="str">
            <v>运营专员</v>
          </cell>
          <cell r="F388" t="str">
            <v>052437366526616382</v>
          </cell>
          <cell r="G388" t="str">
            <v>15</v>
          </cell>
          <cell r="H388" t="str">
            <v>7</v>
          </cell>
          <cell r="I388" t="str">
            <v>7426</v>
          </cell>
        </row>
        <row r="388">
          <cell r="AG388" t="str">
            <v>16</v>
          </cell>
        </row>
        <row r="388">
          <cell r="AL388" t="str">
            <v>16</v>
          </cell>
        </row>
        <row r="389">
          <cell r="A389" t="str">
            <v>罗培生</v>
          </cell>
          <cell r="B389" t="str">
            <v>深圳考勤组（研发团队）</v>
          </cell>
          <cell r="C389" t="str">
            <v>领视科技-营销中心-深圳营销中心</v>
          </cell>
          <cell r="D389" t="str">
            <v/>
          </cell>
          <cell r="E389" t="str">
            <v>深圳产研中心负责人</v>
          </cell>
          <cell r="F389" t="str">
            <v>023103421932055773</v>
          </cell>
          <cell r="G389" t="str">
            <v>13</v>
          </cell>
          <cell r="H389" t="str">
            <v>7</v>
          </cell>
          <cell r="I389" t="str">
            <v>7330</v>
          </cell>
        </row>
        <row r="389">
          <cell r="Q389" t="str">
            <v>1</v>
          </cell>
        </row>
        <row r="389">
          <cell r="T389" t="str">
            <v>4</v>
          </cell>
        </row>
        <row r="389">
          <cell r="AG389" t="str">
            <v>8</v>
          </cell>
        </row>
        <row r="389">
          <cell r="AI389" t="str">
            <v>8</v>
          </cell>
        </row>
        <row r="390">
          <cell r="A390" t="str">
            <v>康琪</v>
          </cell>
          <cell r="B390" t="str">
            <v>上海&amp;成都&amp;深圳销售（9.30-18.30）</v>
          </cell>
          <cell r="C390" t="str">
            <v>领视科技-营销中心-深圳营销中心-李天组</v>
          </cell>
          <cell r="D390" t="str">
            <v/>
          </cell>
          <cell r="E390" t="str">
            <v>销售专员</v>
          </cell>
          <cell r="F390" t="str">
            <v>17230826855818287</v>
          </cell>
          <cell r="G390" t="str">
            <v>13</v>
          </cell>
          <cell r="H390" t="str">
            <v>7</v>
          </cell>
          <cell r="I390" t="str">
            <v>7243</v>
          </cell>
        </row>
        <row r="390">
          <cell r="Q390" t="str">
            <v>1</v>
          </cell>
        </row>
        <row r="390">
          <cell r="S390" t="str">
            <v>1</v>
          </cell>
        </row>
        <row r="390">
          <cell r="AG390" t="str">
            <v>16</v>
          </cell>
        </row>
        <row r="390">
          <cell r="AL390" t="str">
            <v>16</v>
          </cell>
        </row>
        <row r="391">
          <cell r="A391" t="str">
            <v>李天</v>
          </cell>
          <cell r="B391" t="str">
            <v>上海&amp;成都&amp;深圳销售（9.30-18.30）</v>
          </cell>
          <cell r="C391" t="str">
            <v>领视科技-营销中心-深圳营销中心-李天组</v>
          </cell>
          <cell r="D391" t="str">
            <v/>
          </cell>
          <cell r="E391" t="str">
            <v>销售主管</v>
          </cell>
          <cell r="F391" t="str">
            <v>17149614107867108</v>
          </cell>
          <cell r="G391" t="str">
            <v>2</v>
          </cell>
          <cell r="H391" t="str">
            <v>7</v>
          </cell>
          <cell r="I391" t="str">
            <v>675</v>
          </cell>
        </row>
        <row r="391">
          <cell r="R391" t="str">
            <v>1</v>
          </cell>
          <cell r="S391" t="str">
            <v>10</v>
          </cell>
        </row>
        <row r="392">
          <cell r="A392" t="str">
            <v>廖继涛</v>
          </cell>
          <cell r="B392" t="str">
            <v>上海&amp;成都&amp;深圳销售（9.30-18.30）</v>
          </cell>
          <cell r="C392" t="str">
            <v>领视科技-营销中心-深圳营销中心-李天组</v>
          </cell>
          <cell r="D392" t="str">
            <v/>
          </cell>
          <cell r="E392" t="str">
            <v/>
          </cell>
          <cell r="F392" t="str">
            <v>17252462428038152</v>
          </cell>
          <cell r="G392" t="str">
            <v>13</v>
          </cell>
          <cell r="H392" t="str">
            <v>7</v>
          </cell>
          <cell r="I392" t="str">
            <v>7335</v>
          </cell>
        </row>
        <row r="392">
          <cell r="Q392" t="str">
            <v>1</v>
          </cell>
        </row>
        <row r="392">
          <cell r="S392" t="str">
            <v>1</v>
          </cell>
        </row>
        <row r="392">
          <cell r="Y392" t="str">
            <v>2.5</v>
          </cell>
        </row>
        <row r="392">
          <cell r="AG392" t="str">
            <v>28</v>
          </cell>
        </row>
        <row r="392">
          <cell r="AL392" t="str">
            <v>28</v>
          </cell>
        </row>
        <row r="393">
          <cell r="A393" t="str">
            <v>欧迪</v>
          </cell>
          <cell r="B393" t="str">
            <v>上海&amp;成都&amp;深圳销售（9.30-18.30）</v>
          </cell>
          <cell r="C393" t="str">
            <v>领视科技-营销中心-深圳营销中心-李天组</v>
          </cell>
          <cell r="D393" t="str">
            <v/>
          </cell>
          <cell r="E393" t="str">
            <v>销售专员</v>
          </cell>
          <cell r="F393" t="str">
            <v>17300831817514122</v>
          </cell>
          <cell r="G393" t="str">
            <v>13</v>
          </cell>
          <cell r="H393" t="str">
            <v>7</v>
          </cell>
          <cell r="I393" t="str">
            <v>7776</v>
          </cell>
        </row>
        <row r="393">
          <cell r="S393" t="str">
            <v>1</v>
          </cell>
        </row>
        <row r="393">
          <cell r="Y393" t="str">
            <v>8</v>
          </cell>
        </row>
        <row r="393">
          <cell r="AG393" t="str">
            <v>32</v>
          </cell>
        </row>
        <row r="393">
          <cell r="AL393" t="str">
            <v>32</v>
          </cell>
        </row>
        <row r="394">
          <cell r="A394" t="str">
            <v>陶爽</v>
          </cell>
          <cell r="B394" t="str">
            <v>上海&amp;成都&amp;深圳销售（9.30-18.30）</v>
          </cell>
          <cell r="C394" t="str">
            <v>领视科技-营销中心-深圳营销中心-李天组</v>
          </cell>
          <cell r="D394" t="str">
            <v/>
          </cell>
          <cell r="E394" t="str">
            <v>销售专员</v>
          </cell>
          <cell r="F394" t="str">
            <v>17297408698994298</v>
          </cell>
          <cell r="G394" t="str">
            <v>12</v>
          </cell>
          <cell r="H394" t="str">
            <v>7</v>
          </cell>
          <cell r="I394" t="str">
            <v>7270</v>
          </cell>
          <cell r="J394" t="str">
            <v>1</v>
          </cell>
          <cell r="K394" t="str">
            <v>5</v>
          </cell>
        </row>
        <row r="394">
          <cell r="Q394" t="str">
            <v>1</v>
          </cell>
        </row>
        <row r="394">
          <cell r="S394" t="str">
            <v>1</v>
          </cell>
        </row>
        <row r="394">
          <cell r="AG394" t="str">
            <v>32</v>
          </cell>
        </row>
        <row r="394">
          <cell r="AL394" t="str">
            <v>32</v>
          </cell>
        </row>
        <row r="395">
          <cell r="A395" t="str">
            <v>王通</v>
          </cell>
          <cell r="B395" t="str">
            <v>上海&amp;成都&amp;深圳销售（9.30-18.30）</v>
          </cell>
          <cell r="C395" t="str">
            <v>领视科技-营销中心-深圳营销中心-李天组</v>
          </cell>
          <cell r="D395" t="str">
            <v/>
          </cell>
          <cell r="E395" t="str">
            <v>销售专员</v>
          </cell>
          <cell r="F395" t="str">
            <v>17124590165687329</v>
          </cell>
          <cell r="G395" t="str">
            <v>10</v>
          </cell>
          <cell r="H395" t="str">
            <v>7</v>
          </cell>
          <cell r="I395" t="str">
            <v>6502</v>
          </cell>
        </row>
        <row r="395">
          <cell r="S395" t="str">
            <v>1</v>
          </cell>
        </row>
        <row r="395">
          <cell r="W395" t="str">
            <v>17</v>
          </cell>
        </row>
        <row r="395">
          <cell r="AG395" t="str">
            <v>8</v>
          </cell>
        </row>
        <row r="395">
          <cell r="AL395" t="str">
            <v>8</v>
          </cell>
        </row>
        <row r="396">
          <cell r="A396" t="str">
            <v>曾广光</v>
          </cell>
          <cell r="B396" t="str">
            <v>上海&amp;成都&amp;深圳销售（9.30-18.30）</v>
          </cell>
          <cell r="C396" t="str">
            <v>领视科技-营销中心-深圳营销中心-李天组</v>
          </cell>
          <cell r="D396" t="str">
            <v/>
          </cell>
          <cell r="E396" t="str">
            <v>销售专员</v>
          </cell>
          <cell r="F396" t="str">
            <v>17247470209592646</v>
          </cell>
          <cell r="G396" t="str">
            <v>13</v>
          </cell>
          <cell r="H396" t="str">
            <v>7</v>
          </cell>
          <cell r="I396" t="str">
            <v>8433</v>
          </cell>
          <cell r="J396" t="str">
            <v>2</v>
          </cell>
          <cell r="K396" t="str">
            <v>2</v>
          </cell>
        </row>
        <row r="396">
          <cell r="S396" t="str">
            <v>1</v>
          </cell>
        </row>
        <row r="396">
          <cell r="AG396" t="str">
            <v>32</v>
          </cell>
        </row>
        <row r="396">
          <cell r="AL396" t="str">
            <v>32</v>
          </cell>
        </row>
        <row r="397">
          <cell r="A397" t="str">
            <v>刘建光</v>
          </cell>
          <cell r="B397" t="str">
            <v>上海&amp;成都&amp;深圳销售（9.30-18.30）</v>
          </cell>
          <cell r="C397" t="str">
            <v>领视科技-营销中心-深圳营销中心-习辉平组</v>
          </cell>
          <cell r="D397" t="str">
            <v/>
          </cell>
          <cell r="E397" t="str">
            <v>销售专员</v>
          </cell>
          <cell r="F397" t="str">
            <v>17174648416644086</v>
          </cell>
          <cell r="G397" t="str">
            <v>11</v>
          </cell>
          <cell r="H397" t="str">
            <v>7</v>
          </cell>
          <cell r="I397" t="str">
            <v>5152</v>
          </cell>
        </row>
        <row r="397">
          <cell r="Q397" t="str">
            <v>2</v>
          </cell>
          <cell r="R397" t="str">
            <v>1</v>
          </cell>
          <cell r="S397" t="str">
            <v>1</v>
          </cell>
        </row>
        <row r="397">
          <cell r="Y397" t="str">
            <v>5</v>
          </cell>
        </row>
        <row r="397">
          <cell r="AG397" t="str">
            <v>16</v>
          </cell>
        </row>
        <row r="397">
          <cell r="AL397" t="str">
            <v>16</v>
          </cell>
        </row>
        <row r="398">
          <cell r="A398" t="str">
            <v>刘晶</v>
          </cell>
          <cell r="B398" t="str">
            <v>上海&amp;成都&amp;深圳销售（9.30-18.30）</v>
          </cell>
          <cell r="C398" t="str">
            <v>领视科技-营销中心-深圳营销中心-习辉平组</v>
          </cell>
          <cell r="D398" t="str">
            <v/>
          </cell>
          <cell r="E398" t="str">
            <v>销售专员</v>
          </cell>
          <cell r="F398" t="str">
            <v>17199753742375997</v>
          </cell>
          <cell r="G398" t="str">
            <v>12</v>
          </cell>
          <cell r="H398" t="str">
            <v>7</v>
          </cell>
          <cell r="I398" t="str">
            <v>6775</v>
          </cell>
          <cell r="J398" t="str">
            <v>4</v>
          </cell>
          <cell r="K398" t="str">
            <v>37</v>
          </cell>
          <cell r="L398" t="str">
            <v>1</v>
          </cell>
          <cell r="M398" t="str">
            <v>236</v>
          </cell>
        </row>
        <row r="398">
          <cell r="R398" t="str">
            <v>1</v>
          </cell>
          <cell r="S398" t="str">
            <v>1</v>
          </cell>
        </row>
        <row r="398">
          <cell r="Y398" t="str">
            <v>3.45</v>
          </cell>
        </row>
        <row r="398">
          <cell r="AG398" t="str">
            <v>5</v>
          </cell>
        </row>
        <row r="398">
          <cell r="AL398" t="str">
            <v>5</v>
          </cell>
        </row>
        <row r="399">
          <cell r="A399" t="str">
            <v>习辉平</v>
          </cell>
          <cell r="B399" t="str">
            <v>上海&amp;成都&amp;深圳销售（9.30-18.30）</v>
          </cell>
          <cell r="C399" t="str">
            <v>领视科技-营销中心-深圳营销中心-习辉平组</v>
          </cell>
          <cell r="D399" t="str">
            <v/>
          </cell>
          <cell r="E399" t="str">
            <v>销售主管</v>
          </cell>
          <cell r="F399" t="str">
            <v>17107316894367317</v>
          </cell>
          <cell r="G399" t="str">
            <v>11</v>
          </cell>
          <cell r="H399" t="str">
            <v>7</v>
          </cell>
          <cell r="I399" t="str">
            <v>7730</v>
          </cell>
        </row>
        <row r="399">
          <cell r="T399" t="str">
            <v>4</v>
          </cell>
        </row>
        <row r="399">
          <cell r="Y399" t="str">
            <v>8</v>
          </cell>
        </row>
        <row r="399">
          <cell r="AG399" t="str">
            <v>16</v>
          </cell>
        </row>
        <row r="399">
          <cell r="AL399" t="str">
            <v>16</v>
          </cell>
        </row>
        <row r="400">
          <cell r="A400" t="str">
            <v>张展腾</v>
          </cell>
          <cell r="B400" t="str">
            <v>上海&amp;成都&amp;深圳销售（9.30-18.30）</v>
          </cell>
          <cell r="C400" t="str">
            <v>领视科技-营销中心-深圳营销中心-习辉平组</v>
          </cell>
          <cell r="D400" t="str">
            <v/>
          </cell>
          <cell r="E400" t="str">
            <v>销售专员</v>
          </cell>
          <cell r="F400" t="str">
            <v>17180699185995426</v>
          </cell>
          <cell r="G400" t="str">
            <v>13</v>
          </cell>
          <cell r="H400" t="str">
            <v>7</v>
          </cell>
          <cell r="I400" t="str">
            <v>8646</v>
          </cell>
        </row>
        <row r="400">
          <cell r="T400" t="str">
            <v>3</v>
          </cell>
        </row>
        <row r="400">
          <cell r="AG400" t="str">
            <v>16</v>
          </cell>
        </row>
        <row r="400">
          <cell r="AL400" t="str">
            <v>16</v>
          </cell>
        </row>
        <row r="401">
          <cell r="A401" t="str">
            <v>袁晶</v>
          </cell>
          <cell r="B401" t="str">
            <v>北京龙岩&amp;郑州&amp;厦门&amp;长沙&amp;西安销售（9.00-18.00）</v>
          </cell>
          <cell r="C401" t="str">
            <v>领视科技-营销中心-西安营销中心</v>
          </cell>
          <cell r="D401" t="str">
            <v/>
          </cell>
          <cell r="E401" t="str">
            <v>运营部经理</v>
          </cell>
          <cell r="F401" t="str">
            <v>1617943425824777</v>
          </cell>
          <cell r="G401" t="str">
            <v>13</v>
          </cell>
          <cell r="H401" t="str">
            <v>7</v>
          </cell>
          <cell r="I401" t="str">
            <v>6840</v>
          </cell>
        </row>
        <row r="401">
          <cell r="Q401" t="str">
            <v>1</v>
          </cell>
        </row>
        <row r="401">
          <cell r="T401" t="str">
            <v>4</v>
          </cell>
        </row>
        <row r="401">
          <cell r="AG401" t="str">
            <v>8</v>
          </cell>
        </row>
        <row r="401">
          <cell r="AL401" t="str">
            <v>8</v>
          </cell>
        </row>
        <row r="402">
          <cell r="A402" t="str">
            <v>党磊</v>
          </cell>
          <cell r="B402" t="str">
            <v>北京龙岩&amp;郑州&amp;厦门&amp;长沙&amp;西安销售（9.00-18.00）</v>
          </cell>
          <cell r="C402" t="str">
            <v>领视科技-营销中心-西安营销中心-销售团队</v>
          </cell>
          <cell r="D402" t="str">
            <v/>
          </cell>
          <cell r="E402" t="str">
            <v>销售专员</v>
          </cell>
          <cell r="F402" t="str">
            <v>16911120135484440</v>
          </cell>
          <cell r="G402" t="str">
            <v>14</v>
          </cell>
          <cell r="H402" t="str">
            <v>7</v>
          </cell>
          <cell r="I402" t="str">
            <v>8104</v>
          </cell>
        </row>
        <row r="402">
          <cell r="R402" t="str">
            <v>1</v>
          </cell>
        </row>
        <row r="402">
          <cell r="V402" t="str">
            <v>0.5</v>
          </cell>
        </row>
        <row r="402">
          <cell r="AG402" t="str">
            <v>8</v>
          </cell>
        </row>
        <row r="402">
          <cell r="AL402" t="str">
            <v>8</v>
          </cell>
        </row>
        <row r="403">
          <cell r="A403" t="str">
            <v>杜修文</v>
          </cell>
          <cell r="B403" t="str">
            <v>北京龙岩&amp;郑州&amp;厦门&amp;长沙&amp;西安销售（9.00-18.00）</v>
          </cell>
          <cell r="C403" t="str">
            <v>领视科技-营销中心-西安营销中心-销售团队</v>
          </cell>
          <cell r="D403" t="str">
            <v/>
          </cell>
          <cell r="E403" t="str">
            <v>销售专员</v>
          </cell>
          <cell r="F403" t="str">
            <v>16914579453438253</v>
          </cell>
          <cell r="G403" t="str">
            <v>13</v>
          </cell>
          <cell r="H403" t="str">
            <v>7</v>
          </cell>
          <cell r="I403" t="str">
            <v>8392</v>
          </cell>
          <cell r="J403" t="str">
            <v>1</v>
          </cell>
          <cell r="K403" t="str">
            <v>6</v>
          </cell>
        </row>
        <row r="403">
          <cell r="S403" t="str">
            <v>1</v>
          </cell>
        </row>
        <row r="403">
          <cell r="AG403" t="str">
            <v>8</v>
          </cell>
        </row>
        <row r="403">
          <cell r="AL403" t="str">
            <v>8</v>
          </cell>
        </row>
        <row r="404">
          <cell r="A404" t="str">
            <v>黄伟</v>
          </cell>
          <cell r="B404" t="str">
            <v>北京龙岩&amp;郑州&amp;厦门&amp;长沙&amp;西安销售（9.00-18.00）</v>
          </cell>
          <cell r="C404" t="str">
            <v>领视科技-营销中心-西安营销中心-销售团队</v>
          </cell>
          <cell r="D404" t="str">
            <v/>
          </cell>
          <cell r="E404" t="str">
            <v>资深销售二级</v>
          </cell>
          <cell r="F404" t="str">
            <v>16908552335211230</v>
          </cell>
          <cell r="G404" t="str">
            <v>12</v>
          </cell>
          <cell r="H404" t="str">
            <v>7</v>
          </cell>
          <cell r="I404" t="str">
            <v>7699</v>
          </cell>
          <cell r="J404" t="str">
            <v>1</v>
          </cell>
          <cell r="K404" t="str">
            <v>6</v>
          </cell>
        </row>
        <row r="404">
          <cell r="S404" t="str">
            <v>1</v>
          </cell>
        </row>
        <row r="404">
          <cell r="V404" t="str">
            <v>0.5</v>
          </cell>
        </row>
        <row r="405">
          <cell r="A405" t="str">
            <v>李根德</v>
          </cell>
          <cell r="B405" t="str">
            <v>北京龙岩&amp;郑州&amp;厦门&amp;长沙&amp;西安销售（9.00-18.00）</v>
          </cell>
          <cell r="C405" t="str">
            <v>领视科技-营销中心-西安营销中心-销售团队</v>
          </cell>
          <cell r="D405" t="str">
            <v/>
          </cell>
          <cell r="E405" t="str">
            <v>新媒体运营</v>
          </cell>
          <cell r="F405" t="str">
            <v>17240342957451635</v>
          </cell>
          <cell r="G405" t="str">
            <v>13</v>
          </cell>
          <cell r="H405" t="str">
            <v>7</v>
          </cell>
          <cell r="I405" t="str">
            <v>8780</v>
          </cell>
        </row>
        <row r="405">
          <cell r="S405" t="str">
            <v>1</v>
          </cell>
        </row>
        <row r="405">
          <cell r="AG405" t="str">
            <v>8</v>
          </cell>
        </row>
        <row r="405">
          <cell r="AL405" t="str">
            <v>8</v>
          </cell>
        </row>
        <row r="406">
          <cell r="A406" t="str">
            <v>王磊</v>
          </cell>
          <cell r="B406" t="str">
            <v>北京龙岩&amp;郑州&amp;厦门&amp;长沙&amp;西安销售（9.00-18.00）</v>
          </cell>
          <cell r="C406" t="str">
            <v>领视科技-营销中心-西安营销中心-销售团队</v>
          </cell>
          <cell r="D406" t="str">
            <v/>
          </cell>
          <cell r="E406" t="str">
            <v>销售专员</v>
          </cell>
          <cell r="F406" t="str">
            <v>17101257311033449</v>
          </cell>
          <cell r="G406" t="str">
            <v>10</v>
          </cell>
          <cell r="H406" t="str">
            <v>7</v>
          </cell>
          <cell r="I406" t="str">
            <v>6510</v>
          </cell>
        </row>
        <row r="406">
          <cell r="S406" t="str">
            <v>1</v>
          </cell>
        </row>
        <row r="406">
          <cell r="V406" t="str">
            <v>2</v>
          </cell>
        </row>
        <row r="407">
          <cell r="A407" t="str">
            <v>宣晰童</v>
          </cell>
          <cell r="B407" t="str">
            <v>北京龙岩&amp;郑州&amp;厦门&amp;长沙&amp;西安销售（9.00-18.00）</v>
          </cell>
          <cell r="C407" t="str">
            <v>领视科技-营销中心-西安营销中心-销售团队</v>
          </cell>
          <cell r="D407" t="str">
            <v/>
          </cell>
          <cell r="E407" t="str">
            <v>销售专员</v>
          </cell>
          <cell r="F407" t="str">
            <v>17307154542939862</v>
          </cell>
          <cell r="G407" t="str">
            <v>13</v>
          </cell>
          <cell r="H407" t="str">
            <v>7</v>
          </cell>
          <cell r="I407" t="str">
            <v>5835</v>
          </cell>
          <cell r="J407" t="str">
            <v>1</v>
          </cell>
          <cell r="K407" t="str">
            <v>69</v>
          </cell>
        </row>
        <row r="407">
          <cell r="Q407" t="str">
            <v>2</v>
          </cell>
          <cell r="R407" t="str">
            <v>1</v>
          </cell>
          <cell r="S407" t="str">
            <v>1</v>
          </cell>
        </row>
        <row r="407">
          <cell r="W407" t="str">
            <v>3</v>
          </cell>
        </row>
        <row r="407">
          <cell r="AG407" t="str">
            <v>8</v>
          </cell>
        </row>
        <row r="407">
          <cell r="AL407" t="str">
            <v>8</v>
          </cell>
        </row>
        <row r="408">
          <cell r="A408" t="str">
            <v>袁欢</v>
          </cell>
          <cell r="B408" t="str">
            <v>北京龙岩&amp;郑州&amp;厦门&amp;长沙&amp;西安销售（9.00-18.00）</v>
          </cell>
          <cell r="C408" t="str">
            <v>领视科技-营销中心-西安营销中心-销售团队</v>
          </cell>
          <cell r="D408" t="str">
            <v/>
          </cell>
          <cell r="E408" t="str">
            <v>销售专员</v>
          </cell>
          <cell r="F408" t="str">
            <v>17228365386421763</v>
          </cell>
          <cell r="G408" t="str">
            <v>12</v>
          </cell>
          <cell r="H408" t="str">
            <v>7</v>
          </cell>
          <cell r="I408" t="str">
            <v>6806</v>
          </cell>
        </row>
        <row r="408">
          <cell r="R408" t="str">
            <v>1</v>
          </cell>
          <cell r="S408" t="str">
            <v>1</v>
          </cell>
        </row>
        <row r="408">
          <cell r="AG408" t="str">
            <v>8</v>
          </cell>
        </row>
        <row r="408">
          <cell r="AL408" t="str">
            <v>8</v>
          </cell>
        </row>
        <row r="409">
          <cell r="A409" t="str">
            <v>张东升</v>
          </cell>
          <cell r="B409" t="str">
            <v>北京龙岩&amp;郑州&amp;厦门&amp;长沙&amp;西安销售（9.00-18.00）</v>
          </cell>
          <cell r="C409" t="str">
            <v>领视科技-营销中心-西安营销中心-销售团队</v>
          </cell>
          <cell r="D409" t="str">
            <v/>
          </cell>
          <cell r="E409" t="str">
            <v>销售专员</v>
          </cell>
          <cell r="F409" t="str">
            <v>16994073392586729</v>
          </cell>
          <cell r="G409" t="str">
            <v>13</v>
          </cell>
          <cell r="H409" t="str">
            <v>7</v>
          </cell>
          <cell r="I409" t="str">
            <v>7734</v>
          </cell>
        </row>
        <row r="409">
          <cell r="R409" t="str">
            <v>1</v>
          </cell>
          <cell r="S409" t="str">
            <v>1</v>
          </cell>
        </row>
        <row r="409">
          <cell r="AG409" t="str">
            <v>8</v>
          </cell>
        </row>
        <row r="409">
          <cell r="AL409" t="str">
            <v>8</v>
          </cell>
        </row>
        <row r="410">
          <cell r="A410" t="str">
            <v>张卓</v>
          </cell>
          <cell r="B410" t="str">
            <v>北京龙岩&amp;郑州&amp;厦门&amp;长沙&amp;西安销售（9.00-18.00）</v>
          </cell>
          <cell r="C410" t="str">
            <v>领视科技-营销中心-西安营销中心-销售团队</v>
          </cell>
          <cell r="D410" t="str">
            <v/>
          </cell>
          <cell r="E410" t="str">
            <v>销售专员</v>
          </cell>
          <cell r="F410" t="str">
            <v>16931897416036858</v>
          </cell>
          <cell r="G410" t="str">
            <v>13</v>
          </cell>
          <cell r="H410" t="str">
            <v>7</v>
          </cell>
          <cell r="I410" t="str">
            <v>8146</v>
          </cell>
        </row>
        <row r="410">
          <cell r="S410" t="str">
            <v>1</v>
          </cell>
        </row>
        <row r="410">
          <cell r="V410" t="str">
            <v>0.5</v>
          </cell>
        </row>
        <row r="410">
          <cell r="AG410" t="str">
            <v>8</v>
          </cell>
        </row>
        <row r="410">
          <cell r="AL410" t="str">
            <v>8</v>
          </cell>
        </row>
        <row r="411">
          <cell r="A411" t="str">
            <v>蔡小明</v>
          </cell>
          <cell r="B411" t="str">
            <v>北京龙岩&amp;郑州&amp;厦门&amp;长沙&amp;西安销售（9.00-18.00）</v>
          </cell>
          <cell r="C411" t="str">
            <v>领视科技-营销中心-厦门营销中心-厦门营销二部-销售团队-汤章溢组</v>
          </cell>
          <cell r="D411" t="str">
            <v/>
          </cell>
          <cell r="E411" t="str">
            <v>销售专员</v>
          </cell>
          <cell r="F411" t="str">
            <v>3659081661-1705212527</v>
          </cell>
          <cell r="G411" t="str">
            <v>12</v>
          </cell>
          <cell r="H411" t="str">
            <v>7</v>
          </cell>
          <cell r="I411" t="str">
            <v>6343</v>
          </cell>
        </row>
        <row r="411">
          <cell r="T411" t="str">
            <v>3</v>
          </cell>
        </row>
        <row r="412">
          <cell r="A412" t="str">
            <v>陈敏莲</v>
          </cell>
          <cell r="B412" t="str">
            <v>北京龙岩&amp;郑州&amp;厦门&amp;长沙&amp;西安销售（9.00-18.00）</v>
          </cell>
          <cell r="C412" t="str">
            <v>领视科技-营销中心-厦门营销中心-厦门营销二部-销售团队-汤章溢组</v>
          </cell>
          <cell r="D412" t="str">
            <v/>
          </cell>
          <cell r="E412" t="str">
            <v>销售专员</v>
          </cell>
          <cell r="F412" t="str">
            <v>17168616049444007</v>
          </cell>
          <cell r="G412" t="str">
            <v>13</v>
          </cell>
          <cell r="H412" t="str">
            <v>7</v>
          </cell>
          <cell r="I412" t="str">
            <v>6299</v>
          </cell>
        </row>
        <row r="413">
          <cell r="A413" t="str">
            <v>蒋昌铭</v>
          </cell>
          <cell r="B413" t="str">
            <v>北京龙岩&amp;郑州&amp;厦门&amp;长沙&amp;西安销售（9.00-18.00）</v>
          </cell>
          <cell r="C413" t="str">
            <v>领视科技-营销中心-厦门营销中心-厦门营销二部-销售团队-汤章溢组</v>
          </cell>
          <cell r="D413" t="str">
            <v/>
          </cell>
          <cell r="E413" t="str">
            <v>销售专员</v>
          </cell>
          <cell r="F413" t="str">
            <v>17005292987563407</v>
          </cell>
          <cell r="G413" t="str">
            <v>14</v>
          </cell>
          <cell r="H413" t="str">
            <v>7</v>
          </cell>
          <cell r="I413" t="str">
            <v>6270</v>
          </cell>
        </row>
        <row r="413">
          <cell r="AG413" t="str">
            <v>4</v>
          </cell>
        </row>
        <row r="413">
          <cell r="AL413" t="str">
            <v>4</v>
          </cell>
        </row>
        <row r="414">
          <cell r="A414" t="str">
            <v>李小青</v>
          </cell>
          <cell r="B414" t="str">
            <v>北京龙岩&amp;郑州&amp;厦门&amp;长沙&amp;西安销售（9.00-18.00）</v>
          </cell>
          <cell r="C414" t="str">
            <v>领视科技-营销中心-厦门营销中心-厦门营销二部-销售团队-汤章溢组</v>
          </cell>
          <cell r="D414" t="str">
            <v/>
          </cell>
          <cell r="E414" t="str">
            <v>销售专员</v>
          </cell>
          <cell r="F414" t="str">
            <v>17283501947914644</v>
          </cell>
          <cell r="G414" t="str">
            <v>12</v>
          </cell>
          <cell r="H414" t="str">
            <v>7</v>
          </cell>
          <cell r="I414" t="str">
            <v>6165</v>
          </cell>
        </row>
        <row r="414">
          <cell r="V414" t="str">
            <v>1</v>
          </cell>
        </row>
        <row r="415">
          <cell r="A415" t="str">
            <v>林福美</v>
          </cell>
          <cell r="B415" t="str">
            <v>北京龙岩&amp;郑州&amp;厦门&amp;长沙&amp;西安销售（9.00-18.00）</v>
          </cell>
          <cell r="C415" t="str">
            <v>领视科技-营销中心-厦门营销中心-厦门营销二部-销售团队-汤章溢组</v>
          </cell>
          <cell r="D415" t="str">
            <v/>
          </cell>
          <cell r="E415" t="str">
            <v>资深销售二级</v>
          </cell>
          <cell r="F415" t="str">
            <v>16762520071858600</v>
          </cell>
          <cell r="G415" t="str">
            <v>14</v>
          </cell>
          <cell r="H415" t="str">
            <v>7</v>
          </cell>
          <cell r="I415" t="str">
            <v>6370</v>
          </cell>
        </row>
        <row r="415">
          <cell r="AG415" t="str">
            <v>4</v>
          </cell>
        </row>
        <row r="415">
          <cell r="AL415" t="str">
            <v>4</v>
          </cell>
        </row>
        <row r="416">
          <cell r="A416" t="str">
            <v>汤章溢</v>
          </cell>
          <cell r="B416" t="str">
            <v>北京龙岩&amp;郑州&amp;厦门&amp;长沙&amp;西安销售（9.00-18.00）</v>
          </cell>
          <cell r="C416" t="str">
            <v>领视科技-营销中心-厦门营销中心-厦门营销二部-销售团队-汤章溢组</v>
          </cell>
          <cell r="D416" t="str">
            <v/>
          </cell>
          <cell r="E416" t="str">
            <v>销售总监</v>
          </cell>
          <cell r="F416" t="str">
            <v>092405432327669286</v>
          </cell>
          <cell r="G416" t="str">
            <v>15</v>
          </cell>
          <cell r="H416" t="str">
            <v>7</v>
          </cell>
          <cell r="I416" t="str">
            <v>5682</v>
          </cell>
          <cell r="J416" t="str">
            <v>2</v>
          </cell>
          <cell r="K416" t="str">
            <v>63</v>
          </cell>
        </row>
        <row r="416">
          <cell r="R416" t="str">
            <v>2</v>
          </cell>
        </row>
        <row r="416">
          <cell r="U416" t="str">
            <v>40</v>
          </cell>
        </row>
        <row r="416">
          <cell r="AG416" t="str">
            <v>16</v>
          </cell>
        </row>
        <row r="416">
          <cell r="AL416" t="str">
            <v>16</v>
          </cell>
        </row>
        <row r="417">
          <cell r="A417" t="str">
            <v>徐琴</v>
          </cell>
          <cell r="B417" t="str">
            <v>北京龙岩&amp;郑州&amp;厦门&amp;长沙&amp;西安销售（9.00-18.00）</v>
          </cell>
          <cell r="C417" t="str">
            <v>领视科技-营销中心-厦门营销中心-厦门营销二部-销售团队-汤章溢组</v>
          </cell>
          <cell r="D417" t="str">
            <v/>
          </cell>
          <cell r="E417" t="str">
            <v>销售专员</v>
          </cell>
          <cell r="F417" t="str">
            <v>17167737893631440</v>
          </cell>
          <cell r="G417" t="str">
            <v>15</v>
          </cell>
          <cell r="H417" t="str">
            <v>7</v>
          </cell>
          <cell r="I417" t="str">
            <v>7218</v>
          </cell>
          <cell r="J417" t="str">
            <v>1</v>
          </cell>
          <cell r="K417" t="str">
            <v>1</v>
          </cell>
        </row>
        <row r="417">
          <cell r="AG417" t="str">
            <v>16</v>
          </cell>
        </row>
        <row r="417">
          <cell r="AL417" t="str">
            <v>16</v>
          </cell>
        </row>
        <row r="418">
          <cell r="A418" t="str">
            <v>严重阳</v>
          </cell>
          <cell r="B418" t="str">
            <v>北京龙岩&amp;郑州&amp;厦门&amp;长沙&amp;西安销售（9.00-18.00）</v>
          </cell>
          <cell r="C418" t="str">
            <v>领视科技-营销中心-厦门营销中心-厦门营销二部-销售团队-汤章溢组</v>
          </cell>
          <cell r="D418" t="str">
            <v/>
          </cell>
          <cell r="E418" t="str">
            <v>销售专员</v>
          </cell>
          <cell r="F418" t="str">
            <v>17216995468844841</v>
          </cell>
          <cell r="G418" t="str">
            <v>14</v>
          </cell>
          <cell r="H418" t="str">
            <v>7</v>
          </cell>
          <cell r="I418" t="str">
            <v>6597</v>
          </cell>
        </row>
        <row r="418">
          <cell r="AG418" t="str">
            <v>8</v>
          </cell>
        </row>
        <row r="418">
          <cell r="AL418" t="str">
            <v>8</v>
          </cell>
        </row>
        <row r="419">
          <cell r="A419" t="str">
            <v>蓝青青</v>
          </cell>
          <cell r="B419" t="str">
            <v>北京龙岩&amp;郑州&amp;厦门&amp;长沙&amp;西安销售（9.00-18.00）</v>
          </cell>
          <cell r="C419" t="str">
            <v>领视科技-营销中心-厦门营销中心-厦门营销二部-销售团队-汤章溢组-蓝青青组</v>
          </cell>
          <cell r="D419" t="str">
            <v/>
          </cell>
          <cell r="E419" t="str">
            <v>销售主管</v>
          </cell>
          <cell r="F419" t="str">
            <v>16762523471687597</v>
          </cell>
          <cell r="G419" t="str">
            <v>10</v>
          </cell>
          <cell r="H419" t="str">
            <v>7</v>
          </cell>
          <cell r="I419" t="str">
            <v>5008</v>
          </cell>
        </row>
        <row r="419">
          <cell r="S419" t="str">
            <v>2</v>
          </cell>
        </row>
        <row r="419">
          <cell r="Y419" t="str">
            <v>8</v>
          </cell>
        </row>
        <row r="419">
          <cell r="AG419" t="str">
            <v>8</v>
          </cell>
        </row>
        <row r="419">
          <cell r="AL419" t="str">
            <v>8</v>
          </cell>
        </row>
        <row r="420">
          <cell r="A420" t="str">
            <v>康燕</v>
          </cell>
          <cell r="B420" t="str">
            <v>北京龙岩&amp;郑州&amp;厦门&amp;长沙&amp;西安销售（9.00-18.00）</v>
          </cell>
          <cell r="C420" t="str">
            <v>领视科技-营销中心-厦门营销中心-厦门营销二部-销售团队-汤章溢组-许满玉组</v>
          </cell>
          <cell r="D420" t="str">
            <v/>
          </cell>
          <cell r="E420" t="str">
            <v>销售专员</v>
          </cell>
          <cell r="F420" t="str">
            <v>17107340572221379</v>
          </cell>
          <cell r="G420" t="str">
            <v>13</v>
          </cell>
          <cell r="H420" t="str">
            <v>7</v>
          </cell>
          <cell r="I420" t="str">
            <v>5431</v>
          </cell>
        </row>
        <row r="420">
          <cell r="Q420" t="str">
            <v>1</v>
          </cell>
        </row>
        <row r="421">
          <cell r="A421" t="str">
            <v>肖汝莉</v>
          </cell>
          <cell r="B421" t="str">
            <v>北京龙岩&amp;郑州&amp;厦门&amp;长沙&amp;西安销售（9.00-18.00）</v>
          </cell>
          <cell r="C421" t="str">
            <v>领视科技-营销中心-厦门营销中心-厦门营销二部-销售团队-汤章溢组-许满玉组</v>
          </cell>
          <cell r="D421" t="str">
            <v/>
          </cell>
          <cell r="E421" t="str">
            <v>销售专员</v>
          </cell>
          <cell r="F421" t="str">
            <v>1717465154515801</v>
          </cell>
          <cell r="G421" t="str">
            <v>13</v>
          </cell>
          <cell r="H421" t="str">
            <v>7</v>
          </cell>
          <cell r="I421" t="str">
            <v>5906</v>
          </cell>
        </row>
        <row r="422">
          <cell r="A422" t="str">
            <v>许满玉</v>
          </cell>
          <cell r="B422" t="str">
            <v>北京龙岩&amp;郑州&amp;厦门&amp;长沙&amp;西安销售（9.00-18.00）</v>
          </cell>
          <cell r="C422" t="str">
            <v>领视科技-营销中心-厦门营销中心-厦门营销二部-销售团队-汤章溢组-许满玉组</v>
          </cell>
          <cell r="D422" t="str">
            <v/>
          </cell>
          <cell r="E422" t="str">
            <v>销售主管</v>
          </cell>
          <cell r="F422" t="str">
            <v>16151683062543498</v>
          </cell>
          <cell r="G422" t="str">
            <v>11</v>
          </cell>
          <cell r="H422" t="str">
            <v>7</v>
          </cell>
          <cell r="I422" t="str">
            <v>4887</v>
          </cell>
        </row>
        <row r="422">
          <cell r="S422" t="str">
            <v>2</v>
          </cell>
        </row>
        <row r="423">
          <cell r="A423" t="str">
            <v>周阳</v>
          </cell>
          <cell r="B423" t="str">
            <v>北京龙岩&amp;郑州&amp;厦门&amp;长沙&amp;西安销售（9.00-18.00）</v>
          </cell>
          <cell r="C423" t="str">
            <v>领视科技-营销中心-厦门营销中心-厦门营销二部-销售团队-汤章溢组-许满玉组</v>
          </cell>
          <cell r="D423" t="str">
            <v/>
          </cell>
          <cell r="E423" t="str">
            <v>销售专员</v>
          </cell>
          <cell r="F423" t="str">
            <v>17156735453942002</v>
          </cell>
          <cell r="G423" t="str">
            <v>14</v>
          </cell>
          <cell r="H423" t="str">
            <v>7</v>
          </cell>
          <cell r="I423" t="str">
            <v>6448</v>
          </cell>
        </row>
        <row r="423">
          <cell r="Y423" t="str">
            <v>8</v>
          </cell>
        </row>
        <row r="423">
          <cell r="AG423" t="str">
            <v>16</v>
          </cell>
        </row>
        <row r="423">
          <cell r="AL423" t="str">
            <v>16</v>
          </cell>
        </row>
        <row r="424">
          <cell r="A424" t="str">
            <v>陈珊</v>
          </cell>
          <cell r="B424" t="str">
            <v>厦门办公室</v>
          </cell>
          <cell r="C424" t="str">
            <v>领视科技-营销中心-厦门营销中心-厦门营销二部-运营团队-杜雅妮组</v>
          </cell>
          <cell r="D424" t="str">
            <v/>
          </cell>
          <cell r="E424" t="str">
            <v>运营专员</v>
          </cell>
          <cell r="F424" t="str">
            <v>68335106101222274</v>
          </cell>
          <cell r="G424" t="str">
            <v>12</v>
          </cell>
          <cell r="H424" t="str">
            <v>7</v>
          </cell>
          <cell r="I424" t="str">
            <v>5790</v>
          </cell>
        </row>
        <row r="424">
          <cell r="Y424" t="str">
            <v>4</v>
          </cell>
        </row>
        <row r="424">
          <cell r="AF424" t="str">
            <v>0.5</v>
          </cell>
        </row>
        <row r="425">
          <cell r="A425" t="str">
            <v>杜雅妮</v>
          </cell>
          <cell r="B425" t="str">
            <v>厦门办公室</v>
          </cell>
          <cell r="C425" t="str">
            <v>领视科技-营销中心-厦门营销中心-厦门营销二部-运营团队-杜雅妮组</v>
          </cell>
          <cell r="D425" t="str">
            <v/>
          </cell>
          <cell r="E425" t="str">
            <v>运营主管</v>
          </cell>
          <cell r="F425" t="str">
            <v>213947176026647525</v>
          </cell>
          <cell r="G425" t="str">
            <v>11</v>
          </cell>
          <cell r="H425" t="str">
            <v>7</v>
          </cell>
          <cell r="I425" t="str">
            <v>4185</v>
          </cell>
        </row>
        <row r="425">
          <cell r="Q425" t="str">
            <v>1</v>
          </cell>
        </row>
        <row r="425">
          <cell r="V425" t="str">
            <v>1</v>
          </cell>
        </row>
        <row r="425">
          <cell r="Y425" t="str">
            <v>16</v>
          </cell>
        </row>
        <row r="426">
          <cell r="A426" t="str">
            <v>叶云霞</v>
          </cell>
          <cell r="B426" t="str">
            <v>厦门办公室</v>
          </cell>
          <cell r="C426" t="str">
            <v>领视科技-营销中心-厦门营销中心-厦门营销二部-运营团队-杜雅妮组</v>
          </cell>
          <cell r="D426" t="str">
            <v/>
          </cell>
          <cell r="E426" t="str">
            <v>运营专员</v>
          </cell>
          <cell r="F426" t="str">
            <v>16908547099705555</v>
          </cell>
          <cell r="G426" t="str">
            <v>13</v>
          </cell>
          <cell r="H426" t="str">
            <v>7</v>
          </cell>
          <cell r="I426" t="str">
            <v>6542</v>
          </cell>
        </row>
        <row r="426">
          <cell r="AG426" t="str">
            <v>8</v>
          </cell>
        </row>
        <row r="426">
          <cell r="AL426" t="str">
            <v>8</v>
          </cell>
        </row>
        <row r="427">
          <cell r="A427" t="str">
            <v>刘益先</v>
          </cell>
          <cell r="B427" t="str">
            <v>北京龙岩&amp;郑州&amp;厦门&amp;长沙&amp;西安销售（9.00-18.00）</v>
          </cell>
          <cell r="C427" t="str">
            <v>领视科技-营销中心-厦门营销中心-厦门营销一部</v>
          </cell>
          <cell r="D427" t="str">
            <v>0616684721361704</v>
          </cell>
          <cell r="E427" t="str">
            <v>销售总监</v>
          </cell>
          <cell r="F427" t="str">
            <v>0616684721361704</v>
          </cell>
          <cell r="G427" t="str">
            <v>15</v>
          </cell>
          <cell r="H427" t="str">
            <v>7</v>
          </cell>
          <cell r="I427" t="str">
            <v>7829</v>
          </cell>
          <cell r="J427" t="str">
            <v>1</v>
          </cell>
          <cell r="K427" t="str">
            <v>63</v>
          </cell>
        </row>
        <row r="427">
          <cell r="AG427" t="str">
            <v>16</v>
          </cell>
        </row>
        <row r="427">
          <cell r="AL427" t="str">
            <v>16</v>
          </cell>
        </row>
        <row r="428">
          <cell r="A428" t="str">
            <v>许欣瑜</v>
          </cell>
          <cell r="B428" t="str">
            <v>厦门办公室</v>
          </cell>
          <cell r="C428" t="str">
            <v>领视科技-营销中心-厦门营销中心-厦门营销一部</v>
          </cell>
          <cell r="D428" t="str">
            <v/>
          </cell>
          <cell r="E428" t="str">
            <v>人事行政</v>
          </cell>
          <cell r="F428" t="str">
            <v>17096044580408739</v>
          </cell>
          <cell r="G428" t="str">
            <v>10</v>
          </cell>
          <cell r="H428" t="str">
            <v>7</v>
          </cell>
          <cell r="I428" t="str">
            <v>4679</v>
          </cell>
        </row>
        <row r="428">
          <cell r="S428" t="str">
            <v>2</v>
          </cell>
        </row>
        <row r="428">
          <cell r="V428" t="str">
            <v>1</v>
          </cell>
        </row>
        <row r="429">
          <cell r="A429" t="str">
            <v>魏力莉</v>
          </cell>
          <cell r="B429" t="str">
            <v>长泰销售（魏力莉）</v>
          </cell>
          <cell r="C429" t="str">
            <v>领视科技-营销中心-厦门营销中心-厦门营销一部-销售团队-长泰分部</v>
          </cell>
          <cell r="D429" t="str">
            <v>093033116538897629</v>
          </cell>
          <cell r="E429" t="str">
            <v>资深销售三级</v>
          </cell>
          <cell r="F429" t="str">
            <v>093033116538897629</v>
          </cell>
          <cell r="G429" t="str">
            <v>13</v>
          </cell>
          <cell r="H429" t="str">
            <v>7</v>
          </cell>
          <cell r="I429" t="str">
            <v>7075</v>
          </cell>
        </row>
        <row r="430">
          <cell r="A430" t="str">
            <v>陈丹琴</v>
          </cell>
          <cell r="B430" t="str">
            <v>北京龙岩&amp;郑州&amp;厦门&amp;长沙&amp;西安销售（9.00-18.00）</v>
          </cell>
          <cell r="C430" t="str">
            <v>领视科技-营销中心-厦门营销中心-厦门营销一部-销售团队-刘益先组</v>
          </cell>
          <cell r="D430" t="str">
            <v/>
          </cell>
          <cell r="E430" t="str">
            <v>销售专员</v>
          </cell>
          <cell r="F430" t="str">
            <v>17254987414873861</v>
          </cell>
          <cell r="G430" t="str">
            <v>14</v>
          </cell>
          <cell r="H430" t="str">
            <v>7</v>
          </cell>
          <cell r="I430" t="str">
            <v>6513</v>
          </cell>
          <cell r="J430" t="str">
            <v>3</v>
          </cell>
          <cell r="K430" t="str">
            <v>10</v>
          </cell>
        </row>
        <row r="430">
          <cell r="V430" t="str">
            <v>0.5</v>
          </cell>
          <cell r="W430" t="str">
            <v>8</v>
          </cell>
        </row>
        <row r="430">
          <cell r="AG430" t="str">
            <v>16</v>
          </cell>
        </row>
        <row r="430">
          <cell r="AL430" t="str">
            <v>16</v>
          </cell>
        </row>
        <row r="431">
          <cell r="A431" t="str">
            <v>黄娜君</v>
          </cell>
          <cell r="B431" t="str">
            <v>北京龙岩&amp;郑州&amp;厦门&amp;长沙&amp;西安销售（9.00-18.00）</v>
          </cell>
          <cell r="C431" t="str">
            <v>领视科技-营销中心-厦门营销中心-厦门营销一部-销售团队-刘益先组</v>
          </cell>
          <cell r="D431" t="str">
            <v/>
          </cell>
          <cell r="E431" t="str">
            <v>资深销售二级</v>
          </cell>
          <cell r="F431" t="str">
            <v>286964381539795523</v>
          </cell>
          <cell r="G431" t="str">
            <v>12</v>
          </cell>
          <cell r="H431" t="str">
            <v>7</v>
          </cell>
          <cell r="I431" t="str">
            <v>4291</v>
          </cell>
          <cell r="J431" t="str">
            <v>10</v>
          </cell>
          <cell r="K431" t="str">
            <v>165</v>
          </cell>
        </row>
        <row r="431">
          <cell r="Q431" t="str">
            <v>2</v>
          </cell>
        </row>
        <row r="431">
          <cell r="V431" t="str">
            <v>1</v>
          </cell>
        </row>
        <row r="432">
          <cell r="A432" t="str">
            <v>蓝坤燕</v>
          </cell>
          <cell r="B432" t="str">
            <v>北京龙岩&amp;郑州&amp;厦门&amp;长沙&amp;西安销售（9.00-18.00）</v>
          </cell>
          <cell r="C432" t="str">
            <v>领视科技-营销中心-厦门营销中心-厦门营销一部-销售团队-刘益先组</v>
          </cell>
          <cell r="D432" t="str">
            <v/>
          </cell>
          <cell r="E432" t="str">
            <v>资深销售一级</v>
          </cell>
          <cell r="F432" t="str">
            <v>16176734809969746</v>
          </cell>
          <cell r="G432" t="str">
            <v>12</v>
          </cell>
          <cell r="H432" t="str">
            <v>7</v>
          </cell>
          <cell r="I432" t="str">
            <v>5458</v>
          </cell>
        </row>
        <row r="432">
          <cell r="AE432" t="str">
            <v>1</v>
          </cell>
        </row>
        <row r="433">
          <cell r="A433" t="str">
            <v>廖齐辉</v>
          </cell>
          <cell r="B433" t="str">
            <v>北京龙岩&amp;郑州&amp;厦门&amp;长沙&amp;西安销售（9.00-18.00）</v>
          </cell>
          <cell r="C433" t="str">
            <v>领视科技-营销中心-厦门营销中心-厦门营销一部-销售团队-刘益先组</v>
          </cell>
          <cell r="D433" t="str">
            <v/>
          </cell>
          <cell r="E433" t="str">
            <v>资深销售四级</v>
          </cell>
          <cell r="F433" t="str">
            <v>231307494524632207</v>
          </cell>
          <cell r="G433" t="str">
            <v>15</v>
          </cell>
          <cell r="H433" t="str">
            <v>7</v>
          </cell>
          <cell r="I433" t="str">
            <v>8396</v>
          </cell>
          <cell r="J433" t="str">
            <v>1</v>
          </cell>
          <cell r="K433" t="str">
            <v>6</v>
          </cell>
        </row>
        <row r="433">
          <cell r="T433" t="str">
            <v>7</v>
          </cell>
        </row>
        <row r="433">
          <cell r="AG433" t="str">
            <v>32</v>
          </cell>
        </row>
        <row r="433">
          <cell r="AL433" t="str">
            <v>32</v>
          </cell>
        </row>
        <row r="434">
          <cell r="A434" t="str">
            <v>林双玲</v>
          </cell>
          <cell r="B434" t="str">
            <v>北京龙岩&amp;郑州&amp;厦门&amp;长沙&amp;西安销售（9.00-18.00）</v>
          </cell>
          <cell r="C434" t="str">
            <v>领视科技-营销中心-厦门营销中心-厦门营销一部-销售团队-刘益先组</v>
          </cell>
          <cell r="D434" t="str">
            <v/>
          </cell>
          <cell r="E434" t="str">
            <v>销售专员</v>
          </cell>
          <cell r="F434" t="str">
            <v>17119358080695523</v>
          </cell>
          <cell r="G434" t="str">
            <v>12</v>
          </cell>
          <cell r="H434" t="str">
            <v>7</v>
          </cell>
          <cell r="I434" t="str">
            <v>5763</v>
          </cell>
        </row>
        <row r="434">
          <cell r="T434" t="str">
            <v>1</v>
          </cell>
        </row>
        <row r="434">
          <cell r="V434" t="str">
            <v>0.5</v>
          </cell>
        </row>
        <row r="435">
          <cell r="A435" t="str">
            <v>林雨铮</v>
          </cell>
          <cell r="B435" t="str">
            <v>北京龙岩&amp;郑州&amp;厦门&amp;长沙&amp;西安销售（9.00-18.00）</v>
          </cell>
          <cell r="C435" t="str">
            <v>领视科技-营销中心-厦门营销中心-厦门营销一部-销售团队-刘益先组</v>
          </cell>
          <cell r="D435" t="str">
            <v/>
          </cell>
          <cell r="E435" t="str">
            <v>销售专员</v>
          </cell>
          <cell r="F435" t="str">
            <v>17115092089569351</v>
          </cell>
          <cell r="G435" t="str">
            <v>14</v>
          </cell>
          <cell r="H435" t="str">
            <v>7</v>
          </cell>
          <cell r="I435" t="str">
            <v>5950</v>
          </cell>
          <cell r="J435" t="str">
            <v>2</v>
          </cell>
          <cell r="K435" t="str">
            <v>11</v>
          </cell>
        </row>
        <row r="435">
          <cell r="Q435" t="str">
            <v>1</v>
          </cell>
        </row>
        <row r="435">
          <cell r="AG435" t="str">
            <v>8</v>
          </cell>
        </row>
        <row r="435">
          <cell r="AL435" t="str">
            <v>8</v>
          </cell>
        </row>
        <row r="436">
          <cell r="A436" t="str">
            <v>刘建镇</v>
          </cell>
          <cell r="B436" t="str">
            <v>北京龙岩&amp;郑州&amp;厦门&amp;长沙&amp;西安销售（9.00-18.00）</v>
          </cell>
          <cell r="C436" t="str">
            <v>领视科技-营销中心-厦门营销中心-厦门营销一部-销售团队-刘益先组</v>
          </cell>
          <cell r="D436" t="str">
            <v/>
          </cell>
          <cell r="E436" t="str">
            <v>销售主管</v>
          </cell>
          <cell r="F436" t="str">
            <v>16843973611906318</v>
          </cell>
          <cell r="G436" t="str">
            <v>13</v>
          </cell>
          <cell r="H436" t="str">
            <v>7</v>
          </cell>
          <cell r="I436" t="str">
            <v>6154</v>
          </cell>
        </row>
        <row r="436">
          <cell r="S436" t="str">
            <v>1</v>
          </cell>
        </row>
        <row r="436">
          <cell r="AG436" t="str">
            <v>8</v>
          </cell>
        </row>
        <row r="436">
          <cell r="AL436" t="str">
            <v>8</v>
          </cell>
        </row>
        <row r="437">
          <cell r="A437" t="str">
            <v>沈宽敏（离职）</v>
          </cell>
          <cell r="B437" t="str">
            <v>未加入考勤组</v>
          </cell>
          <cell r="C437" t="str">
            <v>领视科技-营销中心-厦门营销中心-厦门营销一部-销售团队-刘益先组</v>
          </cell>
          <cell r="D437" t="str">
            <v/>
          </cell>
          <cell r="E437" t="str">
            <v>销售专员</v>
          </cell>
          <cell r="F437" t="str">
            <v>17300791494979131</v>
          </cell>
          <cell r="G437" t="str">
            <v>12</v>
          </cell>
          <cell r="H437" t="str">
            <v>5</v>
          </cell>
          <cell r="I437" t="str">
            <v>6182</v>
          </cell>
          <cell r="J437" t="str">
            <v>1</v>
          </cell>
          <cell r="K437" t="str">
            <v>2</v>
          </cell>
        </row>
        <row r="438">
          <cell r="A438" t="str">
            <v>温友杭</v>
          </cell>
          <cell r="B438" t="str">
            <v>北京龙岩&amp;郑州&amp;厦门&amp;长沙&amp;西安销售（9.00-18.00）</v>
          </cell>
          <cell r="C438" t="str">
            <v>领视科技-营销中心-厦门营销中心-厦门营销一部-销售团队-刘益先组</v>
          </cell>
          <cell r="D438" t="str">
            <v/>
          </cell>
          <cell r="E438" t="str">
            <v>销售专员</v>
          </cell>
          <cell r="F438" t="str">
            <v>17185918451846403</v>
          </cell>
          <cell r="G438" t="str">
            <v>13</v>
          </cell>
          <cell r="H438" t="str">
            <v>7</v>
          </cell>
          <cell r="I438" t="str">
            <v>7787</v>
          </cell>
          <cell r="J438" t="str">
            <v>4</v>
          </cell>
          <cell r="K438" t="str">
            <v>20</v>
          </cell>
        </row>
        <row r="438">
          <cell r="V438" t="str">
            <v>0.5</v>
          </cell>
        </row>
        <row r="439">
          <cell r="A439" t="str">
            <v>谢雪平</v>
          </cell>
          <cell r="B439" t="str">
            <v>北京龙岩&amp;郑州&amp;厦门&amp;长沙&amp;西安销售（9.00-18.00）</v>
          </cell>
          <cell r="C439" t="str">
            <v>领视科技-营销中心-厦门营销中心-厦门营销一部-销售团队-刘益先组</v>
          </cell>
          <cell r="D439" t="str">
            <v/>
          </cell>
          <cell r="E439" t="str">
            <v>销售专员</v>
          </cell>
          <cell r="F439" t="str">
            <v>17109867464687947</v>
          </cell>
          <cell r="G439" t="str">
            <v>13</v>
          </cell>
          <cell r="H439" t="str">
            <v>7</v>
          </cell>
          <cell r="I439" t="str">
            <v>5427</v>
          </cell>
        </row>
        <row r="439">
          <cell r="R439" t="str">
            <v>1</v>
          </cell>
        </row>
        <row r="440">
          <cell r="A440" t="str">
            <v>杨潮侠</v>
          </cell>
          <cell r="B440" t="str">
            <v>北京龙岩&amp;郑州&amp;厦门&amp;长沙&amp;西安销售（9.00-18.00）</v>
          </cell>
          <cell r="C440" t="str">
            <v>领视科技-营销中心-厦门营销中心-厦门营销一部-销售团队-刘益先组</v>
          </cell>
          <cell r="D440" t="str">
            <v/>
          </cell>
          <cell r="E440" t="str">
            <v>销售专员</v>
          </cell>
          <cell r="F440" t="str">
            <v>17218701528005091</v>
          </cell>
          <cell r="G440" t="str">
            <v>15</v>
          </cell>
          <cell r="H440" t="str">
            <v>7</v>
          </cell>
          <cell r="I440" t="str">
            <v>7000</v>
          </cell>
          <cell r="J440" t="str">
            <v>2</v>
          </cell>
          <cell r="K440" t="str">
            <v>8</v>
          </cell>
        </row>
        <row r="440">
          <cell r="AG440" t="str">
            <v>16</v>
          </cell>
        </row>
        <row r="440">
          <cell r="AL440" t="str">
            <v>16</v>
          </cell>
        </row>
        <row r="441">
          <cell r="A441" t="str">
            <v>叶瑞珠</v>
          </cell>
          <cell r="B441" t="str">
            <v>北京龙岩&amp;郑州&amp;厦门&amp;长沙&amp;西安销售（9.00-18.00）</v>
          </cell>
          <cell r="C441" t="str">
            <v>领视科技-营销中心-厦门营销中心-厦门营销一部-销售团队-刘益先组</v>
          </cell>
          <cell r="D441" t="str">
            <v/>
          </cell>
          <cell r="E441" t="str">
            <v>销售专员</v>
          </cell>
          <cell r="F441" t="str">
            <v>17119367254713548</v>
          </cell>
          <cell r="G441" t="str">
            <v>11</v>
          </cell>
          <cell r="H441" t="str">
            <v>7</v>
          </cell>
          <cell r="I441" t="str">
            <v>5044</v>
          </cell>
          <cell r="J441" t="str">
            <v>1</v>
          </cell>
          <cell r="K441" t="str">
            <v>2</v>
          </cell>
        </row>
        <row r="441">
          <cell r="Q441" t="str">
            <v>1</v>
          </cell>
        </row>
        <row r="441">
          <cell r="T441" t="str">
            <v>3</v>
          </cell>
        </row>
        <row r="441">
          <cell r="V441" t="str">
            <v>1</v>
          </cell>
        </row>
        <row r="442">
          <cell r="A442" t="str">
            <v>郑鸿政</v>
          </cell>
          <cell r="B442" t="str">
            <v>北京龙岩&amp;郑州&amp;厦门&amp;长沙&amp;西安销售（9.00-18.00）</v>
          </cell>
          <cell r="C442" t="str">
            <v>领视科技-营销中心-厦门营销中心-厦门营销一部-销售团队-刘益先组</v>
          </cell>
          <cell r="D442" t="str">
            <v/>
          </cell>
          <cell r="E442" t="str">
            <v>销售专员</v>
          </cell>
          <cell r="F442" t="str">
            <v>17191937127341355</v>
          </cell>
          <cell r="G442" t="str">
            <v>14</v>
          </cell>
          <cell r="H442" t="str">
            <v>7</v>
          </cell>
          <cell r="I442" t="str">
            <v>6711</v>
          </cell>
        </row>
        <row r="442">
          <cell r="S442" t="str">
            <v>1</v>
          </cell>
        </row>
        <row r="442">
          <cell r="AG442" t="str">
            <v>16</v>
          </cell>
        </row>
        <row r="442">
          <cell r="AL442" t="str">
            <v>16</v>
          </cell>
        </row>
        <row r="443">
          <cell r="A443" t="str">
            <v>周贵清</v>
          </cell>
          <cell r="B443" t="str">
            <v>北京龙岩&amp;郑州&amp;厦门&amp;长沙&amp;西安销售（9.00-18.00）</v>
          </cell>
          <cell r="C443" t="str">
            <v>领视科技-营销中心-厦门营销中心-厦门营销一部-销售团队-刘益先组</v>
          </cell>
          <cell r="D443" t="str">
            <v/>
          </cell>
          <cell r="E443" t="str">
            <v>销售专员</v>
          </cell>
          <cell r="F443" t="str">
            <v>17261046047587268</v>
          </cell>
          <cell r="G443" t="str">
            <v>16</v>
          </cell>
          <cell r="H443" t="str">
            <v>7</v>
          </cell>
          <cell r="I443" t="str">
            <v>7823</v>
          </cell>
        </row>
        <row r="443">
          <cell r="AG443" t="str">
            <v>24</v>
          </cell>
        </row>
        <row r="443">
          <cell r="AL443" t="str">
            <v>24</v>
          </cell>
        </row>
        <row r="444">
          <cell r="A444" t="str">
            <v>李梦阳</v>
          </cell>
          <cell r="B444" t="str">
            <v>厦门办公室</v>
          </cell>
          <cell r="C444" t="str">
            <v>领视科技-营销中心-厦门营销中心-厦门营销一部-运营团队-李梦阳组</v>
          </cell>
          <cell r="D444" t="str">
            <v/>
          </cell>
          <cell r="E444" t="str">
            <v>运营主管</v>
          </cell>
          <cell r="F444" t="str">
            <v>046025331026283547</v>
          </cell>
          <cell r="G444" t="str">
            <v>12</v>
          </cell>
          <cell r="H444" t="str">
            <v>7</v>
          </cell>
          <cell r="I444" t="str">
            <v>6554</v>
          </cell>
        </row>
        <row r="444">
          <cell r="V444" t="str">
            <v>2</v>
          </cell>
        </row>
        <row r="444">
          <cell r="AG444" t="str">
            <v>8</v>
          </cell>
        </row>
        <row r="444">
          <cell r="AI444" t="str">
            <v>8</v>
          </cell>
        </row>
        <row r="445">
          <cell r="A445" t="str">
            <v>孙敏</v>
          </cell>
          <cell r="B445" t="str">
            <v>厦门办公室</v>
          </cell>
          <cell r="C445" t="str">
            <v>领视科技-营销中心-厦门营销中心-厦门营销一部-运营团队-李梦阳组</v>
          </cell>
          <cell r="D445" t="str">
            <v/>
          </cell>
          <cell r="E445" t="str">
            <v>运营专员</v>
          </cell>
          <cell r="F445" t="str">
            <v>2804636356750870</v>
          </cell>
          <cell r="G445" t="str">
            <v>13</v>
          </cell>
          <cell r="H445" t="str">
            <v>7</v>
          </cell>
          <cell r="I445" t="str">
            <v>5917</v>
          </cell>
          <cell r="J445" t="str">
            <v>4</v>
          </cell>
          <cell r="K445" t="str">
            <v>14</v>
          </cell>
        </row>
        <row r="446">
          <cell r="A446" t="str">
            <v>王家盛</v>
          </cell>
          <cell r="B446" t="str">
            <v>厦门办公室</v>
          </cell>
          <cell r="C446" t="str">
            <v>领视科技-营销中心-厦门营销中心-厦门营销一部-运营团队-李梦阳组</v>
          </cell>
          <cell r="D446" t="str">
            <v/>
          </cell>
          <cell r="E446" t="str">
            <v>运营专员</v>
          </cell>
          <cell r="F446" t="str">
            <v>263249363029183664</v>
          </cell>
          <cell r="G446" t="str">
            <v>13</v>
          </cell>
          <cell r="H446" t="str">
            <v>7</v>
          </cell>
          <cell r="I446" t="str">
            <v>6215</v>
          </cell>
        </row>
        <row r="447">
          <cell r="A447" t="str">
            <v>夜琛</v>
          </cell>
          <cell r="B447" t="str">
            <v>厦门办公室</v>
          </cell>
          <cell r="C447" t="str">
            <v>领视科技-营销中心-厦门营销中心-厦门营销一部-运营团队-李梦阳组</v>
          </cell>
          <cell r="D447" t="str">
            <v/>
          </cell>
          <cell r="E447" t="str">
            <v>运营专员</v>
          </cell>
          <cell r="F447" t="str">
            <v>0562086705736895</v>
          </cell>
          <cell r="G447" t="str">
            <v>13</v>
          </cell>
          <cell r="H447" t="str">
            <v>7</v>
          </cell>
          <cell r="I447" t="str">
            <v>6269</v>
          </cell>
        </row>
        <row r="448">
          <cell r="A448" t="str">
            <v>郭学雷</v>
          </cell>
          <cell r="B448" t="str">
            <v>北京龙岩&amp;郑州&amp;厦门&amp;长沙&amp;西安销售（9.00-18.00）</v>
          </cell>
          <cell r="C448" t="str">
            <v>领视科技-营销中心-郑州营销中心</v>
          </cell>
          <cell r="D448" t="str">
            <v/>
          </cell>
          <cell r="E448" t="str">
            <v>销售经理</v>
          </cell>
          <cell r="F448" t="str">
            <v>045050455736418046</v>
          </cell>
        </row>
        <row r="448">
          <cell r="H448" t="str">
            <v>7</v>
          </cell>
        </row>
        <row r="448">
          <cell r="T448" t="str">
            <v>2</v>
          </cell>
        </row>
        <row r="449">
          <cell r="A449" t="str">
            <v>安治豪</v>
          </cell>
          <cell r="B449" t="str">
            <v>北京龙岩&amp;郑州&amp;厦门&amp;长沙&amp;西安销售（9.00-18.00）</v>
          </cell>
          <cell r="C449" t="str">
            <v>领视科技-营销中心-郑州营销中心-销售团队</v>
          </cell>
          <cell r="D449" t="str">
            <v/>
          </cell>
          <cell r="E449" t="str">
            <v>销售专员</v>
          </cell>
          <cell r="F449" t="str">
            <v>16989905264738515</v>
          </cell>
        </row>
        <row r="449">
          <cell r="H449" t="str">
            <v>7</v>
          </cell>
        </row>
        <row r="449">
          <cell r="AG449" t="str">
            <v>16</v>
          </cell>
        </row>
        <row r="449">
          <cell r="AL449" t="str">
            <v>16</v>
          </cell>
        </row>
        <row r="450">
          <cell r="A450" t="str">
            <v>陈建鹏</v>
          </cell>
          <cell r="B450" t="str">
            <v>北京龙岩&amp;郑州&amp;厦门&amp;长沙&amp;西安销售（9.00-18.00）</v>
          </cell>
          <cell r="C450" t="str">
            <v>领视科技-营销中心-郑州营销中心-销售团队</v>
          </cell>
          <cell r="D450" t="str">
            <v/>
          </cell>
          <cell r="E450" t="str">
            <v>销售专员</v>
          </cell>
          <cell r="F450" t="str">
            <v>17343315175554142</v>
          </cell>
        </row>
        <row r="450">
          <cell r="H450" t="str">
            <v>7</v>
          </cell>
        </row>
        <row r="450">
          <cell r="S450" t="str">
            <v>12</v>
          </cell>
        </row>
        <row r="451">
          <cell r="A451" t="str">
            <v>雷宇</v>
          </cell>
          <cell r="B451" t="str">
            <v>北京龙岩&amp;郑州&amp;厦门&amp;长沙&amp;西安销售（9.00-18.00）</v>
          </cell>
          <cell r="C451" t="str">
            <v>领视科技-营销中心-郑州营销中心-销售团队</v>
          </cell>
          <cell r="D451" t="str">
            <v/>
          </cell>
          <cell r="E451" t="str">
            <v>销售专员</v>
          </cell>
          <cell r="F451" t="str">
            <v>17288758293837241</v>
          </cell>
        </row>
        <row r="451">
          <cell r="H451" t="str">
            <v>7</v>
          </cell>
        </row>
        <row r="451">
          <cell r="S451" t="str">
            <v>12</v>
          </cell>
        </row>
        <row r="452">
          <cell r="A452" t="str">
            <v>陆慧敏</v>
          </cell>
          <cell r="B452" t="str">
            <v>北京龙岩&amp;郑州&amp;厦门&amp;长沙&amp;西安销售（9.00-18.00）</v>
          </cell>
          <cell r="C452" t="str">
            <v>领视科技-营销中心-郑州营销中心-销售团队</v>
          </cell>
          <cell r="D452" t="str">
            <v/>
          </cell>
          <cell r="E452" t="str">
            <v>资深销售二级</v>
          </cell>
          <cell r="F452" t="str">
            <v>273264400037768590</v>
          </cell>
        </row>
        <row r="452">
          <cell r="H452" t="str">
            <v>7</v>
          </cell>
        </row>
        <row r="453">
          <cell r="A453" t="str">
            <v>张珍珠</v>
          </cell>
          <cell r="B453" t="str">
            <v>北京龙岩&amp;郑州&amp;厦门&amp;长沙&amp;西安销售（9.00-18.00）</v>
          </cell>
          <cell r="C453" t="str">
            <v>领视科技-营销中心-郑州营销中心-销售团队</v>
          </cell>
          <cell r="D453" t="str">
            <v/>
          </cell>
          <cell r="E453" t="str">
            <v>资深销售二级</v>
          </cell>
          <cell r="F453" t="str">
            <v>112242540224350931</v>
          </cell>
        </row>
        <row r="453">
          <cell r="H453" t="str">
            <v>7</v>
          </cell>
        </row>
        <row r="453">
          <cell r="AG453" t="str">
            <v>16</v>
          </cell>
        </row>
        <row r="453">
          <cell r="AL453" t="str">
            <v>16</v>
          </cell>
        </row>
        <row r="454">
          <cell r="A454" t="str">
            <v>李贺军</v>
          </cell>
          <cell r="B454" t="str">
            <v>北京龙岩&amp;郑州&amp;厦门&amp;长沙&amp;西安销售（9.00-18.00）</v>
          </cell>
          <cell r="C454" t="str">
            <v>领视科技-营销中心-郑州营销中心-销售团队-张文君组</v>
          </cell>
          <cell r="D454" t="str">
            <v/>
          </cell>
          <cell r="E454" t="str">
            <v>销售专员</v>
          </cell>
          <cell r="F454" t="str">
            <v>17107297815747889</v>
          </cell>
        </row>
        <row r="454">
          <cell r="H454" t="str">
            <v>7</v>
          </cell>
        </row>
        <row r="454">
          <cell r="T454" t="str">
            <v>2</v>
          </cell>
        </row>
        <row r="454">
          <cell r="V454" t="str">
            <v>1</v>
          </cell>
        </row>
        <row r="454">
          <cell r="AG454" t="str">
            <v>16</v>
          </cell>
        </row>
        <row r="454">
          <cell r="AL454" t="str">
            <v>16</v>
          </cell>
        </row>
        <row r="455">
          <cell r="A455" t="str">
            <v>李婷</v>
          </cell>
          <cell r="B455" t="str">
            <v>北京龙岩&amp;郑州&amp;厦门&amp;长沙&amp;西安销售（9.00-18.00）</v>
          </cell>
          <cell r="C455" t="str">
            <v>领视科技-营销中心-郑州营销中心-销售团队-张文君组</v>
          </cell>
          <cell r="D455" t="str">
            <v/>
          </cell>
          <cell r="E455" t="str">
            <v>销售专员</v>
          </cell>
          <cell r="F455" t="str">
            <v>17319009814276410</v>
          </cell>
        </row>
        <row r="455">
          <cell r="H455" t="str">
            <v>7</v>
          </cell>
          <cell r="I455" t="str">
            <v>960</v>
          </cell>
        </row>
        <row r="455">
          <cell r="S455" t="str">
            <v>10</v>
          </cell>
          <cell r="T455" t="str">
            <v>2</v>
          </cell>
        </row>
        <row r="455">
          <cell r="AG455" t="str">
            <v>16</v>
          </cell>
        </row>
        <row r="455">
          <cell r="AL455" t="str">
            <v>16</v>
          </cell>
        </row>
        <row r="456">
          <cell r="A456" t="str">
            <v>张文君</v>
          </cell>
          <cell r="B456" t="str">
            <v>北京龙岩&amp;郑州&amp;厦门&amp;长沙&amp;西安销售（9.00-18.00）</v>
          </cell>
          <cell r="C456" t="str">
            <v>领视科技-营销中心-郑州营销中心-销售团队-张文君组</v>
          </cell>
          <cell r="D456" t="str">
            <v/>
          </cell>
          <cell r="E456" t="str">
            <v>销售主管</v>
          </cell>
          <cell r="F456" t="str">
            <v>650235382324229524</v>
          </cell>
        </row>
        <row r="456">
          <cell r="H456" t="str">
            <v>7</v>
          </cell>
        </row>
        <row r="456">
          <cell r="T456" t="str">
            <v>2</v>
          </cell>
        </row>
        <row r="457">
          <cell r="A457" t="str">
            <v>赵景楠</v>
          </cell>
          <cell r="B457" t="str">
            <v>北京龙岩&amp;郑州&amp;厦门&amp;长沙&amp;西安销售（9.00-18.00）</v>
          </cell>
          <cell r="C457" t="str">
            <v>领视科技-营销中心-郑州营销中心-销售团队-张文君组</v>
          </cell>
          <cell r="D457" t="str">
            <v/>
          </cell>
          <cell r="E457" t="str">
            <v>销售专员</v>
          </cell>
          <cell r="F457" t="str">
            <v>17107287732412413</v>
          </cell>
        </row>
        <row r="457">
          <cell r="H457" t="str">
            <v>7</v>
          </cell>
        </row>
        <row r="457">
          <cell r="T457" t="str">
            <v>2</v>
          </cell>
        </row>
        <row r="458">
          <cell r="A458" t="str">
            <v>高峰</v>
          </cell>
          <cell r="B458" t="str">
            <v>北京龙岩&amp;郑州&amp;厦门&amp;长沙&amp;西安销售（9.00-18.00）</v>
          </cell>
          <cell r="C458" t="str">
            <v>领视科技-营销中心-郑州营销中心-销售团队-菅丽萍组</v>
          </cell>
          <cell r="D458" t="str">
            <v/>
          </cell>
          <cell r="E458" t="str">
            <v>销售专员</v>
          </cell>
          <cell r="F458" t="str">
            <v>17258473650361842</v>
          </cell>
        </row>
        <row r="458">
          <cell r="H458" t="str">
            <v>7</v>
          </cell>
        </row>
        <row r="458">
          <cell r="S458" t="str">
            <v>12</v>
          </cell>
        </row>
        <row r="459">
          <cell r="A459" t="str">
            <v>李成龙</v>
          </cell>
          <cell r="B459" t="str">
            <v>北京龙岩&amp;郑州&amp;厦门&amp;长沙&amp;西安销售（9.00-18.00）</v>
          </cell>
          <cell r="C459" t="str">
            <v>领视科技-营销中心-郑州营销中心-销售团队-菅丽萍组</v>
          </cell>
          <cell r="D459" t="str">
            <v/>
          </cell>
          <cell r="E459" t="str">
            <v>销售专员</v>
          </cell>
          <cell r="F459" t="str">
            <v>17258472641901411</v>
          </cell>
          <cell r="G459" t="str">
            <v>1</v>
          </cell>
          <cell r="H459" t="str">
            <v>7</v>
          </cell>
        </row>
        <row r="459">
          <cell r="Q459" t="str">
            <v>1</v>
          </cell>
        </row>
        <row r="459">
          <cell r="S459" t="str">
            <v>11</v>
          </cell>
        </row>
        <row r="460">
          <cell r="A460" t="str">
            <v>孙世豪</v>
          </cell>
          <cell r="B460" t="str">
            <v>北京龙岩&amp;郑州&amp;厦门&amp;长沙&amp;西安销售（9.00-18.00）</v>
          </cell>
          <cell r="C460" t="str">
            <v>领视科技-营销中心-郑州营销中心-销售团队-菅丽萍组</v>
          </cell>
          <cell r="D460" t="str">
            <v/>
          </cell>
          <cell r="E460" t="str">
            <v>销售专员</v>
          </cell>
          <cell r="F460" t="str">
            <v>17113331970787265</v>
          </cell>
        </row>
        <row r="460">
          <cell r="H460" t="str">
            <v>7</v>
          </cell>
        </row>
        <row r="461">
          <cell r="A461" t="str">
            <v>谢娟</v>
          </cell>
          <cell r="B461" t="str">
            <v>北京龙岩&amp;郑州&amp;厦门&amp;长沙&amp;西安销售（9.00-18.00）</v>
          </cell>
          <cell r="C461" t="str">
            <v>领视科技-营销中心-郑州营销中心-销售团队-菅丽萍组</v>
          </cell>
          <cell r="D461" t="str">
            <v/>
          </cell>
          <cell r="E461" t="str">
            <v>资深销售一级</v>
          </cell>
          <cell r="F461" t="str">
            <v>29014267661135165</v>
          </cell>
        </row>
        <row r="461">
          <cell r="H461" t="str">
            <v>7</v>
          </cell>
        </row>
        <row r="462">
          <cell r="A462" t="str">
            <v>菅丽萍</v>
          </cell>
          <cell r="B462" t="str">
            <v>北京龙岩&amp;郑州&amp;厦门&amp;长沙&amp;西安销售（9.00-18.00）</v>
          </cell>
          <cell r="C462" t="str">
            <v>领视科技-营销中心-郑州营销中心-销售团队-菅丽萍组</v>
          </cell>
          <cell r="D462" t="str">
            <v/>
          </cell>
          <cell r="E462" t="str">
            <v>销售主管</v>
          </cell>
          <cell r="F462" t="str">
            <v>284454674833072117</v>
          </cell>
        </row>
        <row r="462">
          <cell r="H462" t="str">
            <v>7</v>
          </cell>
        </row>
        <row r="463">
          <cell r="A463" t="str">
            <v>柴明军</v>
          </cell>
          <cell r="B463" t="str">
            <v>郑州分部</v>
          </cell>
          <cell r="C463" t="str">
            <v>领视科技-营销中心-郑州营销中心-运营团队</v>
          </cell>
          <cell r="D463" t="str">
            <v/>
          </cell>
          <cell r="E463" t="str">
            <v>运营专员</v>
          </cell>
          <cell r="F463" t="str">
            <v>15946970388354518</v>
          </cell>
        </row>
        <row r="463">
          <cell r="H463" t="str">
            <v>7</v>
          </cell>
        </row>
        <row r="464">
          <cell r="A464" t="str">
            <v>邢卓远</v>
          </cell>
          <cell r="B464" t="str">
            <v>郑州分部</v>
          </cell>
          <cell r="C464" t="str">
            <v>领视科技-营销中心-郑州营销中心-运营团队</v>
          </cell>
          <cell r="D464" t="str">
            <v/>
          </cell>
          <cell r="E464" t="str">
            <v>运营专员</v>
          </cell>
          <cell r="F464" t="str">
            <v>17095184863124866</v>
          </cell>
        </row>
        <row r="464">
          <cell r="H464" t="str">
            <v>7</v>
          </cell>
        </row>
        <row r="465">
          <cell r="A465" t="str">
            <v>张庆庆</v>
          </cell>
          <cell r="B465" t="str">
            <v>郑州分部</v>
          </cell>
          <cell r="C465" t="str">
            <v>领视科技-营销中心-郑州营销中心-运营团队</v>
          </cell>
          <cell r="D465" t="str">
            <v/>
          </cell>
          <cell r="E465" t="str">
            <v>运营专员</v>
          </cell>
          <cell r="F465" t="str">
            <v>283428000024176608</v>
          </cell>
        </row>
        <row r="465">
          <cell r="H465" t="str">
            <v>7</v>
          </cell>
        </row>
        <row r="466">
          <cell r="A466" t="str">
            <v>杜润平</v>
          </cell>
          <cell r="B466" t="str">
            <v>上海办公室</v>
          </cell>
          <cell r="C466" t="str">
            <v>领视科技-总经办</v>
          </cell>
          <cell r="D466" t="str">
            <v/>
          </cell>
          <cell r="E466" t="str">
            <v>总经理助理</v>
          </cell>
          <cell r="F466" t="str">
            <v>16823019820926037</v>
          </cell>
          <cell r="G466" t="str">
            <v>10</v>
          </cell>
          <cell r="H466" t="str">
            <v>7</v>
          </cell>
          <cell r="I466" t="str">
            <v>4925</v>
          </cell>
        </row>
        <row r="466">
          <cell r="R466" t="str">
            <v>1</v>
          </cell>
        </row>
        <row r="466">
          <cell r="W466" t="str">
            <v>16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月度汇总"/>
      <sheetName val="打卡时间"/>
      <sheetName val="每日统计"/>
      <sheetName val="原始记录"/>
    </sheetNames>
    <sheetDataSet>
      <sheetData sheetId="0" refreshError="1">
        <row r="1">
          <cell r="A1" t="str">
            <v>月度汇总 统计日期：2025-01-01 至 2025-01-31</v>
          </cell>
        </row>
        <row r="2">
          <cell r="A2" t="str">
            <v>报表生成时间：2025-02-05 13:45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  <cell r="S3" t="str">
            <v>旷工天数</v>
          </cell>
          <cell r="T3" t="str">
            <v>出差时长</v>
          </cell>
          <cell r="U3" t="str">
            <v>外出时长</v>
          </cell>
          <cell r="V3" t="str">
            <v>请假</v>
          </cell>
        </row>
        <row r="3">
          <cell r="AG3" t="str">
            <v>加班总时长</v>
          </cell>
          <cell r="AH3" t="str">
            <v>加班时长（转加班费）</v>
          </cell>
        </row>
        <row r="3">
          <cell r="AK3" t="str">
            <v>加班时长（转调休）</v>
          </cell>
        </row>
        <row r="4">
          <cell r="V4" t="str">
            <v>年假(天)</v>
          </cell>
          <cell r="W4" t="str">
            <v>事假(小时)</v>
          </cell>
          <cell r="X4" t="str">
            <v>病假(天)</v>
          </cell>
          <cell r="Y4" t="str">
            <v>调休(小时)</v>
          </cell>
          <cell r="Z4" t="str">
            <v>婚假(天)</v>
          </cell>
          <cell r="AA4" t="str">
            <v>产假(天)</v>
          </cell>
          <cell r="AB4" t="str">
            <v>陪产假(天)</v>
          </cell>
          <cell r="AC4" t="str">
            <v>丧假(天)</v>
          </cell>
          <cell r="AD4" t="str">
            <v>哺乳假(小时)</v>
          </cell>
          <cell r="AE4" t="str">
            <v>育儿假(天)</v>
          </cell>
          <cell r="AF4" t="str">
            <v>产检假(天)</v>
          </cell>
        </row>
        <row r="4">
          <cell r="AH4" t="str">
            <v>工作日（转加班费）</v>
          </cell>
          <cell r="AI4" t="str">
            <v>休息日（转加班费）</v>
          </cell>
          <cell r="AJ4" t="str">
            <v>节假日（转加班费）</v>
          </cell>
          <cell r="AK4" t="str">
            <v>工作日（转调休）</v>
          </cell>
          <cell r="AL4" t="str">
            <v>休息日（转调休）</v>
          </cell>
        </row>
        <row r="5">
          <cell r="A5" t="str">
            <v>IT</v>
          </cell>
          <cell r="B5" t="str">
            <v>上海办公室</v>
          </cell>
          <cell r="C5" t="str">
            <v>领视科技</v>
          </cell>
          <cell r="D5" t="str">
            <v/>
          </cell>
          <cell r="E5" t="str">
            <v/>
          </cell>
          <cell r="F5" t="str">
            <v>0131123117643371</v>
          </cell>
        </row>
        <row r="5">
          <cell r="H5" t="str">
            <v>12</v>
          </cell>
        </row>
        <row r="6">
          <cell r="A6" t="str">
            <v>刘其坚</v>
          </cell>
          <cell r="B6" t="str">
            <v>未加入考勤组</v>
          </cell>
          <cell r="C6" t="str">
            <v>领视科技</v>
          </cell>
          <cell r="D6" t="str">
            <v/>
          </cell>
          <cell r="E6" t="str">
            <v>CEO</v>
          </cell>
          <cell r="F6" t="str">
            <v>085643603120865212</v>
          </cell>
        </row>
        <row r="7">
          <cell r="A7" t="str">
            <v>邓雅芳</v>
          </cell>
          <cell r="B7" t="str">
            <v>上海办公室</v>
          </cell>
          <cell r="C7" t="str">
            <v>领视科技-财务部</v>
          </cell>
          <cell r="D7" t="str">
            <v/>
          </cell>
          <cell r="E7" t="str">
            <v>财务专员</v>
          </cell>
          <cell r="F7" t="str">
            <v>1638323873740942</v>
          </cell>
          <cell r="G7" t="str">
            <v>21</v>
          </cell>
          <cell r="H7" t="str">
            <v>12</v>
          </cell>
          <cell r="I7" t="str">
            <v>8754</v>
          </cell>
          <cell r="J7" t="str">
            <v>3</v>
          </cell>
          <cell r="K7" t="str">
            <v>13</v>
          </cell>
        </row>
        <row r="7">
          <cell r="R7" t="str">
            <v>1</v>
          </cell>
        </row>
        <row r="7">
          <cell r="U7" t="str">
            <v>2.5</v>
          </cell>
          <cell r="V7" t="str">
            <v>1</v>
          </cell>
        </row>
        <row r="7">
          <cell r="Y7" t="str">
            <v>6</v>
          </cell>
        </row>
        <row r="7">
          <cell r="AG7" t="str">
            <v>14.5</v>
          </cell>
        </row>
        <row r="7">
          <cell r="AL7" t="str">
            <v>10</v>
          </cell>
        </row>
        <row r="8">
          <cell r="A8" t="str">
            <v>胡生娜</v>
          </cell>
          <cell r="B8" t="str">
            <v>上海办公室</v>
          </cell>
          <cell r="C8" t="str">
            <v>领视科技-财务部</v>
          </cell>
          <cell r="D8" t="str">
            <v/>
          </cell>
          <cell r="E8" t="str">
            <v>财务总监</v>
          </cell>
          <cell r="F8" t="str">
            <v>15909773962266612</v>
          </cell>
          <cell r="G8" t="str">
            <v>19</v>
          </cell>
          <cell r="H8" t="str">
            <v>12</v>
          </cell>
          <cell r="I8" t="str">
            <v>8816</v>
          </cell>
        </row>
        <row r="8">
          <cell r="R8" t="str">
            <v>1</v>
          </cell>
        </row>
        <row r="8">
          <cell r="V8" t="str">
            <v>0.5</v>
          </cell>
          <cell r="W8" t="str">
            <v>0.5</v>
          </cell>
        </row>
        <row r="9">
          <cell r="A9" t="str">
            <v>刘玉</v>
          </cell>
          <cell r="B9" t="str">
            <v>上海办公室</v>
          </cell>
          <cell r="C9" t="str">
            <v>领视科技-财务部</v>
          </cell>
          <cell r="D9" t="str">
            <v/>
          </cell>
          <cell r="E9" t="str">
            <v>财务专员</v>
          </cell>
          <cell r="F9" t="str">
            <v>0960510410681073</v>
          </cell>
          <cell r="G9" t="str">
            <v>17</v>
          </cell>
          <cell r="H9" t="str">
            <v>12</v>
          </cell>
          <cell r="I9" t="str">
            <v>8265</v>
          </cell>
        </row>
        <row r="9">
          <cell r="V9" t="str">
            <v>2</v>
          </cell>
        </row>
        <row r="10">
          <cell r="A10" t="str">
            <v>倪亦歆</v>
          </cell>
          <cell r="B10" t="str">
            <v>上海办公室</v>
          </cell>
          <cell r="C10" t="str">
            <v>领视科技-财务部</v>
          </cell>
          <cell r="D10" t="str">
            <v/>
          </cell>
          <cell r="E10" t="str">
            <v>财务专员</v>
          </cell>
          <cell r="F10" t="str">
            <v>17131464937827024</v>
          </cell>
          <cell r="G10" t="str">
            <v>17</v>
          </cell>
          <cell r="H10" t="str">
            <v>12</v>
          </cell>
          <cell r="I10" t="str">
            <v>7953</v>
          </cell>
        </row>
        <row r="10">
          <cell r="O10" t="str">
            <v>1</v>
          </cell>
          <cell r="P10" t="str">
            <v>324</v>
          </cell>
        </row>
        <row r="10">
          <cell r="V10" t="str">
            <v>2.5</v>
          </cell>
        </row>
        <row r="10">
          <cell r="Y10" t="str">
            <v>7.5</v>
          </cell>
        </row>
        <row r="10">
          <cell r="AG10" t="str">
            <v>7.5</v>
          </cell>
        </row>
        <row r="10">
          <cell r="AL10" t="str">
            <v>7.5</v>
          </cell>
        </row>
        <row r="11">
          <cell r="A11" t="str">
            <v>罗细娟</v>
          </cell>
          <cell r="B11" t="str">
            <v>上海产研中心</v>
          </cell>
          <cell r="C11" t="str">
            <v>领视科技-产研二部</v>
          </cell>
          <cell r="D11" t="str">
            <v/>
          </cell>
          <cell r="E11" t="str">
            <v>产品经理</v>
          </cell>
          <cell r="F11" t="str">
            <v>163089645697616</v>
          </cell>
          <cell r="G11" t="str">
            <v>17</v>
          </cell>
          <cell r="H11" t="str">
            <v>12</v>
          </cell>
          <cell r="I11" t="str">
            <v>8392</v>
          </cell>
          <cell r="J11" t="str">
            <v>4</v>
          </cell>
          <cell r="K11" t="str">
            <v>10</v>
          </cell>
        </row>
        <row r="11">
          <cell r="V11" t="str">
            <v>2</v>
          </cell>
        </row>
        <row r="11">
          <cell r="Y11" t="str">
            <v>2</v>
          </cell>
        </row>
        <row r="11">
          <cell r="AE11" t="str">
            <v>1</v>
          </cell>
        </row>
        <row r="12">
          <cell r="A12" t="str">
            <v>沈刚</v>
          </cell>
          <cell r="B12" t="str">
            <v>上海产研中心</v>
          </cell>
          <cell r="C12" t="str">
            <v>领视科技-产研二部</v>
          </cell>
          <cell r="D12" t="str">
            <v/>
          </cell>
          <cell r="E12" t="str">
            <v>研发副总</v>
          </cell>
          <cell r="F12" t="str">
            <v>0935050114882322</v>
          </cell>
          <cell r="G12" t="str">
            <v>2</v>
          </cell>
          <cell r="H12" t="str">
            <v>12</v>
          </cell>
        </row>
        <row r="12">
          <cell r="Q12" t="str">
            <v>1</v>
          </cell>
          <cell r="R12" t="str">
            <v>1</v>
          </cell>
          <cell r="S12" t="str">
            <v>16</v>
          </cell>
        </row>
        <row r="12">
          <cell r="V12" t="str">
            <v>1</v>
          </cell>
        </row>
        <row r="13">
          <cell r="A13" t="str">
            <v>夏菁</v>
          </cell>
          <cell r="B13" t="str">
            <v>上海产研中心</v>
          </cell>
          <cell r="C13" t="str">
            <v>领视科技-产研二部-测试二部</v>
          </cell>
          <cell r="D13" t="str">
            <v/>
          </cell>
          <cell r="E13" t="str">
            <v>测试经理</v>
          </cell>
          <cell r="F13" t="str">
            <v>15989263484262636</v>
          </cell>
          <cell r="G13" t="str">
            <v>21</v>
          </cell>
          <cell r="H13" t="str">
            <v>12</v>
          </cell>
          <cell r="I13" t="str">
            <v>10830</v>
          </cell>
        </row>
        <row r="13">
          <cell r="R13" t="str">
            <v>1</v>
          </cell>
        </row>
        <row r="13">
          <cell r="AG13" t="str">
            <v>15</v>
          </cell>
        </row>
        <row r="13">
          <cell r="AL13" t="str">
            <v>15</v>
          </cell>
        </row>
        <row r="14">
          <cell r="A14" t="str">
            <v>邬甜甜</v>
          </cell>
          <cell r="B14" t="str">
            <v>上海产研中心</v>
          </cell>
          <cell r="C14" t="str">
            <v>领视科技-产研二部-测试二部</v>
          </cell>
          <cell r="D14" t="str">
            <v/>
          </cell>
          <cell r="E14" t="str">
            <v>测试工程师</v>
          </cell>
          <cell r="F14" t="str">
            <v>17034700292719835</v>
          </cell>
          <cell r="G14" t="str">
            <v>10</v>
          </cell>
          <cell r="H14" t="str">
            <v>12</v>
          </cell>
          <cell r="I14" t="str">
            <v>6326</v>
          </cell>
        </row>
        <row r="14">
          <cell r="X14" t="str">
            <v>9</v>
          </cell>
        </row>
        <row r="15">
          <cell r="A15" t="str">
            <v>田方玉</v>
          </cell>
          <cell r="B15" t="str">
            <v>上海产研中心</v>
          </cell>
          <cell r="C15" t="str">
            <v>领视科技-产研二部-测试二部-架构测试组</v>
          </cell>
          <cell r="D15" t="str">
            <v/>
          </cell>
          <cell r="E15" t="str">
            <v>测试工程师</v>
          </cell>
          <cell r="F15" t="str">
            <v>17034694841143567</v>
          </cell>
          <cell r="G15" t="str">
            <v>19</v>
          </cell>
          <cell r="H15" t="str">
            <v>12</v>
          </cell>
          <cell r="I15" t="str">
            <v>9596</v>
          </cell>
        </row>
        <row r="15">
          <cell r="AE15" t="str">
            <v>2</v>
          </cell>
        </row>
        <row r="16">
          <cell r="A16" t="str">
            <v>张金凯</v>
          </cell>
          <cell r="B16" t="str">
            <v>上海产研中心</v>
          </cell>
          <cell r="C16" t="str">
            <v>领视科技-产研二部-测试二部-架构测试组</v>
          </cell>
          <cell r="D16" t="str">
            <v/>
          </cell>
          <cell r="E16" t="str">
            <v>测试主管</v>
          </cell>
          <cell r="F16" t="str">
            <v>16212183796573118</v>
          </cell>
          <cell r="G16" t="str">
            <v>18</v>
          </cell>
          <cell r="H16" t="str">
            <v>12</v>
          </cell>
          <cell r="I16" t="str">
            <v>11143</v>
          </cell>
        </row>
        <row r="16">
          <cell r="V16" t="str">
            <v>4.5</v>
          </cell>
        </row>
        <row r="16">
          <cell r="Y16" t="str">
            <v>1.5</v>
          </cell>
        </row>
        <row r="16">
          <cell r="AG16" t="str">
            <v>24</v>
          </cell>
        </row>
        <row r="16">
          <cell r="AL16" t="str">
            <v>24</v>
          </cell>
        </row>
        <row r="17">
          <cell r="A17" t="str">
            <v>赵万龙</v>
          </cell>
          <cell r="B17" t="str">
            <v>上海产研中心</v>
          </cell>
          <cell r="C17" t="str">
            <v>领视科技-产研二部-测试二部-架构测试组</v>
          </cell>
          <cell r="D17" t="str">
            <v/>
          </cell>
          <cell r="E17" t="str">
            <v>测试工程师</v>
          </cell>
          <cell r="F17" t="str">
            <v>17337094145133114</v>
          </cell>
          <cell r="G17" t="str">
            <v>19</v>
          </cell>
          <cell r="H17" t="str">
            <v>12</v>
          </cell>
          <cell r="I17" t="str">
            <v>9710</v>
          </cell>
        </row>
        <row r="17">
          <cell r="R17" t="str">
            <v>1</v>
          </cell>
        </row>
        <row r="18">
          <cell r="A18" t="str">
            <v>程坤宇</v>
          </cell>
          <cell r="B18" t="str">
            <v>上海产研中心</v>
          </cell>
          <cell r="C18" t="str">
            <v>领视科技-产研二部-测试二部-教育二组测试组</v>
          </cell>
          <cell r="D18" t="str">
            <v/>
          </cell>
          <cell r="E18" t="str">
            <v>测试工程师</v>
          </cell>
          <cell r="F18" t="str">
            <v>16903367455472828</v>
          </cell>
          <cell r="G18" t="str">
            <v>20</v>
          </cell>
          <cell r="H18" t="str">
            <v>12</v>
          </cell>
          <cell r="I18" t="str">
            <v>10366</v>
          </cell>
        </row>
        <row r="18">
          <cell r="V18" t="str">
            <v>2.5</v>
          </cell>
        </row>
        <row r="18">
          <cell r="AG18" t="str">
            <v>24</v>
          </cell>
        </row>
        <row r="18">
          <cell r="AL18" t="str">
            <v>24</v>
          </cell>
        </row>
        <row r="19">
          <cell r="A19" t="str">
            <v>张双麒</v>
          </cell>
          <cell r="B19" t="str">
            <v>上海产研中心</v>
          </cell>
          <cell r="C19" t="str">
            <v>领视科技-产研二部-测试二部-教育二组测试组</v>
          </cell>
          <cell r="D19" t="str">
            <v/>
          </cell>
          <cell r="E19" t="str">
            <v>测试工程师</v>
          </cell>
          <cell r="F19" t="str">
            <v>17096925012836857</v>
          </cell>
          <cell r="G19" t="str">
            <v>11</v>
          </cell>
          <cell r="H19" t="str">
            <v>12</v>
          </cell>
          <cell r="I19" t="str">
            <v>5725</v>
          </cell>
        </row>
        <row r="19">
          <cell r="V19" t="str">
            <v>8</v>
          </cell>
        </row>
        <row r="19">
          <cell r="Y19" t="str">
            <v>8</v>
          </cell>
        </row>
        <row r="19">
          <cell r="AG19" t="str">
            <v>8</v>
          </cell>
        </row>
        <row r="19">
          <cell r="AI19" t="str">
            <v>8</v>
          </cell>
        </row>
        <row r="20">
          <cell r="A20" t="str">
            <v>张程莹</v>
          </cell>
          <cell r="B20" t="str">
            <v>深圳考勤组（研发团队）</v>
          </cell>
          <cell r="C20" t="str">
            <v>领视科技-产研二部-测试二部-业务管理二组深圳测试组</v>
          </cell>
          <cell r="D20" t="str">
            <v/>
          </cell>
          <cell r="E20" t="str">
            <v>测试工程师</v>
          </cell>
          <cell r="F20" t="str">
            <v>16914596109847929</v>
          </cell>
          <cell r="G20" t="str">
            <v>16</v>
          </cell>
          <cell r="H20" t="str">
            <v>12</v>
          </cell>
          <cell r="I20" t="str">
            <v>8065</v>
          </cell>
          <cell r="J20" t="str">
            <v>2</v>
          </cell>
          <cell r="K20" t="str">
            <v>7</v>
          </cell>
        </row>
        <row r="20">
          <cell r="S20" t="str">
            <v>1</v>
          </cell>
        </row>
        <row r="20">
          <cell r="V20" t="str">
            <v>2</v>
          </cell>
        </row>
        <row r="21">
          <cell r="A21" t="str">
            <v>徐宁</v>
          </cell>
          <cell r="B21" t="str">
            <v>上海产研中心</v>
          </cell>
          <cell r="C21" t="str">
            <v>领视科技-产研二部-测试二部-业务管理一组测试组</v>
          </cell>
          <cell r="D21" t="str">
            <v/>
          </cell>
          <cell r="E21" t="str">
            <v>测试工程师</v>
          </cell>
          <cell r="F21" t="str">
            <v>16988040360373441</v>
          </cell>
          <cell r="G21" t="str">
            <v>14</v>
          </cell>
          <cell r="H21" t="str">
            <v>12</v>
          </cell>
          <cell r="I21" t="str">
            <v>8162</v>
          </cell>
        </row>
        <row r="21">
          <cell r="V21" t="str">
            <v>2</v>
          </cell>
        </row>
        <row r="21">
          <cell r="Y21" t="str">
            <v>24</v>
          </cell>
        </row>
        <row r="22">
          <cell r="A22" t="str">
            <v>尹钧正</v>
          </cell>
          <cell r="B22" t="str">
            <v>上海产研中心</v>
          </cell>
          <cell r="C22" t="str">
            <v>领视科技-产研二部-测试二部-业务管理一组测试组</v>
          </cell>
          <cell r="D22" t="str">
            <v/>
          </cell>
          <cell r="E22" t="str">
            <v>测试工程师</v>
          </cell>
          <cell r="F22" t="str">
            <v>16855853223868848</v>
          </cell>
          <cell r="G22" t="str">
            <v>14</v>
          </cell>
          <cell r="H22" t="str">
            <v>12</v>
          </cell>
          <cell r="I22" t="str">
            <v>6873</v>
          </cell>
          <cell r="J22" t="str">
            <v>7</v>
          </cell>
          <cell r="K22" t="str">
            <v>54</v>
          </cell>
        </row>
        <row r="22">
          <cell r="V22" t="str">
            <v>3</v>
          </cell>
        </row>
        <row r="22">
          <cell r="X22" t="str">
            <v>2</v>
          </cell>
          <cell r="Y22" t="str">
            <v>2.5</v>
          </cell>
        </row>
        <row r="23">
          <cell r="A23" t="str">
            <v>吴登朋</v>
          </cell>
          <cell r="B23" t="str">
            <v>上海产研中心</v>
          </cell>
          <cell r="C23" t="str">
            <v>领视科技-产研二部-测试二部-中台测试组</v>
          </cell>
          <cell r="D23" t="str">
            <v/>
          </cell>
          <cell r="E23" t="str">
            <v>测试工程师</v>
          </cell>
          <cell r="F23" t="str">
            <v>16762529591921661</v>
          </cell>
          <cell r="G23" t="str">
            <v>19</v>
          </cell>
          <cell r="H23" t="str">
            <v>12</v>
          </cell>
          <cell r="I23" t="str">
            <v>10570</v>
          </cell>
        </row>
        <row r="23">
          <cell r="V23" t="str">
            <v>2</v>
          </cell>
        </row>
        <row r="23">
          <cell r="AG23" t="str">
            <v>10</v>
          </cell>
        </row>
        <row r="23">
          <cell r="AL23" t="str">
            <v>10</v>
          </cell>
        </row>
        <row r="24">
          <cell r="A24" t="str">
            <v>徐姣姣</v>
          </cell>
          <cell r="B24" t="str">
            <v>上海产研中心</v>
          </cell>
          <cell r="C24" t="str">
            <v>领视科技-产研二部-测试二部-中台测试组</v>
          </cell>
          <cell r="D24" t="str">
            <v/>
          </cell>
          <cell r="E24" t="str">
            <v>测试工程师</v>
          </cell>
          <cell r="F24" t="str">
            <v>16762526817343608</v>
          </cell>
          <cell r="G24" t="str">
            <v>15</v>
          </cell>
          <cell r="H24" t="str">
            <v>12</v>
          </cell>
          <cell r="I24" t="str">
            <v>8144</v>
          </cell>
        </row>
        <row r="24">
          <cell r="V24" t="str">
            <v>2</v>
          </cell>
        </row>
        <row r="24">
          <cell r="Y24" t="str">
            <v>16</v>
          </cell>
        </row>
        <row r="25">
          <cell r="A25" t="str">
            <v>孙超</v>
          </cell>
          <cell r="B25" t="str">
            <v>上海产研中心</v>
          </cell>
          <cell r="C25" t="str">
            <v>领视科技-产研二部-产品部-业务管理二组产品组</v>
          </cell>
          <cell r="D25" t="str">
            <v/>
          </cell>
          <cell r="E25" t="str">
            <v>产品主管</v>
          </cell>
          <cell r="F25" t="str">
            <v>16944839870716440</v>
          </cell>
          <cell r="G25" t="str">
            <v>17</v>
          </cell>
          <cell r="H25" t="str">
            <v>12</v>
          </cell>
          <cell r="I25" t="str">
            <v>9261</v>
          </cell>
          <cell r="J25" t="str">
            <v>3</v>
          </cell>
          <cell r="K25" t="str">
            <v>4</v>
          </cell>
        </row>
        <row r="25">
          <cell r="V25" t="str">
            <v>2</v>
          </cell>
        </row>
        <row r="26">
          <cell r="A26" t="str">
            <v>董磊</v>
          </cell>
          <cell r="B26" t="str">
            <v>上海产研中心</v>
          </cell>
          <cell r="C26" t="str">
            <v>领视科技-产研二部-产品部-业务管理一组产品组</v>
          </cell>
          <cell r="D26" t="str">
            <v/>
          </cell>
          <cell r="E26" t="str">
            <v>产品经理</v>
          </cell>
          <cell r="F26" t="str">
            <v>17344003182186812</v>
          </cell>
          <cell r="G26" t="str">
            <v>19</v>
          </cell>
          <cell r="H26" t="str">
            <v>12</v>
          </cell>
          <cell r="I26" t="str">
            <v>8961</v>
          </cell>
        </row>
        <row r="26">
          <cell r="O26" t="str">
            <v>1</v>
          </cell>
          <cell r="P26" t="str">
            <v>374</v>
          </cell>
        </row>
        <row r="26">
          <cell r="W26" t="str">
            <v>4.5</v>
          </cell>
        </row>
        <row r="27">
          <cell r="A27" t="str">
            <v>刘浩</v>
          </cell>
          <cell r="B27" t="str">
            <v>上海产研中心</v>
          </cell>
          <cell r="C27" t="str">
            <v>领视科技-产研二部-产品部-业务管理一组产品组</v>
          </cell>
          <cell r="D27" t="str">
            <v/>
          </cell>
          <cell r="E27" t="str">
            <v>产品经理</v>
          </cell>
          <cell r="F27" t="str">
            <v>17181576014916335</v>
          </cell>
          <cell r="G27" t="str">
            <v>16</v>
          </cell>
          <cell r="H27" t="str">
            <v>12</v>
          </cell>
          <cell r="I27" t="str">
            <v>7832</v>
          </cell>
        </row>
        <row r="27">
          <cell r="V27" t="str">
            <v>3</v>
          </cell>
        </row>
        <row r="27">
          <cell r="Y27" t="str">
            <v>4</v>
          </cell>
        </row>
        <row r="28">
          <cell r="A28" t="str">
            <v>孙唯嘉</v>
          </cell>
          <cell r="B28" t="str">
            <v>上海产研中心</v>
          </cell>
          <cell r="C28" t="str">
            <v>领视科技-产研二部-产品部-业务管理一组产品组</v>
          </cell>
          <cell r="D28" t="str">
            <v/>
          </cell>
          <cell r="E28" t="str">
            <v>产品主管</v>
          </cell>
          <cell r="F28" t="str">
            <v>1660529652288531</v>
          </cell>
          <cell r="G28" t="str">
            <v>18</v>
          </cell>
          <cell r="H28" t="str">
            <v>12</v>
          </cell>
          <cell r="I28" t="str">
            <v>7513</v>
          </cell>
          <cell r="J28" t="str">
            <v>2</v>
          </cell>
          <cell r="K28" t="str">
            <v>3</v>
          </cell>
        </row>
        <row r="28">
          <cell r="Q28" t="str">
            <v>2</v>
          </cell>
        </row>
        <row r="28">
          <cell r="V28" t="str">
            <v>2</v>
          </cell>
        </row>
        <row r="28">
          <cell r="Y28" t="str">
            <v>3</v>
          </cell>
        </row>
        <row r="28">
          <cell r="AG28" t="str">
            <v>3</v>
          </cell>
        </row>
        <row r="28">
          <cell r="AL28" t="str">
            <v>3</v>
          </cell>
        </row>
        <row r="29">
          <cell r="A29" t="str">
            <v>张家惠</v>
          </cell>
          <cell r="B29" t="str">
            <v>上海产研中心</v>
          </cell>
          <cell r="C29" t="str">
            <v>领视科技-产研二部-架构组-测试</v>
          </cell>
          <cell r="D29" t="str">
            <v/>
          </cell>
          <cell r="E29" t="str">
            <v>测试工程师</v>
          </cell>
          <cell r="F29" t="str">
            <v>16988036666353838</v>
          </cell>
          <cell r="G29" t="str">
            <v>15</v>
          </cell>
          <cell r="H29" t="str">
            <v>12</v>
          </cell>
          <cell r="I29" t="str">
            <v>8951</v>
          </cell>
        </row>
        <row r="29">
          <cell r="V29" t="str">
            <v>2</v>
          </cell>
        </row>
        <row r="29">
          <cell r="Y29" t="str">
            <v>24</v>
          </cell>
        </row>
        <row r="29">
          <cell r="AG29" t="str">
            <v>8</v>
          </cell>
        </row>
        <row r="29">
          <cell r="AL29" t="str">
            <v>8</v>
          </cell>
        </row>
        <row r="30">
          <cell r="A30" t="str">
            <v>顾学新</v>
          </cell>
          <cell r="B30" t="str">
            <v>上海产研中心</v>
          </cell>
          <cell r="C30" t="str">
            <v>领视科技-产研二部-架构组-开发</v>
          </cell>
          <cell r="D30" t="str">
            <v/>
          </cell>
          <cell r="E30" t="str">
            <v>Java开发工程师</v>
          </cell>
          <cell r="F30" t="str">
            <v>17337118757229596</v>
          </cell>
          <cell r="G30" t="str">
            <v>20</v>
          </cell>
          <cell r="H30" t="str">
            <v>12</v>
          </cell>
          <cell r="I30" t="str">
            <v>10834</v>
          </cell>
        </row>
        <row r="30">
          <cell r="R30" t="str">
            <v>1</v>
          </cell>
        </row>
        <row r="30">
          <cell r="AG30" t="str">
            <v>8</v>
          </cell>
        </row>
        <row r="30">
          <cell r="AL30" t="str">
            <v>8</v>
          </cell>
        </row>
        <row r="31">
          <cell r="A31" t="str">
            <v>胡军</v>
          </cell>
          <cell r="B31" t="str">
            <v>上海产研中心</v>
          </cell>
          <cell r="C31" t="str">
            <v>领视科技-产研二部-架构组-开发</v>
          </cell>
          <cell r="D31" t="str">
            <v/>
          </cell>
          <cell r="E31" t="str">
            <v>研发主管</v>
          </cell>
          <cell r="F31" t="str">
            <v>16145652584269973</v>
          </cell>
          <cell r="G31" t="str">
            <v>17</v>
          </cell>
          <cell r="H31" t="str">
            <v>12</v>
          </cell>
          <cell r="I31" t="str">
            <v>9237</v>
          </cell>
          <cell r="J31" t="str">
            <v>1</v>
          </cell>
          <cell r="K31" t="str">
            <v>10</v>
          </cell>
        </row>
        <row r="31">
          <cell r="V31" t="str">
            <v>2</v>
          </cell>
        </row>
        <row r="31">
          <cell r="Y31" t="str">
            <v>8</v>
          </cell>
        </row>
        <row r="31">
          <cell r="AG31" t="str">
            <v>7</v>
          </cell>
        </row>
        <row r="31">
          <cell r="AL31" t="str">
            <v>7</v>
          </cell>
        </row>
        <row r="32">
          <cell r="A32" t="str">
            <v>焦少平</v>
          </cell>
          <cell r="B32" t="str">
            <v>上海产研中心</v>
          </cell>
          <cell r="C32" t="str">
            <v>领视科技-产研二部-架构组-开发</v>
          </cell>
          <cell r="D32" t="str">
            <v/>
          </cell>
          <cell r="E32" t="str">
            <v>JAVA开发工程师</v>
          </cell>
          <cell r="F32" t="str">
            <v>17092593888418049</v>
          </cell>
          <cell r="G32" t="str">
            <v>16.5</v>
          </cell>
          <cell r="H32" t="str">
            <v>12</v>
          </cell>
          <cell r="I32" t="str">
            <v>8516</v>
          </cell>
          <cell r="J32" t="str">
            <v>4</v>
          </cell>
          <cell r="K32" t="str">
            <v>10</v>
          </cell>
        </row>
        <row r="32">
          <cell r="V32" t="str">
            <v>2.5</v>
          </cell>
        </row>
        <row r="32">
          <cell r="AE32" t="str">
            <v>0.5</v>
          </cell>
        </row>
        <row r="33">
          <cell r="A33" t="str">
            <v>孙运成</v>
          </cell>
          <cell r="B33" t="str">
            <v>上海产研中心</v>
          </cell>
          <cell r="C33" t="str">
            <v>领视科技-产研二部-架构组-开发</v>
          </cell>
          <cell r="D33" t="str">
            <v/>
          </cell>
          <cell r="E33" t="str">
            <v>Java开发工程师</v>
          </cell>
          <cell r="F33" t="str">
            <v>16781566411223385</v>
          </cell>
          <cell r="G33" t="str">
            <v>19</v>
          </cell>
          <cell r="H33" t="str">
            <v>12</v>
          </cell>
          <cell r="I33" t="str">
            <v>10163</v>
          </cell>
        </row>
        <row r="33">
          <cell r="V33" t="str">
            <v>1</v>
          </cell>
        </row>
        <row r="33">
          <cell r="AG33" t="str">
            <v>4.5</v>
          </cell>
        </row>
        <row r="33">
          <cell r="AI33" t="str">
            <v>4.5</v>
          </cell>
        </row>
        <row r="34">
          <cell r="A34" t="str">
            <v>王敬豪</v>
          </cell>
          <cell r="B34" t="str">
            <v>上海产研中心</v>
          </cell>
          <cell r="C34" t="str">
            <v>领视科技-产研二部-架构组-开发</v>
          </cell>
          <cell r="D34" t="str">
            <v/>
          </cell>
          <cell r="E34" t="str">
            <v>JAVA开发工程师</v>
          </cell>
          <cell r="F34" t="str">
            <v>16575053120257284</v>
          </cell>
          <cell r="G34" t="str">
            <v>18</v>
          </cell>
          <cell r="H34" t="str">
            <v>12</v>
          </cell>
          <cell r="I34" t="str">
            <v>9584</v>
          </cell>
        </row>
        <row r="34">
          <cell r="R34" t="str">
            <v>1</v>
          </cell>
        </row>
        <row r="34">
          <cell r="V34" t="str">
            <v>1</v>
          </cell>
        </row>
        <row r="35">
          <cell r="A35" t="str">
            <v>徐世鹏</v>
          </cell>
          <cell r="B35" t="str">
            <v>上海产研中心</v>
          </cell>
          <cell r="C35" t="str">
            <v>领视科技-产研二部-架构组-开发</v>
          </cell>
          <cell r="D35" t="str">
            <v/>
          </cell>
          <cell r="E35" t="str">
            <v>Java开发工程师</v>
          </cell>
          <cell r="F35" t="str">
            <v>1732499682667233</v>
          </cell>
          <cell r="G35" t="str">
            <v>18</v>
          </cell>
          <cell r="H35" t="str">
            <v>12</v>
          </cell>
          <cell r="I35" t="str">
            <v>10727</v>
          </cell>
        </row>
        <row r="35">
          <cell r="V35" t="str">
            <v>1</v>
          </cell>
        </row>
        <row r="36">
          <cell r="A36" t="str">
            <v>薛文博</v>
          </cell>
          <cell r="B36" t="str">
            <v>上海产研中心</v>
          </cell>
          <cell r="C36" t="str">
            <v>领视科技-产研二部-架构组-开发</v>
          </cell>
          <cell r="D36" t="str">
            <v/>
          </cell>
          <cell r="E36" t="str">
            <v>Java开发工程师</v>
          </cell>
          <cell r="F36" t="str">
            <v>17344867523815950</v>
          </cell>
          <cell r="G36" t="str">
            <v>17</v>
          </cell>
          <cell r="H36" t="str">
            <v>12</v>
          </cell>
          <cell r="I36" t="str">
            <v>8431</v>
          </cell>
          <cell r="J36" t="str">
            <v>1</v>
          </cell>
          <cell r="K36" t="str">
            <v>6</v>
          </cell>
        </row>
        <row r="36">
          <cell r="R36" t="str">
            <v>1</v>
          </cell>
        </row>
        <row r="36">
          <cell r="W36" t="str">
            <v>16</v>
          </cell>
        </row>
        <row r="37">
          <cell r="A37" t="str">
            <v>周宏坤</v>
          </cell>
          <cell r="B37" t="str">
            <v>上海产研中心</v>
          </cell>
          <cell r="C37" t="str">
            <v>领视科技-产研二部-架构组-开发</v>
          </cell>
          <cell r="D37" t="str">
            <v/>
          </cell>
          <cell r="E37" t="str">
            <v>资深Java开发工程师</v>
          </cell>
          <cell r="F37" t="str">
            <v>01040162602521514269</v>
          </cell>
          <cell r="G37" t="str">
            <v>18</v>
          </cell>
          <cell r="H37" t="str">
            <v>12</v>
          </cell>
          <cell r="I37" t="str">
            <v>8303</v>
          </cell>
          <cell r="J37" t="str">
            <v>2</v>
          </cell>
          <cell r="K37" t="str">
            <v>3</v>
          </cell>
        </row>
        <row r="37">
          <cell r="Q37" t="str">
            <v>2</v>
          </cell>
          <cell r="R37" t="str">
            <v>2</v>
          </cell>
        </row>
        <row r="37">
          <cell r="V37" t="str">
            <v>2</v>
          </cell>
        </row>
        <row r="37">
          <cell r="AG37" t="str">
            <v>8</v>
          </cell>
        </row>
        <row r="37">
          <cell r="AI37" t="str">
            <v>8</v>
          </cell>
        </row>
        <row r="38">
          <cell r="A38" t="str">
            <v>黄金伟</v>
          </cell>
          <cell r="B38" t="str">
            <v>上海产研中心</v>
          </cell>
          <cell r="C38" t="str">
            <v>领视科技-产研二部-系统运维组</v>
          </cell>
          <cell r="D38" t="str">
            <v/>
          </cell>
          <cell r="E38" t="str">
            <v>运维主管</v>
          </cell>
          <cell r="F38" t="str">
            <v>1620267924594739</v>
          </cell>
          <cell r="G38" t="str">
            <v>20</v>
          </cell>
          <cell r="H38" t="str">
            <v>12</v>
          </cell>
          <cell r="I38" t="str">
            <v>9501</v>
          </cell>
          <cell r="J38" t="str">
            <v>1</v>
          </cell>
          <cell r="K38" t="str">
            <v>11</v>
          </cell>
        </row>
        <row r="38">
          <cell r="Y38" t="str">
            <v>16</v>
          </cell>
        </row>
        <row r="38">
          <cell r="AG38" t="str">
            <v>18</v>
          </cell>
        </row>
        <row r="38">
          <cell r="AL38" t="str">
            <v>18</v>
          </cell>
        </row>
        <row r="39">
          <cell r="A39" t="str">
            <v>刘翼飞</v>
          </cell>
          <cell r="B39" t="str">
            <v>上海产研中心</v>
          </cell>
          <cell r="C39" t="str">
            <v>领视科技-产研二部-系统运维组</v>
          </cell>
          <cell r="D39" t="str">
            <v/>
          </cell>
          <cell r="E39" t="str">
            <v>运维工程师</v>
          </cell>
          <cell r="F39" t="str">
            <v>16768576080801195</v>
          </cell>
          <cell r="G39" t="str">
            <v>19</v>
          </cell>
          <cell r="H39" t="str">
            <v>12</v>
          </cell>
          <cell r="I39" t="str">
            <v>9265</v>
          </cell>
        </row>
        <row r="39">
          <cell r="V39" t="str">
            <v>1</v>
          </cell>
        </row>
        <row r="39">
          <cell r="Y39" t="str">
            <v>2</v>
          </cell>
        </row>
        <row r="39">
          <cell r="AG39" t="str">
            <v>8</v>
          </cell>
        </row>
        <row r="39">
          <cell r="AL39" t="str">
            <v>8</v>
          </cell>
        </row>
        <row r="40">
          <cell r="A40" t="str">
            <v>赵朝龙</v>
          </cell>
          <cell r="B40" t="str">
            <v>上海产研中心</v>
          </cell>
          <cell r="C40" t="str">
            <v>领视科技-产研二部-系统运维组</v>
          </cell>
          <cell r="D40" t="str">
            <v/>
          </cell>
          <cell r="E40" t="str">
            <v>运维工程师</v>
          </cell>
          <cell r="F40" t="str">
            <v>16768576553665916</v>
          </cell>
          <cell r="G40" t="str">
            <v>16</v>
          </cell>
          <cell r="H40" t="str">
            <v>12</v>
          </cell>
          <cell r="I40" t="str">
            <v>8413</v>
          </cell>
        </row>
        <row r="40">
          <cell r="V40" t="str">
            <v>1</v>
          </cell>
        </row>
        <row r="40">
          <cell r="Y40" t="str">
            <v>16</v>
          </cell>
        </row>
        <row r="41">
          <cell r="A41" t="str">
            <v>汪诗雨</v>
          </cell>
          <cell r="B41" t="str">
            <v>上海产研中心</v>
          </cell>
          <cell r="C41" t="str">
            <v>领视科技-产研二部-系统中台组-测试</v>
          </cell>
          <cell r="D41" t="str">
            <v/>
          </cell>
          <cell r="E41" t="str">
            <v>测试工程师</v>
          </cell>
          <cell r="F41" t="str">
            <v>1698803414506584</v>
          </cell>
          <cell r="G41" t="str">
            <v>17</v>
          </cell>
          <cell r="H41" t="str">
            <v>12</v>
          </cell>
          <cell r="I41" t="str">
            <v>8746</v>
          </cell>
        </row>
        <row r="41">
          <cell r="V41" t="str">
            <v>4</v>
          </cell>
        </row>
        <row r="41">
          <cell r="AG41" t="str">
            <v>10</v>
          </cell>
        </row>
        <row r="41">
          <cell r="AL41" t="str">
            <v>10</v>
          </cell>
        </row>
        <row r="42">
          <cell r="A42" t="str">
            <v>邢杏杏</v>
          </cell>
          <cell r="B42" t="str">
            <v>上海产研中心</v>
          </cell>
          <cell r="C42" t="str">
            <v>领视科技-产研二部-系统中台组-测试</v>
          </cell>
          <cell r="D42" t="str">
            <v/>
          </cell>
          <cell r="E42" t="str">
            <v>测试主管</v>
          </cell>
          <cell r="F42" t="str">
            <v>16212182760667137</v>
          </cell>
          <cell r="G42" t="str">
            <v>19</v>
          </cell>
          <cell r="H42" t="str">
            <v>12</v>
          </cell>
          <cell r="I42" t="str">
            <v>10543</v>
          </cell>
        </row>
        <row r="42">
          <cell r="V42" t="str">
            <v>3</v>
          </cell>
        </row>
        <row r="42">
          <cell r="AG42" t="str">
            <v>21.5</v>
          </cell>
        </row>
        <row r="42">
          <cell r="AL42" t="str">
            <v>21.5</v>
          </cell>
        </row>
        <row r="43">
          <cell r="A43" t="str">
            <v>黄健</v>
          </cell>
          <cell r="B43" t="str">
            <v>上海产研中心</v>
          </cell>
          <cell r="C43" t="str">
            <v>领视科技-产研二部-系统中台组-开发</v>
          </cell>
          <cell r="D43" t="str">
            <v/>
          </cell>
          <cell r="E43" t="str">
            <v>JAVA开发工程师</v>
          </cell>
          <cell r="F43" t="str">
            <v>16581107896061512</v>
          </cell>
          <cell r="G43" t="str">
            <v>16</v>
          </cell>
          <cell r="H43" t="str">
            <v>12</v>
          </cell>
          <cell r="I43" t="str">
            <v>8866</v>
          </cell>
        </row>
        <row r="43">
          <cell r="V43" t="str">
            <v>2.5</v>
          </cell>
        </row>
        <row r="43">
          <cell r="Y43" t="str">
            <v>12.5</v>
          </cell>
        </row>
        <row r="43">
          <cell r="AG43" t="str">
            <v>5.5</v>
          </cell>
        </row>
        <row r="43">
          <cell r="AL43" t="str">
            <v>5.5</v>
          </cell>
        </row>
        <row r="44">
          <cell r="A44" t="str">
            <v>蓝传涛</v>
          </cell>
          <cell r="B44" t="str">
            <v>上海产研中心</v>
          </cell>
          <cell r="C44" t="str">
            <v>领视科技-产研二部-系统中台组-开发</v>
          </cell>
          <cell r="D44" t="str">
            <v/>
          </cell>
          <cell r="E44" t="str">
            <v>Java开发工程师</v>
          </cell>
          <cell r="F44" t="str">
            <v>16988036353596971</v>
          </cell>
          <cell r="G44" t="str">
            <v>18</v>
          </cell>
          <cell r="H44" t="str">
            <v>12</v>
          </cell>
          <cell r="I44" t="str">
            <v>9445</v>
          </cell>
        </row>
        <row r="44">
          <cell r="V44" t="str">
            <v>2</v>
          </cell>
        </row>
        <row r="44">
          <cell r="Y44" t="str">
            <v>1</v>
          </cell>
        </row>
        <row r="44">
          <cell r="AG44" t="str">
            <v>8</v>
          </cell>
        </row>
        <row r="44">
          <cell r="AI44" t="str">
            <v>8</v>
          </cell>
        </row>
        <row r="45">
          <cell r="A45" t="str">
            <v>李纤</v>
          </cell>
          <cell r="B45" t="str">
            <v>上海产研中心</v>
          </cell>
          <cell r="C45" t="str">
            <v>领视科技-产研二部-系统中台组-开发</v>
          </cell>
          <cell r="D45" t="str">
            <v/>
          </cell>
          <cell r="E45" t="str">
            <v>Java开发工程师</v>
          </cell>
          <cell r="F45" t="str">
            <v>17324994168299601</v>
          </cell>
          <cell r="G45" t="str">
            <v>17</v>
          </cell>
          <cell r="H45" t="str">
            <v>12</v>
          </cell>
          <cell r="I45" t="str">
            <v>9435</v>
          </cell>
        </row>
        <row r="45">
          <cell r="V45" t="str">
            <v>2</v>
          </cell>
        </row>
        <row r="46">
          <cell r="A46" t="str">
            <v>刘程</v>
          </cell>
          <cell r="B46" t="str">
            <v>上海产研中心</v>
          </cell>
          <cell r="C46" t="str">
            <v>领视科技-产研二部-系统中台组-开发</v>
          </cell>
          <cell r="D46" t="str">
            <v/>
          </cell>
          <cell r="E46" t="str">
            <v>Java开发工程师</v>
          </cell>
          <cell r="F46" t="str">
            <v>2134370005682739</v>
          </cell>
          <cell r="G46" t="str">
            <v>12</v>
          </cell>
          <cell r="H46" t="str">
            <v>12</v>
          </cell>
          <cell r="I46" t="str">
            <v>7247</v>
          </cell>
        </row>
        <row r="46">
          <cell r="Y46" t="str">
            <v>64</v>
          </cell>
        </row>
        <row r="46">
          <cell r="AG46" t="str">
            <v>4</v>
          </cell>
        </row>
        <row r="46">
          <cell r="AL46" t="str">
            <v>4</v>
          </cell>
        </row>
        <row r="47">
          <cell r="A47" t="str">
            <v>陆诗尧</v>
          </cell>
          <cell r="B47" t="str">
            <v>上海产研中心</v>
          </cell>
          <cell r="C47" t="str">
            <v>领视科技-产研二部-系统中台组-开发</v>
          </cell>
          <cell r="D47" t="str">
            <v/>
          </cell>
          <cell r="E47" t="str">
            <v>Java开发工程师</v>
          </cell>
          <cell r="F47" t="str">
            <v>16988044573119773</v>
          </cell>
          <cell r="G47" t="str">
            <v>20</v>
          </cell>
          <cell r="H47" t="str">
            <v>12</v>
          </cell>
          <cell r="I47" t="str">
            <v>10089</v>
          </cell>
          <cell r="J47" t="str">
            <v>14</v>
          </cell>
          <cell r="K47" t="str">
            <v>73</v>
          </cell>
        </row>
        <row r="47">
          <cell r="R47" t="str">
            <v>1</v>
          </cell>
        </row>
        <row r="47">
          <cell r="Y47" t="str">
            <v>5</v>
          </cell>
        </row>
        <row r="47">
          <cell r="AG47" t="str">
            <v>4.5</v>
          </cell>
        </row>
        <row r="47">
          <cell r="AI47" t="str">
            <v>4.5</v>
          </cell>
        </row>
        <row r="48">
          <cell r="A48" t="str">
            <v>邱成</v>
          </cell>
          <cell r="B48" t="str">
            <v>上海产研中心</v>
          </cell>
          <cell r="C48" t="str">
            <v>领视科技-产研二部-系统中台组-开发</v>
          </cell>
          <cell r="D48" t="str">
            <v/>
          </cell>
          <cell r="E48" t="str">
            <v>Java开发工程师</v>
          </cell>
          <cell r="F48" t="str">
            <v>16774627900156539</v>
          </cell>
          <cell r="G48" t="str">
            <v>17</v>
          </cell>
          <cell r="H48" t="str">
            <v>12</v>
          </cell>
          <cell r="I48" t="str">
            <v>8853</v>
          </cell>
          <cell r="J48" t="str">
            <v>1</v>
          </cell>
          <cell r="K48" t="str">
            <v>1</v>
          </cell>
        </row>
        <row r="48">
          <cell r="V48" t="str">
            <v>2</v>
          </cell>
        </row>
        <row r="49">
          <cell r="A49" t="str">
            <v>汤喆</v>
          </cell>
          <cell r="B49" t="str">
            <v>上海产研中心</v>
          </cell>
          <cell r="C49" t="str">
            <v>领视科技-产研二部-系统中台组-开发</v>
          </cell>
          <cell r="D49" t="str">
            <v/>
          </cell>
          <cell r="E49" t="str">
            <v>研发主管</v>
          </cell>
          <cell r="F49" t="str">
            <v>0966650541882082</v>
          </cell>
          <cell r="G49" t="str">
            <v>17</v>
          </cell>
          <cell r="H49" t="str">
            <v>12</v>
          </cell>
          <cell r="I49" t="str">
            <v>9558</v>
          </cell>
        </row>
        <row r="49">
          <cell r="Q49" t="str">
            <v>1</v>
          </cell>
        </row>
        <row r="49">
          <cell r="V49" t="str">
            <v>1</v>
          </cell>
        </row>
        <row r="49">
          <cell r="Y49" t="str">
            <v>20</v>
          </cell>
        </row>
        <row r="49">
          <cell r="AG49" t="str">
            <v>4.5</v>
          </cell>
        </row>
        <row r="49">
          <cell r="AL49" t="str">
            <v>4.5</v>
          </cell>
        </row>
        <row r="50">
          <cell r="A50" t="str">
            <v>胡彬</v>
          </cell>
          <cell r="B50" t="str">
            <v>上海产研中心</v>
          </cell>
          <cell r="C50" t="str">
            <v>领视科技-产研二部-业务管理二组-上海团队-测试</v>
          </cell>
          <cell r="D50" t="str">
            <v/>
          </cell>
          <cell r="E50" t="str">
            <v>测试工程师</v>
          </cell>
          <cell r="F50" t="str">
            <v>17096907316088720</v>
          </cell>
          <cell r="G50" t="str">
            <v>17</v>
          </cell>
          <cell r="H50" t="str">
            <v>12</v>
          </cell>
          <cell r="I50" t="str">
            <v>8106</v>
          </cell>
        </row>
        <row r="50">
          <cell r="R50" t="str">
            <v>1</v>
          </cell>
        </row>
        <row r="50">
          <cell r="V50" t="str">
            <v>2</v>
          </cell>
        </row>
        <row r="51">
          <cell r="A51" t="str">
            <v>王沨</v>
          </cell>
          <cell r="B51" t="str">
            <v>上海产研中心</v>
          </cell>
          <cell r="C51" t="str">
            <v>领视科技-产研二部-业务管理二组-上海团队-测试</v>
          </cell>
          <cell r="D51" t="str">
            <v/>
          </cell>
          <cell r="E51" t="str">
            <v>测试主管</v>
          </cell>
          <cell r="F51" t="str">
            <v>16202680196665784</v>
          </cell>
          <cell r="G51" t="str">
            <v>16</v>
          </cell>
          <cell r="H51" t="str">
            <v>12</v>
          </cell>
          <cell r="I51" t="str">
            <v>8797</v>
          </cell>
        </row>
        <row r="51">
          <cell r="V51" t="str">
            <v>3</v>
          </cell>
        </row>
        <row r="51">
          <cell r="Y51" t="str">
            <v>3</v>
          </cell>
        </row>
        <row r="52">
          <cell r="A52" t="str">
            <v>刘洋</v>
          </cell>
          <cell r="B52" t="str">
            <v>上海产研中心</v>
          </cell>
          <cell r="C52" t="str">
            <v>领视科技-产研二部-业务管理二组-上海团队-产品</v>
          </cell>
          <cell r="D52" t="str">
            <v/>
          </cell>
          <cell r="E52" t="str">
            <v>产品经理</v>
          </cell>
          <cell r="F52" t="str">
            <v>16889556669748942</v>
          </cell>
          <cell r="G52" t="str">
            <v>18</v>
          </cell>
          <cell r="H52" t="str">
            <v>12</v>
          </cell>
          <cell r="I52" t="str">
            <v>9138</v>
          </cell>
        </row>
        <row r="52">
          <cell r="R52" t="str">
            <v>1</v>
          </cell>
        </row>
        <row r="52">
          <cell r="V52" t="str">
            <v>1</v>
          </cell>
        </row>
        <row r="53">
          <cell r="A53" t="str">
            <v>夏伶慧</v>
          </cell>
          <cell r="B53" t="str">
            <v>上海产研中心</v>
          </cell>
          <cell r="C53" t="str">
            <v>领视科技-产研二部-业务管理二组-上海团队-产品</v>
          </cell>
          <cell r="D53" t="str">
            <v/>
          </cell>
          <cell r="E53" t="str">
            <v>产品经理</v>
          </cell>
          <cell r="F53" t="str">
            <v>1690855909898507</v>
          </cell>
        </row>
        <row r="53">
          <cell r="H53" t="str">
            <v>12</v>
          </cell>
        </row>
        <row r="53">
          <cell r="X53" t="str">
            <v>1</v>
          </cell>
        </row>
        <row r="53">
          <cell r="AA53" t="str">
            <v>17</v>
          </cell>
        </row>
        <row r="53">
          <cell r="AF53" t="str">
            <v>1</v>
          </cell>
        </row>
        <row r="54">
          <cell r="A54" t="str">
            <v>李贵洲</v>
          </cell>
          <cell r="B54" t="str">
            <v>上海产研中心</v>
          </cell>
          <cell r="C54" t="str">
            <v>领视科技-产研二部-业务管理二组-上海团队-开发</v>
          </cell>
          <cell r="D54" t="str">
            <v/>
          </cell>
          <cell r="E54" t="str">
            <v>研发主管</v>
          </cell>
          <cell r="F54" t="str">
            <v>15983220015163034</v>
          </cell>
          <cell r="G54" t="str">
            <v>17</v>
          </cell>
          <cell r="H54" t="str">
            <v>12</v>
          </cell>
          <cell r="I54" t="str">
            <v>10294</v>
          </cell>
        </row>
        <row r="54">
          <cell r="V54" t="str">
            <v>3</v>
          </cell>
        </row>
        <row r="54">
          <cell r="AG54" t="str">
            <v>8</v>
          </cell>
        </row>
        <row r="54">
          <cell r="AI54" t="str">
            <v>8</v>
          </cell>
        </row>
        <row r="55">
          <cell r="A55" t="str">
            <v>李帅华</v>
          </cell>
          <cell r="B55" t="str">
            <v>上海产研中心</v>
          </cell>
          <cell r="C55" t="str">
            <v>领视科技-产研二部-业务管理二组-上海团队-开发</v>
          </cell>
          <cell r="D55" t="str">
            <v/>
          </cell>
          <cell r="E55" t="str">
            <v>前端开发工程师</v>
          </cell>
          <cell r="F55" t="str">
            <v>16819553909171390</v>
          </cell>
          <cell r="G55" t="str">
            <v>21</v>
          </cell>
          <cell r="H55" t="str">
            <v>12</v>
          </cell>
          <cell r="I55" t="str">
            <v>11273</v>
          </cell>
        </row>
        <row r="55">
          <cell r="R55" t="str">
            <v>1</v>
          </cell>
        </row>
        <row r="55">
          <cell r="AG55" t="str">
            <v>13.5</v>
          </cell>
        </row>
        <row r="55">
          <cell r="AI55" t="str">
            <v>7</v>
          </cell>
        </row>
        <row r="55">
          <cell r="AL55" t="str">
            <v>6.5</v>
          </cell>
        </row>
        <row r="56">
          <cell r="A56" t="str">
            <v>李啸</v>
          </cell>
          <cell r="B56" t="str">
            <v>上海产研中心</v>
          </cell>
          <cell r="C56" t="str">
            <v>领视科技-产研二部-业务管理二组-上海团队-开发</v>
          </cell>
          <cell r="D56" t="str">
            <v/>
          </cell>
          <cell r="E56" t="str">
            <v>前端开发工程师</v>
          </cell>
          <cell r="F56" t="str">
            <v>17224780048875844</v>
          </cell>
          <cell r="G56" t="str">
            <v>18</v>
          </cell>
          <cell r="H56" t="str">
            <v>12</v>
          </cell>
          <cell r="I56" t="str">
            <v>9520</v>
          </cell>
        </row>
        <row r="56">
          <cell r="V56" t="str">
            <v>2</v>
          </cell>
        </row>
        <row r="56">
          <cell r="AG56" t="str">
            <v>8</v>
          </cell>
        </row>
        <row r="56">
          <cell r="AI56" t="str">
            <v>8</v>
          </cell>
        </row>
        <row r="57">
          <cell r="A57" t="str">
            <v>刘杰</v>
          </cell>
          <cell r="B57" t="str">
            <v>上海产研中心</v>
          </cell>
          <cell r="C57" t="str">
            <v>领视科技-产研二部-业务管理二组-上海团队-开发</v>
          </cell>
          <cell r="D57" t="str">
            <v/>
          </cell>
          <cell r="E57" t="str">
            <v>前端开发工程师</v>
          </cell>
          <cell r="F57" t="str">
            <v>17024359462803420</v>
          </cell>
          <cell r="G57" t="str">
            <v>18</v>
          </cell>
          <cell r="H57" t="str">
            <v>12</v>
          </cell>
          <cell r="I57" t="str">
            <v>10715</v>
          </cell>
          <cell r="J57" t="str">
            <v>1</v>
          </cell>
          <cell r="K57" t="str">
            <v>1</v>
          </cell>
        </row>
        <row r="57">
          <cell r="V57" t="str">
            <v>2</v>
          </cell>
        </row>
        <row r="57">
          <cell r="AG57" t="str">
            <v>8.5</v>
          </cell>
        </row>
        <row r="57">
          <cell r="AI57" t="str">
            <v>8.5</v>
          </cell>
        </row>
        <row r="58">
          <cell r="A58" t="str">
            <v>宛超</v>
          </cell>
          <cell r="B58" t="str">
            <v>上海产研中心</v>
          </cell>
          <cell r="C58" t="str">
            <v>领视科技-产研二部-业务管理二组-上海团队-开发</v>
          </cell>
          <cell r="D58" t="str">
            <v/>
          </cell>
          <cell r="E58" t="str">
            <v>PHP开发工程师</v>
          </cell>
          <cell r="F58" t="str">
            <v>1149065314763210</v>
          </cell>
          <cell r="G58" t="str">
            <v>20</v>
          </cell>
          <cell r="H58" t="str">
            <v>12</v>
          </cell>
          <cell r="I58" t="str">
            <v>10976</v>
          </cell>
        </row>
        <row r="58">
          <cell r="AG58" t="str">
            <v>8.5</v>
          </cell>
        </row>
        <row r="58">
          <cell r="AL58" t="str">
            <v>8.5</v>
          </cell>
        </row>
        <row r="59">
          <cell r="A59" t="str">
            <v>臧兆鋆</v>
          </cell>
          <cell r="B59" t="str">
            <v>上海产研中心</v>
          </cell>
          <cell r="C59" t="str">
            <v>领视科技-产研二部-业务管理二组-上海团队-开发</v>
          </cell>
          <cell r="D59" t="str">
            <v/>
          </cell>
          <cell r="E59" t="str">
            <v>Php开发工程师</v>
          </cell>
          <cell r="F59" t="str">
            <v>16831659767657683</v>
          </cell>
          <cell r="G59" t="str">
            <v>18</v>
          </cell>
          <cell r="H59" t="str">
            <v>12</v>
          </cell>
          <cell r="I59" t="str">
            <v>9781</v>
          </cell>
        </row>
        <row r="59">
          <cell r="V59" t="str">
            <v>1</v>
          </cell>
        </row>
        <row r="59">
          <cell r="Y59" t="str">
            <v>1</v>
          </cell>
        </row>
        <row r="60">
          <cell r="A60" t="str">
            <v>徐玲馨</v>
          </cell>
          <cell r="B60" t="str">
            <v>上海产研中心</v>
          </cell>
          <cell r="C60" t="str">
            <v>领视科技-产研二部-业务管理二组-上海团队-设计</v>
          </cell>
          <cell r="D60" t="str">
            <v/>
          </cell>
          <cell r="E60" t="str">
            <v>UI设计师</v>
          </cell>
          <cell r="F60" t="str">
            <v>1685585349184188</v>
          </cell>
          <cell r="G60" t="str">
            <v>19</v>
          </cell>
          <cell r="H60" t="str">
            <v>12</v>
          </cell>
          <cell r="I60" t="str">
            <v>9162</v>
          </cell>
        </row>
        <row r="60">
          <cell r="R60" t="str">
            <v>1</v>
          </cell>
        </row>
        <row r="61">
          <cell r="A61" t="str">
            <v>闫丽扬</v>
          </cell>
          <cell r="B61" t="str">
            <v>上海产研中心</v>
          </cell>
          <cell r="C61" t="str">
            <v>领视科技-产研二部-业务管理二组-深圳团队-测试</v>
          </cell>
          <cell r="D61" t="str">
            <v/>
          </cell>
          <cell r="E61" t="str">
            <v>测试工程师</v>
          </cell>
          <cell r="F61" t="str">
            <v>17337096765775826</v>
          </cell>
          <cell r="G61" t="str">
            <v>18</v>
          </cell>
          <cell r="H61" t="str">
            <v>12</v>
          </cell>
          <cell r="I61" t="str">
            <v>8942</v>
          </cell>
          <cell r="J61" t="str">
            <v>1</v>
          </cell>
          <cell r="K61" t="str">
            <v>1</v>
          </cell>
        </row>
        <row r="61">
          <cell r="W61" t="str">
            <v>12</v>
          </cell>
        </row>
        <row r="62">
          <cell r="A62" t="str">
            <v>陈前洲</v>
          </cell>
          <cell r="B62" t="str">
            <v>深圳考勤组（研发团队）</v>
          </cell>
          <cell r="C62" t="str">
            <v>领视科技-产研二部-业务管理二组-深圳团队-开发</v>
          </cell>
          <cell r="D62" t="str">
            <v/>
          </cell>
          <cell r="E62" t="str">
            <v>Php开发工程师</v>
          </cell>
          <cell r="F62" t="str">
            <v>17325038069377097</v>
          </cell>
          <cell r="G62" t="str">
            <v>18</v>
          </cell>
          <cell r="H62" t="str">
            <v>12</v>
          </cell>
          <cell r="I62" t="str">
            <v>10611</v>
          </cell>
        </row>
        <row r="62">
          <cell r="S62" t="str">
            <v>1</v>
          </cell>
        </row>
        <row r="63">
          <cell r="A63" t="str">
            <v>陈钊</v>
          </cell>
          <cell r="B63" t="str">
            <v>深圳考勤组（研发团队）</v>
          </cell>
          <cell r="C63" t="str">
            <v>领视科技-产研二部-业务管理二组-深圳团队-开发</v>
          </cell>
          <cell r="D63" t="str">
            <v/>
          </cell>
          <cell r="E63" t="str">
            <v>前端开发工程师</v>
          </cell>
          <cell r="F63" t="str">
            <v>16867149277966848</v>
          </cell>
          <cell r="G63" t="str">
            <v>16</v>
          </cell>
          <cell r="H63" t="str">
            <v>12</v>
          </cell>
          <cell r="I63" t="str">
            <v>8870</v>
          </cell>
        </row>
        <row r="63">
          <cell r="S63" t="str">
            <v>1</v>
          </cell>
        </row>
        <row r="63">
          <cell r="V63" t="str">
            <v>2</v>
          </cell>
        </row>
        <row r="64">
          <cell r="A64" t="str">
            <v>刘涛</v>
          </cell>
          <cell r="B64" t="str">
            <v>深圳考勤组（研发团队）</v>
          </cell>
          <cell r="C64" t="str">
            <v>领视科技-产研二部-业务管理二组-深圳团队-开发</v>
          </cell>
          <cell r="D64" t="str">
            <v/>
          </cell>
          <cell r="E64" t="str">
            <v>前端开发工程师</v>
          </cell>
          <cell r="F64" t="str">
            <v>16876611443416563</v>
          </cell>
          <cell r="G64" t="str">
            <v>18</v>
          </cell>
          <cell r="H64" t="str">
            <v>12</v>
          </cell>
          <cell r="I64" t="str">
            <v>9464</v>
          </cell>
          <cell r="J64" t="str">
            <v>3</v>
          </cell>
          <cell r="K64" t="str">
            <v>17</v>
          </cell>
        </row>
        <row r="64">
          <cell r="S64" t="str">
            <v>2</v>
          </cell>
        </row>
        <row r="64">
          <cell r="AG64" t="str">
            <v>4</v>
          </cell>
        </row>
        <row r="64">
          <cell r="AI64" t="str">
            <v>4</v>
          </cell>
        </row>
        <row r="65">
          <cell r="A65" t="str">
            <v>王世光</v>
          </cell>
          <cell r="B65" t="str">
            <v>深圳考勤组（研发团队）</v>
          </cell>
          <cell r="C65" t="str">
            <v>领视科技-产研二部-业务管理二组-深圳团队-开发</v>
          </cell>
          <cell r="D65" t="str">
            <v/>
          </cell>
          <cell r="E65" t="str">
            <v>PHP开发工程师</v>
          </cell>
          <cell r="F65" t="str">
            <v>1723623253418383</v>
          </cell>
          <cell r="G65" t="str">
            <v>18</v>
          </cell>
          <cell r="H65" t="str">
            <v>12</v>
          </cell>
          <cell r="I65" t="str">
            <v>10654</v>
          </cell>
        </row>
        <row r="65">
          <cell r="S65" t="str">
            <v>1</v>
          </cell>
        </row>
        <row r="65">
          <cell r="V65" t="str">
            <v>1</v>
          </cell>
        </row>
        <row r="65">
          <cell r="AG65" t="str">
            <v>8</v>
          </cell>
        </row>
        <row r="65">
          <cell r="AI65" t="str">
            <v>8</v>
          </cell>
        </row>
        <row r="66">
          <cell r="A66" t="str">
            <v>姚泽毅</v>
          </cell>
          <cell r="B66" t="str">
            <v>深圳考勤组（研发团队）</v>
          </cell>
          <cell r="C66" t="str">
            <v>领视科技-产研二部-业务管理二组-深圳团队-开发</v>
          </cell>
          <cell r="D66" t="str">
            <v/>
          </cell>
          <cell r="E66" t="str">
            <v>前端开发工程师</v>
          </cell>
          <cell r="F66" t="str">
            <v>17252591263085767</v>
          </cell>
          <cell r="G66" t="str">
            <v>18</v>
          </cell>
          <cell r="H66" t="str">
            <v>12</v>
          </cell>
          <cell r="I66" t="str">
            <v>9415</v>
          </cell>
        </row>
        <row r="66">
          <cell r="V66" t="str">
            <v>2</v>
          </cell>
        </row>
        <row r="66">
          <cell r="AG66" t="str">
            <v>8</v>
          </cell>
        </row>
        <row r="66">
          <cell r="AI66" t="str">
            <v>8</v>
          </cell>
        </row>
        <row r="67">
          <cell r="A67" t="str">
            <v>赵小明</v>
          </cell>
          <cell r="B67" t="str">
            <v>深圳考勤组（研发团队）</v>
          </cell>
          <cell r="C67" t="str">
            <v>领视科技-产研二部-业务管理二组-深圳团队-开发</v>
          </cell>
          <cell r="D67" t="str">
            <v/>
          </cell>
          <cell r="E67" t="str">
            <v>研发主管</v>
          </cell>
          <cell r="F67" t="str">
            <v>16980282215894446</v>
          </cell>
          <cell r="G67" t="str">
            <v>16</v>
          </cell>
          <cell r="H67" t="str">
            <v>12</v>
          </cell>
          <cell r="I67" t="str">
            <v>9891</v>
          </cell>
          <cell r="J67" t="str">
            <v>1</v>
          </cell>
          <cell r="K67" t="str">
            <v>6</v>
          </cell>
        </row>
        <row r="67">
          <cell r="T67" t="str">
            <v>4</v>
          </cell>
        </row>
        <row r="67">
          <cell r="V67" t="str">
            <v>1</v>
          </cell>
        </row>
        <row r="68">
          <cell r="A68" t="str">
            <v>樊云曦</v>
          </cell>
          <cell r="B68" t="str">
            <v>上海产研中心</v>
          </cell>
          <cell r="C68" t="str">
            <v>领视科技-产研二部-业务管理二组-深圳团队-设计</v>
          </cell>
          <cell r="D68" t="str">
            <v/>
          </cell>
          <cell r="E68" t="str">
            <v>UI设计师</v>
          </cell>
          <cell r="F68" t="str">
            <v>16980304560692724</v>
          </cell>
          <cell r="G68" t="str">
            <v>16</v>
          </cell>
          <cell r="H68" t="str">
            <v>12</v>
          </cell>
          <cell r="I68" t="str">
            <v>8022</v>
          </cell>
        </row>
        <row r="68">
          <cell r="V68" t="str">
            <v>3</v>
          </cell>
        </row>
        <row r="69">
          <cell r="A69" t="str">
            <v>王冉冉</v>
          </cell>
          <cell r="B69" t="str">
            <v>上海产研中心</v>
          </cell>
          <cell r="C69" t="str">
            <v>领视科技-产研二部-业务管理一组-测试</v>
          </cell>
          <cell r="D69" t="str">
            <v/>
          </cell>
          <cell r="E69" t="str">
            <v>测试工程师</v>
          </cell>
          <cell r="F69" t="str">
            <v>16212182077378134</v>
          </cell>
          <cell r="G69" t="str">
            <v>14</v>
          </cell>
          <cell r="H69" t="str">
            <v>12</v>
          </cell>
          <cell r="I69" t="str">
            <v>6949</v>
          </cell>
          <cell r="J69" t="str">
            <v>4</v>
          </cell>
          <cell r="K69" t="str">
            <v>35</v>
          </cell>
        </row>
        <row r="69">
          <cell r="X69" t="str">
            <v>1</v>
          </cell>
          <cell r="Y69" t="str">
            <v>40</v>
          </cell>
        </row>
        <row r="69">
          <cell r="AG69" t="str">
            <v>5.5</v>
          </cell>
        </row>
        <row r="69">
          <cell r="AL69" t="str">
            <v>5.5</v>
          </cell>
        </row>
        <row r="70">
          <cell r="A70" t="str">
            <v>陈旺</v>
          </cell>
          <cell r="B70" t="str">
            <v>上海产研中心</v>
          </cell>
          <cell r="C70" t="str">
            <v>领视科技-产研二部-业务管理一组-开发</v>
          </cell>
          <cell r="D70" t="str">
            <v/>
          </cell>
          <cell r="E70" t="str">
            <v>前端开发工程师</v>
          </cell>
          <cell r="F70" t="str">
            <v>1724815552295828</v>
          </cell>
          <cell r="G70" t="str">
            <v>14</v>
          </cell>
          <cell r="H70" t="str">
            <v>12</v>
          </cell>
          <cell r="I70" t="str">
            <v>8624</v>
          </cell>
        </row>
        <row r="70">
          <cell r="V70" t="str">
            <v>4</v>
          </cell>
        </row>
        <row r="70">
          <cell r="Y70" t="str">
            <v>8</v>
          </cell>
        </row>
        <row r="71">
          <cell r="A71" t="str">
            <v>李浩然</v>
          </cell>
          <cell r="B71" t="str">
            <v>上海产研中心</v>
          </cell>
          <cell r="C71" t="str">
            <v>领视科技-产研二部-业务管理一组-开发</v>
          </cell>
          <cell r="D71" t="str">
            <v/>
          </cell>
          <cell r="E71" t="str">
            <v>资深前端开发工程师</v>
          </cell>
          <cell r="F71" t="str">
            <v>16187992192558570</v>
          </cell>
          <cell r="G71" t="str">
            <v>19</v>
          </cell>
          <cell r="H71" t="str">
            <v>12</v>
          </cell>
          <cell r="I71" t="str">
            <v>9823</v>
          </cell>
          <cell r="J71" t="str">
            <v>12</v>
          </cell>
          <cell r="K71" t="str">
            <v>31</v>
          </cell>
        </row>
        <row r="71">
          <cell r="R71" t="str">
            <v>1</v>
          </cell>
        </row>
        <row r="72">
          <cell r="A72" t="str">
            <v>李希栋</v>
          </cell>
          <cell r="B72" t="str">
            <v>上海产研中心</v>
          </cell>
          <cell r="C72" t="str">
            <v>领视科技-产研二部-业务管理一组-开发</v>
          </cell>
          <cell r="D72" t="str">
            <v/>
          </cell>
          <cell r="E72" t="str">
            <v>PHP开发工程师</v>
          </cell>
          <cell r="F72" t="str">
            <v>17258475438254643</v>
          </cell>
          <cell r="G72" t="str">
            <v>15</v>
          </cell>
          <cell r="H72" t="str">
            <v>12</v>
          </cell>
          <cell r="I72" t="str">
            <v>8643</v>
          </cell>
        </row>
        <row r="72">
          <cell r="V72" t="str">
            <v>4</v>
          </cell>
        </row>
        <row r="73">
          <cell r="A73" t="str">
            <v>卢正</v>
          </cell>
          <cell r="B73" t="str">
            <v>上海产研中心</v>
          </cell>
          <cell r="C73" t="str">
            <v>领视科技-产研二部-业务管理一组-开发</v>
          </cell>
          <cell r="D73" t="str">
            <v/>
          </cell>
          <cell r="E73" t="str">
            <v>前端开发工程师</v>
          </cell>
          <cell r="F73" t="str">
            <v>17337097620892573</v>
          </cell>
          <cell r="G73" t="str">
            <v>18</v>
          </cell>
          <cell r="H73" t="str">
            <v>12</v>
          </cell>
          <cell r="I73" t="str">
            <v>8885</v>
          </cell>
          <cell r="J73" t="str">
            <v>1</v>
          </cell>
          <cell r="K73" t="str">
            <v>1</v>
          </cell>
        </row>
        <row r="73">
          <cell r="W73" t="str">
            <v>8</v>
          </cell>
        </row>
        <row r="74">
          <cell r="A74" t="str">
            <v>毛意伟</v>
          </cell>
          <cell r="B74" t="str">
            <v>上海产研中心</v>
          </cell>
          <cell r="C74" t="str">
            <v>领视科技-产研二部-业务管理一组-开发</v>
          </cell>
          <cell r="D74" t="str">
            <v/>
          </cell>
          <cell r="E74" t="str">
            <v>研发主管</v>
          </cell>
          <cell r="F74" t="str">
            <v>204734530527324683</v>
          </cell>
          <cell r="G74" t="str">
            <v>17</v>
          </cell>
          <cell r="H74" t="str">
            <v>12</v>
          </cell>
          <cell r="I74" t="str">
            <v>9600</v>
          </cell>
          <cell r="J74" t="str">
            <v>2</v>
          </cell>
          <cell r="K74" t="str">
            <v>13</v>
          </cell>
        </row>
        <row r="74">
          <cell r="Y74" t="str">
            <v>16.5</v>
          </cell>
        </row>
        <row r="75">
          <cell r="A75" t="str">
            <v>王付佳</v>
          </cell>
          <cell r="B75" t="str">
            <v>上海产研中心</v>
          </cell>
          <cell r="C75" t="str">
            <v>领视科技-产研二部-业务管理一组-开发</v>
          </cell>
          <cell r="D75" t="str">
            <v/>
          </cell>
          <cell r="E75" t="str">
            <v>前端开发工程师</v>
          </cell>
          <cell r="F75" t="str">
            <v>15982353966879745</v>
          </cell>
          <cell r="G75" t="str">
            <v>19</v>
          </cell>
          <cell r="H75" t="str">
            <v>12</v>
          </cell>
          <cell r="I75" t="str">
            <v>9120</v>
          </cell>
          <cell r="J75" t="str">
            <v>1</v>
          </cell>
          <cell r="K75" t="str">
            <v>9</v>
          </cell>
        </row>
        <row r="75">
          <cell r="R75" t="str">
            <v>1</v>
          </cell>
        </row>
        <row r="75">
          <cell r="V75" t="str">
            <v>1</v>
          </cell>
        </row>
        <row r="75">
          <cell r="AG75" t="str">
            <v>8</v>
          </cell>
        </row>
        <row r="75">
          <cell r="AL75" t="str">
            <v>8</v>
          </cell>
        </row>
        <row r="76">
          <cell r="A76" t="str">
            <v>王晓倩</v>
          </cell>
          <cell r="B76" t="str">
            <v>上海产研中心</v>
          </cell>
          <cell r="C76" t="str">
            <v>领视科技-产研二部-业务管理一组-开发</v>
          </cell>
          <cell r="D76" t="str">
            <v/>
          </cell>
          <cell r="E76" t="str">
            <v>PHP开发工程师</v>
          </cell>
          <cell r="F76" t="str">
            <v>183532150529257985</v>
          </cell>
          <cell r="G76" t="str">
            <v>17</v>
          </cell>
          <cell r="H76" t="str">
            <v>12</v>
          </cell>
          <cell r="I76" t="str">
            <v>7133</v>
          </cell>
          <cell r="J76" t="str">
            <v>1</v>
          </cell>
          <cell r="K76" t="str">
            <v>8</v>
          </cell>
        </row>
        <row r="76">
          <cell r="R76" t="str">
            <v>2</v>
          </cell>
        </row>
        <row r="76">
          <cell r="V76" t="str">
            <v>3</v>
          </cell>
        </row>
        <row r="76">
          <cell r="Y76" t="str">
            <v>4</v>
          </cell>
        </row>
        <row r="76">
          <cell r="AG76" t="str">
            <v>7.5</v>
          </cell>
        </row>
        <row r="76">
          <cell r="AL76" t="str">
            <v>7.5</v>
          </cell>
        </row>
        <row r="77">
          <cell r="A77" t="str">
            <v>王之枫</v>
          </cell>
          <cell r="B77" t="str">
            <v>上海产研中心</v>
          </cell>
          <cell r="C77" t="str">
            <v>领视科技-产研二部-业务管理一组-开发</v>
          </cell>
          <cell r="D77" t="str">
            <v/>
          </cell>
          <cell r="E77" t="str">
            <v>PHP开发工程师</v>
          </cell>
          <cell r="F77" t="str">
            <v>16938790975552501</v>
          </cell>
          <cell r="G77" t="str">
            <v>16</v>
          </cell>
          <cell r="H77" t="str">
            <v>12</v>
          </cell>
          <cell r="I77" t="str">
            <v>8270</v>
          </cell>
          <cell r="J77" t="str">
            <v>2</v>
          </cell>
          <cell r="K77" t="str">
            <v>7</v>
          </cell>
        </row>
        <row r="77">
          <cell r="V77" t="str">
            <v>1</v>
          </cell>
        </row>
        <row r="77">
          <cell r="Y77" t="str">
            <v>16</v>
          </cell>
        </row>
        <row r="78">
          <cell r="A78" t="str">
            <v>张积隆</v>
          </cell>
          <cell r="B78" t="str">
            <v>上海产研中心</v>
          </cell>
          <cell r="C78" t="str">
            <v>领视科技-产研二部-业务管理一组-开发</v>
          </cell>
          <cell r="D78" t="str">
            <v/>
          </cell>
          <cell r="E78" t="str">
            <v>Php开发工程师</v>
          </cell>
          <cell r="F78" t="str">
            <v>17157381893744839</v>
          </cell>
          <cell r="G78" t="str">
            <v>17</v>
          </cell>
          <cell r="H78" t="str">
            <v>12</v>
          </cell>
          <cell r="I78" t="str">
            <v>8293</v>
          </cell>
          <cell r="J78" t="str">
            <v>3</v>
          </cell>
          <cell r="K78" t="str">
            <v>8</v>
          </cell>
        </row>
        <row r="78">
          <cell r="V78" t="str">
            <v>2.5</v>
          </cell>
        </row>
        <row r="79">
          <cell r="A79" t="str">
            <v>赵德正</v>
          </cell>
          <cell r="B79" t="str">
            <v>上海产研中心</v>
          </cell>
          <cell r="C79" t="str">
            <v>领视科技-产研二部-业务管理一组-开发</v>
          </cell>
          <cell r="D79" t="str">
            <v/>
          </cell>
          <cell r="E79" t="str">
            <v>前端开发工程师</v>
          </cell>
          <cell r="F79" t="str">
            <v>16823877531313477</v>
          </cell>
          <cell r="G79" t="str">
            <v>17</v>
          </cell>
          <cell r="H79" t="str">
            <v>12</v>
          </cell>
          <cell r="I79" t="str">
            <v>8457</v>
          </cell>
        </row>
        <row r="79">
          <cell r="V79" t="str">
            <v>2</v>
          </cell>
        </row>
        <row r="80">
          <cell r="A80" t="str">
            <v>郭洁</v>
          </cell>
          <cell r="B80" t="str">
            <v>上海产研中心</v>
          </cell>
          <cell r="C80" t="str">
            <v>领视科技-产研二部-业务管理一组-设计</v>
          </cell>
          <cell r="D80" t="str">
            <v/>
          </cell>
          <cell r="E80" t="str">
            <v>产品部经理</v>
          </cell>
          <cell r="F80" t="str">
            <v>23323229681178036</v>
          </cell>
          <cell r="G80" t="str">
            <v>18</v>
          </cell>
          <cell r="H80" t="str">
            <v>12</v>
          </cell>
          <cell r="I80" t="str">
            <v>2924</v>
          </cell>
          <cell r="J80" t="str">
            <v>5</v>
          </cell>
          <cell r="K80" t="str">
            <v>38</v>
          </cell>
          <cell r="L80" t="str">
            <v>1</v>
          </cell>
          <cell r="M80" t="str">
            <v>47</v>
          </cell>
        </row>
        <row r="80">
          <cell r="O80" t="str">
            <v>1</v>
          </cell>
          <cell r="P80" t="str">
            <v>368</v>
          </cell>
          <cell r="Q80" t="str">
            <v>12</v>
          </cell>
        </row>
        <row r="80">
          <cell r="V80" t="str">
            <v>1</v>
          </cell>
        </row>
        <row r="80">
          <cell r="Y80" t="str">
            <v>2</v>
          </cell>
        </row>
        <row r="81">
          <cell r="A81" t="str">
            <v>张潭辉</v>
          </cell>
          <cell r="B81" t="str">
            <v>上海产研中心</v>
          </cell>
          <cell r="C81" t="str">
            <v>领视科技-产研二部-业务管理一组-设计</v>
          </cell>
          <cell r="D81" t="str">
            <v/>
          </cell>
          <cell r="E81" t="str">
            <v>UI设计师</v>
          </cell>
          <cell r="F81" t="str">
            <v>15900277285196583</v>
          </cell>
          <cell r="G81" t="str">
            <v>19</v>
          </cell>
          <cell r="H81" t="str">
            <v>12</v>
          </cell>
          <cell r="I81" t="str">
            <v>8940</v>
          </cell>
          <cell r="J81" t="str">
            <v>3</v>
          </cell>
          <cell r="K81" t="str">
            <v>26</v>
          </cell>
        </row>
        <row r="81">
          <cell r="R81" t="str">
            <v>1</v>
          </cell>
        </row>
        <row r="82">
          <cell r="A82" t="str">
            <v>钮天翔</v>
          </cell>
          <cell r="B82" t="str">
            <v>上海产研中心</v>
          </cell>
          <cell r="C82" t="str">
            <v>领视科技-产研一部-PC组-测试</v>
          </cell>
          <cell r="D82" t="str">
            <v/>
          </cell>
          <cell r="E82" t="str">
            <v>测试工程师</v>
          </cell>
          <cell r="F82" t="str">
            <v>17266249596234340</v>
          </cell>
          <cell r="G82" t="str">
            <v>17</v>
          </cell>
          <cell r="H82" t="str">
            <v>12</v>
          </cell>
          <cell r="I82" t="str">
            <v>9252</v>
          </cell>
        </row>
        <row r="82">
          <cell r="V82" t="str">
            <v>2</v>
          </cell>
        </row>
        <row r="83">
          <cell r="A83" t="str">
            <v>李一翔</v>
          </cell>
          <cell r="B83" t="str">
            <v>上海产研中心</v>
          </cell>
          <cell r="C83" t="str">
            <v>领视科技-产研一部-PC组-开发</v>
          </cell>
          <cell r="D83" t="str">
            <v/>
          </cell>
          <cell r="E83" t="str">
            <v>产品经理</v>
          </cell>
          <cell r="F83" t="str">
            <v>17357830341725245</v>
          </cell>
          <cell r="G83" t="str">
            <v>13</v>
          </cell>
          <cell r="H83" t="str">
            <v>11</v>
          </cell>
          <cell r="I83" t="str">
            <v>5591</v>
          </cell>
        </row>
        <row r="83">
          <cell r="Q83" t="str">
            <v>1</v>
          </cell>
          <cell r="R83" t="str">
            <v>1</v>
          </cell>
          <cell r="S83" t="str">
            <v>6</v>
          </cell>
        </row>
        <row r="84">
          <cell r="A84" t="str">
            <v>申国超</v>
          </cell>
          <cell r="B84" t="str">
            <v>上海产研中心</v>
          </cell>
          <cell r="C84" t="str">
            <v>领视科技-产研一部-PC组-开发</v>
          </cell>
          <cell r="D84" t="str">
            <v/>
          </cell>
          <cell r="E84" t="str">
            <v>游戏开发工程师</v>
          </cell>
          <cell r="F84" t="str">
            <v>16219076813592792</v>
          </cell>
          <cell r="G84" t="str">
            <v>14</v>
          </cell>
          <cell r="H84" t="str">
            <v>12</v>
          </cell>
          <cell r="I84" t="str">
            <v>7145</v>
          </cell>
        </row>
        <row r="84">
          <cell r="V84" t="str">
            <v>3</v>
          </cell>
        </row>
        <row r="84">
          <cell r="Y84" t="str">
            <v>16</v>
          </cell>
        </row>
        <row r="85">
          <cell r="A85" t="str">
            <v>唐鹤鸿</v>
          </cell>
          <cell r="B85" t="str">
            <v>上海产研中心</v>
          </cell>
          <cell r="C85" t="str">
            <v>领视科技-产研一部-PC组-开发</v>
          </cell>
          <cell r="D85" t="str">
            <v/>
          </cell>
          <cell r="E85" t="str">
            <v>资深研发</v>
          </cell>
          <cell r="F85" t="str">
            <v>17058929185294472</v>
          </cell>
          <cell r="G85" t="str">
            <v>18</v>
          </cell>
          <cell r="H85" t="str">
            <v>12</v>
          </cell>
          <cell r="I85" t="str">
            <v>10392</v>
          </cell>
        </row>
        <row r="85">
          <cell r="O85" t="str">
            <v>1</v>
          </cell>
          <cell r="P85" t="str">
            <v>285</v>
          </cell>
        </row>
        <row r="85">
          <cell r="V85" t="str">
            <v>1.5</v>
          </cell>
        </row>
        <row r="86">
          <cell r="A86" t="str">
            <v>吴阳明</v>
          </cell>
          <cell r="B86" t="str">
            <v>厦门办公室</v>
          </cell>
          <cell r="C86" t="str">
            <v>领视科技-产研一部-PC组-开发</v>
          </cell>
          <cell r="D86" t="str">
            <v/>
          </cell>
          <cell r="E86" t="str">
            <v>运营总监</v>
          </cell>
          <cell r="F86" t="str">
            <v>096309365421933423</v>
          </cell>
          <cell r="G86" t="str">
            <v>15</v>
          </cell>
          <cell r="H86" t="str">
            <v>12</v>
          </cell>
          <cell r="I86" t="str">
            <v>6036</v>
          </cell>
        </row>
        <row r="86">
          <cell r="R86" t="str">
            <v>1</v>
          </cell>
          <cell r="S86" t="str">
            <v>4</v>
          </cell>
        </row>
        <row r="86">
          <cell r="AE86" t="str">
            <v>2</v>
          </cell>
        </row>
        <row r="87">
          <cell r="A87" t="str">
            <v>赵鹏飞</v>
          </cell>
          <cell r="B87" t="str">
            <v>上海产研中心</v>
          </cell>
          <cell r="C87" t="str">
            <v>领视科技-产研一部-PC组-开发</v>
          </cell>
          <cell r="D87" t="str">
            <v/>
          </cell>
          <cell r="E87" t="str">
            <v>C#开发工程师</v>
          </cell>
          <cell r="F87" t="str">
            <v>17119368698716117</v>
          </cell>
          <cell r="G87" t="str">
            <v>15</v>
          </cell>
          <cell r="H87" t="str">
            <v>12</v>
          </cell>
          <cell r="I87" t="str">
            <v>7676</v>
          </cell>
          <cell r="J87" t="str">
            <v>1</v>
          </cell>
          <cell r="K87" t="str">
            <v>5</v>
          </cell>
        </row>
        <row r="87">
          <cell r="V87" t="str">
            <v>4</v>
          </cell>
        </row>
        <row r="88">
          <cell r="A88" t="str">
            <v>上海王艳</v>
          </cell>
          <cell r="B88" t="str">
            <v>上海产研中心</v>
          </cell>
          <cell r="C88" t="str">
            <v>领视科技-产研一部-测试一部</v>
          </cell>
          <cell r="D88" t="str">
            <v/>
          </cell>
          <cell r="E88" t="str">
            <v>测试总监</v>
          </cell>
          <cell r="F88" t="str">
            <v>15946079259355375</v>
          </cell>
          <cell r="G88" t="str">
            <v>17</v>
          </cell>
          <cell r="H88" t="str">
            <v>12</v>
          </cell>
          <cell r="I88" t="str">
            <v>9216</v>
          </cell>
        </row>
        <row r="88">
          <cell r="V88" t="str">
            <v>2</v>
          </cell>
        </row>
        <row r="89">
          <cell r="A89" t="str">
            <v>王艳泊</v>
          </cell>
          <cell r="B89" t="str">
            <v>上海产研中心</v>
          </cell>
          <cell r="C89" t="str">
            <v>领视科技-产研一部-测试一部-教育三组测试组</v>
          </cell>
          <cell r="D89" t="str">
            <v/>
          </cell>
          <cell r="E89" t="str">
            <v>测试主管</v>
          </cell>
          <cell r="F89" t="str">
            <v>196852342729488514</v>
          </cell>
          <cell r="G89" t="str">
            <v>16</v>
          </cell>
          <cell r="H89" t="str">
            <v>12</v>
          </cell>
          <cell r="I89" t="str">
            <v>7414</v>
          </cell>
          <cell r="J89" t="str">
            <v>3</v>
          </cell>
          <cell r="K89" t="str">
            <v>31</v>
          </cell>
          <cell r="L89" t="str">
            <v>1</v>
          </cell>
          <cell r="M89" t="str">
            <v>45</v>
          </cell>
        </row>
        <row r="89">
          <cell r="R89" t="str">
            <v>1</v>
          </cell>
        </row>
        <row r="89">
          <cell r="V89" t="str">
            <v>2</v>
          </cell>
        </row>
        <row r="89">
          <cell r="Y89" t="str">
            <v>13.5</v>
          </cell>
        </row>
        <row r="90">
          <cell r="A90" t="str">
            <v>赵亚楠</v>
          </cell>
          <cell r="B90" t="str">
            <v>上海产研中心</v>
          </cell>
          <cell r="C90" t="str">
            <v>领视科技-产研一部-测试一部-教育三组测试组</v>
          </cell>
          <cell r="D90" t="str">
            <v/>
          </cell>
          <cell r="E90" t="str">
            <v>测试主管</v>
          </cell>
          <cell r="F90" t="str">
            <v>066747493235451451</v>
          </cell>
        </row>
        <row r="90">
          <cell r="H90" t="str">
            <v>12</v>
          </cell>
        </row>
        <row r="90">
          <cell r="AA90" t="str">
            <v>23</v>
          </cell>
        </row>
        <row r="91">
          <cell r="A91" t="str">
            <v>彭鲲</v>
          </cell>
          <cell r="B91" t="str">
            <v>上海产研中心</v>
          </cell>
          <cell r="C91" t="str">
            <v>领视科技-产研一部-产品部-教育一组产品组</v>
          </cell>
          <cell r="D91" t="str">
            <v/>
          </cell>
          <cell r="E91" t="str">
            <v>产品经理</v>
          </cell>
          <cell r="F91" t="str">
            <v>16157726802325013</v>
          </cell>
          <cell r="G91" t="str">
            <v>21</v>
          </cell>
          <cell r="H91" t="str">
            <v>12</v>
          </cell>
          <cell r="I91" t="str">
            <v>10010</v>
          </cell>
          <cell r="J91" t="str">
            <v>3</v>
          </cell>
          <cell r="K91" t="str">
            <v>10</v>
          </cell>
        </row>
        <row r="91">
          <cell r="R91" t="str">
            <v>1</v>
          </cell>
        </row>
        <row r="91">
          <cell r="AG91" t="str">
            <v>16</v>
          </cell>
        </row>
        <row r="91">
          <cell r="AL91" t="str">
            <v>16</v>
          </cell>
        </row>
        <row r="92">
          <cell r="A92" t="str">
            <v>吴俊志</v>
          </cell>
          <cell r="B92" t="str">
            <v>上海产研中心</v>
          </cell>
          <cell r="C92" t="str">
            <v>领视科技-产研一部-产品部-教育一组产品组</v>
          </cell>
          <cell r="D92" t="str">
            <v/>
          </cell>
          <cell r="E92" t="str">
            <v>产品一部主管</v>
          </cell>
          <cell r="F92" t="str">
            <v>16226879731889551</v>
          </cell>
          <cell r="G92" t="str">
            <v>18</v>
          </cell>
          <cell r="H92" t="str">
            <v>12</v>
          </cell>
          <cell r="I92" t="str">
            <v>8778</v>
          </cell>
          <cell r="J92" t="str">
            <v>15</v>
          </cell>
          <cell r="K92" t="str">
            <v>108</v>
          </cell>
        </row>
        <row r="92">
          <cell r="Y92" t="str">
            <v>19.5</v>
          </cell>
        </row>
        <row r="92">
          <cell r="AG92" t="str">
            <v>8</v>
          </cell>
        </row>
        <row r="92">
          <cell r="AI92" t="str">
            <v>8</v>
          </cell>
        </row>
        <row r="93">
          <cell r="A93" t="str">
            <v>冯猛飞</v>
          </cell>
          <cell r="B93" t="str">
            <v>上海产研中心</v>
          </cell>
          <cell r="C93" t="str">
            <v>领视科技-产研一部-教育二组-测试</v>
          </cell>
          <cell r="D93" t="str">
            <v/>
          </cell>
          <cell r="E93" t="str">
            <v>测试工程师</v>
          </cell>
          <cell r="F93" t="str">
            <v>17096922901257976</v>
          </cell>
          <cell r="G93" t="str">
            <v>11</v>
          </cell>
          <cell r="H93" t="str">
            <v>12</v>
          </cell>
          <cell r="I93" t="str">
            <v>5897</v>
          </cell>
        </row>
        <row r="93">
          <cell r="V93" t="str">
            <v>8</v>
          </cell>
        </row>
        <row r="94">
          <cell r="A94" t="str">
            <v>段云侠</v>
          </cell>
          <cell r="B94" t="str">
            <v>上海产研中心</v>
          </cell>
          <cell r="C94" t="str">
            <v>领视科技-产研一部-教育二组-产品</v>
          </cell>
          <cell r="D94" t="str">
            <v/>
          </cell>
          <cell r="E94" t="str">
            <v>产品经理</v>
          </cell>
          <cell r="F94" t="str">
            <v>16999270197315077</v>
          </cell>
          <cell r="G94" t="str">
            <v>17</v>
          </cell>
          <cell r="H94" t="str">
            <v>12</v>
          </cell>
          <cell r="I94" t="str">
            <v>7740</v>
          </cell>
        </row>
        <row r="94">
          <cell r="V94" t="str">
            <v>2.5</v>
          </cell>
        </row>
        <row r="94">
          <cell r="Y94" t="str">
            <v>8.5</v>
          </cell>
        </row>
        <row r="95">
          <cell r="A95" t="str">
            <v>王亚超</v>
          </cell>
          <cell r="B95" t="str">
            <v>上海产研中心</v>
          </cell>
          <cell r="C95" t="str">
            <v>领视科技-产研一部-教育二组-产品</v>
          </cell>
          <cell r="D95" t="str">
            <v/>
          </cell>
          <cell r="E95" t="str">
            <v>产品经理</v>
          </cell>
          <cell r="F95" t="str">
            <v>16999293084394392</v>
          </cell>
          <cell r="G95" t="str">
            <v>17</v>
          </cell>
          <cell r="H95" t="str">
            <v>12</v>
          </cell>
          <cell r="I95" t="str">
            <v>8558</v>
          </cell>
        </row>
        <row r="95">
          <cell r="V95" t="str">
            <v>2</v>
          </cell>
        </row>
        <row r="96">
          <cell r="A96" t="str">
            <v>褚晨雯</v>
          </cell>
          <cell r="B96" t="str">
            <v>上海产研中心</v>
          </cell>
          <cell r="C96" t="str">
            <v>领视科技-产研一部-教育二组-产品</v>
          </cell>
          <cell r="D96" t="str">
            <v/>
          </cell>
          <cell r="E96" t="str">
            <v>资深产品经理</v>
          </cell>
          <cell r="F96" t="str">
            <v>16423864245165397</v>
          </cell>
          <cell r="G96" t="str">
            <v>17</v>
          </cell>
          <cell r="H96" t="str">
            <v>12</v>
          </cell>
          <cell r="I96" t="str">
            <v>7708</v>
          </cell>
          <cell r="J96" t="str">
            <v>4</v>
          </cell>
          <cell r="K96" t="str">
            <v>29</v>
          </cell>
          <cell r="L96" t="str">
            <v>13</v>
          </cell>
          <cell r="M96" t="str">
            <v>730</v>
          </cell>
        </row>
        <row r="96">
          <cell r="V96" t="str">
            <v>2</v>
          </cell>
        </row>
        <row r="97">
          <cell r="A97" t="str">
            <v>陈畴竹</v>
          </cell>
          <cell r="B97" t="str">
            <v>上海产研中心</v>
          </cell>
          <cell r="C97" t="str">
            <v>领视科技-产研一部-教育二组-开发</v>
          </cell>
          <cell r="D97" t="str">
            <v/>
          </cell>
          <cell r="E97" t="str">
            <v>Android开发工程师</v>
          </cell>
          <cell r="F97" t="str">
            <v>1702345015385575</v>
          </cell>
          <cell r="G97" t="str">
            <v>16</v>
          </cell>
          <cell r="H97" t="str">
            <v>12</v>
          </cell>
          <cell r="I97" t="str">
            <v>8260</v>
          </cell>
        </row>
        <row r="97">
          <cell r="V97" t="str">
            <v>3</v>
          </cell>
        </row>
        <row r="98">
          <cell r="A98" t="str">
            <v>高结</v>
          </cell>
          <cell r="B98" t="str">
            <v>上海产研中心</v>
          </cell>
          <cell r="C98" t="str">
            <v>领视科技-产研一部-教育二组-开发</v>
          </cell>
          <cell r="D98" t="str">
            <v/>
          </cell>
          <cell r="E98" t="str">
            <v>iOS开发工程师</v>
          </cell>
          <cell r="F98" t="str">
            <v>17246387043807659</v>
          </cell>
          <cell r="G98" t="str">
            <v>18</v>
          </cell>
          <cell r="H98" t="str">
            <v>12</v>
          </cell>
          <cell r="I98" t="str">
            <v>9583</v>
          </cell>
        </row>
        <row r="98">
          <cell r="V98" t="str">
            <v>2</v>
          </cell>
        </row>
        <row r="98">
          <cell r="AG98" t="str">
            <v>7.5</v>
          </cell>
        </row>
        <row r="98">
          <cell r="AI98" t="str">
            <v>7.5</v>
          </cell>
        </row>
        <row r="99">
          <cell r="A99" t="str">
            <v>皮亚楠</v>
          </cell>
          <cell r="B99" t="str">
            <v>上海产研中心</v>
          </cell>
          <cell r="C99" t="str">
            <v>领视科技-产研一部-教育二组-开发</v>
          </cell>
          <cell r="D99" t="str">
            <v/>
          </cell>
          <cell r="E99" t="str">
            <v>Android开发工程师</v>
          </cell>
          <cell r="F99" t="str">
            <v>16600140977692327</v>
          </cell>
          <cell r="G99" t="str">
            <v>17</v>
          </cell>
          <cell r="H99" t="str">
            <v>12</v>
          </cell>
          <cell r="I99" t="str">
            <v>8411</v>
          </cell>
          <cell r="J99" t="str">
            <v>3</v>
          </cell>
          <cell r="K99" t="str">
            <v>4</v>
          </cell>
        </row>
        <row r="99">
          <cell r="V99" t="str">
            <v>3</v>
          </cell>
        </row>
        <row r="99">
          <cell r="Y99" t="str">
            <v>8</v>
          </cell>
        </row>
        <row r="99">
          <cell r="AG99" t="str">
            <v>7.5</v>
          </cell>
        </row>
        <row r="99">
          <cell r="AI99" t="str">
            <v>7.5</v>
          </cell>
        </row>
        <row r="100">
          <cell r="A100" t="str">
            <v>齐浩迎</v>
          </cell>
          <cell r="B100" t="str">
            <v>上海产研中心</v>
          </cell>
          <cell r="C100" t="str">
            <v>领视科技-产研一部-教育二组-开发</v>
          </cell>
          <cell r="D100" t="str">
            <v/>
          </cell>
          <cell r="E100" t="str">
            <v>研发主管</v>
          </cell>
          <cell r="F100" t="str">
            <v>020624134640098517</v>
          </cell>
          <cell r="G100" t="str">
            <v>12</v>
          </cell>
          <cell r="H100" t="str">
            <v>12</v>
          </cell>
          <cell r="I100" t="str">
            <v>6145</v>
          </cell>
        </row>
        <row r="100">
          <cell r="Y100" t="str">
            <v>58.5</v>
          </cell>
        </row>
        <row r="100">
          <cell r="AC100" t="str">
            <v>1</v>
          </cell>
        </row>
        <row r="100">
          <cell r="AG100" t="str">
            <v>4.5</v>
          </cell>
        </row>
        <row r="100">
          <cell r="AL100" t="str">
            <v>4.5</v>
          </cell>
        </row>
        <row r="101">
          <cell r="A101" t="str">
            <v>王鹏飞</v>
          </cell>
          <cell r="B101" t="str">
            <v>上海产研中心</v>
          </cell>
          <cell r="C101" t="str">
            <v>领视科技-产研一部-教育二组-开发</v>
          </cell>
          <cell r="D101" t="str">
            <v/>
          </cell>
          <cell r="E101" t="str">
            <v>ios开发工程师</v>
          </cell>
          <cell r="F101" t="str">
            <v>17011365911962161</v>
          </cell>
          <cell r="G101" t="str">
            <v>19</v>
          </cell>
          <cell r="H101" t="str">
            <v>12</v>
          </cell>
          <cell r="I101" t="str">
            <v>9261</v>
          </cell>
        </row>
        <row r="101">
          <cell r="Y101" t="str">
            <v>13.5</v>
          </cell>
        </row>
        <row r="101">
          <cell r="AG101" t="str">
            <v>8</v>
          </cell>
        </row>
        <row r="101">
          <cell r="AI101" t="str">
            <v>8</v>
          </cell>
        </row>
        <row r="102">
          <cell r="A102" t="str">
            <v>吴利丹</v>
          </cell>
          <cell r="B102" t="str">
            <v>上海产研中心</v>
          </cell>
          <cell r="C102" t="str">
            <v>领视科技-产研一部-教育二组-开发</v>
          </cell>
          <cell r="D102" t="str">
            <v/>
          </cell>
          <cell r="E102" t="str">
            <v>iOS开发工程师</v>
          </cell>
          <cell r="F102" t="str">
            <v>15905458634917515</v>
          </cell>
          <cell r="G102" t="str">
            <v>15</v>
          </cell>
          <cell r="H102" t="str">
            <v>12</v>
          </cell>
          <cell r="I102" t="str">
            <v>8280</v>
          </cell>
        </row>
        <row r="102">
          <cell r="V102" t="str">
            <v>4</v>
          </cell>
        </row>
        <row r="103">
          <cell r="A103" t="str">
            <v>吴雪峰</v>
          </cell>
          <cell r="B103" t="str">
            <v>上海产研中心</v>
          </cell>
          <cell r="C103" t="str">
            <v>领视科技-产研一部-教育二组-开发</v>
          </cell>
          <cell r="D103" t="str">
            <v/>
          </cell>
          <cell r="E103" t="str">
            <v>Android开发工程师</v>
          </cell>
          <cell r="F103" t="str">
            <v>17012229167085507</v>
          </cell>
          <cell r="G103" t="str">
            <v>15</v>
          </cell>
          <cell r="H103" t="str">
            <v>12</v>
          </cell>
          <cell r="I103" t="str">
            <v>7945</v>
          </cell>
        </row>
        <row r="103">
          <cell r="V103" t="str">
            <v>3</v>
          </cell>
        </row>
        <row r="103">
          <cell r="Y103" t="str">
            <v>8</v>
          </cell>
        </row>
        <row r="104">
          <cell r="A104" t="str">
            <v>祝傲</v>
          </cell>
          <cell r="B104" t="str">
            <v>上海产研中心</v>
          </cell>
          <cell r="C104" t="str">
            <v>领视科技-产研一部-教育二组-开发</v>
          </cell>
          <cell r="D104" t="str">
            <v/>
          </cell>
          <cell r="E104" t="str">
            <v>ios开发工程师</v>
          </cell>
          <cell r="F104" t="str">
            <v>17018285307999687</v>
          </cell>
          <cell r="G104" t="str">
            <v>16</v>
          </cell>
          <cell r="H104" t="str">
            <v>12</v>
          </cell>
          <cell r="I104" t="str">
            <v>8475</v>
          </cell>
        </row>
        <row r="104">
          <cell r="V104" t="str">
            <v>3</v>
          </cell>
        </row>
        <row r="105">
          <cell r="A105" t="str">
            <v>王哲</v>
          </cell>
          <cell r="B105" t="str">
            <v>上海产研中心</v>
          </cell>
          <cell r="C105" t="str">
            <v>领视科技-产研一部-教育二组-设计</v>
          </cell>
          <cell r="D105" t="str">
            <v/>
          </cell>
          <cell r="E105" t="str">
            <v>UI设计师</v>
          </cell>
          <cell r="F105" t="str">
            <v>17004451020319431</v>
          </cell>
          <cell r="G105" t="str">
            <v>15</v>
          </cell>
          <cell r="H105" t="str">
            <v>12</v>
          </cell>
          <cell r="I105" t="str">
            <v>7369</v>
          </cell>
        </row>
        <row r="105">
          <cell r="V105" t="str">
            <v>2</v>
          </cell>
        </row>
        <row r="105">
          <cell r="AC105" t="str">
            <v>2</v>
          </cell>
        </row>
        <row r="106">
          <cell r="A106" t="str">
            <v>朱秀梅</v>
          </cell>
          <cell r="B106" t="str">
            <v>上海产研中心</v>
          </cell>
          <cell r="C106" t="str">
            <v>领视科技-产研一部-教育二组-设计</v>
          </cell>
          <cell r="D106" t="str">
            <v/>
          </cell>
          <cell r="E106" t="str">
            <v>产品主管</v>
          </cell>
          <cell r="F106" t="str">
            <v>16145631556588764</v>
          </cell>
          <cell r="G106" t="str">
            <v>18</v>
          </cell>
          <cell r="H106" t="str">
            <v>12</v>
          </cell>
          <cell r="I106" t="str">
            <v>9097</v>
          </cell>
        </row>
        <row r="106">
          <cell r="V106" t="str">
            <v>1.5</v>
          </cell>
        </row>
        <row r="106">
          <cell r="Y106" t="str">
            <v>8</v>
          </cell>
        </row>
        <row r="106">
          <cell r="AG106" t="str">
            <v>8</v>
          </cell>
        </row>
        <row r="106">
          <cell r="AI106" t="str">
            <v>8</v>
          </cell>
        </row>
        <row r="107">
          <cell r="A107" t="str">
            <v>李九三</v>
          </cell>
          <cell r="B107" t="str">
            <v>上海产研中心</v>
          </cell>
          <cell r="C107" t="str">
            <v>领视科技-产研一部-教育三组-测试</v>
          </cell>
          <cell r="D107" t="str">
            <v/>
          </cell>
          <cell r="E107" t="str">
            <v>测试工程师</v>
          </cell>
          <cell r="F107" t="str">
            <v>17169467464873718</v>
          </cell>
          <cell r="G107" t="str">
            <v>16</v>
          </cell>
          <cell r="H107" t="str">
            <v>12</v>
          </cell>
          <cell r="I107" t="str">
            <v>8472</v>
          </cell>
        </row>
        <row r="107">
          <cell r="Y107" t="str">
            <v>24</v>
          </cell>
        </row>
        <row r="108">
          <cell r="A108" t="str">
            <v>张士炎</v>
          </cell>
          <cell r="B108" t="str">
            <v>上海产研中心</v>
          </cell>
          <cell r="C108" t="str">
            <v>领视科技-产研一部-教育三组-测试</v>
          </cell>
          <cell r="D108" t="str">
            <v/>
          </cell>
          <cell r="E108" t="str">
            <v>测试工程师</v>
          </cell>
          <cell r="F108" t="str">
            <v>17173799295092160</v>
          </cell>
          <cell r="G108" t="str">
            <v>16</v>
          </cell>
          <cell r="H108" t="str">
            <v>12</v>
          </cell>
          <cell r="I108" t="str">
            <v>8192</v>
          </cell>
          <cell r="J108" t="str">
            <v>3</v>
          </cell>
          <cell r="K108" t="str">
            <v>23</v>
          </cell>
        </row>
        <row r="108">
          <cell r="Y108" t="str">
            <v>34.5</v>
          </cell>
        </row>
        <row r="108">
          <cell r="AG108" t="str">
            <v>8</v>
          </cell>
        </row>
        <row r="108">
          <cell r="AL108" t="str">
            <v>8</v>
          </cell>
        </row>
        <row r="109">
          <cell r="A109" t="str">
            <v>陈绪慧</v>
          </cell>
          <cell r="B109" t="str">
            <v>上海产研中心</v>
          </cell>
          <cell r="C109" t="str">
            <v>领视科技-产研一部-教育三组-产品</v>
          </cell>
          <cell r="D109" t="str">
            <v/>
          </cell>
          <cell r="E109" t="str">
            <v>产品主管</v>
          </cell>
          <cell r="F109" t="str">
            <v>136315273038003717</v>
          </cell>
          <cell r="G109" t="str">
            <v>17</v>
          </cell>
          <cell r="H109" t="str">
            <v>12</v>
          </cell>
          <cell r="I109" t="str">
            <v>8802</v>
          </cell>
          <cell r="J109" t="str">
            <v>2</v>
          </cell>
          <cell r="K109" t="str">
            <v>13</v>
          </cell>
        </row>
        <row r="109">
          <cell r="Y109" t="str">
            <v>16.5</v>
          </cell>
        </row>
        <row r="110">
          <cell r="A110" t="str">
            <v>李雅珠</v>
          </cell>
          <cell r="B110" t="str">
            <v>上海产研中心</v>
          </cell>
          <cell r="C110" t="str">
            <v>领视科技-产研一部-教育三组-产品</v>
          </cell>
          <cell r="D110" t="str">
            <v/>
          </cell>
          <cell r="E110" t="str">
            <v>产品经理</v>
          </cell>
          <cell r="F110" t="str">
            <v>16606156773162046</v>
          </cell>
          <cell r="G110" t="str">
            <v>17</v>
          </cell>
          <cell r="H110" t="str">
            <v>12</v>
          </cell>
          <cell r="I110" t="str">
            <v>7432</v>
          </cell>
          <cell r="J110" t="str">
            <v>13</v>
          </cell>
          <cell r="K110" t="str">
            <v>108</v>
          </cell>
        </row>
        <row r="110">
          <cell r="Q110" t="str">
            <v>1</v>
          </cell>
        </row>
        <row r="110">
          <cell r="V110" t="str">
            <v>3.5</v>
          </cell>
        </row>
        <row r="111">
          <cell r="A111" t="str">
            <v>胡翔翔</v>
          </cell>
          <cell r="B111" t="str">
            <v>上海产研中心</v>
          </cell>
          <cell r="C111" t="str">
            <v>领视科技-产研一部-教育三组-开发</v>
          </cell>
          <cell r="D111" t="str">
            <v/>
          </cell>
          <cell r="E111" t="str">
            <v>研发主管</v>
          </cell>
          <cell r="F111" t="str">
            <v>030132221832753441</v>
          </cell>
          <cell r="G111" t="str">
            <v>16</v>
          </cell>
          <cell r="H111" t="str">
            <v>12</v>
          </cell>
          <cell r="I111" t="str">
            <v>8440</v>
          </cell>
        </row>
        <row r="111">
          <cell r="V111" t="str">
            <v>3.5</v>
          </cell>
        </row>
        <row r="112">
          <cell r="A112" t="str">
            <v>李海侠</v>
          </cell>
          <cell r="B112" t="str">
            <v>上海产研中心</v>
          </cell>
          <cell r="C112" t="str">
            <v>领视科技-产研一部-教育三组-开发</v>
          </cell>
          <cell r="D112" t="str">
            <v/>
          </cell>
          <cell r="E112" t="str">
            <v>Android开发工程师</v>
          </cell>
          <cell r="F112" t="str">
            <v>16155137210126329</v>
          </cell>
          <cell r="G112" t="str">
            <v>16</v>
          </cell>
          <cell r="H112" t="str">
            <v>12</v>
          </cell>
          <cell r="I112" t="str">
            <v>7735</v>
          </cell>
          <cell r="J112" t="str">
            <v>2</v>
          </cell>
          <cell r="K112" t="str">
            <v>6</v>
          </cell>
        </row>
        <row r="112">
          <cell r="V112" t="str">
            <v>3.5</v>
          </cell>
        </row>
        <row r="113">
          <cell r="A113" t="str">
            <v>陆文宇</v>
          </cell>
          <cell r="B113" t="str">
            <v>上海产研中心</v>
          </cell>
          <cell r="C113" t="str">
            <v>领视科技-产研一部-教育三组-开发</v>
          </cell>
          <cell r="D113" t="str">
            <v/>
          </cell>
          <cell r="E113" t="str">
            <v>iOS开发工程师</v>
          </cell>
          <cell r="F113" t="str">
            <v>16782396287688277</v>
          </cell>
          <cell r="G113" t="str">
            <v>16</v>
          </cell>
          <cell r="H113" t="str">
            <v>12</v>
          </cell>
          <cell r="I113" t="str">
            <v>8226</v>
          </cell>
          <cell r="J113" t="str">
            <v>10</v>
          </cell>
          <cell r="K113" t="str">
            <v>62</v>
          </cell>
        </row>
        <row r="113">
          <cell r="O113" t="str">
            <v>1</v>
          </cell>
          <cell r="P113" t="str">
            <v>337</v>
          </cell>
        </row>
        <row r="113">
          <cell r="W113" t="str">
            <v>26.5</v>
          </cell>
        </row>
        <row r="114">
          <cell r="A114" t="str">
            <v>杨海燕</v>
          </cell>
          <cell r="B114" t="str">
            <v>上海产研中心</v>
          </cell>
          <cell r="C114" t="str">
            <v>领视科技-产研一部-教育三组-开发</v>
          </cell>
          <cell r="D114" t="str">
            <v/>
          </cell>
          <cell r="E114" t="str">
            <v>iOS开发工程师</v>
          </cell>
          <cell r="F114" t="str">
            <v>15921860671053280</v>
          </cell>
          <cell r="G114" t="str">
            <v>16</v>
          </cell>
          <cell r="H114" t="str">
            <v>12</v>
          </cell>
          <cell r="I114" t="str">
            <v>5985</v>
          </cell>
          <cell r="J114" t="str">
            <v>4</v>
          </cell>
          <cell r="K114" t="str">
            <v>10</v>
          </cell>
        </row>
        <row r="114">
          <cell r="Q114" t="str">
            <v>4</v>
          </cell>
        </row>
        <row r="114">
          <cell r="V114" t="str">
            <v>2</v>
          </cell>
        </row>
        <row r="114">
          <cell r="X114" t="str">
            <v>1</v>
          </cell>
          <cell r="Y114" t="str">
            <v>8</v>
          </cell>
        </row>
        <row r="114">
          <cell r="AG114" t="str">
            <v>8</v>
          </cell>
        </row>
        <row r="114">
          <cell r="AL114" t="str">
            <v>8</v>
          </cell>
        </row>
        <row r="115">
          <cell r="A115" t="str">
            <v>杨坤霖</v>
          </cell>
          <cell r="B115" t="str">
            <v>上海产研中心</v>
          </cell>
          <cell r="C115" t="str">
            <v>领视科技-产研一部-教育三组-开发</v>
          </cell>
          <cell r="D115" t="str">
            <v/>
          </cell>
          <cell r="E115" t="str">
            <v>Android开发工程师</v>
          </cell>
          <cell r="F115" t="str">
            <v>17300811031429768</v>
          </cell>
          <cell r="G115" t="str">
            <v>16</v>
          </cell>
          <cell r="H115" t="str">
            <v>12</v>
          </cell>
          <cell r="I115" t="str">
            <v>8457</v>
          </cell>
        </row>
        <row r="115">
          <cell r="V115" t="str">
            <v>3</v>
          </cell>
        </row>
        <row r="116">
          <cell r="A116" t="str">
            <v>尹贻浩</v>
          </cell>
          <cell r="B116" t="str">
            <v>上海产研中心</v>
          </cell>
          <cell r="C116" t="str">
            <v>领视科技-产研一部-教育三组-开发</v>
          </cell>
          <cell r="D116" t="str">
            <v/>
          </cell>
          <cell r="E116" t="str">
            <v>Android开发工程师</v>
          </cell>
          <cell r="F116" t="str">
            <v>17180717287129212</v>
          </cell>
          <cell r="G116" t="str">
            <v>19</v>
          </cell>
          <cell r="H116" t="str">
            <v>12</v>
          </cell>
          <cell r="I116" t="str">
            <v>9377</v>
          </cell>
          <cell r="J116" t="str">
            <v>6</v>
          </cell>
          <cell r="K116" t="str">
            <v>25</v>
          </cell>
        </row>
        <row r="116">
          <cell r="R116" t="str">
            <v>1</v>
          </cell>
        </row>
        <row r="117">
          <cell r="A117" t="str">
            <v>章发晨</v>
          </cell>
          <cell r="B117" t="str">
            <v>上海产研中心</v>
          </cell>
          <cell r="C117" t="str">
            <v>领视科技-产研一部-教育三组-开发</v>
          </cell>
          <cell r="D117" t="str">
            <v/>
          </cell>
          <cell r="E117" t="str">
            <v>研发主管</v>
          </cell>
          <cell r="F117" t="str">
            <v>025963354730920599</v>
          </cell>
          <cell r="G117" t="str">
            <v>20</v>
          </cell>
          <cell r="H117" t="str">
            <v>12</v>
          </cell>
          <cell r="I117" t="str">
            <v>7996</v>
          </cell>
          <cell r="J117" t="str">
            <v>9</v>
          </cell>
          <cell r="K117" t="str">
            <v>62</v>
          </cell>
        </row>
        <row r="117">
          <cell r="Y117" t="str">
            <v>2</v>
          </cell>
        </row>
        <row r="117">
          <cell r="AE117" t="str">
            <v>4</v>
          </cell>
        </row>
        <row r="117">
          <cell r="AG117" t="str">
            <v>5</v>
          </cell>
        </row>
        <row r="117">
          <cell r="AL117" t="str">
            <v>5</v>
          </cell>
        </row>
        <row r="118">
          <cell r="A118" t="str">
            <v>朱梦雅</v>
          </cell>
          <cell r="B118" t="str">
            <v>上海产研中心</v>
          </cell>
          <cell r="C118" t="str">
            <v>领视科技-产研一部-教育三组-开发</v>
          </cell>
          <cell r="D118" t="str">
            <v/>
          </cell>
          <cell r="E118" t="str">
            <v>Android开发工程师</v>
          </cell>
          <cell r="F118" t="str">
            <v>16780673958763109</v>
          </cell>
          <cell r="G118" t="str">
            <v>17</v>
          </cell>
          <cell r="H118" t="str">
            <v>12</v>
          </cell>
          <cell r="I118" t="str">
            <v>9639</v>
          </cell>
          <cell r="J118" t="str">
            <v>6</v>
          </cell>
          <cell r="K118" t="str">
            <v>19</v>
          </cell>
        </row>
        <row r="118">
          <cell r="Y118" t="str">
            <v>16</v>
          </cell>
        </row>
        <row r="119">
          <cell r="A119" t="str">
            <v>李一鸣</v>
          </cell>
          <cell r="B119" t="str">
            <v>上海产研中心</v>
          </cell>
          <cell r="C119" t="str">
            <v>领视科技-产研一部-教育三组-设计</v>
          </cell>
          <cell r="D119" t="str">
            <v/>
          </cell>
          <cell r="E119" t="str">
            <v>设计主管</v>
          </cell>
          <cell r="F119" t="str">
            <v>16804901359229111</v>
          </cell>
          <cell r="G119" t="str">
            <v>16</v>
          </cell>
          <cell r="H119" t="str">
            <v>12</v>
          </cell>
          <cell r="I119" t="str">
            <v>8198</v>
          </cell>
        </row>
        <row r="119">
          <cell r="V119" t="str">
            <v>3</v>
          </cell>
        </row>
        <row r="120">
          <cell r="A120" t="str">
            <v>王依</v>
          </cell>
          <cell r="B120" t="str">
            <v>上海产研中心</v>
          </cell>
          <cell r="C120" t="str">
            <v>领视科技-产研一部-教育三组-设计</v>
          </cell>
          <cell r="D120" t="str">
            <v/>
          </cell>
          <cell r="E120" t="str">
            <v>UI设计师</v>
          </cell>
          <cell r="F120" t="str">
            <v>1316565837937330</v>
          </cell>
          <cell r="G120" t="str">
            <v>19</v>
          </cell>
          <cell r="H120" t="str">
            <v>12</v>
          </cell>
          <cell r="I120" t="str">
            <v>8797</v>
          </cell>
        </row>
        <row r="120">
          <cell r="R120" t="str">
            <v>1</v>
          </cell>
        </row>
        <row r="120">
          <cell r="Y120" t="str">
            <v>1.5</v>
          </cell>
        </row>
        <row r="120">
          <cell r="AF120" t="str">
            <v>0.5</v>
          </cell>
        </row>
        <row r="121">
          <cell r="A121" t="str">
            <v>蔡子俊</v>
          </cell>
          <cell r="B121" t="str">
            <v>上海产研中心</v>
          </cell>
          <cell r="C121" t="str">
            <v>领视科技-产研一部-教育一组-测试</v>
          </cell>
          <cell r="D121" t="str">
            <v/>
          </cell>
          <cell r="E121" t="str">
            <v>测试工程师</v>
          </cell>
          <cell r="F121" t="str">
            <v>1685930508346392</v>
          </cell>
          <cell r="G121" t="str">
            <v>15</v>
          </cell>
          <cell r="H121" t="str">
            <v>12</v>
          </cell>
          <cell r="I121" t="str">
            <v>8337</v>
          </cell>
          <cell r="J121" t="str">
            <v>6</v>
          </cell>
          <cell r="K121" t="str">
            <v>22</v>
          </cell>
        </row>
        <row r="121">
          <cell r="V121" t="str">
            <v>5</v>
          </cell>
        </row>
        <row r="121">
          <cell r="AG121" t="str">
            <v>8</v>
          </cell>
        </row>
        <row r="121">
          <cell r="AL121" t="str">
            <v>8</v>
          </cell>
        </row>
        <row r="122">
          <cell r="A122" t="str">
            <v>耿童童</v>
          </cell>
          <cell r="B122" t="str">
            <v>上海产研中心</v>
          </cell>
          <cell r="C122" t="str">
            <v>领视科技-产研一部-教育一组-测试</v>
          </cell>
          <cell r="D122" t="str">
            <v/>
          </cell>
          <cell r="E122" t="str">
            <v>测试工程师</v>
          </cell>
          <cell r="F122" t="str">
            <v>16804901511256011</v>
          </cell>
          <cell r="G122" t="str">
            <v>18</v>
          </cell>
          <cell r="H122" t="str">
            <v>12</v>
          </cell>
          <cell r="I122" t="str">
            <v>10048</v>
          </cell>
          <cell r="J122" t="str">
            <v>7</v>
          </cell>
          <cell r="K122" t="str">
            <v>39</v>
          </cell>
        </row>
        <row r="122">
          <cell r="V122" t="str">
            <v>2</v>
          </cell>
        </row>
        <row r="122">
          <cell r="Y122" t="str">
            <v>12</v>
          </cell>
        </row>
        <row r="122">
          <cell r="AG122" t="str">
            <v>15.5</v>
          </cell>
        </row>
        <row r="122">
          <cell r="AL122" t="str">
            <v>15.5</v>
          </cell>
        </row>
        <row r="123">
          <cell r="A123" t="str">
            <v>李超凡</v>
          </cell>
          <cell r="B123" t="str">
            <v>上海产研中心</v>
          </cell>
          <cell r="C123" t="str">
            <v>领视科技-产研一部-教育一组-测试</v>
          </cell>
          <cell r="D123" t="str">
            <v/>
          </cell>
          <cell r="E123" t="str">
            <v>测试工程师</v>
          </cell>
          <cell r="F123" t="str">
            <v>17149606499983899</v>
          </cell>
          <cell r="G123" t="str">
            <v>9</v>
          </cell>
          <cell r="H123" t="str">
            <v>12</v>
          </cell>
          <cell r="I123" t="str">
            <v>3941</v>
          </cell>
        </row>
        <row r="123">
          <cell r="X123" t="str">
            <v>10</v>
          </cell>
          <cell r="Y123" t="str">
            <v>26.5</v>
          </cell>
        </row>
        <row r="123">
          <cell r="AG123" t="str">
            <v>12</v>
          </cell>
        </row>
        <row r="123">
          <cell r="AL123" t="str">
            <v>12</v>
          </cell>
        </row>
        <row r="124">
          <cell r="A124" t="str">
            <v>李华南</v>
          </cell>
          <cell r="B124" t="str">
            <v>上海产研中心</v>
          </cell>
          <cell r="C124" t="str">
            <v>领视科技-产研一部-教育一组-测试</v>
          </cell>
          <cell r="D124" t="str">
            <v/>
          </cell>
          <cell r="E124" t="str">
            <v>测试经理</v>
          </cell>
          <cell r="F124" t="str">
            <v>15900273720227593</v>
          </cell>
          <cell r="G124" t="str">
            <v>13</v>
          </cell>
          <cell r="H124" t="str">
            <v>12</v>
          </cell>
          <cell r="I124" t="str">
            <v>7691</v>
          </cell>
          <cell r="J124" t="str">
            <v>2</v>
          </cell>
          <cell r="K124" t="str">
            <v>4</v>
          </cell>
        </row>
        <row r="124">
          <cell r="V124" t="str">
            <v>5</v>
          </cell>
        </row>
        <row r="124">
          <cell r="Y124" t="str">
            <v>16</v>
          </cell>
        </row>
        <row r="124">
          <cell r="AG124" t="str">
            <v>8</v>
          </cell>
        </row>
        <row r="124">
          <cell r="AL124" t="str">
            <v>8</v>
          </cell>
        </row>
        <row r="125">
          <cell r="A125" t="str">
            <v>朴雪花</v>
          </cell>
          <cell r="B125" t="str">
            <v>上海产研中心</v>
          </cell>
          <cell r="C125" t="str">
            <v>领视科技-产研一部-教育一组-产品</v>
          </cell>
          <cell r="D125" t="str">
            <v/>
          </cell>
          <cell r="E125" t="str">
            <v>资深产品经理</v>
          </cell>
          <cell r="F125" t="str">
            <v>16022087683323175</v>
          </cell>
          <cell r="G125" t="str">
            <v>16</v>
          </cell>
          <cell r="H125" t="str">
            <v>12</v>
          </cell>
          <cell r="I125" t="str">
            <v>8351</v>
          </cell>
        </row>
        <row r="125">
          <cell r="V125" t="str">
            <v>3</v>
          </cell>
        </row>
        <row r="126">
          <cell r="A126" t="str">
            <v>戴佳磊</v>
          </cell>
          <cell r="B126" t="str">
            <v>上海产研中心</v>
          </cell>
          <cell r="C126" t="str">
            <v>领视科技-产研一部-教育一组-开发</v>
          </cell>
          <cell r="D126" t="str">
            <v/>
          </cell>
          <cell r="E126" t="str">
            <v>ios开发工程师</v>
          </cell>
          <cell r="F126" t="str">
            <v>17018278374403582</v>
          </cell>
          <cell r="G126" t="str">
            <v>18</v>
          </cell>
          <cell r="H126" t="str">
            <v>12</v>
          </cell>
          <cell r="I126" t="str">
            <v>8795</v>
          </cell>
          <cell r="J126" t="str">
            <v>4</v>
          </cell>
          <cell r="K126" t="str">
            <v>6</v>
          </cell>
        </row>
        <row r="126">
          <cell r="V126" t="str">
            <v>1</v>
          </cell>
        </row>
        <row r="126">
          <cell r="AE126" t="str">
            <v>1</v>
          </cell>
        </row>
        <row r="127">
          <cell r="A127" t="str">
            <v>郭二宁</v>
          </cell>
          <cell r="B127" t="str">
            <v>上海产研中心</v>
          </cell>
          <cell r="C127" t="str">
            <v>领视科技-产研一部-教育一组-开发</v>
          </cell>
          <cell r="D127" t="str">
            <v/>
          </cell>
          <cell r="E127" t="str">
            <v>Android开发工程师</v>
          </cell>
          <cell r="F127" t="str">
            <v>17331041343102575</v>
          </cell>
          <cell r="G127" t="str">
            <v>12</v>
          </cell>
          <cell r="H127" t="str">
            <v>12</v>
          </cell>
          <cell r="I127" t="str">
            <v>6295</v>
          </cell>
        </row>
        <row r="127">
          <cell r="W127" t="str">
            <v>32</v>
          </cell>
        </row>
        <row r="127">
          <cell r="Y127" t="str">
            <v>8</v>
          </cell>
        </row>
        <row r="127">
          <cell r="AC127" t="str">
            <v>3</v>
          </cell>
        </row>
        <row r="127">
          <cell r="AG127" t="str">
            <v>8</v>
          </cell>
        </row>
        <row r="127">
          <cell r="AL127" t="str">
            <v>8</v>
          </cell>
        </row>
        <row r="128">
          <cell r="A128" t="str">
            <v>黄涛</v>
          </cell>
          <cell r="B128" t="str">
            <v>上海产研中心</v>
          </cell>
          <cell r="C128" t="str">
            <v>领视科技-产研一部-教育一组-开发</v>
          </cell>
          <cell r="D128" t="str">
            <v/>
          </cell>
          <cell r="E128" t="str">
            <v>Android开发工程师</v>
          </cell>
          <cell r="F128" t="str">
            <v>17332769235173465</v>
          </cell>
          <cell r="G128" t="str">
            <v>20</v>
          </cell>
          <cell r="H128" t="str">
            <v>12</v>
          </cell>
          <cell r="I128" t="str">
            <v>9405</v>
          </cell>
        </row>
        <row r="128">
          <cell r="R128" t="str">
            <v>1</v>
          </cell>
        </row>
        <row r="129">
          <cell r="A129" t="str">
            <v>骆方涛</v>
          </cell>
          <cell r="B129" t="str">
            <v>上海产研中心</v>
          </cell>
          <cell r="C129" t="str">
            <v>领视科技-产研一部-教育一组-开发</v>
          </cell>
          <cell r="D129" t="str">
            <v/>
          </cell>
          <cell r="E129" t="str">
            <v>iOS开发工程师</v>
          </cell>
          <cell r="F129" t="str">
            <v>023613490438850568</v>
          </cell>
          <cell r="G129" t="str">
            <v>16</v>
          </cell>
          <cell r="H129" t="str">
            <v>12</v>
          </cell>
          <cell r="I129" t="str">
            <v>8578</v>
          </cell>
        </row>
        <row r="129">
          <cell r="V129" t="str">
            <v>4</v>
          </cell>
        </row>
        <row r="129">
          <cell r="Y129" t="str">
            <v>4.5</v>
          </cell>
        </row>
        <row r="129">
          <cell r="AG129" t="str">
            <v>10.5</v>
          </cell>
        </row>
        <row r="129">
          <cell r="AL129" t="str">
            <v>10.5</v>
          </cell>
        </row>
        <row r="130">
          <cell r="A130" t="str">
            <v>梅守强</v>
          </cell>
          <cell r="B130" t="str">
            <v>上海产研中心</v>
          </cell>
          <cell r="C130" t="str">
            <v>领视科技-产研一部-教育一组-开发</v>
          </cell>
          <cell r="D130" t="str">
            <v/>
          </cell>
          <cell r="E130" t="str">
            <v>研发主管</v>
          </cell>
          <cell r="F130" t="str">
            <v>055916620026464247</v>
          </cell>
          <cell r="G130" t="str">
            <v>17</v>
          </cell>
          <cell r="H130" t="str">
            <v>12</v>
          </cell>
          <cell r="I130" t="str">
            <v>9069</v>
          </cell>
          <cell r="J130" t="str">
            <v>4</v>
          </cell>
          <cell r="K130" t="str">
            <v>26</v>
          </cell>
        </row>
        <row r="130">
          <cell r="V130" t="str">
            <v>3</v>
          </cell>
        </row>
        <row r="130">
          <cell r="Y130" t="str">
            <v>0.5</v>
          </cell>
        </row>
        <row r="130">
          <cell r="AG130" t="str">
            <v>4.5</v>
          </cell>
        </row>
        <row r="130">
          <cell r="AI130" t="str">
            <v>4.5</v>
          </cell>
        </row>
        <row r="131">
          <cell r="A131" t="str">
            <v>钱策</v>
          </cell>
          <cell r="B131" t="str">
            <v>上海产研中心</v>
          </cell>
          <cell r="C131" t="str">
            <v>领视科技-产研一部-教育一组-开发</v>
          </cell>
          <cell r="D131" t="str">
            <v/>
          </cell>
          <cell r="E131" t="str">
            <v>iOS开发工程师</v>
          </cell>
          <cell r="F131" t="str">
            <v>17331039165119137</v>
          </cell>
          <cell r="G131" t="str">
            <v>20</v>
          </cell>
          <cell r="H131" t="str">
            <v>12</v>
          </cell>
          <cell r="I131" t="str">
            <v>10023</v>
          </cell>
        </row>
        <row r="131">
          <cell r="R131" t="str">
            <v>1</v>
          </cell>
        </row>
        <row r="131">
          <cell r="AG131" t="str">
            <v>8</v>
          </cell>
        </row>
        <row r="131">
          <cell r="AI131" t="str">
            <v>8</v>
          </cell>
        </row>
        <row r="132">
          <cell r="A132" t="str">
            <v>严金</v>
          </cell>
          <cell r="B132" t="str">
            <v>上海产研中心</v>
          </cell>
          <cell r="C132" t="str">
            <v>领视科技-产研一部-教育一组-开发</v>
          </cell>
          <cell r="D132" t="str">
            <v/>
          </cell>
          <cell r="E132" t="str">
            <v>Android开发工程师</v>
          </cell>
          <cell r="F132" t="str">
            <v>17041612168525501</v>
          </cell>
          <cell r="G132" t="str">
            <v>18</v>
          </cell>
          <cell r="H132" t="str">
            <v>12</v>
          </cell>
          <cell r="I132" t="str">
            <v>9612</v>
          </cell>
        </row>
        <row r="132">
          <cell r="V132" t="str">
            <v>2</v>
          </cell>
        </row>
        <row r="132">
          <cell r="AG132" t="str">
            <v>7</v>
          </cell>
        </row>
        <row r="132">
          <cell r="AL132" t="str">
            <v>7</v>
          </cell>
        </row>
        <row r="133">
          <cell r="A133" t="str">
            <v>易鹏</v>
          </cell>
          <cell r="B133" t="str">
            <v>上海产研中心</v>
          </cell>
          <cell r="C133" t="str">
            <v>领视科技-产研一部-教育一组-开发</v>
          </cell>
          <cell r="D133" t="str">
            <v/>
          </cell>
          <cell r="E133" t="str">
            <v>Android开发工程师</v>
          </cell>
          <cell r="F133" t="str">
            <v>16637271659885621</v>
          </cell>
          <cell r="G133" t="str">
            <v>13</v>
          </cell>
          <cell r="H133" t="str">
            <v>12</v>
          </cell>
          <cell r="I133" t="str">
            <v>7292</v>
          </cell>
        </row>
        <row r="133">
          <cell r="V133" t="str">
            <v>3</v>
          </cell>
        </row>
        <row r="133">
          <cell r="Y133" t="str">
            <v>32</v>
          </cell>
        </row>
        <row r="133">
          <cell r="AG133" t="str">
            <v>8</v>
          </cell>
        </row>
        <row r="133">
          <cell r="AL133" t="str">
            <v>8</v>
          </cell>
        </row>
        <row r="134">
          <cell r="A134" t="str">
            <v>郝惠军</v>
          </cell>
          <cell r="B134" t="str">
            <v>上海产研中心</v>
          </cell>
          <cell r="C134" t="str">
            <v>领视科技-产研一部-教育一组-设计</v>
          </cell>
          <cell r="D134" t="str">
            <v/>
          </cell>
          <cell r="E134" t="str">
            <v>设计主管</v>
          </cell>
          <cell r="F134" t="str">
            <v>15900278023016204</v>
          </cell>
          <cell r="G134" t="str">
            <v>15</v>
          </cell>
          <cell r="H134" t="str">
            <v>12</v>
          </cell>
          <cell r="I134" t="str">
            <v>7703</v>
          </cell>
          <cell r="J134" t="str">
            <v>1</v>
          </cell>
          <cell r="K134" t="str">
            <v>3</v>
          </cell>
        </row>
        <row r="134">
          <cell r="V134" t="str">
            <v>5</v>
          </cell>
        </row>
        <row r="134">
          <cell r="Y134" t="str">
            <v>11</v>
          </cell>
        </row>
        <row r="134">
          <cell r="AG134" t="str">
            <v>16</v>
          </cell>
        </row>
        <row r="134">
          <cell r="AI134" t="str">
            <v>8</v>
          </cell>
        </row>
        <row r="134">
          <cell r="AL134" t="str">
            <v>8</v>
          </cell>
        </row>
        <row r="135">
          <cell r="A135" t="str">
            <v>江佳新</v>
          </cell>
          <cell r="B135" t="str">
            <v>上海产研中心</v>
          </cell>
          <cell r="C135" t="str">
            <v>领视科技-产研一部-教育一组-设计</v>
          </cell>
          <cell r="D135" t="str">
            <v/>
          </cell>
          <cell r="E135" t="str">
            <v>UI设计师</v>
          </cell>
          <cell r="F135" t="str">
            <v>1733709745140612</v>
          </cell>
          <cell r="G135" t="str">
            <v>19</v>
          </cell>
          <cell r="H135" t="str">
            <v>12</v>
          </cell>
          <cell r="I135" t="str">
            <v>9741</v>
          </cell>
        </row>
        <row r="136">
          <cell r="A136" t="str">
            <v>陈佳明</v>
          </cell>
          <cell r="B136" t="str">
            <v>上海产研中心</v>
          </cell>
          <cell r="C136" t="str">
            <v>领视科技-产研一部-平台运维组</v>
          </cell>
          <cell r="D136" t="str">
            <v/>
          </cell>
          <cell r="E136" t="str">
            <v>运维专员</v>
          </cell>
          <cell r="F136" t="str">
            <v>141329014437628227</v>
          </cell>
          <cell r="G136" t="str">
            <v>18</v>
          </cell>
          <cell r="H136" t="str">
            <v>12</v>
          </cell>
          <cell r="I136" t="str">
            <v>9166</v>
          </cell>
        </row>
        <row r="136">
          <cell r="V136" t="str">
            <v>2</v>
          </cell>
        </row>
        <row r="136">
          <cell r="AG136" t="str">
            <v>8</v>
          </cell>
        </row>
        <row r="136">
          <cell r="AI136" t="str">
            <v>8</v>
          </cell>
        </row>
        <row r="137">
          <cell r="A137" t="str">
            <v>陈佳明2</v>
          </cell>
          <cell r="B137" t="str">
            <v>上海产研中心</v>
          </cell>
          <cell r="C137" t="str">
            <v>领视科技-产研一部-平台运维组</v>
          </cell>
          <cell r="D137" t="str">
            <v/>
          </cell>
          <cell r="E137" t="str">
            <v/>
          </cell>
          <cell r="F137" t="str">
            <v>0256151932591166475087</v>
          </cell>
        </row>
        <row r="137">
          <cell r="H137" t="str">
            <v>12</v>
          </cell>
        </row>
        <row r="137">
          <cell r="S137" t="str">
            <v>13</v>
          </cell>
        </row>
        <row r="138">
          <cell r="A138" t="str">
            <v>邱圆</v>
          </cell>
          <cell r="B138" t="str">
            <v>上海产研中心</v>
          </cell>
          <cell r="C138" t="str">
            <v>领视科技-产研一部-平台运维组</v>
          </cell>
          <cell r="D138" t="str">
            <v/>
          </cell>
          <cell r="E138" t="str">
            <v>运维专员</v>
          </cell>
          <cell r="F138" t="str">
            <v>17216237121170549</v>
          </cell>
          <cell r="G138" t="str">
            <v>17</v>
          </cell>
          <cell r="H138" t="str">
            <v>12</v>
          </cell>
          <cell r="I138" t="str">
            <v>8510</v>
          </cell>
        </row>
        <row r="138">
          <cell r="V138" t="str">
            <v>3.5</v>
          </cell>
        </row>
        <row r="138">
          <cell r="AG138" t="str">
            <v>8</v>
          </cell>
        </row>
        <row r="138">
          <cell r="AI138" t="str">
            <v>8</v>
          </cell>
        </row>
        <row r="139">
          <cell r="A139" t="str">
            <v>张书田</v>
          </cell>
          <cell r="B139" t="str">
            <v>上海产研中心</v>
          </cell>
          <cell r="C139" t="str">
            <v>领视科技-产研一部-平台运维组</v>
          </cell>
          <cell r="D139" t="str">
            <v/>
          </cell>
          <cell r="E139" t="str">
            <v>运维主管</v>
          </cell>
          <cell r="F139" t="str">
            <v>3365595624054442</v>
          </cell>
          <cell r="G139" t="str">
            <v>22</v>
          </cell>
          <cell r="H139" t="str">
            <v>12</v>
          </cell>
          <cell r="I139" t="str">
            <v>11032</v>
          </cell>
        </row>
        <row r="139">
          <cell r="R139" t="str">
            <v>1</v>
          </cell>
        </row>
        <row r="139">
          <cell r="AG139" t="str">
            <v>24</v>
          </cell>
        </row>
        <row r="139">
          <cell r="AI139" t="str">
            <v>24</v>
          </cell>
        </row>
        <row r="140">
          <cell r="A140" t="str">
            <v>蒲科辉</v>
          </cell>
          <cell r="B140" t="str">
            <v>上海产研中心</v>
          </cell>
          <cell r="C140" t="str">
            <v>领视科技-产研一部-设计部</v>
          </cell>
          <cell r="D140" t="str">
            <v/>
          </cell>
          <cell r="E140" t="str">
            <v>研发副总</v>
          </cell>
          <cell r="F140" t="str">
            <v>096666571133648650</v>
          </cell>
          <cell r="G140" t="str">
            <v>8</v>
          </cell>
          <cell r="H140" t="str">
            <v>12</v>
          </cell>
        </row>
        <row r="140">
          <cell r="R140" t="str">
            <v>8</v>
          </cell>
          <cell r="S140" t="str">
            <v>11</v>
          </cell>
        </row>
        <row r="141">
          <cell r="A141" t="str">
            <v>汪天辰</v>
          </cell>
          <cell r="B141" t="str">
            <v>上海产研中心</v>
          </cell>
          <cell r="C141" t="str">
            <v>领视科技-产研一部-设计部-教育一组设计组</v>
          </cell>
          <cell r="D141" t="str">
            <v/>
          </cell>
          <cell r="E141" t="str">
            <v>UI设计师</v>
          </cell>
          <cell r="F141" t="str">
            <v>17198009865802558</v>
          </cell>
          <cell r="G141" t="str">
            <v>18</v>
          </cell>
          <cell r="H141" t="str">
            <v>12</v>
          </cell>
          <cell r="I141" t="str">
            <v>8155</v>
          </cell>
          <cell r="J141" t="str">
            <v>2</v>
          </cell>
          <cell r="K141" t="str">
            <v>23</v>
          </cell>
        </row>
        <row r="141">
          <cell r="Q141" t="str">
            <v>1</v>
          </cell>
          <cell r="R141" t="str">
            <v>1</v>
          </cell>
        </row>
        <row r="141">
          <cell r="X141" t="str">
            <v>1</v>
          </cell>
        </row>
        <row r="142">
          <cell r="A142" t="str">
            <v>骆毅佳</v>
          </cell>
          <cell r="B142" t="str">
            <v>厦门开发</v>
          </cell>
          <cell r="C142" t="str">
            <v>领视科技-产研一部-小程序商城组-产品</v>
          </cell>
          <cell r="D142" t="str">
            <v/>
          </cell>
          <cell r="E142" t="str">
            <v>产品经理</v>
          </cell>
          <cell r="F142" t="str">
            <v>16582827112754017</v>
          </cell>
          <cell r="G142" t="str">
            <v>17</v>
          </cell>
          <cell r="H142" t="str">
            <v>12</v>
          </cell>
          <cell r="I142" t="str">
            <v>8827</v>
          </cell>
        </row>
        <row r="142">
          <cell r="Q142" t="str">
            <v>1</v>
          </cell>
        </row>
        <row r="142">
          <cell r="V142" t="str">
            <v>2</v>
          </cell>
        </row>
        <row r="143">
          <cell r="A143" t="str">
            <v>陈震</v>
          </cell>
          <cell r="B143" t="str">
            <v>厦门开发</v>
          </cell>
          <cell r="C143" t="str">
            <v>领视科技-产研一部-小程序商城组-开发</v>
          </cell>
          <cell r="D143" t="str">
            <v/>
          </cell>
          <cell r="E143" t="str">
            <v>PHP开发工程师</v>
          </cell>
          <cell r="F143" t="str">
            <v>16877450331085832</v>
          </cell>
          <cell r="G143" t="str">
            <v>18</v>
          </cell>
          <cell r="H143" t="str">
            <v>12</v>
          </cell>
          <cell r="I143" t="str">
            <v>9103</v>
          </cell>
        </row>
        <row r="143">
          <cell r="S143" t="str">
            <v>1</v>
          </cell>
        </row>
        <row r="144">
          <cell r="A144" t="str">
            <v>李胜航</v>
          </cell>
          <cell r="B144" t="str">
            <v>厦门开发</v>
          </cell>
          <cell r="C144" t="str">
            <v>领视科技-产研一部-小程序商城组-开发</v>
          </cell>
          <cell r="D144" t="str">
            <v/>
          </cell>
          <cell r="E144" t="str">
            <v>前端开发工程师</v>
          </cell>
          <cell r="F144" t="str">
            <v>16060971531427887</v>
          </cell>
          <cell r="G144" t="str">
            <v>16</v>
          </cell>
          <cell r="H144" t="str">
            <v>12</v>
          </cell>
          <cell r="I144" t="str">
            <v>6187</v>
          </cell>
        </row>
        <row r="144">
          <cell r="Q144" t="str">
            <v>1</v>
          </cell>
          <cell r="R144" t="str">
            <v>3</v>
          </cell>
        </row>
        <row r="144">
          <cell r="V144" t="str">
            <v>3</v>
          </cell>
        </row>
        <row r="145">
          <cell r="A145" t="str">
            <v>林贵煌</v>
          </cell>
          <cell r="B145" t="str">
            <v>厦门开发</v>
          </cell>
          <cell r="C145" t="str">
            <v>领视科技-产研一部-小程序商城组-开发</v>
          </cell>
          <cell r="D145" t="str">
            <v/>
          </cell>
          <cell r="E145" t="str">
            <v>前端开发工程师</v>
          </cell>
          <cell r="F145" t="str">
            <v>16770320690236494</v>
          </cell>
          <cell r="G145" t="str">
            <v>17</v>
          </cell>
          <cell r="H145" t="str">
            <v>12</v>
          </cell>
          <cell r="I145" t="str">
            <v>8201</v>
          </cell>
        </row>
        <row r="145">
          <cell r="V145" t="str">
            <v>2</v>
          </cell>
        </row>
        <row r="145">
          <cell r="Y145" t="str">
            <v>7.5</v>
          </cell>
        </row>
        <row r="146">
          <cell r="A146" t="str">
            <v>刘海亮</v>
          </cell>
          <cell r="B146" t="str">
            <v>厦门开发</v>
          </cell>
          <cell r="C146" t="str">
            <v>领视科技-产研一部-小程序商城组-开发</v>
          </cell>
          <cell r="D146" t="str">
            <v/>
          </cell>
          <cell r="E146" t="str">
            <v>PHP开发工程师</v>
          </cell>
          <cell r="F146" t="str">
            <v>15988398224264087</v>
          </cell>
          <cell r="G146" t="str">
            <v>17</v>
          </cell>
          <cell r="H146" t="str">
            <v>12</v>
          </cell>
          <cell r="I146" t="str">
            <v>7341</v>
          </cell>
          <cell r="J146" t="str">
            <v>1</v>
          </cell>
          <cell r="K146" t="str">
            <v>1</v>
          </cell>
        </row>
        <row r="146">
          <cell r="Q146" t="str">
            <v>1</v>
          </cell>
          <cell r="R146" t="str">
            <v>1</v>
          </cell>
        </row>
        <row r="146">
          <cell r="V146" t="str">
            <v>2</v>
          </cell>
        </row>
        <row r="147">
          <cell r="A147" t="str">
            <v>刘凌</v>
          </cell>
          <cell r="B147" t="str">
            <v>厦门开发</v>
          </cell>
          <cell r="C147" t="str">
            <v>领视科技-产研一部-小程序商城组-开发</v>
          </cell>
          <cell r="D147" t="str">
            <v/>
          </cell>
          <cell r="E147" t="str">
            <v>研发主管</v>
          </cell>
          <cell r="F147" t="str">
            <v>0367362956672436</v>
          </cell>
          <cell r="G147" t="str">
            <v>19</v>
          </cell>
          <cell r="H147" t="str">
            <v>12</v>
          </cell>
          <cell r="I147" t="str">
            <v>10150</v>
          </cell>
          <cell r="J147" t="str">
            <v>2</v>
          </cell>
          <cell r="K147" t="str">
            <v>4</v>
          </cell>
        </row>
        <row r="147">
          <cell r="Y147" t="str">
            <v>8</v>
          </cell>
        </row>
        <row r="147">
          <cell r="AG147" t="str">
            <v>5.5</v>
          </cell>
        </row>
        <row r="147">
          <cell r="AL147" t="str">
            <v>5.5</v>
          </cell>
        </row>
        <row r="148">
          <cell r="A148" t="str">
            <v>李敏</v>
          </cell>
          <cell r="B148" t="str">
            <v>厦门开发</v>
          </cell>
          <cell r="C148" t="str">
            <v>领视科技-产研一部-小程序商城组-设计</v>
          </cell>
          <cell r="D148" t="str">
            <v/>
          </cell>
          <cell r="E148" t="str">
            <v>UI设计师</v>
          </cell>
          <cell r="F148" t="str">
            <v>1680492165652763</v>
          </cell>
        </row>
        <row r="148">
          <cell r="H148" t="str">
            <v>12</v>
          </cell>
        </row>
        <row r="148">
          <cell r="AA148" t="str">
            <v>23</v>
          </cell>
        </row>
        <row r="149">
          <cell r="A149" t="str">
            <v>陈良伟</v>
          </cell>
          <cell r="B149" t="str">
            <v>长沙内容</v>
          </cell>
          <cell r="C149" t="str">
            <v>领视科技-长沙分公司-*长沙内容部-*刘丽组</v>
          </cell>
          <cell r="D149" t="str">
            <v/>
          </cell>
          <cell r="E149" t="str">
            <v>内容编辑</v>
          </cell>
          <cell r="F149" t="str">
            <v>17187602596237851</v>
          </cell>
          <cell r="G149" t="str">
            <v>15</v>
          </cell>
          <cell r="H149" t="str">
            <v>12</v>
          </cell>
          <cell r="I149" t="str">
            <v>9330</v>
          </cell>
        </row>
        <row r="149">
          <cell r="S149" t="str">
            <v>1</v>
          </cell>
        </row>
        <row r="149">
          <cell r="V149" t="str">
            <v>3.5</v>
          </cell>
        </row>
        <row r="149">
          <cell r="Y149" t="str">
            <v>16</v>
          </cell>
        </row>
        <row r="149">
          <cell r="AG149" t="str">
            <v>16</v>
          </cell>
        </row>
        <row r="149">
          <cell r="AL149" t="str">
            <v>16</v>
          </cell>
        </row>
        <row r="150">
          <cell r="A150" t="str">
            <v>王凯杰</v>
          </cell>
          <cell r="B150" t="str">
            <v>长沙内容</v>
          </cell>
          <cell r="C150" t="str">
            <v>领视科技-长沙分公司-*长沙内容部-*刘丽组</v>
          </cell>
          <cell r="D150" t="str">
            <v/>
          </cell>
          <cell r="E150" t="str">
            <v>内容编辑</v>
          </cell>
          <cell r="F150" t="str">
            <v>17252410496889176</v>
          </cell>
          <cell r="G150" t="str">
            <v>17</v>
          </cell>
          <cell r="H150" t="str">
            <v>12</v>
          </cell>
          <cell r="I150" t="str">
            <v>9796</v>
          </cell>
        </row>
        <row r="150">
          <cell r="S150" t="str">
            <v>1</v>
          </cell>
        </row>
        <row r="150">
          <cell r="V150" t="str">
            <v>1.5</v>
          </cell>
        </row>
        <row r="150">
          <cell r="Y150" t="str">
            <v>8</v>
          </cell>
        </row>
        <row r="150">
          <cell r="AG150" t="str">
            <v>8</v>
          </cell>
        </row>
        <row r="150">
          <cell r="AL150" t="str">
            <v>8</v>
          </cell>
        </row>
        <row r="151">
          <cell r="A151" t="str">
            <v>邹芳梅</v>
          </cell>
          <cell r="B151" t="str">
            <v>长沙内容</v>
          </cell>
          <cell r="C151" t="str">
            <v>领视科技-长沙分公司-*长沙内容部-*刘丽组</v>
          </cell>
          <cell r="D151" t="str">
            <v/>
          </cell>
          <cell r="E151" t="str">
            <v>内容编辑</v>
          </cell>
          <cell r="F151" t="str">
            <v>17052894505386338</v>
          </cell>
          <cell r="G151" t="str">
            <v>18</v>
          </cell>
          <cell r="H151" t="str">
            <v>12</v>
          </cell>
          <cell r="I151" t="str">
            <v>8900</v>
          </cell>
        </row>
        <row r="151">
          <cell r="S151" t="str">
            <v>1</v>
          </cell>
        </row>
        <row r="152">
          <cell r="A152" t="str">
            <v>李瑶</v>
          </cell>
          <cell r="B152" t="str">
            <v>长沙内容</v>
          </cell>
          <cell r="C152" t="str">
            <v>领视科技-长沙分公司-*长沙内容部-*刘莹组</v>
          </cell>
          <cell r="D152" t="str">
            <v/>
          </cell>
          <cell r="E152" t="str">
            <v>内容编辑</v>
          </cell>
          <cell r="F152" t="str">
            <v>16067019665616130</v>
          </cell>
          <cell r="G152" t="str">
            <v>16</v>
          </cell>
          <cell r="H152" t="str">
            <v>12</v>
          </cell>
          <cell r="I152" t="str">
            <v>10839</v>
          </cell>
        </row>
        <row r="152">
          <cell r="S152" t="str">
            <v>1</v>
          </cell>
        </row>
        <row r="152">
          <cell r="V152" t="str">
            <v>3</v>
          </cell>
        </row>
        <row r="152">
          <cell r="AG152" t="str">
            <v>8</v>
          </cell>
        </row>
        <row r="152">
          <cell r="AI152" t="str">
            <v>8</v>
          </cell>
        </row>
        <row r="153">
          <cell r="A153" t="str">
            <v>刘莹</v>
          </cell>
          <cell r="B153" t="str">
            <v>长沙内容</v>
          </cell>
          <cell r="C153" t="str">
            <v>领视科技-长沙分公司-*长沙内容部-*刘莹组</v>
          </cell>
          <cell r="D153" t="str">
            <v/>
          </cell>
          <cell r="E153" t="str">
            <v>内容主管</v>
          </cell>
          <cell r="F153" t="str">
            <v>2357032548685217</v>
          </cell>
          <cell r="G153" t="str">
            <v>14</v>
          </cell>
          <cell r="H153" t="str">
            <v>12</v>
          </cell>
          <cell r="I153" t="str">
            <v>9649</v>
          </cell>
        </row>
        <row r="153">
          <cell r="T153" t="str">
            <v>6</v>
          </cell>
        </row>
        <row r="153">
          <cell r="V153" t="str">
            <v>3</v>
          </cell>
        </row>
        <row r="154">
          <cell r="A154" t="str">
            <v>田纯</v>
          </cell>
          <cell r="B154" t="str">
            <v>长沙内容</v>
          </cell>
          <cell r="C154" t="str">
            <v>领视科技-长沙分公司-*长沙内容部-*刘莹组</v>
          </cell>
          <cell r="D154" t="str">
            <v/>
          </cell>
          <cell r="E154" t="str">
            <v>内容编辑</v>
          </cell>
          <cell r="F154" t="str">
            <v>1729473546962864</v>
          </cell>
          <cell r="G154" t="str">
            <v>15</v>
          </cell>
          <cell r="H154" t="str">
            <v>12</v>
          </cell>
          <cell r="I154" t="str">
            <v>8256</v>
          </cell>
        </row>
        <row r="154">
          <cell r="S154" t="str">
            <v>1</v>
          </cell>
        </row>
        <row r="154">
          <cell r="V154" t="str">
            <v>3</v>
          </cell>
        </row>
        <row r="155">
          <cell r="A155" t="str">
            <v>杨琼</v>
          </cell>
          <cell r="B155" t="str">
            <v>长沙内容</v>
          </cell>
          <cell r="C155" t="str">
            <v>领视科技-长沙分公司-*长沙内容部-*刘莹组</v>
          </cell>
          <cell r="D155" t="str">
            <v/>
          </cell>
          <cell r="E155" t="str">
            <v>内容编辑</v>
          </cell>
          <cell r="F155" t="str">
            <v>3231115934850388</v>
          </cell>
          <cell r="G155" t="str">
            <v>15</v>
          </cell>
          <cell r="H155" t="str">
            <v>12</v>
          </cell>
          <cell r="I155" t="str">
            <v>10258</v>
          </cell>
        </row>
        <row r="155">
          <cell r="S155" t="str">
            <v>1</v>
          </cell>
        </row>
        <row r="155">
          <cell r="V155" t="str">
            <v>5</v>
          </cell>
        </row>
        <row r="155">
          <cell r="AG155" t="str">
            <v>16</v>
          </cell>
        </row>
        <row r="155">
          <cell r="AI155" t="str">
            <v>16</v>
          </cell>
        </row>
        <row r="156">
          <cell r="A156" t="str">
            <v>尹超</v>
          </cell>
          <cell r="B156" t="str">
            <v>长沙内容</v>
          </cell>
          <cell r="C156" t="str">
            <v>领视科技-长沙分公司-*长沙内容部-*刘莹组</v>
          </cell>
          <cell r="D156" t="str">
            <v/>
          </cell>
          <cell r="E156" t="str">
            <v>内容编辑</v>
          </cell>
          <cell r="F156" t="str">
            <v>17295613612947573</v>
          </cell>
          <cell r="G156" t="str">
            <v>14</v>
          </cell>
          <cell r="H156" t="str">
            <v>12</v>
          </cell>
          <cell r="I156" t="str">
            <v>7652</v>
          </cell>
        </row>
        <row r="156">
          <cell r="S156" t="str">
            <v>1</v>
          </cell>
        </row>
        <row r="156">
          <cell r="V156" t="str">
            <v>4</v>
          </cell>
        </row>
        <row r="157">
          <cell r="A157" t="str">
            <v>陈佳俊</v>
          </cell>
          <cell r="B157" t="str">
            <v>北京龙岩&amp;郑州&amp;厦门&amp;长沙&amp;西安销售（9.00-18.00）</v>
          </cell>
          <cell r="C157" t="str">
            <v>领视科技-长沙分公司-*长沙营销中心-*销售团队-*何双组</v>
          </cell>
          <cell r="D157" t="str">
            <v/>
          </cell>
          <cell r="E157" t="str">
            <v>资深销售一级</v>
          </cell>
          <cell r="F157" t="str">
            <v>16931891398145932</v>
          </cell>
          <cell r="G157" t="str">
            <v>16</v>
          </cell>
          <cell r="H157" t="str">
            <v>12</v>
          </cell>
          <cell r="I157" t="str">
            <v>9925</v>
          </cell>
        </row>
        <row r="157">
          <cell r="T157" t="str">
            <v>3</v>
          </cell>
        </row>
        <row r="157">
          <cell r="W157" t="str">
            <v>20</v>
          </cell>
        </row>
        <row r="158">
          <cell r="A158" t="str">
            <v>何双</v>
          </cell>
          <cell r="B158" t="str">
            <v>北京龙岩&amp;郑州&amp;厦门&amp;长沙&amp;西安销售（9.00-18.00）</v>
          </cell>
          <cell r="C158" t="str">
            <v>领视科技-长沙分公司-*长沙营销中心-*销售团队-*何双组</v>
          </cell>
          <cell r="D158" t="str">
            <v/>
          </cell>
          <cell r="E158" t="str">
            <v>销售主管</v>
          </cell>
          <cell r="F158" t="str">
            <v>1202003231651031</v>
          </cell>
          <cell r="G158" t="str">
            <v>13</v>
          </cell>
          <cell r="H158" t="str">
            <v>12</v>
          </cell>
          <cell r="I158" t="str">
            <v>9462</v>
          </cell>
        </row>
        <row r="158">
          <cell r="T158" t="str">
            <v>4</v>
          </cell>
        </row>
        <row r="158">
          <cell r="V158" t="str">
            <v>4</v>
          </cell>
        </row>
        <row r="158">
          <cell r="Y158" t="str">
            <v>8</v>
          </cell>
        </row>
        <row r="158">
          <cell r="AG158" t="str">
            <v>8</v>
          </cell>
        </row>
        <row r="158">
          <cell r="AL158" t="str">
            <v>8</v>
          </cell>
        </row>
        <row r="159">
          <cell r="A159" t="str">
            <v>刘磊</v>
          </cell>
          <cell r="B159" t="str">
            <v>北京龙岩&amp;郑州&amp;厦门&amp;长沙&amp;西安销售（9.00-18.00）</v>
          </cell>
          <cell r="C159" t="str">
            <v>领视科技-长沙分公司-*长沙营销中心-*销售团队-*何双组</v>
          </cell>
          <cell r="D159" t="str">
            <v/>
          </cell>
          <cell r="E159" t="str">
            <v>销售专员</v>
          </cell>
          <cell r="F159" t="str">
            <v>17095162651689840</v>
          </cell>
          <cell r="G159" t="str">
            <v>9</v>
          </cell>
          <cell r="H159" t="str">
            <v>12</v>
          </cell>
          <cell r="I159" t="str">
            <v>5102</v>
          </cell>
        </row>
        <row r="159">
          <cell r="T159" t="str">
            <v>3</v>
          </cell>
        </row>
        <row r="159">
          <cell r="W159" t="str">
            <v>72</v>
          </cell>
        </row>
        <row r="160">
          <cell r="A160" t="str">
            <v>彭蕾</v>
          </cell>
          <cell r="B160" t="str">
            <v>北京龙岩&amp;郑州&amp;厦门&amp;长沙&amp;西安销售（9.00-18.00）</v>
          </cell>
          <cell r="C160" t="str">
            <v>领视科技-长沙分公司-*长沙营销中心-*销售团队-*何双组</v>
          </cell>
          <cell r="D160" t="str">
            <v/>
          </cell>
          <cell r="E160" t="str">
            <v>资深销售二级</v>
          </cell>
          <cell r="F160" t="str">
            <v>16841166481835371</v>
          </cell>
          <cell r="G160" t="str">
            <v>18</v>
          </cell>
          <cell r="H160" t="str">
            <v>12</v>
          </cell>
          <cell r="I160" t="str">
            <v>10084</v>
          </cell>
        </row>
        <row r="160">
          <cell r="T160" t="str">
            <v>3</v>
          </cell>
        </row>
        <row r="161">
          <cell r="A161" t="str">
            <v>吴凯莉</v>
          </cell>
          <cell r="B161" t="str">
            <v>北京龙岩&amp;郑州&amp;厦门&amp;长沙&amp;西安销售（9.00-18.00）</v>
          </cell>
          <cell r="C161" t="str">
            <v>领视科技-长沙分公司-*长沙营销中心-*销售团队-*何双组</v>
          </cell>
          <cell r="D161" t="str">
            <v/>
          </cell>
          <cell r="E161" t="str">
            <v>资深销售三级</v>
          </cell>
          <cell r="F161" t="str">
            <v>16855831060542161</v>
          </cell>
          <cell r="G161" t="str">
            <v>14</v>
          </cell>
          <cell r="H161" t="str">
            <v>12</v>
          </cell>
          <cell r="I161" t="str">
            <v>9522</v>
          </cell>
        </row>
        <row r="161">
          <cell r="T161" t="str">
            <v>4</v>
          </cell>
        </row>
        <row r="161">
          <cell r="V161" t="str">
            <v>4</v>
          </cell>
        </row>
        <row r="161">
          <cell r="Y161" t="str">
            <v>16</v>
          </cell>
        </row>
        <row r="161">
          <cell r="AG161" t="str">
            <v>16</v>
          </cell>
        </row>
        <row r="161">
          <cell r="AL161" t="str">
            <v>16</v>
          </cell>
        </row>
        <row r="162">
          <cell r="A162" t="str">
            <v>吴先进</v>
          </cell>
          <cell r="B162" t="str">
            <v>北京龙岩&amp;郑州&amp;厦门&amp;长沙&amp;西安销售（9.00-18.00）</v>
          </cell>
          <cell r="C162" t="str">
            <v>领视科技-长沙分公司-*长沙营销中心-*销售团队-*何双组</v>
          </cell>
          <cell r="D162" t="str">
            <v/>
          </cell>
          <cell r="E162" t="str">
            <v>销售专员</v>
          </cell>
          <cell r="F162" t="str">
            <v>17097739089587342</v>
          </cell>
          <cell r="G162" t="str">
            <v>17</v>
          </cell>
          <cell r="H162" t="str">
            <v>12</v>
          </cell>
          <cell r="I162" t="str">
            <v>11228</v>
          </cell>
        </row>
        <row r="162">
          <cell r="T162" t="str">
            <v>3</v>
          </cell>
        </row>
        <row r="162">
          <cell r="V162" t="str">
            <v>2</v>
          </cell>
        </row>
        <row r="163">
          <cell r="A163" t="str">
            <v>周波涛</v>
          </cell>
          <cell r="B163" t="str">
            <v>北京龙岩&amp;郑州&amp;厦门&amp;长沙&amp;西安销售（9.00-18.00）</v>
          </cell>
          <cell r="C163" t="str">
            <v>领视科技-长沙分公司-*长沙营销中心-*销售团队-*周波涛组</v>
          </cell>
          <cell r="D163" t="str">
            <v/>
          </cell>
          <cell r="E163" t="str">
            <v>销售主管</v>
          </cell>
          <cell r="F163" t="str">
            <v>16937943956351191</v>
          </cell>
          <cell r="G163" t="str">
            <v>8</v>
          </cell>
          <cell r="H163" t="str">
            <v>12</v>
          </cell>
          <cell r="I163" t="str">
            <v>4910</v>
          </cell>
        </row>
        <row r="163">
          <cell r="Q163" t="str">
            <v>1</v>
          </cell>
        </row>
        <row r="163">
          <cell r="S163" t="str">
            <v>1</v>
          </cell>
          <cell r="T163" t="str">
            <v>4</v>
          </cell>
        </row>
        <row r="163">
          <cell r="V163" t="str">
            <v>8</v>
          </cell>
        </row>
        <row r="163">
          <cell r="Y163" t="str">
            <v>8</v>
          </cell>
        </row>
        <row r="163">
          <cell r="AG163" t="str">
            <v>8</v>
          </cell>
        </row>
        <row r="163">
          <cell r="AL163" t="str">
            <v>8</v>
          </cell>
        </row>
        <row r="164">
          <cell r="A164" t="str">
            <v>彭文波</v>
          </cell>
          <cell r="B164" t="str">
            <v>北京龙岩&amp;郑州&amp;厦门&amp;长沙&amp;西安销售（9.00-18.00）</v>
          </cell>
          <cell r="C164" t="str">
            <v>领视科技-长沙分公司-*长沙营销中心-*销售团队-*周波涛组-*彭文波组</v>
          </cell>
          <cell r="D164" t="str">
            <v/>
          </cell>
          <cell r="E164" t="str">
            <v>销售主管</v>
          </cell>
          <cell r="F164" t="str">
            <v>17139213818537822</v>
          </cell>
          <cell r="G164" t="str">
            <v>17</v>
          </cell>
          <cell r="H164" t="str">
            <v>12</v>
          </cell>
          <cell r="I164" t="str">
            <v>11360</v>
          </cell>
        </row>
        <row r="164">
          <cell r="S164" t="str">
            <v>2</v>
          </cell>
          <cell r="T164" t="str">
            <v>4</v>
          </cell>
        </row>
        <row r="164">
          <cell r="AG164" t="str">
            <v>16</v>
          </cell>
        </row>
        <row r="164">
          <cell r="AL164" t="str">
            <v>16</v>
          </cell>
        </row>
        <row r="165">
          <cell r="A165" t="str">
            <v>陈宇</v>
          </cell>
          <cell r="B165" t="str">
            <v>长沙办公室</v>
          </cell>
          <cell r="C165" t="str">
            <v>领视科技-长沙分公司-*长沙营销中心-*新媒体组</v>
          </cell>
          <cell r="D165" t="str">
            <v/>
          </cell>
          <cell r="E165" t="str">
            <v>新媒体运营主管</v>
          </cell>
          <cell r="F165" t="str">
            <v>16022278358738648</v>
          </cell>
          <cell r="G165" t="str">
            <v>17</v>
          </cell>
          <cell r="H165" t="str">
            <v>12</v>
          </cell>
          <cell r="I165" t="str">
            <v>9385</v>
          </cell>
          <cell r="J165" t="str">
            <v>1</v>
          </cell>
          <cell r="K165" t="str">
            <v>2</v>
          </cell>
        </row>
        <row r="165">
          <cell r="T165" t="str">
            <v>4</v>
          </cell>
        </row>
        <row r="165">
          <cell r="V165" t="str">
            <v>2</v>
          </cell>
        </row>
        <row r="165">
          <cell r="AF165" t="str">
            <v>0.5</v>
          </cell>
        </row>
        <row r="166">
          <cell r="A166" t="str">
            <v>王甜</v>
          </cell>
          <cell r="B166" t="str">
            <v>长沙办公室</v>
          </cell>
          <cell r="C166" t="str">
            <v>领视科技-长沙分公司-*人事行政</v>
          </cell>
          <cell r="D166" t="str">
            <v/>
          </cell>
          <cell r="E166" t="str">
            <v>人事主管</v>
          </cell>
          <cell r="F166" t="str">
            <v>16031668042025881</v>
          </cell>
          <cell r="G166" t="str">
            <v>17</v>
          </cell>
          <cell r="H166" t="str">
            <v>12</v>
          </cell>
          <cell r="I166" t="str">
            <v>8884</v>
          </cell>
          <cell r="J166" t="str">
            <v>2</v>
          </cell>
          <cell r="K166" t="str">
            <v>3</v>
          </cell>
        </row>
        <row r="166">
          <cell r="Q166" t="str">
            <v>3</v>
          </cell>
          <cell r="R166" t="str">
            <v>1</v>
          </cell>
        </row>
        <row r="166">
          <cell r="T166" t="str">
            <v>7</v>
          </cell>
        </row>
        <row r="167">
          <cell r="A167" t="str">
            <v>梁力豪</v>
          </cell>
          <cell r="B167" t="str">
            <v>未加入考勤组</v>
          </cell>
          <cell r="C167" t="str">
            <v>领视科技-鹿鸣医疗</v>
          </cell>
          <cell r="D167" t="str">
            <v/>
          </cell>
          <cell r="E167" t="str">
            <v/>
          </cell>
          <cell r="F167" t="str">
            <v>275043054926401136</v>
          </cell>
        </row>
        <row r="168">
          <cell r="A168" t="str">
            <v>丁辉</v>
          </cell>
          <cell r="B168" t="str">
            <v>未加入考勤组</v>
          </cell>
          <cell r="C168" t="str">
            <v>领视科技-内容部-长沙内容部</v>
          </cell>
          <cell r="D168" t="str">
            <v/>
          </cell>
          <cell r="E168" t="str">
            <v>长沙负责人</v>
          </cell>
          <cell r="F168" t="str">
            <v>0260266646655784</v>
          </cell>
        </row>
        <row r="168">
          <cell r="T168" t="str">
            <v>4</v>
          </cell>
        </row>
        <row r="169">
          <cell r="A169" t="str">
            <v>刘丽</v>
          </cell>
          <cell r="B169" t="str">
            <v>长沙内容</v>
          </cell>
          <cell r="C169" t="str">
            <v>领视科技-内容部-长沙内容部-刘丽组</v>
          </cell>
          <cell r="D169" t="str">
            <v/>
          </cell>
          <cell r="E169" t="str">
            <v>内容主管</v>
          </cell>
          <cell r="F169" t="str">
            <v>1591759238982138</v>
          </cell>
          <cell r="G169" t="str">
            <v>19</v>
          </cell>
          <cell r="H169" t="str">
            <v>12</v>
          </cell>
          <cell r="I169" t="str">
            <v>11289</v>
          </cell>
        </row>
        <row r="169">
          <cell r="T169" t="str">
            <v>4</v>
          </cell>
        </row>
        <row r="169">
          <cell r="AG169" t="str">
            <v>16</v>
          </cell>
        </row>
        <row r="169">
          <cell r="AI169" t="str">
            <v>16</v>
          </cell>
        </row>
        <row r="170">
          <cell r="A170" t="str">
            <v>汤晓雨</v>
          </cell>
          <cell r="B170" t="str">
            <v>长沙内容</v>
          </cell>
          <cell r="C170" t="str">
            <v>领视科技-内容部-长沙内容部-刘丽组</v>
          </cell>
          <cell r="D170" t="str">
            <v/>
          </cell>
          <cell r="E170" t="str">
            <v>内容编辑</v>
          </cell>
          <cell r="F170" t="str">
            <v>17247235752489262</v>
          </cell>
          <cell r="G170" t="str">
            <v>17</v>
          </cell>
          <cell r="H170" t="str">
            <v>12</v>
          </cell>
          <cell r="I170" t="str">
            <v>10964</v>
          </cell>
        </row>
        <row r="170">
          <cell r="S170" t="str">
            <v>1</v>
          </cell>
        </row>
        <row r="170">
          <cell r="V170" t="str">
            <v>2</v>
          </cell>
        </row>
        <row r="170">
          <cell r="AG170" t="str">
            <v>8</v>
          </cell>
        </row>
        <row r="170">
          <cell r="AI170" t="str">
            <v>8</v>
          </cell>
        </row>
        <row r="171">
          <cell r="A171" t="str">
            <v>王思婕</v>
          </cell>
          <cell r="B171" t="str">
            <v>长沙内容</v>
          </cell>
          <cell r="C171" t="str">
            <v>领视科技-内容部-长沙内容部-刘丽组</v>
          </cell>
          <cell r="D171" t="str">
            <v/>
          </cell>
          <cell r="E171" t="str">
            <v>内容编辑</v>
          </cell>
          <cell r="F171" t="str">
            <v>196426670829211299</v>
          </cell>
          <cell r="G171" t="str">
            <v>18</v>
          </cell>
          <cell r="H171" t="str">
            <v>12</v>
          </cell>
          <cell r="I171" t="str">
            <v>11993</v>
          </cell>
        </row>
        <row r="171">
          <cell r="S171" t="str">
            <v>1</v>
          </cell>
        </row>
        <row r="171">
          <cell r="V171" t="str">
            <v>1</v>
          </cell>
        </row>
        <row r="171">
          <cell r="AG171" t="str">
            <v>8</v>
          </cell>
        </row>
        <row r="171">
          <cell r="AI171" t="str">
            <v>8</v>
          </cell>
        </row>
        <row r="172">
          <cell r="A172" t="str">
            <v>刘骏</v>
          </cell>
          <cell r="B172" t="str">
            <v>厦门办公室</v>
          </cell>
          <cell r="C172" t="str">
            <v>领视科技-内容部-厦门内容部</v>
          </cell>
          <cell r="D172" t="str">
            <v/>
          </cell>
          <cell r="E172" t="str">
            <v>厦门内容部经理</v>
          </cell>
          <cell r="F172" t="str">
            <v>18210815691063</v>
          </cell>
          <cell r="G172" t="str">
            <v>17</v>
          </cell>
          <cell r="H172" t="str">
            <v>12</v>
          </cell>
          <cell r="I172" t="str">
            <v>8819</v>
          </cell>
          <cell r="J172" t="str">
            <v>6</v>
          </cell>
          <cell r="K172" t="str">
            <v>136</v>
          </cell>
        </row>
        <row r="172">
          <cell r="R172" t="str">
            <v>1</v>
          </cell>
        </row>
        <row r="172">
          <cell r="V172" t="str">
            <v>2.5</v>
          </cell>
        </row>
        <row r="173">
          <cell r="A173" t="str">
            <v>陈雅真</v>
          </cell>
          <cell r="B173" t="str">
            <v>厦门办公室</v>
          </cell>
          <cell r="C173" t="str">
            <v>领视科技-内容部-厦门内容部-陈雅真组</v>
          </cell>
          <cell r="D173" t="str">
            <v/>
          </cell>
          <cell r="E173" t="str">
            <v>内容主管</v>
          </cell>
          <cell r="F173" t="str">
            <v>15933355429708537</v>
          </cell>
          <cell r="G173" t="str">
            <v>15</v>
          </cell>
          <cell r="H173" t="str">
            <v>12</v>
          </cell>
          <cell r="I173" t="str">
            <v>7389</v>
          </cell>
          <cell r="J173" t="str">
            <v>1</v>
          </cell>
          <cell r="K173" t="str">
            <v>5</v>
          </cell>
        </row>
        <row r="173">
          <cell r="S173" t="str">
            <v>2</v>
          </cell>
        </row>
        <row r="173">
          <cell r="V173" t="str">
            <v>2</v>
          </cell>
          <cell r="W173" t="str">
            <v>5.5</v>
          </cell>
        </row>
        <row r="174">
          <cell r="A174" t="str">
            <v>何健涛</v>
          </cell>
          <cell r="B174" t="str">
            <v>厦门办公室</v>
          </cell>
          <cell r="C174" t="str">
            <v>领视科技-内容部-厦门内容部-陈雅真组</v>
          </cell>
          <cell r="D174" t="str">
            <v/>
          </cell>
          <cell r="E174" t="str">
            <v>内容编辑</v>
          </cell>
          <cell r="F174" t="str">
            <v>17306824606506291</v>
          </cell>
          <cell r="G174" t="str">
            <v>19</v>
          </cell>
          <cell r="H174" t="str">
            <v>12</v>
          </cell>
          <cell r="I174" t="str">
            <v>9455</v>
          </cell>
        </row>
        <row r="175">
          <cell r="A175" t="str">
            <v>黄艺慧</v>
          </cell>
          <cell r="B175" t="str">
            <v>厦门办公室</v>
          </cell>
          <cell r="C175" t="str">
            <v>领视科技-内容部-厦门内容部-陈雅真组</v>
          </cell>
          <cell r="D175" t="str">
            <v/>
          </cell>
          <cell r="E175" t="str">
            <v>内容编辑</v>
          </cell>
          <cell r="F175" t="str">
            <v>16792765631261948</v>
          </cell>
          <cell r="G175" t="str">
            <v>17</v>
          </cell>
          <cell r="H175" t="str">
            <v>12</v>
          </cell>
          <cell r="I175" t="str">
            <v>8086</v>
          </cell>
        </row>
        <row r="175">
          <cell r="V175" t="str">
            <v>2.5</v>
          </cell>
        </row>
        <row r="176">
          <cell r="A176" t="str">
            <v>罗琳</v>
          </cell>
          <cell r="B176" t="str">
            <v>厦门办公室</v>
          </cell>
          <cell r="C176" t="str">
            <v>领视科技-内容部-厦门内容部-陈雅真组</v>
          </cell>
          <cell r="D176" t="str">
            <v/>
          </cell>
          <cell r="E176" t="str">
            <v>内容编辑</v>
          </cell>
          <cell r="F176" t="str">
            <v>16986298728438586</v>
          </cell>
          <cell r="G176" t="str">
            <v>12</v>
          </cell>
          <cell r="H176" t="str">
            <v>12</v>
          </cell>
          <cell r="I176" t="str">
            <v>5950</v>
          </cell>
        </row>
        <row r="176">
          <cell r="V176" t="str">
            <v>4</v>
          </cell>
        </row>
        <row r="176">
          <cell r="AC176" t="str">
            <v>3</v>
          </cell>
        </row>
        <row r="177">
          <cell r="A177" t="str">
            <v>谭梓俞</v>
          </cell>
          <cell r="B177" t="str">
            <v>厦门办公室</v>
          </cell>
          <cell r="C177" t="str">
            <v>领视科技-内容部-厦门内容部-陈雅真组</v>
          </cell>
          <cell r="D177" t="str">
            <v/>
          </cell>
          <cell r="E177" t="str">
            <v>内容编辑</v>
          </cell>
          <cell r="F177" t="str">
            <v>17306825078978650</v>
          </cell>
          <cell r="G177" t="str">
            <v>15</v>
          </cell>
          <cell r="H177" t="str">
            <v>12</v>
          </cell>
          <cell r="I177" t="str">
            <v>6908</v>
          </cell>
        </row>
        <row r="177">
          <cell r="V177" t="str">
            <v>3</v>
          </cell>
          <cell r="W177" t="str">
            <v>9</v>
          </cell>
          <cell r="X177" t="str">
            <v>1</v>
          </cell>
        </row>
        <row r="178">
          <cell r="A178" t="str">
            <v>汪燕萍</v>
          </cell>
          <cell r="B178" t="str">
            <v>厦门办公室</v>
          </cell>
          <cell r="C178" t="str">
            <v>领视科技-内容部-厦门内容部-陈雅真组</v>
          </cell>
          <cell r="D178" t="str">
            <v/>
          </cell>
          <cell r="E178" t="str">
            <v>内容编辑</v>
          </cell>
          <cell r="F178" t="str">
            <v>1698026680257153</v>
          </cell>
          <cell r="G178" t="str">
            <v>17</v>
          </cell>
          <cell r="H178" t="str">
            <v>12</v>
          </cell>
          <cell r="I178" t="str">
            <v>8340</v>
          </cell>
        </row>
        <row r="178">
          <cell r="V178" t="str">
            <v>2</v>
          </cell>
        </row>
        <row r="179">
          <cell r="A179" t="str">
            <v>黄灵曼</v>
          </cell>
          <cell r="B179" t="str">
            <v>厦门办公室</v>
          </cell>
          <cell r="C179" t="str">
            <v>领视科技-内容部-厦门内容部-教研组</v>
          </cell>
          <cell r="D179" t="str">
            <v/>
          </cell>
          <cell r="E179" t="str">
            <v>英语教研</v>
          </cell>
          <cell r="F179" t="str">
            <v>17318921936498198</v>
          </cell>
          <cell r="G179" t="str">
            <v>17</v>
          </cell>
          <cell r="H179" t="str">
            <v>12</v>
          </cell>
          <cell r="I179" t="str">
            <v>8009</v>
          </cell>
        </row>
        <row r="179">
          <cell r="V179" t="str">
            <v>2</v>
          </cell>
        </row>
        <row r="179">
          <cell r="X179" t="str">
            <v>0.5</v>
          </cell>
        </row>
        <row r="180">
          <cell r="A180" t="str">
            <v>于晓雨</v>
          </cell>
          <cell r="B180" t="str">
            <v>厦门办公室</v>
          </cell>
          <cell r="C180" t="str">
            <v>领视科技-内容部-厦门内容部-教研组</v>
          </cell>
          <cell r="D180" t="str">
            <v/>
          </cell>
          <cell r="E180" t="str">
            <v>英语教研</v>
          </cell>
          <cell r="F180" t="str">
            <v>17318923682728603</v>
          </cell>
          <cell r="G180" t="str">
            <v>17</v>
          </cell>
          <cell r="H180" t="str">
            <v>12</v>
          </cell>
          <cell r="I180" t="str">
            <v>8251</v>
          </cell>
          <cell r="J180" t="str">
            <v>1</v>
          </cell>
          <cell r="K180" t="str">
            <v>6</v>
          </cell>
        </row>
        <row r="180">
          <cell r="V180" t="str">
            <v>2</v>
          </cell>
        </row>
        <row r="181">
          <cell r="A181" t="str">
            <v>高芳芹</v>
          </cell>
          <cell r="B181" t="str">
            <v>厦门办公室</v>
          </cell>
          <cell r="C181" t="str">
            <v>领视科技-内容部-厦门内容部-林碧虹组</v>
          </cell>
          <cell r="D181" t="str">
            <v/>
          </cell>
          <cell r="E181" t="str">
            <v>英语教研</v>
          </cell>
          <cell r="F181" t="str">
            <v>1723425802262757</v>
          </cell>
          <cell r="G181" t="str">
            <v>17</v>
          </cell>
          <cell r="H181" t="str">
            <v>12</v>
          </cell>
          <cell r="I181" t="str">
            <v>8455</v>
          </cell>
        </row>
        <row r="181">
          <cell r="V181" t="str">
            <v>2.5</v>
          </cell>
        </row>
        <row r="182">
          <cell r="A182" t="str">
            <v>林碧虹</v>
          </cell>
          <cell r="B182" t="str">
            <v>厦门办公室</v>
          </cell>
          <cell r="C182" t="str">
            <v>领视科技-内容部-厦门内容部-林碧虹组</v>
          </cell>
          <cell r="D182" t="str">
            <v/>
          </cell>
          <cell r="E182" t="str">
            <v>内容主管</v>
          </cell>
          <cell r="F182" t="str">
            <v>021515413124569083</v>
          </cell>
          <cell r="G182" t="str">
            <v>16</v>
          </cell>
          <cell r="H182" t="str">
            <v>12</v>
          </cell>
          <cell r="I182" t="str">
            <v>8139</v>
          </cell>
        </row>
        <row r="182">
          <cell r="S182" t="str">
            <v>2</v>
          </cell>
        </row>
        <row r="182">
          <cell r="V182" t="str">
            <v>1</v>
          </cell>
        </row>
        <row r="183">
          <cell r="A183" t="str">
            <v>王小荣（离职）</v>
          </cell>
          <cell r="B183" t="str">
            <v>未加入考勤组</v>
          </cell>
          <cell r="C183" t="str">
            <v>领视科技-内容部-厦门内容部-林碧虹组</v>
          </cell>
          <cell r="D183" t="str">
            <v/>
          </cell>
          <cell r="E183" t="str">
            <v>内容编辑</v>
          </cell>
          <cell r="F183" t="str">
            <v>17169480796314227</v>
          </cell>
        </row>
        <row r="183">
          <cell r="H183" t="str">
            <v>5</v>
          </cell>
        </row>
        <row r="183">
          <cell r="W183" t="str">
            <v>32</v>
          </cell>
        </row>
        <row r="183">
          <cell r="Z183" t="str">
            <v>8</v>
          </cell>
        </row>
        <row r="184">
          <cell r="A184" t="str">
            <v>吴芳芳</v>
          </cell>
          <cell r="B184" t="str">
            <v>厦门办公室</v>
          </cell>
          <cell r="C184" t="str">
            <v>领视科技-内容部-厦门内容部-林碧虹组</v>
          </cell>
          <cell r="D184" t="str">
            <v/>
          </cell>
          <cell r="E184" t="str">
            <v>内容编辑</v>
          </cell>
          <cell r="F184" t="str">
            <v>16492215786921473</v>
          </cell>
          <cell r="G184" t="str">
            <v>19</v>
          </cell>
          <cell r="H184" t="str">
            <v>12</v>
          </cell>
          <cell r="I184" t="str">
            <v>9330</v>
          </cell>
        </row>
        <row r="185">
          <cell r="A185" t="str">
            <v>许鑫悦</v>
          </cell>
          <cell r="B185" t="str">
            <v>厦门办公室</v>
          </cell>
          <cell r="C185" t="str">
            <v>领视科技-内容部-厦门内容部-林碧虹组</v>
          </cell>
          <cell r="D185" t="str">
            <v/>
          </cell>
          <cell r="E185" t="str">
            <v>内容编辑</v>
          </cell>
          <cell r="F185" t="str">
            <v>16794493874553116</v>
          </cell>
          <cell r="G185" t="str">
            <v>18</v>
          </cell>
          <cell r="H185" t="str">
            <v>12</v>
          </cell>
          <cell r="I185" t="str">
            <v>8975</v>
          </cell>
        </row>
        <row r="185">
          <cell r="V185" t="str">
            <v>1</v>
          </cell>
        </row>
        <row r="186">
          <cell r="A186" t="str">
            <v>卢珠玉</v>
          </cell>
          <cell r="B186" t="str">
            <v>长泰办公室</v>
          </cell>
          <cell r="C186" t="str">
            <v>领视科技-内容部-厦门内容部-叶聪玲组</v>
          </cell>
          <cell r="D186" t="str">
            <v/>
          </cell>
          <cell r="E186" t="str">
            <v>内容编辑</v>
          </cell>
          <cell r="F186" t="str">
            <v>1721626017055920</v>
          </cell>
          <cell r="G186" t="str">
            <v>15</v>
          </cell>
          <cell r="H186" t="str">
            <v>12</v>
          </cell>
          <cell r="I186" t="str">
            <v>9071</v>
          </cell>
        </row>
        <row r="186">
          <cell r="V186" t="str">
            <v>2</v>
          </cell>
          <cell r="W186" t="str">
            <v>16</v>
          </cell>
        </row>
        <row r="187">
          <cell r="A187" t="str">
            <v>卢奕（离职）</v>
          </cell>
          <cell r="B187" t="str">
            <v>未加入考勤组</v>
          </cell>
          <cell r="C187" t="str">
            <v>领视科技-内容部-厦门内容部-叶聪玲组</v>
          </cell>
          <cell r="D187" t="str">
            <v/>
          </cell>
          <cell r="E187" t="str">
            <v>内容编辑</v>
          </cell>
          <cell r="F187" t="str">
            <v>17224770950791156</v>
          </cell>
          <cell r="G187" t="str">
            <v>15</v>
          </cell>
          <cell r="H187" t="str">
            <v>7</v>
          </cell>
          <cell r="I187" t="str">
            <v>7221</v>
          </cell>
        </row>
        <row r="187">
          <cell r="V187" t="str">
            <v>2</v>
          </cell>
          <cell r="W187" t="str">
            <v>3.5</v>
          </cell>
        </row>
        <row r="188">
          <cell r="A188" t="str">
            <v>郑丽</v>
          </cell>
          <cell r="B188" t="str">
            <v>未加入考勤组</v>
          </cell>
          <cell r="C188" t="str">
            <v>领视科技-其他</v>
          </cell>
          <cell r="D188" t="str">
            <v/>
          </cell>
          <cell r="E188" t="str">
            <v/>
          </cell>
          <cell r="F188" t="str">
            <v>05390354171169292</v>
          </cell>
        </row>
        <row r="189">
          <cell r="A189" t="str">
            <v>扶婧媛</v>
          </cell>
          <cell r="B189" t="str">
            <v>长沙办公室</v>
          </cell>
          <cell r="C189" t="str">
            <v>领视科技-人力资源部</v>
          </cell>
          <cell r="D189" t="str">
            <v/>
          </cell>
          <cell r="E189" t="str">
            <v>人事专员</v>
          </cell>
          <cell r="F189" t="str">
            <v>17294737202679883</v>
          </cell>
          <cell r="G189" t="str">
            <v>12</v>
          </cell>
          <cell r="H189" t="str">
            <v>12</v>
          </cell>
          <cell r="I189" t="str">
            <v>5547</v>
          </cell>
        </row>
        <row r="189">
          <cell r="R189" t="str">
            <v>1</v>
          </cell>
          <cell r="S189" t="str">
            <v>1</v>
          </cell>
        </row>
        <row r="189">
          <cell r="V189" t="str">
            <v>5</v>
          </cell>
          <cell r="W189" t="str">
            <v>8</v>
          </cell>
        </row>
        <row r="190">
          <cell r="A190" t="str">
            <v>郭昱伶</v>
          </cell>
          <cell r="B190" t="str">
            <v>上海办公室</v>
          </cell>
          <cell r="C190" t="str">
            <v>领视科技-人力资源部</v>
          </cell>
          <cell r="D190" t="str">
            <v/>
          </cell>
          <cell r="E190" t="str">
            <v>资深人事</v>
          </cell>
          <cell r="F190" t="str">
            <v>16202674573549540</v>
          </cell>
          <cell r="G190" t="str">
            <v>13</v>
          </cell>
          <cell r="H190" t="str">
            <v>12</v>
          </cell>
          <cell r="I190" t="str">
            <v>6396</v>
          </cell>
        </row>
        <row r="190">
          <cell r="V190" t="str">
            <v>5</v>
          </cell>
          <cell r="W190" t="str">
            <v>16</v>
          </cell>
        </row>
        <row r="191">
          <cell r="A191" t="str">
            <v>纪志豪</v>
          </cell>
          <cell r="B191" t="str">
            <v>上海办公室</v>
          </cell>
          <cell r="C191" t="str">
            <v>领视科技-人力资源部</v>
          </cell>
          <cell r="D191" t="str">
            <v/>
          </cell>
          <cell r="E191" t="str">
            <v>资深人事</v>
          </cell>
          <cell r="F191" t="str">
            <v>621904001731957917</v>
          </cell>
          <cell r="G191" t="str">
            <v>23</v>
          </cell>
          <cell r="H191" t="str">
            <v>12</v>
          </cell>
          <cell r="I191" t="str">
            <v>10704</v>
          </cell>
        </row>
        <row r="191">
          <cell r="R191" t="str">
            <v>3</v>
          </cell>
        </row>
        <row r="191">
          <cell r="Y191" t="str">
            <v>4</v>
          </cell>
        </row>
        <row r="191">
          <cell r="AG191" t="str">
            <v>25</v>
          </cell>
        </row>
        <row r="191">
          <cell r="AL191" t="str">
            <v>25</v>
          </cell>
        </row>
        <row r="192">
          <cell r="A192" t="str">
            <v>李丽萍</v>
          </cell>
          <cell r="B192" t="str">
            <v>上海办公室</v>
          </cell>
          <cell r="C192" t="str">
            <v>领视科技-人力资源部</v>
          </cell>
          <cell r="D192" t="str">
            <v/>
          </cell>
          <cell r="E192" t="str">
            <v>人事专员</v>
          </cell>
          <cell r="F192" t="str">
            <v>16770312852249918</v>
          </cell>
          <cell r="G192" t="str">
            <v>12</v>
          </cell>
          <cell r="H192" t="str">
            <v>12</v>
          </cell>
          <cell r="I192" t="str">
            <v>5787</v>
          </cell>
          <cell r="J192" t="str">
            <v>1</v>
          </cell>
          <cell r="K192" t="str">
            <v>4</v>
          </cell>
        </row>
        <row r="192">
          <cell r="V192" t="str">
            <v>5</v>
          </cell>
          <cell r="W192" t="str">
            <v>9.5</v>
          </cell>
        </row>
        <row r="192">
          <cell r="AF192" t="str">
            <v>1.5</v>
          </cell>
        </row>
        <row r="193">
          <cell r="A193" t="str">
            <v>孙玉凤</v>
          </cell>
          <cell r="B193" t="str">
            <v>上海办公室</v>
          </cell>
          <cell r="C193" t="str">
            <v>领视科技-人力资源部</v>
          </cell>
          <cell r="D193" t="str">
            <v/>
          </cell>
          <cell r="E193" t="str">
            <v>人力资源总监</v>
          </cell>
          <cell r="F193" t="str">
            <v>156838076623410836</v>
          </cell>
          <cell r="G193" t="str">
            <v>16</v>
          </cell>
          <cell r="H193" t="str">
            <v>12</v>
          </cell>
          <cell r="I193" t="str">
            <v>2510</v>
          </cell>
        </row>
        <row r="193">
          <cell r="Q193" t="str">
            <v>10</v>
          </cell>
          <cell r="R193" t="str">
            <v>2</v>
          </cell>
          <cell r="S193" t="str">
            <v>2</v>
          </cell>
        </row>
        <row r="193">
          <cell r="V193" t="str">
            <v>2.5</v>
          </cell>
        </row>
        <row r="193">
          <cell r="AG193" t="str">
            <v>10.5</v>
          </cell>
        </row>
        <row r="193">
          <cell r="AL193" t="str">
            <v>10.5</v>
          </cell>
        </row>
        <row r="194">
          <cell r="A194" t="str">
            <v>汪兰兰</v>
          </cell>
          <cell r="B194" t="str">
            <v>上海办公室</v>
          </cell>
          <cell r="C194" t="str">
            <v>领视科技-人力资源部</v>
          </cell>
          <cell r="D194" t="str">
            <v/>
          </cell>
          <cell r="E194" t="str">
            <v>人事专员</v>
          </cell>
          <cell r="F194" t="str">
            <v>17092581560112805</v>
          </cell>
          <cell r="G194" t="str">
            <v>20</v>
          </cell>
          <cell r="H194" t="str">
            <v>12</v>
          </cell>
          <cell r="I194" t="str">
            <v>8965</v>
          </cell>
          <cell r="J194" t="str">
            <v>10</v>
          </cell>
          <cell r="K194" t="str">
            <v>68</v>
          </cell>
        </row>
        <row r="194">
          <cell r="Q194" t="str">
            <v>1</v>
          </cell>
          <cell r="R194" t="str">
            <v>1</v>
          </cell>
        </row>
        <row r="194">
          <cell r="Y194" t="str">
            <v>5</v>
          </cell>
        </row>
        <row r="194">
          <cell r="AG194" t="str">
            <v>5.5</v>
          </cell>
        </row>
        <row r="194">
          <cell r="AL194" t="str">
            <v>5.5</v>
          </cell>
        </row>
        <row r="195">
          <cell r="A195" t="str">
            <v>小H</v>
          </cell>
          <cell r="B195" t="str">
            <v>上海办公室</v>
          </cell>
          <cell r="C195" t="str">
            <v>领视科技-人力资源部</v>
          </cell>
          <cell r="D195" t="str">
            <v/>
          </cell>
          <cell r="E195" t="str">
            <v/>
          </cell>
          <cell r="F195" t="str">
            <v>01252417116636332514</v>
          </cell>
        </row>
        <row r="195">
          <cell r="H195" t="str">
            <v>12</v>
          </cell>
        </row>
        <row r="196">
          <cell r="A196" t="str">
            <v>熊溜溜</v>
          </cell>
          <cell r="B196" t="str">
            <v>上海办公室</v>
          </cell>
          <cell r="C196" t="str">
            <v>领视科技-人力资源部</v>
          </cell>
          <cell r="D196" t="str">
            <v/>
          </cell>
          <cell r="E196" t="str">
            <v>人事专员</v>
          </cell>
          <cell r="F196" t="str">
            <v>16000494291824872</v>
          </cell>
        </row>
        <row r="196">
          <cell r="H196" t="str">
            <v>12</v>
          </cell>
        </row>
        <row r="196">
          <cell r="S196" t="str">
            <v>7</v>
          </cell>
        </row>
        <row r="196">
          <cell r="AA196" t="str">
            <v>13</v>
          </cell>
        </row>
        <row r="197">
          <cell r="A197" t="str">
            <v>贲小康</v>
          </cell>
          <cell r="B197" t="str">
            <v>上海办公室</v>
          </cell>
          <cell r="C197" t="str">
            <v>领视科技-人力资源部</v>
          </cell>
          <cell r="D197" t="str">
            <v/>
          </cell>
          <cell r="E197" t="str">
            <v>人事专员</v>
          </cell>
          <cell r="F197" t="str">
            <v>17092579599741134</v>
          </cell>
          <cell r="G197" t="str">
            <v>19</v>
          </cell>
          <cell r="H197" t="str">
            <v>12</v>
          </cell>
          <cell r="I197" t="str">
            <v>8188</v>
          </cell>
        </row>
        <row r="197">
          <cell r="Q197" t="str">
            <v>1</v>
          </cell>
          <cell r="R197" t="str">
            <v>2</v>
          </cell>
        </row>
        <row r="197">
          <cell r="Y197" t="str">
            <v>11</v>
          </cell>
        </row>
        <row r="197">
          <cell r="AG197" t="str">
            <v>8</v>
          </cell>
        </row>
        <row r="197">
          <cell r="AL197" t="str">
            <v>8</v>
          </cell>
        </row>
        <row r="198">
          <cell r="A198" t="str">
            <v>蔡洁</v>
          </cell>
          <cell r="B198" t="str">
            <v>未加入考勤组</v>
          </cell>
          <cell r="C198" t="str">
            <v>领视科技-戏剧业务部</v>
          </cell>
          <cell r="D198" t="str">
            <v/>
          </cell>
          <cell r="E198" t="str">
            <v>戏剧业务部负责人</v>
          </cell>
          <cell r="F198" t="str">
            <v>16711696699565319</v>
          </cell>
        </row>
        <row r="199">
          <cell r="A199" t="str">
            <v>刘瀚钦</v>
          </cell>
          <cell r="B199" t="str">
            <v>成都考勤组</v>
          </cell>
          <cell r="C199" t="str">
            <v>领视科技-戏剧业务部</v>
          </cell>
          <cell r="D199" t="str">
            <v/>
          </cell>
          <cell r="E199" t="str">
            <v>英文戏剧课程研发</v>
          </cell>
          <cell r="F199" t="str">
            <v>17183435915713220</v>
          </cell>
          <cell r="G199" t="str">
            <v>19</v>
          </cell>
          <cell r="H199" t="str">
            <v>13</v>
          </cell>
          <cell r="I199" t="str">
            <v>8851</v>
          </cell>
        </row>
        <row r="199">
          <cell r="Q199" t="str">
            <v>3</v>
          </cell>
          <cell r="R199" t="str">
            <v>1</v>
          </cell>
        </row>
        <row r="200">
          <cell r="A200" t="str">
            <v>罗桐</v>
          </cell>
          <cell r="B200" t="str">
            <v>厦门办公室</v>
          </cell>
          <cell r="C200" t="str">
            <v>领视科技-厦门分公司-*厦门内容部-*陈雅真组</v>
          </cell>
          <cell r="D200" t="str">
            <v/>
          </cell>
          <cell r="E200" t="str">
            <v>内容编辑</v>
          </cell>
          <cell r="F200" t="str">
            <v>1719367024412213</v>
          </cell>
          <cell r="G200" t="str">
            <v>17</v>
          </cell>
          <cell r="H200" t="str">
            <v>12</v>
          </cell>
          <cell r="I200" t="str">
            <v>8247</v>
          </cell>
          <cell r="J200" t="str">
            <v>1</v>
          </cell>
          <cell r="K200" t="str">
            <v>1</v>
          </cell>
        </row>
        <row r="200">
          <cell r="V200" t="str">
            <v>2</v>
          </cell>
        </row>
        <row r="201">
          <cell r="A201" t="str">
            <v>崔婷</v>
          </cell>
          <cell r="B201" t="str">
            <v>厦门办公室</v>
          </cell>
          <cell r="C201" t="str">
            <v>领视科技-厦门分公司-*厦门内容部-*林碧虹组</v>
          </cell>
          <cell r="D201" t="str">
            <v/>
          </cell>
          <cell r="E201" t="str">
            <v>内容编辑</v>
          </cell>
          <cell r="F201" t="str">
            <v>17191926388352581</v>
          </cell>
          <cell r="G201" t="str">
            <v>16</v>
          </cell>
          <cell r="H201" t="str">
            <v>12</v>
          </cell>
          <cell r="I201" t="str">
            <v>7783</v>
          </cell>
        </row>
        <row r="201">
          <cell r="V201" t="str">
            <v>3</v>
          </cell>
        </row>
        <row r="202">
          <cell r="A202" t="str">
            <v>蔡惠娜</v>
          </cell>
          <cell r="B202" t="str">
            <v>长泰办公室</v>
          </cell>
          <cell r="C202" t="str">
            <v>领视科技-厦门分公司-*厦门内容部-*叶聪玲组</v>
          </cell>
          <cell r="D202" t="str">
            <v/>
          </cell>
          <cell r="E202" t="str">
            <v>内容编辑</v>
          </cell>
          <cell r="F202" t="str">
            <v>094855650233543709</v>
          </cell>
          <cell r="G202" t="str">
            <v>17</v>
          </cell>
          <cell r="H202" t="str">
            <v>12</v>
          </cell>
          <cell r="I202" t="str">
            <v>11230</v>
          </cell>
        </row>
        <row r="202">
          <cell r="V202" t="str">
            <v>2</v>
          </cell>
        </row>
        <row r="203">
          <cell r="A203" t="str">
            <v>叶聪玲</v>
          </cell>
          <cell r="B203" t="str">
            <v>长泰办公室</v>
          </cell>
          <cell r="C203" t="str">
            <v>领视科技-厦门分公司-*厦门内容部-*叶聪玲组</v>
          </cell>
          <cell r="D203" t="str">
            <v/>
          </cell>
          <cell r="E203" t="str">
            <v>内容主管</v>
          </cell>
          <cell r="F203" t="str">
            <v>096314406121704446</v>
          </cell>
          <cell r="G203" t="str">
            <v>16</v>
          </cell>
          <cell r="H203" t="str">
            <v>12</v>
          </cell>
          <cell r="I203" t="str">
            <v>9660</v>
          </cell>
        </row>
        <row r="203">
          <cell r="R203" t="str">
            <v>1</v>
          </cell>
          <cell r="S203" t="str">
            <v>1</v>
          </cell>
        </row>
        <row r="203">
          <cell r="V203" t="str">
            <v>2</v>
          </cell>
        </row>
        <row r="204">
          <cell r="A204" t="str">
            <v>郑建珍</v>
          </cell>
          <cell r="B204" t="str">
            <v>长泰办公室</v>
          </cell>
          <cell r="C204" t="str">
            <v>领视科技-厦门分公司-*厦门内容部-*叶聪玲组</v>
          </cell>
          <cell r="D204" t="str">
            <v/>
          </cell>
          <cell r="E204" t="str">
            <v>内容编辑</v>
          </cell>
          <cell r="F204" t="str">
            <v>233257104936410532</v>
          </cell>
          <cell r="G204" t="str">
            <v>17</v>
          </cell>
          <cell r="H204" t="str">
            <v>12</v>
          </cell>
          <cell r="I204" t="str">
            <v>11523</v>
          </cell>
        </row>
        <row r="204">
          <cell r="V204" t="str">
            <v>2</v>
          </cell>
        </row>
        <row r="205">
          <cell r="A205" t="str">
            <v>陈燕飞</v>
          </cell>
          <cell r="B205" t="str">
            <v>厦门开发</v>
          </cell>
          <cell r="C205" t="str">
            <v>领视科技-厦门分公司-*厦门小程序商城</v>
          </cell>
          <cell r="D205" t="str">
            <v/>
          </cell>
          <cell r="E205" t="str">
            <v>测试工程师</v>
          </cell>
          <cell r="F205" t="str">
            <v>16587134366409804</v>
          </cell>
          <cell r="G205" t="str">
            <v>17</v>
          </cell>
          <cell r="H205" t="str">
            <v>12</v>
          </cell>
          <cell r="I205" t="str">
            <v>8907</v>
          </cell>
        </row>
        <row r="205">
          <cell r="Y205" t="str">
            <v>16</v>
          </cell>
        </row>
        <row r="206">
          <cell r="A206" t="str">
            <v>魏尧天</v>
          </cell>
          <cell r="B206" t="str">
            <v>厦门开发</v>
          </cell>
          <cell r="C206" t="str">
            <v>领视科技-厦门分公司-*厦门小程序商城</v>
          </cell>
          <cell r="D206" t="str">
            <v/>
          </cell>
          <cell r="E206" t="str">
            <v>测试主管</v>
          </cell>
          <cell r="F206" t="str">
            <v>1676511628704821</v>
          </cell>
          <cell r="G206" t="str">
            <v>16</v>
          </cell>
          <cell r="H206" t="str">
            <v>12</v>
          </cell>
          <cell r="I206" t="str">
            <v>5302</v>
          </cell>
        </row>
        <row r="206">
          <cell r="Q206" t="str">
            <v>5</v>
          </cell>
          <cell r="R206" t="str">
            <v>1</v>
          </cell>
        </row>
        <row r="206">
          <cell r="V206" t="str">
            <v>3</v>
          </cell>
        </row>
        <row r="207">
          <cell r="A207" t="str">
            <v>林海燕</v>
          </cell>
          <cell r="B207" t="str">
            <v>北京龙岩&amp;郑州&amp;厦门&amp;长沙&amp;西安销售（9.00-18.00）</v>
          </cell>
          <cell r="C207" t="str">
            <v>领视科技-厦门分公司-*厦门营销中心-*厦门营销二部-*销售团队</v>
          </cell>
          <cell r="D207" t="str">
            <v/>
          </cell>
          <cell r="E207" t="str">
            <v>新媒体运营</v>
          </cell>
          <cell r="F207" t="str">
            <v>17107268625293759</v>
          </cell>
          <cell r="G207" t="str">
            <v>13</v>
          </cell>
          <cell r="H207" t="str">
            <v>12</v>
          </cell>
          <cell r="I207" t="str">
            <v>6432</v>
          </cell>
          <cell r="J207" t="str">
            <v>2</v>
          </cell>
          <cell r="K207" t="str">
            <v>3</v>
          </cell>
        </row>
        <row r="207">
          <cell r="S207" t="str">
            <v>2</v>
          </cell>
        </row>
        <row r="207">
          <cell r="V207" t="str">
            <v>4</v>
          </cell>
        </row>
        <row r="208">
          <cell r="A208" t="str">
            <v>陈智萍</v>
          </cell>
          <cell r="B208" t="str">
            <v>北京龙岩&amp;郑州&amp;厦门&amp;长沙&amp;西安销售（9.00-18.00）</v>
          </cell>
          <cell r="C208" t="str">
            <v>领视科技-厦门分公司-*厦门营销中心-*厦门营销二部-*销售团队-*汤章溢组-*蓝青青组</v>
          </cell>
          <cell r="D208" t="str">
            <v/>
          </cell>
          <cell r="E208" t="str">
            <v>销售专员</v>
          </cell>
          <cell r="F208" t="str">
            <v>17234269282615563</v>
          </cell>
          <cell r="G208" t="str">
            <v>17</v>
          </cell>
          <cell r="H208" t="str">
            <v>12</v>
          </cell>
          <cell r="I208" t="str">
            <v>8099</v>
          </cell>
        </row>
        <row r="208">
          <cell r="V208" t="str">
            <v>2.5</v>
          </cell>
        </row>
        <row r="209">
          <cell r="A209" t="str">
            <v>俞忠</v>
          </cell>
          <cell r="B209" t="str">
            <v>北京龙岩&amp;郑州&amp;厦门&amp;长沙&amp;西安销售（9.00-18.00）</v>
          </cell>
          <cell r="C209" t="str">
            <v>领视科技-厦门分公司-*厦门营销中心-*厦门营销二部-*销售团队-*汤章溢组-*蓝青青组</v>
          </cell>
          <cell r="D209" t="str">
            <v/>
          </cell>
          <cell r="E209" t="str">
            <v>销售专员</v>
          </cell>
          <cell r="F209" t="str">
            <v>17199717767846307</v>
          </cell>
          <cell r="G209" t="str">
            <v>17</v>
          </cell>
          <cell r="H209" t="str">
            <v>12</v>
          </cell>
          <cell r="I209" t="str">
            <v>7937</v>
          </cell>
        </row>
        <row r="209">
          <cell r="V209" t="str">
            <v>3</v>
          </cell>
        </row>
        <row r="210">
          <cell r="A210" t="str">
            <v>张小萍</v>
          </cell>
          <cell r="B210" t="str">
            <v>北京龙岩&amp;郑州&amp;厦门&amp;长沙&amp;西安销售（9.00-18.00）</v>
          </cell>
          <cell r="C210" t="str">
            <v>领视科技-厦门分公司-*厦门营销中心-*厦门营销二部-*销售团队-*汤章溢组-*蓝青青组</v>
          </cell>
          <cell r="D210" t="str">
            <v/>
          </cell>
          <cell r="E210" t="str">
            <v>销售专员</v>
          </cell>
          <cell r="F210" t="str">
            <v>17155653940109638</v>
          </cell>
          <cell r="G210" t="str">
            <v>16</v>
          </cell>
          <cell r="H210" t="str">
            <v>12</v>
          </cell>
          <cell r="I210" t="str">
            <v>7852</v>
          </cell>
        </row>
        <row r="210">
          <cell r="V210" t="str">
            <v>3</v>
          </cell>
        </row>
        <row r="210">
          <cell r="Y210" t="str">
            <v>8</v>
          </cell>
        </row>
        <row r="210">
          <cell r="AG210" t="str">
            <v>8</v>
          </cell>
        </row>
        <row r="210">
          <cell r="AL210" t="str">
            <v>8</v>
          </cell>
        </row>
        <row r="211">
          <cell r="A211" t="str">
            <v>罗剑华</v>
          </cell>
          <cell r="B211" t="str">
            <v>北京龙岩&amp;郑州&amp;厦门&amp;长沙&amp;西安销售（9.00-18.00）</v>
          </cell>
          <cell r="C211" t="str">
            <v>领视科技-厦门分公司-*厦门营销中心-*厦门营销二部-*销售团队-*汤章溢组-*许财杰组</v>
          </cell>
          <cell r="D211" t="str">
            <v/>
          </cell>
          <cell r="E211" t="str">
            <v>销售专员</v>
          </cell>
          <cell r="F211" t="str">
            <v>17283504102482332</v>
          </cell>
          <cell r="G211" t="str">
            <v>16</v>
          </cell>
          <cell r="H211" t="str">
            <v>12</v>
          </cell>
          <cell r="I211" t="str">
            <v>8484</v>
          </cell>
        </row>
        <row r="211">
          <cell r="V211" t="str">
            <v>3</v>
          </cell>
        </row>
        <row r="212">
          <cell r="A212" t="str">
            <v>彭书琴</v>
          </cell>
          <cell r="B212" t="str">
            <v>北京龙岩&amp;郑州&amp;厦门&amp;长沙&amp;西安销售（9.00-18.00）</v>
          </cell>
          <cell r="C212" t="str">
            <v>领视科技-厦门分公司-*厦门营销中心-*厦门营销二部-*销售团队-*汤章溢组-*许财杰组</v>
          </cell>
          <cell r="D212" t="str">
            <v/>
          </cell>
          <cell r="E212" t="str">
            <v>销售专员</v>
          </cell>
          <cell r="F212" t="str">
            <v>17210925806137423</v>
          </cell>
          <cell r="G212" t="str">
            <v>14</v>
          </cell>
          <cell r="H212" t="str">
            <v>12</v>
          </cell>
          <cell r="I212" t="str">
            <v>7167</v>
          </cell>
        </row>
        <row r="212">
          <cell r="S212" t="str">
            <v>1</v>
          </cell>
        </row>
        <row r="212">
          <cell r="V212" t="str">
            <v>4</v>
          </cell>
          <cell r="W212" t="str">
            <v>3</v>
          </cell>
        </row>
        <row r="213">
          <cell r="A213" t="str">
            <v>肖福</v>
          </cell>
          <cell r="B213" t="str">
            <v>北京龙岩&amp;郑州&amp;厦门&amp;长沙&amp;西安销售（9.00-18.00）</v>
          </cell>
          <cell r="C213" t="str">
            <v>领视科技-厦门分公司-*厦门营销中心-*厦门营销二部-*销售团队-*汤章溢组-*许财杰组</v>
          </cell>
          <cell r="D213" t="str">
            <v/>
          </cell>
          <cell r="E213" t="str">
            <v>销售专员</v>
          </cell>
          <cell r="F213" t="str">
            <v>17198022794607235</v>
          </cell>
          <cell r="G213" t="str">
            <v>19</v>
          </cell>
          <cell r="H213" t="str">
            <v>12</v>
          </cell>
          <cell r="I213" t="str">
            <v>9976</v>
          </cell>
        </row>
        <row r="213">
          <cell r="V213" t="str">
            <v>0.5</v>
          </cell>
        </row>
        <row r="213">
          <cell r="Y213" t="str">
            <v>24</v>
          </cell>
        </row>
        <row r="213">
          <cell r="AG213" t="str">
            <v>24</v>
          </cell>
        </row>
        <row r="213">
          <cell r="AL213" t="str">
            <v>24</v>
          </cell>
        </row>
        <row r="214">
          <cell r="A214" t="str">
            <v>许财杰</v>
          </cell>
          <cell r="B214" t="str">
            <v>北京龙岩&amp;郑州&amp;厦门&amp;长沙&amp;西安销售（9.00-18.00）</v>
          </cell>
          <cell r="C214" t="str">
            <v>领视科技-厦门分公司-*厦门营销中心-*厦门营销二部-*销售团队-*汤章溢组-*许财杰组</v>
          </cell>
          <cell r="D214" t="str">
            <v/>
          </cell>
          <cell r="E214" t="str">
            <v>中级销售主管</v>
          </cell>
          <cell r="F214" t="str">
            <v>1597715710653465</v>
          </cell>
          <cell r="G214" t="str">
            <v>16</v>
          </cell>
          <cell r="H214" t="str">
            <v>12</v>
          </cell>
          <cell r="I214" t="str">
            <v>7668</v>
          </cell>
        </row>
        <row r="214">
          <cell r="R214" t="str">
            <v>1</v>
          </cell>
        </row>
        <row r="214">
          <cell r="V214" t="str">
            <v>3</v>
          </cell>
        </row>
        <row r="215">
          <cell r="A215" t="str">
            <v>周建明</v>
          </cell>
          <cell r="B215" t="str">
            <v>北京龙岩&amp;郑州&amp;厦门&amp;长沙&amp;西安销售（9.00-18.00）</v>
          </cell>
          <cell r="C215" t="str">
            <v>领视科技-厦门分公司-*厦门营销中心-*厦门营销二部-*销售团队-*汤章溢组-*许财杰组</v>
          </cell>
          <cell r="D215" t="str">
            <v/>
          </cell>
          <cell r="E215" t="str">
            <v>资深销售一级</v>
          </cell>
          <cell r="F215" t="str">
            <v>16855850463451609</v>
          </cell>
          <cell r="G215" t="str">
            <v>16</v>
          </cell>
          <cell r="H215" t="str">
            <v>12</v>
          </cell>
          <cell r="I215" t="str">
            <v>8021</v>
          </cell>
        </row>
        <row r="215">
          <cell r="S215" t="str">
            <v>1</v>
          </cell>
        </row>
        <row r="215">
          <cell r="V215" t="str">
            <v>2</v>
          </cell>
        </row>
        <row r="216">
          <cell r="A216" t="str">
            <v>陈锴</v>
          </cell>
          <cell r="B216" t="str">
            <v>北京龙岩&amp;郑州&amp;厦门&amp;长沙&amp;西安销售（9.00-18.00）</v>
          </cell>
          <cell r="C216" t="str">
            <v>领视科技-厦门分公司-*厦门营销中心-*厦门营销二部-*销售团队-*汤章溢组-*许满玉组</v>
          </cell>
          <cell r="D216" t="str">
            <v/>
          </cell>
          <cell r="E216" t="str">
            <v>销售专员</v>
          </cell>
          <cell r="F216" t="str">
            <v>16950008303962328</v>
          </cell>
          <cell r="G216" t="str">
            <v>16</v>
          </cell>
          <cell r="H216" t="str">
            <v>12</v>
          </cell>
          <cell r="I216" t="str">
            <v>7807</v>
          </cell>
        </row>
        <row r="216">
          <cell r="V216" t="str">
            <v>3</v>
          </cell>
        </row>
        <row r="217">
          <cell r="A217" t="str">
            <v>陈可欣</v>
          </cell>
          <cell r="B217" t="str">
            <v>厦门办公室</v>
          </cell>
          <cell r="C217" t="str">
            <v>领视科技-厦门分公司-*厦门营销中心-*厦门营销二部-*运营团队-*杜雅妮组</v>
          </cell>
          <cell r="D217" t="str">
            <v/>
          </cell>
          <cell r="E217" t="str">
            <v>运营专员</v>
          </cell>
          <cell r="F217" t="str">
            <v>15959062277087356</v>
          </cell>
          <cell r="G217" t="str">
            <v>19</v>
          </cell>
          <cell r="H217" t="str">
            <v>12</v>
          </cell>
          <cell r="I217" t="str">
            <v>9328</v>
          </cell>
        </row>
        <row r="217">
          <cell r="V217" t="str">
            <v>0.5</v>
          </cell>
        </row>
        <row r="217">
          <cell r="Y217" t="str">
            <v>16</v>
          </cell>
        </row>
        <row r="217">
          <cell r="AG217" t="str">
            <v>16</v>
          </cell>
        </row>
        <row r="217">
          <cell r="AL217" t="str">
            <v>16</v>
          </cell>
        </row>
        <row r="218">
          <cell r="A218" t="str">
            <v>林月荧</v>
          </cell>
          <cell r="B218" t="str">
            <v>厦门办公室</v>
          </cell>
          <cell r="C218" t="str">
            <v>领视科技-厦门分公司-*厦门营销中心-*厦门营销二部-*运营团队-*杜雅妮组</v>
          </cell>
          <cell r="D218" t="str">
            <v/>
          </cell>
          <cell r="E218" t="str">
            <v>运营专员</v>
          </cell>
          <cell r="F218" t="str">
            <v>16181909348157036</v>
          </cell>
          <cell r="G218" t="str">
            <v>15</v>
          </cell>
          <cell r="H218" t="str">
            <v>12</v>
          </cell>
          <cell r="I218" t="str">
            <v>7218</v>
          </cell>
        </row>
        <row r="218">
          <cell r="V218" t="str">
            <v>2.5</v>
          </cell>
        </row>
        <row r="218">
          <cell r="Y218" t="str">
            <v>16</v>
          </cell>
        </row>
        <row r="219">
          <cell r="A219" t="str">
            <v>黄薇薇（离职）</v>
          </cell>
          <cell r="B219" t="str">
            <v>未加入考勤组</v>
          </cell>
          <cell r="C219" t="str">
            <v>领视科技-厦门分公司-*厦门营销中心-*厦门营销一部-*销售团队</v>
          </cell>
          <cell r="D219" t="str">
            <v/>
          </cell>
          <cell r="E219" t="str">
            <v>新媒体运营</v>
          </cell>
          <cell r="F219" t="str">
            <v>17109004419511829</v>
          </cell>
          <cell r="G219" t="str">
            <v>7</v>
          </cell>
          <cell r="H219" t="str">
            <v>5</v>
          </cell>
          <cell r="I219" t="str">
            <v>2975</v>
          </cell>
        </row>
        <row r="219">
          <cell r="R219" t="str">
            <v>1</v>
          </cell>
          <cell r="S219" t="str">
            <v>3</v>
          </cell>
        </row>
        <row r="219">
          <cell r="V219" t="str">
            <v>1</v>
          </cell>
        </row>
        <row r="220">
          <cell r="A220" t="str">
            <v>刘悦莉</v>
          </cell>
          <cell r="B220" t="str">
            <v>厦门办公室</v>
          </cell>
          <cell r="C220" t="str">
            <v>领视科技-厦门分公司-*厦门营销中心-*厦门营销一部-*运营团队-*李梦阳组</v>
          </cell>
          <cell r="D220" t="str">
            <v/>
          </cell>
          <cell r="E220" t="str">
            <v>运营专员</v>
          </cell>
          <cell r="F220" t="str">
            <v>063010034720997051</v>
          </cell>
          <cell r="G220" t="str">
            <v>17</v>
          </cell>
          <cell r="H220" t="str">
            <v>12</v>
          </cell>
          <cell r="I220" t="str">
            <v>8923</v>
          </cell>
        </row>
        <row r="220">
          <cell r="V220" t="str">
            <v>5</v>
          </cell>
        </row>
        <row r="220">
          <cell r="AG220" t="str">
            <v>24</v>
          </cell>
        </row>
        <row r="220">
          <cell r="AI220" t="str">
            <v>16</v>
          </cell>
        </row>
        <row r="220">
          <cell r="AL220" t="str">
            <v>8</v>
          </cell>
        </row>
        <row r="221">
          <cell r="A221" t="str">
            <v>蒋杰</v>
          </cell>
          <cell r="B221" t="str">
            <v>上海办公室</v>
          </cell>
          <cell r="C221" t="str">
            <v>领视科技-行政部</v>
          </cell>
          <cell r="D221" t="str">
            <v/>
          </cell>
          <cell r="E221" t="str">
            <v>行政&amp;营销总监</v>
          </cell>
          <cell r="F221" t="str">
            <v>09343251641078341</v>
          </cell>
          <cell r="G221" t="str">
            <v>13</v>
          </cell>
          <cell r="H221" t="str">
            <v>12</v>
          </cell>
          <cell r="I221" t="str">
            <v>2110</v>
          </cell>
        </row>
        <row r="221">
          <cell r="Q221" t="str">
            <v>4</v>
          </cell>
          <cell r="R221" t="str">
            <v>5</v>
          </cell>
          <cell r="S221" t="str">
            <v>4</v>
          </cell>
        </row>
        <row r="221">
          <cell r="V221" t="str">
            <v>2</v>
          </cell>
        </row>
        <row r="222">
          <cell r="A222" t="str">
            <v>张晓伟</v>
          </cell>
          <cell r="B222" t="str">
            <v>上海办公室</v>
          </cell>
          <cell r="C222" t="str">
            <v>领视科技-行政部</v>
          </cell>
          <cell r="D222" t="str">
            <v/>
          </cell>
          <cell r="E222" t="str">
            <v>IT网络工程师</v>
          </cell>
          <cell r="F222" t="str">
            <v>033007372924234572</v>
          </cell>
          <cell r="G222" t="str">
            <v>20</v>
          </cell>
          <cell r="H222" t="str">
            <v>12</v>
          </cell>
          <cell r="I222" t="str">
            <v>9461</v>
          </cell>
          <cell r="J222" t="str">
            <v>1</v>
          </cell>
          <cell r="K222" t="str">
            <v>4</v>
          </cell>
        </row>
        <row r="222">
          <cell r="R222" t="str">
            <v>1</v>
          </cell>
        </row>
        <row r="222">
          <cell r="AG222" t="str">
            <v>8</v>
          </cell>
        </row>
        <row r="222">
          <cell r="AL222" t="str">
            <v>8</v>
          </cell>
        </row>
        <row r="223">
          <cell r="A223" t="str">
            <v>卢佳</v>
          </cell>
          <cell r="B223" t="str">
            <v>上海办公室</v>
          </cell>
          <cell r="C223" t="str">
            <v>领视科技-行政部-上海行政部</v>
          </cell>
          <cell r="D223" t="str">
            <v/>
          </cell>
          <cell r="E223" t="str">
            <v>行政主管</v>
          </cell>
          <cell r="F223" t="str">
            <v>16048885321432486</v>
          </cell>
          <cell r="G223" t="str">
            <v>20</v>
          </cell>
          <cell r="H223" t="str">
            <v>12</v>
          </cell>
          <cell r="I223" t="str">
            <v>9717</v>
          </cell>
          <cell r="J223" t="str">
            <v>2</v>
          </cell>
          <cell r="K223" t="str">
            <v>8</v>
          </cell>
        </row>
        <row r="223">
          <cell r="R223" t="str">
            <v>1</v>
          </cell>
        </row>
        <row r="223">
          <cell r="AG223" t="str">
            <v>3</v>
          </cell>
        </row>
        <row r="223">
          <cell r="AL223" t="str">
            <v>3</v>
          </cell>
        </row>
        <row r="224">
          <cell r="A224" t="str">
            <v>周彤</v>
          </cell>
          <cell r="B224" t="str">
            <v>上海办公室</v>
          </cell>
          <cell r="C224" t="str">
            <v>领视科技-行政部-上海行政部</v>
          </cell>
          <cell r="D224" t="str">
            <v/>
          </cell>
          <cell r="E224" t="str">
            <v>行政前台</v>
          </cell>
          <cell r="F224" t="str">
            <v>1836052434694268</v>
          </cell>
          <cell r="G224" t="str">
            <v>19</v>
          </cell>
          <cell r="H224" t="str">
            <v>12</v>
          </cell>
          <cell r="I224" t="str">
            <v>9628</v>
          </cell>
        </row>
        <row r="224">
          <cell r="R224" t="str">
            <v>1</v>
          </cell>
        </row>
        <row r="225">
          <cell r="A225" t="str">
            <v>牟立强</v>
          </cell>
          <cell r="B225" t="str">
            <v>上海办公室</v>
          </cell>
          <cell r="C225" t="str">
            <v>领视科技-业务二部</v>
          </cell>
          <cell r="D225" t="str">
            <v/>
          </cell>
          <cell r="E225" t="str">
            <v>业务二部总监</v>
          </cell>
          <cell r="F225" t="str">
            <v>0938113729135982</v>
          </cell>
          <cell r="G225" t="str">
            <v>8</v>
          </cell>
          <cell r="H225" t="str">
            <v>12</v>
          </cell>
          <cell r="I225" t="str">
            <v>456</v>
          </cell>
          <cell r="J225" t="str">
            <v>1</v>
          </cell>
          <cell r="K225" t="str">
            <v>16</v>
          </cell>
          <cell r="L225" t="str">
            <v>3</v>
          </cell>
          <cell r="M225" t="str">
            <v>111</v>
          </cell>
        </row>
        <row r="225">
          <cell r="Q225" t="str">
            <v>4</v>
          </cell>
          <cell r="R225" t="str">
            <v>3</v>
          </cell>
          <cell r="S225" t="str">
            <v>7</v>
          </cell>
        </row>
        <row r="225">
          <cell r="V225" t="str">
            <v>2</v>
          </cell>
        </row>
        <row r="225">
          <cell r="Y225" t="str">
            <v>16</v>
          </cell>
        </row>
        <row r="225">
          <cell r="AG225" t="str">
            <v>32</v>
          </cell>
        </row>
        <row r="225">
          <cell r="AL225" t="str">
            <v>32</v>
          </cell>
        </row>
        <row r="226">
          <cell r="A226" t="str">
            <v>孙静怡</v>
          </cell>
          <cell r="B226" t="str">
            <v>上海办公室</v>
          </cell>
          <cell r="C226" t="str">
            <v>领视科技-业务二部</v>
          </cell>
          <cell r="D226" t="str">
            <v/>
          </cell>
          <cell r="E226" t="str">
            <v>业务运营</v>
          </cell>
          <cell r="F226" t="str">
            <v>16204394588291280</v>
          </cell>
          <cell r="G226" t="str">
            <v>19</v>
          </cell>
          <cell r="H226" t="str">
            <v>12</v>
          </cell>
          <cell r="I226" t="str">
            <v>9831</v>
          </cell>
          <cell r="J226" t="str">
            <v>1</v>
          </cell>
          <cell r="K226" t="str">
            <v>2</v>
          </cell>
        </row>
        <row r="226">
          <cell r="Y226" t="str">
            <v>19</v>
          </cell>
        </row>
        <row r="226">
          <cell r="AG226" t="str">
            <v>16</v>
          </cell>
        </row>
        <row r="226">
          <cell r="AL226" t="str">
            <v>16</v>
          </cell>
        </row>
        <row r="227">
          <cell r="A227" t="str">
            <v>吴戈</v>
          </cell>
          <cell r="B227" t="str">
            <v>上海办公室</v>
          </cell>
          <cell r="C227" t="str">
            <v>领视科技-业务二部</v>
          </cell>
          <cell r="D227" t="str">
            <v/>
          </cell>
          <cell r="E227" t="str">
            <v>业务运营</v>
          </cell>
          <cell r="F227" t="str">
            <v>16067879370041088</v>
          </cell>
          <cell r="G227" t="str">
            <v>19</v>
          </cell>
          <cell r="H227" t="str">
            <v>12</v>
          </cell>
          <cell r="I227" t="str">
            <v>8995</v>
          </cell>
          <cell r="J227" t="str">
            <v>4</v>
          </cell>
          <cell r="K227" t="str">
            <v>10</v>
          </cell>
        </row>
        <row r="227">
          <cell r="R227" t="str">
            <v>1</v>
          </cell>
        </row>
        <row r="228">
          <cell r="A228" t="str">
            <v>许宁</v>
          </cell>
          <cell r="B228" t="str">
            <v>上海办公室</v>
          </cell>
          <cell r="C228" t="str">
            <v>领视科技-业务二部</v>
          </cell>
          <cell r="D228" t="str">
            <v/>
          </cell>
          <cell r="E228" t="str">
            <v>外教运营</v>
          </cell>
          <cell r="F228" t="str">
            <v>17331041860508679</v>
          </cell>
          <cell r="G228" t="str">
            <v>17</v>
          </cell>
          <cell r="H228" t="str">
            <v>12</v>
          </cell>
          <cell r="I228" t="str">
            <v>8440</v>
          </cell>
        </row>
        <row r="228">
          <cell r="V228" t="str">
            <v>2</v>
          </cell>
        </row>
        <row r="229">
          <cell r="A229" t="str">
            <v>智能企培</v>
          </cell>
          <cell r="B229" t="str">
            <v>上海办公室</v>
          </cell>
          <cell r="C229" t="str">
            <v>领视科技-业务二部</v>
          </cell>
          <cell r="D229" t="str">
            <v/>
          </cell>
          <cell r="E229" t="str">
            <v/>
          </cell>
          <cell r="F229" t="str">
            <v>020240616204813919771</v>
          </cell>
        </row>
        <row r="229">
          <cell r="H229" t="str">
            <v>12</v>
          </cell>
        </row>
        <row r="230">
          <cell r="A230" t="str">
            <v>胡惜文</v>
          </cell>
          <cell r="B230" t="str">
            <v>上海办公室</v>
          </cell>
          <cell r="C230" t="str">
            <v>领视科技-业务一部</v>
          </cell>
          <cell r="D230" t="str">
            <v/>
          </cell>
          <cell r="E230" t="str">
            <v>业务一部经理</v>
          </cell>
          <cell r="F230" t="str">
            <v>283240403032500940</v>
          </cell>
          <cell r="G230" t="str">
            <v>17</v>
          </cell>
          <cell r="H230" t="str">
            <v>12</v>
          </cell>
          <cell r="I230" t="str">
            <v>8779</v>
          </cell>
          <cell r="J230" t="str">
            <v>1</v>
          </cell>
          <cell r="K230" t="str">
            <v>5</v>
          </cell>
        </row>
        <row r="230">
          <cell r="V230" t="str">
            <v>2</v>
          </cell>
        </row>
        <row r="230">
          <cell r="Y230" t="str">
            <v>10.5</v>
          </cell>
        </row>
        <row r="230">
          <cell r="AG230" t="str">
            <v>5</v>
          </cell>
        </row>
        <row r="230">
          <cell r="AI230" t="str">
            <v>5</v>
          </cell>
        </row>
        <row r="231">
          <cell r="A231" t="str">
            <v>贾潇</v>
          </cell>
          <cell r="B231" t="str">
            <v>上海办公室</v>
          </cell>
          <cell r="C231" t="str">
            <v>领视科技-业务一部-美术事业部</v>
          </cell>
          <cell r="D231" t="str">
            <v/>
          </cell>
          <cell r="E231" t="str">
            <v>市场推广</v>
          </cell>
          <cell r="F231" t="str">
            <v>17137513499952585</v>
          </cell>
          <cell r="G231" t="str">
            <v>15</v>
          </cell>
          <cell r="H231" t="str">
            <v>12</v>
          </cell>
          <cell r="I231" t="str">
            <v>7065</v>
          </cell>
        </row>
        <row r="231">
          <cell r="U231" t="str">
            <v>6.02</v>
          </cell>
          <cell r="V231" t="str">
            <v>4.5</v>
          </cell>
        </row>
        <row r="232">
          <cell r="A232" t="str">
            <v>乐敏</v>
          </cell>
          <cell r="B232" t="str">
            <v>上海办公室</v>
          </cell>
          <cell r="C232" t="str">
            <v>领视科技-业务一部-美术事业部</v>
          </cell>
          <cell r="D232" t="str">
            <v/>
          </cell>
          <cell r="E232" t="str">
            <v>美术事业部主管</v>
          </cell>
          <cell r="F232" t="str">
            <v>16896503353323723</v>
          </cell>
          <cell r="G232" t="str">
            <v>12</v>
          </cell>
          <cell r="H232" t="str">
            <v>12</v>
          </cell>
          <cell r="I232" t="str">
            <v>7089</v>
          </cell>
        </row>
        <row r="232">
          <cell r="T232" t="str">
            <v>2</v>
          </cell>
          <cell r="U232" t="str">
            <v>6</v>
          </cell>
          <cell r="V232" t="str">
            <v>5</v>
          </cell>
        </row>
        <row r="233">
          <cell r="A233" t="str">
            <v>王秀婷</v>
          </cell>
          <cell r="B233" t="str">
            <v>上海办公室</v>
          </cell>
          <cell r="C233" t="str">
            <v>领视科技-业务一部-美术事业部</v>
          </cell>
          <cell r="D233" t="str">
            <v/>
          </cell>
          <cell r="E233" t="str">
            <v>美术高级教研</v>
          </cell>
          <cell r="F233" t="str">
            <v>1691978185329977</v>
          </cell>
          <cell r="G233" t="str">
            <v>18</v>
          </cell>
          <cell r="H233" t="str">
            <v>12</v>
          </cell>
          <cell r="I233" t="str">
            <v>8439</v>
          </cell>
          <cell r="J233" t="str">
            <v>1</v>
          </cell>
          <cell r="K233" t="str">
            <v>2</v>
          </cell>
        </row>
        <row r="233">
          <cell r="V233" t="str">
            <v>1</v>
          </cell>
          <cell r="W233" t="str">
            <v>2</v>
          </cell>
        </row>
        <row r="233">
          <cell r="Y233" t="str">
            <v>4.48</v>
          </cell>
        </row>
        <row r="234">
          <cell r="A234" t="str">
            <v>章婷</v>
          </cell>
          <cell r="B234" t="str">
            <v>上海办公室</v>
          </cell>
          <cell r="C234" t="str">
            <v>领视科技-业务一部-美术事业部</v>
          </cell>
          <cell r="D234" t="str">
            <v/>
          </cell>
          <cell r="E234" t="str">
            <v>美术高级教研</v>
          </cell>
          <cell r="F234" t="str">
            <v>16919780778741342</v>
          </cell>
          <cell r="G234" t="str">
            <v>18</v>
          </cell>
          <cell r="H234" t="str">
            <v>12</v>
          </cell>
          <cell r="I234" t="str">
            <v>8785</v>
          </cell>
          <cell r="J234" t="str">
            <v>3</v>
          </cell>
          <cell r="K234" t="str">
            <v>6</v>
          </cell>
        </row>
        <row r="234">
          <cell r="V234" t="str">
            <v>1</v>
          </cell>
        </row>
        <row r="235">
          <cell r="A235" t="str">
            <v>顾慧</v>
          </cell>
          <cell r="B235" t="str">
            <v>上海办公室</v>
          </cell>
          <cell r="C235" t="str">
            <v>领视科技-业务一部-商务组</v>
          </cell>
          <cell r="D235" t="str">
            <v/>
          </cell>
          <cell r="E235" t="str">
            <v>商务BD</v>
          </cell>
          <cell r="F235" t="str">
            <v>17173813500174195</v>
          </cell>
          <cell r="G235" t="str">
            <v>14</v>
          </cell>
          <cell r="H235" t="str">
            <v>12</v>
          </cell>
          <cell r="I235" t="str">
            <v>6887</v>
          </cell>
          <cell r="J235" t="str">
            <v>1</v>
          </cell>
          <cell r="K235" t="str">
            <v>1</v>
          </cell>
        </row>
        <row r="235">
          <cell r="V235" t="str">
            <v>4</v>
          </cell>
        </row>
        <row r="235">
          <cell r="X235" t="str">
            <v>1.5</v>
          </cell>
        </row>
        <row r="236">
          <cell r="A236" t="str">
            <v>周子蛟</v>
          </cell>
          <cell r="B236" t="str">
            <v>上海办公室</v>
          </cell>
          <cell r="C236" t="str">
            <v>领视科技-业务一部-商务组</v>
          </cell>
          <cell r="D236" t="str">
            <v/>
          </cell>
          <cell r="E236" t="str">
            <v>商务BD</v>
          </cell>
          <cell r="F236" t="str">
            <v>16145628964723212</v>
          </cell>
          <cell r="G236" t="str">
            <v>18</v>
          </cell>
          <cell r="H236" t="str">
            <v>12</v>
          </cell>
          <cell r="I236" t="str">
            <v>7827</v>
          </cell>
        </row>
        <row r="236">
          <cell r="O236" t="str">
            <v>1</v>
          </cell>
          <cell r="P236" t="str">
            <v>354</v>
          </cell>
          <cell r="Q236" t="str">
            <v>2</v>
          </cell>
          <cell r="R236" t="str">
            <v>1</v>
          </cell>
        </row>
        <row r="236">
          <cell r="U236" t="str">
            <v>12</v>
          </cell>
        </row>
        <row r="237">
          <cell r="A237" t="str">
            <v>何尚杰</v>
          </cell>
          <cell r="B237" t="str">
            <v>上海办公室</v>
          </cell>
          <cell r="C237" t="str">
            <v>领视科技-业务一部-市场渠道组</v>
          </cell>
          <cell r="D237" t="str">
            <v/>
          </cell>
          <cell r="E237" t="str">
            <v>业务主管</v>
          </cell>
          <cell r="F237" t="str">
            <v>2223253720274347</v>
          </cell>
          <cell r="G237" t="str">
            <v>15</v>
          </cell>
          <cell r="H237" t="str">
            <v>12</v>
          </cell>
          <cell r="I237" t="str">
            <v>7049</v>
          </cell>
          <cell r="J237" t="str">
            <v>3</v>
          </cell>
          <cell r="K237" t="str">
            <v>7</v>
          </cell>
        </row>
        <row r="237">
          <cell r="U237" t="str">
            <v>11</v>
          </cell>
          <cell r="V237" t="str">
            <v>2.5</v>
          </cell>
          <cell r="W237" t="str">
            <v>16</v>
          </cell>
        </row>
        <row r="237">
          <cell r="Y237" t="str">
            <v>1</v>
          </cell>
        </row>
        <row r="238">
          <cell r="A238" t="str">
            <v>王澜滔</v>
          </cell>
          <cell r="B238" t="str">
            <v>上海办公室</v>
          </cell>
          <cell r="C238" t="str">
            <v>领视科技-业务一部-市场渠道组</v>
          </cell>
          <cell r="D238" t="str">
            <v/>
          </cell>
          <cell r="E238" t="str">
            <v>平面设计</v>
          </cell>
          <cell r="F238" t="str">
            <v>184037346529339523</v>
          </cell>
          <cell r="G238" t="str">
            <v>15</v>
          </cell>
          <cell r="H238" t="str">
            <v>12</v>
          </cell>
          <cell r="I238" t="str">
            <v>7216</v>
          </cell>
          <cell r="J238" t="str">
            <v>3</v>
          </cell>
          <cell r="K238" t="str">
            <v>5</v>
          </cell>
        </row>
        <row r="238">
          <cell r="V238" t="str">
            <v>4</v>
          </cell>
        </row>
        <row r="238">
          <cell r="Y238" t="str">
            <v>2.5</v>
          </cell>
        </row>
        <row r="239">
          <cell r="A239" t="str">
            <v>蔡璐滢</v>
          </cell>
          <cell r="B239" t="str">
            <v>厦门办公室</v>
          </cell>
          <cell r="C239" t="str">
            <v>领视科技-业务一部-书法事业部</v>
          </cell>
          <cell r="D239" t="str">
            <v/>
          </cell>
          <cell r="E239" t="str">
            <v>平面设计</v>
          </cell>
          <cell r="F239" t="str">
            <v>16916303970046583</v>
          </cell>
          <cell r="G239" t="str">
            <v>17</v>
          </cell>
          <cell r="H239" t="str">
            <v>12</v>
          </cell>
          <cell r="I239" t="str">
            <v>8242</v>
          </cell>
        </row>
        <row r="239">
          <cell r="V239" t="str">
            <v>2</v>
          </cell>
        </row>
        <row r="240">
          <cell r="A240" t="str">
            <v>陈雪清</v>
          </cell>
          <cell r="B240" t="str">
            <v>厦门办公室</v>
          </cell>
          <cell r="C240" t="str">
            <v>领视科技-业务一部-书法事业部</v>
          </cell>
          <cell r="D240" t="str">
            <v/>
          </cell>
          <cell r="E240" t="str">
            <v>书法高级教研</v>
          </cell>
          <cell r="F240" t="str">
            <v>16883533247393210</v>
          </cell>
          <cell r="G240" t="str">
            <v>16</v>
          </cell>
          <cell r="H240" t="str">
            <v>12</v>
          </cell>
          <cell r="I240" t="str">
            <v>7873</v>
          </cell>
          <cell r="J240" t="str">
            <v>1</v>
          </cell>
          <cell r="K240" t="str">
            <v>10</v>
          </cell>
        </row>
        <row r="240">
          <cell r="V240" t="str">
            <v>2</v>
          </cell>
          <cell r="W240" t="str">
            <v>3</v>
          </cell>
          <cell r="X240" t="str">
            <v>1</v>
          </cell>
        </row>
        <row r="241">
          <cell r="A241" t="str">
            <v>方志海</v>
          </cell>
          <cell r="B241" t="str">
            <v>厦门办公室</v>
          </cell>
          <cell r="C241" t="str">
            <v>领视科技-业务一部-书法事业部</v>
          </cell>
          <cell r="D241" t="str">
            <v/>
          </cell>
          <cell r="E241" t="str">
            <v>书法高级教研</v>
          </cell>
          <cell r="F241" t="str">
            <v>16890394482972111</v>
          </cell>
          <cell r="G241" t="str">
            <v>18</v>
          </cell>
          <cell r="H241" t="str">
            <v>12</v>
          </cell>
          <cell r="I241" t="str">
            <v>8975</v>
          </cell>
        </row>
        <row r="241">
          <cell r="V241" t="str">
            <v>1.5</v>
          </cell>
        </row>
        <row r="241">
          <cell r="Y241" t="str">
            <v>2.33</v>
          </cell>
        </row>
        <row r="242">
          <cell r="A242" t="str">
            <v>黄培源</v>
          </cell>
          <cell r="B242" t="str">
            <v>厦门办公室</v>
          </cell>
          <cell r="C242" t="str">
            <v>领视科技-业务一部-书法事业部</v>
          </cell>
          <cell r="D242" t="str">
            <v/>
          </cell>
          <cell r="E242" t="str">
            <v>新媒体运营</v>
          </cell>
          <cell r="F242" t="str">
            <v>17197992899865562</v>
          </cell>
          <cell r="G242" t="str">
            <v>17</v>
          </cell>
          <cell r="H242" t="str">
            <v>12</v>
          </cell>
          <cell r="I242" t="str">
            <v>8300</v>
          </cell>
        </row>
        <row r="242">
          <cell r="V242" t="str">
            <v>2</v>
          </cell>
        </row>
        <row r="243">
          <cell r="A243" t="str">
            <v>刘天来</v>
          </cell>
          <cell r="B243" t="str">
            <v>厦门办公室</v>
          </cell>
          <cell r="C243" t="str">
            <v>领视科技-业务一部-书法事业部</v>
          </cell>
          <cell r="D243" t="str">
            <v/>
          </cell>
          <cell r="E243" t="str">
            <v>书法事业部主管</v>
          </cell>
          <cell r="F243" t="str">
            <v>16883539506411384</v>
          </cell>
          <cell r="G243" t="str">
            <v>14</v>
          </cell>
          <cell r="H243" t="str">
            <v>12</v>
          </cell>
          <cell r="I243" t="str">
            <v>8360</v>
          </cell>
        </row>
        <row r="243">
          <cell r="T243" t="str">
            <v>4</v>
          </cell>
        </row>
        <row r="243">
          <cell r="V243" t="str">
            <v>3</v>
          </cell>
        </row>
        <row r="244">
          <cell r="A244" t="str">
            <v>潘惠心</v>
          </cell>
          <cell r="B244" t="str">
            <v>厦门办公室</v>
          </cell>
          <cell r="C244" t="str">
            <v>领视科技-业务一部-书法事业部</v>
          </cell>
          <cell r="D244" t="str">
            <v/>
          </cell>
          <cell r="E244" t="str">
            <v>书法高级教研</v>
          </cell>
          <cell r="F244" t="str">
            <v>16886255510388914</v>
          </cell>
          <cell r="G244" t="str">
            <v>17</v>
          </cell>
          <cell r="H244" t="str">
            <v>12</v>
          </cell>
          <cell r="I244" t="str">
            <v>8667</v>
          </cell>
        </row>
        <row r="244">
          <cell r="V244" t="str">
            <v>2</v>
          </cell>
        </row>
        <row r="245">
          <cell r="A245" t="str">
            <v>陈天行</v>
          </cell>
          <cell r="B245" t="str">
            <v>上海办公室</v>
          </cell>
          <cell r="C245" t="str">
            <v>领视科技-业务一部-新媒体组</v>
          </cell>
          <cell r="D245" t="str">
            <v/>
          </cell>
          <cell r="E245" t="str">
            <v>文案编辑</v>
          </cell>
          <cell r="F245" t="str">
            <v>17016580418821538</v>
          </cell>
          <cell r="G245" t="str">
            <v>16</v>
          </cell>
          <cell r="H245" t="str">
            <v>12</v>
          </cell>
          <cell r="I245" t="str">
            <v>8277</v>
          </cell>
        </row>
        <row r="245">
          <cell r="T245" t="str">
            <v>1</v>
          </cell>
        </row>
        <row r="245">
          <cell r="V245" t="str">
            <v>2.5</v>
          </cell>
        </row>
        <row r="246">
          <cell r="A246" t="str">
            <v>黄佳慧</v>
          </cell>
          <cell r="B246" t="str">
            <v>上海办公室</v>
          </cell>
          <cell r="C246" t="str">
            <v>领视科技-业务一部-新媒体组</v>
          </cell>
          <cell r="D246" t="str">
            <v/>
          </cell>
          <cell r="E246" t="str">
            <v>培训讲师</v>
          </cell>
          <cell r="F246" t="str">
            <v>131641055339714328</v>
          </cell>
          <cell r="G246" t="str">
            <v>14</v>
          </cell>
          <cell r="H246" t="str">
            <v>12</v>
          </cell>
          <cell r="I246" t="str">
            <v>7305</v>
          </cell>
        </row>
        <row r="246">
          <cell r="T246" t="str">
            <v>1</v>
          </cell>
        </row>
        <row r="246">
          <cell r="V246" t="str">
            <v>2</v>
          </cell>
        </row>
        <row r="246">
          <cell r="X246" t="str">
            <v>2</v>
          </cell>
        </row>
        <row r="247">
          <cell r="A247" t="str">
            <v>雷方平</v>
          </cell>
          <cell r="B247" t="str">
            <v>上海办公室</v>
          </cell>
          <cell r="C247" t="str">
            <v>领视科技-业务一部-新媒体组</v>
          </cell>
          <cell r="D247" t="str">
            <v/>
          </cell>
          <cell r="E247" t="str">
            <v>新媒体运营</v>
          </cell>
          <cell r="F247" t="str">
            <v>17173799789475422</v>
          </cell>
          <cell r="G247" t="str">
            <v>14</v>
          </cell>
          <cell r="H247" t="str">
            <v>12</v>
          </cell>
          <cell r="I247" t="str">
            <v>8247</v>
          </cell>
        </row>
        <row r="247">
          <cell r="T247" t="str">
            <v>1</v>
          </cell>
          <cell r="U247" t="str">
            <v>4</v>
          </cell>
          <cell r="V247" t="str">
            <v>3</v>
          </cell>
          <cell r="W247" t="str">
            <v>4</v>
          </cell>
        </row>
        <row r="248">
          <cell r="A248" t="str">
            <v>李叶泥泥</v>
          </cell>
          <cell r="B248" t="str">
            <v>上海办公室</v>
          </cell>
          <cell r="C248" t="str">
            <v>领视科技-业务一部-新媒体组</v>
          </cell>
          <cell r="D248" t="str">
            <v/>
          </cell>
          <cell r="E248" t="str">
            <v>运营策划</v>
          </cell>
          <cell r="F248" t="str">
            <v>16867077237899019</v>
          </cell>
          <cell r="G248" t="str">
            <v>14</v>
          </cell>
          <cell r="H248" t="str">
            <v>12</v>
          </cell>
          <cell r="I248" t="str">
            <v>7098</v>
          </cell>
          <cell r="J248" t="str">
            <v>1</v>
          </cell>
          <cell r="K248" t="str">
            <v>1</v>
          </cell>
        </row>
        <row r="248">
          <cell r="T248" t="str">
            <v>1</v>
          </cell>
        </row>
        <row r="248">
          <cell r="V248" t="str">
            <v>2.5</v>
          </cell>
        </row>
        <row r="248">
          <cell r="X248" t="str">
            <v>2</v>
          </cell>
        </row>
        <row r="249">
          <cell r="A249" t="str">
            <v>刘鑫</v>
          </cell>
          <cell r="B249" t="str">
            <v>上海办公室</v>
          </cell>
          <cell r="C249" t="str">
            <v>领视科技-业务一部-新媒体组</v>
          </cell>
          <cell r="D249" t="str">
            <v/>
          </cell>
          <cell r="E249" t="str">
            <v>新媒体主管</v>
          </cell>
          <cell r="F249" t="str">
            <v>1606182624616398</v>
          </cell>
          <cell r="G249" t="str">
            <v>18</v>
          </cell>
          <cell r="H249" t="str">
            <v>12</v>
          </cell>
          <cell r="I249" t="str">
            <v>9099</v>
          </cell>
        </row>
        <row r="249">
          <cell r="O249" t="str">
            <v>1</v>
          </cell>
          <cell r="P249" t="str">
            <v>352</v>
          </cell>
        </row>
        <row r="249">
          <cell r="T249" t="str">
            <v>1</v>
          </cell>
          <cell r="U249" t="str">
            <v>3</v>
          </cell>
          <cell r="V249" t="str">
            <v>0.5</v>
          </cell>
        </row>
        <row r="249">
          <cell r="Y249" t="str">
            <v>1</v>
          </cell>
        </row>
        <row r="250">
          <cell r="A250" t="str">
            <v>陆常斌</v>
          </cell>
          <cell r="B250" t="str">
            <v>上海办公室</v>
          </cell>
          <cell r="C250" t="str">
            <v>领视科技-业务一部-新媒体组</v>
          </cell>
          <cell r="D250" t="str">
            <v/>
          </cell>
          <cell r="E250" t="str">
            <v>视频剪辑</v>
          </cell>
          <cell r="F250" t="str">
            <v>16780673985118735</v>
          </cell>
          <cell r="G250" t="str">
            <v>16</v>
          </cell>
          <cell r="H250" t="str">
            <v>12</v>
          </cell>
          <cell r="I250" t="str">
            <v>7987</v>
          </cell>
        </row>
        <row r="250">
          <cell r="O250" t="str">
            <v>1</v>
          </cell>
          <cell r="P250" t="str">
            <v>352</v>
          </cell>
        </row>
        <row r="250">
          <cell r="T250" t="str">
            <v>1</v>
          </cell>
        </row>
        <row r="250">
          <cell r="V250" t="str">
            <v>2</v>
          </cell>
        </row>
        <row r="251">
          <cell r="A251" t="str">
            <v>屈翎野</v>
          </cell>
          <cell r="B251" t="str">
            <v>上海办公室</v>
          </cell>
          <cell r="C251" t="str">
            <v>领视科技-业务一部-新媒体组</v>
          </cell>
          <cell r="D251" t="str">
            <v/>
          </cell>
          <cell r="E251" t="str">
            <v>新媒体专员</v>
          </cell>
          <cell r="F251" t="str">
            <v>182456600423754248</v>
          </cell>
          <cell r="G251" t="str">
            <v>17</v>
          </cell>
          <cell r="H251" t="str">
            <v>12</v>
          </cell>
          <cell r="I251" t="str">
            <v>9572</v>
          </cell>
        </row>
        <row r="251">
          <cell r="T251" t="str">
            <v>1</v>
          </cell>
          <cell r="U251" t="str">
            <v>3</v>
          </cell>
          <cell r="V251" t="str">
            <v>1</v>
          </cell>
        </row>
        <row r="251">
          <cell r="Y251" t="str">
            <v>0.5</v>
          </cell>
        </row>
        <row r="252">
          <cell r="A252" t="str">
            <v>曹佳军</v>
          </cell>
          <cell r="B252" t="str">
            <v>上海办公室</v>
          </cell>
          <cell r="C252" t="str">
            <v>领视科技-业务一部-业务运营组</v>
          </cell>
          <cell r="D252" t="str">
            <v/>
          </cell>
          <cell r="E252" t="str">
            <v>业务运营</v>
          </cell>
          <cell r="F252" t="str">
            <v>16913735706439885</v>
          </cell>
          <cell r="G252" t="str">
            <v>20</v>
          </cell>
          <cell r="H252" t="str">
            <v>12</v>
          </cell>
          <cell r="I252" t="str">
            <v>10859</v>
          </cell>
        </row>
        <row r="252">
          <cell r="O252" t="str">
            <v>1</v>
          </cell>
          <cell r="P252" t="str">
            <v>352</v>
          </cell>
        </row>
        <row r="252">
          <cell r="AG252" t="str">
            <v>8</v>
          </cell>
        </row>
        <row r="252">
          <cell r="AL252" t="str">
            <v>8</v>
          </cell>
        </row>
        <row r="253">
          <cell r="A253" t="str">
            <v>饶洁</v>
          </cell>
          <cell r="B253" t="str">
            <v>上海办公室</v>
          </cell>
          <cell r="C253" t="str">
            <v>领视科技-业务一部-业务运营组</v>
          </cell>
          <cell r="D253" t="str">
            <v/>
          </cell>
          <cell r="E253" t="str">
            <v>业务主管</v>
          </cell>
          <cell r="F253" t="str">
            <v>18384467071245771</v>
          </cell>
          <cell r="G253" t="str">
            <v>15</v>
          </cell>
          <cell r="H253" t="str">
            <v>12</v>
          </cell>
          <cell r="I253" t="str">
            <v>8061</v>
          </cell>
        </row>
        <row r="253">
          <cell r="V253" t="str">
            <v>2</v>
          </cell>
        </row>
        <row r="253">
          <cell r="X253" t="str">
            <v>2.5</v>
          </cell>
        </row>
        <row r="254">
          <cell r="A254" t="str">
            <v>陈婧乐</v>
          </cell>
          <cell r="B254" t="str">
            <v>上海办公室</v>
          </cell>
          <cell r="C254" t="str">
            <v>领视科技-业务一部-音乐事业部</v>
          </cell>
          <cell r="D254" t="str">
            <v/>
          </cell>
          <cell r="E254" t="str">
            <v>音乐事业部主管</v>
          </cell>
          <cell r="F254" t="str">
            <v>17083075842362633</v>
          </cell>
          <cell r="G254" t="str">
            <v>12</v>
          </cell>
          <cell r="H254" t="str">
            <v>12</v>
          </cell>
          <cell r="I254" t="str">
            <v>5893</v>
          </cell>
          <cell r="J254" t="str">
            <v>4</v>
          </cell>
          <cell r="K254" t="str">
            <v>47</v>
          </cell>
        </row>
        <row r="254">
          <cell r="U254" t="str">
            <v>2.12</v>
          </cell>
          <cell r="V254" t="str">
            <v>6</v>
          </cell>
          <cell r="W254" t="str">
            <v>10.5</v>
          </cell>
        </row>
        <row r="254">
          <cell r="Y254" t="str">
            <v>0.5</v>
          </cell>
        </row>
        <row r="255">
          <cell r="A255" t="str">
            <v>汤灿坤</v>
          </cell>
          <cell r="B255" t="str">
            <v>上海办公室</v>
          </cell>
          <cell r="C255" t="str">
            <v>领视科技-业务一部-音乐事业部</v>
          </cell>
          <cell r="D255" t="str">
            <v/>
          </cell>
          <cell r="E255" t="str">
            <v>音乐教研</v>
          </cell>
          <cell r="F255" t="str">
            <v>17283539243659692</v>
          </cell>
          <cell r="G255" t="str">
            <v>17</v>
          </cell>
          <cell r="H255" t="str">
            <v>12</v>
          </cell>
          <cell r="I255" t="str">
            <v>8345</v>
          </cell>
          <cell r="J255" t="str">
            <v>2</v>
          </cell>
          <cell r="K255" t="str">
            <v>12</v>
          </cell>
        </row>
        <row r="255">
          <cell r="U255" t="str">
            <v>2.68</v>
          </cell>
        </row>
        <row r="255">
          <cell r="W255" t="str">
            <v>17</v>
          </cell>
        </row>
        <row r="256">
          <cell r="A256" t="str">
            <v>王海鑫</v>
          </cell>
          <cell r="B256" t="str">
            <v>上海办公室</v>
          </cell>
          <cell r="C256" t="str">
            <v>领视科技-业务一部-音乐事业部</v>
          </cell>
          <cell r="D256" t="str">
            <v/>
          </cell>
          <cell r="E256" t="str">
            <v>音乐编辑</v>
          </cell>
          <cell r="F256" t="str">
            <v>17173798101599620</v>
          </cell>
          <cell r="G256" t="str">
            <v>17</v>
          </cell>
          <cell r="H256" t="str">
            <v>12</v>
          </cell>
          <cell r="I256" t="str">
            <v>8469</v>
          </cell>
        </row>
        <row r="256">
          <cell r="U256" t="str">
            <v>2.5</v>
          </cell>
          <cell r="V256" t="str">
            <v>2</v>
          </cell>
        </row>
        <row r="257">
          <cell r="A257" t="str">
            <v>欧静华</v>
          </cell>
          <cell r="B257" t="str">
            <v>上海办公室</v>
          </cell>
          <cell r="C257" t="str">
            <v>领视科技-业务一部-英语事业部</v>
          </cell>
          <cell r="D257" t="str">
            <v/>
          </cell>
          <cell r="E257" t="str">
            <v>英语学科运营</v>
          </cell>
          <cell r="F257" t="str">
            <v>17217863159485042</v>
          </cell>
          <cell r="G257" t="str">
            <v>19</v>
          </cell>
          <cell r="H257" t="str">
            <v>12</v>
          </cell>
          <cell r="I257" t="str">
            <v>9649</v>
          </cell>
        </row>
        <row r="258">
          <cell r="A258" t="str">
            <v>陈金彬</v>
          </cell>
          <cell r="B258" t="str">
            <v>厦门办公室</v>
          </cell>
          <cell r="C258" t="str">
            <v>领视科技-业务一部-阅读事业部</v>
          </cell>
          <cell r="D258" t="str">
            <v/>
          </cell>
          <cell r="E258" t="str">
            <v>学科运营</v>
          </cell>
          <cell r="F258" t="str">
            <v>17131626226727522</v>
          </cell>
          <cell r="G258" t="str">
            <v>13</v>
          </cell>
          <cell r="H258" t="str">
            <v>12</v>
          </cell>
          <cell r="I258" t="str">
            <v>9120</v>
          </cell>
          <cell r="J258" t="str">
            <v>2</v>
          </cell>
          <cell r="K258" t="str">
            <v>2</v>
          </cell>
        </row>
        <row r="258">
          <cell r="T258" t="str">
            <v>7</v>
          </cell>
        </row>
        <row r="258">
          <cell r="V258" t="str">
            <v>2</v>
          </cell>
        </row>
        <row r="258">
          <cell r="Y258" t="str">
            <v>2</v>
          </cell>
        </row>
        <row r="258">
          <cell r="AG258" t="str">
            <v>4</v>
          </cell>
        </row>
        <row r="259">
          <cell r="A259" t="str">
            <v>蒋李妹</v>
          </cell>
          <cell r="B259" t="str">
            <v>厦门办公室</v>
          </cell>
          <cell r="C259" t="str">
            <v>领视科技-业务一部-阅读事业部</v>
          </cell>
          <cell r="D259" t="str">
            <v/>
          </cell>
          <cell r="E259" t="str">
            <v>课程研发</v>
          </cell>
          <cell r="F259" t="str">
            <v>17294729765954265</v>
          </cell>
          <cell r="G259" t="str">
            <v>12</v>
          </cell>
          <cell r="H259" t="str">
            <v>12</v>
          </cell>
          <cell r="I259" t="str">
            <v>8295</v>
          </cell>
        </row>
        <row r="259">
          <cell r="T259" t="str">
            <v>7</v>
          </cell>
        </row>
        <row r="259">
          <cell r="V259" t="str">
            <v>2</v>
          </cell>
        </row>
        <row r="259">
          <cell r="Y259" t="str">
            <v>6</v>
          </cell>
        </row>
        <row r="260">
          <cell r="A260" t="str">
            <v>裴芳芳</v>
          </cell>
          <cell r="B260" t="str">
            <v>厦门办公室</v>
          </cell>
          <cell r="C260" t="str">
            <v>领视科技-业务一部-阅读事业部</v>
          </cell>
          <cell r="D260" t="str">
            <v/>
          </cell>
          <cell r="E260" t="str">
            <v>阅读事业部主管</v>
          </cell>
          <cell r="F260" t="str">
            <v>17131454320331652</v>
          </cell>
          <cell r="G260" t="str">
            <v>13</v>
          </cell>
          <cell r="H260" t="str">
            <v>12</v>
          </cell>
          <cell r="I260" t="str">
            <v>8609</v>
          </cell>
          <cell r="J260" t="str">
            <v>1</v>
          </cell>
          <cell r="K260" t="str">
            <v>3</v>
          </cell>
        </row>
        <row r="260">
          <cell r="T260" t="str">
            <v>7</v>
          </cell>
        </row>
        <row r="260">
          <cell r="V260" t="str">
            <v>1</v>
          </cell>
        </row>
        <row r="260">
          <cell r="Y260" t="str">
            <v>9</v>
          </cell>
        </row>
        <row r="261">
          <cell r="A261" t="str">
            <v>石桂芳</v>
          </cell>
          <cell r="B261" t="str">
            <v>厦门办公室</v>
          </cell>
          <cell r="C261" t="str">
            <v>领视科技-业务一部-阅读事业部</v>
          </cell>
          <cell r="D261" t="str">
            <v/>
          </cell>
          <cell r="E261" t="str">
            <v>课程研发</v>
          </cell>
          <cell r="F261" t="str">
            <v>17131632127551313</v>
          </cell>
          <cell r="G261" t="str">
            <v>15</v>
          </cell>
          <cell r="H261" t="str">
            <v>12</v>
          </cell>
          <cell r="I261" t="str">
            <v>9162</v>
          </cell>
        </row>
        <row r="261">
          <cell r="T261" t="str">
            <v>7</v>
          </cell>
        </row>
        <row r="261">
          <cell r="V261" t="str">
            <v>2</v>
          </cell>
        </row>
        <row r="261">
          <cell r="Y261" t="str">
            <v>6</v>
          </cell>
        </row>
        <row r="261">
          <cell r="AG261" t="str">
            <v>8</v>
          </cell>
        </row>
        <row r="262">
          <cell r="A262" t="str">
            <v>颜雅红</v>
          </cell>
          <cell r="B262" t="str">
            <v>厦门办公室</v>
          </cell>
          <cell r="C262" t="str">
            <v>领视科技-业务一部-阅读事业部</v>
          </cell>
          <cell r="D262" t="str">
            <v/>
          </cell>
          <cell r="E262" t="str">
            <v>课程研发</v>
          </cell>
          <cell r="F262" t="str">
            <v>17210092361889339</v>
          </cell>
          <cell r="G262" t="str">
            <v>18</v>
          </cell>
          <cell r="H262" t="str">
            <v>12</v>
          </cell>
          <cell r="I262" t="str">
            <v>9567</v>
          </cell>
        </row>
        <row r="262">
          <cell r="V262" t="str">
            <v>1</v>
          </cell>
        </row>
        <row r="263">
          <cell r="A263" t="str">
            <v>叶家美</v>
          </cell>
          <cell r="B263" t="str">
            <v>厦门办公室</v>
          </cell>
          <cell r="C263" t="str">
            <v>领视科技-业务一部-阅读事业部</v>
          </cell>
          <cell r="D263" t="str">
            <v/>
          </cell>
          <cell r="E263" t="str">
            <v>学科运营</v>
          </cell>
          <cell r="F263" t="str">
            <v>17349163591911839</v>
          </cell>
          <cell r="G263" t="str">
            <v>14</v>
          </cell>
          <cell r="H263" t="str">
            <v>12</v>
          </cell>
          <cell r="I263" t="str">
            <v>10213</v>
          </cell>
        </row>
        <row r="263">
          <cell r="T263" t="str">
            <v>7</v>
          </cell>
        </row>
        <row r="264">
          <cell r="A264" t="str">
            <v>曾晓媛</v>
          </cell>
          <cell r="B264" t="str">
            <v>厦门办公室</v>
          </cell>
          <cell r="C264" t="str">
            <v>领视科技-业务一部-阅读事业部</v>
          </cell>
          <cell r="D264" t="str">
            <v/>
          </cell>
          <cell r="E264" t="str">
            <v>课程研发</v>
          </cell>
          <cell r="F264" t="str">
            <v>17131472373636129</v>
          </cell>
          <cell r="G264" t="str">
            <v>17</v>
          </cell>
          <cell r="H264" t="str">
            <v>12</v>
          </cell>
          <cell r="I264" t="str">
            <v>9032</v>
          </cell>
        </row>
        <row r="264">
          <cell r="V264" t="str">
            <v>2.5</v>
          </cell>
        </row>
        <row r="265">
          <cell r="A265" t="str">
            <v>张文杰</v>
          </cell>
          <cell r="B265" t="str">
            <v>厦门办公室</v>
          </cell>
          <cell r="C265" t="str">
            <v>领视科技-业务一部-阅读事业部</v>
          </cell>
          <cell r="D265" t="str">
            <v/>
          </cell>
          <cell r="E265" t="str">
            <v>平面设计</v>
          </cell>
          <cell r="F265" t="str">
            <v>1716341449547541</v>
          </cell>
          <cell r="G265" t="str">
            <v>16</v>
          </cell>
          <cell r="H265" t="str">
            <v>12</v>
          </cell>
          <cell r="I265" t="str">
            <v>8614</v>
          </cell>
        </row>
        <row r="265">
          <cell r="V265" t="str">
            <v>4</v>
          </cell>
        </row>
        <row r="265">
          <cell r="AG265" t="str">
            <v>8</v>
          </cell>
        </row>
        <row r="265">
          <cell r="AL265" t="str">
            <v>8</v>
          </cell>
        </row>
        <row r="266">
          <cell r="A266" t="str">
            <v>戴振超</v>
          </cell>
          <cell r="B266" t="str">
            <v>北京龙岩&amp;郑州&amp;厦门&amp;长沙&amp;西安销售（9.00-18.00）</v>
          </cell>
          <cell r="C266" t="str">
            <v>领视科技-营销中心-北京营销中心-销售组</v>
          </cell>
          <cell r="D266" t="str">
            <v/>
          </cell>
          <cell r="E266" t="str">
            <v>销售专员</v>
          </cell>
          <cell r="F266" t="str">
            <v>1725846582034183</v>
          </cell>
          <cell r="G266" t="str">
            <v>17</v>
          </cell>
          <cell r="H266" t="str">
            <v>12</v>
          </cell>
          <cell r="I266" t="str">
            <v>8217</v>
          </cell>
        </row>
        <row r="266">
          <cell r="Q266" t="str">
            <v>1</v>
          </cell>
          <cell r="R266" t="str">
            <v>1</v>
          </cell>
          <cell r="S266" t="str">
            <v>1</v>
          </cell>
          <cell r="T266" t="str">
            <v>3</v>
          </cell>
        </row>
        <row r="266">
          <cell r="V266" t="str">
            <v>2</v>
          </cell>
        </row>
        <row r="266">
          <cell r="AG266" t="str">
            <v>8</v>
          </cell>
        </row>
        <row r="266">
          <cell r="AL266" t="str">
            <v>8</v>
          </cell>
        </row>
        <row r="267">
          <cell r="A267" t="str">
            <v>房金伟</v>
          </cell>
          <cell r="B267" t="str">
            <v>北京龙岩&amp;郑州&amp;厦门&amp;长沙&amp;西安销售（9.00-18.00）</v>
          </cell>
          <cell r="C267" t="str">
            <v>领视科技-营销中心-北京营销中心-销售组</v>
          </cell>
          <cell r="D267" t="str">
            <v/>
          </cell>
          <cell r="E267" t="str">
            <v>销售专员</v>
          </cell>
          <cell r="F267" t="str">
            <v>17222294276099284</v>
          </cell>
          <cell r="G267" t="str">
            <v>17</v>
          </cell>
          <cell r="H267" t="str">
            <v>12</v>
          </cell>
          <cell r="I267" t="str">
            <v>9152</v>
          </cell>
        </row>
        <row r="267">
          <cell r="R267" t="str">
            <v>2</v>
          </cell>
          <cell r="S267" t="str">
            <v>1</v>
          </cell>
          <cell r="T267" t="str">
            <v>3</v>
          </cell>
        </row>
        <row r="267">
          <cell r="V267" t="str">
            <v>2</v>
          </cell>
        </row>
        <row r="268">
          <cell r="A268" t="str">
            <v>韩思洋</v>
          </cell>
          <cell r="B268" t="str">
            <v>北京龙岩&amp;郑州&amp;厦门&amp;长沙&amp;西安销售（9.00-18.00）</v>
          </cell>
          <cell r="C268" t="str">
            <v>领视科技-营销中心-北京营销中心-销售组</v>
          </cell>
          <cell r="D268" t="str">
            <v/>
          </cell>
          <cell r="E268" t="str">
            <v>销售专员</v>
          </cell>
          <cell r="F268" t="str">
            <v>17252403860945566</v>
          </cell>
          <cell r="G268" t="str">
            <v>17</v>
          </cell>
          <cell r="H268" t="str">
            <v>12</v>
          </cell>
          <cell r="I268" t="str">
            <v>7372</v>
          </cell>
          <cell r="J268" t="str">
            <v>1</v>
          </cell>
          <cell r="K268" t="str">
            <v>1</v>
          </cell>
        </row>
        <row r="268">
          <cell r="Q268" t="str">
            <v>5</v>
          </cell>
          <cell r="R268" t="str">
            <v>1</v>
          </cell>
          <cell r="S268" t="str">
            <v>1</v>
          </cell>
        </row>
        <row r="268">
          <cell r="V268" t="str">
            <v>1.5</v>
          </cell>
        </row>
        <row r="269">
          <cell r="A269" t="str">
            <v>刘萌</v>
          </cell>
          <cell r="B269" t="str">
            <v>北京龙岩&amp;郑州&amp;厦门&amp;长沙&amp;西安销售（9.00-18.00）</v>
          </cell>
          <cell r="C269" t="str">
            <v>领视科技-营销中心-北京营销中心-销售组</v>
          </cell>
          <cell r="D269" t="str">
            <v/>
          </cell>
          <cell r="E269" t="str">
            <v>销售专员</v>
          </cell>
          <cell r="F269" t="str">
            <v>17248244128748155</v>
          </cell>
          <cell r="G269" t="str">
            <v>19</v>
          </cell>
          <cell r="H269" t="str">
            <v>12</v>
          </cell>
          <cell r="I269" t="str">
            <v>12602</v>
          </cell>
        </row>
        <row r="269">
          <cell r="S269" t="str">
            <v>1</v>
          </cell>
        </row>
        <row r="270">
          <cell r="A270" t="str">
            <v>刘永衡</v>
          </cell>
          <cell r="B270" t="str">
            <v>北京龙岩&amp;郑州&amp;厦门&amp;长沙&amp;西安销售（9.00-18.00）</v>
          </cell>
          <cell r="C270" t="str">
            <v>领视科技-营销中心-北京营销中心-销售组</v>
          </cell>
          <cell r="D270" t="str">
            <v/>
          </cell>
          <cell r="E270" t="str">
            <v>销售专员</v>
          </cell>
          <cell r="F270" t="str">
            <v>17246443884112072</v>
          </cell>
          <cell r="G270" t="str">
            <v>19</v>
          </cell>
          <cell r="H270" t="str">
            <v>12</v>
          </cell>
          <cell r="I270" t="str">
            <v>11892</v>
          </cell>
        </row>
        <row r="270">
          <cell r="R270" t="str">
            <v>1</v>
          </cell>
          <cell r="S270" t="str">
            <v>1</v>
          </cell>
        </row>
        <row r="271">
          <cell r="A271" t="str">
            <v>田井林</v>
          </cell>
          <cell r="B271" t="str">
            <v>北京龙岩&amp;郑州&amp;厦门&amp;长沙&amp;西安销售（9.00-18.00）</v>
          </cell>
          <cell r="C271" t="str">
            <v>领视科技-营销中心-北京营销中心-销售组</v>
          </cell>
          <cell r="D271" t="str">
            <v/>
          </cell>
          <cell r="E271" t="str">
            <v>销售专员</v>
          </cell>
          <cell r="F271" t="str">
            <v>17254993127905091</v>
          </cell>
          <cell r="G271" t="str">
            <v>17</v>
          </cell>
          <cell r="H271" t="str">
            <v>12</v>
          </cell>
          <cell r="I271" t="str">
            <v>9237</v>
          </cell>
        </row>
        <row r="271">
          <cell r="R271" t="str">
            <v>1</v>
          </cell>
          <cell r="S271" t="str">
            <v>1</v>
          </cell>
          <cell r="T271" t="str">
            <v>3</v>
          </cell>
        </row>
        <row r="271">
          <cell r="V271" t="str">
            <v>2</v>
          </cell>
        </row>
        <row r="272">
          <cell r="A272" t="str">
            <v>赵亮</v>
          </cell>
          <cell r="B272" t="str">
            <v>北京龙岩&amp;郑州&amp;厦门&amp;长沙&amp;西安销售（9.00-18.00）</v>
          </cell>
          <cell r="C272" t="str">
            <v>领视科技-营销中心-北京营销中心-销售组</v>
          </cell>
          <cell r="D272" t="str">
            <v/>
          </cell>
          <cell r="E272" t="str">
            <v>销售专员</v>
          </cell>
          <cell r="F272" t="str">
            <v>17222467273248024</v>
          </cell>
          <cell r="G272" t="str">
            <v>17</v>
          </cell>
          <cell r="H272" t="str">
            <v>12</v>
          </cell>
          <cell r="I272" t="str">
            <v>7545</v>
          </cell>
        </row>
        <row r="272">
          <cell r="Q272" t="str">
            <v>1</v>
          </cell>
          <cell r="R272" t="str">
            <v>1</v>
          </cell>
          <cell r="S272" t="str">
            <v>1</v>
          </cell>
        </row>
        <row r="272">
          <cell r="W272" t="str">
            <v>16</v>
          </cell>
        </row>
        <row r="273">
          <cell r="A273" t="str">
            <v>赵志平</v>
          </cell>
          <cell r="B273" t="str">
            <v>北京龙岩&amp;郑州&amp;厦门&amp;长沙&amp;西安销售（9.00-18.00）</v>
          </cell>
          <cell r="C273" t="str">
            <v>领视科技-营销中心-北京营销中心-销售组</v>
          </cell>
          <cell r="D273" t="str">
            <v/>
          </cell>
          <cell r="E273" t="str">
            <v>销售专员</v>
          </cell>
          <cell r="F273" t="str">
            <v>17222287397986553</v>
          </cell>
          <cell r="G273" t="str">
            <v>18</v>
          </cell>
          <cell r="H273" t="str">
            <v>12</v>
          </cell>
          <cell r="I273" t="str">
            <v>8824</v>
          </cell>
        </row>
        <row r="273">
          <cell r="R273" t="str">
            <v>1</v>
          </cell>
          <cell r="S273" t="str">
            <v>1</v>
          </cell>
        </row>
        <row r="273">
          <cell r="W273" t="str">
            <v>8</v>
          </cell>
        </row>
        <row r="274">
          <cell r="A274" t="str">
            <v>彭鑫浪</v>
          </cell>
          <cell r="B274" t="str">
            <v>北京龙岩&amp;郑州&amp;厦门&amp;长沙&amp;西安销售（9.00-18.00）</v>
          </cell>
          <cell r="C274" t="str">
            <v>领视科技-营销中心-长沙营销中心-销售团队-何双组</v>
          </cell>
          <cell r="D274" t="str">
            <v/>
          </cell>
          <cell r="E274" t="str">
            <v>销售专员</v>
          </cell>
          <cell r="F274" t="str">
            <v>17331015521603491</v>
          </cell>
          <cell r="G274" t="str">
            <v>18</v>
          </cell>
          <cell r="H274" t="str">
            <v>12</v>
          </cell>
          <cell r="I274" t="str">
            <v>9417</v>
          </cell>
        </row>
        <row r="274">
          <cell r="T274" t="str">
            <v>3</v>
          </cell>
        </row>
        <row r="274">
          <cell r="W274" t="str">
            <v>8.55</v>
          </cell>
        </row>
        <row r="275">
          <cell r="A275" t="str">
            <v>何倩</v>
          </cell>
          <cell r="B275" t="str">
            <v>北京龙岩&amp;郑州&amp;厦门&amp;长沙&amp;西安销售（9.00-18.00）</v>
          </cell>
          <cell r="C275" t="str">
            <v>领视科技-营销中心-长沙营销中心-销售团队-何倩组</v>
          </cell>
          <cell r="D275" t="str">
            <v/>
          </cell>
          <cell r="E275" t="str">
            <v>销售主管</v>
          </cell>
          <cell r="F275" t="str">
            <v>0854614326650100</v>
          </cell>
          <cell r="G275" t="str">
            <v>15</v>
          </cell>
          <cell r="H275" t="str">
            <v>12</v>
          </cell>
          <cell r="I275" t="str">
            <v>8242</v>
          </cell>
        </row>
        <row r="275">
          <cell r="T275" t="str">
            <v>4</v>
          </cell>
        </row>
        <row r="275">
          <cell r="V275" t="str">
            <v>2</v>
          </cell>
        </row>
        <row r="275">
          <cell r="Y275" t="str">
            <v>8</v>
          </cell>
        </row>
        <row r="275">
          <cell r="AE275" t="str">
            <v>2</v>
          </cell>
        </row>
        <row r="275">
          <cell r="AG275" t="str">
            <v>8</v>
          </cell>
        </row>
        <row r="275">
          <cell r="AL275" t="str">
            <v>8</v>
          </cell>
        </row>
        <row r="276">
          <cell r="A276" t="str">
            <v>罗小威</v>
          </cell>
          <cell r="B276" t="str">
            <v>北京龙岩&amp;郑州&amp;厦门&amp;长沙&amp;西安销售（9.00-18.00）</v>
          </cell>
          <cell r="C276" t="str">
            <v>领视科技-营销中心-长沙营销中心-销售团队-何倩组</v>
          </cell>
          <cell r="D276" t="str">
            <v/>
          </cell>
          <cell r="E276" t="str">
            <v>销售专员</v>
          </cell>
          <cell r="F276" t="str">
            <v>17155676255224588</v>
          </cell>
          <cell r="G276" t="str">
            <v>16</v>
          </cell>
          <cell r="H276" t="str">
            <v>12</v>
          </cell>
          <cell r="I276" t="str">
            <v>10238</v>
          </cell>
          <cell r="J276" t="str">
            <v>1</v>
          </cell>
          <cell r="K276" t="str">
            <v>1</v>
          </cell>
        </row>
        <row r="276">
          <cell r="S276" t="str">
            <v>1</v>
          </cell>
        </row>
        <row r="276">
          <cell r="V276" t="str">
            <v>2</v>
          </cell>
        </row>
        <row r="277">
          <cell r="A277" t="str">
            <v>邱容</v>
          </cell>
          <cell r="B277" t="str">
            <v>北京龙岩&amp;郑州&amp;厦门&amp;长沙&amp;西安销售（9.00-18.00）</v>
          </cell>
          <cell r="C277" t="str">
            <v>领视科技-营销中心-长沙营销中心-销售团队-何倩组</v>
          </cell>
          <cell r="D277" t="str">
            <v/>
          </cell>
          <cell r="E277" t="str">
            <v>销售专员</v>
          </cell>
          <cell r="F277" t="str">
            <v>17331028592259484</v>
          </cell>
          <cell r="G277" t="str">
            <v>18</v>
          </cell>
          <cell r="H277" t="str">
            <v>12</v>
          </cell>
          <cell r="I277" t="str">
            <v>8899</v>
          </cell>
        </row>
        <row r="277">
          <cell r="S277" t="str">
            <v>1</v>
          </cell>
        </row>
        <row r="278">
          <cell r="A278" t="str">
            <v>王一凯</v>
          </cell>
          <cell r="B278" t="str">
            <v>北京龙岩&amp;郑州&amp;厦门&amp;长沙&amp;西安销售（9.00-18.00）</v>
          </cell>
          <cell r="C278" t="str">
            <v>领视科技-营销中心-长沙营销中心-销售团队-何倩组</v>
          </cell>
          <cell r="D278" t="str">
            <v/>
          </cell>
          <cell r="E278" t="str">
            <v>销售专员</v>
          </cell>
          <cell r="F278" t="str">
            <v>17107254203222946</v>
          </cell>
          <cell r="G278" t="str">
            <v>16</v>
          </cell>
          <cell r="H278" t="str">
            <v>12</v>
          </cell>
          <cell r="I278" t="str">
            <v>10365</v>
          </cell>
          <cell r="J278" t="str">
            <v>1</v>
          </cell>
          <cell r="K278" t="str">
            <v>2</v>
          </cell>
        </row>
        <row r="278">
          <cell r="R278" t="str">
            <v>1</v>
          </cell>
          <cell r="S278" t="str">
            <v>1</v>
          </cell>
        </row>
        <row r="278">
          <cell r="V278" t="str">
            <v>2</v>
          </cell>
        </row>
        <row r="279">
          <cell r="A279" t="str">
            <v>吴竞</v>
          </cell>
          <cell r="B279" t="str">
            <v>北京龙岩&amp;郑州&amp;厦门&amp;长沙&amp;西安销售（9.00-18.00）</v>
          </cell>
          <cell r="C279" t="str">
            <v>领视科技-营销中心-长沙营销中心-销售团队-何倩组</v>
          </cell>
          <cell r="D279" t="str">
            <v/>
          </cell>
          <cell r="E279" t="str">
            <v>销售专员</v>
          </cell>
          <cell r="F279" t="str">
            <v>17283516102932661</v>
          </cell>
          <cell r="G279" t="str">
            <v>17</v>
          </cell>
          <cell r="H279" t="str">
            <v>12</v>
          </cell>
          <cell r="I279" t="str">
            <v>10922</v>
          </cell>
        </row>
        <row r="279">
          <cell r="S279" t="str">
            <v>1</v>
          </cell>
        </row>
        <row r="279">
          <cell r="V279" t="str">
            <v>1</v>
          </cell>
        </row>
        <row r="279">
          <cell r="Y279" t="str">
            <v>16</v>
          </cell>
        </row>
        <row r="279">
          <cell r="AG279" t="str">
            <v>16</v>
          </cell>
        </row>
        <row r="279">
          <cell r="AL279" t="str">
            <v>16</v>
          </cell>
        </row>
        <row r="280">
          <cell r="A280" t="str">
            <v>曾璠玥</v>
          </cell>
          <cell r="B280" t="str">
            <v>北京龙岩&amp;郑州&amp;厦门&amp;长沙&amp;西安销售（9.00-18.00）</v>
          </cell>
          <cell r="C280" t="str">
            <v>领视科技-营销中心-长沙营销中心-销售团队-何倩组</v>
          </cell>
          <cell r="D280" t="str">
            <v/>
          </cell>
          <cell r="E280" t="str">
            <v>销售专员</v>
          </cell>
          <cell r="F280" t="str">
            <v>17107258036044383</v>
          </cell>
          <cell r="G280" t="str">
            <v>13</v>
          </cell>
          <cell r="H280" t="str">
            <v>12</v>
          </cell>
          <cell r="I280" t="str">
            <v>7180</v>
          </cell>
        </row>
        <row r="280">
          <cell r="S280" t="str">
            <v>1</v>
          </cell>
        </row>
        <row r="280">
          <cell r="V280" t="str">
            <v>5</v>
          </cell>
          <cell r="W280" t="str">
            <v>3</v>
          </cell>
        </row>
        <row r="281">
          <cell r="A281" t="str">
            <v>方威（离职）</v>
          </cell>
          <cell r="B281" t="str">
            <v>未加入考勤组</v>
          </cell>
          <cell r="C281" t="str">
            <v>领视科技-营销中心-长沙营销中心-销售团队-苏星星组</v>
          </cell>
          <cell r="D281" t="str">
            <v/>
          </cell>
          <cell r="E281" t="str">
            <v>资深销售一级</v>
          </cell>
          <cell r="F281" t="str">
            <v>1678681158687205</v>
          </cell>
        </row>
        <row r="281">
          <cell r="H281" t="str">
            <v>1</v>
          </cell>
        </row>
        <row r="281">
          <cell r="S281" t="str">
            <v>1</v>
          </cell>
        </row>
        <row r="282">
          <cell r="A282" t="str">
            <v>刘炜臻</v>
          </cell>
          <cell r="B282" t="str">
            <v>北京龙岩&amp;郑州&amp;厦门&amp;长沙&amp;西安销售（9.00-18.00）</v>
          </cell>
          <cell r="C282" t="str">
            <v>领视科技-营销中心-长沙营销中心-销售团队-苏星星组</v>
          </cell>
          <cell r="D282" t="str">
            <v/>
          </cell>
          <cell r="E282" t="str">
            <v>销售专员</v>
          </cell>
          <cell r="F282" t="str">
            <v>17331060332463254</v>
          </cell>
          <cell r="G282" t="str">
            <v>14</v>
          </cell>
          <cell r="H282" t="str">
            <v>12</v>
          </cell>
          <cell r="I282" t="str">
            <v>8533</v>
          </cell>
        </row>
        <row r="282">
          <cell r="T282" t="str">
            <v>4</v>
          </cell>
        </row>
        <row r="282">
          <cell r="W282" t="str">
            <v>32</v>
          </cell>
        </row>
        <row r="283">
          <cell r="A283" t="str">
            <v>宁鹏</v>
          </cell>
          <cell r="B283" t="str">
            <v>北京龙岩&amp;郑州&amp;厦门&amp;长沙&amp;西安销售（9.00-18.00）</v>
          </cell>
          <cell r="C283" t="str">
            <v>领视科技-营销中心-长沙营销中心-销售团队-苏星星组</v>
          </cell>
          <cell r="D283" t="str">
            <v/>
          </cell>
          <cell r="E283" t="str">
            <v>资深销售一级</v>
          </cell>
          <cell r="F283" t="str">
            <v>16878322927381268</v>
          </cell>
          <cell r="G283" t="str">
            <v>15</v>
          </cell>
          <cell r="H283" t="str">
            <v>12</v>
          </cell>
          <cell r="I283" t="str">
            <v>9509</v>
          </cell>
        </row>
        <row r="283">
          <cell r="T283" t="str">
            <v>4</v>
          </cell>
        </row>
        <row r="283">
          <cell r="V283" t="str">
            <v>3.5</v>
          </cell>
        </row>
        <row r="283">
          <cell r="Y283" t="str">
            <v>8</v>
          </cell>
        </row>
        <row r="283">
          <cell r="AG283" t="str">
            <v>8</v>
          </cell>
        </row>
        <row r="283">
          <cell r="AL283" t="str">
            <v>8</v>
          </cell>
        </row>
        <row r="284">
          <cell r="A284" t="str">
            <v>苏星星</v>
          </cell>
          <cell r="B284" t="str">
            <v>北京龙岩&amp;郑州&amp;厦门&amp;长沙&amp;西安销售（9.00-18.00）</v>
          </cell>
          <cell r="C284" t="str">
            <v>领视科技-营销中心-长沙营销中心-销售团队-苏星星组</v>
          </cell>
          <cell r="D284" t="str">
            <v/>
          </cell>
          <cell r="E284" t="str">
            <v>中级销售主管</v>
          </cell>
          <cell r="F284" t="str">
            <v>01433640055033017583</v>
          </cell>
          <cell r="G284" t="str">
            <v>15</v>
          </cell>
          <cell r="H284" t="str">
            <v>12</v>
          </cell>
          <cell r="I284" t="str">
            <v>9487</v>
          </cell>
        </row>
        <row r="284">
          <cell r="T284" t="str">
            <v>4</v>
          </cell>
        </row>
        <row r="284">
          <cell r="V284" t="str">
            <v>2</v>
          </cell>
        </row>
        <row r="284">
          <cell r="Y284" t="str">
            <v>24</v>
          </cell>
        </row>
        <row r="284">
          <cell r="AG284" t="str">
            <v>24</v>
          </cell>
        </row>
        <row r="284">
          <cell r="AL284" t="str">
            <v>24</v>
          </cell>
        </row>
        <row r="285">
          <cell r="A285" t="str">
            <v>王臣立</v>
          </cell>
          <cell r="B285" t="str">
            <v>北京龙岩&amp;郑州&amp;厦门&amp;长沙&amp;西安销售（9.00-18.00）</v>
          </cell>
          <cell r="C285" t="str">
            <v>领视科技-营销中心-长沙营销中心-销售团队-苏星星组</v>
          </cell>
          <cell r="D285" t="str">
            <v/>
          </cell>
          <cell r="E285" t="str">
            <v>销售专员</v>
          </cell>
          <cell r="F285" t="str">
            <v>16808301976062044</v>
          </cell>
          <cell r="G285" t="str">
            <v>14</v>
          </cell>
          <cell r="H285" t="str">
            <v>12</v>
          </cell>
          <cell r="I285" t="str">
            <v>7702</v>
          </cell>
        </row>
        <row r="285">
          <cell r="Q285" t="str">
            <v>3</v>
          </cell>
        </row>
        <row r="285">
          <cell r="T285" t="str">
            <v>4</v>
          </cell>
        </row>
        <row r="285">
          <cell r="V285" t="str">
            <v>4</v>
          </cell>
        </row>
        <row r="286">
          <cell r="A286" t="str">
            <v>王海云</v>
          </cell>
          <cell r="B286" t="str">
            <v>北京龙岩&amp;郑州&amp;厦门&amp;长沙&amp;西安销售（9.00-18.00）</v>
          </cell>
          <cell r="C286" t="str">
            <v>领视科技-营销中心-长沙营销中心-销售团队-苏星星组</v>
          </cell>
          <cell r="D286" t="str">
            <v/>
          </cell>
          <cell r="E286" t="str">
            <v>销售专员</v>
          </cell>
          <cell r="F286" t="str">
            <v>16816976908167183</v>
          </cell>
          <cell r="G286" t="str">
            <v>15</v>
          </cell>
          <cell r="H286" t="str">
            <v>12</v>
          </cell>
          <cell r="I286" t="str">
            <v>8322</v>
          </cell>
        </row>
        <row r="286">
          <cell r="R286" t="str">
            <v>2</v>
          </cell>
        </row>
        <row r="286">
          <cell r="T286" t="str">
            <v>4</v>
          </cell>
        </row>
        <row r="286">
          <cell r="V286" t="str">
            <v>3</v>
          </cell>
        </row>
        <row r="287">
          <cell r="A287" t="str">
            <v>肖幸</v>
          </cell>
          <cell r="B287" t="str">
            <v>北京龙岩&amp;郑州&amp;厦门&amp;长沙&amp;西安销售（9.00-18.00）</v>
          </cell>
          <cell r="C287" t="str">
            <v>领视科技-营销中心-长沙营销中心-销售团队-苏星星组</v>
          </cell>
          <cell r="D287" t="str">
            <v/>
          </cell>
          <cell r="E287" t="str">
            <v>资深销售一级</v>
          </cell>
          <cell r="F287" t="str">
            <v>16770314837059905</v>
          </cell>
          <cell r="G287" t="str">
            <v>14</v>
          </cell>
          <cell r="H287" t="str">
            <v>12</v>
          </cell>
          <cell r="I287" t="str">
            <v>7572</v>
          </cell>
        </row>
        <row r="287">
          <cell r="T287" t="str">
            <v>4</v>
          </cell>
        </row>
        <row r="287">
          <cell r="V287" t="str">
            <v>3</v>
          </cell>
          <cell r="W287" t="str">
            <v>8</v>
          </cell>
        </row>
        <row r="288">
          <cell r="A288" t="str">
            <v>杨浩宇</v>
          </cell>
          <cell r="B288" t="str">
            <v>北京龙岩&amp;郑州&amp;厦门&amp;长沙&amp;西安销售（9.00-18.00）</v>
          </cell>
          <cell r="C288" t="str">
            <v>领视科技-营销中心-长沙营销中心-销售团队-苏星星组</v>
          </cell>
          <cell r="D288" t="str">
            <v/>
          </cell>
          <cell r="E288" t="str">
            <v>销售专员</v>
          </cell>
          <cell r="F288" t="str">
            <v>17326729871152260</v>
          </cell>
          <cell r="G288" t="str">
            <v>18</v>
          </cell>
          <cell r="H288" t="str">
            <v>12</v>
          </cell>
          <cell r="I288" t="str">
            <v>10907</v>
          </cell>
        </row>
        <row r="288">
          <cell r="T288" t="str">
            <v>4</v>
          </cell>
        </row>
        <row r="288">
          <cell r="Y288" t="str">
            <v>16</v>
          </cell>
        </row>
        <row r="288">
          <cell r="AG288" t="str">
            <v>16</v>
          </cell>
        </row>
        <row r="288">
          <cell r="AL288" t="str">
            <v>16</v>
          </cell>
        </row>
        <row r="289">
          <cell r="A289" t="str">
            <v>陈巧勇</v>
          </cell>
          <cell r="B289" t="str">
            <v>北京龙岩&amp;郑州&amp;厦门&amp;长沙&amp;西安销售（9.00-18.00）</v>
          </cell>
          <cell r="C289" t="str">
            <v>领视科技-营销中心-长沙营销中心-销售团队-周波涛组</v>
          </cell>
          <cell r="D289" t="str">
            <v/>
          </cell>
          <cell r="E289" t="str">
            <v>销售专员</v>
          </cell>
          <cell r="F289" t="str">
            <v>17307710194627448</v>
          </cell>
          <cell r="G289" t="str">
            <v>16</v>
          </cell>
          <cell r="H289" t="str">
            <v>12</v>
          </cell>
          <cell r="I289" t="str">
            <v>10541</v>
          </cell>
        </row>
        <row r="289">
          <cell r="S289" t="str">
            <v>1</v>
          </cell>
        </row>
        <row r="289">
          <cell r="V289" t="str">
            <v>1</v>
          </cell>
          <cell r="W289" t="str">
            <v>8</v>
          </cell>
        </row>
        <row r="290">
          <cell r="A290" t="str">
            <v>李森</v>
          </cell>
          <cell r="B290" t="str">
            <v>北京龙岩&amp;郑州&amp;厦门&amp;长沙&amp;西安销售（9.00-18.00）</v>
          </cell>
          <cell r="C290" t="str">
            <v>领视科技-营销中心-长沙营销中心-销售团队-周波涛组</v>
          </cell>
          <cell r="D290" t="str">
            <v/>
          </cell>
          <cell r="E290" t="str">
            <v>销售专员</v>
          </cell>
          <cell r="F290" t="str">
            <v>17290412000146438</v>
          </cell>
          <cell r="G290" t="str">
            <v>16</v>
          </cell>
          <cell r="H290" t="str">
            <v>12</v>
          </cell>
          <cell r="I290" t="str">
            <v>8700</v>
          </cell>
        </row>
        <row r="290">
          <cell r="R290" t="str">
            <v>1</v>
          </cell>
          <cell r="S290" t="str">
            <v>1</v>
          </cell>
        </row>
        <row r="290">
          <cell r="V290" t="str">
            <v>2.5</v>
          </cell>
        </row>
        <row r="291">
          <cell r="A291" t="str">
            <v>龙浩</v>
          </cell>
          <cell r="B291" t="str">
            <v>北京龙岩&amp;郑州&amp;厦门&amp;长沙&amp;西安销售（9.00-18.00）</v>
          </cell>
          <cell r="C291" t="str">
            <v>领视科技-营销中心-长沙营销中心-销售团队-周波涛组</v>
          </cell>
          <cell r="D291" t="str">
            <v/>
          </cell>
          <cell r="E291" t="str">
            <v>资深销售二级</v>
          </cell>
          <cell r="F291" t="str">
            <v>17139214239399734</v>
          </cell>
          <cell r="G291" t="str">
            <v>16</v>
          </cell>
          <cell r="H291" t="str">
            <v>12</v>
          </cell>
          <cell r="I291" t="str">
            <v>10390</v>
          </cell>
        </row>
        <row r="291">
          <cell r="S291" t="str">
            <v>1</v>
          </cell>
        </row>
        <row r="291">
          <cell r="V291" t="str">
            <v>2</v>
          </cell>
        </row>
        <row r="292">
          <cell r="A292" t="str">
            <v>任阳</v>
          </cell>
          <cell r="B292" t="str">
            <v>北京龙岩&amp;郑州&amp;厦门&amp;长沙&amp;西安销售（9.00-18.00）</v>
          </cell>
          <cell r="C292" t="str">
            <v>领视科技-营销中心-长沙营销中心-销售团队-周波涛组</v>
          </cell>
          <cell r="D292" t="str">
            <v/>
          </cell>
          <cell r="E292" t="str">
            <v>资深销售一级</v>
          </cell>
          <cell r="F292" t="str">
            <v>17187586205346113</v>
          </cell>
          <cell r="G292" t="str">
            <v>16</v>
          </cell>
          <cell r="H292" t="str">
            <v>12</v>
          </cell>
          <cell r="I292" t="str">
            <v>9276</v>
          </cell>
        </row>
        <row r="292">
          <cell r="Q292" t="str">
            <v>1</v>
          </cell>
        </row>
        <row r="292">
          <cell r="S292" t="str">
            <v>1</v>
          </cell>
        </row>
        <row r="292">
          <cell r="V292" t="str">
            <v>2</v>
          </cell>
        </row>
        <row r="293">
          <cell r="A293" t="str">
            <v>施钧夫</v>
          </cell>
          <cell r="B293" t="str">
            <v>北京龙岩&amp;郑州&amp;厦门&amp;长沙&amp;西安销售（9.00-18.00）</v>
          </cell>
          <cell r="C293" t="str">
            <v>领视科技-营销中心-长沙营销中心-销售团队-周波涛组</v>
          </cell>
          <cell r="D293" t="str">
            <v/>
          </cell>
          <cell r="E293" t="str">
            <v>资深销售一级</v>
          </cell>
          <cell r="F293" t="str">
            <v>17159110906356470</v>
          </cell>
          <cell r="G293" t="str">
            <v>15</v>
          </cell>
          <cell r="H293" t="str">
            <v>12</v>
          </cell>
          <cell r="I293" t="str">
            <v>6909</v>
          </cell>
        </row>
        <row r="293">
          <cell r="R293" t="str">
            <v>1</v>
          </cell>
          <cell r="S293" t="str">
            <v>3</v>
          </cell>
        </row>
        <row r="293">
          <cell r="W293" t="str">
            <v>12</v>
          </cell>
        </row>
        <row r="294">
          <cell r="A294" t="str">
            <v>王利蝶</v>
          </cell>
          <cell r="B294" t="str">
            <v>北京龙岩&amp;郑州&amp;厦门&amp;长沙&amp;西安销售（9.00-18.00）</v>
          </cell>
          <cell r="C294" t="str">
            <v>领视科技-营销中心-长沙营销中心-销售团队-周波涛组</v>
          </cell>
          <cell r="D294" t="str">
            <v/>
          </cell>
          <cell r="E294" t="str">
            <v>销售专员</v>
          </cell>
          <cell r="F294" t="str">
            <v>173137795025345</v>
          </cell>
          <cell r="G294" t="str">
            <v>15</v>
          </cell>
          <cell r="H294" t="str">
            <v>12</v>
          </cell>
          <cell r="I294" t="str">
            <v>8409</v>
          </cell>
          <cell r="J294" t="str">
            <v>2</v>
          </cell>
          <cell r="K294" t="str">
            <v>6</v>
          </cell>
        </row>
        <row r="294">
          <cell r="U294" t="str">
            <v>8</v>
          </cell>
          <cell r="V294" t="str">
            <v>3</v>
          </cell>
          <cell r="W294" t="str">
            <v>8</v>
          </cell>
        </row>
        <row r="295">
          <cell r="A295" t="str">
            <v>王正</v>
          </cell>
          <cell r="B295" t="str">
            <v>北京龙岩&amp;郑州&amp;厦门&amp;长沙&amp;西安销售（9.00-18.00）</v>
          </cell>
          <cell r="C295" t="str">
            <v>领视科技-营销中心-长沙营销中心-销售团队-周波涛组</v>
          </cell>
          <cell r="D295" t="str">
            <v/>
          </cell>
          <cell r="E295" t="str">
            <v>销售专员</v>
          </cell>
          <cell r="F295" t="str">
            <v>17167797969914300</v>
          </cell>
          <cell r="G295" t="str">
            <v>16</v>
          </cell>
          <cell r="H295" t="str">
            <v>12</v>
          </cell>
          <cell r="I295" t="str">
            <v>9784</v>
          </cell>
        </row>
        <row r="295">
          <cell r="S295" t="str">
            <v>1</v>
          </cell>
        </row>
        <row r="295">
          <cell r="V295" t="str">
            <v>2.5</v>
          </cell>
        </row>
        <row r="296">
          <cell r="A296" t="str">
            <v>单冰冰</v>
          </cell>
          <cell r="B296" t="str">
            <v>北京龙岩&amp;郑州&amp;厦门&amp;长沙&amp;西安销售（9.00-18.00）</v>
          </cell>
          <cell r="C296" t="str">
            <v>领视科技-营销中心-长沙营销中心-销售团队-周波涛组-彭文波组</v>
          </cell>
          <cell r="D296" t="str">
            <v/>
          </cell>
          <cell r="E296" t="str">
            <v>销售专员</v>
          </cell>
          <cell r="F296" t="str">
            <v>17307731042263064</v>
          </cell>
          <cell r="G296" t="str">
            <v>18</v>
          </cell>
          <cell r="H296" t="str">
            <v>12</v>
          </cell>
          <cell r="I296" t="str">
            <v>10877</v>
          </cell>
        </row>
        <row r="296">
          <cell r="S296" t="str">
            <v>1</v>
          </cell>
        </row>
        <row r="296">
          <cell r="Y296" t="str">
            <v>16</v>
          </cell>
        </row>
        <row r="296">
          <cell r="AG296" t="str">
            <v>16</v>
          </cell>
        </row>
        <row r="296">
          <cell r="AL296" t="str">
            <v>16</v>
          </cell>
        </row>
        <row r="297">
          <cell r="A297" t="str">
            <v>贺玉坪</v>
          </cell>
          <cell r="B297" t="str">
            <v>北京龙岩&amp;郑州&amp;厦门&amp;长沙&amp;西安销售（9.00-18.00）</v>
          </cell>
          <cell r="C297" t="str">
            <v>领视科技-营销中心-长沙营销中心-销售团队-周波涛组-彭文波组</v>
          </cell>
          <cell r="D297" t="str">
            <v/>
          </cell>
          <cell r="E297" t="str">
            <v>销售专员</v>
          </cell>
          <cell r="F297" t="str">
            <v>17306840829613902</v>
          </cell>
          <cell r="G297" t="str">
            <v>18</v>
          </cell>
          <cell r="H297" t="str">
            <v>12</v>
          </cell>
          <cell r="I297" t="str">
            <v>10738</v>
          </cell>
        </row>
        <row r="297">
          <cell r="S297" t="str">
            <v>1</v>
          </cell>
        </row>
        <row r="297">
          <cell r="Y297" t="str">
            <v>16</v>
          </cell>
        </row>
        <row r="297">
          <cell r="AG297" t="str">
            <v>16</v>
          </cell>
        </row>
        <row r="297">
          <cell r="AL297" t="str">
            <v>16</v>
          </cell>
        </row>
        <row r="298">
          <cell r="A298" t="str">
            <v>黄宇杰</v>
          </cell>
          <cell r="B298" t="str">
            <v>北京龙岩&amp;郑州&amp;厦门&amp;长沙&amp;西安销售（9.00-18.00）</v>
          </cell>
          <cell r="C298" t="str">
            <v>领视科技-营销中心-长沙营销中心-销售团队-周波涛组-彭文波组</v>
          </cell>
          <cell r="D298" t="str">
            <v/>
          </cell>
          <cell r="E298" t="str">
            <v>销售专员</v>
          </cell>
          <cell r="F298" t="str">
            <v>17325008977867624</v>
          </cell>
          <cell r="G298" t="str">
            <v>16</v>
          </cell>
          <cell r="H298" t="str">
            <v>12</v>
          </cell>
          <cell r="I298" t="str">
            <v>10715</v>
          </cell>
          <cell r="J298" t="str">
            <v>1</v>
          </cell>
          <cell r="K298" t="str">
            <v>1</v>
          </cell>
        </row>
        <row r="298">
          <cell r="S298" t="str">
            <v>1</v>
          </cell>
        </row>
        <row r="298">
          <cell r="W298" t="str">
            <v>16</v>
          </cell>
        </row>
        <row r="298">
          <cell r="Y298" t="str">
            <v>16</v>
          </cell>
        </row>
        <row r="298">
          <cell r="AG298" t="str">
            <v>16</v>
          </cell>
        </row>
        <row r="298">
          <cell r="AL298" t="str">
            <v>16</v>
          </cell>
        </row>
        <row r="299">
          <cell r="A299" t="str">
            <v>姜仕威</v>
          </cell>
          <cell r="B299" t="str">
            <v>北京龙岩&amp;郑州&amp;厦门&amp;长沙&amp;西安销售（9.00-18.00）</v>
          </cell>
          <cell r="C299" t="str">
            <v>领视科技-营销中心-长沙营销中心-销售团队-周波涛组-彭文波组</v>
          </cell>
          <cell r="D299" t="str">
            <v/>
          </cell>
          <cell r="E299" t="str">
            <v>销售专员</v>
          </cell>
          <cell r="F299" t="str">
            <v>17313763424023638</v>
          </cell>
          <cell r="G299" t="str">
            <v>18</v>
          </cell>
          <cell r="H299" t="str">
            <v>12</v>
          </cell>
          <cell r="I299" t="str">
            <v>11302</v>
          </cell>
        </row>
        <row r="299">
          <cell r="S299" t="str">
            <v>1</v>
          </cell>
        </row>
        <row r="299">
          <cell r="Y299" t="str">
            <v>16</v>
          </cell>
        </row>
        <row r="299">
          <cell r="AG299" t="str">
            <v>16</v>
          </cell>
        </row>
        <row r="299">
          <cell r="AL299" t="str">
            <v>16</v>
          </cell>
        </row>
        <row r="300">
          <cell r="A300" t="str">
            <v>叶立</v>
          </cell>
          <cell r="B300" t="str">
            <v>北京龙岩&amp;郑州&amp;厦门&amp;长沙&amp;西安销售（9.00-18.00）</v>
          </cell>
          <cell r="C300" t="str">
            <v>领视科技-营销中心-长沙营销中心-销售团队-周波涛组-彭文波组</v>
          </cell>
          <cell r="D300" t="str">
            <v/>
          </cell>
          <cell r="E300" t="str">
            <v>销售专员</v>
          </cell>
          <cell r="F300" t="str">
            <v>17291316096091047</v>
          </cell>
          <cell r="G300" t="str">
            <v>18</v>
          </cell>
          <cell r="H300" t="str">
            <v>12</v>
          </cell>
          <cell r="I300" t="str">
            <v>11485</v>
          </cell>
        </row>
        <row r="300">
          <cell r="S300" t="str">
            <v>1</v>
          </cell>
        </row>
        <row r="300">
          <cell r="Y300" t="str">
            <v>16</v>
          </cell>
        </row>
        <row r="300">
          <cell r="AG300" t="str">
            <v>16</v>
          </cell>
        </row>
        <row r="300">
          <cell r="AL300" t="str">
            <v>16</v>
          </cell>
        </row>
        <row r="301">
          <cell r="A301" t="str">
            <v>长沙王艳</v>
          </cell>
          <cell r="B301" t="str">
            <v>长沙办公室</v>
          </cell>
          <cell r="C301" t="str">
            <v>领视科技-营销中心-长沙营销中心-新媒体组</v>
          </cell>
          <cell r="D301" t="str">
            <v/>
          </cell>
          <cell r="E301" t="str">
            <v>新媒体运营</v>
          </cell>
          <cell r="F301" t="str">
            <v>6218334132950344</v>
          </cell>
          <cell r="G301" t="str">
            <v>16</v>
          </cell>
          <cell r="H301" t="str">
            <v>12</v>
          </cell>
          <cell r="I301" t="str">
            <v>10607</v>
          </cell>
        </row>
        <row r="301">
          <cell r="S301" t="str">
            <v>1</v>
          </cell>
        </row>
        <row r="301">
          <cell r="V301" t="str">
            <v>2</v>
          </cell>
        </row>
        <row r="301">
          <cell r="Y301" t="str">
            <v>16</v>
          </cell>
        </row>
        <row r="301">
          <cell r="AG301" t="str">
            <v>16</v>
          </cell>
        </row>
        <row r="301">
          <cell r="AI301" t="str">
            <v>8</v>
          </cell>
        </row>
        <row r="301">
          <cell r="AL301" t="str">
            <v>8</v>
          </cell>
        </row>
        <row r="302">
          <cell r="A302" t="str">
            <v>李清</v>
          </cell>
          <cell r="B302" t="str">
            <v>长沙办公室</v>
          </cell>
          <cell r="C302" t="str">
            <v>领视科技-营销中心-长沙营销中心-新媒体组</v>
          </cell>
          <cell r="D302" t="str">
            <v/>
          </cell>
          <cell r="E302" t="str">
            <v>新媒体运营</v>
          </cell>
          <cell r="F302" t="str">
            <v>1918112800847991</v>
          </cell>
          <cell r="G302" t="str">
            <v>18</v>
          </cell>
          <cell r="H302" t="str">
            <v>12</v>
          </cell>
          <cell r="I302" t="str">
            <v>5157</v>
          </cell>
          <cell r="J302" t="str">
            <v>1</v>
          </cell>
          <cell r="K302" t="str">
            <v>3</v>
          </cell>
        </row>
        <row r="302">
          <cell r="O302" t="str">
            <v>14</v>
          </cell>
          <cell r="P302" t="str">
            <v>740</v>
          </cell>
          <cell r="Q302" t="str">
            <v>2</v>
          </cell>
          <cell r="R302" t="str">
            <v>4</v>
          </cell>
          <cell r="S302" t="str">
            <v>1</v>
          </cell>
        </row>
        <row r="303">
          <cell r="A303" t="str">
            <v>侯佳玲</v>
          </cell>
          <cell r="B303" t="str">
            <v>长沙办公室</v>
          </cell>
          <cell r="C303" t="str">
            <v>领视科技-营销中心-长沙营销中心-运营团队-彭乾组</v>
          </cell>
          <cell r="D303" t="str">
            <v/>
          </cell>
          <cell r="E303" t="str">
            <v>运营专员</v>
          </cell>
          <cell r="F303" t="str">
            <v>221635292920263566</v>
          </cell>
          <cell r="G303" t="str">
            <v>17</v>
          </cell>
          <cell r="H303" t="str">
            <v>12</v>
          </cell>
          <cell r="I303" t="str">
            <v>9053</v>
          </cell>
        </row>
        <row r="303">
          <cell r="S303" t="str">
            <v>1</v>
          </cell>
        </row>
        <row r="303">
          <cell r="V303" t="str">
            <v>1</v>
          </cell>
        </row>
        <row r="303">
          <cell r="Y303" t="str">
            <v>8</v>
          </cell>
        </row>
        <row r="303">
          <cell r="AG303" t="str">
            <v>8</v>
          </cell>
        </row>
        <row r="303">
          <cell r="AL303" t="str">
            <v>8</v>
          </cell>
        </row>
        <row r="304">
          <cell r="A304" t="str">
            <v>胡冠群</v>
          </cell>
          <cell r="B304" t="str">
            <v>武汉办公室</v>
          </cell>
          <cell r="C304" t="str">
            <v>领视科技-营销中心-长沙营销中心-运营团队-彭乾组</v>
          </cell>
          <cell r="D304" t="str">
            <v/>
          </cell>
          <cell r="E304" t="str">
            <v>运营专员</v>
          </cell>
          <cell r="F304" t="str">
            <v>281909173432386725</v>
          </cell>
          <cell r="G304" t="str">
            <v>15</v>
          </cell>
          <cell r="H304" t="str">
            <v>12</v>
          </cell>
          <cell r="I304" t="str">
            <v>7547</v>
          </cell>
        </row>
        <row r="304">
          <cell r="R304" t="str">
            <v>1</v>
          </cell>
          <cell r="S304" t="str">
            <v>2</v>
          </cell>
          <cell r="T304" t="str">
            <v>3</v>
          </cell>
        </row>
        <row r="304">
          <cell r="Y304" t="str">
            <v>8</v>
          </cell>
        </row>
        <row r="305">
          <cell r="A305" t="str">
            <v>刘艺霞</v>
          </cell>
          <cell r="B305" t="str">
            <v>长沙办公室</v>
          </cell>
          <cell r="C305" t="str">
            <v>领视科技-营销中心-长沙营销中心-运营团队-彭乾组</v>
          </cell>
          <cell r="D305" t="str">
            <v/>
          </cell>
          <cell r="E305" t="str">
            <v>运营专员</v>
          </cell>
          <cell r="F305" t="str">
            <v>13153811-563663363</v>
          </cell>
          <cell r="G305" t="str">
            <v>15</v>
          </cell>
          <cell r="H305" t="str">
            <v>12</v>
          </cell>
          <cell r="I305" t="str">
            <v>8309</v>
          </cell>
        </row>
        <row r="305">
          <cell r="S305" t="str">
            <v>1</v>
          </cell>
        </row>
        <row r="305">
          <cell r="V305" t="str">
            <v>4</v>
          </cell>
        </row>
        <row r="305">
          <cell r="AG305" t="str">
            <v>8</v>
          </cell>
        </row>
        <row r="305">
          <cell r="AI305" t="str">
            <v>8</v>
          </cell>
        </row>
        <row r="306">
          <cell r="A306" t="str">
            <v>彭乾</v>
          </cell>
          <cell r="B306" t="str">
            <v>长沙办公室</v>
          </cell>
          <cell r="C306" t="str">
            <v>领视科技-营销中心-长沙营销中心-运营团队-彭乾组</v>
          </cell>
          <cell r="D306" t="str">
            <v/>
          </cell>
          <cell r="E306" t="str">
            <v>运营主管</v>
          </cell>
          <cell r="F306" t="str">
            <v>1438142953777393</v>
          </cell>
          <cell r="G306" t="str">
            <v>13</v>
          </cell>
          <cell r="H306" t="str">
            <v>12</v>
          </cell>
          <cell r="I306" t="str">
            <v>7873</v>
          </cell>
        </row>
        <row r="306">
          <cell r="T306" t="str">
            <v>4</v>
          </cell>
        </row>
        <row r="306">
          <cell r="V306" t="str">
            <v>3</v>
          </cell>
        </row>
        <row r="306">
          <cell r="Y306" t="str">
            <v>8</v>
          </cell>
        </row>
        <row r="307">
          <cell r="A307" t="str">
            <v>苏坚</v>
          </cell>
          <cell r="B307" t="str">
            <v>长沙办公室</v>
          </cell>
          <cell r="C307" t="str">
            <v>领视科技-营销中心-长沙营销中心-运营团队-彭乾组</v>
          </cell>
          <cell r="D307" t="str">
            <v/>
          </cell>
          <cell r="E307" t="str">
            <v>运营专员</v>
          </cell>
          <cell r="F307" t="str">
            <v>66340400401060459</v>
          </cell>
          <cell r="G307" t="str">
            <v>20</v>
          </cell>
          <cell r="H307" t="str">
            <v>12</v>
          </cell>
          <cell r="I307" t="str">
            <v>9043</v>
          </cell>
          <cell r="J307" t="str">
            <v>1</v>
          </cell>
          <cell r="K307" t="str">
            <v>6</v>
          </cell>
        </row>
        <row r="307">
          <cell r="S307" t="str">
            <v>1</v>
          </cell>
        </row>
        <row r="307">
          <cell r="AE307" t="str">
            <v>2</v>
          </cell>
        </row>
        <row r="307">
          <cell r="AG307" t="str">
            <v>16</v>
          </cell>
        </row>
        <row r="307">
          <cell r="AI307" t="str">
            <v>16</v>
          </cell>
        </row>
        <row r="308">
          <cell r="A308" t="str">
            <v>周宇洋</v>
          </cell>
          <cell r="B308" t="str">
            <v>长沙办公室</v>
          </cell>
          <cell r="C308" t="str">
            <v>领视科技-营销中心-长沙营销中心-运营团队-彭乾组</v>
          </cell>
          <cell r="D308" t="str">
            <v/>
          </cell>
          <cell r="E308" t="str">
            <v>运营专员</v>
          </cell>
          <cell r="F308" t="str">
            <v>16889537418464916</v>
          </cell>
          <cell r="G308" t="str">
            <v>18</v>
          </cell>
          <cell r="H308" t="str">
            <v>12</v>
          </cell>
          <cell r="I308" t="str">
            <v>9372</v>
          </cell>
        </row>
        <row r="308">
          <cell r="S308" t="str">
            <v>1</v>
          </cell>
        </row>
        <row r="308">
          <cell r="V308" t="str">
            <v>1</v>
          </cell>
        </row>
        <row r="308">
          <cell r="Y308" t="str">
            <v>8</v>
          </cell>
        </row>
        <row r="308">
          <cell r="AG308" t="str">
            <v>16</v>
          </cell>
        </row>
        <row r="308">
          <cell r="AI308" t="str">
            <v>16</v>
          </cell>
        </row>
        <row r="309">
          <cell r="A309" t="str">
            <v>付开建</v>
          </cell>
          <cell r="B309" t="str">
            <v>上海&amp;成都&amp;深圳销售（9.30-18.30）</v>
          </cell>
          <cell r="C309" t="str">
            <v>领视科技-营销中心-成都营销中心</v>
          </cell>
          <cell r="D309" t="str">
            <v/>
          </cell>
          <cell r="E309" t="str">
            <v>销售专员</v>
          </cell>
          <cell r="F309" t="str">
            <v>1718695083835457</v>
          </cell>
          <cell r="G309" t="str">
            <v>14</v>
          </cell>
          <cell r="H309" t="str">
            <v>12</v>
          </cell>
          <cell r="I309" t="str">
            <v>10028</v>
          </cell>
        </row>
        <row r="309">
          <cell r="T309" t="str">
            <v>5</v>
          </cell>
        </row>
        <row r="309">
          <cell r="V309" t="str">
            <v>3</v>
          </cell>
        </row>
        <row r="310">
          <cell r="A310" t="str">
            <v>郭子齐</v>
          </cell>
          <cell r="B310" t="str">
            <v>成都考勤组坐班（销售运营平面）</v>
          </cell>
          <cell r="C310" t="str">
            <v>领视科技-营销中心-成都营销中心</v>
          </cell>
          <cell r="D310" t="str">
            <v/>
          </cell>
          <cell r="E310" t="str">
            <v>新媒体运营</v>
          </cell>
          <cell r="F310" t="str">
            <v>17103857104573872</v>
          </cell>
          <cell r="G310" t="str">
            <v>16</v>
          </cell>
          <cell r="H310" t="str">
            <v>12</v>
          </cell>
          <cell r="I310" t="str">
            <v>9277</v>
          </cell>
        </row>
        <row r="310">
          <cell r="T310" t="str">
            <v>5</v>
          </cell>
        </row>
        <row r="311">
          <cell r="A311" t="str">
            <v>姜海伦</v>
          </cell>
          <cell r="B311" t="str">
            <v>上海&amp;成都&amp;深圳销售（9.30-18.30）</v>
          </cell>
          <cell r="C311" t="str">
            <v>领视科技-营销中心-成都营销中心</v>
          </cell>
          <cell r="D311" t="str">
            <v/>
          </cell>
          <cell r="E311" t="str">
            <v>销售主管</v>
          </cell>
          <cell r="F311" t="str">
            <v>17096216132183766</v>
          </cell>
          <cell r="G311" t="str">
            <v>12</v>
          </cell>
          <cell r="H311" t="str">
            <v>12</v>
          </cell>
          <cell r="I311" t="str">
            <v>8433</v>
          </cell>
        </row>
        <row r="311">
          <cell r="Q311" t="str">
            <v>2</v>
          </cell>
        </row>
        <row r="311">
          <cell r="T311" t="str">
            <v>9</v>
          </cell>
        </row>
        <row r="311">
          <cell r="V311" t="str">
            <v>2</v>
          </cell>
        </row>
        <row r="312">
          <cell r="A312" t="str">
            <v>敬强圣</v>
          </cell>
          <cell r="B312" t="str">
            <v>上海&amp;成都&amp;深圳销售（9.30-18.30）</v>
          </cell>
          <cell r="C312" t="str">
            <v>领视科技-营销中心-成都营销中心</v>
          </cell>
          <cell r="D312" t="str">
            <v/>
          </cell>
          <cell r="E312" t="str">
            <v>销售专员</v>
          </cell>
          <cell r="F312" t="str">
            <v>17294770205324083</v>
          </cell>
          <cell r="G312" t="str">
            <v>12</v>
          </cell>
          <cell r="H312" t="str">
            <v>12</v>
          </cell>
          <cell r="I312" t="str">
            <v>10264</v>
          </cell>
        </row>
        <row r="312">
          <cell r="T312" t="str">
            <v>9</v>
          </cell>
        </row>
        <row r="312">
          <cell r="V312" t="str">
            <v>2</v>
          </cell>
        </row>
        <row r="312">
          <cell r="AG312" t="str">
            <v>8</v>
          </cell>
        </row>
        <row r="313">
          <cell r="A313" t="str">
            <v>李玫</v>
          </cell>
          <cell r="B313" t="str">
            <v>上海&amp;成都&amp;深圳销售（9.30-18.30）</v>
          </cell>
          <cell r="C313" t="str">
            <v>领视科技-营销中心-成都营销中心</v>
          </cell>
          <cell r="D313" t="str">
            <v/>
          </cell>
          <cell r="E313" t="str">
            <v>销售专员</v>
          </cell>
          <cell r="F313" t="str">
            <v>17300822507038593</v>
          </cell>
          <cell r="G313" t="str">
            <v>13</v>
          </cell>
          <cell r="H313" t="str">
            <v>12</v>
          </cell>
          <cell r="I313" t="str">
            <v>9381</v>
          </cell>
          <cell r="J313" t="str">
            <v>4</v>
          </cell>
          <cell r="K313" t="str">
            <v>20</v>
          </cell>
        </row>
        <row r="313">
          <cell r="T313" t="str">
            <v>5</v>
          </cell>
          <cell r="U313" t="str">
            <v>18.5</v>
          </cell>
          <cell r="V313" t="str">
            <v>3</v>
          </cell>
        </row>
        <row r="314">
          <cell r="A314" t="str">
            <v>凌婧</v>
          </cell>
          <cell r="B314" t="str">
            <v>成都考勤组坐班（销售运营平面）</v>
          </cell>
          <cell r="C314" t="str">
            <v>领视科技-营销中心-成都营销中心</v>
          </cell>
          <cell r="D314" t="str">
            <v/>
          </cell>
          <cell r="E314" t="str">
            <v>成都营销负责人</v>
          </cell>
          <cell r="F314" t="str">
            <v>16714223624738076</v>
          </cell>
        </row>
        <row r="314">
          <cell r="H314" t="str">
            <v>12</v>
          </cell>
        </row>
        <row r="314">
          <cell r="T314" t="str">
            <v>7</v>
          </cell>
        </row>
        <row r="314">
          <cell r="V314" t="str">
            <v>1</v>
          </cell>
        </row>
        <row r="315">
          <cell r="A315" t="str">
            <v>苏新瑜（离职）</v>
          </cell>
          <cell r="B315" t="str">
            <v>未加入考勤组</v>
          </cell>
          <cell r="C315" t="str">
            <v>领视科技-营销中心-成都营销中心</v>
          </cell>
          <cell r="D315" t="str">
            <v/>
          </cell>
          <cell r="E315" t="str">
            <v>销售专员</v>
          </cell>
          <cell r="F315" t="str">
            <v>17301820833999470</v>
          </cell>
          <cell r="G315" t="str">
            <v>8</v>
          </cell>
          <cell r="H315" t="str">
            <v>5</v>
          </cell>
          <cell r="I315" t="str">
            <v>5518</v>
          </cell>
        </row>
        <row r="315">
          <cell r="S315" t="str">
            <v>2</v>
          </cell>
          <cell r="T315" t="str">
            <v>5</v>
          </cell>
        </row>
        <row r="316">
          <cell r="A316" t="str">
            <v>肖德田</v>
          </cell>
          <cell r="B316" t="str">
            <v>上海&amp;成都&amp;深圳销售（9.30-18.30）</v>
          </cell>
          <cell r="C316" t="str">
            <v>领视科技-营销中心-成都营销中心</v>
          </cell>
          <cell r="D316" t="str">
            <v/>
          </cell>
          <cell r="E316" t="str">
            <v>销售专员</v>
          </cell>
          <cell r="F316" t="str">
            <v>17115063851856658</v>
          </cell>
          <cell r="G316" t="str">
            <v>14</v>
          </cell>
          <cell r="H316" t="str">
            <v>12</v>
          </cell>
          <cell r="I316" t="str">
            <v>10237</v>
          </cell>
          <cell r="J316" t="str">
            <v>1</v>
          </cell>
          <cell r="K316" t="str">
            <v>3</v>
          </cell>
        </row>
        <row r="316">
          <cell r="T316" t="str">
            <v>5</v>
          </cell>
        </row>
        <row r="316">
          <cell r="V316" t="str">
            <v>3</v>
          </cell>
        </row>
        <row r="317">
          <cell r="A317" t="str">
            <v>杨爱民</v>
          </cell>
          <cell r="B317" t="str">
            <v>上海&amp;成都&amp;深圳销售（9.30-18.30）</v>
          </cell>
          <cell r="C317" t="str">
            <v>领视科技-营销中心-成都营销中心</v>
          </cell>
          <cell r="D317" t="str">
            <v/>
          </cell>
          <cell r="E317" t="str">
            <v>销售专员</v>
          </cell>
          <cell r="F317" t="str">
            <v>1722478683053606</v>
          </cell>
          <cell r="G317" t="str">
            <v>15</v>
          </cell>
          <cell r="H317" t="str">
            <v>12</v>
          </cell>
          <cell r="I317" t="str">
            <v>9369</v>
          </cell>
          <cell r="J317" t="str">
            <v>2</v>
          </cell>
          <cell r="K317" t="str">
            <v>10</v>
          </cell>
        </row>
        <row r="317">
          <cell r="T317" t="str">
            <v>5</v>
          </cell>
        </row>
        <row r="317">
          <cell r="V317" t="str">
            <v>2</v>
          </cell>
        </row>
        <row r="317">
          <cell r="Y317" t="str">
            <v>8</v>
          </cell>
        </row>
        <row r="317">
          <cell r="AG317" t="str">
            <v>8</v>
          </cell>
        </row>
        <row r="318">
          <cell r="A318" t="str">
            <v>张中林</v>
          </cell>
          <cell r="B318" t="str">
            <v>成都考勤组坐班（销售运营平面）</v>
          </cell>
          <cell r="C318" t="str">
            <v>领视科技-营销中心-成都营销中心</v>
          </cell>
          <cell r="D318" t="str">
            <v/>
          </cell>
          <cell r="E318" t="str">
            <v>运营专员</v>
          </cell>
          <cell r="F318" t="str">
            <v>16994122452071306</v>
          </cell>
          <cell r="G318" t="str">
            <v>13</v>
          </cell>
          <cell r="H318" t="str">
            <v>12</v>
          </cell>
          <cell r="I318" t="str">
            <v>9205</v>
          </cell>
        </row>
        <row r="318">
          <cell r="T318" t="str">
            <v>5</v>
          </cell>
        </row>
        <row r="318">
          <cell r="V318" t="str">
            <v>3</v>
          </cell>
        </row>
        <row r="319">
          <cell r="A319" t="str">
            <v>刘平</v>
          </cell>
          <cell r="B319" t="str">
            <v>上海办公室</v>
          </cell>
          <cell r="C319" t="str">
            <v>领视科技-营销中心-上海营销中心-上海新媒体运营</v>
          </cell>
          <cell r="D319" t="str">
            <v/>
          </cell>
          <cell r="E319" t="str">
            <v>新媒体运营</v>
          </cell>
          <cell r="F319" t="str">
            <v>17102971739248933</v>
          </cell>
          <cell r="G319" t="str">
            <v>13</v>
          </cell>
          <cell r="H319" t="str">
            <v>12</v>
          </cell>
          <cell r="I319" t="str">
            <v>6349</v>
          </cell>
        </row>
        <row r="319">
          <cell r="V319" t="str">
            <v>6</v>
          </cell>
        </row>
        <row r="320">
          <cell r="A320" t="str">
            <v>骆家旺</v>
          </cell>
          <cell r="B320" t="str">
            <v>上海办公室</v>
          </cell>
          <cell r="C320" t="str">
            <v>领视科技-营销中心-上海营销中心-上海新媒体运营</v>
          </cell>
          <cell r="D320" t="str">
            <v/>
          </cell>
          <cell r="E320" t="str">
            <v>新媒体运营</v>
          </cell>
          <cell r="F320" t="str">
            <v>17102975587973602</v>
          </cell>
          <cell r="G320" t="str">
            <v>14</v>
          </cell>
          <cell r="H320" t="str">
            <v>12</v>
          </cell>
          <cell r="I320" t="str">
            <v>6778</v>
          </cell>
        </row>
        <row r="320">
          <cell r="V320" t="str">
            <v>5</v>
          </cell>
        </row>
        <row r="321">
          <cell r="A321" t="str">
            <v>庞家兴</v>
          </cell>
          <cell r="B321" t="str">
            <v>上海办公室</v>
          </cell>
          <cell r="C321" t="str">
            <v>领视科技-营销中心-上海营销中心-上海新媒体运营</v>
          </cell>
          <cell r="D321" t="str">
            <v/>
          </cell>
          <cell r="E321" t="str">
            <v>新媒体运营</v>
          </cell>
          <cell r="F321" t="str">
            <v>17102975895236847</v>
          </cell>
          <cell r="G321" t="str">
            <v>15</v>
          </cell>
          <cell r="H321" t="str">
            <v>12</v>
          </cell>
          <cell r="I321" t="str">
            <v>7384</v>
          </cell>
        </row>
        <row r="321">
          <cell r="V321" t="str">
            <v>3.5</v>
          </cell>
          <cell r="W321" t="str">
            <v>4</v>
          </cell>
        </row>
        <row r="322">
          <cell r="A322" t="str">
            <v>丁应强</v>
          </cell>
          <cell r="B322" t="str">
            <v>上海&amp;成都&amp;深圳销售（9.30-18.30）</v>
          </cell>
          <cell r="C322" t="str">
            <v>领视科技-营销中心-上海营销中心-上海营销二部-销售团队</v>
          </cell>
          <cell r="D322" t="str">
            <v/>
          </cell>
          <cell r="E322" t="str">
            <v>资深销售四级</v>
          </cell>
          <cell r="F322" t="str">
            <v>192825052619965159</v>
          </cell>
          <cell r="G322" t="str">
            <v>14</v>
          </cell>
          <cell r="H322" t="str">
            <v>12</v>
          </cell>
          <cell r="I322" t="str">
            <v>7005</v>
          </cell>
        </row>
        <row r="322">
          <cell r="V322" t="str">
            <v>5</v>
          </cell>
        </row>
        <row r="322">
          <cell r="Y322" t="str">
            <v>24</v>
          </cell>
        </row>
        <row r="322">
          <cell r="AG322" t="str">
            <v>24</v>
          </cell>
        </row>
        <row r="322">
          <cell r="AL322" t="str">
            <v>24</v>
          </cell>
        </row>
        <row r="323">
          <cell r="A323" t="str">
            <v>刘欢</v>
          </cell>
          <cell r="B323" t="str">
            <v>上海&amp;成都&amp;深圳销售（9.30-18.30）</v>
          </cell>
          <cell r="C323" t="str">
            <v>领视科技-营销中心-上海营销中心-上海营销二部-销售团队</v>
          </cell>
          <cell r="D323" t="str">
            <v/>
          </cell>
          <cell r="E323" t="str">
            <v>资深销售二级</v>
          </cell>
          <cell r="F323" t="str">
            <v>2526110324678922</v>
          </cell>
          <cell r="G323" t="str">
            <v>16</v>
          </cell>
          <cell r="H323" t="str">
            <v>12</v>
          </cell>
          <cell r="I323" t="str">
            <v>9749</v>
          </cell>
        </row>
        <row r="323">
          <cell r="V323" t="str">
            <v>3.5</v>
          </cell>
        </row>
        <row r="323">
          <cell r="Y323" t="str">
            <v>8</v>
          </cell>
        </row>
        <row r="323">
          <cell r="AG323" t="str">
            <v>8</v>
          </cell>
        </row>
        <row r="323">
          <cell r="AL323" t="str">
            <v>8</v>
          </cell>
        </row>
        <row r="324">
          <cell r="A324" t="str">
            <v>王景武</v>
          </cell>
          <cell r="B324" t="str">
            <v>上海&amp;成都&amp;深圳销售（9.30-18.30）</v>
          </cell>
          <cell r="C324" t="str">
            <v>领视科技-营销中心-上海营销中心-上海营销二部-销售团队</v>
          </cell>
          <cell r="D324" t="str">
            <v/>
          </cell>
          <cell r="E324" t="str">
            <v>资深销售二级</v>
          </cell>
          <cell r="F324" t="str">
            <v>225150083129265826</v>
          </cell>
          <cell r="G324" t="str">
            <v>19</v>
          </cell>
          <cell r="H324" t="str">
            <v>12</v>
          </cell>
          <cell r="I324" t="str">
            <v>6533</v>
          </cell>
          <cell r="J324" t="str">
            <v>2</v>
          </cell>
          <cell r="K324" t="str">
            <v>9</v>
          </cell>
        </row>
        <row r="324">
          <cell r="R324" t="str">
            <v>2</v>
          </cell>
        </row>
        <row r="324">
          <cell r="AE324" t="str">
            <v>3.5</v>
          </cell>
        </row>
        <row r="325">
          <cell r="A325" t="str">
            <v>鲍卫东（离职）</v>
          </cell>
          <cell r="B325" t="str">
            <v>未加入考勤组</v>
          </cell>
          <cell r="C325" t="str">
            <v>领视科技-营销中心-上海营销中心-上海营销二部-销售团队-李腾飞组</v>
          </cell>
          <cell r="D325" t="str">
            <v/>
          </cell>
          <cell r="E325" t="str">
            <v>销售专员</v>
          </cell>
          <cell r="F325" t="str">
            <v>1731290424470341</v>
          </cell>
          <cell r="G325" t="str">
            <v>9</v>
          </cell>
          <cell r="H325" t="str">
            <v>5</v>
          </cell>
          <cell r="I325" t="str">
            <v>4419</v>
          </cell>
        </row>
        <row r="325">
          <cell r="S325" t="str">
            <v>1</v>
          </cell>
        </row>
        <row r="325">
          <cell r="W325" t="str">
            <v>16</v>
          </cell>
        </row>
        <row r="326">
          <cell r="A326" t="str">
            <v>蒋涛</v>
          </cell>
          <cell r="B326" t="str">
            <v>上海&amp;成都&amp;深圳销售（9.30-18.30）</v>
          </cell>
          <cell r="C326" t="str">
            <v>领视科技-营销中心-上海营销中心-上海营销二部-销售团队-李腾飞组</v>
          </cell>
          <cell r="D326" t="str">
            <v/>
          </cell>
          <cell r="E326" t="str">
            <v>销售专员</v>
          </cell>
          <cell r="F326" t="str">
            <v>17216133174183934</v>
          </cell>
          <cell r="G326" t="str">
            <v>15</v>
          </cell>
          <cell r="H326" t="str">
            <v>12</v>
          </cell>
          <cell r="I326" t="str">
            <v>8833</v>
          </cell>
        </row>
        <row r="326">
          <cell r="T326" t="str">
            <v>4</v>
          </cell>
        </row>
        <row r="326">
          <cell r="Y326" t="str">
            <v>16</v>
          </cell>
        </row>
        <row r="326">
          <cell r="AG326" t="str">
            <v>16</v>
          </cell>
        </row>
        <row r="326">
          <cell r="AL326" t="str">
            <v>16</v>
          </cell>
        </row>
        <row r="327">
          <cell r="A327" t="str">
            <v>赖文彬</v>
          </cell>
          <cell r="B327" t="str">
            <v>上海&amp;成都&amp;深圳销售（9.30-18.30）</v>
          </cell>
          <cell r="C327" t="str">
            <v>领视科技-营销中心-上海营销中心-上海营销二部-销售团队-李腾飞组</v>
          </cell>
          <cell r="D327" t="str">
            <v/>
          </cell>
          <cell r="E327" t="str">
            <v>销售专员</v>
          </cell>
          <cell r="F327" t="str">
            <v>17300807314545256</v>
          </cell>
          <cell r="G327" t="str">
            <v>17</v>
          </cell>
          <cell r="H327" t="str">
            <v>12</v>
          </cell>
          <cell r="I327" t="str">
            <v>8573</v>
          </cell>
        </row>
        <row r="327">
          <cell r="V327" t="str">
            <v>1</v>
          </cell>
        </row>
        <row r="327">
          <cell r="X327" t="str">
            <v>1</v>
          </cell>
          <cell r="Y327" t="str">
            <v>16</v>
          </cell>
        </row>
        <row r="327">
          <cell r="AG327" t="str">
            <v>16</v>
          </cell>
        </row>
        <row r="327">
          <cell r="AL327" t="str">
            <v>16</v>
          </cell>
        </row>
        <row r="328">
          <cell r="A328" t="str">
            <v>李赛赛</v>
          </cell>
          <cell r="B328" t="str">
            <v>上海&amp;成都&amp;深圳销售（9.30-18.30）</v>
          </cell>
          <cell r="C328" t="str">
            <v>领视科技-营销中心-上海营销中心-上海营销二部-销售团队-李腾飞组</v>
          </cell>
          <cell r="D328" t="str">
            <v/>
          </cell>
          <cell r="E328" t="str">
            <v>资深销售三级</v>
          </cell>
          <cell r="F328" t="str">
            <v>16841162820549524</v>
          </cell>
          <cell r="G328" t="str">
            <v>19</v>
          </cell>
          <cell r="H328" t="str">
            <v>12</v>
          </cell>
          <cell r="I328" t="str">
            <v>9612</v>
          </cell>
        </row>
        <row r="328">
          <cell r="Y328" t="str">
            <v>32</v>
          </cell>
        </row>
        <row r="328">
          <cell r="AG328" t="str">
            <v>32</v>
          </cell>
        </row>
        <row r="328">
          <cell r="AL328" t="str">
            <v>32</v>
          </cell>
        </row>
        <row r="329">
          <cell r="A329" t="str">
            <v>李帅男</v>
          </cell>
          <cell r="B329" t="str">
            <v>上海&amp;成都&amp;深圳销售（9.30-18.30）</v>
          </cell>
          <cell r="C329" t="str">
            <v>领视科技-营销中心-上海营销中心-上海营销二部-销售团队-李腾飞组</v>
          </cell>
          <cell r="D329" t="str">
            <v/>
          </cell>
          <cell r="E329" t="str">
            <v>销售专员</v>
          </cell>
          <cell r="F329" t="str">
            <v>17318954598385545</v>
          </cell>
          <cell r="G329" t="str">
            <v>17</v>
          </cell>
          <cell r="H329" t="str">
            <v>12</v>
          </cell>
          <cell r="I329" t="str">
            <v>8675</v>
          </cell>
        </row>
        <row r="329">
          <cell r="W329" t="str">
            <v>16</v>
          </cell>
        </row>
        <row r="330">
          <cell r="A330" t="str">
            <v>李腾飞</v>
          </cell>
          <cell r="B330" t="str">
            <v>上海&amp;成都&amp;深圳销售（9.30-18.30）</v>
          </cell>
          <cell r="C330" t="str">
            <v>领视科技-营销中心-上海营销中心-上海营销二部-销售团队-李腾飞组</v>
          </cell>
          <cell r="D330" t="str">
            <v/>
          </cell>
          <cell r="E330" t="str">
            <v>中级销售主管</v>
          </cell>
          <cell r="F330" t="str">
            <v>055764672926481390</v>
          </cell>
          <cell r="G330" t="str">
            <v>14</v>
          </cell>
          <cell r="H330" t="str">
            <v>12</v>
          </cell>
          <cell r="I330" t="str">
            <v>7682</v>
          </cell>
          <cell r="J330" t="str">
            <v>2</v>
          </cell>
          <cell r="K330" t="str">
            <v>3</v>
          </cell>
        </row>
        <row r="330">
          <cell r="Q330" t="str">
            <v>1</v>
          </cell>
          <cell r="R330" t="str">
            <v>3</v>
          </cell>
        </row>
        <row r="330">
          <cell r="T330" t="str">
            <v>4</v>
          </cell>
        </row>
        <row r="330">
          <cell r="V330" t="str">
            <v>1</v>
          </cell>
        </row>
        <row r="330">
          <cell r="Y330" t="str">
            <v>16</v>
          </cell>
        </row>
        <row r="330">
          <cell r="AG330" t="str">
            <v>16</v>
          </cell>
        </row>
        <row r="330">
          <cell r="AL330" t="str">
            <v>16</v>
          </cell>
        </row>
        <row r="331">
          <cell r="A331" t="str">
            <v>孙路路</v>
          </cell>
          <cell r="B331" t="str">
            <v>上海&amp;成都&amp;深圳销售（9.30-18.30）</v>
          </cell>
          <cell r="C331" t="str">
            <v>领视科技-营销中心-上海营销中心-上海营销二部-销售团队-李腾飞组</v>
          </cell>
          <cell r="D331" t="str">
            <v/>
          </cell>
          <cell r="E331" t="str">
            <v>销售专员</v>
          </cell>
          <cell r="F331" t="str">
            <v>17107273541889101</v>
          </cell>
          <cell r="G331" t="str">
            <v>20</v>
          </cell>
          <cell r="H331" t="str">
            <v>12</v>
          </cell>
          <cell r="I331" t="str">
            <v>9897</v>
          </cell>
        </row>
        <row r="331">
          <cell r="Y331" t="str">
            <v>16</v>
          </cell>
        </row>
        <row r="331">
          <cell r="AG331" t="str">
            <v>16</v>
          </cell>
        </row>
        <row r="331">
          <cell r="AL331" t="str">
            <v>16</v>
          </cell>
        </row>
        <row r="332">
          <cell r="A332" t="str">
            <v>杨召军</v>
          </cell>
          <cell r="B332" t="str">
            <v>上海&amp;成都&amp;深圳销售（9.30-18.30）</v>
          </cell>
          <cell r="C332" t="str">
            <v>领视科技-营销中心-上海营销中心-上海营销二部-销售团队-李腾飞组</v>
          </cell>
          <cell r="D332" t="str">
            <v/>
          </cell>
          <cell r="E332" t="str">
            <v>资深销售一级</v>
          </cell>
          <cell r="F332" t="str">
            <v>144847105726126487</v>
          </cell>
          <cell r="G332" t="str">
            <v>17</v>
          </cell>
          <cell r="H332" t="str">
            <v>12</v>
          </cell>
          <cell r="I332" t="str">
            <v>8448</v>
          </cell>
        </row>
        <row r="332">
          <cell r="V332" t="str">
            <v>2</v>
          </cell>
        </row>
        <row r="332">
          <cell r="Y332" t="str">
            <v>8</v>
          </cell>
        </row>
        <row r="332">
          <cell r="AG332" t="str">
            <v>8</v>
          </cell>
        </row>
        <row r="332">
          <cell r="AL332" t="str">
            <v>8</v>
          </cell>
        </row>
        <row r="333">
          <cell r="A333" t="str">
            <v>姚德</v>
          </cell>
          <cell r="B333" t="str">
            <v>上海&amp;成都&amp;深圳销售（9.30-18.30）</v>
          </cell>
          <cell r="C333" t="str">
            <v>领视科技-营销中心-上海营销中心-上海营销二部-销售团队-李腾飞组</v>
          </cell>
          <cell r="D333" t="str">
            <v/>
          </cell>
          <cell r="E333" t="str">
            <v>销售专员</v>
          </cell>
          <cell r="F333" t="str">
            <v>17109113425691809</v>
          </cell>
          <cell r="G333" t="str">
            <v>11</v>
          </cell>
          <cell r="H333" t="str">
            <v>12</v>
          </cell>
          <cell r="I333" t="str">
            <v>7746</v>
          </cell>
        </row>
        <row r="333">
          <cell r="T333" t="str">
            <v>4</v>
          </cell>
        </row>
        <row r="333">
          <cell r="V333" t="str">
            <v>4</v>
          </cell>
        </row>
        <row r="333">
          <cell r="Y333" t="str">
            <v>16</v>
          </cell>
        </row>
        <row r="333">
          <cell r="AG333" t="str">
            <v>16</v>
          </cell>
        </row>
        <row r="333">
          <cell r="AL333" t="str">
            <v>16</v>
          </cell>
        </row>
        <row r="334">
          <cell r="A334" t="str">
            <v>张小高</v>
          </cell>
          <cell r="B334" t="str">
            <v>上海&amp;成都&amp;深圳销售（9.30-18.30）</v>
          </cell>
          <cell r="C334" t="str">
            <v>领视科技-营销中心-上海营销中心-上海营销二部-销售团队-李腾飞组</v>
          </cell>
          <cell r="D334" t="str">
            <v/>
          </cell>
          <cell r="E334" t="str">
            <v>销售专员</v>
          </cell>
          <cell r="F334" t="str">
            <v>1691460763864826</v>
          </cell>
          <cell r="G334" t="str">
            <v>18</v>
          </cell>
          <cell r="H334" t="str">
            <v>12</v>
          </cell>
          <cell r="I334" t="str">
            <v>8900</v>
          </cell>
        </row>
        <row r="334">
          <cell r="V334" t="str">
            <v>1</v>
          </cell>
        </row>
        <row r="334">
          <cell r="Y334" t="str">
            <v>24</v>
          </cell>
        </row>
        <row r="334">
          <cell r="AG334" t="str">
            <v>24</v>
          </cell>
        </row>
        <row r="334">
          <cell r="AL334" t="str">
            <v>24</v>
          </cell>
        </row>
        <row r="335">
          <cell r="A335" t="str">
            <v>周明</v>
          </cell>
          <cell r="B335" t="str">
            <v>上海&amp;成都&amp;深圳销售（9.30-18.30）</v>
          </cell>
          <cell r="C335" t="str">
            <v>领视科技-营销中心-上海营销中心-上海营销二部-销售团队-李腾飞组</v>
          </cell>
          <cell r="D335" t="str">
            <v/>
          </cell>
          <cell r="E335" t="str">
            <v>资深销售一级</v>
          </cell>
          <cell r="F335" t="str">
            <v>18243838695974</v>
          </cell>
          <cell r="G335" t="str">
            <v>19</v>
          </cell>
          <cell r="H335" t="str">
            <v>12</v>
          </cell>
          <cell r="I335" t="str">
            <v>10323</v>
          </cell>
        </row>
        <row r="335">
          <cell r="W335" t="str">
            <v>1</v>
          </cell>
        </row>
        <row r="335">
          <cell r="Y335" t="str">
            <v>16</v>
          </cell>
        </row>
        <row r="335">
          <cell r="AG335" t="str">
            <v>16</v>
          </cell>
        </row>
        <row r="335">
          <cell r="AL335" t="str">
            <v>16</v>
          </cell>
        </row>
        <row r="336">
          <cell r="A336" t="str">
            <v>刘伦星</v>
          </cell>
          <cell r="B336" t="str">
            <v>上海&amp;成都&amp;深圳销售（9.30-18.30）</v>
          </cell>
          <cell r="C336" t="str">
            <v>领视科技-营销中心-上海营销中心-上海营销二部-销售团队-刘伦星组</v>
          </cell>
          <cell r="D336" t="str">
            <v/>
          </cell>
          <cell r="E336" t="str">
            <v>中级销售主管</v>
          </cell>
          <cell r="F336" t="str">
            <v>054058110120850641</v>
          </cell>
          <cell r="G336" t="str">
            <v>17</v>
          </cell>
          <cell r="H336" t="str">
            <v>12</v>
          </cell>
          <cell r="I336" t="str">
            <v>8865</v>
          </cell>
        </row>
        <row r="336">
          <cell r="V336" t="str">
            <v>2</v>
          </cell>
        </row>
        <row r="336">
          <cell r="Y336" t="str">
            <v>16</v>
          </cell>
        </row>
        <row r="336">
          <cell r="AG336" t="str">
            <v>16</v>
          </cell>
        </row>
        <row r="336">
          <cell r="AL336" t="str">
            <v>16</v>
          </cell>
        </row>
        <row r="337">
          <cell r="A337" t="str">
            <v>彭朝磊</v>
          </cell>
          <cell r="B337" t="str">
            <v>上海&amp;成都&amp;深圳销售（9.30-18.30）</v>
          </cell>
          <cell r="C337" t="str">
            <v>领视科技-营销中心-上海营销中心-上海营销二部-销售团队-刘伦星组</v>
          </cell>
          <cell r="D337" t="str">
            <v/>
          </cell>
          <cell r="E337" t="str">
            <v>销售专员</v>
          </cell>
          <cell r="F337" t="str">
            <v>17266256687544801</v>
          </cell>
          <cell r="G337" t="str">
            <v>19</v>
          </cell>
          <cell r="H337" t="str">
            <v>12</v>
          </cell>
          <cell r="I337" t="str">
            <v>9111</v>
          </cell>
        </row>
        <row r="337">
          <cell r="R337" t="str">
            <v>1</v>
          </cell>
        </row>
        <row r="337">
          <cell r="W337" t="str">
            <v>2</v>
          </cell>
        </row>
        <row r="338">
          <cell r="A338" t="str">
            <v>施俊杰</v>
          </cell>
          <cell r="B338" t="str">
            <v>上海&amp;成都&amp;深圳销售（9.30-18.30）</v>
          </cell>
          <cell r="C338" t="str">
            <v>领视科技-营销中心-上海营销中心-上海营销二部-销售团队-刘伦星组</v>
          </cell>
          <cell r="D338" t="str">
            <v/>
          </cell>
          <cell r="E338" t="str">
            <v>资深销售三级</v>
          </cell>
          <cell r="F338" t="str">
            <v>171271788191411</v>
          </cell>
          <cell r="G338" t="str">
            <v>17</v>
          </cell>
          <cell r="H338" t="str">
            <v>12</v>
          </cell>
          <cell r="I338" t="str">
            <v>8486</v>
          </cell>
        </row>
        <row r="338">
          <cell r="V338" t="str">
            <v>2</v>
          </cell>
        </row>
        <row r="338">
          <cell r="Y338" t="str">
            <v>8</v>
          </cell>
        </row>
        <row r="338">
          <cell r="AG338" t="str">
            <v>8</v>
          </cell>
        </row>
        <row r="338">
          <cell r="AL338" t="str">
            <v>8</v>
          </cell>
        </row>
        <row r="339">
          <cell r="A339" t="str">
            <v>展小茸</v>
          </cell>
          <cell r="B339" t="str">
            <v>上海&amp;成都&amp;深圳销售（9.30-18.30）</v>
          </cell>
          <cell r="C339" t="str">
            <v>领视科技-营销中心-上海营销中心-上海营销二部-销售团队-刘伦星组</v>
          </cell>
          <cell r="D339" t="str">
            <v/>
          </cell>
          <cell r="E339" t="str">
            <v>销售专员</v>
          </cell>
          <cell r="F339" t="str">
            <v>17133196846057847</v>
          </cell>
          <cell r="G339" t="str">
            <v>15</v>
          </cell>
          <cell r="H339" t="str">
            <v>12</v>
          </cell>
          <cell r="I339" t="str">
            <v>7672</v>
          </cell>
        </row>
        <row r="339">
          <cell r="V339" t="str">
            <v>4</v>
          </cell>
        </row>
        <row r="339">
          <cell r="Y339" t="str">
            <v>8</v>
          </cell>
        </row>
        <row r="339">
          <cell r="AG339" t="str">
            <v>8</v>
          </cell>
        </row>
        <row r="339">
          <cell r="AL339" t="str">
            <v>8</v>
          </cell>
        </row>
        <row r="340">
          <cell r="A340" t="str">
            <v>章志芳</v>
          </cell>
          <cell r="B340" t="str">
            <v>上海&amp;成都&amp;深圳销售（9.30-18.30）</v>
          </cell>
          <cell r="C340" t="str">
            <v>领视科技-营销中心-上海营销中心-上海营销二部-销售团队-刘伦星组</v>
          </cell>
          <cell r="D340" t="str">
            <v/>
          </cell>
          <cell r="E340" t="str">
            <v>销售专员</v>
          </cell>
          <cell r="F340" t="str">
            <v>17300814929998773</v>
          </cell>
          <cell r="G340" t="str">
            <v>16</v>
          </cell>
          <cell r="H340" t="str">
            <v>12</v>
          </cell>
          <cell r="I340" t="str">
            <v>8187</v>
          </cell>
        </row>
        <row r="340">
          <cell r="V340" t="str">
            <v>3</v>
          </cell>
        </row>
        <row r="340">
          <cell r="Y340" t="str">
            <v>8</v>
          </cell>
        </row>
        <row r="340">
          <cell r="AG340" t="str">
            <v>8</v>
          </cell>
        </row>
        <row r="340">
          <cell r="AL340" t="str">
            <v>8</v>
          </cell>
        </row>
        <row r="341">
          <cell r="A341" t="str">
            <v>闫晓华</v>
          </cell>
          <cell r="B341" t="str">
            <v>上海&amp;成都&amp;深圳销售（9.30-18.30）</v>
          </cell>
          <cell r="C341" t="str">
            <v>领视科技-营销中心-上海营销中心-上海营销二部-销售团队-刘伦星组</v>
          </cell>
          <cell r="D341" t="str">
            <v/>
          </cell>
          <cell r="E341" t="str">
            <v>销售专员</v>
          </cell>
          <cell r="F341" t="str">
            <v>17300810687963012</v>
          </cell>
          <cell r="G341" t="str">
            <v>13</v>
          </cell>
          <cell r="H341" t="str">
            <v>12</v>
          </cell>
          <cell r="I341" t="str">
            <v>6905</v>
          </cell>
        </row>
        <row r="341">
          <cell r="S341" t="str">
            <v>6</v>
          </cell>
        </row>
        <row r="341">
          <cell r="Y341" t="str">
            <v>16</v>
          </cell>
        </row>
        <row r="341">
          <cell r="AG341" t="str">
            <v>16</v>
          </cell>
        </row>
        <row r="341">
          <cell r="AL341" t="str">
            <v>16</v>
          </cell>
        </row>
        <row r="342">
          <cell r="A342" t="str">
            <v>陈慧</v>
          </cell>
          <cell r="B342" t="str">
            <v>上海办公室</v>
          </cell>
          <cell r="C342" t="str">
            <v>领视科技-营销中心-上海营销中心-上海营销二部-运营团队-吴菲组</v>
          </cell>
          <cell r="D342" t="str">
            <v/>
          </cell>
          <cell r="E342" t="str">
            <v>运营专员</v>
          </cell>
          <cell r="F342" t="str">
            <v>10472516641217567</v>
          </cell>
          <cell r="G342" t="str">
            <v>17</v>
          </cell>
          <cell r="H342" t="str">
            <v>12</v>
          </cell>
          <cell r="I342" t="str">
            <v>8434</v>
          </cell>
        </row>
        <row r="342">
          <cell r="V342" t="str">
            <v>4.5</v>
          </cell>
        </row>
        <row r="342">
          <cell r="AG342" t="str">
            <v>16</v>
          </cell>
        </row>
        <row r="342">
          <cell r="AI342" t="str">
            <v>16</v>
          </cell>
        </row>
        <row r="343">
          <cell r="A343" t="str">
            <v>雷雪</v>
          </cell>
          <cell r="B343" t="str">
            <v>上海办公室</v>
          </cell>
          <cell r="C343" t="str">
            <v>领视科技-营销中心-上海营销中心-上海营销二部-运营团队-吴菲组</v>
          </cell>
          <cell r="D343" t="str">
            <v/>
          </cell>
          <cell r="E343" t="str">
            <v>运营专员</v>
          </cell>
          <cell r="F343" t="str">
            <v>16212183022813314</v>
          </cell>
          <cell r="G343" t="str">
            <v>18</v>
          </cell>
          <cell r="H343" t="str">
            <v>12</v>
          </cell>
          <cell r="I343" t="str">
            <v>7393</v>
          </cell>
        </row>
        <row r="343">
          <cell r="O343" t="str">
            <v>15</v>
          </cell>
          <cell r="P343" t="str">
            <v>816</v>
          </cell>
        </row>
        <row r="343">
          <cell r="R343" t="str">
            <v>1</v>
          </cell>
        </row>
        <row r="343">
          <cell r="V343" t="str">
            <v>2</v>
          </cell>
        </row>
        <row r="343">
          <cell r="AG343" t="str">
            <v>8</v>
          </cell>
        </row>
        <row r="343">
          <cell r="AI343" t="str">
            <v>8</v>
          </cell>
        </row>
        <row r="344">
          <cell r="A344" t="str">
            <v>吴菲</v>
          </cell>
          <cell r="B344" t="str">
            <v>上海办公室</v>
          </cell>
          <cell r="C344" t="str">
            <v>领视科技-营销中心-上海营销中心-上海营销二部-运营团队-吴菲组</v>
          </cell>
          <cell r="D344" t="str">
            <v/>
          </cell>
          <cell r="E344" t="str">
            <v>运营主管</v>
          </cell>
          <cell r="F344" t="str">
            <v>2162222817702014</v>
          </cell>
          <cell r="G344" t="str">
            <v>15</v>
          </cell>
          <cell r="H344" t="str">
            <v>12</v>
          </cell>
          <cell r="I344" t="str">
            <v>7305</v>
          </cell>
        </row>
        <row r="344">
          <cell r="V344" t="str">
            <v>4.5</v>
          </cell>
        </row>
        <row r="345">
          <cell r="A345" t="str">
            <v>许慧</v>
          </cell>
          <cell r="B345" t="str">
            <v>上海办公室</v>
          </cell>
          <cell r="C345" t="str">
            <v>领视科技-营销中心-上海营销中心-上海营销二部-运营团队-吴菲组</v>
          </cell>
          <cell r="D345" t="str">
            <v/>
          </cell>
          <cell r="E345" t="str">
            <v>运营专员</v>
          </cell>
          <cell r="F345" t="str">
            <v>30574832621133743</v>
          </cell>
          <cell r="G345" t="str">
            <v>17</v>
          </cell>
          <cell r="H345" t="str">
            <v>12</v>
          </cell>
          <cell r="I345" t="str">
            <v>8633</v>
          </cell>
        </row>
        <row r="345">
          <cell r="V345" t="str">
            <v>2</v>
          </cell>
        </row>
        <row r="346">
          <cell r="A346" t="str">
            <v>张俊</v>
          </cell>
          <cell r="B346" t="str">
            <v>上海办公室</v>
          </cell>
          <cell r="C346" t="str">
            <v>领视科技-营销中心-上海营销中心-上海营销二部-运营团队-吴菲组</v>
          </cell>
          <cell r="D346" t="str">
            <v/>
          </cell>
          <cell r="E346" t="str">
            <v>运营专员</v>
          </cell>
          <cell r="F346" t="str">
            <v>16847218124337582</v>
          </cell>
          <cell r="G346" t="str">
            <v>15</v>
          </cell>
          <cell r="H346" t="str">
            <v>12</v>
          </cell>
          <cell r="I346" t="str">
            <v>7489</v>
          </cell>
          <cell r="J346" t="str">
            <v>1</v>
          </cell>
          <cell r="K346" t="str">
            <v>2</v>
          </cell>
        </row>
        <row r="346">
          <cell r="V346" t="str">
            <v>4</v>
          </cell>
        </row>
        <row r="346">
          <cell r="Y346" t="str">
            <v>16</v>
          </cell>
        </row>
        <row r="346">
          <cell r="AG346" t="str">
            <v>16</v>
          </cell>
        </row>
        <row r="346">
          <cell r="AL346" t="str">
            <v>16</v>
          </cell>
        </row>
        <row r="347">
          <cell r="A347" t="str">
            <v>曹龙飞</v>
          </cell>
          <cell r="B347" t="str">
            <v>上海&amp;成都&amp;深圳销售（9.30-18.30）</v>
          </cell>
          <cell r="C347" t="str">
            <v>领视科技-营销中心-上海营销中心-上海营销三部-销售团队-韩丽丽组</v>
          </cell>
          <cell r="D347" t="str">
            <v/>
          </cell>
          <cell r="E347" t="str">
            <v>销售专员</v>
          </cell>
          <cell r="F347" t="str">
            <v>17301664318535768</v>
          </cell>
          <cell r="G347" t="str">
            <v>16</v>
          </cell>
          <cell r="H347" t="str">
            <v>12</v>
          </cell>
          <cell r="I347" t="str">
            <v>8593</v>
          </cell>
        </row>
        <row r="347">
          <cell r="V347" t="str">
            <v>3</v>
          </cell>
        </row>
        <row r="347">
          <cell r="Y347" t="str">
            <v>24</v>
          </cell>
        </row>
        <row r="347">
          <cell r="AG347" t="str">
            <v>24</v>
          </cell>
        </row>
        <row r="347">
          <cell r="AL347" t="str">
            <v>24</v>
          </cell>
        </row>
        <row r="348">
          <cell r="A348" t="str">
            <v>韩丽丽</v>
          </cell>
          <cell r="B348" t="str">
            <v>上海&amp;成都&amp;深圳销售（9.30-18.30）</v>
          </cell>
          <cell r="C348" t="str">
            <v>领视科技-营销中心-上海营销中心-上海营销三部-销售团队-韩丽丽组</v>
          </cell>
          <cell r="D348" t="str">
            <v/>
          </cell>
          <cell r="E348" t="str">
            <v>中级销售主管</v>
          </cell>
          <cell r="F348" t="str">
            <v>16054916165302958</v>
          </cell>
          <cell r="G348" t="str">
            <v>19</v>
          </cell>
          <cell r="H348" t="str">
            <v>12</v>
          </cell>
          <cell r="I348" t="str">
            <v>10143</v>
          </cell>
          <cell r="J348" t="str">
            <v>1</v>
          </cell>
          <cell r="K348" t="str">
            <v>1</v>
          </cell>
        </row>
        <row r="348">
          <cell r="R348" t="str">
            <v>1</v>
          </cell>
        </row>
        <row r="349">
          <cell r="A349" t="str">
            <v>庞晴晴（离职）</v>
          </cell>
          <cell r="B349" t="str">
            <v>未加入考勤组</v>
          </cell>
          <cell r="C349" t="str">
            <v>领视科技-营销中心-上海营销中心-上海营销三部-销售团队-韩丽丽组</v>
          </cell>
          <cell r="D349" t="str">
            <v/>
          </cell>
          <cell r="E349" t="str">
            <v>销售专员</v>
          </cell>
          <cell r="F349" t="str">
            <v>17101229055249913</v>
          </cell>
        </row>
        <row r="349">
          <cell r="H349" t="str">
            <v>1</v>
          </cell>
        </row>
        <row r="349">
          <cell r="S349" t="str">
            <v>2</v>
          </cell>
        </row>
        <row r="350">
          <cell r="A350" t="str">
            <v>秦加成</v>
          </cell>
          <cell r="B350" t="str">
            <v>上海&amp;成都&amp;深圳销售（9.30-18.30）</v>
          </cell>
          <cell r="C350" t="str">
            <v>领视科技-营销中心-上海营销中心-上海营销三部-销售团队-韩丽丽组</v>
          </cell>
          <cell r="D350" t="str">
            <v/>
          </cell>
          <cell r="E350" t="str">
            <v>资深销售一级</v>
          </cell>
          <cell r="F350" t="str">
            <v>1709689906763756</v>
          </cell>
          <cell r="G350" t="str">
            <v>16</v>
          </cell>
          <cell r="H350" t="str">
            <v>12</v>
          </cell>
          <cell r="I350" t="str">
            <v>7576</v>
          </cell>
        </row>
        <row r="350">
          <cell r="V350" t="str">
            <v>3.5</v>
          </cell>
        </row>
        <row r="350">
          <cell r="Y350" t="str">
            <v>4</v>
          </cell>
        </row>
        <row r="350">
          <cell r="AG350" t="str">
            <v>4</v>
          </cell>
        </row>
        <row r="350">
          <cell r="AL350" t="str">
            <v>4</v>
          </cell>
        </row>
        <row r="351">
          <cell r="A351" t="str">
            <v>王一飞</v>
          </cell>
          <cell r="B351" t="str">
            <v>上海&amp;成都&amp;深圳销售（9.30-18.30）</v>
          </cell>
          <cell r="C351" t="str">
            <v>领视科技-营销中心-上海营销中心-上海营销三部-销售团队-韩丽丽组</v>
          </cell>
          <cell r="D351" t="str">
            <v/>
          </cell>
          <cell r="E351" t="str">
            <v>销售专员</v>
          </cell>
          <cell r="F351" t="str">
            <v>17175531813474484</v>
          </cell>
          <cell r="G351" t="str">
            <v>16</v>
          </cell>
          <cell r="H351" t="str">
            <v>12</v>
          </cell>
          <cell r="I351" t="str">
            <v>7912</v>
          </cell>
        </row>
        <row r="351">
          <cell r="U351" t="str">
            <v>2.5</v>
          </cell>
        </row>
        <row r="351">
          <cell r="W351" t="str">
            <v>24</v>
          </cell>
        </row>
        <row r="351">
          <cell r="Y351" t="str">
            <v>16</v>
          </cell>
        </row>
        <row r="351">
          <cell r="AG351" t="str">
            <v>16</v>
          </cell>
        </row>
        <row r="351">
          <cell r="AL351" t="str">
            <v>16</v>
          </cell>
        </row>
        <row r="352">
          <cell r="A352" t="str">
            <v>向明</v>
          </cell>
          <cell r="B352" t="str">
            <v>上海&amp;成都&amp;深圳销售（9.30-18.30）</v>
          </cell>
          <cell r="C352" t="str">
            <v>领视科技-营销中心-上海营销中心-上海营销三部-销售团队-韩丽丽组</v>
          </cell>
          <cell r="D352" t="str">
            <v/>
          </cell>
          <cell r="E352" t="str">
            <v>销售专员</v>
          </cell>
          <cell r="F352" t="str">
            <v>17180753965142578</v>
          </cell>
          <cell r="G352" t="str">
            <v>16</v>
          </cell>
          <cell r="H352" t="str">
            <v>12</v>
          </cell>
          <cell r="I352" t="str">
            <v>8719</v>
          </cell>
          <cell r="J352" t="str">
            <v>1</v>
          </cell>
          <cell r="K352" t="str">
            <v>4</v>
          </cell>
        </row>
        <row r="352">
          <cell r="V352" t="str">
            <v>3</v>
          </cell>
        </row>
        <row r="352">
          <cell r="Y352" t="str">
            <v>16</v>
          </cell>
        </row>
        <row r="352">
          <cell r="AG352" t="str">
            <v>16</v>
          </cell>
        </row>
        <row r="352">
          <cell r="AL352" t="str">
            <v>16</v>
          </cell>
        </row>
        <row r="353">
          <cell r="A353" t="str">
            <v>张蒙迪</v>
          </cell>
          <cell r="B353" t="str">
            <v>上海&amp;成都&amp;深圳销售（9.30-18.30）</v>
          </cell>
          <cell r="C353" t="str">
            <v>领视科技-营销中心-上海营销中心-上海营销三部-销售团队-韩丽丽组</v>
          </cell>
          <cell r="D353" t="str">
            <v/>
          </cell>
          <cell r="E353" t="str">
            <v>销售专员</v>
          </cell>
          <cell r="F353" t="str">
            <v>1729649591417754</v>
          </cell>
          <cell r="G353" t="str">
            <v>14</v>
          </cell>
          <cell r="H353" t="str">
            <v>12</v>
          </cell>
          <cell r="I353" t="str">
            <v>7113</v>
          </cell>
        </row>
        <row r="353">
          <cell r="V353" t="str">
            <v>5</v>
          </cell>
        </row>
        <row r="353">
          <cell r="Y353" t="str">
            <v>16</v>
          </cell>
        </row>
        <row r="353">
          <cell r="AG353" t="str">
            <v>16</v>
          </cell>
        </row>
        <row r="353">
          <cell r="AL353" t="str">
            <v>16</v>
          </cell>
        </row>
        <row r="354">
          <cell r="A354" t="str">
            <v>戴百平</v>
          </cell>
          <cell r="B354" t="str">
            <v>上海&amp;成都&amp;深圳销售（9.30-18.30）</v>
          </cell>
          <cell r="C354" t="str">
            <v>领视科技-营销中心-上海营销中心-上海营销三部-销售团队-万建国组</v>
          </cell>
          <cell r="D354" t="str">
            <v/>
          </cell>
          <cell r="E354" t="str">
            <v>销售专员</v>
          </cell>
          <cell r="F354" t="str">
            <v>17107271636684757</v>
          </cell>
          <cell r="G354" t="str">
            <v>17</v>
          </cell>
          <cell r="H354" t="str">
            <v>12</v>
          </cell>
          <cell r="I354" t="str">
            <v>7719</v>
          </cell>
          <cell r="J354" t="str">
            <v>2</v>
          </cell>
          <cell r="K354" t="str">
            <v>18</v>
          </cell>
        </row>
        <row r="354">
          <cell r="R354" t="str">
            <v>1</v>
          </cell>
        </row>
        <row r="354">
          <cell r="V354" t="str">
            <v>2</v>
          </cell>
          <cell r="W354" t="str">
            <v>2.5</v>
          </cell>
        </row>
        <row r="354">
          <cell r="Y354" t="str">
            <v>8</v>
          </cell>
        </row>
        <row r="354">
          <cell r="AG354" t="str">
            <v>8</v>
          </cell>
        </row>
        <row r="354">
          <cell r="AL354" t="str">
            <v>8</v>
          </cell>
        </row>
        <row r="355">
          <cell r="A355" t="str">
            <v>方世军</v>
          </cell>
          <cell r="B355" t="str">
            <v>上海&amp;成都&amp;深圳销售（9.30-18.30）</v>
          </cell>
          <cell r="C355" t="str">
            <v>领视科技-营销中心-上海营销中心-上海营销三部-销售团队-万建国组</v>
          </cell>
          <cell r="D355" t="str">
            <v/>
          </cell>
          <cell r="E355" t="str">
            <v>资深销售三级</v>
          </cell>
          <cell r="F355" t="str">
            <v>116346624225665982</v>
          </cell>
          <cell r="G355" t="str">
            <v>17</v>
          </cell>
          <cell r="H355" t="str">
            <v>12</v>
          </cell>
          <cell r="I355" t="str">
            <v>8476</v>
          </cell>
          <cell r="J355" t="str">
            <v>1</v>
          </cell>
          <cell r="K355" t="str">
            <v>1</v>
          </cell>
        </row>
        <row r="355">
          <cell r="V355" t="str">
            <v>2</v>
          </cell>
        </row>
        <row r="355">
          <cell r="Y355" t="str">
            <v>16</v>
          </cell>
        </row>
        <row r="355">
          <cell r="AG355" t="str">
            <v>16</v>
          </cell>
        </row>
        <row r="355">
          <cell r="AL355" t="str">
            <v>16</v>
          </cell>
        </row>
        <row r="356">
          <cell r="A356" t="str">
            <v>李仕贤</v>
          </cell>
          <cell r="B356" t="str">
            <v>上海&amp;成都&amp;深圳销售（9.30-18.30）</v>
          </cell>
          <cell r="C356" t="str">
            <v>领视科技-营销中心-上海营销中心-上海营销三部-销售团队-万建国组</v>
          </cell>
          <cell r="D356" t="str">
            <v/>
          </cell>
          <cell r="E356" t="str">
            <v>销售专员</v>
          </cell>
          <cell r="F356" t="str">
            <v>17197997653502471</v>
          </cell>
          <cell r="G356" t="str">
            <v>17</v>
          </cell>
          <cell r="H356" t="str">
            <v>12</v>
          </cell>
          <cell r="I356" t="str">
            <v>8033</v>
          </cell>
        </row>
        <row r="356">
          <cell r="V356" t="str">
            <v>3</v>
          </cell>
        </row>
        <row r="357">
          <cell r="A357" t="str">
            <v>邵烁先</v>
          </cell>
          <cell r="B357" t="str">
            <v>上海&amp;成都&amp;深圳销售（9.30-18.30）</v>
          </cell>
          <cell r="C357" t="str">
            <v>领视科技-营销中心-上海营销中心-上海营销三部-销售团队-万建国组</v>
          </cell>
          <cell r="D357" t="str">
            <v/>
          </cell>
          <cell r="E357" t="str">
            <v>销售专员</v>
          </cell>
          <cell r="F357" t="str">
            <v>1730686145177654</v>
          </cell>
          <cell r="G357" t="str">
            <v>16</v>
          </cell>
          <cell r="H357" t="str">
            <v>12</v>
          </cell>
          <cell r="I357" t="str">
            <v>7700</v>
          </cell>
        </row>
        <row r="357">
          <cell r="W357" t="str">
            <v>29.5</v>
          </cell>
        </row>
        <row r="358">
          <cell r="A358" t="str">
            <v>田永嘉</v>
          </cell>
          <cell r="B358" t="str">
            <v>上海&amp;成都&amp;深圳销售（9.30-18.30）</v>
          </cell>
          <cell r="C358" t="str">
            <v>领视科技-营销中心-上海营销中心-上海营销三部-销售团队-万建国组</v>
          </cell>
          <cell r="D358" t="str">
            <v/>
          </cell>
          <cell r="E358" t="str">
            <v>销售专员</v>
          </cell>
          <cell r="F358" t="str">
            <v>17109003468562930</v>
          </cell>
          <cell r="G358" t="str">
            <v>18</v>
          </cell>
          <cell r="H358" t="str">
            <v>12</v>
          </cell>
          <cell r="I358" t="str">
            <v>9086</v>
          </cell>
        </row>
        <row r="358">
          <cell r="V358" t="str">
            <v>1</v>
          </cell>
        </row>
        <row r="358">
          <cell r="Y358" t="str">
            <v>8</v>
          </cell>
        </row>
        <row r="358">
          <cell r="AG358" t="str">
            <v>8</v>
          </cell>
        </row>
        <row r="358">
          <cell r="AL358" t="str">
            <v>8</v>
          </cell>
        </row>
        <row r="359">
          <cell r="A359" t="str">
            <v>万建国</v>
          </cell>
          <cell r="B359" t="str">
            <v>上海&amp;成都&amp;深圳销售（9.30-18.30）</v>
          </cell>
          <cell r="C359" t="str">
            <v>领视科技-营销中心-上海营销中心-上海营销三部-销售团队-万建国组</v>
          </cell>
          <cell r="D359" t="str">
            <v/>
          </cell>
          <cell r="E359" t="str">
            <v>中级销售主管</v>
          </cell>
          <cell r="F359" t="str">
            <v>033117492319971978</v>
          </cell>
          <cell r="G359" t="str">
            <v>19</v>
          </cell>
          <cell r="H359" t="str">
            <v>12</v>
          </cell>
          <cell r="I359" t="str">
            <v>8379</v>
          </cell>
          <cell r="J359" t="str">
            <v>4</v>
          </cell>
          <cell r="K359" t="str">
            <v>32</v>
          </cell>
          <cell r="L359" t="str">
            <v>1</v>
          </cell>
          <cell r="M359" t="str">
            <v>189</v>
          </cell>
        </row>
        <row r="359">
          <cell r="O359" t="str">
            <v>1</v>
          </cell>
          <cell r="P359" t="str">
            <v>351</v>
          </cell>
          <cell r="Q359" t="str">
            <v>1</v>
          </cell>
        </row>
        <row r="360">
          <cell r="A360" t="str">
            <v>王玉冰</v>
          </cell>
          <cell r="B360" t="str">
            <v>上海&amp;成都&amp;深圳销售（9.30-18.30）</v>
          </cell>
          <cell r="C360" t="str">
            <v>领视科技-营销中心-上海营销中心-上海营销三部-销售团队-万建国组</v>
          </cell>
          <cell r="D360" t="str">
            <v/>
          </cell>
          <cell r="E360" t="str">
            <v>销售专员</v>
          </cell>
          <cell r="F360" t="str">
            <v>16992356454768681</v>
          </cell>
          <cell r="G360" t="str">
            <v>16</v>
          </cell>
          <cell r="H360" t="str">
            <v>12</v>
          </cell>
          <cell r="I360" t="str">
            <v>8024</v>
          </cell>
          <cell r="J360" t="str">
            <v>1</v>
          </cell>
          <cell r="K360" t="str">
            <v>17</v>
          </cell>
        </row>
        <row r="360">
          <cell r="V360" t="str">
            <v>3</v>
          </cell>
        </row>
        <row r="360">
          <cell r="Y360" t="str">
            <v>16</v>
          </cell>
        </row>
        <row r="360">
          <cell r="AG360" t="str">
            <v>16</v>
          </cell>
        </row>
        <row r="360">
          <cell r="AL360" t="str">
            <v>16</v>
          </cell>
        </row>
        <row r="361">
          <cell r="A361" t="str">
            <v>张艳</v>
          </cell>
          <cell r="B361" t="str">
            <v>上海&amp;成都&amp;深圳销售（9.30-18.30）</v>
          </cell>
          <cell r="C361" t="str">
            <v>领视科技-营销中心-上海营销中心-上海营销三部-销售团队-万建国组</v>
          </cell>
          <cell r="D361" t="str">
            <v/>
          </cell>
          <cell r="E361" t="str">
            <v>销售专员</v>
          </cell>
          <cell r="F361" t="str">
            <v>17252422314281227</v>
          </cell>
          <cell r="G361" t="str">
            <v>17</v>
          </cell>
          <cell r="H361" t="str">
            <v>12</v>
          </cell>
          <cell r="I361" t="str">
            <v>8784</v>
          </cell>
        </row>
        <row r="361">
          <cell r="V361" t="str">
            <v>2</v>
          </cell>
        </row>
        <row r="361">
          <cell r="Y361" t="str">
            <v>8</v>
          </cell>
        </row>
        <row r="361">
          <cell r="AG361" t="str">
            <v>8</v>
          </cell>
        </row>
        <row r="361">
          <cell r="AL361" t="str">
            <v>8</v>
          </cell>
        </row>
        <row r="362">
          <cell r="A362" t="str">
            <v>周鸿（离职）</v>
          </cell>
          <cell r="B362" t="str">
            <v>未加入考勤组</v>
          </cell>
          <cell r="C362" t="str">
            <v>领视科技-营销中心-上海营销中心-上海营销三部-销售团队-万建国组</v>
          </cell>
          <cell r="D362" t="str">
            <v/>
          </cell>
          <cell r="E362" t="str">
            <v>销售专员</v>
          </cell>
          <cell r="F362" t="str">
            <v>17296494157637074</v>
          </cell>
          <cell r="G362" t="str">
            <v>15</v>
          </cell>
          <cell r="H362" t="str">
            <v>7</v>
          </cell>
          <cell r="I362" t="str">
            <v>6998</v>
          </cell>
          <cell r="J362" t="str">
            <v>1</v>
          </cell>
          <cell r="K362" t="str">
            <v>2</v>
          </cell>
        </row>
        <row r="362">
          <cell r="R362" t="str">
            <v>1</v>
          </cell>
          <cell r="S362" t="str">
            <v>1</v>
          </cell>
        </row>
        <row r="363">
          <cell r="A363" t="str">
            <v>周运超</v>
          </cell>
          <cell r="B363" t="str">
            <v>上海&amp;成都&amp;深圳销售（9.30-18.30）</v>
          </cell>
          <cell r="C363" t="str">
            <v>领视科技-营销中心-上海营销中心-上海营销三部-销售团队-万建国组</v>
          </cell>
          <cell r="D363" t="str">
            <v/>
          </cell>
          <cell r="E363" t="str">
            <v>销售专员</v>
          </cell>
          <cell r="F363" t="str">
            <v>17107276623456401</v>
          </cell>
          <cell r="G363" t="str">
            <v>18</v>
          </cell>
          <cell r="H363" t="str">
            <v>12</v>
          </cell>
          <cell r="I363" t="str">
            <v>8941</v>
          </cell>
        </row>
        <row r="363">
          <cell r="V363" t="str">
            <v>1</v>
          </cell>
        </row>
        <row r="363">
          <cell r="Y363" t="str">
            <v>8</v>
          </cell>
        </row>
        <row r="363">
          <cell r="AG363" t="str">
            <v>8</v>
          </cell>
        </row>
        <row r="363">
          <cell r="AL363" t="str">
            <v>8</v>
          </cell>
        </row>
        <row r="364">
          <cell r="A364" t="str">
            <v>程金殷</v>
          </cell>
          <cell r="B364" t="str">
            <v>上海办公室</v>
          </cell>
          <cell r="C364" t="str">
            <v>领视科技-营销中心-上海营销中心-上海营销三部-运营团队-李梦组</v>
          </cell>
          <cell r="D364" t="str">
            <v/>
          </cell>
          <cell r="E364" t="str">
            <v>运营专员</v>
          </cell>
          <cell r="F364" t="str">
            <v>17266256505736310</v>
          </cell>
          <cell r="G364" t="str">
            <v>18</v>
          </cell>
          <cell r="H364" t="str">
            <v>12</v>
          </cell>
          <cell r="I364" t="str">
            <v>8516</v>
          </cell>
        </row>
        <row r="364">
          <cell r="R364" t="str">
            <v>1</v>
          </cell>
        </row>
        <row r="364">
          <cell r="V364" t="str">
            <v>1</v>
          </cell>
        </row>
        <row r="365">
          <cell r="A365" t="str">
            <v>黄娜</v>
          </cell>
          <cell r="B365" t="str">
            <v>上海办公室</v>
          </cell>
          <cell r="C365" t="str">
            <v>领视科技-营销中心-上海营销中心-上海营销三部-运营团队-李梦组</v>
          </cell>
          <cell r="D365" t="str">
            <v/>
          </cell>
          <cell r="E365" t="str">
            <v>运营专员</v>
          </cell>
          <cell r="F365" t="str">
            <v>17083076962455586</v>
          </cell>
          <cell r="G365" t="str">
            <v>20</v>
          </cell>
          <cell r="H365" t="str">
            <v>12</v>
          </cell>
          <cell r="I365" t="str">
            <v>9203</v>
          </cell>
        </row>
        <row r="365">
          <cell r="R365" t="str">
            <v>1</v>
          </cell>
        </row>
        <row r="365">
          <cell r="V365" t="str">
            <v>0.5</v>
          </cell>
        </row>
        <row r="365">
          <cell r="AG365" t="str">
            <v>8</v>
          </cell>
        </row>
        <row r="365">
          <cell r="AI365" t="str">
            <v>8</v>
          </cell>
        </row>
        <row r="366">
          <cell r="A366" t="str">
            <v>李梦</v>
          </cell>
          <cell r="B366" t="str">
            <v>上海办公室</v>
          </cell>
          <cell r="C366" t="str">
            <v>领视科技-营销中心-上海营销中心-上海营销三部-运营团队-李梦组</v>
          </cell>
          <cell r="D366" t="str">
            <v/>
          </cell>
          <cell r="E366" t="str">
            <v>运营主管</v>
          </cell>
          <cell r="F366" t="str">
            <v>1531514851846616</v>
          </cell>
          <cell r="G366" t="str">
            <v>12</v>
          </cell>
          <cell r="H366" t="str">
            <v>12</v>
          </cell>
          <cell r="I366" t="str">
            <v>6236</v>
          </cell>
        </row>
        <row r="366">
          <cell r="V366" t="str">
            <v>7</v>
          </cell>
        </row>
        <row r="367">
          <cell r="A367" t="str">
            <v>宋洪丰</v>
          </cell>
          <cell r="B367" t="str">
            <v>上海办公室</v>
          </cell>
          <cell r="C367" t="str">
            <v>领视科技-营销中心-上海营销中心-上海营销三部-运营团队-李梦组</v>
          </cell>
          <cell r="D367" t="str">
            <v/>
          </cell>
          <cell r="E367" t="str">
            <v>运营专员</v>
          </cell>
          <cell r="F367" t="str">
            <v>181957411223407377</v>
          </cell>
          <cell r="G367" t="str">
            <v>17</v>
          </cell>
          <cell r="H367" t="str">
            <v>12</v>
          </cell>
          <cell r="I367" t="str">
            <v>8656</v>
          </cell>
        </row>
        <row r="367">
          <cell r="X367" t="str">
            <v>2</v>
          </cell>
          <cell r="Y367" t="str">
            <v>32</v>
          </cell>
        </row>
        <row r="367">
          <cell r="AG367" t="str">
            <v>32</v>
          </cell>
        </row>
        <row r="367">
          <cell r="AL367" t="str">
            <v>32</v>
          </cell>
        </row>
        <row r="368">
          <cell r="A368" t="str">
            <v>左楠</v>
          </cell>
          <cell r="B368" t="str">
            <v>上海办公室</v>
          </cell>
          <cell r="C368" t="str">
            <v>领视科技-营销中心-上海营销中心-上海营销三部-运营团队-李梦组</v>
          </cell>
          <cell r="D368" t="str">
            <v/>
          </cell>
          <cell r="E368" t="str">
            <v>运营专员</v>
          </cell>
          <cell r="F368" t="str">
            <v>16212184518227738</v>
          </cell>
          <cell r="G368" t="str">
            <v>17</v>
          </cell>
          <cell r="H368" t="str">
            <v>12</v>
          </cell>
          <cell r="I368" t="str">
            <v>7792</v>
          </cell>
        </row>
        <row r="368">
          <cell r="R368" t="str">
            <v>1</v>
          </cell>
        </row>
        <row r="368">
          <cell r="V368" t="str">
            <v>2</v>
          </cell>
        </row>
        <row r="369">
          <cell r="A369" t="str">
            <v>陈春霞</v>
          </cell>
          <cell r="B369" t="str">
            <v>上海&amp;成都&amp;深圳销售（9.30-18.30）</v>
          </cell>
          <cell r="C369" t="str">
            <v>领视科技-营销中心-上海营销中心-上海营销一部-销售团队</v>
          </cell>
          <cell r="D369" t="str">
            <v/>
          </cell>
          <cell r="E369" t="str">
            <v>资深销售五级</v>
          </cell>
          <cell r="F369" t="str">
            <v>030543332937820897</v>
          </cell>
          <cell r="G369" t="str">
            <v>20</v>
          </cell>
          <cell r="H369" t="str">
            <v>12</v>
          </cell>
          <cell r="I369" t="str">
            <v>12139</v>
          </cell>
          <cell r="J369" t="str">
            <v>3</v>
          </cell>
          <cell r="K369" t="str">
            <v>4</v>
          </cell>
        </row>
        <row r="369">
          <cell r="Y369" t="str">
            <v>24</v>
          </cell>
        </row>
        <row r="369">
          <cell r="AG369" t="str">
            <v>24</v>
          </cell>
        </row>
        <row r="369">
          <cell r="AL369" t="str">
            <v>24</v>
          </cell>
        </row>
        <row r="370">
          <cell r="A370" t="str">
            <v>邓超</v>
          </cell>
          <cell r="B370" t="str">
            <v>上海&amp;成都&amp;深圳销售（9.30-18.30）</v>
          </cell>
          <cell r="C370" t="str">
            <v>领视科技-营销中心-上海营销中心-上海营销一部-销售团队-朱行悟组</v>
          </cell>
          <cell r="D370" t="str">
            <v/>
          </cell>
          <cell r="E370" t="str">
            <v>销售专员</v>
          </cell>
          <cell r="F370" t="str">
            <v>16992365213656011</v>
          </cell>
          <cell r="G370" t="str">
            <v>18</v>
          </cell>
          <cell r="H370" t="str">
            <v>12</v>
          </cell>
          <cell r="I370" t="str">
            <v>11019</v>
          </cell>
        </row>
        <row r="370">
          <cell r="V370" t="str">
            <v>1</v>
          </cell>
        </row>
        <row r="370">
          <cell r="Y370" t="str">
            <v>16</v>
          </cell>
        </row>
        <row r="370">
          <cell r="AG370" t="str">
            <v>16</v>
          </cell>
        </row>
        <row r="370">
          <cell r="AL370" t="str">
            <v>16</v>
          </cell>
        </row>
        <row r="371">
          <cell r="A371" t="str">
            <v>董玉清</v>
          </cell>
          <cell r="B371" t="str">
            <v>上海&amp;成都&amp;深圳销售（9.30-18.30）</v>
          </cell>
          <cell r="C371" t="str">
            <v>领视科技-营销中心-上海营销中心-上海营销一部-销售团队-朱行悟组</v>
          </cell>
          <cell r="D371" t="str">
            <v/>
          </cell>
          <cell r="E371" t="str">
            <v>销售专员</v>
          </cell>
          <cell r="F371" t="str">
            <v>17301663317548757</v>
          </cell>
          <cell r="G371" t="str">
            <v>18</v>
          </cell>
          <cell r="H371" t="str">
            <v>12</v>
          </cell>
          <cell r="I371" t="str">
            <v>11040</v>
          </cell>
        </row>
        <row r="371">
          <cell r="T371" t="str">
            <v>1</v>
          </cell>
        </row>
        <row r="371">
          <cell r="Y371" t="str">
            <v>16</v>
          </cell>
        </row>
        <row r="371">
          <cell r="AG371" t="str">
            <v>16</v>
          </cell>
        </row>
        <row r="371">
          <cell r="AL371" t="str">
            <v>8</v>
          </cell>
        </row>
        <row r="372">
          <cell r="A372" t="str">
            <v>范小燕</v>
          </cell>
          <cell r="B372" t="str">
            <v>上海&amp;成都&amp;深圳销售（9.30-18.30）</v>
          </cell>
          <cell r="C372" t="str">
            <v>领视科技-营销中心-上海营销中心-上海营销一部-销售团队-朱行悟组</v>
          </cell>
          <cell r="D372" t="str">
            <v/>
          </cell>
          <cell r="E372" t="str">
            <v>销售专员</v>
          </cell>
          <cell r="F372" t="str">
            <v>17312905473588894</v>
          </cell>
          <cell r="G372" t="str">
            <v>17</v>
          </cell>
          <cell r="H372" t="str">
            <v>12</v>
          </cell>
          <cell r="I372" t="str">
            <v>9785</v>
          </cell>
        </row>
        <row r="372">
          <cell r="V372" t="str">
            <v>2.5</v>
          </cell>
        </row>
        <row r="372">
          <cell r="Y372" t="str">
            <v>16</v>
          </cell>
        </row>
        <row r="372">
          <cell r="AG372" t="str">
            <v>16</v>
          </cell>
        </row>
        <row r="372">
          <cell r="AL372" t="str">
            <v>16</v>
          </cell>
        </row>
        <row r="373">
          <cell r="A373" t="str">
            <v>李浩瀚</v>
          </cell>
          <cell r="B373" t="str">
            <v>上海&amp;成都&amp;深圳销售（9.30-18.30）</v>
          </cell>
          <cell r="C373" t="str">
            <v>领视科技-营销中心-上海营销中心-上海营销一部-销售团队-朱行悟组</v>
          </cell>
          <cell r="D373" t="str">
            <v/>
          </cell>
          <cell r="E373" t="str">
            <v>资深销售一级</v>
          </cell>
          <cell r="F373" t="str">
            <v>16916327080745605</v>
          </cell>
          <cell r="G373" t="str">
            <v>12</v>
          </cell>
          <cell r="H373" t="str">
            <v>12</v>
          </cell>
          <cell r="I373" t="str">
            <v>8910</v>
          </cell>
        </row>
        <row r="373">
          <cell r="T373" t="str">
            <v>6</v>
          </cell>
        </row>
        <row r="373">
          <cell r="V373" t="str">
            <v>3</v>
          </cell>
        </row>
        <row r="374">
          <cell r="A374" t="str">
            <v>罗丹丹</v>
          </cell>
          <cell r="B374" t="str">
            <v>上海&amp;成都&amp;深圳销售（9.30-18.30）</v>
          </cell>
          <cell r="C374" t="str">
            <v>领视科技-营销中心-上海营销中心-上海营销一部-销售团队-朱行悟组</v>
          </cell>
          <cell r="D374" t="str">
            <v/>
          </cell>
          <cell r="E374" t="str">
            <v>销售专员</v>
          </cell>
          <cell r="F374" t="str">
            <v>17326733832797150</v>
          </cell>
          <cell r="G374" t="str">
            <v>16</v>
          </cell>
          <cell r="H374" t="str">
            <v>12</v>
          </cell>
          <cell r="I374" t="str">
            <v>11491</v>
          </cell>
        </row>
        <row r="374">
          <cell r="T374" t="str">
            <v>3</v>
          </cell>
        </row>
        <row r="374">
          <cell r="Y374" t="str">
            <v>16</v>
          </cell>
        </row>
        <row r="374">
          <cell r="AG374" t="str">
            <v>16</v>
          </cell>
        </row>
        <row r="374">
          <cell r="AL374" t="str">
            <v>16</v>
          </cell>
        </row>
        <row r="375">
          <cell r="A375" t="str">
            <v>马泽生</v>
          </cell>
          <cell r="B375" t="str">
            <v>上海&amp;成都&amp;深圳销售（9.30-18.30）</v>
          </cell>
          <cell r="C375" t="str">
            <v>领视科技-营销中心-上海营销中心-上海营销一部-销售团队-朱行悟组</v>
          </cell>
          <cell r="D375" t="str">
            <v/>
          </cell>
          <cell r="E375" t="str">
            <v>资深销售五级</v>
          </cell>
          <cell r="F375" t="str">
            <v>253257141138885166</v>
          </cell>
          <cell r="G375" t="str">
            <v>13</v>
          </cell>
          <cell r="H375" t="str">
            <v>12</v>
          </cell>
          <cell r="I375" t="str">
            <v>9676</v>
          </cell>
        </row>
        <row r="375">
          <cell r="T375" t="str">
            <v>4</v>
          </cell>
        </row>
        <row r="375">
          <cell r="V375" t="str">
            <v>3</v>
          </cell>
        </row>
        <row r="375">
          <cell r="Y375" t="str">
            <v>16</v>
          </cell>
        </row>
        <row r="375">
          <cell r="AG375" t="str">
            <v>16</v>
          </cell>
        </row>
        <row r="375">
          <cell r="AL375" t="str">
            <v>16</v>
          </cell>
        </row>
        <row r="376">
          <cell r="A376" t="str">
            <v>汪笑青</v>
          </cell>
          <cell r="B376" t="str">
            <v>上海&amp;成都&amp;深圳销售（9.30-18.30）</v>
          </cell>
          <cell r="C376" t="str">
            <v>领视科技-营销中心-上海营销中心-上海营销一部-销售团队-朱行悟组</v>
          </cell>
          <cell r="D376" t="str">
            <v/>
          </cell>
          <cell r="E376" t="str">
            <v>销售专员</v>
          </cell>
          <cell r="F376" t="str">
            <v>17167752112442812</v>
          </cell>
          <cell r="G376" t="str">
            <v>10</v>
          </cell>
          <cell r="H376" t="str">
            <v>12</v>
          </cell>
          <cell r="I376" t="str">
            <v>9531</v>
          </cell>
        </row>
        <row r="376">
          <cell r="T376" t="str">
            <v>7</v>
          </cell>
        </row>
        <row r="376">
          <cell r="V376" t="str">
            <v>2</v>
          </cell>
        </row>
        <row r="376">
          <cell r="Y376" t="str">
            <v>8</v>
          </cell>
        </row>
        <row r="376">
          <cell r="AG376" t="str">
            <v>8</v>
          </cell>
        </row>
        <row r="376">
          <cell r="AL376" t="str">
            <v>8</v>
          </cell>
        </row>
        <row r="377">
          <cell r="A377" t="str">
            <v>岳娟</v>
          </cell>
          <cell r="B377" t="str">
            <v>上海&amp;成都&amp;深圳销售（9.30-18.30）</v>
          </cell>
          <cell r="C377" t="str">
            <v>领视科技-营销中心-上海营销中心-上海营销一部-销售团队-朱行悟组</v>
          </cell>
          <cell r="D377" t="str">
            <v/>
          </cell>
          <cell r="E377" t="str">
            <v>资深销售二级</v>
          </cell>
          <cell r="F377" t="str">
            <v>2839026820758732</v>
          </cell>
          <cell r="G377" t="str">
            <v>12</v>
          </cell>
          <cell r="H377" t="str">
            <v>12</v>
          </cell>
          <cell r="I377" t="str">
            <v>10076</v>
          </cell>
        </row>
        <row r="377">
          <cell r="T377" t="str">
            <v>8</v>
          </cell>
        </row>
        <row r="377">
          <cell r="Y377" t="str">
            <v>16</v>
          </cell>
        </row>
        <row r="377">
          <cell r="AG377" t="str">
            <v>16</v>
          </cell>
        </row>
        <row r="377">
          <cell r="AL377" t="str">
            <v>8</v>
          </cell>
        </row>
        <row r="378">
          <cell r="A378" t="str">
            <v>朱行悟</v>
          </cell>
          <cell r="B378" t="str">
            <v>上海&amp;成都&amp;深圳销售（9.30-18.30）</v>
          </cell>
          <cell r="C378" t="str">
            <v>领视科技-营销中心-上海营销中心-上海营销一部-销售团队-朱行悟组</v>
          </cell>
          <cell r="D378" t="str">
            <v/>
          </cell>
          <cell r="E378" t="str">
            <v>中级销售主管</v>
          </cell>
          <cell r="F378" t="str">
            <v>142000585626493124</v>
          </cell>
          <cell r="G378" t="str">
            <v>13</v>
          </cell>
          <cell r="H378" t="str">
            <v>12</v>
          </cell>
          <cell r="I378" t="str">
            <v>9022</v>
          </cell>
        </row>
        <row r="378">
          <cell r="T378" t="str">
            <v>4</v>
          </cell>
        </row>
        <row r="378">
          <cell r="V378" t="str">
            <v>2</v>
          </cell>
        </row>
        <row r="378">
          <cell r="Y378" t="str">
            <v>8</v>
          </cell>
        </row>
        <row r="378">
          <cell r="AG378" t="str">
            <v>8</v>
          </cell>
        </row>
        <row r="379">
          <cell r="A379" t="str">
            <v>陈兰兰</v>
          </cell>
          <cell r="B379" t="str">
            <v>上海&amp;成都&amp;深圳销售（9.30-18.30）</v>
          </cell>
          <cell r="C379" t="str">
            <v>领视科技-营销中心-上海营销中心-上海营销一部-销售团队-朱行悟组-周媛组</v>
          </cell>
          <cell r="D379" t="str">
            <v/>
          </cell>
          <cell r="E379" t="str">
            <v>销售专员</v>
          </cell>
          <cell r="F379" t="str">
            <v>17318955228131364</v>
          </cell>
          <cell r="G379" t="str">
            <v>16</v>
          </cell>
          <cell r="H379" t="str">
            <v>12</v>
          </cell>
          <cell r="I379" t="str">
            <v>10748</v>
          </cell>
        </row>
        <row r="379">
          <cell r="T379" t="str">
            <v>3</v>
          </cell>
        </row>
        <row r="379">
          <cell r="Y379" t="str">
            <v>16</v>
          </cell>
        </row>
        <row r="379">
          <cell r="AG379" t="str">
            <v>16</v>
          </cell>
        </row>
        <row r="379">
          <cell r="AL379" t="str">
            <v>16</v>
          </cell>
        </row>
        <row r="380">
          <cell r="A380" t="str">
            <v>贺提鸿</v>
          </cell>
          <cell r="B380" t="str">
            <v>上海&amp;成都&amp;深圳销售（9.30-18.30）</v>
          </cell>
          <cell r="C380" t="str">
            <v>领视科技-营销中心-上海营销中心-上海营销一部-销售团队-朱行悟组-周媛组</v>
          </cell>
          <cell r="D380" t="str">
            <v/>
          </cell>
          <cell r="E380" t="str">
            <v>销售专员</v>
          </cell>
          <cell r="F380" t="str">
            <v>17175531475771217</v>
          </cell>
          <cell r="G380" t="str">
            <v>13</v>
          </cell>
          <cell r="H380" t="str">
            <v>12</v>
          </cell>
          <cell r="I380" t="str">
            <v>9533</v>
          </cell>
        </row>
        <row r="380">
          <cell r="T380" t="str">
            <v>3</v>
          </cell>
        </row>
        <row r="380">
          <cell r="V380" t="str">
            <v>3</v>
          </cell>
        </row>
        <row r="380">
          <cell r="Y380" t="str">
            <v>16</v>
          </cell>
        </row>
        <row r="380">
          <cell r="AG380" t="str">
            <v>16</v>
          </cell>
        </row>
        <row r="380">
          <cell r="AL380" t="str">
            <v>16</v>
          </cell>
        </row>
        <row r="381">
          <cell r="A381" t="str">
            <v>屈淑怡</v>
          </cell>
          <cell r="B381" t="str">
            <v>上海&amp;成都&amp;深圳销售（9.30-18.30）</v>
          </cell>
          <cell r="C381" t="str">
            <v>领视科技-营销中心-上海营销中心-上海营销一部-销售团队-朱行悟组-周媛组</v>
          </cell>
          <cell r="D381" t="str">
            <v/>
          </cell>
          <cell r="E381" t="str">
            <v>销售专员</v>
          </cell>
          <cell r="F381" t="str">
            <v>17266256540782148</v>
          </cell>
          <cell r="G381" t="str">
            <v>18</v>
          </cell>
          <cell r="H381" t="str">
            <v>12</v>
          </cell>
          <cell r="I381" t="str">
            <v>10464</v>
          </cell>
        </row>
        <row r="381">
          <cell r="V381" t="str">
            <v>1</v>
          </cell>
        </row>
        <row r="381">
          <cell r="Y381" t="str">
            <v>8</v>
          </cell>
        </row>
        <row r="381">
          <cell r="AG381" t="str">
            <v>8</v>
          </cell>
        </row>
        <row r="381">
          <cell r="AL381" t="str">
            <v>8</v>
          </cell>
        </row>
        <row r="382">
          <cell r="A382" t="str">
            <v>薛通</v>
          </cell>
          <cell r="B382" t="str">
            <v>上海&amp;成都&amp;深圳销售（9.30-18.30）</v>
          </cell>
          <cell r="C382" t="str">
            <v>领视科技-营销中心-上海营销中心-上海营销一部-销售团队-朱行悟组-周媛组</v>
          </cell>
          <cell r="D382" t="str">
            <v/>
          </cell>
          <cell r="E382" t="str">
            <v>销售专员</v>
          </cell>
          <cell r="F382" t="str">
            <v>17300810729175573</v>
          </cell>
          <cell r="G382" t="str">
            <v>8</v>
          </cell>
          <cell r="H382" t="str">
            <v>12</v>
          </cell>
          <cell r="I382" t="str">
            <v>5885</v>
          </cell>
        </row>
        <row r="382">
          <cell r="T382" t="str">
            <v>4</v>
          </cell>
          <cell r="U382" t="str">
            <v>8</v>
          </cell>
          <cell r="V382" t="str">
            <v>1</v>
          </cell>
          <cell r="W382" t="str">
            <v>48</v>
          </cell>
        </row>
        <row r="383">
          <cell r="A383" t="str">
            <v>周媛</v>
          </cell>
          <cell r="B383" t="str">
            <v>上海&amp;成都&amp;深圳销售（9.30-18.30）</v>
          </cell>
          <cell r="C383" t="str">
            <v>领视科技-营销中心-上海营销中心-上海营销一部-销售团队-朱行悟组-周媛组</v>
          </cell>
          <cell r="D383" t="str">
            <v/>
          </cell>
          <cell r="E383" t="str">
            <v>销售主管</v>
          </cell>
          <cell r="F383" t="str">
            <v>2161285015693043</v>
          </cell>
          <cell r="G383" t="str">
            <v>13</v>
          </cell>
          <cell r="H383" t="str">
            <v>12</v>
          </cell>
          <cell r="I383" t="str">
            <v>9497</v>
          </cell>
        </row>
        <row r="383">
          <cell r="T383" t="str">
            <v>3</v>
          </cell>
        </row>
        <row r="383">
          <cell r="V383" t="str">
            <v>3</v>
          </cell>
        </row>
        <row r="383">
          <cell r="Y383" t="str">
            <v>16</v>
          </cell>
        </row>
        <row r="383">
          <cell r="AG383" t="str">
            <v>16</v>
          </cell>
        </row>
        <row r="383">
          <cell r="AL383" t="str">
            <v>16</v>
          </cell>
        </row>
        <row r="384">
          <cell r="A384" t="str">
            <v>董皊</v>
          </cell>
          <cell r="B384" t="str">
            <v>上海办公室</v>
          </cell>
          <cell r="C384" t="str">
            <v>领视科技-营销中心-上海营销中心-上海营销一部-运营团队-董皊组</v>
          </cell>
          <cell r="D384" t="str">
            <v/>
          </cell>
          <cell r="E384" t="str">
            <v>运营主管</v>
          </cell>
          <cell r="F384" t="str">
            <v>11406364071080967</v>
          </cell>
          <cell r="G384" t="str">
            <v>14</v>
          </cell>
          <cell r="H384" t="str">
            <v>12</v>
          </cell>
          <cell r="I384" t="str">
            <v>6648</v>
          </cell>
        </row>
        <row r="384">
          <cell r="O384" t="str">
            <v>1</v>
          </cell>
          <cell r="P384" t="str">
            <v>315</v>
          </cell>
        </row>
        <row r="384">
          <cell r="V384" t="str">
            <v>5</v>
          </cell>
        </row>
        <row r="385">
          <cell r="A385" t="str">
            <v>罗婕</v>
          </cell>
          <cell r="B385" t="str">
            <v>上海办公室</v>
          </cell>
          <cell r="C385" t="str">
            <v>领视科技-营销中心-上海营销中心-上海营销一部-运营团队-董皊组</v>
          </cell>
          <cell r="D385" t="str">
            <v/>
          </cell>
          <cell r="E385" t="str">
            <v>运营专员</v>
          </cell>
          <cell r="F385" t="str">
            <v>17308587811997600</v>
          </cell>
          <cell r="G385" t="str">
            <v>18</v>
          </cell>
          <cell r="H385" t="str">
            <v>12</v>
          </cell>
          <cell r="I385" t="str">
            <v>8773</v>
          </cell>
        </row>
        <row r="385">
          <cell r="V385" t="str">
            <v>0.5</v>
          </cell>
          <cell r="W385" t="str">
            <v>4</v>
          </cell>
        </row>
        <row r="386">
          <cell r="A386" t="str">
            <v>马玉</v>
          </cell>
          <cell r="B386" t="str">
            <v>上海办公室</v>
          </cell>
          <cell r="C386" t="str">
            <v>领视科技-营销中心-上海营销中心-上海营销一部-运营团队-董皊组</v>
          </cell>
          <cell r="D386" t="str">
            <v/>
          </cell>
          <cell r="E386" t="str">
            <v>资深运营</v>
          </cell>
          <cell r="F386" t="str">
            <v>16266863351255069</v>
          </cell>
          <cell r="G386" t="str">
            <v>20</v>
          </cell>
          <cell r="H386" t="str">
            <v>12</v>
          </cell>
          <cell r="I386" t="str">
            <v>9497</v>
          </cell>
        </row>
        <row r="386">
          <cell r="R386" t="str">
            <v>1</v>
          </cell>
        </row>
        <row r="386">
          <cell r="AG386" t="str">
            <v>8</v>
          </cell>
        </row>
        <row r="386">
          <cell r="AI386" t="str">
            <v>8</v>
          </cell>
        </row>
        <row r="387">
          <cell r="A387" t="str">
            <v>张凯</v>
          </cell>
          <cell r="B387" t="str">
            <v>上海办公室</v>
          </cell>
          <cell r="C387" t="str">
            <v>领视科技-营销中心-上海营销中心-上海营销一部-运营团队-董皊组</v>
          </cell>
          <cell r="D387" t="str">
            <v/>
          </cell>
          <cell r="E387" t="str">
            <v>运营专员</v>
          </cell>
          <cell r="F387" t="str">
            <v>0433442735775887</v>
          </cell>
          <cell r="G387" t="str">
            <v>16</v>
          </cell>
          <cell r="H387" t="str">
            <v>12</v>
          </cell>
          <cell r="I387" t="str">
            <v>7590</v>
          </cell>
        </row>
        <row r="387">
          <cell r="R387" t="str">
            <v>1</v>
          </cell>
        </row>
        <row r="387">
          <cell r="V387" t="str">
            <v>1</v>
          </cell>
        </row>
        <row r="387">
          <cell r="Y387" t="str">
            <v>16</v>
          </cell>
        </row>
        <row r="387">
          <cell r="AC387" t="str">
            <v>2</v>
          </cell>
        </row>
        <row r="387">
          <cell r="AG387" t="str">
            <v>16</v>
          </cell>
        </row>
        <row r="387">
          <cell r="AL387" t="str">
            <v>16</v>
          </cell>
        </row>
        <row r="388">
          <cell r="A388" t="str">
            <v>朱韦平</v>
          </cell>
          <cell r="B388" t="str">
            <v>上海办公室</v>
          </cell>
          <cell r="C388" t="str">
            <v>领视科技-营销中心-上海营销中心-上海营销一部-运营团队-董皊组</v>
          </cell>
          <cell r="D388" t="str">
            <v/>
          </cell>
          <cell r="E388" t="str">
            <v>运营专员</v>
          </cell>
          <cell r="F388" t="str">
            <v>052437366526616382</v>
          </cell>
          <cell r="G388" t="str">
            <v>18</v>
          </cell>
          <cell r="H388" t="str">
            <v>12</v>
          </cell>
          <cell r="I388" t="str">
            <v>8922</v>
          </cell>
        </row>
        <row r="388">
          <cell r="V388" t="str">
            <v>1</v>
          </cell>
        </row>
        <row r="388">
          <cell r="Y388" t="str">
            <v>16</v>
          </cell>
        </row>
        <row r="388">
          <cell r="AE388" t="str">
            <v>1</v>
          </cell>
        </row>
        <row r="388">
          <cell r="AG388" t="str">
            <v>16</v>
          </cell>
        </row>
        <row r="388">
          <cell r="AL388" t="str">
            <v>16</v>
          </cell>
        </row>
        <row r="389">
          <cell r="A389" t="str">
            <v>罗培生</v>
          </cell>
          <cell r="B389" t="str">
            <v>深圳考勤组（研发团队）</v>
          </cell>
          <cell r="C389" t="str">
            <v>领视科技-营销中心-深圳营销中心</v>
          </cell>
          <cell r="D389" t="str">
            <v/>
          </cell>
          <cell r="E389" t="str">
            <v>深圳负责人</v>
          </cell>
          <cell r="F389" t="str">
            <v>023103421932055773</v>
          </cell>
          <cell r="G389" t="str">
            <v>18</v>
          </cell>
          <cell r="H389" t="str">
            <v>12</v>
          </cell>
          <cell r="I389" t="str">
            <v>10320</v>
          </cell>
        </row>
        <row r="389">
          <cell r="Q389" t="str">
            <v>1</v>
          </cell>
        </row>
        <row r="389">
          <cell r="T389" t="str">
            <v>4</v>
          </cell>
        </row>
        <row r="389">
          <cell r="V389" t="str">
            <v>2</v>
          </cell>
        </row>
        <row r="389">
          <cell r="AG389" t="str">
            <v>16</v>
          </cell>
        </row>
        <row r="389">
          <cell r="AI389" t="str">
            <v>16</v>
          </cell>
        </row>
        <row r="390">
          <cell r="A390" t="str">
            <v>康琪</v>
          </cell>
          <cell r="B390" t="str">
            <v>上海&amp;成都&amp;深圳销售（9.30-18.30）</v>
          </cell>
          <cell r="C390" t="str">
            <v>领视科技-营销中心-深圳营销中心-李天组</v>
          </cell>
          <cell r="D390" t="str">
            <v/>
          </cell>
          <cell r="E390" t="str">
            <v>销售专员</v>
          </cell>
          <cell r="F390" t="str">
            <v>17230826855818287</v>
          </cell>
          <cell r="G390" t="str">
            <v>16</v>
          </cell>
          <cell r="H390" t="str">
            <v>12</v>
          </cell>
          <cell r="I390" t="str">
            <v>9601</v>
          </cell>
        </row>
        <row r="390">
          <cell r="S390" t="str">
            <v>1</v>
          </cell>
        </row>
        <row r="390">
          <cell r="V390" t="str">
            <v>3</v>
          </cell>
          <cell r="W390" t="str">
            <v>8</v>
          </cell>
        </row>
        <row r="390">
          <cell r="Y390" t="str">
            <v>2.5</v>
          </cell>
        </row>
        <row r="390">
          <cell r="AG390" t="str">
            <v>16</v>
          </cell>
        </row>
        <row r="390">
          <cell r="AL390" t="str">
            <v>16</v>
          </cell>
        </row>
        <row r="391">
          <cell r="A391" t="str">
            <v>李天</v>
          </cell>
          <cell r="B391" t="str">
            <v>上海&amp;成都&amp;深圳销售（9.30-18.30）</v>
          </cell>
          <cell r="C391" t="str">
            <v>领视科技-营销中心-深圳营销中心-李天组</v>
          </cell>
          <cell r="D391" t="str">
            <v/>
          </cell>
          <cell r="E391" t="str">
            <v>销售主管</v>
          </cell>
          <cell r="F391" t="str">
            <v>17149614107867108</v>
          </cell>
          <cell r="G391" t="str">
            <v>2</v>
          </cell>
          <cell r="H391" t="str">
            <v>12</v>
          </cell>
          <cell r="I391" t="str">
            <v>675</v>
          </cell>
        </row>
        <row r="391">
          <cell r="R391" t="str">
            <v>1</v>
          </cell>
          <cell r="S391" t="str">
            <v>17</v>
          </cell>
        </row>
        <row r="392">
          <cell r="A392" t="str">
            <v>廖继涛</v>
          </cell>
          <cell r="B392" t="str">
            <v>上海&amp;成都&amp;深圳销售（9.30-18.30）</v>
          </cell>
          <cell r="C392" t="str">
            <v>领视科技-营销中心-深圳营销中心-李天组</v>
          </cell>
          <cell r="D392" t="str">
            <v/>
          </cell>
          <cell r="E392" t="str">
            <v>销售专员</v>
          </cell>
          <cell r="F392" t="str">
            <v>17252462428038152</v>
          </cell>
          <cell r="G392" t="str">
            <v>17</v>
          </cell>
          <cell r="H392" t="str">
            <v>12</v>
          </cell>
          <cell r="I392" t="str">
            <v>11286</v>
          </cell>
        </row>
        <row r="392">
          <cell r="S392" t="str">
            <v>1</v>
          </cell>
        </row>
        <row r="392">
          <cell r="Y392" t="str">
            <v>19.5</v>
          </cell>
        </row>
        <row r="392">
          <cell r="AG392" t="str">
            <v>28</v>
          </cell>
        </row>
        <row r="392">
          <cell r="AL392" t="str">
            <v>28</v>
          </cell>
        </row>
        <row r="393">
          <cell r="A393" t="str">
            <v>欧迪</v>
          </cell>
          <cell r="B393" t="str">
            <v>上海&amp;成都&amp;深圳销售（9.30-18.30）</v>
          </cell>
          <cell r="C393" t="str">
            <v>领视科技-营销中心-深圳营销中心-李天组</v>
          </cell>
          <cell r="D393" t="str">
            <v/>
          </cell>
          <cell r="E393" t="str">
            <v>销售专员</v>
          </cell>
          <cell r="F393" t="str">
            <v>17300831817514122</v>
          </cell>
          <cell r="G393" t="str">
            <v>14</v>
          </cell>
          <cell r="H393" t="str">
            <v>12</v>
          </cell>
          <cell r="I393" t="str">
            <v>9146</v>
          </cell>
        </row>
        <row r="393">
          <cell r="S393" t="str">
            <v>1</v>
          </cell>
        </row>
        <row r="393">
          <cell r="V393" t="str">
            <v>2</v>
          </cell>
        </row>
        <row r="393">
          <cell r="Y393" t="str">
            <v>32</v>
          </cell>
        </row>
        <row r="393">
          <cell r="AG393" t="str">
            <v>32</v>
          </cell>
        </row>
        <row r="393">
          <cell r="AL393" t="str">
            <v>32</v>
          </cell>
        </row>
        <row r="394">
          <cell r="A394" t="str">
            <v>陶爽</v>
          </cell>
          <cell r="B394" t="str">
            <v>上海&amp;成都&amp;深圳销售（9.30-18.30）</v>
          </cell>
          <cell r="C394" t="str">
            <v>领视科技-营销中心-深圳营销中心-李天组</v>
          </cell>
          <cell r="D394" t="str">
            <v/>
          </cell>
          <cell r="E394" t="str">
            <v>销售专员</v>
          </cell>
          <cell r="F394" t="str">
            <v>17297408698994298</v>
          </cell>
          <cell r="G394" t="str">
            <v>17</v>
          </cell>
          <cell r="H394" t="str">
            <v>12</v>
          </cell>
          <cell r="I394" t="str">
            <v>10982</v>
          </cell>
        </row>
        <row r="394">
          <cell r="S394" t="str">
            <v>3</v>
          </cell>
        </row>
        <row r="394">
          <cell r="AG394" t="str">
            <v>32</v>
          </cell>
        </row>
        <row r="394">
          <cell r="AL394" t="str">
            <v>32</v>
          </cell>
        </row>
        <row r="395">
          <cell r="A395" t="str">
            <v>王通</v>
          </cell>
          <cell r="B395" t="str">
            <v>上海&amp;成都&amp;深圳销售（9.30-18.30）</v>
          </cell>
          <cell r="C395" t="str">
            <v>领视科技-营销中心-深圳营销中心-李天组</v>
          </cell>
          <cell r="D395" t="str">
            <v/>
          </cell>
          <cell r="E395" t="str">
            <v>销售专员</v>
          </cell>
          <cell r="F395" t="str">
            <v>17124590165687329</v>
          </cell>
          <cell r="G395" t="str">
            <v>14</v>
          </cell>
          <cell r="H395" t="str">
            <v>12</v>
          </cell>
          <cell r="I395" t="str">
            <v>9129</v>
          </cell>
        </row>
        <row r="395">
          <cell r="S395" t="str">
            <v>1</v>
          </cell>
        </row>
        <row r="395">
          <cell r="V395" t="str">
            <v>3</v>
          </cell>
          <cell r="W395" t="str">
            <v>18</v>
          </cell>
        </row>
        <row r="395">
          <cell r="AG395" t="str">
            <v>8</v>
          </cell>
        </row>
        <row r="395">
          <cell r="AL395" t="str">
            <v>8</v>
          </cell>
        </row>
        <row r="396">
          <cell r="A396" t="str">
            <v>曾广光</v>
          </cell>
          <cell r="B396" t="str">
            <v>上海&amp;成都&amp;深圳销售（9.30-18.30）</v>
          </cell>
          <cell r="C396" t="str">
            <v>领视科技-营销中心-深圳营销中心-李天组</v>
          </cell>
          <cell r="D396" t="str">
            <v/>
          </cell>
          <cell r="E396" t="str">
            <v>销售专员</v>
          </cell>
          <cell r="F396" t="str">
            <v>17247470209592646</v>
          </cell>
          <cell r="G396" t="str">
            <v>15</v>
          </cell>
          <cell r="H396" t="str">
            <v>12</v>
          </cell>
          <cell r="I396" t="str">
            <v>9768</v>
          </cell>
        </row>
        <row r="396">
          <cell r="S396" t="str">
            <v>1</v>
          </cell>
        </row>
        <row r="396">
          <cell r="V396" t="str">
            <v>2</v>
          </cell>
        </row>
        <row r="396">
          <cell r="Y396" t="str">
            <v>24</v>
          </cell>
        </row>
        <row r="396">
          <cell r="AG396" t="str">
            <v>32</v>
          </cell>
        </row>
        <row r="396">
          <cell r="AL396" t="str">
            <v>32</v>
          </cell>
        </row>
        <row r="397">
          <cell r="A397" t="str">
            <v>刘建光</v>
          </cell>
          <cell r="B397" t="str">
            <v>上海&amp;成都&amp;深圳销售（9.30-18.30）</v>
          </cell>
          <cell r="C397" t="str">
            <v>领视科技-营销中心-深圳营销中心-习辉平组</v>
          </cell>
          <cell r="D397" t="str">
            <v/>
          </cell>
          <cell r="E397" t="str">
            <v>销售专员</v>
          </cell>
          <cell r="F397" t="str">
            <v>17174648416644086</v>
          </cell>
          <cell r="G397" t="str">
            <v>15</v>
          </cell>
          <cell r="H397" t="str">
            <v>12</v>
          </cell>
          <cell r="I397" t="str">
            <v>8451</v>
          </cell>
        </row>
        <row r="397">
          <cell r="Q397" t="str">
            <v>2</v>
          </cell>
        </row>
        <row r="397">
          <cell r="S397" t="str">
            <v>2</v>
          </cell>
        </row>
        <row r="397">
          <cell r="Y397" t="str">
            <v>21.5</v>
          </cell>
        </row>
        <row r="397">
          <cell r="AG397" t="str">
            <v>16</v>
          </cell>
        </row>
        <row r="397">
          <cell r="AL397" t="str">
            <v>16</v>
          </cell>
        </row>
        <row r="398">
          <cell r="A398" t="str">
            <v>刘晶</v>
          </cell>
          <cell r="B398" t="str">
            <v>上海&amp;成都&amp;深圳销售（9.30-18.30）</v>
          </cell>
          <cell r="C398" t="str">
            <v>领视科技-营销中心-深圳营销中心-习辉平组</v>
          </cell>
          <cell r="D398" t="str">
            <v/>
          </cell>
          <cell r="E398" t="str">
            <v>销售专员</v>
          </cell>
          <cell r="F398" t="str">
            <v>17199753742375997</v>
          </cell>
          <cell r="G398" t="str">
            <v>13</v>
          </cell>
          <cell r="H398" t="str">
            <v>12</v>
          </cell>
          <cell r="I398" t="str">
            <v>7957</v>
          </cell>
          <cell r="J398" t="str">
            <v>2</v>
          </cell>
          <cell r="K398" t="str">
            <v>3</v>
          </cell>
        </row>
        <row r="398">
          <cell r="S398" t="str">
            <v>1</v>
          </cell>
        </row>
        <row r="398">
          <cell r="V398" t="str">
            <v>6</v>
          </cell>
        </row>
        <row r="398">
          <cell r="Y398" t="str">
            <v>6.38</v>
          </cell>
        </row>
        <row r="398">
          <cell r="AG398" t="str">
            <v>13</v>
          </cell>
        </row>
        <row r="398">
          <cell r="AL398" t="str">
            <v>13</v>
          </cell>
        </row>
        <row r="399">
          <cell r="A399" t="str">
            <v>习辉平</v>
          </cell>
          <cell r="B399" t="str">
            <v>上海&amp;成都&amp;深圳销售（9.30-18.30）</v>
          </cell>
          <cell r="C399" t="str">
            <v>领视科技-营销中心-深圳营销中心-习辉平组</v>
          </cell>
          <cell r="D399" t="str">
            <v/>
          </cell>
          <cell r="E399" t="str">
            <v>销售主管</v>
          </cell>
          <cell r="F399" t="str">
            <v>17107316894367317</v>
          </cell>
          <cell r="G399" t="str">
            <v>14</v>
          </cell>
          <cell r="H399" t="str">
            <v>12</v>
          </cell>
          <cell r="I399" t="str">
            <v>9780</v>
          </cell>
        </row>
        <row r="399">
          <cell r="T399" t="str">
            <v>4</v>
          </cell>
        </row>
        <row r="399">
          <cell r="V399" t="str">
            <v>3</v>
          </cell>
        </row>
        <row r="399">
          <cell r="Y399" t="str">
            <v>16</v>
          </cell>
        </row>
        <row r="399">
          <cell r="AG399" t="str">
            <v>16</v>
          </cell>
        </row>
        <row r="399">
          <cell r="AL399" t="str">
            <v>16</v>
          </cell>
        </row>
        <row r="400">
          <cell r="A400" t="str">
            <v>张展腾</v>
          </cell>
          <cell r="B400" t="str">
            <v>上海&amp;成都&amp;深圳销售（9.30-18.30）</v>
          </cell>
          <cell r="C400" t="str">
            <v>领视科技-营销中心-深圳营销中心-习辉平组</v>
          </cell>
          <cell r="D400" t="str">
            <v/>
          </cell>
          <cell r="E400" t="str">
            <v>销售专员</v>
          </cell>
          <cell r="F400" t="str">
            <v>17180699185995426</v>
          </cell>
          <cell r="G400" t="str">
            <v>14</v>
          </cell>
          <cell r="H400" t="str">
            <v>12</v>
          </cell>
          <cell r="I400" t="str">
            <v>9316</v>
          </cell>
        </row>
        <row r="400">
          <cell r="T400" t="str">
            <v>3</v>
          </cell>
        </row>
        <row r="400">
          <cell r="V400" t="str">
            <v>4</v>
          </cell>
        </row>
        <row r="400">
          <cell r="Y400" t="str">
            <v>16</v>
          </cell>
        </row>
        <row r="400">
          <cell r="AG400" t="str">
            <v>16</v>
          </cell>
        </row>
        <row r="400">
          <cell r="AL400" t="str">
            <v>16</v>
          </cell>
        </row>
        <row r="401">
          <cell r="A401" t="str">
            <v>袁晶</v>
          </cell>
          <cell r="B401" t="str">
            <v>北京龙岩&amp;郑州&amp;厦门&amp;长沙&amp;西安销售（9.00-18.00）</v>
          </cell>
          <cell r="C401" t="str">
            <v>领视科技-营销中心-西安营销中心</v>
          </cell>
          <cell r="D401" t="str">
            <v/>
          </cell>
          <cell r="E401" t="str">
            <v>销售经理</v>
          </cell>
          <cell r="F401" t="str">
            <v>1617943425824777</v>
          </cell>
          <cell r="G401" t="str">
            <v>18</v>
          </cell>
          <cell r="H401" t="str">
            <v>12</v>
          </cell>
          <cell r="I401" t="str">
            <v>11531</v>
          </cell>
        </row>
        <row r="401">
          <cell r="T401" t="str">
            <v>4</v>
          </cell>
          <cell r="U401" t="str">
            <v>8</v>
          </cell>
        </row>
        <row r="401">
          <cell r="AG401" t="str">
            <v>8</v>
          </cell>
        </row>
        <row r="401">
          <cell r="AL401" t="str">
            <v>8</v>
          </cell>
        </row>
        <row r="402">
          <cell r="A402" t="str">
            <v>党磊</v>
          </cell>
          <cell r="B402" t="str">
            <v>北京龙岩&amp;郑州&amp;厦门&amp;长沙&amp;西安销售（9.00-18.00）</v>
          </cell>
          <cell r="C402" t="str">
            <v>领视科技-营销中心-西安营销中心-销售团队</v>
          </cell>
          <cell r="D402" t="str">
            <v/>
          </cell>
          <cell r="E402" t="str">
            <v>销售专员</v>
          </cell>
          <cell r="F402" t="str">
            <v>16911120135484440</v>
          </cell>
          <cell r="G402" t="str">
            <v>18</v>
          </cell>
          <cell r="H402" t="str">
            <v>12</v>
          </cell>
          <cell r="I402" t="str">
            <v>11603</v>
          </cell>
        </row>
        <row r="402">
          <cell r="R402" t="str">
            <v>1</v>
          </cell>
        </row>
        <row r="402">
          <cell r="V402" t="str">
            <v>2.5</v>
          </cell>
        </row>
        <row r="402">
          <cell r="AG402" t="str">
            <v>8</v>
          </cell>
        </row>
        <row r="402">
          <cell r="AL402" t="str">
            <v>8</v>
          </cell>
        </row>
        <row r="403">
          <cell r="A403" t="str">
            <v>杜修文</v>
          </cell>
          <cell r="B403" t="str">
            <v>北京龙岩&amp;郑州&amp;厦门&amp;长沙&amp;西安销售（9.00-18.00）</v>
          </cell>
          <cell r="C403" t="str">
            <v>领视科技-营销中心-西安营销中心-销售团队</v>
          </cell>
          <cell r="D403" t="str">
            <v/>
          </cell>
          <cell r="E403" t="str">
            <v>销售专员</v>
          </cell>
          <cell r="F403" t="str">
            <v>16914579453438253</v>
          </cell>
          <cell r="G403" t="str">
            <v>17</v>
          </cell>
          <cell r="H403" t="str">
            <v>12</v>
          </cell>
          <cell r="I403" t="str">
            <v>11967</v>
          </cell>
        </row>
        <row r="403">
          <cell r="S403" t="str">
            <v>2</v>
          </cell>
        </row>
        <row r="403">
          <cell r="Y403" t="str">
            <v>8</v>
          </cell>
        </row>
        <row r="403">
          <cell r="AG403" t="str">
            <v>8</v>
          </cell>
        </row>
        <row r="403">
          <cell r="AL403" t="str">
            <v>8</v>
          </cell>
        </row>
        <row r="404">
          <cell r="A404" t="str">
            <v>黄伟</v>
          </cell>
          <cell r="B404" t="str">
            <v>北京龙岩&amp;郑州&amp;厦门&amp;长沙&amp;西安销售（9.00-18.00）</v>
          </cell>
          <cell r="C404" t="str">
            <v>领视科技-营销中心-西安营销中心-销售团队</v>
          </cell>
          <cell r="D404" t="str">
            <v/>
          </cell>
          <cell r="E404" t="str">
            <v>资深销售二级</v>
          </cell>
          <cell r="F404" t="str">
            <v>16908552335211230</v>
          </cell>
          <cell r="G404" t="str">
            <v>16</v>
          </cell>
          <cell r="H404" t="str">
            <v>12</v>
          </cell>
          <cell r="I404" t="str">
            <v>11207</v>
          </cell>
        </row>
        <row r="404">
          <cell r="S404" t="str">
            <v>1</v>
          </cell>
        </row>
        <row r="404">
          <cell r="V404" t="str">
            <v>2.5</v>
          </cell>
        </row>
        <row r="405">
          <cell r="A405" t="str">
            <v>李根德</v>
          </cell>
          <cell r="B405" t="str">
            <v>北京龙岩&amp;郑州&amp;厦门&amp;长沙&amp;西安销售（9.00-18.00）</v>
          </cell>
          <cell r="C405" t="str">
            <v>领视科技-营销中心-西安营销中心-销售团队</v>
          </cell>
          <cell r="D405" t="str">
            <v/>
          </cell>
          <cell r="E405" t="str">
            <v>新媒体运营</v>
          </cell>
          <cell r="F405" t="str">
            <v>17240342957451635</v>
          </cell>
          <cell r="G405" t="str">
            <v>17</v>
          </cell>
          <cell r="H405" t="str">
            <v>12</v>
          </cell>
          <cell r="I405" t="str">
            <v>12190</v>
          </cell>
        </row>
        <row r="405">
          <cell r="S405" t="str">
            <v>1</v>
          </cell>
        </row>
        <row r="405">
          <cell r="V405" t="str">
            <v>1</v>
          </cell>
        </row>
        <row r="405">
          <cell r="Y405" t="str">
            <v>8</v>
          </cell>
        </row>
        <row r="405">
          <cell r="AG405" t="str">
            <v>8</v>
          </cell>
        </row>
        <row r="405">
          <cell r="AL405" t="str">
            <v>8</v>
          </cell>
        </row>
        <row r="406">
          <cell r="A406" t="str">
            <v>王磊</v>
          </cell>
          <cell r="B406" t="str">
            <v>北京龙岩&amp;郑州&amp;厦门&amp;长沙&amp;西安销售（9.00-18.00）</v>
          </cell>
          <cell r="C406" t="str">
            <v>领视科技-营销中心-西安营销中心-销售团队</v>
          </cell>
          <cell r="D406" t="str">
            <v/>
          </cell>
          <cell r="E406" t="str">
            <v>销售专员</v>
          </cell>
          <cell r="F406" t="str">
            <v>17101257311033449</v>
          </cell>
          <cell r="G406" t="str">
            <v>13</v>
          </cell>
          <cell r="H406" t="str">
            <v>12</v>
          </cell>
          <cell r="I406" t="str">
            <v>9126</v>
          </cell>
        </row>
        <row r="406">
          <cell r="S406" t="str">
            <v>1</v>
          </cell>
        </row>
        <row r="406">
          <cell r="V406" t="str">
            <v>5</v>
          </cell>
        </row>
        <row r="407">
          <cell r="A407" t="str">
            <v>宣晰童（离职）</v>
          </cell>
          <cell r="B407" t="str">
            <v>未加入考勤组</v>
          </cell>
          <cell r="C407" t="str">
            <v>领视科技-营销中心-西安营销中心-销售团队</v>
          </cell>
          <cell r="D407" t="str">
            <v/>
          </cell>
          <cell r="E407" t="str">
            <v>销售专员</v>
          </cell>
          <cell r="F407" t="str">
            <v>17307154542939862</v>
          </cell>
          <cell r="G407" t="str">
            <v>16</v>
          </cell>
          <cell r="H407" t="str">
            <v>8</v>
          </cell>
          <cell r="I407" t="str">
            <v>9859</v>
          </cell>
        </row>
        <row r="407">
          <cell r="R407" t="str">
            <v>1</v>
          </cell>
        </row>
        <row r="407">
          <cell r="U407" t="str">
            <v>8</v>
          </cell>
        </row>
        <row r="407">
          <cell r="W407" t="str">
            <v>3</v>
          </cell>
          <cell r="X407" t="str">
            <v>1</v>
          </cell>
          <cell r="Y407" t="str">
            <v>8</v>
          </cell>
        </row>
        <row r="407">
          <cell r="AG407" t="str">
            <v>8</v>
          </cell>
        </row>
        <row r="407">
          <cell r="AL407" t="str">
            <v>8</v>
          </cell>
        </row>
        <row r="408">
          <cell r="A408" t="str">
            <v>袁欢</v>
          </cell>
          <cell r="B408" t="str">
            <v>北京龙岩&amp;郑州&amp;厦门&amp;长沙&amp;西安销售（9.00-18.00）</v>
          </cell>
          <cell r="C408" t="str">
            <v>领视科技-营销中心-西安营销中心-销售团队</v>
          </cell>
          <cell r="D408" t="str">
            <v/>
          </cell>
          <cell r="E408" t="str">
            <v>销售专员</v>
          </cell>
          <cell r="F408" t="str">
            <v>17228365386421763</v>
          </cell>
          <cell r="G408" t="str">
            <v>16</v>
          </cell>
          <cell r="H408" t="str">
            <v>12</v>
          </cell>
          <cell r="I408" t="str">
            <v>10778</v>
          </cell>
        </row>
        <row r="408">
          <cell r="S408" t="str">
            <v>1</v>
          </cell>
        </row>
        <row r="408">
          <cell r="V408" t="str">
            <v>1</v>
          </cell>
        </row>
        <row r="408">
          <cell r="Y408" t="str">
            <v>8</v>
          </cell>
        </row>
        <row r="408">
          <cell r="AG408" t="str">
            <v>8</v>
          </cell>
        </row>
        <row r="408">
          <cell r="AL408" t="str">
            <v>8</v>
          </cell>
        </row>
        <row r="409">
          <cell r="A409" t="str">
            <v>张东升</v>
          </cell>
          <cell r="B409" t="str">
            <v>北京龙岩&amp;郑州&amp;厦门&amp;长沙&amp;西安销售（9.00-18.00）</v>
          </cell>
          <cell r="C409" t="str">
            <v>领视科技-营销中心-西安营销中心-销售团队</v>
          </cell>
          <cell r="D409" t="str">
            <v/>
          </cell>
          <cell r="E409" t="str">
            <v>销售专员</v>
          </cell>
          <cell r="F409" t="str">
            <v>16994073392586729</v>
          </cell>
          <cell r="G409" t="str">
            <v>17</v>
          </cell>
          <cell r="H409" t="str">
            <v>12</v>
          </cell>
          <cell r="I409" t="str">
            <v>11824</v>
          </cell>
        </row>
        <row r="409">
          <cell r="S409" t="str">
            <v>1</v>
          </cell>
        </row>
        <row r="409">
          <cell r="V409" t="str">
            <v>1</v>
          </cell>
        </row>
        <row r="409">
          <cell r="Y409" t="str">
            <v>8</v>
          </cell>
        </row>
        <row r="409">
          <cell r="AG409" t="str">
            <v>8</v>
          </cell>
        </row>
        <row r="409">
          <cell r="AL409" t="str">
            <v>8</v>
          </cell>
        </row>
        <row r="410">
          <cell r="A410" t="str">
            <v>张卓</v>
          </cell>
          <cell r="B410" t="str">
            <v>北京龙岩&amp;郑州&amp;厦门&amp;长沙&amp;西安销售（9.00-18.00）</v>
          </cell>
          <cell r="C410" t="str">
            <v>领视科技-营销中心-西安营销中心-销售团队</v>
          </cell>
          <cell r="D410" t="str">
            <v/>
          </cell>
          <cell r="E410" t="str">
            <v>销售专员</v>
          </cell>
          <cell r="F410" t="str">
            <v>16931897416036858</v>
          </cell>
          <cell r="G410" t="str">
            <v>17</v>
          </cell>
          <cell r="H410" t="str">
            <v>12</v>
          </cell>
          <cell r="I410" t="str">
            <v>11778</v>
          </cell>
        </row>
        <row r="410">
          <cell r="S410" t="str">
            <v>1</v>
          </cell>
        </row>
        <row r="410">
          <cell r="V410" t="str">
            <v>1.5</v>
          </cell>
        </row>
        <row r="410">
          <cell r="Y410" t="str">
            <v>8</v>
          </cell>
        </row>
        <row r="410">
          <cell r="AG410" t="str">
            <v>8</v>
          </cell>
        </row>
        <row r="410">
          <cell r="AL410" t="str">
            <v>8</v>
          </cell>
        </row>
        <row r="411">
          <cell r="A411" t="str">
            <v>蔡小明</v>
          </cell>
          <cell r="B411" t="str">
            <v>北京龙岩&amp;郑州&amp;厦门&amp;长沙&amp;西安销售（9.00-18.00）</v>
          </cell>
          <cell r="C411" t="str">
            <v>领视科技-营销中心-厦门营销中心-厦门营销二部-销售团队-汤章溢组</v>
          </cell>
          <cell r="D411" t="str">
            <v/>
          </cell>
          <cell r="E411" t="str">
            <v>销售专员</v>
          </cell>
          <cell r="F411" t="str">
            <v>3659081661-1705212527</v>
          </cell>
          <cell r="G411" t="str">
            <v>18</v>
          </cell>
          <cell r="H411" t="str">
            <v>12</v>
          </cell>
          <cell r="I411" t="str">
            <v>10077</v>
          </cell>
        </row>
        <row r="411">
          <cell r="T411" t="str">
            <v>3</v>
          </cell>
        </row>
        <row r="412">
          <cell r="A412" t="str">
            <v>陈敏莲</v>
          </cell>
          <cell r="B412" t="str">
            <v>北京龙岩&amp;郑州&amp;厦门&amp;长沙&amp;西安销售（9.00-18.00）</v>
          </cell>
          <cell r="C412" t="str">
            <v>领视科技-营销中心-厦门营销中心-厦门营销二部-销售团队-汤章溢组</v>
          </cell>
          <cell r="D412" t="str">
            <v/>
          </cell>
          <cell r="E412" t="str">
            <v>销售专员</v>
          </cell>
          <cell r="F412" t="str">
            <v>17168616049444007</v>
          </cell>
          <cell r="G412" t="str">
            <v>16</v>
          </cell>
          <cell r="H412" t="str">
            <v>12</v>
          </cell>
          <cell r="I412" t="str">
            <v>8069</v>
          </cell>
        </row>
        <row r="412">
          <cell r="V412" t="str">
            <v>3.5</v>
          </cell>
        </row>
        <row r="413">
          <cell r="A413" t="str">
            <v>蒋昌铭</v>
          </cell>
          <cell r="B413" t="str">
            <v>北京龙岩&amp;郑州&amp;厦门&amp;长沙&amp;西安销售（9.00-18.00）</v>
          </cell>
          <cell r="C413" t="str">
            <v>领视科技-营销中心-厦门营销中心-厦门营销二部-销售团队-汤章溢组</v>
          </cell>
          <cell r="D413" t="str">
            <v/>
          </cell>
          <cell r="E413" t="str">
            <v>销售专员</v>
          </cell>
          <cell r="F413" t="str">
            <v>17005292987563407</v>
          </cell>
          <cell r="G413" t="str">
            <v>17</v>
          </cell>
          <cell r="H413" t="str">
            <v>12</v>
          </cell>
          <cell r="I413" t="str">
            <v>8247</v>
          </cell>
        </row>
        <row r="413">
          <cell r="V413" t="str">
            <v>2.5</v>
          </cell>
        </row>
        <row r="413">
          <cell r="Y413" t="str">
            <v>4</v>
          </cell>
        </row>
        <row r="413">
          <cell r="AG413" t="str">
            <v>4</v>
          </cell>
        </row>
        <row r="413">
          <cell r="AL413" t="str">
            <v>4</v>
          </cell>
        </row>
        <row r="414">
          <cell r="A414" t="str">
            <v>李小青</v>
          </cell>
          <cell r="B414" t="str">
            <v>北京龙岩&amp;郑州&amp;厦门&amp;长沙&amp;西安销售（9.00-18.00）</v>
          </cell>
          <cell r="C414" t="str">
            <v>领视科技-营销中心-厦门营销中心-厦门营销二部-销售团队-汤章溢组</v>
          </cell>
          <cell r="D414" t="str">
            <v/>
          </cell>
          <cell r="E414" t="str">
            <v>销售专员</v>
          </cell>
          <cell r="F414" t="str">
            <v>17283501947914644</v>
          </cell>
          <cell r="G414" t="str">
            <v>16</v>
          </cell>
          <cell r="H414" t="str">
            <v>12</v>
          </cell>
          <cell r="I414" t="str">
            <v>8211</v>
          </cell>
        </row>
        <row r="414">
          <cell r="V414" t="str">
            <v>3</v>
          </cell>
        </row>
        <row r="415">
          <cell r="A415" t="str">
            <v>林福美</v>
          </cell>
          <cell r="B415" t="str">
            <v>北京龙岩&amp;郑州&amp;厦门&amp;长沙&amp;西安销售（9.00-18.00）</v>
          </cell>
          <cell r="C415" t="str">
            <v>领视科技-营销中心-厦门营销中心-厦门营销二部-销售团队-汤章溢组</v>
          </cell>
          <cell r="D415" t="str">
            <v/>
          </cell>
          <cell r="E415" t="str">
            <v>资深销售二级</v>
          </cell>
          <cell r="F415" t="str">
            <v>16762520071858600</v>
          </cell>
          <cell r="G415" t="str">
            <v>16</v>
          </cell>
          <cell r="H415" t="str">
            <v>12</v>
          </cell>
          <cell r="I415" t="str">
            <v>7895</v>
          </cell>
        </row>
        <row r="415">
          <cell r="V415" t="str">
            <v>3.5</v>
          </cell>
        </row>
        <row r="415">
          <cell r="Y415" t="str">
            <v>4</v>
          </cell>
        </row>
        <row r="415">
          <cell r="AG415" t="str">
            <v>4</v>
          </cell>
        </row>
        <row r="415">
          <cell r="AL415" t="str">
            <v>4</v>
          </cell>
        </row>
        <row r="416">
          <cell r="A416" t="str">
            <v>汤章溢</v>
          </cell>
          <cell r="B416" t="str">
            <v>北京龙岩&amp;郑州&amp;厦门&amp;长沙&amp;西安销售（9.00-18.00）</v>
          </cell>
          <cell r="C416" t="str">
            <v>领视科技-营销中心-厦门营销中心-厦门营销二部-销售团队-汤章溢组</v>
          </cell>
          <cell r="D416" t="str">
            <v/>
          </cell>
          <cell r="E416" t="str">
            <v>营销总监</v>
          </cell>
          <cell r="F416" t="str">
            <v>092405432327669286</v>
          </cell>
          <cell r="G416" t="str">
            <v>18</v>
          </cell>
          <cell r="H416" t="str">
            <v>12</v>
          </cell>
          <cell r="I416" t="str">
            <v>7681</v>
          </cell>
          <cell r="J416" t="str">
            <v>2</v>
          </cell>
          <cell r="K416" t="str">
            <v>63</v>
          </cell>
        </row>
        <row r="416">
          <cell r="R416" t="str">
            <v>2</v>
          </cell>
        </row>
        <row r="416">
          <cell r="U416" t="str">
            <v>40</v>
          </cell>
          <cell r="V416" t="str">
            <v>1</v>
          </cell>
        </row>
        <row r="416">
          <cell r="Y416" t="str">
            <v>16</v>
          </cell>
        </row>
        <row r="416">
          <cell r="AG416" t="str">
            <v>16</v>
          </cell>
        </row>
        <row r="416">
          <cell r="AL416" t="str">
            <v>16</v>
          </cell>
        </row>
        <row r="417">
          <cell r="A417" t="str">
            <v>徐琴</v>
          </cell>
          <cell r="B417" t="str">
            <v>北京龙岩&amp;郑州&amp;厦门&amp;长沙&amp;西安销售（9.00-18.00）</v>
          </cell>
          <cell r="C417" t="str">
            <v>领视科技-营销中心-厦门营销中心-厦门营销二部-销售团队-汤章溢组</v>
          </cell>
          <cell r="D417" t="str">
            <v/>
          </cell>
          <cell r="E417" t="str">
            <v>销售专员</v>
          </cell>
          <cell r="F417" t="str">
            <v>17167737893631440</v>
          </cell>
          <cell r="G417" t="str">
            <v>18</v>
          </cell>
          <cell r="H417" t="str">
            <v>12</v>
          </cell>
          <cell r="I417" t="str">
            <v>9240</v>
          </cell>
        </row>
        <row r="417">
          <cell r="V417" t="str">
            <v>1</v>
          </cell>
        </row>
        <row r="417">
          <cell r="Y417" t="str">
            <v>16</v>
          </cell>
        </row>
        <row r="417">
          <cell r="AG417" t="str">
            <v>16</v>
          </cell>
        </row>
        <row r="417">
          <cell r="AL417" t="str">
            <v>16</v>
          </cell>
        </row>
        <row r="418">
          <cell r="A418" t="str">
            <v>严重阳</v>
          </cell>
          <cell r="B418" t="str">
            <v>北京龙岩&amp;郑州&amp;厦门&amp;长沙&amp;西安销售（9.00-18.00）</v>
          </cell>
          <cell r="C418" t="str">
            <v>领视科技-营销中心-厦门营销中心-厦门营销二部-销售团队-汤章溢组</v>
          </cell>
          <cell r="D418" t="str">
            <v/>
          </cell>
          <cell r="E418" t="str">
            <v>销售专员</v>
          </cell>
          <cell r="F418" t="str">
            <v>17216995468844841</v>
          </cell>
          <cell r="G418" t="str">
            <v>18</v>
          </cell>
          <cell r="H418" t="str">
            <v>12</v>
          </cell>
          <cell r="I418" t="str">
            <v>8856</v>
          </cell>
        </row>
        <row r="418">
          <cell r="V418" t="str">
            <v>2</v>
          </cell>
        </row>
        <row r="418">
          <cell r="Y418" t="str">
            <v>3</v>
          </cell>
        </row>
        <row r="418">
          <cell r="AG418" t="str">
            <v>8</v>
          </cell>
        </row>
        <row r="418">
          <cell r="AL418" t="str">
            <v>8</v>
          </cell>
        </row>
        <row r="419">
          <cell r="A419" t="str">
            <v>蓝青青</v>
          </cell>
          <cell r="B419" t="str">
            <v>北京龙岩&amp;郑州&amp;厦门&amp;长沙&amp;西安销售（9.00-18.00）</v>
          </cell>
          <cell r="C419" t="str">
            <v>领视科技-营销中心-厦门营销中心-厦门营销二部-销售团队-汤章溢组-蓝青青组</v>
          </cell>
          <cell r="D419" t="str">
            <v/>
          </cell>
          <cell r="E419" t="str">
            <v>中级销售主管</v>
          </cell>
          <cell r="F419" t="str">
            <v>16762523471687597</v>
          </cell>
          <cell r="G419" t="str">
            <v>14</v>
          </cell>
          <cell r="H419" t="str">
            <v>12</v>
          </cell>
          <cell r="I419" t="str">
            <v>6759</v>
          </cell>
        </row>
        <row r="419">
          <cell r="S419" t="str">
            <v>2</v>
          </cell>
        </row>
        <row r="419">
          <cell r="V419" t="str">
            <v>3.5</v>
          </cell>
        </row>
        <row r="419">
          <cell r="Y419" t="str">
            <v>8</v>
          </cell>
        </row>
        <row r="419">
          <cell r="AG419" t="str">
            <v>8</v>
          </cell>
        </row>
        <row r="419">
          <cell r="AL419" t="str">
            <v>8</v>
          </cell>
        </row>
        <row r="420">
          <cell r="A420" t="str">
            <v>康燕</v>
          </cell>
          <cell r="B420" t="str">
            <v>北京龙岩&amp;郑州&amp;厦门&amp;长沙&amp;西安销售（9.00-18.00）</v>
          </cell>
          <cell r="C420" t="str">
            <v>领视科技-营销中心-厦门营销中心-厦门营销二部-销售团队-汤章溢组-许满玉组</v>
          </cell>
          <cell r="D420" t="str">
            <v/>
          </cell>
          <cell r="E420" t="str">
            <v>销售专员</v>
          </cell>
          <cell r="F420" t="str">
            <v>17107340572221379</v>
          </cell>
          <cell r="G420" t="str">
            <v>15</v>
          </cell>
          <cell r="H420" t="str">
            <v>12</v>
          </cell>
          <cell r="I420" t="str">
            <v>6889</v>
          </cell>
        </row>
        <row r="420">
          <cell r="Q420" t="str">
            <v>1</v>
          </cell>
        </row>
        <row r="420">
          <cell r="V420" t="str">
            <v>4</v>
          </cell>
        </row>
        <row r="421">
          <cell r="A421" t="str">
            <v>肖汝莉</v>
          </cell>
          <cell r="B421" t="str">
            <v>北京龙岩&amp;郑州&amp;厦门&amp;长沙&amp;西安销售（9.00-18.00）</v>
          </cell>
          <cell r="C421" t="str">
            <v>领视科技-营销中心-厦门营销中心-厦门营销二部-销售团队-汤章溢组-许满玉组</v>
          </cell>
          <cell r="D421" t="str">
            <v/>
          </cell>
          <cell r="E421" t="str">
            <v>销售专员</v>
          </cell>
          <cell r="F421" t="str">
            <v>1717465154515801</v>
          </cell>
          <cell r="G421" t="str">
            <v>16</v>
          </cell>
          <cell r="H421" t="str">
            <v>12</v>
          </cell>
          <cell r="I421" t="str">
            <v>7884</v>
          </cell>
        </row>
        <row r="421">
          <cell r="V421" t="str">
            <v>3</v>
          </cell>
        </row>
        <row r="422">
          <cell r="A422" t="str">
            <v>许满玉</v>
          </cell>
          <cell r="B422" t="str">
            <v>北京龙岩&amp;郑州&amp;厦门&amp;长沙&amp;西安销售（9.00-18.00）</v>
          </cell>
          <cell r="C422" t="str">
            <v>领视科技-营销中心-厦门营销中心-厦门营销二部-销售团队-汤章溢组-许满玉组</v>
          </cell>
          <cell r="D422" t="str">
            <v/>
          </cell>
          <cell r="E422" t="str">
            <v>中级销售主管</v>
          </cell>
          <cell r="F422" t="str">
            <v>16151683062543498</v>
          </cell>
          <cell r="G422" t="str">
            <v>13</v>
          </cell>
          <cell r="H422" t="str">
            <v>12</v>
          </cell>
          <cell r="I422" t="str">
            <v>6343</v>
          </cell>
        </row>
        <row r="422">
          <cell r="S422" t="str">
            <v>2</v>
          </cell>
        </row>
        <row r="422">
          <cell r="V422" t="str">
            <v>4</v>
          </cell>
        </row>
        <row r="423">
          <cell r="A423" t="str">
            <v>周阳</v>
          </cell>
          <cell r="B423" t="str">
            <v>北京龙岩&amp;郑州&amp;厦门&amp;长沙&amp;西安销售（9.00-18.00）</v>
          </cell>
          <cell r="C423" t="str">
            <v>领视科技-营销中心-厦门营销中心-厦门营销二部-销售团队-汤章溢组-许满玉组</v>
          </cell>
          <cell r="D423" t="str">
            <v/>
          </cell>
          <cell r="E423" t="str">
            <v>销售专员</v>
          </cell>
          <cell r="F423" t="str">
            <v>17156735453942002</v>
          </cell>
          <cell r="G423" t="str">
            <v>18</v>
          </cell>
          <cell r="H423" t="str">
            <v>12</v>
          </cell>
          <cell r="I423" t="str">
            <v>8909</v>
          </cell>
        </row>
        <row r="423">
          <cell r="V423" t="str">
            <v>1</v>
          </cell>
        </row>
        <row r="423">
          <cell r="Y423" t="str">
            <v>16</v>
          </cell>
        </row>
        <row r="423">
          <cell r="AG423" t="str">
            <v>16</v>
          </cell>
        </row>
        <row r="423">
          <cell r="AL423" t="str">
            <v>16</v>
          </cell>
        </row>
        <row r="424">
          <cell r="A424" t="str">
            <v>陈珊</v>
          </cell>
          <cell r="B424" t="str">
            <v>厦门办公室</v>
          </cell>
          <cell r="C424" t="str">
            <v>领视科技-营销中心-厦门营销中心-厦门营销二部-运营团队-杜雅妮组</v>
          </cell>
          <cell r="D424" t="str">
            <v/>
          </cell>
          <cell r="E424" t="str">
            <v>运营专员</v>
          </cell>
          <cell r="F424" t="str">
            <v>68335106101222274</v>
          </cell>
          <cell r="G424" t="str">
            <v>14</v>
          </cell>
          <cell r="H424" t="str">
            <v>12</v>
          </cell>
          <cell r="I424" t="str">
            <v>7320</v>
          </cell>
        </row>
        <row r="424">
          <cell r="V424" t="str">
            <v>4</v>
          </cell>
        </row>
        <row r="424">
          <cell r="Y424" t="str">
            <v>4</v>
          </cell>
        </row>
        <row r="424">
          <cell r="AF424" t="str">
            <v>0.5</v>
          </cell>
        </row>
        <row r="425">
          <cell r="A425" t="str">
            <v>杜雅妮</v>
          </cell>
          <cell r="B425" t="str">
            <v>厦门办公室</v>
          </cell>
          <cell r="C425" t="str">
            <v>领视科技-营销中心-厦门营销中心-厦门营销二部-运营团队-杜雅妮组</v>
          </cell>
          <cell r="D425" t="str">
            <v/>
          </cell>
          <cell r="E425" t="str">
            <v>运营主管</v>
          </cell>
          <cell r="F425" t="str">
            <v>213947176026647525</v>
          </cell>
          <cell r="G425" t="str">
            <v>15</v>
          </cell>
          <cell r="H425" t="str">
            <v>12</v>
          </cell>
          <cell r="I425" t="str">
            <v>7064</v>
          </cell>
        </row>
        <row r="425">
          <cell r="V425" t="str">
            <v>3.5</v>
          </cell>
        </row>
        <row r="425">
          <cell r="Y425" t="str">
            <v>16</v>
          </cell>
        </row>
        <row r="426">
          <cell r="A426" t="str">
            <v>叶云霞</v>
          </cell>
          <cell r="B426" t="str">
            <v>厦门办公室</v>
          </cell>
          <cell r="C426" t="str">
            <v>领视科技-营销中心-厦门营销中心-厦门营销二部-运营团队-杜雅妮组</v>
          </cell>
          <cell r="D426" t="str">
            <v/>
          </cell>
          <cell r="E426" t="str">
            <v>运营专员</v>
          </cell>
          <cell r="F426" t="str">
            <v>16908547099705555</v>
          </cell>
          <cell r="G426" t="str">
            <v>13</v>
          </cell>
          <cell r="H426" t="str">
            <v>12</v>
          </cell>
          <cell r="I426" t="str">
            <v>6542</v>
          </cell>
        </row>
        <row r="426">
          <cell r="V426" t="str">
            <v>5</v>
          </cell>
        </row>
        <row r="426">
          <cell r="Y426" t="str">
            <v>16</v>
          </cell>
        </row>
        <row r="426">
          <cell r="AG426" t="str">
            <v>8</v>
          </cell>
        </row>
        <row r="426">
          <cell r="AL426" t="str">
            <v>8</v>
          </cell>
        </row>
        <row r="427">
          <cell r="A427" t="str">
            <v>刘益先</v>
          </cell>
          <cell r="B427" t="str">
            <v>北京龙岩&amp;郑州&amp;厦门&amp;长沙&amp;西安销售（9.00-18.00）</v>
          </cell>
          <cell r="C427" t="str">
            <v>领视科技-营销中心-厦门营销中心-厦门营销一部</v>
          </cell>
          <cell r="D427" t="str">
            <v>0616684721361704</v>
          </cell>
          <cell r="E427" t="str">
            <v>营销总监</v>
          </cell>
          <cell r="F427" t="str">
            <v>0616684721361704</v>
          </cell>
          <cell r="G427" t="str">
            <v>18</v>
          </cell>
          <cell r="H427" t="str">
            <v>12</v>
          </cell>
          <cell r="I427" t="str">
            <v>10024</v>
          </cell>
          <cell r="J427" t="str">
            <v>1</v>
          </cell>
          <cell r="K427" t="str">
            <v>63</v>
          </cell>
        </row>
        <row r="427">
          <cell r="V427" t="str">
            <v>1</v>
          </cell>
        </row>
        <row r="427">
          <cell r="Y427" t="str">
            <v>16</v>
          </cell>
        </row>
        <row r="427">
          <cell r="AG427" t="str">
            <v>16</v>
          </cell>
        </row>
        <row r="427">
          <cell r="AL427" t="str">
            <v>16</v>
          </cell>
        </row>
        <row r="428">
          <cell r="A428" t="str">
            <v>许欣瑜</v>
          </cell>
          <cell r="B428" t="str">
            <v>厦门办公室</v>
          </cell>
          <cell r="C428" t="str">
            <v>领视科技-营销中心-厦门营销中心-厦门营销一部</v>
          </cell>
          <cell r="D428" t="str">
            <v/>
          </cell>
          <cell r="E428" t="str">
            <v>人事专员</v>
          </cell>
          <cell r="F428" t="str">
            <v>17096044580408739</v>
          </cell>
          <cell r="G428" t="str">
            <v>13</v>
          </cell>
          <cell r="H428" t="str">
            <v>12</v>
          </cell>
          <cell r="I428" t="str">
            <v>7015</v>
          </cell>
        </row>
        <row r="428">
          <cell r="S428" t="str">
            <v>2</v>
          </cell>
        </row>
        <row r="428">
          <cell r="V428" t="str">
            <v>4</v>
          </cell>
        </row>
        <row r="429">
          <cell r="A429" t="str">
            <v>魏力莉</v>
          </cell>
          <cell r="B429" t="str">
            <v>长泰销售（魏力莉）</v>
          </cell>
          <cell r="C429" t="str">
            <v>领视科技-营销中心-厦门营销中心-厦门营销一部-销售团队-长泰分部</v>
          </cell>
          <cell r="D429" t="str">
            <v>093033116538897629</v>
          </cell>
          <cell r="E429" t="str">
            <v>资深销售三级</v>
          </cell>
          <cell r="F429" t="str">
            <v>093033116538897629</v>
          </cell>
          <cell r="G429" t="str">
            <v>17</v>
          </cell>
          <cell r="H429" t="str">
            <v>12</v>
          </cell>
          <cell r="I429" t="str">
            <v>10428</v>
          </cell>
        </row>
        <row r="429">
          <cell r="V429" t="str">
            <v>2</v>
          </cell>
        </row>
        <row r="430">
          <cell r="A430" t="str">
            <v>陈丹琴</v>
          </cell>
          <cell r="B430" t="str">
            <v>北京龙岩&amp;郑州&amp;厦门&amp;长沙&amp;西安销售（9.00-18.00）</v>
          </cell>
          <cell r="C430" t="str">
            <v>领视科技-营销中心-厦门营销中心-厦门营销一部-销售团队-刘益先组</v>
          </cell>
          <cell r="D430" t="str">
            <v/>
          </cell>
          <cell r="E430" t="str">
            <v>销售专员</v>
          </cell>
          <cell r="F430" t="str">
            <v>17254987414873861</v>
          </cell>
          <cell r="G430" t="str">
            <v>18</v>
          </cell>
          <cell r="H430" t="str">
            <v>12</v>
          </cell>
          <cell r="I430" t="str">
            <v>8993</v>
          </cell>
          <cell r="J430" t="str">
            <v>3</v>
          </cell>
          <cell r="K430" t="str">
            <v>10</v>
          </cell>
        </row>
        <row r="430">
          <cell r="V430" t="str">
            <v>1.5</v>
          </cell>
        </row>
        <row r="430">
          <cell r="Y430" t="str">
            <v>16</v>
          </cell>
        </row>
        <row r="430">
          <cell r="AG430" t="str">
            <v>16</v>
          </cell>
        </row>
        <row r="430">
          <cell r="AL430" t="str">
            <v>16</v>
          </cell>
        </row>
        <row r="431">
          <cell r="A431" t="str">
            <v>黄娜君</v>
          </cell>
          <cell r="B431" t="str">
            <v>北京龙岩&amp;郑州&amp;厦门&amp;长沙&amp;西安销售（9.00-18.00）</v>
          </cell>
          <cell r="C431" t="str">
            <v>领视科技-营销中心-厦门营销中心-厦门营销一部-销售团队-刘益先组</v>
          </cell>
          <cell r="D431" t="str">
            <v/>
          </cell>
          <cell r="E431" t="str">
            <v>资深销售二级</v>
          </cell>
          <cell r="F431" t="str">
            <v>286964381539795523</v>
          </cell>
          <cell r="G431" t="str">
            <v>14</v>
          </cell>
          <cell r="H431" t="str">
            <v>12</v>
          </cell>
          <cell r="I431" t="str">
            <v>5673</v>
          </cell>
          <cell r="J431" t="str">
            <v>12</v>
          </cell>
          <cell r="K431" t="str">
            <v>206</v>
          </cell>
        </row>
        <row r="431">
          <cell r="Q431" t="str">
            <v>2</v>
          </cell>
        </row>
        <row r="431">
          <cell r="V431" t="str">
            <v>5</v>
          </cell>
        </row>
        <row r="432">
          <cell r="A432" t="str">
            <v>蓝坤燕</v>
          </cell>
          <cell r="B432" t="str">
            <v>北京龙岩&amp;郑州&amp;厦门&amp;长沙&amp;西安销售（9.00-18.00）</v>
          </cell>
          <cell r="C432" t="str">
            <v>领视科技-营销中心-厦门营销中心-厦门营销一部-销售团队-刘益先组</v>
          </cell>
          <cell r="D432" t="str">
            <v/>
          </cell>
          <cell r="E432" t="str">
            <v>资深销售一级</v>
          </cell>
          <cell r="F432" t="str">
            <v>16176734809969746</v>
          </cell>
          <cell r="G432" t="str">
            <v>19</v>
          </cell>
          <cell r="H432" t="str">
            <v>12</v>
          </cell>
          <cell r="I432" t="str">
            <v>7904</v>
          </cell>
        </row>
        <row r="432">
          <cell r="AE432" t="str">
            <v>3</v>
          </cell>
        </row>
        <row r="433">
          <cell r="A433" t="str">
            <v>廖齐辉</v>
          </cell>
          <cell r="B433" t="str">
            <v>北京龙岩&amp;郑州&amp;厦门&amp;长沙&amp;西安销售（9.00-18.00）</v>
          </cell>
          <cell r="C433" t="str">
            <v>领视科技-营销中心-厦门营销中心-厦门营销一部-销售团队-刘益先组</v>
          </cell>
          <cell r="D433" t="str">
            <v/>
          </cell>
          <cell r="E433" t="str">
            <v>资深销售四级</v>
          </cell>
          <cell r="F433" t="str">
            <v>231307494524632207</v>
          </cell>
          <cell r="G433" t="str">
            <v>16</v>
          </cell>
          <cell r="H433" t="str">
            <v>12</v>
          </cell>
          <cell r="I433" t="str">
            <v>9542</v>
          </cell>
          <cell r="J433" t="str">
            <v>1</v>
          </cell>
          <cell r="K433" t="str">
            <v>6</v>
          </cell>
        </row>
        <row r="433">
          <cell r="T433" t="str">
            <v>7</v>
          </cell>
        </row>
        <row r="433">
          <cell r="V433" t="str">
            <v>1</v>
          </cell>
        </row>
        <row r="433">
          <cell r="Y433" t="str">
            <v>32</v>
          </cell>
        </row>
        <row r="433">
          <cell r="AG433" t="str">
            <v>32</v>
          </cell>
        </row>
        <row r="433">
          <cell r="AL433" t="str">
            <v>32</v>
          </cell>
        </row>
        <row r="434">
          <cell r="A434" t="str">
            <v>林双玲</v>
          </cell>
          <cell r="B434" t="str">
            <v>北京龙岩&amp;郑州&amp;厦门&amp;长沙&amp;西安销售（9.00-18.00）</v>
          </cell>
          <cell r="C434" t="str">
            <v>领视科技-营销中心-厦门营销中心-厦门营销一部-销售团队-刘益先组</v>
          </cell>
          <cell r="D434" t="str">
            <v/>
          </cell>
          <cell r="E434" t="str">
            <v>销售专员</v>
          </cell>
          <cell r="F434" t="str">
            <v>17119358080695523</v>
          </cell>
          <cell r="G434" t="str">
            <v>16</v>
          </cell>
          <cell r="H434" t="str">
            <v>12</v>
          </cell>
          <cell r="I434" t="str">
            <v>8233</v>
          </cell>
        </row>
        <row r="434">
          <cell r="T434" t="str">
            <v>1</v>
          </cell>
        </row>
        <row r="434">
          <cell r="V434" t="str">
            <v>2.5</v>
          </cell>
        </row>
        <row r="435">
          <cell r="A435" t="str">
            <v>林雨铮</v>
          </cell>
          <cell r="B435" t="str">
            <v>北京龙岩&amp;郑州&amp;厦门&amp;长沙&amp;西安销售（9.00-18.00）</v>
          </cell>
          <cell r="C435" t="str">
            <v>领视科技-营销中心-厦门营销中心-厦门营销一部-销售团队-刘益先组</v>
          </cell>
          <cell r="D435" t="str">
            <v/>
          </cell>
          <cell r="E435" t="str">
            <v>销售专员</v>
          </cell>
          <cell r="F435" t="str">
            <v>17115092089569351</v>
          </cell>
          <cell r="G435" t="str">
            <v>16</v>
          </cell>
          <cell r="H435" t="str">
            <v>12</v>
          </cell>
          <cell r="I435" t="str">
            <v>7409</v>
          </cell>
          <cell r="J435" t="str">
            <v>2</v>
          </cell>
          <cell r="K435" t="str">
            <v>11</v>
          </cell>
        </row>
        <row r="435">
          <cell r="Q435" t="str">
            <v>1</v>
          </cell>
        </row>
        <row r="435">
          <cell r="V435" t="str">
            <v>3</v>
          </cell>
        </row>
        <row r="435">
          <cell r="Y435" t="str">
            <v>8</v>
          </cell>
        </row>
        <row r="435">
          <cell r="AG435" t="str">
            <v>8</v>
          </cell>
        </row>
        <row r="435">
          <cell r="AL435" t="str">
            <v>8</v>
          </cell>
        </row>
        <row r="436">
          <cell r="A436" t="str">
            <v>刘建镇</v>
          </cell>
          <cell r="B436" t="str">
            <v>北京龙岩&amp;郑州&amp;厦门&amp;长沙&amp;西安销售（9.00-18.00）</v>
          </cell>
          <cell r="C436" t="str">
            <v>领视科技-营销中心-厦门营销中心-厦门营销一部-销售团队-刘益先组</v>
          </cell>
          <cell r="D436" t="str">
            <v/>
          </cell>
          <cell r="E436" t="str">
            <v>销售主管</v>
          </cell>
          <cell r="F436" t="str">
            <v>16843973611906318</v>
          </cell>
          <cell r="G436" t="str">
            <v>18</v>
          </cell>
          <cell r="H436" t="str">
            <v>12</v>
          </cell>
          <cell r="I436" t="str">
            <v>9139</v>
          </cell>
        </row>
        <row r="436">
          <cell r="V436" t="str">
            <v>1</v>
          </cell>
        </row>
        <row r="436">
          <cell r="Y436" t="str">
            <v>8</v>
          </cell>
        </row>
        <row r="436">
          <cell r="AG436" t="str">
            <v>8</v>
          </cell>
        </row>
        <row r="436">
          <cell r="AL436" t="str">
            <v>8</v>
          </cell>
        </row>
        <row r="437">
          <cell r="A437" t="str">
            <v>沈宽敏（离职）</v>
          </cell>
          <cell r="B437" t="str">
            <v>未加入考勤组</v>
          </cell>
          <cell r="C437" t="str">
            <v>领视科技-营销中心-厦门营销中心-厦门营销一部-销售团队-刘益先组</v>
          </cell>
          <cell r="D437" t="str">
            <v/>
          </cell>
          <cell r="E437" t="str">
            <v>销售专员</v>
          </cell>
          <cell r="F437" t="str">
            <v>17300791494979131</v>
          </cell>
          <cell r="G437" t="str">
            <v>12</v>
          </cell>
          <cell r="H437" t="str">
            <v>5</v>
          </cell>
          <cell r="I437" t="str">
            <v>6182</v>
          </cell>
          <cell r="J437" t="str">
            <v>1</v>
          </cell>
          <cell r="K437" t="str">
            <v>2</v>
          </cell>
        </row>
        <row r="438">
          <cell r="A438" t="str">
            <v>温友杭</v>
          </cell>
          <cell r="B438" t="str">
            <v>北京龙岩&amp;郑州&amp;厦门&amp;长沙&amp;西安销售（9.00-18.00）</v>
          </cell>
          <cell r="C438" t="str">
            <v>领视科技-营销中心-厦门营销中心-厦门营销一部-销售团队-刘益先组</v>
          </cell>
          <cell r="D438" t="str">
            <v/>
          </cell>
          <cell r="E438" t="str">
            <v>销售专员</v>
          </cell>
          <cell r="F438" t="str">
            <v>17185918451846403</v>
          </cell>
          <cell r="G438" t="str">
            <v>17</v>
          </cell>
          <cell r="H438" t="str">
            <v>12</v>
          </cell>
          <cell r="I438" t="str">
            <v>10551</v>
          </cell>
          <cell r="J438" t="str">
            <v>5</v>
          </cell>
          <cell r="K438" t="str">
            <v>22</v>
          </cell>
        </row>
        <row r="438">
          <cell r="S438" t="str">
            <v>2</v>
          </cell>
        </row>
        <row r="438">
          <cell r="V438" t="str">
            <v>0.5</v>
          </cell>
        </row>
        <row r="439">
          <cell r="A439" t="str">
            <v>谢雪平</v>
          </cell>
          <cell r="B439" t="str">
            <v>北京龙岩&amp;郑州&amp;厦门&amp;长沙&amp;西安销售（9.00-18.00）</v>
          </cell>
          <cell r="C439" t="str">
            <v>领视科技-营销中心-厦门营销中心-厦门营销一部-销售团队-刘益先组</v>
          </cell>
          <cell r="D439" t="str">
            <v/>
          </cell>
          <cell r="E439" t="str">
            <v>销售专员</v>
          </cell>
          <cell r="F439" t="str">
            <v>17109867464687947</v>
          </cell>
          <cell r="G439" t="str">
            <v>16</v>
          </cell>
          <cell r="H439" t="str">
            <v>12</v>
          </cell>
          <cell r="I439" t="str">
            <v>7877</v>
          </cell>
        </row>
        <row r="439">
          <cell r="V439" t="str">
            <v>3</v>
          </cell>
        </row>
        <row r="440">
          <cell r="A440" t="str">
            <v>杨潮侠</v>
          </cell>
          <cell r="B440" t="str">
            <v>北京龙岩&amp;郑州&amp;厦门&amp;长沙&amp;西安销售（9.00-18.00）</v>
          </cell>
          <cell r="C440" t="str">
            <v>领视科技-营销中心-厦门营销中心-厦门营销一部-销售团队-刘益先组</v>
          </cell>
          <cell r="D440" t="str">
            <v/>
          </cell>
          <cell r="E440" t="str">
            <v>销售专员</v>
          </cell>
          <cell r="F440" t="str">
            <v>17218701528005091</v>
          </cell>
          <cell r="G440" t="str">
            <v>17</v>
          </cell>
          <cell r="H440" t="str">
            <v>12</v>
          </cell>
          <cell r="I440" t="str">
            <v>8513</v>
          </cell>
          <cell r="J440" t="str">
            <v>3</v>
          </cell>
          <cell r="K440" t="str">
            <v>12</v>
          </cell>
        </row>
        <row r="440">
          <cell r="V440" t="str">
            <v>2</v>
          </cell>
        </row>
        <row r="440">
          <cell r="Y440" t="str">
            <v>16</v>
          </cell>
        </row>
        <row r="440">
          <cell r="AG440" t="str">
            <v>16</v>
          </cell>
        </row>
        <row r="440">
          <cell r="AL440" t="str">
            <v>16</v>
          </cell>
        </row>
        <row r="441">
          <cell r="A441" t="str">
            <v>叶瑞珠</v>
          </cell>
          <cell r="B441" t="str">
            <v>北京龙岩&amp;郑州&amp;厦门&amp;长沙&amp;西安销售（9.00-18.00）</v>
          </cell>
          <cell r="C441" t="str">
            <v>领视科技-营销中心-厦门营销中心-厦门营销一部-销售团队-刘益先组</v>
          </cell>
          <cell r="D441" t="str">
            <v/>
          </cell>
          <cell r="E441" t="str">
            <v>销售专员</v>
          </cell>
          <cell r="F441" t="str">
            <v>17119367254713548</v>
          </cell>
          <cell r="G441" t="str">
            <v>15</v>
          </cell>
          <cell r="H441" t="str">
            <v>12</v>
          </cell>
          <cell r="I441" t="str">
            <v>7457</v>
          </cell>
          <cell r="J441" t="str">
            <v>3</v>
          </cell>
          <cell r="K441" t="str">
            <v>11</v>
          </cell>
        </row>
        <row r="441">
          <cell r="Q441" t="str">
            <v>1</v>
          </cell>
        </row>
        <row r="441">
          <cell r="T441" t="str">
            <v>3</v>
          </cell>
        </row>
        <row r="441">
          <cell r="V441" t="str">
            <v>3</v>
          </cell>
        </row>
        <row r="442">
          <cell r="A442" t="str">
            <v>郑鸿政</v>
          </cell>
          <cell r="B442" t="str">
            <v>北京龙岩&amp;郑州&amp;厦门&amp;长沙&amp;西安销售（9.00-18.00）</v>
          </cell>
          <cell r="C442" t="str">
            <v>领视科技-营销中心-厦门营销中心-厦门营销一部-销售团队-刘益先组</v>
          </cell>
          <cell r="D442" t="str">
            <v/>
          </cell>
          <cell r="E442" t="str">
            <v>销售专员</v>
          </cell>
          <cell r="F442" t="str">
            <v>17191937127341355</v>
          </cell>
          <cell r="G442" t="str">
            <v>18</v>
          </cell>
          <cell r="H442" t="str">
            <v>12</v>
          </cell>
          <cell r="I442" t="str">
            <v>9245</v>
          </cell>
        </row>
        <row r="442">
          <cell r="S442" t="str">
            <v>1</v>
          </cell>
        </row>
        <row r="442">
          <cell r="Y442" t="str">
            <v>16</v>
          </cell>
        </row>
        <row r="442">
          <cell r="AG442" t="str">
            <v>16</v>
          </cell>
        </row>
        <row r="442">
          <cell r="AL442" t="str">
            <v>16</v>
          </cell>
        </row>
        <row r="443">
          <cell r="A443" t="str">
            <v>周贵清</v>
          </cell>
          <cell r="B443" t="str">
            <v>北京龙岩&amp;郑州&amp;厦门&amp;长沙&amp;西安销售（9.00-18.00）</v>
          </cell>
          <cell r="C443" t="str">
            <v>领视科技-营销中心-厦门营销中心-厦门营销一部-销售团队-刘益先组</v>
          </cell>
          <cell r="D443" t="str">
            <v/>
          </cell>
          <cell r="E443" t="str">
            <v>销售专员</v>
          </cell>
          <cell r="F443" t="str">
            <v>17261046047587268</v>
          </cell>
          <cell r="G443" t="str">
            <v>18</v>
          </cell>
          <cell r="H443" t="str">
            <v>12</v>
          </cell>
          <cell r="I443" t="str">
            <v>9305</v>
          </cell>
        </row>
        <row r="443">
          <cell r="V443" t="str">
            <v>1</v>
          </cell>
        </row>
        <row r="443">
          <cell r="Y443" t="str">
            <v>24</v>
          </cell>
        </row>
        <row r="443">
          <cell r="AG443" t="str">
            <v>24</v>
          </cell>
        </row>
        <row r="443">
          <cell r="AL443" t="str">
            <v>24</v>
          </cell>
        </row>
        <row r="444">
          <cell r="A444" t="str">
            <v>李梦阳</v>
          </cell>
          <cell r="B444" t="str">
            <v>厦门办公室</v>
          </cell>
          <cell r="C444" t="str">
            <v>领视科技-营销中心-厦门营销中心-厦门营销一部-运营团队-李梦阳组</v>
          </cell>
          <cell r="D444" t="str">
            <v/>
          </cell>
          <cell r="E444" t="str">
            <v>运营主管</v>
          </cell>
          <cell r="F444" t="str">
            <v>046025331026283547</v>
          </cell>
          <cell r="G444" t="str">
            <v>19</v>
          </cell>
          <cell r="H444" t="str">
            <v>12</v>
          </cell>
          <cell r="I444" t="str">
            <v>10767</v>
          </cell>
        </row>
        <row r="444">
          <cell r="V444" t="str">
            <v>3</v>
          </cell>
        </row>
        <row r="444">
          <cell r="AG444" t="str">
            <v>16</v>
          </cell>
        </row>
        <row r="444">
          <cell r="AI444" t="str">
            <v>16</v>
          </cell>
        </row>
        <row r="445">
          <cell r="A445" t="str">
            <v>孙敏</v>
          </cell>
          <cell r="B445" t="str">
            <v>厦门办公室</v>
          </cell>
          <cell r="C445" t="str">
            <v>领视科技-营销中心-厦门营销中心-厦门营销一部-运营团队-李梦阳组</v>
          </cell>
          <cell r="D445" t="str">
            <v/>
          </cell>
          <cell r="E445" t="str">
            <v>运营专员</v>
          </cell>
          <cell r="F445" t="str">
            <v>2804636356750870</v>
          </cell>
          <cell r="G445" t="str">
            <v>15</v>
          </cell>
          <cell r="H445" t="str">
            <v>12</v>
          </cell>
          <cell r="I445" t="str">
            <v>7523</v>
          </cell>
          <cell r="J445" t="str">
            <v>2</v>
          </cell>
          <cell r="K445" t="str">
            <v>5</v>
          </cell>
        </row>
        <row r="445">
          <cell r="V445" t="str">
            <v>4</v>
          </cell>
        </row>
        <row r="446">
          <cell r="A446" t="str">
            <v>王家盛</v>
          </cell>
          <cell r="B446" t="str">
            <v>厦门办公室</v>
          </cell>
          <cell r="C446" t="str">
            <v>领视科技-营销中心-厦门营销中心-厦门营销一部-运营团队-李梦阳组</v>
          </cell>
          <cell r="D446" t="str">
            <v/>
          </cell>
          <cell r="E446" t="str">
            <v>运营专员</v>
          </cell>
          <cell r="F446" t="str">
            <v>263249363029183664</v>
          </cell>
          <cell r="G446" t="str">
            <v>14</v>
          </cell>
          <cell r="H446" t="str">
            <v>12</v>
          </cell>
          <cell r="I446" t="str">
            <v>7237</v>
          </cell>
        </row>
        <row r="446">
          <cell r="V446" t="str">
            <v>5</v>
          </cell>
        </row>
        <row r="447">
          <cell r="A447" t="str">
            <v>夜琛</v>
          </cell>
          <cell r="B447" t="str">
            <v>厦门办公室</v>
          </cell>
          <cell r="C447" t="str">
            <v>领视科技-营销中心-厦门营销中心-厦门营销一部-运营团队-李梦阳组</v>
          </cell>
          <cell r="D447" t="str">
            <v/>
          </cell>
          <cell r="E447" t="str">
            <v>运营专员</v>
          </cell>
          <cell r="F447" t="str">
            <v>0562086705736895</v>
          </cell>
          <cell r="G447" t="str">
            <v>18</v>
          </cell>
          <cell r="H447" t="str">
            <v>12</v>
          </cell>
          <cell r="I447" t="str">
            <v>9243</v>
          </cell>
        </row>
        <row r="447">
          <cell r="V447" t="str">
            <v>1</v>
          </cell>
        </row>
        <row r="448">
          <cell r="A448" t="str">
            <v>郭学雷</v>
          </cell>
          <cell r="B448" t="str">
            <v>北京龙岩&amp;郑州&amp;厦门&amp;长沙&amp;西安销售（9.00-18.00）</v>
          </cell>
          <cell r="C448" t="str">
            <v>领视科技-营销中心-郑州营销中心</v>
          </cell>
          <cell r="D448" t="str">
            <v/>
          </cell>
          <cell r="E448" t="str">
            <v>营销总监</v>
          </cell>
          <cell r="F448" t="str">
            <v>045050455736418046</v>
          </cell>
        </row>
        <row r="448">
          <cell r="H448" t="str">
            <v>12</v>
          </cell>
        </row>
        <row r="448">
          <cell r="T448" t="str">
            <v>2</v>
          </cell>
        </row>
        <row r="449">
          <cell r="A449" t="str">
            <v>安治豪</v>
          </cell>
          <cell r="B449" t="str">
            <v>北京龙岩&amp;郑州&amp;厦门&amp;长沙&amp;西安销售（9.00-18.00）</v>
          </cell>
          <cell r="C449" t="str">
            <v>领视科技-营销中心-郑州营销中心-销售团队</v>
          </cell>
          <cell r="D449" t="str">
            <v/>
          </cell>
          <cell r="E449" t="str">
            <v>销售专员</v>
          </cell>
          <cell r="F449" t="str">
            <v>16989905264738515</v>
          </cell>
        </row>
        <row r="449">
          <cell r="H449" t="str">
            <v>12</v>
          </cell>
        </row>
        <row r="449">
          <cell r="AG449" t="str">
            <v>16</v>
          </cell>
        </row>
        <row r="449">
          <cell r="AL449" t="str">
            <v>16</v>
          </cell>
        </row>
        <row r="450">
          <cell r="A450" t="str">
            <v>陈建鹏</v>
          </cell>
          <cell r="B450" t="str">
            <v>北京龙岩&amp;郑州&amp;厦门&amp;长沙&amp;西安销售（9.00-18.00）</v>
          </cell>
          <cell r="C450" t="str">
            <v>领视科技-营销中心-郑州营销中心-销售团队</v>
          </cell>
          <cell r="D450" t="str">
            <v/>
          </cell>
          <cell r="E450" t="str">
            <v>销售专员</v>
          </cell>
          <cell r="F450" t="str">
            <v>17343315175554142</v>
          </cell>
        </row>
        <row r="450">
          <cell r="H450" t="str">
            <v>12</v>
          </cell>
        </row>
        <row r="450">
          <cell r="S450" t="str">
            <v>17</v>
          </cell>
        </row>
        <row r="450">
          <cell r="Y450" t="str">
            <v>16</v>
          </cell>
        </row>
        <row r="450">
          <cell r="AG450" t="str">
            <v>16</v>
          </cell>
        </row>
        <row r="450">
          <cell r="AL450" t="str">
            <v>16</v>
          </cell>
        </row>
        <row r="451">
          <cell r="A451" t="str">
            <v>雷宇</v>
          </cell>
          <cell r="B451" t="str">
            <v>北京龙岩&amp;郑州&amp;厦门&amp;长沙&amp;西安销售（9.00-18.00）</v>
          </cell>
          <cell r="C451" t="str">
            <v>领视科技-营销中心-郑州营销中心-销售团队</v>
          </cell>
          <cell r="D451" t="str">
            <v/>
          </cell>
          <cell r="E451" t="str">
            <v>销售专员</v>
          </cell>
          <cell r="F451" t="str">
            <v>17288758293837241</v>
          </cell>
        </row>
        <row r="451">
          <cell r="H451" t="str">
            <v>12</v>
          </cell>
        </row>
        <row r="451">
          <cell r="S451" t="str">
            <v>19</v>
          </cell>
        </row>
        <row r="452">
          <cell r="A452" t="str">
            <v>陆慧敏</v>
          </cell>
          <cell r="B452" t="str">
            <v>北京龙岩&amp;郑州&amp;厦门&amp;长沙&amp;西安销售（9.00-18.00）</v>
          </cell>
          <cell r="C452" t="str">
            <v>领视科技-营销中心-郑州营销中心-销售团队</v>
          </cell>
          <cell r="D452" t="str">
            <v/>
          </cell>
          <cell r="E452" t="str">
            <v>资深销售二级</v>
          </cell>
          <cell r="F452" t="str">
            <v>273264400037768590</v>
          </cell>
        </row>
        <row r="452">
          <cell r="H452" t="str">
            <v>12</v>
          </cell>
        </row>
        <row r="453">
          <cell r="A453" t="str">
            <v>张珍珠</v>
          </cell>
          <cell r="B453" t="str">
            <v>北京龙岩&amp;郑州&amp;厦门&amp;长沙&amp;西安销售（9.00-18.00）</v>
          </cell>
          <cell r="C453" t="str">
            <v>领视科技-营销中心-郑州营销中心-销售团队</v>
          </cell>
          <cell r="D453" t="str">
            <v/>
          </cell>
          <cell r="E453" t="str">
            <v>资深销售二级</v>
          </cell>
          <cell r="F453" t="str">
            <v>112242540224350931</v>
          </cell>
        </row>
        <row r="453">
          <cell r="H453" t="str">
            <v>12</v>
          </cell>
        </row>
        <row r="453">
          <cell r="AG453" t="str">
            <v>16</v>
          </cell>
        </row>
        <row r="453">
          <cell r="AL453" t="str">
            <v>16</v>
          </cell>
        </row>
        <row r="454">
          <cell r="A454" t="str">
            <v>李贺军</v>
          </cell>
          <cell r="B454" t="str">
            <v>北京龙岩&amp;郑州&amp;厦门&amp;长沙&amp;西安销售（9.00-18.00）</v>
          </cell>
          <cell r="C454" t="str">
            <v>领视科技-营销中心-郑州营销中心-销售团队-张文君组</v>
          </cell>
          <cell r="D454" t="str">
            <v/>
          </cell>
          <cell r="E454" t="str">
            <v>销售专员</v>
          </cell>
          <cell r="F454" t="str">
            <v>17107297815747889</v>
          </cell>
        </row>
        <row r="454">
          <cell r="H454" t="str">
            <v>12</v>
          </cell>
        </row>
        <row r="454">
          <cell r="T454" t="str">
            <v>2</v>
          </cell>
        </row>
        <row r="454">
          <cell r="V454" t="str">
            <v>1</v>
          </cell>
        </row>
        <row r="454">
          <cell r="Y454" t="str">
            <v>16</v>
          </cell>
        </row>
        <row r="454">
          <cell r="AG454" t="str">
            <v>16</v>
          </cell>
        </row>
        <row r="454">
          <cell r="AL454" t="str">
            <v>16</v>
          </cell>
        </row>
        <row r="455">
          <cell r="A455" t="str">
            <v>李婷</v>
          </cell>
          <cell r="B455" t="str">
            <v>北京龙岩&amp;郑州&amp;厦门&amp;长沙&amp;西安销售（9.00-18.00）</v>
          </cell>
          <cell r="C455" t="str">
            <v>领视科技-营销中心-郑州营销中心-销售团队-张文君组</v>
          </cell>
          <cell r="D455" t="str">
            <v/>
          </cell>
          <cell r="E455" t="str">
            <v>销售专员</v>
          </cell>
          <cell r="F455" t="str">
            <v>17319009814276410</v>
          </cell>
        </row>
        <row r="455">
          <cell r="H455" t="str">
            <v>12</v>
          </cell>
          <cell r="I455" t="str">
            <v>960</v>
          </cell>
        </row>
        <row r="455">
          <cell r="S455" t="str">
            <v>15</v>
          </cell>
          <cell r="T455" t="str">
            <v>2</v>
          </cell>
        </row>
        <row r="455">
          <cell r="Y455" t="str">
            <v>16</v>
          </cell>
        </row>
        <row r="455">
          <cell r="AG455" t="str">
            <v>16</v>
          </cell>
        </row>
        <row r="455">
          <cell r="AL455" t="str">
            <v>16</v>
          </cell>
        </row>
        <row r="456">
          <cell r="A456" t="str">
            <v>张文君</v>
          </cell>
          <cell r="B456" t="str">
            <v>北京龙岩&amp;郑州&amp;厦门&amp;长沙&amp;西安销售（9.00-18.00）</v>
          </cell>
          <cell r="C456" t="str">
            <v>领视科技-营销中心-郑州营销中心-销售团队-张文君组</v>
          </cell>
          <cell r="D456" t="str">
            <v/>
          </cell>
          <cell r="E456" t="str">
            <v>销售主管</v>
          </cell>
          <cell r="F456" t="str">
            <v>650235382324229524</v>
          </cell>
        </row>
        <row r="456">
          <cell r="H456" t="str">
            <v>12</v>
          </cell>
        </row>
        <row r="456">
          <cell r="T456" t="str">
            <v>2</v>
          </cell>
        </row>
        <row r="457">
          <cell r="A457" t="str">
            <v>赵景楠</v>
          </cell>
          <cell r="B457" t="str">
            <v>北京龙岩&amp;郑州&amp;厦门&amp;长沙&amp;西安销售（9.00-18.00）</v>
          </cell>
          <cell r="C457" t="str">
            <v>领视科技-营销中心-郑州营销中心-销售团队-张文君组</v>
          </cell>
          <cell r="D457" t="str">
            <v/>
          </cell>
          <cell r="E457" t="str">
            <v>销售专员</v>
          </cell>
          <cell r="F457" t="str">
            <v>17107287732412413</v>
          </cell>
        </row>
        <row r="457">
          <cell r="H457" t="str">
            <v>12</v>
          </cell>
        </row>
        <row r="457">
          <cell r="T457" t="str">
            <v>2</v>
          </cell>
        </row>
        <row r="458">
          <cell r="A458" t="str">
            <v>高峰</v>
          </cell>
          <cell r="B458" t="str">
            <v>北京龙岩&amp;郑州&amp;厦门&amp;长沙&amp;西安销售（9.00-18.00）</v>
          </cell>
          <cell r="C458" t="str">
            <v>领视科技-营销中心-郑州营销中心-销售团队-菅丽萍组</v>
          </cell>
          <cell r="D458" t="str">
            <v/>
          </cell>
          <cell r="E458" t="str">
            <v>销售专员</v>
          </cell>
          <cell r="F458" t="str">
            <v>17258473650361842</v>
          </cell>
        </row>
        <row r="458">
          <cell r="H458" t="str">
            <v>12</v>
          </cell>
        </row>
        <row r="458">
          <cell r="S458" t="str">
            <v>19</v>
          </cell>
        </row>
        <row r="458">
          <cell r="AG458" t="str">
            <v>8</v>
          </cell>
        </row>
        <row r="458">
          <cell r="AL458" t="str">
            <v>8</v>
          </cell>
        </row>
        <row r="459">
          <cell r="A459" t="str">
            <v>李成龙</v>
          </cell>
          <cell r="B459" t="str">
            <v>北京龙岩&amp;郑州&amp;厦门&amp;长沙&amp;西安销售（9.00-18.00）</v>
          </cell>
          <cell r="C459" t="str">
            <v>领视科技-营销中心-郑州营销中心-销售团队-菅丽萍组</v>
          </cell>
          <cell r="D459" t="str">
            <v/>
          </cell>
          <cell r="E459" t="str">
            <v>销售专员</v>
          </cell>
          <cell r="F459" t="str">
            <v>17258472641901411</v>
          </cell>
          <cell r="G459" t="str">
            <v>3</v>
          </cell>
          <cell r="H459" t="str">
            <v>12</v>
          </cell>
        </row>
        <row r="459">
          <cell r="Q459" t="str">
            <v>2</v>
          </cell>
          <cell r="R459" t="str">
            <v>1</v>
          </cell>
          <cell r="S459" t="str">
            <v>14</v>
          </cell>
        </row>
        <row r="459">
          <cell r="Y459" t="str">
            <v>16</v>
          </cell>
        </row>
        <row r="459">
          <cell r="AG459" t="str">
            <v>16</v>
          </cell>
        </row>
        <row r="459">
          <cell r="AL459" t="str">
            <v>16</v>
          </cell>
        </row>
        <row r="460">
          <cell r="A460" t="str">
            <v>孙世豪</v>
          </cell>
          <cell r="B460" t="str">
            <v>北京龙岩&amp;郑州&amp;厦门&amp;长沙&amp;西安销售（9.00-18.00）</v>
          </cell>
          <cell r="C460" t="str">
            <v>领视科技-营销中心-郑州营销中心-销售团队-菅丽萍组</v>
          </cell>
          <cell r="D460" t="str">
            <v/>
          </cell>
          <cell r="E460" t="str">
            <v>销售专员</v>
          </cell>
          <cell r="F460" t="str">
            <v>17113331970787265</v>
          </cell>
        </row>
        <row r="460">
          <cell r="H460" t="str">
            <v>12</v>
          </cell>
        </row>
        <row r="460">
          <cell r="V460" t="str">
            <v>2</v>
          </cell>
        </row>
        <row r="461">
          <cell r="A461" t="str">
            <v>谢娟</v>
          </cell>
          <cell r="B461" t="str">
            <v>北京龙岩&amp;郑州&amp;厦门&amp;长沙&amp;西安销售（9.00-18.00）</v>
          </cell>
          <cell r="C461" t="str">
            <v>领视科技-营销中心-郑州营销中心-销售团队-菅丽萍组</v>
          </cell>
          <cell r="D461" t="str">
            <v/>
          </cell>
          <cell r="E461" t="str">
            <v>资深销售一级</v>
          </cell>
          <cell r="F461" t="str">
            <v>29014267661135165</v>
          </cell>
        </row>
        <row r="461">
          <cell r="H461" t="str">
            <v>12</v>
          </cell>
        </row>
        <row r="462">
          <cell r="A462" t="str">
            <v>菅丽萍</v>
          </cell>
          <cell r="B462" t="str">
            <v>北京龙岩&amp;郑州&amp;厦门&amp;长沙&amp;西安销售（9.00-18.00）</v>
          </cell>
          <cell r="C462" t="str">
            <v>领视科技-营销中心-郑州营销中心-销售团队-菅丽萍组</v>
          </cell>
          <cell r="D462" t="str">
            <v/>
          </cell>
          <cell r="E462" t="str">
            <v>销售主管</v>
          </cell>
          <cell r="F462" t="str">
            <v>284454674833072117</v>
          </cell>
        </row>
        <row r="462">
          <cell r="H462" t="str">
            <v>12</v>
          </cell>
        </row>
        <row r="463">
          <cell r="A463" t="str">
            <v>柴明军</v>
          </cell>
          <cell r="B463" t="str">
            <v>郑州分部</v>
          </cell>
          <cell r="C463" t="str">
            <v>领视科技-营销中心-郑州营销中心-运营团队</v>
          </cell>
          <cell r="D463" t="str">
            <v/>
          </cell>
          <cell r="E463" t="str">
            <v>运营专员</v>
          </cell>
          <cell r="F463" t="str">
            <v>15946970388354518</v>
          </cell>
        </row>
        <row r="463">
          <cell r="H463" t="str">
            <v>12</v>
          </cell>
        </row>
        <row r="463">
          <cell r="V463" t="str">
            <v>2</v>
          </cell>
        </row>
        <row r="464">
          <cell r="A464" t="str">
            <v>邢卓远</v>
          </cell>
          <cell r="B464" t="str">
            <v>郑州分部</v>
          </cell>
          <cell r="C464" t="str">
            <v>领视科技-营销中心-郑州营销中心-运营团队</v>
          </cell>
          <cell r="D464" t="str">
            <v/>
          </cell>
          <cell r="E464" t="str">
            <v>运营专员</v>
          </cell>
          <cell r="F464" t="str">
            <v>17095184863124866</v>
          </cell>
        </row>
        <row r="464">
          <cell r="H464" t="str">
            <v>12</v>
          </cell>
        </row>
        <row r="465">
          <cell r="A465" t="str">
            <v>张庆庆</v>
          </cell>
          <cell r="B465" t="str">
            <v>郑州分部</v>
          </cell>
          <cell r="C465" t="str">
            <v>领视科技-营销中心-郑州营销中心-运营团队</v>
          </cell>
          <cell r="D465" t="str">
            <v/>
          </cell>
          <cell r="E465" t="str">
            <v>运营专员</v>
          </cell>
          <cell r="F465" t="str">
            <v>283428000024176608</v>
          </cell>
        </row>
        <row r="465">
          <cell r="H465" t="str">
            <v>12</v>
          </cell>
        </row>
        <row r="466">
          <cell r="A466" t="str">
            <v>杜润平</v>
          </cell>
          <cell r="B466" t="str">
            <v>上海办公室</v>
          </cell>
          <cell r="C466" t="str">
            <v>领视科技-总经办</v>
          </cell>
          <cell r="D466" t="str">
            <v/>
          </cell>
          <cell r="E466" t="str">
            <v>总经理助理</v>
          </cell>
          <cell r="F466" t="str">
            <v>16823019820926037</v>
          </cell>
          <cell r="G466" t="str">
            <v>12</v>
          </cell>
          <cell r="H466" t="str">
            <v>12</v>
          </cell>
          <cell r="I466" t="str">
            <v>5900</v>
          </cell>
        </row>
        <row r="466">
          <cell r="R466" t="str">
            <v>1</v>
          </cell>
        </row>
        <row r="466">
          <cell r="W466" t="str">
            <v>56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打卡时间"/>
      <sheetName val="月度汇总"/>
      <sheetName val="每日统计"/>
      <sheetName val="原始记录"/>
    </sheetNames>
    <sheetDataSet>
      <sheetData sheetId="0"/>
      <sheetData sheetId="1">
        <row r="1">
          <cell r="A1" t="str">
            <v>月度汇总 统计日期：2025-02-01 至 2025-02-14</v>
          </cell>
        </row>
        <row r="2">
          <cell r="A2" t="str">
            <v>报表生成时间：2025-02-14 13:51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  <cell r="S3" t="str">
            <v>旷工天数</v>
          </cell>
          <cell r="T3" t="str">
            <v>出差时长</v>
          </cell>
          <cell r="U3" t="str">
            <v>外出时长</v>
          </cell>
          <cell r="V3" t="str">
            <v>请假</v>
          </cell>
        </row>
        <row r="4">
          <cell r="V4" t="str">
            <v>年假(天)</v>
          </cell>
        </row>
        <row r="5">
          <cell r="A5" t="str">
            <v>IT</v>
          </cell>
          <cell r="B5" t="str">
            <v>上海办公室</v>
          </cell>
          <cell r="C5" t="str">
            <v>领视科技</v>
          </cell>
          <cell r="D5" t="str">
            <v/>
          </cell>
          <cell r="E5" t="str">
            <v/>
          </cell>
          <cell r="F5" t="str">
            <v>0131123117643371</v>
          </cell>
        </row>
        <row r="5">
          <cell r="H5" t="str">
            <v>5</v>
          </cell>
        </row>
        <row r="6">
          <cell r="A6" t="str">
            <v>刘其坚</v>
          </cell>
          <cell r="B6" t="str">
            <v>未加入考勤组</v>
          </cell>
          <cell r="C6" t="str">
            <v>领视科技</v>
          </cell>
          <cell r="D6" t="str">
            <v/>
          </cell>
          <cell r="E6" t="str">
            <v>CEO</v>
          </cell>
          <cell r="F6" t="str">
            <v>085643603120865212</v>
          </cell>
        </row>
        <row r="7">
          <cell r="A7" t="str">
            <v>邓雅芳</v>
          </cell>
          <cell r="B7" t="str">
            <v>上海办公室</v>
          </cell>
          <cell r="C7" t="str">
            <v>领视科技-财务部</v>
          </cell>
          <cell r="D7" t="str">
            <v/>
          </cell>
          <cell r="E7" t="str">
            <v>财务专员</v>
          </cell>
          <cell r="F7" t="str">
            <v>1638323873740942</v>
          </cell>
          <cell r="G7" t="str">
            <v>9</v>
          </cell>
          <cell r="H7" t="str">
            <v>5</v>
          </cell>
          <cell r="I7" t="str">
            <v>3784</v>
          </cell>
        </row>
        <row r="8">
          <cell r="A8" t="str">
            <v>胡生娜</v>
          </cell>
          <cell r="B8" t="str">
            <v>上海办公室</v>
          </cell>
          <cell r="C8" t="str">
            <v>领视科技-财务部</v>
          </cell>
          <cell r="D8" t="str">
            <v/>
          </cell>
          <cell r="E8" t="str">
            <v>财务总监</v>
          </cell>
          <cell r="F8" t="str">
            <v>15909773962266612</v>
          </cell>
          <cell r="G8" t="str">
            <v>9</v>
          </cell>
          <cell r="H8" t="str">
            <v>5</v>
          </cell>
          <cell r="I8" t="str">
            <v>3865</v>
          </cell>
        </row>
        <row r="8">
          <cell r="U8" t="str">
            <v>4</v>
          </cell>
        </row>
        <row r="9">
          <cell r="A9" t="str">
            <v>刘玉</v>
          </cell>
          <cell r="B9" t="str">
            <v>上海办公室</v>
          </cell>
          <cell r="C9" t="str">
            <v>领视科技-财务部</v>
          </cell>
          <cell r="D9" t="str">
            <v/>
          </cell>
          <cell r="E9" t="str">
            <v>财务专员</v>
          </cell>
          <cell r="F9" t="str">
            <v>0960510410681073</v>
          </cell>
          <cell r="G9" t="str">
            <v>8</v>
          </cell>
          <cell r="H9" t="str">
            <v>5</v>
          </cell>
          <cell r="I9" t="str">
            <v>3399</v>
          </cell>
        </row>
        <row r="9">
          <cell r="V9" t="str">
            <v>1</v>
          </cell>
        </row>
        <row r="10">
          <cell r="A10" t="str">
            <v>倪亦歆</v>
          </cell>
          <cell r="B10" t="str">
            <v>上海办公室</v>
          </cell>
          <cell r="C10" t="str">
            <v>领视科技-财务部</v>
          </cell>
          <cell r="D10" t="str">
            <v/>
          </cell>
          <cell r="E10" t="str">
            <v>财务专员</v>
          </cell>
          <cell r="F10" t="str">
            <v>17131464937827024</v>
          </cell>
          <cell r="G10" t="str">
            <v>8</v>
          </cell>
          <cell r="H10" t="str">
            <v>5</v>
          </cell>
          <cell r="I10" t="str">
            <v>3487</v>
          </cell>
        </row>
        <row r="10">
          <cell r="V10" t="str">
            <v>1</v>
          </cell>
        </row>
        <row r="11">
          <cell r="A11" t="str">
            <v>罗细娟</v>
          </cell>
          <cell r="B11" t="str">
            <v>上海产研中心</v>
          </cell>
          <cell r="C11" t="str">
            <v>领视科技-产研二部</v>
          </cell>
          <cell r="D11" t="str">
            <v/>
          </cell>
          <cell r="E11" t="str">
            <v>产品经理</v>
          </cell>
          <cell r="F11" t="str">
            <v>163089645697616</v>
          </cell>
          <cell r="G11" t="str">
            <v>9</v>
          </cell>
          <cell r="H11" t="str">
            <v>5</v>
          </cell>
          <cell r="I11" t="str">
            <v>4111</v>
          </cell>
          <cell r="J11" t="str">
            <v>3</v>
          </cell>
          <cell r="K11" t="str">
            <v>7</v>
          </cell>
        </row>
        <row r="12">
          <cell r="A12" t="str">
            <v>沈刚</v>
          </cell>
          <cell r="B12" t="str">
            <v>上海产研中心</v>
          </cell>
          <cell r="C12" t="str">
            <v>领视科技-产研二部</v>
          </cell>
          <cell r="D12" t="str">
            <v/>
          </cell>
          <cell r="E12" t="str">
            <v>研发副总</v>
          </cell>
          <cell r="F12" t="str">
            <v>0935050114882322</v>
          </cell>
        </row>
        <row r="12">
          <cell r="H12" t="str">
            <v>5</v>
          </cell>
        </row>
        <row r="12">
          <cell r="S12" t="str">
            <v>7</v>
          </cell>
        </row>
        <row r="12">
          <cell r="V12" t="str">
            <v>1</v>
          </cell>
        </row>
        <row r="13">
          <cell r="A13" t="str">
            <v>夏菁</v>
          </cell>
          <cell r="B13" t="str">
            <v>上海产研中心</v>
          </cell>
          <cell r="C13" t="str">
            <v>领视科技-产研二部-测试二部</v>
          </cell>
          <cell r="D13" t="str">
            <v/>
          </cell>
          <cell r="E13" t="str">
            <v>测试经理</v>
          </cell>
          <cell r="F13" t="str">
            <v>15989263484262636</v>
          </cell>
          <cell r="G13" t="str">
            <v>5</v>
          </cell>
          <cell r="H13" t="str">
            <v>5</v>
          </cell>
          <cell r="I13" t="str">
            <v>2094</v>
          </cell>
        </row>
        <row r="13">
          <cell r="V13" t="str">
            <v>4</v>
          </cell>
        </row>
        <row r="14">
          <cell r="A14" t="str">
            <v>邬甜甜</v>
          </cell>
          <cell r="B14" t="str">
            <v>上海产研中心</v>
          </cell>
          <cell r="C14" t="str">
            <v>领视科技-产研二部-测试二部</v>
          </cell>
          <cell r="D14" t="str">
            <v/>
          </cell>
          <cell r="E14" t="str">
            <v>测试工程师</v>
          </cell>
          <cell r="F14" t="str">
            <v>17034700292719835</v>
          </cell>
          <cell r="G14" t="str">
            <v>8</v>
          </cell>
          <cell r="H14" t="str">
            <v>5</v>
          </cell>
          <cell r="I14" t="str">
            <v>3641</v>
          </cell>
        </row>
        <row r="14">
          <cell r="V14" t="str">
            <v>1</v>
          </cell>
        </row>
        <row r="15">
          <cell r="A15" t="str">
            <v>田方玉</v>
          </cell>
          <cell r="B15" t="str">
            <v>上海产研中心</v>
          </cell>
          <cell r="C15" t="str">
            <v>领视科技-产研二部-测试二部-架构测试组</v>
          </cell>
          <cell r="D15" t="str">
            <v/>
          </cell>
          <cell r="E15" t="str">
            <v>测试工程师</v>
          </cell>
          <cell r="F15" t="str">
            <v>17034694841143567</v>
          </cell>
          <cell r="G15" t="str">
            <v>6</v>
          </cell>
          <cell r="H15" t="str">
            <v>5</v>
          </cell>
          <cell r="I15" t="str">
            <v>2651</v>
          </cell>
        </row>
        <row r="15">
          <cell r="V15" t="str">
            <v>3</v>
          </cell>
        </row>
        <row r="16">
          <cell r="A16" t="str">
            <v>张金凯</v>
          </cell>
          <cell r="B16" t="str">
            <v>上海产研中心</v>
          </cell>
          <cell r="C16" t="str">
            <v>领视科技-产研二部-测试二部-架构测试组</v>
          </cell>
          <cell r="D16" t="str">
            <v/>
          </cell>
          <cell r="E16" t="str">
            <v>测试主管</v>
          </cell>
          <cell r="F16" t="str">
            <v>16212183796573118</v>
          </cell>
          <cell r="G16" t="str">
            <v>5</v>
          </cell>
          <cell r="H16" t="str">
            <v>5</v>
          </cell>
          <cell r="I16" t="str">
            <v>1742</v>
          </cell>
        </row>
        <row r="16">
          <cell r="Q16" t="str">
            <v>1</v>
          </cell>
        </row>
        <row r="17">
          <cell r="A17" t="str">
            <v>赵万龙</v>
          </cell>
          <cell r="B17" t="str">
            <v>上海产研中心</v>
          </cell>
          <cell r="C17" t="str">
            <v>领视科技-产研二部-测试二部-架构测试组</v>
          </cell>
          <cell r="D17" t="str">
            <v/>
          </cell>
          <cell r="E17" t="str">
            <v>测试工程师</v>
          </cell>
          <cell r="F17" t="str">
            <v>17337094145133114</v>
          </cell>
          <cell r="G17" t="str">
            <v>7</v>
          </cell>
          <cell r="H17" t="str">
            <v>5</v>
          </cell>
          <cell r="I17" t="str">
            <v>2719</v>
          </cell>
        </row>
        <row r="17">
          <cell r="R17" t="str">
            <v>1</v>
          </cell>
        </row>
        <row r="17">
          <cell r="V17" t="str">
            <v>2</v>
          </cell>
        </row>
        <row r="18">
          <cell r="A18" t="str">
            <v>程坤宇</v>
          </cell>
          <cell r="B18" t="str">
            <v>上海产研中心</v>
          </cell>
          <cell r="C18" t="str">
            <v>领视科技-产研二部-测试二部-教育二组测试组</v>
          </cell>
          <cell r="D18" t="str">
            <v/>
          </cell>
          <cell r="E18" t="str">
            <v>测试工程师</v>
          </cell>
          <cell r="F18" t="str">
            <v>16903367455472828</v>
          </cell>
          <cell r="G18" t="str">
            <v>9</v>
          </cell>
          <cell r="H18" t="str">
            <v>5</v>
          </cell>
          <cell r="I18" t="str">
            <v>4006</v>
          </cell>
        </row>
        <row r="19">
          <cell r="A19" t="str">
            <v>张双麒</v>
          </cell>
          <cell r="B19" t="str">
            <v>上海产研中心</v>
          </cell>
          <cell r="C19" t="str">
            <v>领视科技-产研二部-测试二部-教育二组测试组</v>
          </cell>
          <cell r="D19" t="str">
            <v/>
          </cell>
          <cell r="E19" t="str">
            <v>测试工程师</v>
          </cell>
          <cell r="F19" t="str">
            <v>17096925012836857</v>
          </cell>
          <cell r="G19" t="str">
            <v>10</v>
          </cell>
          <cell r="H19" t="str">
            <v>5</v>
          </cell>
          <cell r="I19" t="str">
            <v>4704</v>
          </cell>
        </row>
        <row r="20">
          <cell r="A20" t="str">
            <v>张程莹</v>
          </cell>
          <cell r="B20" t="str">
            <v>深圳考勤组（研发团队）</v>
          </cell>
          <cell r="C20" t="str">
            <v>领视科技-产研二部-测试二部-业务管理二组深圳测试组</v>
          </cell>
          <cell r="D20" t="str">
            <v/>
          </cell>
          <cell r="E20" t="str">
            <v>测试工程师</v>
          </cell>
          <cell r="F20" t="str">
            <v>16914596109847929</v>
          </cell>
          <cell r="G20" t="str">
            <v>5</v>
          </cell>
          <cell r="H20" t="str">
            <v>5</v>
          </cell>
          <cell r="I20" t="str">
            <v>1500</v>
          </cell>
        </row>
        <row r="20">
          <cell r="R20" t="str">
            <v>1</v>
          </cell>
        </row>
        <row r="20">
          <cell r="V20" t="str">
            <v>3</v>
          </cell>
        </row>
        <row r="21">
          <cell r="A21" t="str">
            <v>徐宁</v>
          </cell>
          <cell r="B21" t="str">
            <v>上海产研中心</v>
          </cell>
          <cell r="C21" t="str">
            <v>领视科技-产研二部-测试二部-业务管理一组测试组</v>
          </cell>
          <cell r="D21" t="str">
            <v/>
          </cell>
          <cell r="E21" t="str">
            <v>测试工程师</v>
          </cell>
          <cell r="F21" t="str">
            <v>16988040360373441</v>
          </cell>
          <cell r="G21" t="str">
            <v>9</v>
          </cell>
          <cell r="H21" t="str">
            <v>5</v>
          </cell>
          <cell r="I21" t="str">
            <v>3999</v>
          </cell>
        </row>
        <row r="22">
          <cell r="A22" t="str">
            <v>尹钧正</v>
          </cell>
          <cell r="B22" t="str">
            <v>上海产研中心</v>
          </cell>
          <cell r="C22" t="str">
            <v>领视科技-产研二部-测试二部-业务管理一组测试组</v>
          </cell>
          <cell r="D22" t="str">
            <v/>
          </cell>
          <cell r="E22" t="str">
            <v>测试工程师</v>
          </cell>
          <cell r="F22" t="str">
            <v>16855853223868848</v>
          </cell>
          <cell r="G22" t="str">
            <v>6</v>
          </cell>
          <cell r="H22" t="str">
            <v>5</v>
          </cell>
          <cell r="I22" t="str">
            <v>2421</v>
          </cell>
          <cell r="J22" t="str">
            <v>3</v>
          </cell>
          <cell r="K22" t="str">
            <v>20</v>
          </cell>
        </row>
        <row r="22">
          <cell r="V22" t="str">
            <v>2</v>
          </cell>
        </row>
        <row r="23">
          <cell r="A23" t="str">
            <v>吴登朋</v>
          </cell>
          <cell r="B23" t="str">
            <v>上海产研中心</v>
          </cell>
          <cell r="C23" t="str">
            <v>领视科技-产研二部-测试二部-中台测试组</v>
          </cell>
          <cell r="D23" t="str">
            <v/>
          </cell>
          <cell r="E23" t="str">
            <v>测试工程师</v>
          </cell>
          <cell r="F23" t="str">
            <v>16762529591921661</v>
          </cell>
          <cell r="G23" t="str">
            <v>7</v>
          </cell>
          <cell r="H23" t="str">
            <v>5</v>
          </cell>
          <cell r="I23" t="str">
            <v>2736</v>
          </cell>
        </row>
        <row r="23">
          <cell r="V23" t="str">
            <v>2.5</v>
          </cell>
        </row>
        <row r="24">
          <cell r="A24" t="str">
            <v>徐姣姣</v>
          </cell>
          <cell r="B24" t="str">
            <v>上海产研中心</v>
          </cell>
          <cell r="C24" t="str">
            <v>领视科技-产研二部-测试二部-中台测试组</v>
          </cell>
          <cell r="D24" t="str">
            <v/>
          </cell>
          <cell r="E24" t="str">
            <v>测试工程师</v>
          </cell>
          <cell r="F24" t="str">
            <v>16762526817343608</v>
          </cell>
          <cell r="G24" t="str">
            <v>9</v>
          </cell>
          <cell r="H24" t="str">
            <v>5</v>
          </cell>
          <cell r="I24" t="str">
            <v>4035</v>
          </cell>
        </row>
        <row r="25">
          <cell r="A25" t="str">
            <v>孙超</v>
          </cell>
          <cell r="B25" t="str">
            <v>上海产研中心</v>
          </cell>
          <cell r="C25" t="str">
            <v>领视科技-产研二部-产品部-业务管理二组产品组</v>
          </cell>
          <cell r="D25" t="str">
            <v/>
          </cell>
          <cell r="E25" t="str">
            <v>产品主管</v>
          </cell>
          <cell r="F25" t="str">
            <v>16944839870716440</v>
          </cell>
          <cell r="G25" t="str">
            <v>9</v>
          </cell>
          <cell r="H25" t="str">
            <v>5</v>
          </cell>
          <cell r="I25" t="str">
            <v>4241</v>
          </cell>
        </row>
        <row r="26">
          <cell r="A26" t="str">
            <v>董磊</v>
          </cell>
          <cell r="B26" t="str">
            <v>上海产研中心</v>
          </cell>
          <cell r="C26" t="str">
            <v>领视科技-产研二部-产品部-业务管理一组产品组</v>
          </cell>
          <cell r="D26" t="str">
            <v/>
          </cell>
          <cell r="E26" t="str">
            <v>产品经理</v>
          </cell>
          <cell r="F26" t="str">
            <v>17344003182186812</v>
          </cell>
          <cell r="G26" t="str">
            <v>8</v>
          </cell>
          <cell r="H26" t="str">
            <v>5</v>
          </cell>
          <cell r="I26" t="str">
            <v>3275</v>
          </cell>
        </row>
        <row r="27">
          <cell r="A27" t="str">
            <v>刘浩</v>
          </cell>
          <cell r="B27" t="str">
            <v>上海产研中心</v>
          </cell>
          <cell r="C27" t="str">
            <v>领视科技-产研二部-产品部-业务管理一组产品组</v>
          </cell>
          <cell r="D27" t="str">
            <v/>
          </cell>
          <cell r="E27" t="str">
            <v>产品经理</v>
          </cell>
          <cell r="F27" t="str">
            <v>17181576014916335</v>
          </cell>
          <cell r="G27" t="str">
            <v>8</v>
          </cell>
          <cell r="H27" t="str">
            <v>5</v>
          </cell>
          <cell r="I27" t="str">
            <v>3230</v>
          </cell>
        </row>
        <row r="27">
          <cell r="V27" t="str">
            <v>1</v>
          </cell>
        </row>
        <row r="28">
          <cell r="A28" t="str">
            <v>孙唯嘉</v>
          </cell>
          <cell r="B28" t="str">
            <v>上海产研中心</v>
          </cell>
          <cell r="C28" t="str">
            <v>领视科技-产研二部-产品部-业务管理一组产品组</v>
          </cell>
          <cell r="D28" t="str">
            <v/>
          </cell>
          <cell r="E28" t="str">
            <v>产品主管</v>
          </cell>
          <cell r="F28" t="str">
            <v>1660529652288531</v>
          </cell>
          <cell r="G28" t="str">
            <v>8</v>
          </cell>
          <cell r="H28" t="str">
            <v>5</v>
          </cell>
          <cell r="I28" t="str">
            <v>3017</v>
          </cell>
          <cell r="J28" t="str">
            <v>3</v>
          </cell>
          <cell r="K28" t="str">
            <v>13</v>
          </cell>
        </row>
        <row r="28">
          <cell r="Q28" t="str">
            <v>1</v>
          </cell>
        </row>
        <row r="28">
          <cell r="V28" t="str">
            <v>1</v>
          </cell>
        </row>
        <row r="29">
          <cell r="A29" t="str">
            <v>张家惠</v>
          </cell>
          <cell r="B29" t="str">
            <v>上海产研中心</v>
          </cell>
          <cell r="C29" t="str">
            <v>领视科技-产研二部-架构组-测试</v>
          </cell>
          <cell r="D29" t="str">
            <v/>
          </cell>
          <cell r="E29" t="str">
            <v>测试工程师</v>
          </cell>
          <cell r="F29" t="str">
            <v>16988036666353838</v>
          </cell>
          <cell r="G29" t="str">
            <v>8</v>
          </cell>
          <cell r="H29" t="str">
            <v>5</v>
          </cell>
          <cell r="I29" t="str">
            <v>3893</v>
          </cell>
        </row>
        <row r="29">
          <cell r="V29" t="str">
            <v>1</v>
          </cell>
        </row>
        <row r="30">
          <cell r="A30" t="str">
            <v>顾学新</v>
          </cell>
          <cell r="B30" t="str">
            <v>上海产研中心</v>
          </cell>
          <cell r="C30" t="str">
            <v>领视科技-产研二部-架构组-开发</v>
          </cell>
          <cell r="D30" t="str">
            <v/>
          </cell>
          <cell r="E30" t="str">
            <v>Java开发工程师</v>
          </cell>
          <cell r="F30" t="str">
            <v>17337118757229596</v>
          </cell>
          <cell r="G30" t="str">
            <v>9</v>
          </cell>
          <cell r="H30" t="str">
            <v>5</v>
          </cell>
          <cell r="I30" t="str">
            <v>3745</v>
          </cell>
        </row>
        <row r="30">
          <cell r="R30" t="str">
            <v>1</v>
          </cell>
        </row>
        <row r="31">
          <cell r="A31" t="str">
            <v>胡军</v>
          </cell>
          <cell r="B31" t="str">
            <v>上海产研中心</v>
          </cell>
          <cell r="C31" t="str">
            <v>领视科技-产研二部-架构组-开发</v>
          </cell>
          <cell r="D31" t="str">
            <v/>
          </cell>
          <cell r="E31" t="str">
            <v>研发主管</v>
          </cell>
          <cell r="F31" t="str">
            <v>16145652584269973</v>
          </cell>
          <cell r="G31" t="str">
            <v>8</v>
          </cell>
          <cell r="H31" t="str">
            <v>5</v>
          </cell>
          <cell r="I31" t="str">
            <v>3227</v>
          </cell>
          <cell r="J31" t="str">
            <v>1</v>
          </cell>
          <cell r="K31" t="str">
            <v>10</v>
          </cell>
        </row>
        <row r="32">
          <cell r="A32" t="str">
            <v>焦少平</v>
          </cell>
          <cell r="B32" t="str">
            <v>上海产研中心</v>
          </cell>
          <cell r="C32" t="str">
            <v>领视科技-产研二部-架构组-开发</v>
          </cell>
          <cell r="D32" t="str">
            <v/>
          </cell>
          <cell r="E32" t="str">
            <v>JAVA开发工程师</v>
          </cell>
          <cell r="F32" t="str">
            <v>17092593888418049</v>
          </cell>
          <cell r="G32" t="str">
            <v>9</v>
          </cell>
          <cell r="H32" t="str">
            <v>5</v>
          </cell>
          <cell r="I32" t="str">
            <v>4129</v>
          </cell>
          <cell r="J32" t="str">
            <v>3</v>
          </cell>
          <cell r="K32" t="str">
            <v>7</v>
          </cell>
        </row>
        <row r="33">
          <cell r="A33" t="str">
            <v>孙运成</v>
          </cell>
          <cell r="B33" t="str">
            <v>上海产研中心</v>
          </cell>
          <cell r="C33" t="str">
            <v>领视科技-产研二部-架构组-开发</v>
          </cell>
          <cell r="D33" t="str">
            <v/>
          </cell>
          <cell r="E33" t="str">
            <v>Java开发工程师</v>
          </cell>
          <cell r="F33" t="str">
            <v>16781566411223385</v>
          </cell>
          <cell r="G33" t="str">
            <v>9</v>
          </cell>
          <cell r="H33" t="str">
            <v>5</v>
          </cell>
          <cell r="I33" t="str">
            <v>4288</v>
          </cell>
        </row>
        <row r="34">
          <cell r="A34" t="str">
            <v>王敬豪</v>
          </cell>
          <cell r="B34" t="str">
            <v>上海产研中心</v>
          </cell>
          <cell r="C34" t="str">
            <v>领视科技-产研二部-架构组-开发</v>
          </cell>
          <cell r="D34" t="str">
            <v/>
          </cell>
          <cell r="E34" t="str">
            <v>JAVA开发工程师</v>
          </cell>
          <cell r="F34" t="str">
            <v>16575053120257284</v>
          </cell>
          <cell r="G34" t="str">
            <v>7</v>
          </cell>
          <cell r="H34" t="str">
            <v>5</v>
          </cell>
          <cell r="I34" t="str">
            <v>3202</v>
          </cell>
        </row>
        <row r="34">
          <cell r="V34" t="str">
            <v>2</v>
          </cell>
        </row>
        <row r="35">
          <cell r="A35" t="str">
            <v>徐世鹏</v>
          </cell>
          <cell r="B35" t="str">
            <v>上海产研中心</v>
          </cell>
          <cell r="C35" t="str">
            <v>领视科技-产研二部-架构组-开发</v>
          </cell>
          <cell r="D35" t="str">
            <v/>
          </cell>
          <cell r="E35" t="str">
            <v>Java开发工程师</v>
          </cell>
          <cell r="F35" t="str">
            <v>1732499682667233</v>
          </cell>
          <cell r="G35" t="str">
            <v>8</v>
          </cell>
          <cell r="H35" t="str">
            <v>5</v>
          </cell>
          <cell r="I35" t="str">
            <v>3942</v>
          </cell>
        </row>
        <row r="35">
          <cell r="V35" t="str">
            <v>1</v>
          </cell>
        </row>
        <row r="36">
          <cell r="A36" t="str">
            <v>薛文博</v>
          </cell>
          <cell r="B36" t="str">
            <v>上海产研中心</v>
          </cell>
          <cell r="C36" t="str">
            <v>领视科技-产研二部-架构组-开发</v>
          </cell>
          <cell r="D36" t="str">
            <v/>
          </cell>
          <cell r="E36" t="str">
            <v>Java开发工程师</v>
          </cell>
          <cell r="F36" t="str">
            <v>17344867523815950</v>
          </cell>
          <cell r="G36" t="str">
            <v>9</v>
          </cell>
          <cell r="H36" t="str">
            <v>5</v>
          </cell>
          <cell r="I36" t="str">
            <v>4144</v>
          </cell>
          <cell r="J36" t="str">
            <v>1</v>
          </cell>
          <cell r="K36" t="str">
            <v>4</v>
          </cell>
        </row>
        <row r="37">
          <cell r="A37" t="str">
            <v>周宏坤</v>
          </cell>
          <cell r="B37" t="str">
            <v>上海产研中心</v>
          </cell>
          <cell r="C37" t="str">
            <v>领视科技-产研二部-架构组-开发</v>
          </cell>
          <cell r="D37" t="str">
            <v/>
          </cell>
          <cell r="E37" t="str">
            <v>资深Java开发工程师</v>
          </cell>
          <cell r="F37" t="str">
            <v>01040162602521514269</v>
          </cell>
          <cell r="G37" t="str">
            <v>8</v>
          </cell>
          <cell r="H37" t="str">
            <v>5</v>
          </cell>
          <cell r="I37" t="str">
            <v>3414</v>
          </cell>
        </row>
        <row r="37">
          <cell r="R37" t="str">
            <v>1</v>
          </cell>
        </row>
        <row r="37">
          <cell r="V37" t="str">
            <v>1</v>
          </cell>
        </row>
        <row r="38">
          <cell r="A38" t="str">
            <v>黄金伟</v>
          </cell>
          <cell r="B38" t="str">
            <v>上海产研中心</v>
          </cell>
          <cell r="C38" t="str">
            <v>领视科技-产研二部-系统运维组</v>
          </cell>
          <cell r="D38" t="str">
            <v/>
          </cell>
          <cell r="E38" t="str">
            <v>运维主管</v>
          </cell>
          <cell r="F38" t="str">
            <v>1620267924594739</v>
          </cell>
          <cell r="G38" t="str">
            <v>7</v>
          </cell>
          <cell r="H38" t="str">
            <v>5</v>
          </cell>
          <cell r="I38" t="str">
            <v>3021</v>
          </cell>
        </row>
        <row r="38">
          <cell r="V38" t="str">
            <v>2</v>
          </cell>
        </row>
        <row r="39">
          <cell r="A39" t="str">
            <v>刘翼飞</v>
          </cell>
          <cell r="B39" t="str">
            <v>上海产研中心</v>
          </cell>
          <cell r="C39" t="str">
            <v>领视科技-产研二部-系统运维组</v>
          </cell>
          <cell r="D39" t="str">
            <v/>
          </cell>
          <cell r="E39" t="str">
            <v>运维工程师</v>
          </cell>
          <cell r="F39" t="str">
            <v>16768576080801195</v>
          </cell>
          <cell r="G39" t="str">
            <v>5</v>
          </cell>
          <cell r="H39" t="str">
            <v>5</v>
          </cell>
          <cell r="I39" t="str">
            <v>2126</v>
          </cell>
        </row>
        <row r="39">
          <cell r="V39" t="str">
            <v>4</v>
          </cell>
        </row>
        <row r="40">
          <cell r="A40" t="str">
            <v>赵朝龙</v>
          </cell>
          <cell r="B40" t="str">
            <v>上海产研中心</v>
          </cell>
          <cell r="C40" t="str">
            <v>领视科技-产研二部-系统运维组</v>
          </cell>
          <cell r="D40" t="str">
            <v/>
          </cell>
          <cell r="E40" t="str">
            <v>运维工程师</v>
          </cell>
          <cell r="F40" t="str">
            <v>16768576553665916</v>
          </cell>
          <cell r="G40" t="str">
            <v>9</v>
          </cell>
          <cell r="H40" t="str">
            <v>5</v>
          </cell>
          <cell r="I40" t="str">
            <v>4273</v>
          </cell>
        </row>
        <row r="41">
          <cell r="A41" t="str">
            <v>汪诗雨</v>
          </cell>
          <cell r="B41" t="str">
            <v>上海产研中心</v>
          </cell>
          <cell r="C41" t="str">
            <v>领视科技-产研二部-系统中台组-测试</v>
          </cell>
          <cell r="D41" t="str">
            <v/>
          </cell>
          <cell r="E41" t="str">
            <v>测试工程师</v>
          </cell>
          <cell r="F41" t="str">
            <v>1698803414506584</v>
          </cell>
          <cell r="G41" t="str">
            <v>8</v>
          </cell>
          <cell r="H41" t="str">
            <v>5</v>
          </cell>
          <cell r="I41" t="str">
            <v>3496</v>
          </cell>
        </row>
        <row r="42">
          <cell r="A42" t="str">
            <v>邢杏杏</v>
          </cell>
          <cell r="B42" t="str">
            <v>上海产研中心</v>
          </cell>
          <cell r="C42" t="str">
            <v>领视科技-产研二部-系统中台组-测试</v>
          </cell>
          <cell r="D42" t="str">
            <v/>
          </cell>
          <cell r="E42" t="str">
            <v>测试主管</v>
          </cell>
          <cell r="F42" t="str">
            <v>16212182760667137</v>
          </cell>
          <cell r="G42" t="str">
            <v>7</v>
          </cell>
          <cell r="H42" t="str">
            <v>5</v>
          </cell>
          <cell r="I42" t="str">
            <v>3046</v>
          </cell>
        </row>
        <row r="42">
          <cell r="V42" t="str">
            <v>2</v>
          </cell>
        </row>
        <row r="43">
          <cell r="A43" t="str">
            <v>黄健</v>
          </cell>
          <cell r="B43" t="str">
            <v>上海产研中心</v>
          </cell>
          <cell r="C43" t="str">
            <v>领视科技-产研二部-系统中台组-开发</v>
          </cell>
          <cell r="D43" t="str">
            <v/>
          </cell>
          <cell r="E43" t="str">
            <v>JAVA开发工程师</v>
          </cell>
          <cell r="F43" t="str">
            <v>16581107896061512</v>
          </cell>
          <cell r="G43" t="str">
            <v>7</v>
          </cell>
          <cell r="H43" t="str">
            <v>5</v>
          </cell>
          <cell r="I43" t="str">
            <v>2723</v>
          </cell>
        </row>
        <row r="43">
          <cell r="R43" t="str">
            <v>1</v>
          </cell>
        </row>
        <row r="43">
          <cell r="V43" t="str">
            <v>2</v>
          </cell>
        </row>
        <row r="44">
          <cell r="A44" t="str">
            <v>蓝传涛</v>
          </cell>
          <cell r="B44" t="str">
            <v>上海产研中心</v>
          </cell>
          <cell r="C44" t="str">
            <v>领视科技-产研二部-系统中台组-开发</v>
          </cell>
          <cell r="D44" t="str">
            <v/>
          </cell>
          <cell r="E44" t="str">
            <v>Java开发工程师</v>
          </cell>
          <cell r="F44" t="str">
            <v>16988036353596971</v>
          </cell>
          <cell r="G44" t="str">
            <v>6</v>
          </cell>
          <cell r="H44" t="str">
            <v>5</v>
          </cell>
          <cell r="I44" t="str">
            <v>2473</v>
          </cell>
        </row>
        <row r="44">
          <cell r="V44" t="str">
            <v>3</v>
          </cell>
        </row>
        <row r="45">
          <cell r="A45" t="str">
            <v>李纤</v>
          </cell>
          <cell r="B45" t="str">
            <v>上海产研中心</v>
          </cell>
          <cell r="C45" t="str">
            <v>领视科技-产研二部-系统中台组-开发</v>
          </cell>
          <cell r="D45" t="str">
            <v/>
          </cell>
          <cell r="E45" t="str">
            <v>Java开发工程师</v>
          </cell>
          <cell r="F45" t="str">
            <v>17324994168299601</v>
          </cell>
          <cell r="G45" t="str">
            <v>9</v>
          </cell>
          <cell r="H45" t="str">
            <v>5</v>
          </cell>
          <cell r="I45" t="str">
            <v>4169</v>
          </cell>
        </row>
        <row r="46">
          <cell r="A46" t="str">
            <v>刘程</v>
          </cell>
          <cell r="B46" t="str">
            <v>上海产研中心</v>
          </cell>
          <cell r="C46" t="str">
            <v>领视科技-产研二部-系统中台组-开发</v>
          </cell>
          <cell r="D46" t="str">
            <v/>
          </cell>
          <cell r="E46" t="str">
            <v>Java开发工程师</v>
          </cell>
          <cell r="F46" t="str">
            <v>2134370005682739</v>
          </cell>
          <cell r="G46" t="str">
            <v>5</v>
          </cell>
          <cell r="H46" t="str">
            <v>5</v>
          </cell>
          <cell r="I46" t="str">
            <v>2265</v>
          </cell>
        </row>
        <row r="47">
          <cell r="A47" t="str">
            <v>陆诗尧</v>
          </cell>
          <cell r="B47" t="str">
            <v>上海产研中心</v>
          </cell>
          <cell r="C47" t="str">
            <v>领视科技-产研二部-系统中台组-开发</v>
          </cell>
          <cell r="D47" t="str">
            <v/>
          </cell>
          <cell r="E47" t="str">
            <v>Java开发工程师</v>
          </cell>
          <cell r="F47" t="str">
            <v>16988044573119773</v>
          </cell>
          <cell r="G47" t="str">
            <v>5</v>
          </cell>
          <cell r="H47" t="str">
            <v>5</v>
          </cell>
          <cell r="I47" t="str">
            <v>2049</v>
          </cell>
        </row>
        <row r="47">
          <cell r="V47" t="str">
            <v>4</v>
          </cell>
        </row>
        <row r="48">
          <cell r="A48" t="str">
            <v>邱成</v>
          </cell>
          <cell r="B48" t="str">
            <v>上海产研中心</v>
          </cell>
          <cell r="C48" t="str">
            <v>领视科技-产研二部-系统中台组-开发</v>
          </cell>
          <cell r="D48" t="str">
            <v/>
          </cell>
          <cell r="E48" t="str">
            <v>Java开发工程师</v>
          </cell>
          <cell r="F48" t="str">
            <v>16774627900156539</v>
          </cell>
          <cell r="G48" t="str">
            <v>8</v>
          </cell>
          <cell r="H48" t="str">
            <v>5</v>
          </cell>
          <cell r="I48" t="str">
            <v>3593</v>
          </cell>
        </row>
        <row r="49">
          <cell r="A49" t="str">
            <v>汤喆</v>
          </cell>
          <cell r="B49" t="str">
            <v>上海产研中心</v>
          </cell>
          <cell r="C49" t="str">
            <v>领视科技-产研二部-系统中台组-开发</v>
          </cell>
          <cell r="D49" t="str">
            <v/>
          </cell>
          <cell r="E49" t="str">
            <v>研发主管</v>
          </cell>
          <cell r="F49" t="str">
            <v>0966650541882082</v>
          </cell>
          <cell r="G49" t="str">
            <v>4</v>
          </cell>
          <cell r="H49" t="str">
            <v>5</v>
          </cell>
          <cell r="I49" t="str">
            <v>1725</v>
          </cell>
        </row>
        <row r="50">
          <cell r="A50" t="str">
            <v>胡彬</v>
          </cell>
          <cell r="B50" t="str">
            <v>上海产研中心</v>
          </cell>
          <cell r="C50" t="str">
            <v>领视科技-产研二部-业务管理二组-上海团队-测试</v>
          </cell>
          <cell r="D50" t="str">
            <v/>
          </cell>
          <cell r="E50" t="str">
            <v>测试工程师</v>
          </cell>
          <cell r="F50" t="str">
            <v>17096907316088720</v>
          </cell>
          <cell r="G50" t="str">
            <v>7</v>
          </cell>
          <cell r="H50" t="str">
            <v>5</v>
          </cell>
          <cell r="I50" t="str">
            <v>3000</v>
          </cell>
        </row>
        <row r="50">
          <cell r="V50" t="str">
            <v>2</v>
          </cell>
        </row>
        <row r="51">
          <cell r="A51" t="str">
            <v>王沨</v>
          </cell>
          <cell r="B51" t="str">
            <v>上海产研中心</v>
          </cell>
          <cell r="C51" t="str">
            <v>领视科技-产研二部-业务管理二组-上海团队-测试</v>
          </cell>
          <cell r="D51" t="str">
            <v/>
          </cell>
          <cell r="E51" t="str">
            <v>测试主管</v>
          </cell>
          <cell r="F51" t="str">
            <v>16202680196665784</v>
          </cell>
          <cell r="G51" t="str">
            <v>5</v>
          </cell>
          <cell r="H51" t="str">
            <v>5</v>
          </cell>
          <cell r="I51" t="str">
            <v>2023</v>
          </cell>
        </row>
        <row r="51">
          <cell r="V51" t="str">
            <v>3</v>
          </cell>
        </row>
        <row r="52">
          <cell r="A52" t="str">
            <v>刘洋</v>
          </cell>
          <cell r="B52" t="str">
            <v>上海产研中心</v>
          </cell>
          <cell r="C52" t="str">
            <v>领视科技-产研二部-业务管理二组-上海团队-产品</v>
          </cell>
          <cell r="D52" t="str">
            <v/>
          </cell>
          <cell r="E52" t="str">
            <v>产品经理</v>
          </cell>
          <cell r="F52" t="str">
            <v>16889556669748942</v>
          </cell>
          <cell r="G52" t="str">
            <v>8</v>
          </cell>
          <cell r="H52" t="str">
            <v>5</v>
          </cell>
          <cell r="I52" t="str">
            <v>2679</v>
          </cell>
        </row>
        <row r="52">
          <cell r="R52" t="str">
            <v>2</v>
          </cell>
        </row>
        <row r="52">
          <cell r="V52" t="str">
            <v>1</v>
          </cell>
        </row>
        <row r="53">
          <cell r="A53" t="str">
            <v>夏伶慧</v>
          </cell>
          <cell r="B53" t="str">
            <v>上海产研中心</v>
          </cell>
          <cell r="C53" t="str">
            <v>领视科技-产研二部-业务管理二组-上海团队-产品</v>
          </cell>
          <cell r="D53" t="str">
            <v/>
          </cell>
          <cell r="E53" t="str">
            <v>产品经理</v>
          </cell>
          <cell r="F53" t="str">
            <v>1690855909898507</v>
          </cell>
        </row>
        <row r="53">
          <cell r="H53" t="str">
            <v>5</v>
          </cell>
        </row>
        <row r="54">
          <cell r="A54" t="str">
            <v>李贵洲</v>
          </cell>
          <cell r="B54" t="str">
            <v>上海产研中心</v>
          </cell>
          <cell r="C54" t="str">
            <v>领视科技-产研二部-业务管理二组-上海团队-开发</v>
          </cell>
          <cell r="D54" t="str">
            <v/>
          </cell>
          <cell r="E54" t="str">
            <v>研发主管</v>
          </cell>
          <cell r="F54" t="str">
            <v>15983220015163034</v>
          </cell>
          <cell r="G54" t="str">
            <v>9</v>
          </cell>
          <cell r="H54" t="str">
            <v>5</v>
          </cell>
          <cell r="I54" t="str">
            <v>4093</v>
          </cell>
        </row>
        <row r="54">
          <cell r="V54" t="str">
            <v>0.5</v>
          </cell>
        </row>
        <row r="55">
          <cell r="A55" t="str">
            <v>李帅华</v>
          </cell>
          <cell r="B55" t="str">
            <v>上海产研中心</v>
          </cell>
          <cell r="C55" t="str">
            <v>领视科技-产研二部-业务管理二组-上海团队-开发</v>
          </cell>
          <cell r="D55" t="str">
            <v/>
          </cell>
          <cell r="E55" t="str">
            <v>前端开发工程师</v>
          </cell>
          <cell r="F55" t="str">
            <v>16819553909171390</v>
          </cell>
          <cell r="G55" t="str">
            <v>5</v>
          </cell>
          <cell r="H55" t="str">
            <v>5</v>
          </cell>
          <cell r="I55" t="str">
            <v>2126</v>
          </cell>
        </row>
        <row r="55">
          <cell r="V55" t="str">
            <v>4</v>
          </cell>
        </row>
        <row r="56">
          <cell r="A56" t="str">
            <v>李啸</v>
          </cell>
          <cell r="B56" t="str">
            <v>上海产研中心</v>
          </cell>
          <cell r="C56" t="str">
            <v>领视科技-产研二部-业务管理二组-上海团队-开发</v>
          </cell>
          <cell r="D56" t="str">
            <v/>
          </cell>
          <cell r="E56" t="str">
            <v>前端开发工程师</v>
          </cell>
          <cell r="F56" t="str">
            <v>17224780048875844</v>
          </cell>
          <cell r="G56" t="str">
            <v>7</v>
          </cell>
          <cell r="H56" t="str">
            <v>5</v>
          </cell>
          <cell r="I56" t="str">
            <v>3053</v>
          </cell>
        </row>
        <row r="56">
          <cell r="V56" t="str">
            <v>2</v>
          </cell>
        </row>
        <row r="57">
          <cell r="A57" t="str">
            <v>刘杰</v>
          </cell>
          <cell r="B57" t="str">
            <v>上海产研中心</v>
          </cell>
          <cell r="C57" t="str">
            <v>领视科技-产研二部-业务管理二组-上海团队-开发</v>
          </cell>
          <cell r="D57" t="str">
            <v/>
          </cell>
          <cell r="E57" t="str">
            <v>前端开发工程师</v>
          </cell>
          <cell r="F57" t="str">
            <v>17024359462803420</v>
          </cell>
          <cell r="G57" t="str">
            <v>5</v>
          </cell>
          <cell r="H57" t="str">
            <v>5</v>
          </cell>
          <cell r="I57" t="str">
            <v>2168</v>
          </cell>
        </row>
        <row r="57">
          <cell r="V57" t="str">
            <v>1</v>
          </cell>
        </row>
        <row r="58">
          <cell r="A58" t="str">
            <v>宛超</v>
          </cell>
          <cell r="B58" t="str">
            <v>上海产研中心</v>
          </cell>
          <cell r="C58" t="str">
            <v>领视科技-产研二部-业务管理二组-上海团队-开发</v>
          </cell>
          <cell r="D58" t="str">
            <v/>
          </cell>
          <cell r="E58" t="str">
            <v>PHP开发工程师</v>
          </cell>
          <cell r="F58" t="str">
            <v>1149065314763210</v>
          </cell>
          <cell r="G58" t="str">
            <v>9</v>
          </cell>
          <cell r="H58" t="str">
            <v>5</v>
          </cell>
          <cell r="I58" t="str">
            <v>4255</v>
          </cell>
        </row>
        <row r="59">
          <cell r="A59" t="str">
            <v>臧兆鋆</v>
          </cell>
          <cell r="B59" t="str">
            <v>上海产研中心</v>
          </cell>
          <cell r="C59" t="str">
            <v>领视科技-产研二部-业务管理二组-上海团队-开发</v>
          </cell>
          <cell r="D59" t="str">
            <v/>
          </cell>
          <cell r="E59" t="str">
            <v>Php开发工程师</v>
          </cell>
          <cell r="F59" t="str">
            <v>16831659767657683</v>
          </cell>
          <cell r="G59" t="str">
            <v>7</v>
          </cell>
          <cell r="H59" t="str">
            <v>5</v>
          </cell>
          <cell r="I59" t="str">
            <v>3115</v>
          </cell>
        </row>
        <row r="59">
          <cell r="V59" t="str">
            <v>2</v>
          </cell>
        </row>
        <row r="60">
          <cell r="A60" t="str">
            <v>徐玲馨</v>
          </cell>
          <cell r="B60" t="str">
            <v>上海产研中心</v>
          </cell>
          <cell r="C60" t="str">
            <v>领视科技-产研二部-业务管理二组-上海团队-设计</v>
          </cell>
          <cell r="D60" t="str">
            <v/>
          </cell>
          <cell r="E60" t="str">
            <v>UI设计师</v>
          </cell>
          <cell r="F60" t="str">
            <v>1685585349184188</v>
          </cell>
          <cell r="G60" t="str">
            <v>9</v>
          </cell>
          <cell r="H60" t="str">
            <v>5</v>
          </cell>
          <cell r="I60" t="str">
            <v>3987</v>
          </cell>
        </row>
        <row r="61">
          <cell r="A61" t="str">
            <v>闫丽扬</v>
          </cell>
          <cell r="B61" t="str">
            <v>上海产研中心</v>
          </cell>
          <cell r="C61" t="str">
            <v>领视科技-产研二部-业务管理二组-深圳团队-测试</v>
          </cell>
          <cell r="D61" t="str">
            <v/>
          </cell>
          <cell r="E61" t="str">
            <v>测试工程师</v>
          </cell>
          <cell r="F61" t="str">
            <v>17337096765775826</v>
          </cell>
          <cell r="G61" t="str">
            <v>5</v>
          </cell>
          <cell r="H61" t="str">
            <v>5</v>
          </cell>
          <cell r="I61" t="str">
            <v>1992</v>
          </cell>
          <cell r="J61" t="str">
            <v>1</v>
          </cell>
          <cell r="K61" t="str">
            <v>7</v>
          </cell>
        </row>
        <row r="61">
          <cell r="V61" t="str">
            <v>4</v>
          </cell>
        </row>
        <row r="62">
          <cell r="A62" t="str">
            <v>陈前洲</v>
          </cell>
          <cell r="B62" t="str">
            <v>深圳考勤组（研发团队）</v>
          </cell>
          <cell r="C62" t="str">
            <v>领视科技-产研二部-业务管理二组-深圳团队-开发</v>
          </cell>
          <cell r="D62" t="str">
            <v/>
          </cell>
          <cell r="E62" t="str">
            <v>Php开发工程师</v>
          </cell>
          <cell r="F62" t="str">
            <v>17325038069377097</v>
          </cell>
          <cell r="G62" t="str">
            <v>9</v>
          </cell>
          <cell r="H62" t="str">
            <v>5</v>
          </cell>
          <cell r="I62" t="str">
            <v>4354</v>
          </cell>
        </row>
        <row r="63">
          <cell r="A63" t="str">
            <v>陈钊</v>
          </cell>
          <cell r="B63" t="str">
            <v>深圳考勤组（研发团队）</v>
          </cell>
          <cell r="C63" t="str">
            <v>领视科技-产研二部-业务管理二组-深圳团队-开发</v>
          </cell>
          <cell r="D63" t="str">
            <v/>
          </cell>
          <cell r="E63" t="str">
            <v>前端开发工程师</v>
          </cell>
          <cell r="F63" t="str">
            <v>16867149277966848</v>
          </cell>
          <cell r="G63" t="str">
            <v>8</v>
          </cell>
          <cell r="H63" t="str">
            <v>5</v>
          </cell>
          <cell r="I63" t="str">
            <v>3486</v>
          </cell>
          <cell r="J63" t="str">
            <v>4</v>
          </cell>
          <cell r="K63" t="str">
            <v>29</v>
          </cell>
        </row>
        <row r="63">
          <cell r="V63" t="str">
            <v>1</v>
          </cell>
        </row>
        <row r="64">
          <cell r="A64" t="str">
            <v>刘涛</v>
          </cell>
          <cell r="B64" t="str">
            <v>深圳考勤组（研发团队）</v>
          </cell>
          <cell r="C64" t="str">
            <v>领视科技-产研二部-业务管理二组-深圳团队-开发</v>
          </cell>
          <cell r="D64" t="str">
            <v/>
          </cell>
          <cell r="E64" t="str">
            <v>前端开发工程师</v>
          </cell>
          <cell r="F64" t="str">
            <v>16876611443416563</v>
          </cell>
          <cell r="G64" t="str">
            <v>7</v>
          </cell>
          <cell r="H64" t="str">
            <v>5</v>
          </cell>
          <cell r="I64" t="str">
            <v>2387</v>
          </cell>
        </row>
        <row r="64">
          <cell r="V64" t="str">
            <v>4</v>
          </cell>
        </row>
        <row r="65">
          <cell r="A65" t="str">
            <v>王世光</v>
          </cell>
          <cell r="B65" t="str">
            <v>深圳考勤组（研发团队）</v>
          </cell>
          <cell r="C65" t="str">
            <v>领视科技-产研二部-业务管理二组-深圳团队-开发</v>
          </cell>
          <cell r="D65" t="str">
            <v/>
          </cell>
          <cell r="E65" t="str">
            <v>PHP开发工程师</v>
          </cell>
          <cell r="F65" t="str">
            <v>1723623253418383</v>
          </cell>
          <cell r="G65" t="str">
            <v>9</v>
          </cell>
          <cell r="H65" t="str">
            <v>5</v>
          </cell>
          <cell r="I65" t="str">
            <v>4299</v>
          </cell>
        </row>
        <row r="65">
          <cell r="R65" t="str">
            <v>1</v>
          </cell>
        </row>
        <row r="66">
          <cell r="A66" t="str">
            <v>姚泽毅</v>
          </cell>
          <cell r="B66" t="str">
            <v>深圳考勤组（研发团队）</v>
          </cell>
          <cell r="C66" t="str">
            <v>领视科技-产研二部-业务管理二组-深圳团队-开发</v>
          </cell>
          <cell r="D66" t="str">
            <v/>
          </cell>
          <cell r="E66" t="str">
            <v>前端开发工程师</v>
          </cell>
          <cell r="F66" t="str">
            <v>17252591263085767</v>
          </cell>
          <cell r="G66" t="str">
            <v>5</v>
          </cell>
          <cell r="H66" t="str">
            <v>5</v>
          </cell>
          <cell r="I66" t="str">
            <v>2007</v>
          </cell>
        </row>
        <row r="66">
          <cell r="V66" t="str">
            <v>4</v>
          </cell>
        </row>
        <row r="67">
          <cell r="A67" t="str">
            <v>赵小明</v>
          </cell>
          <cell r="B67" t="str">
            <v>深圳考勤组（研发团队）</v>
          </cell>
          <cell r="C67" t="str">
            <v>领视科技-产研二部-业务管理二组-深圳团队-开发</v>
          </cell>
          <cell r="D67" t="str">
            <v/>
          </cell>
          <cell r="E67" t="str">
            <v>研发主管</v>
          </cell>
          <cell r="F67" t="str">
            <v>16980282215894446</v>
          </cell>
          <cell r="G67" t="str">
            <v>7</v>
          </cell>
          <cell r="H67" t="str">
            <v>5</v>
          </cell>
          <cell r="I67" t="str">
            <v>3232</v>
          </cell>
        </row>
        <row r="67">
          <cell r="V67" t="str">
            <v>2</v>
          </cell>
        </row>
        <row r="68">
          <cell r="A68" t="str">
            <v>樊云曦</v>
          </cell>
          <cell r="B68" t="str">
            <v>上海产研中心</v>
          </cell>
          <cell r="C68" t="str">
            <v>领视科技-产研二部-业务管理二组-深圳团队-设计</v>
          </cell>
          <cell r="D68" t="str">
            <v/>
          </cell>
          <cell r="E68" t="str">
            <v>UI设计师</v>
          </cell>
          <cell r="F68" t="str">
            <v>16980304560692724</v>
          </cell>
          <cell r="G68" t="str">
            <v>8</v>
          </cell>
          <cell r="H68" t="str">
            <v>5</v>
          </cell>
          <cell r="I68" t="str">
            <v>3591</v>
          </cell>
        </row>
        <row r="69">
          <cell r="A69" t="str">
            <v>王冉冉</v>
          </cell>
          <cell r="B69" t="str">
            <v>上海产研中心</v>
          </cell>
          <cell r="C69" t="str">
            <v>领视科技-产研二部-业务管理一组-测试</v>
          </cell>
          <cell r="D69" t="str">
            <v/>
          </cell>
          <cell r="E69" t="str">
            <v>测试工程师</v>
          </cell>
          <cell r="F69" t="str">
            <v>16212182077378134</v>
          </cell>
          <cell r="G69" t="str">
            <v>8</v>
          </cell>
          <cell r="H69" t="str">
            <v>5</v>
          </cell>
          <cell r="I69" t="str">
            <v>3447</v>
          </cell>
        </row>
        <row r="70">
          <cell r="A70" t="str">
            <v>陈旺</v>
          </cell>
          <cell r="B70" t="str">
            <v>上海产研中心</v>
          </cell>
          <cell r="C70" t="str">
            <v>领视科技-产研二部-业务管理一组-开发</v>
          </cell>
          <cell r="D70" t="str">
            <v/>
          </cell>
          <cell r="E70" t="str">
            <v>前端开发工程师</v>
          </cell>
          <cell r="F70" t="str">
            <v>1724815552295828</v>
          </cell>
          <cell r="G70" t="str">
            <v>9</v>
          </cell>
          <cell r="H70" t="str">
            <v>5</v>
          </cell>
          <cell r="I70" t="str">
            <v>4361</v>
          </cell>
        </row>
        <row r="71">
          <cell r="A71" t="str">
            <v>李浩然</v>
          </cell>
          <cell r="B71" t="str">
            <v>上海产研中心</v>
          </cell>
          <cell r="C71" t="str">
            <v>领视科技-产研二部-业务管理一组-开发</v>
          </cell>
          <cell r="D71" t="str">
            <v/>
          </cell>
          <cell r="E71" t="str">
            <v>资深前端开发工程师</v>
          </cell>
          <cell r="F71" t="str">
            <v>16187992192558570</v>
          </cell>
          <cell r="G71" t="str">
            <v>8</v>
          </cell>
          <cell r="H71" t="str">
            <v>5</v>
          </cell>
          <cell r="I71" t="str">
            <v>3514</v>
          </cell>
          <cell r="J71" t="str">
            <v>3</v>
          </cell>
          <cell r="K71" t="str">
            <v>13</v>
          </cell>
        </row>
        <row r="71">
          <cell r="V71" t="str">
            <v>1</v>
          </cell>
        </row>
        <row r="72">
          <cell r="A72" t="str">
            <v>李希栋</v>
          </cell>
          <cell r="B72" t="str">
            <v>上海产研中心</v>
          </cell>
          <cell r="C72" t="str">
            <v>领视科技-产研二部-业务管理一组-开发</v>
          </cell>
          <cell r="D72" t="str">
            <v/>
          </cell>
          <cell r="E72" t="str">
            <v>PHP开发工程师</v>
          </cell>
          <cell r="F72" t="str">
            <v>17258475438254643</v>
          </cell>
          <cell r="G72" t="str">
            <v>9</v>
          </cell>
          <cell r="H72" t="str">
            <v>5</v>
          </cell>
          <cell r="I72" t="str">
            <v>4044</v>
          </cell>
        </row>
        <row r="73">
          <cell r="A73" t="str">
            <v>卢正</v>
          </cell>
          <cell r="B73" t="str">
            <v>上海产研中心</v>
          </cell>
          <cell r="C73" t="str">
            <v>领视科技-产研二部-业务管理一组-开发</v>
          </cell>
          <cell r="D73" t="str">
            <v/>
          </cell>
          <cell r="E73" t="str">
            <v>前端开发工程师</v>
          </cell>
          <cell r="F73" t="str">
            <v>17337097620892573</v>
          </cell>
          <cell r="G73" t="str">
            <v>9</v>
          </cell>
          <cell r="H73" t="str">
            <v>5</v>
          </cell>
          <cell r="I73" t="str">
            <v>3902</v>
          </cell>
          <cell r="J73" t="str">
            <v>1</v>
          </cell>
          <cell r="K73" t="str">
            <v>5</v>
          </cell>
        </row>
        <row r="74">
          <cell r="A74" t="str">
            <v>毛意伟</v>
          </cell>
          <cell r="B74" t="str">
            <v>上海产研中心</v>
          </cell>
          <cell r="C74" t="str">
            <v>领视科技-产研二部-业务管理一组-开发</v>
          </cell>
          <cell r="D74" t="str">
            <v/>
          </cell>
          <cell r="E74" t="str">
            <v>研发主管</v>
          </cell>
          <cell r="F74" t="str">
            <v>204734530527324683</v>
          </cell>
        </row>
        <row r="74">
          <cell r="H74" t="str">
            <v>5</v>
          </cell>
        </row>
        <row r="75">
          <cell r="A75" t="str">
            <v>王付佳</v>
          </cell>
          <cell r="B75" t="str">
            <v>上海产研中心</v>
          </cell>
          <cell r="C75" t="str">
            <v>领视科技-产研二部-业务管理一组-开发</v>
          </cell>
          <cell r="D75" t="str">
            <v/>
          </cell>
          <cell r="E75" t="str">
            <v>前端开发工程师</v>
          </cell>
          <cell r="F75" t="str">
            <v>15982353966879745</v>
          </cell>
          <cell r="G75" t="str">
            <v>9</v>
          </cell>
          <cell r="H75" t="str">
            <v>5</v>
          </cell>
          <cell r="I75" t="str">
            <v>3972</v>
          </cell>
          <cell r="J75" t="str">
            <v>1</v>
          </cell>
          <cell r="K75" t="str">
            <v>15</v>
          </cell>
        </row>
        <row r="76">
          <cell r="A76" t="str">
            <v>王晓倩</v>
          </cell>
          <cell r="B76" t="str">
            <v>上海产研中心</v>
          </cell>
          <cell r="C76" t="str">
            <v>领视科技-产研二部-业务管理一组-开发</v>
          </cell>
          <cell r="D76" t="str">
            <v/>
          </cell>
          <cell r="E76" t="str">
            <v>PHP开发工程师</v>
          </cell>
          <cell r="F76" t="str">
            <v>183532150529257985</v>
          </cell>
          <cell r="G76" t="str">
            <v>6</v>
          </cell>
          <cell r="H76" t="str">
            <v>5</v>
          </cell>
          <cell r="I76" t="str">
            <v>2006</v>
          </cell>
          <cell r="J76" t="str">
            <v>1</v>
          </cell>
          <cell r="K76" t="str">
            <v>4</v>
          </cell>
        </row>
        <row r="76">
          <cell r="R76" t="str">
            <v>1</v>
          </cell>
        </row>
        <row r="76">
          <cell r="V76" t="str">
            <v>2</v>
          </cell>
        </row>
        <row r="77">
          <cell r="A77" t="str">
            <v>王之枫</v>
          </cell>
          <cell r="B77" t="str">
            <v>上海产研中心</v>
          </cell>
          <cell r="C77" t="str">
            <v>领视科技-产研二部-业务管理一组-开发</v>
          </cell>
          <cell r="D77" t="str">
            <v/>
          </cell>
          <cell r="E77" t="str">
            <v>PHP开发工程师</v>
          </cell>
          <cell r="F77" t="str">
            <v>16938790975552501</v>
          </cell>
          <cell r="G77" t="str">
            <v>8</v>
          </cell>
          <cell r="H77" t="str">
            <v>5</v>
          </cell>
          <cell r="I77" t="str">
            <v>3511</v>
          </cell>
          <cell r="J77" t="str">
            <v>2</v>
          </cell>
          <cell r="K77" t="str">
            <v>10</v>
          </cell>
        </row>
        <row r="77">
          <cell r="V77" t="str">
            <v>1</v>
          </cell>
        </row>
        <row r="78">
          <cell r="A78" t="str">
            <v>张积隆</v>
          </cell>
          <cell r="B78" t="str">
            <v>上海产研中心</v>
          </cell>
          <cell r="C78" t="str">
            <v>领视科技-产研二部-业务管理一组-开发</v>
          </cell>
          <cell r="D78" t="str">
            <v/>
          </cell>
          <cell r="E78" t="str">
            <v>Php开发工程师</v>
          </cell>
          <cell r="F78" t="str">
            <v>17157381893744839</v>
          </cell>
          <cell r="G78" t="str">
            <v>9</v>
          </cell>
          <cell r="H78" t="str">
            <v>5</v>
          </cell>
          <cell r="I78" t="str">
            <v>4079</v>
          </cell>
          <cell r="J78" t="str">
            <v>1</v>
          </cell>
          <cell r="K78" t="str">
            <v>19</v>
          </cell>
        </row>
        <row r="79">
          <cell r="A79" t="str">
            <v>赵德正</v>
          </cell>
          <cell r="B79" t="str">
            <v>上海产研中心</v>
          </cell>
          <cell r="C79" t="str">
            <v>领视科技-产研二部-业务管理一组-开发</v>
          </cell>
          <cell r="D79" t="str">
            <v/>
          </cell>
          <cell r="E79" t="str">
            <v>前端开发工程师</v>
          </cell>
          <cell r="F79" t="str">
            <v>16823877531313477</v>
          </cell>
          <cell r="G79" t="str">
            <v>8</v>
          </cell>
          <cell r="H79" t="str">
            <v>5</v>
          </cell>
          <cell r="I79" t="str">
            <v>3476</v>
          </cell>
        </row>
        <row r="79">
          <cell r="V79" t="str">
            <v>1</v>
          </cell>
        </row>
        <row r="80">
          <cell r="A80" t="str">
            <v>郭洁</v>
          </cell>
          <cell r="B80" t="str">
            <v>上海产研中心</v>
          </cell>
          <cell r="C80" t="str">
            <v>领视科技-产研二部-业务管理一组-设计</v>
          </cell>
          <cell r="D80" t="str">
            <v/>
          </cell>
          <cell r="E80" t="str">
            <v>产品部经理</v>
          </cell>
          <cell r="F80" t="str">
            <v>23323229681178036</v>
          </cell>
          <cell r="G80" t="str">
            <v>7</v>
          </cell>
          <cell r="H80" t="str">
            <v>5</v>
          </cell>
          <cell r="I80" t="str">
            <v>595</v>
          </cell>
          <cell r="J80" t="str">
            <v>1</v>
          </cell>
          <cell r="K80" t="str">
            <v>22</v>
          </cell>
        </row>
        <row r="80">
          <cell r="Q80" t="str">
            <v>6</v>
          </cell>
        </row>
        <row r="80">
          <cell r="V80" t="str">
            <v>0.5</v>
          </cell>
        </row>
        <row r="81">
          <cell r="A81" t="str">
            <v>张潭辉</v>
          </cell>
          <cell r="B81" t="str">
            <v>上海产研中心</v>
          </cell>
          <cell r="C81" t="str">
            <v>领视科技-产研二部-业务管理一组-设计</v>
          </cell>
          <cell r="D81" t="str">
            <v/>
          </cell>
          <cell r="E81" t="str">
            <v>UI设计师</v>
          </cell>
          <cell r="F81" t="str">
            <v>15900277285196583</v>
          </cell>
          <cell r="G81" t="str">
            <v>8</v>
          </cell>
          <cell r="H81" t="str">
            <v>5</v>
          </cell>
          <cell r="I81" t="str">
            <v>3948</v>
          </cell>
        </row>
        <row r="82">
          <cell r="A82" t="str">
            <v>钮天翔</v>
          </cell>
          <cell r="B82" t="str">
            <v>上海产研中心</v>
          </cell>
          <cell r="C82" t="str">
            <v>领视科技-产研一部-PC组-测试</v>
          </cell>
          <cell r="D82" t="str">
            <v/>
          </cell>
          <cell r="E82" t="str">
            <v>测试工程师</v>
          </cell>
          <cell r="F82" t="str">
            <v>17266249596234340</v>
          </cell>
          <cell r="G82" t="str">
            <v>9</v>
          </cell>
          <cell r="H82" t="str">
            <v>5</v>
          </cell>
          <cell r="I82" t="str">
            <v>4191</v>
          </cell>
        </row>
        <row r="83">
          <cell r="A83" t="str">
            <v>李一翔</v>
          </cell>
          <cell r="B83" t="str">
            <v>上海产研中心</v>
          </cell>
          <cell r="C83" t="str">
            <v>领视科技-产研一部-PC组-开发</v>
          </cell>
          <cell r="D83" t="str">
            <v/>
          </cell>
          <cell r="E83" t="str">
            <v>产品经理</v>
          </cell>
          <cell r="F83" t="str">
            <v>17357830341725245</v>
          </cell>
          <cell r="G83" t="str">
            <v>9</v>
          </cell>
          <cell r="H83" t="str">
            <v>5</v>
          </cell>
          <cell r="I83" t="str">
            <v>3945</v>
          </cell>
          <cell r="J83" t="str">
            <v>2</v>
          </cell>
          <cell r="K83" t="str">
            <v>11</v>
          </cell>
        </row>
        <row r="84">
          <cell r="A84" t="str">
            <v>申国超</v>
          </cell>
          <cell r="B84" t="str">
            <v>上海产研中心</v>
          </cell>
          <cell r="C84" t="str">
            <v>领视科技-产研一部-PC组-开发</v>
          </cell>
          <cell r="D84" t="str">
            <v/>
          </cell>
          <cell r="E84" t="str">
            <v>游戏开发工程师</v>
          </cell>
          <cell r="F84" t="str">
            <v>16219076813592792</v>
          </cell>
          <cell r="G84" t="str">
            <v>7</v>
          </cell>
          <cell r="H84" t="str">
            <v>5</v>
          </cell>
          <cell r="I84" t="str">
            <v>2552</v>
          </cell>
        </row>
        <row r="84">
          <cell r="O84" t="str">
            <v>1</v>
          </cell>
          <cell r="P84" t="str">
            <v>217</v>
          </cell>
        </row>
        <row r="84">
          <cell r="V84" t="str">
            <v>2</v>
          </cell>
        </row>
        <row r="85">
          <cell r="A85" t="str">
            <v>唐鹤鸿</v>
          </cell>
          <cell r="B85" t="str">
            <v>上海产研中心</v>
          </cell>
          <cell r="C85" t="str">
            <v>领视科技-产研一部-PC组-开发</v>
          </cell>
          <cell r="D85" t="str">
            <v/>
          </cell>
          <cell r="E85" t="str">
            <v>资深研发</v>
          </cell>
          <cell r="F85" t="str">
            <v>17058929185294472</v>
          </cell>
          <cell r="G85" t="str">
            <v>8</v>
          </cell>
          <cell r="H85" t="str">
            <v>5</v>
          </cell>
          <cell r="I85" t="str">
            <v>4094</v>
          </cell>
        </row>
        <row r="85">
          <cell r="V85" t="str">
            <v>1</v>
          </cell>
        </row>
        <row r="86">
          <cell r="A86" t="str">
            <v>吴阳明</v>
          </cell>
          <cell r="B86" t="str">
            <v>厦门办公室</v>
          </cell>
          <cell r="C86" t="str">
            <v>领视科技-产研一部-PC组-开发</v>
          </cell>
          <cell r="D86" t="str">
            <v/>
          </cell>
          <cell r="E86" t="str">
            <v>运营总监</v>
          </cell>
          <cell r="F86" t="str">
            <v>096309365421933423</v>
          </cell>
          <cell r="G86" t="str">
            <v>7</v>
          </cell>
          <cell r="H86" t="str">
            <v>5</v>
          </cell>
          <cell r="I86" t="str">
            <v>2531</v>
          </cell>
        </row>
        <row r="86">
          <cell r="R86" t="str">
            <v>1</v>
          </cell>
        </row>
        <row r="86">
          <cell r="V86" t="str">
            <v>2</v>
          </cell>
        </row>
        <row r="87">
          <cell r="A87" t="str">
            <v>赵鹏飞</v>
          </cell>
          <cell r="B87" t="str">
            <v>上海产研中心</v>
          </cell>
          <cell r="C87" t="str">
            <v>领视科技-产研一部-PC组-开发</v>
          </cell>
          <cell r="D87" t="str">
            <v/>
          </cell>
          <cell r="E87" t="str">
            <v>C#开发工程师</v>
          </cell>
          <cell r="F87" t="str">
            <v>17119368698716117</v>
          </cell>
          <cell r="G87" t="str">
            <v>7</v>
          </cell>
          <cell r="H87" t="str">
            <v>5</v>
          </cell>
          <cell r="I87" t="str">
            <v>2987</v>
          </cell>
        </row>
        <row r="87">
          <cell r="V87" t="str">
            <v>1</v>
          </cell>
        </row>
        <row r="88">
          <cell r="A88" t="str">
            <v>上海王艳</v>
          </cell>
          <cell r="B88" t="str">
            <v>上海产研中心</v>
          </cell>
          <cell r="C88" t="str">
            <v>领视科技-产研一部-测试一部</v>
          </cell>
          <cell r="D88" t="str">
            <v/>
          </cell>
          <cell r="E88" t="str">
            <v>测试总监</v>
          </cell>
          <cell r="F88" t="str">
            <v>15946079259355375</v>
          </cell>
          <cell r="G88" t="str">
            <v>8</v>
          </cell>
          <cell r="H88" t="str">
            <v>5</v>
          </cell>
          <cell r="I88" t="str">
            <v>3665</v>
          </cell>
        </row>
        <row r="88">
          <cell r="V88" t="str">
            <v>1</v>
          </cell>
        </row>
        <row r="89">
          <cell r="A89" t="str">
            <v>王艳泊</v>
          </cell>
          <cell r="B89" t="str">
            <v>上海产研中心</v>
          </cell>
          <cell r="C89" t="str">
            <v>领视科技-产研一部-测试一部-教育三组测试组</v>
          </cell>
          <cell r="D89" t="str">
            <v/>
          </cell>
          <cell r="E89" t="str">
            <v>测试主管</v>
          </cell>
          <cell r="F89" t="str">
            <v>196852342729488514</v>
          </cell>
          <cell r="G89" t="str">
            <v>6</v>
          </cell>
          <cell r="H89" t="str">
            <v>5</v>
          </cell>
          <cell r="I89" t="str">
            <v>2640</v>
          </cell>
        </row>
        <row r="89">
          <cell r="V89" t="str">
            <v>3</v>
          </cell>
        </row>
        <row r="90">
          <cell r="A90" t="str">
            <v>赵亚楠</v>
          </cell>
          <cell r="B90" t="str">
            <v>上海产研中心</v>
          </cell>
          <cell r="C90" t="str">
            <v>领视科技-产研一部-测试一部-教育三组测试组</v>
          </cell>
          <cell r="D90" t="str">
            <v/>
          </cell>
          <cell r="E90" t="str">
            <v>测试主管</v>
          </cell>
          <cell r="F90" t="str">
            <v>066747493235451451</v>
          </cell>
        </row>
        <row r="90">
          <cell r="H90" t="str">
            <v>5</v>
          </cell>
        </row>
        <row r="91">
          <cell r="A91" t="str">
            <v>彭鲲</v>
          </cell>
          <cell r="B91" t="str">
            <v>上海产研中心</v>
          </cell>
          <cell r="C91" t="str">
            <v>领视科技-产研一部-产品部-教育一组产品组</v>
          </cell>
          <cell r="D91" t="str">
            <v/>
          </cell>
          <cell r="E91" t="str">
            <v>产品经理</v>
          </cell>
          <cell r="F91" t="str">
            <v>16157726802325013</v>
          </cell>
          <cell r="G91" t="str">
            <v>8</v>
          </cell>
          <cell r="H91" t="str">
            <v>5</v>
          </cell>
          <cell r="I91" t="str">
            <v>2966</v>
          </cell>
          <cell r="J91" t="str">
            <v>3</v>
          </cell>
          <cell r="K91" t="str">
            <v>7</v>
          </cell>
        </row>
        <row r="91">
          <cell r="Q91" t="str">
            <v>1</v>
          </cell>
        </row>
        <row r="92">
          <cell r="A92" t="str">
            <v>吴俊志</v>
          </cell>
          <cell r="B92" t="str">
            <v>上海产研中心</v>
          </cell>
          <cell r="C92" t="str">
            <v>领视科技-产研一部-产品部-教育一组产品组</v>
          </cell>
          <cell r="D92" t="str">
            <v/>
          </cell>
          <cell r="E92" t="str">
            <v>产品一部主管</v>
          </cell>
          <cell r="F92" t="str">
            <v>16226879731889551</v>
          </cell>
          <cell r="G92" t="str">
            <v>8</v>
          </cell>
          <cell r="H92" t="str">
            <v>5</v>
          </cell>
          <cell r="I92" t="str">
            <v>4053</v>
          </cell>
          <cell r="J92" t="str">
            <v>6</v>
          </cell>
          <cell r="K92" t="str">
            <v>27</v>
          </cell>
        </row>
        <row r="93">
          <cell r="A93" t="str">
            <v>冯猛飞</v>
          </cell>
          <cell r="B93" t="str">
            <v>上海产研中心</v>
          </cell>
          <cell r="C93" t="str">
            <v>领视科技-产研一部-教育二组-测试</v>
          </cell>
          <cell r="D93" t="str">
            <v/>
          </cell>
          <cell r="E93" t="str">
            <v>测试工程师</v>
          </cell>
          <cell r="F93" t="str">
            <v>17096922901257976</v>
          </cell>
          <cell r="G93" t="str">
            <v>5</v>
          </cell>
          <cell r="H93" t="str">
            <v>5</v>
          </cell>
          <cell r="I93" t="str">
            <v>2078</v>
          </cell>
        </row>
        <row r="94">
          <cell r="A94" t="str">
            <v>段云侠</v>
          </cell>
          <cell r="B94" t="str">
            <v>上海产研中心</v>
          </cell>
          <cell r="C94" t="str">
            <v>领视科技-产研一部-教育二组-产品</v>
          </cell>
          <cell r="D94" t="str">
            <v/>
          </cell>
          <cell r="E94" t="str">
            <v>产品经理</v>
          </cell>
          <cell r="F94" t="str">
            <v>16999270197315077</v>
          </cell>
          <cell r="G94" t="str">
            <v>9</v>
          </cell>
          <cell r="H94" t="str">
            <v>5</v>
          </cell>
          <cell r="I94" t="str">
            <v>4025</v>
          </cell>
        </row>
        <row r="95">
          <cell r="A95" t="str">
            <v>王亚超</v>
          </cell>
          <cell r="B95" t="str">
            <v>上海产研中心</v>
          </cell>
          <cell r="C95" t="str">
            <v>领视科技-产研一部-教育二组-产品</v>
          </cell>
          <cell r="D95" t="str">
            <v/>
          </cell>
          <cell r="E95" t="str">
            <v>产品经理</v>
          </cell>
          <cell r="F95" t="str">
            <v>16999293084394392</v>
          </cell>
          <cell r="G95" t="str">
            <v>9</v>
          </cell>
          <cell r="H95" t="str">
            <v>5</v>
          </cell>
          <cell r="I95" t="str">
            <v>4025</v>
          </cell>
        </row>
        <row r="96">
          <cell r="A96" t="str">
            <v>褚晨雯</v>
          </cell>
          <cell r="B96" t="str">
            <v>上海产研中心</v>
          </cell>
          <cell r="C96" t="str">
            <v>领视科技-产研一部-教育二组-产品</v>
          </cell>
          <cell r="D96" t="str">
            <v/>
          </cell>
          <cell r="E96" t="str">
            <v>资深产品经理</v>
          </cell>
          <cell r="F96" t="str">
            <v>16423864245165397</v>
          </cell>
          <cell r="G96" t="str">
            <v>8</v>
          </cell>
          <cell r="H96" t="str">
            <v>5</v>
          </cell>
          <cell r="I96" t="str">
            <v>3257</v>
          </cell>
          <cell r="J96" t="str">
            <v>3</v>
          </cell>
          <cell r="K96" t="str">
            <v>20</v>
          </cell>
          <cell r="L96" t="str">
            <v>4</v>
          </cell>
          <cell r="M96" t="str">
            <v>217</v>
          </cell>
        </row>
        <row r="96">
          <cell r="O96" t="str">
            <v>1</v>
          </cell>
          <cell r="P96" t="str">
            <v>24</v>
          </cell>
        </row>
        <row r="96">
          <cell r="V96" t="str">
            <v>1</v>
          </cell>
        </row>
        <row r="97">
          <cell r="A97" t="str">
            <v>陈畴竹</v>
          </cell>
          <cell r="B97" t="str">
            <v>上海产研中心</v>
          </cell>
          <cell r="C97" t="str">
            <v>领视科技-产研一部-教育二组-开发</v>
          </cell>
          <cell r="D97" t="str">
            <v/>
          </cell>
          <cell r="E97" t="str">
            <v>Android开发工程师</v>
          </cell>
          <cell r="F97" t="str">
            <v>1702345015385575</v>
          </cell>
          <cell r="G97" t="str">
            <v>9</v>
          </cell>
          <cell r="H97" t="str">
            <v>5</v>
          </cell>
          <cell r="I97" t="str">
            <v>3970</v>
          </cell>
        </row>
        <row r="98">
          <cell r="A98" t="str">
            <v>高结</v>
          </cell>
          <cell r="B98" t="str">
            <v>上海产研中心</v>
          </cell>
          <cell r="C98" t="str">
            <v>领视科技-产研一部-教育二组-开发</v>
          </cell>
          <cell r="D98" t="str">
            <v/>
          </cell>
          <cell r="E98" t="str">
            <v>iOS开发工程师</v>
          </cell>
          <cell r="F98" t="str">
            <v>17246387043807659</v>
          </cell>
          <cell r="G98" t="str">
            <v>9</v>
          </cell>
          <cell r="H98" t="str">
            <v>5</v>
          </cell>
          <cell r="I98" t="str">
            <v>4085</v>
          </cell>
        </row>
        <row r="99">
          <cell r="A99" t="str">
            <v>皮亚楠</v>
          </cell>
          <cell r="B99" t="str">
            <v>上海产研中心</v>
          </cell>
          <cell r="C99" t="str">
            <v>领视科技-产研一部-教育二组-开发</v>
          </cell>
          <cell r="D99" t="str">
            <v/>
          </cell>
          <cell r="E99" t="str">
            <v>Android开发工程师</v>
          </cell>
          <cell r="F99" t="str">
            <v>16600140977692327</v>
          </cell>
          <cell r="G99" t="str">
            <v>9</v>
          </cell>
          <cell r="H99" t="str">
            <v>5</v>
          </cell>
          <cell r="I99" t="str">
            <v>4005</v>
          </cell>
          <cell r="J99" t="str">
            <v>1</v>
          </cell>
          <cell r="K99" t="str">
            <v>1</v>
          </cell>
        </row>
        <row r="100">
          <cell r="A100" t="str">
            <v>齐浩迎</v>
          </cell>
          <cell r="B100" t="str">
            <v>上海产研中心</v>
          </cell>
          <cell r="C100" t="str">
            <v>领视科技-产研一部-教育二组-开发</v>
          </cell>
          <cell r="D100" t="str">
            <v/>
          </cell>
          <cell r="E100" t="str">
            <v>研发主管</v>
          </cell>
          <cell r="F100" t="str">
            <v>020624134640098517</v>
          </cell>
          <cell r="G100" t="str">
            <v>8</v>
          </cell>
          <cell r="H100" t="str">
            <v>5</v>
          </cell>
          <cell r="I100" t="str">
            <v>3780</v>
          </cell>
        </row>
        <row r="101">
          <cell r="A101" t="str">
            <v>王鹏飞</v>
          </cell>
          <cell r="B101" t="str">
            <v>上海产研中心</v>
          </cell>
          <cell r="C101" t="str">
            <v>领视科技-产研一部-教育二组-开发</v>
          </cell>
          <cell r="D101" t="str">
            <v/>
          </cell>
          <cell r="E101" t="str">
            <v>ios开发工程师</v>
          </cell>
          <cell r="F101" t="str">
            <v>17011365911962161</v>
          </cell>
          <cell r="G101" t="str">
            <v>9</v>
          </cell>
          <cell r="H101" t="str">
            <v>5</v>
          </cell>
          <cell r="I101" t="str">
            <v>3787</v>
          </cell>
        </row>
        <row r="102">
          <cell r="A102" t="str">
            <v>吴利丹</v>
          </cell>
          <cell r="B102" t="str">
            <v>上海产研中心</v>
          </cell>
          <cell r="C102" t="str">
            <v>领视科技-产研一部-教育二组-开发</v>
          </cell>
          <cell r="D102" t="str">
            <v/>
          </cell>
          <cell r="E102" t="str">
            <v>iOS开发工程师</v>
          </cell>
          <cell r="F102" t="str">
            <v>15905458634917515</v>
          </cell>
          <cell r="G102" t="str">
            <v>6</v>
          </cell>
          <cell r="H102" t="str">
            <v>5</v>
          </cell>
          <cell r="I102" t="str">
            <v>3121</v>
          </cell>
        </row>
        <row r="102">
          <cell r="V102" t="str">
            <v>1.5</v>
          </cell>
        </row>
        <row r="103">
          <cell r="A103" t="str">
            <v>吴雪峰</v>
          </cell>
          <cell r="B103" t="str">
            <v>上海产研中心</v>
          </cell>
          <cell r="C103" t="str">
            <v>领视科技-产研一部-教育二组-开发</v>
          </cell>
          <cell r="D103" t="str">
            <v/>
          </cell>
          <cell r="E103" t="str">
            <v>Android开发工程师</v>
          </cell>
          <cell r="F103" t="str">
            <v>17012229167085507</v>
          </cell>
          <cell r="G103" t="str">
            <v>9</v>
          </cell>
          <cell r="H103" t="str">
            <v>5</v>
          </cell>
          <cell r="I103" t="str">
            <v>4137</v>
          </cell>
        </row>
        <row r="104">
          <cell r="A104" t="str">
            <v>祝傲</v>
          </cell>
          <cell r="B104" t="str">
            <v>上海产研中心</v>
          </cell>
          <cell r="C104" t="str">
            <v>领视科技-产研一部-教育二组-开发</v>
          </cell>
          <cell r="D104" t="str">
            <v/>
          </cell>
          <cell r="E104" t="str">
            <v>ios开发工程师</v>
          </cell>
          <cell r="F104" t="str">
            <v>17018285307999687</v>
          </cell>
          <cell r="G104" t="str">
            <v>9</v>
          </cell>
          <cell r="H104" t="str">
            <v>5</v>
          </cell>
          <cell r="I104" t="str">
            <v>3906</v>
          </cell>
        </row>
        <row r="105">
          <cell r="A105" t="str">
            <v>王哲</v>
          </cell>
          <cell r="B105" t="str">
            <v>上海产研中心</v>
          </cell>
          <cell r="C105" t="str">
            <v>领视科技-产研一部-教育二组-设计</v>
          </cell>
          <cell r="D105" t="str">
            <v/>
          </cell>
          <cell r="E105" t="str">
            <v>UI设计师</v>
          </cell>
          <cell r="F105" t="str">
            <v>17004451020319431</v>
          </cell>
          <cell r="G105" t="str">
            <v>9</v>
          </cell>
          <cell r="H105" t="str">
            <v>5</v>
          </cell>
          <cell r="I105" t="str">
            <v>3923</v>
          </cell>
        </row>
        <row r="106">
          <cell r="A106" t="str">
            <v>朱秀梅</v>
          </cell>
          <cell r="B106" t="str">
            <v>上海产研中心</v>
          </cell>
          <cell r="C106" t="str">
            <v>领视科技-产研一部-教育二组-设计</v>
          </cell>
          <cell r="D106" t="str">
            <v/>
          </cell>
          <cell r="E106" t="str">
            <v>产品主管</v>
          </cell>
          <cell r="F106" t="str">
            <v>16145631556588764</v>
          </cell>
          <cell r="G106" t="str">
            <v>9</v>
          </cell>
          <cell r="H106" t="str">
            <v>5</v>
          </cell>
          <cell r="I106" t="str">
            <v>4231</v>
          </cell>
        </row>
        <row r="107">
          <cell r="A107" t="str">
            <v>李九三</v>
          </cell>
          <cell r="B107" t="str">
            <v>上海产研中心</v>
          </cell>
          <cell r="C107" t="str">
            <v>领视科技-产研一部-教育三组-测试</v>
          </cell>
          <cell r="D107" t="str">
            <v/>
          </cell>
          <cell r="E107" t="str">
            <v>测试工程师</v>
          </cell>
          <cell r="F107" t="str">
            <v>17169467464873718</v>
          </cell>
          <cell r="G107" t="str">
            <v>5</v>
          </cell>
          <cell r="H107" t="str">
            <v>5</v>
          </cell>
          <cell r="I107" t="str">
            <v>2071</v>
          </cell>
        </row>
        <row r="108">
          <cell r="A108" t="str">
            <v>张士炎</v>
          </cell>
          <cell r="B108" t="str">
            <v>上海产研中心</v>
          </cell>
          <cell r="C108" t="str">
            <v>领视科技-产研一部-教育三组-测试</v>
          </cell>
          <cell r="D108" t="str">
            <v/>
          </cell>
          <cell r="E108" t="str">
            <v>测试工程师</v>
          </cell>
          <cell r="F108" t="str">
            <v>17173799295092160</v>
          </cell>
          <cell r="G108" t="str">
            <v>5</v>
          </cell>
          <cell r="H108" t="str">
            <v>5</v>
          </cell>
          <cell r="I108" t="str">
            <v>2061</v>
          </cell>
        </row>
        <row r="109">
          <cell r="A109" t="str">
            <v>陈绪慧</v>
          </cell>
          <cell r="B109" t="str">
            <v>上海产研中心</v>
          </cell>
          <cell r="C109" t="str">
            <v>领视科技-产研一部-教育三组-产品</v>
          </cell>
          <cell r="D109" t="str">
            <v/>
          </cell>
          <cell r="E109" t="str">
            <v>产品主管</v>
          </cell>
          <cell r="F109" t="str">
            <v>136315273038003717</v>
          </cell>
        </row>
        <row r="109">
          <cell r="H109" t="str">
            <v>5</v>
          </cell>
        </row>
        <row r="110">
          <cell r="A110" t="str">
            <v>李雅珠</v>
          </cell>
          <cell r="B110" t="str">
            <v>上海产研中心</v>
          </cell>
          <cell r="C110" t="str">
            <v>领视科技-产研一部-教育三组-产品</v>
          </cell>
          <cell r="D110" t="str">
            <v/>
          </cell>
          <cell r="E110" t="str">
            <v>产品经理</v>
          </cell>
          <cell r="F110" t="str">
            <v>16606156773162046</v>
          </cell>
          <cell r="G110" t="str">
            <v>8</v>
          </cell>
          <cell r="H110" t="str">
            <v>5</v>
          </cell>
          <cell r="I110" t="str">
            <v>3446</v>
          </cell>
          <cell r="J110" t="str">
            <v>5</v>
          </cell>
          <cell r="K110" t="str">
            <v>35</v>
          </cell>
        </row>
        <row r="110">
          <cell r="V110" t="str">
            <v>1</v>
          </cell>
        </row>
        <row r="111">
          <cell r="A111" t="str">
            <v>胡翔翔</v>
          </cell>
          <cell r="B111" t="str">
            <v>上海产研中心</v>
          </cell>
          <cell r="C111" t="str">
            <v>领视科技-产研一部-教育三组-开发</v>
          </cell>
          <cell r="D111" t="str">
            <v/>
          </cell>
          <cell r="E111" t="str">
            <v>研发主管</v>
          </cell>
          <cell r="F111" t="str">
            <v>030132221832753441</v>
          </cell>
          <cell r="G111" t="str">
            <v>9</v>
          </cell>
          <cell r="H111" t="str">
            <v>5</v>
          </cell>
          <cell r="I111" t="str">
            <v>3780</v>
          </cell>
        </row>
        <row r="111">
          <cell r="Q111" t="str">
            <v>1</v>
          </cell>
        </row>
        <row r="112">
          <cell r="A112" t="str">
            <v>李海侠</v>
          </cell>
          <cell r="B112" t="str">
            <v>上海产研中心</v>
          </cell>
          <cell r="C112" t="str">
            <v>领视科技-产研一部-教育三组-开发</v>
          </cell>
          <cell r="D112" t="str">
            <v/>
          </cell>
          <cell r="E112" t="str">
            <v>Android开发工程师</v>
          </cell>
          <cell r="F112" t="str">
            <v>16155137210126329</v>
          </cell>
          <cell r="G112" t="str">
            <v>9</v>
          </cell>
          <cell r="H112" t="str">
            <v>5</v>
          </cell>
          <cell r="I112" t="str">
            <v>4104</v>
          </cell>
          <cell r="J112" t="str">
            <v>1</v>
          </cell>
          <cell r="K112" t="str">
            <v>1</v>
          </cell>
        </row>
        <row r="113">
          <cell r="A113" t="str">
            <v>陆文宇</v>
          </cell>
          <cell r="B113" t="str">
            <v>上海产研中心</v>
          </cell>
          <cell r="C113" t="str">
            <v>领视科技-产研一部-教育三组-开发</v>
          </cell>
          <cell r="D113" t="str">
            <v/>
          </cell>
          <cell r="E113" t="str">
            <v>iOS开发工程师</v>
          </cell>
          <cell r="F113" t="str">
            <v>16782396287688277</v>
          </cell>
          <cell r="G113" t="str">
            <v>9</v>
          </cell>
          <cell r="H113" t="str">
            <v>5</v>
          </cell>
          <cell r="I113" t="str">
            <v>4336</v>
          </cell>
          <cell r="J113" t="str">
            <v>1</v>
          </cell>
          <cell r="K113" t="str">
            <v>22</v>
          </cell>
        </row>
        <row r="114">
          <cell r="A114" t="str">
            <v>杨海燕</v>
          </cell>
          <cell r="B114" t="str">
            <v>上海产研中心</v>
          </cell>
          <cell r="C114" t="str">
            <v>领视科技-产研一部-教育三组-开发</v>
          </cell>
          <cell r="D114" t="str">
            <v/>
          </cell>
          <cell r="E114" t="str">
            <v>iOS开发工程师</v>
          </cell>
          <cell r="F114" t="str">
            <v>15921860671053280</v>
          </cell>
          <cell r="G114" t="str">
            <v>9</v>
          </cell>
          <cell r="H114" t="str">
            <v>5</v>
          </cell>
          <cell r="I114" t="str">
            <v>3760</v>
          </cell>
          <cell r="J114" t="str">
            <v>3</v>
          </cell>
          <cell r="K114" t="str">
            <v>5</v>
          </cell>
        </row>
        <row r="115">
          <cell r="A115" t="str">
            <v>杨坤霖</v>
          </cell>
          <cell r="B115" t="str">
            <v>上海产研中心</v>
          </cell>
          <cell r="C115" t="str">
            <v>领视科技-产研一部-教育三组-开发</v>
          </cell>
          <cell r="D115" t="str">
            <v/>
          </cell>
          <cell r="E115" t="str">
            <v>Android开发工程师</v>
          </cell>
          <cell r="F115" t="str">
            <v>17300811031429768</v>
          </cell>
          <cell r="G115" t="str">
            <v>8</v>
          </cell>
          <cell r="H115" t="str">
            <v>5</v>
          </cell>
          <cell r="I115" t="str">
            <v>3564</v>
          </cell>
        </row>
        <row r="115">
          <cell r="V115" t="str">
            <v>1</v>
          </cell>
        </row>
        <row r="116">
          <cell r="A116" t="str">
            <v>尹贻浩</v>
          </cell>
          <cell r="B116" t="str">
            <v>上海产研中心</v>
          </cell>
          <cell r="C116" t="str">
            <v>领视科技-产研一部-教育三组-开发</v>
          </cell>
          <cell r="D116" t="str">
            <v/>
          </cell>
          <cell r="E116" t="str">
            <v>Android开发工程师</v>
          </cell>
          <cell r="F116" t="str">
            <v>17180717287129212</v>
          </cell>
          <cell r="G116" t="str">
            <v>6</v>
          </cell>
          <cell r="H116" t="str">
            <v>5</v>
          </cell>
          <cell r="I116" t="str">
            <v>2470</v>
          </cell>
          <cell r="J116" t="str">
            <v>3</v>
          </cell>
          <cell r="K116" t="str">
            <v>11</v>
          </cell>
        </row>
        <row r="116">
          <cell r="V116" t="str">
            <v>2</v>
          </cell>
        </row>
        <row r="117">
          <cell r="A117" t="str">
            <v>章发晨</v>
          </cell>
          <cell r="B117" t="str">
            <v>上海产研中心</v>
          </cell>
          <cell r="C117" t="str">
            <v>领视科技-产研一部-教育三组-开发</v>
          </cell>
          <cell r="D117" t="str">
            <v/>
          </cell>
          <cell r="E117" t="str">
            <v>研发主管</v>
          </cell>
          <cell r="F117" t="str">
            <v>025963354730920599</v>
          </cell>
          <cell r="G117" t="str">
            <v>6</v>
          </cell>
          <cell r="H117" t="str">
            <v>5</v>
          </cell>
          <cell r="I117" t="str">
            <v>2517</v>
          </cell>
          <cell r="J117" t="str">
            <v>1</v>
          </cell>
          <cell r="K117" t="str">
            <v>4</v>
          </cell>
        </row>
        <row r="117">
          <cell r="V117" t="str">
            <v>3</v>
          </cell>
        </row>
        <row r="118">
          <cell r="A118" t="str">
            <v>朱梦雅</v>
          </cell>
          <cell r="B118" t="str">
            <v>上海产研中心</v>
          </cell>
          <cell r="C118" t="str">
            <v>领视科技-产研一部-教育三组-开发</v>
          </cell>
          <cell r="D118" t="str">
            <v/>
          </cell>
          <cell r="E118" t="str">
            <v>Android开发工程师</v>
          </cell>
          <cell r="F118" t="str">
            <v>16780673958763109</v>
          </cell>
          <cell r="G118" t="str">
            <v>9</v>
          </cell>
          <cell r="H118" t="str">
            <v>5</v>
          </cell>
          <cell r="I118" t="str">
            <v>4185</v>
          </cell>
        </row>
        <row r="119">
          <cell r="A119" t="str">
            <v>李一鸣</v>
          </cell>
          <cell r="B119" t="str">
            <v>上海产研中心</v>
          </cell>
          <cell r="C119" t="str">
            <v>领视科技-产研一部-教育三组-设计</v>
          </cell>
          <cell r="D119" t="str">
            <v/>
          </cell>
          <cell r="E119" t="str">
            <v>设计主管</v>
          </cell>
          <cell r="F119" t="str">
            <v>16804901359229111</v>
          </cell>
          <cell r="G119" t="str">
            <v>8</v>
          </cell>
          <cell r="H119" t="str">
            <v>5</v>
          </cell>
          <cell r="I119" t="str">
            <v>3191</v>
          </cell>
        </row>
        <row r="120">
          <cell r="A120" t="str">
            <v>王依</v>
          </cell>
          <cell r="B120" t="str">
            <v>上海产研中心</v>
          </cell>
          <cell r="C120" t="str">
            <v>领视科技-产研一部-教育三组-设计</v>
          </cell>
          <cell r="D120" t="str">
            <v/>
          </cell>
          <cell r="E120" t="str">
            <v>UI设计师</v>
          </cell>
          <cell r="F120" t="str">
            <v>1316565837937330</v>
          </cell>
          <cell r="G120" t="str">
            <v>6</v>
          </cell>
          <cell r="H120" t="str">
            <v>5</v>
          </cell>
          <cell r="I120" t="str">
            <v>2557</v>
          </cell>
        </row>
        <row r="120">
          <cell r="V120" t="str">
            <v>3</v>
          </cell>
        </row>
        <row r="121">
          <cell r="A121" t="str">
            <v>蔡子俊</v>
          </cell>
          <cell r="B121" t="str">
            <v>上海产研中心</v>
          </cell>
          <cell r="C121" t="str">
            <v>领视科技-产研一部-教育一组-测试</v>
          </cell>
          <cell r="D121" t="str">
            <v/>
          </cell>
          <cell r="E121" t="str">
            <v>测试工程师</v>
          </cell>
          <cell r="F121" t="str">
            <v>1685930508346392</v>
          </cell>
          <cell r="G121" t="str">
            <v>8</v>
          </cell>
          <cell r="H121" t="str">
            <v>5</v>
          </cell>
          <cell r="I121" t="str">
            <v>2976</v>
          </cell>
          <cell r="J121" t="str">
            <v>4</v>
          </cell>
          <cell r="K121" t="str">
            <v>18</v>
          </cell>
        </row>
        <row r="121">
          <cell r="Q121" t="str">
            <v>1</v>
          </cell>
        </row>
        <row r="122">
          <cell r="A122" t="str">
            <v>耿童童</v>
          </cell>
          <cell r="B122" t="str">
            <v>上海产研中心</v>
          </cell>
          <cell r="C122" t="str">
            <v>领视科技-产研一部-教育一组-测试</v>
          </cell>
          <cell r="D122" t="str">
            <v/>
          </cell>
          <cell r="E122" t="str">
            <v>测试工程师</v>
          </cell>
          <cell r="F122" t="str">
            <v>16804901511256011</v>
          </cell>
          <cell r="G122" t="str">
            <v>7</v>
          </cell>
          <cell r="H122" t="str">
            <v>5</v>
          </cell>
          <cell r="I122" t="str">
            <v>3107</v>
          </cell>
          <cell r="J122" t="str">
            <v>3</v>
          </cell>
          <cell r="K122" t="str">
            <v>31</v>
          </cell>
        </row>
        <row r="122">
          <cell r="V122" t="str">
            <v>2</v>
          </cell>
        </row>
        <row r="123">
          <cell r="A123" t="str">
            <v>李超凡</v>
          </cell>
          <cell r="B123" t="str">
            <v>上海产研中心</v>
          </cell>
          <cell r="C123" t="str">
            <v>领视科技-产研一部-教育一组-测试</v>
          </cell>
          <cell r="D123" t="str">
            <v/>
          </cell>
          <cell r="E123" t="str">
            <v>测试工程师</v>
          </cell>
          <cell r="F123" t="str">
            <v>17149606499983899</v>
          </cell>
          <cell r="G123" t="str">
            <v>5</v>
          </cell>
          <cell r="H123" t="str">
            <v>5</v>
          </cell>
          <cell r="I123" t="str">
            <v>2199</v>
          </cell>
        </row>
        <row r="123">
          <cell r="V123" t="str">
            <v>4</v>
          </cell>
        </row>
        <row r="124">
          <cell r="A124" t="str">
            <v>李华南</v>
          </cell>
          <cell r="B124" t="str">
            <v>上海产研中心</v>
          </cell>
          <cell r="C124" t="str">
            <v>领视科技-产研一部-教育一组-测试</v>
          </cell>
          <cell r="D124" t="str">
            <v/>
          </cell>
          <cell r="E124" t="str">
            <v>测试经理</v>
          </cell>
          <cell r="F124" t="str">
            <v>15900273720227593</v>
          </cell>
          <cell r="G124" t="str">
            <v>9</v>
          </cell>
          <cell r="H124" t="str">
            <v>5</v>
          </cell>
          <cell r="I124" t="str">
            <v>3588</v>
          </cell>
        </row>
        <row r="124">
          <cell r="Q124" t="str">
            <v>1</v>
          </cell>
        </row>
        <row r="125">
          <cell r="A125" t="str">
            <v>朴雪花</v>
          </cell>
          <cell r="B125" t="str">
            <v>上海产研中心</v>
          </cell>
          <cell r="C125" t="str">
            <v>领视科技-产研一部-教育一组-产品</v>
          </cell>
          <cell r="D125" t="str">
            <v/>
          </cell>
          <cell r="E125" t="str">
            <v>资深产品经理</v>
          </cell>
          <cell r="F125" t="str">
            <v>16022087683323175</v>
          </cell>
          <cell r="G125" t="str">
            <v>7</v>
          </cell>
          <cell r="H125" t="str">
            <v>5</v>
          </cell>
          <cell r="I125" t="str">
            <v>3083</v>
          </cell>
        </row>
        <row r="126">
          <cell r="A126" t="str">
            <v>戴佳磊</v>
          </cell>
          <cell r="B126" t="str">
            <v>上海产研中心</v>
          </cell>
          <cell r="C126" t="str">
            <v>领视科技-产研一部-教育一组-开发</v>
          </cell>
          <cell r="D126" t="str">
            <v/>
          </cell>
          <cell r="E126" t="str">
            <v>ios开发工程师</v>
          </cell>
          <cell r="F126" t="str">
            <v>17018278374403582</v>
          </cell>
          <cell r="G126" t="str">
            <v>8</v>
          </cell>
          <cell r="H126" t="str">
            <v>5</v>
          </cell>
          <cell r="I126" t="str">
            <v>3401</v>
          </cell>
          <cell r="J126" t="str">
            <v>1</v>
          </cell>
          <cell r="K126" t="str">
            <v>5</v>
          </cell>
        </row>
        <row r="126">
          <cell r="V126" t="str">
            <v>1.5</v>
          </cell>
        </row>
        <row r="127">
          <cell r="A127" t="str">
            <v>郭二宁</v>
          </cell>
          <cell r="B127" t="str">
            <v>上海产研中心</v>
          </cell>
          <cell r="C127" t="str">
            <v>领视科技-产研一部-教育一组-开发</v>
          </cell>
          <cell r="D127" t="str">
            <v/>
          </cell>
          <cell r="E127" t="str">
            <v>Android开发工程师</v>
          </cell>
          <cell r="F127" t="str">
            <v>17331041343102575</v>
          </cell>
          <cell r="G127" t="str">
            <v>9</v>
          </cell>
          <cell r="H127" t="str">
            <v>5</v>
          </cell>
          <cell r="I127" t="str">
            <v>4074</v>
          </cell>
        </row>
        <row r="128">
          <cell r="A128" t="str">
            <v>黄涛</v>
          </cell>
          <cell r="B128" t="str">
            <v>上海产研中心</v>
          </cell>
          <cell r="C128" t="str">
            <v>领视科技-产研一部-教育一组-开发</v>
          </cell>
          <cell r="D128" t="str">
            <v/>
          </cell>
          <cell r="E128" t="str">
            <v>Android开发工程师</v>
          </cell>
          <cell r="F128" t="str">
            <v>17332769235173465</v>
          </cell>
          <cell r="G128" t="str">
            <v>9</v>
          </cell>
          <cell r="H128" t="str">
            <v>5</v>
          </cell>
          <cell r="I128" t="str">
            <v>4025</v>
          </cell>
        </row>
        <row r="129">
          <cell r="A129" t="str">
            <v>骆方涛</v>
          </cell>
          <cell r="B129" t="str">
            <v>上海产研中心</v>
          </cell>
          <cell r="C129" t="str">
            <v>领视科技-产研一部-教育一组-开发</v>
          </cell>
          <cell r="D129" t="str">
            <v/>
          </cell>
          <cell r="E129" t="str">
            <v>iOS开发工程师</v>
          </cell>
          <cell r="F129" t="str">
            <v>023613490438850568</v>
          </cell>
          <cell r="G129" t="str">
            <v>9</v>
          </cell>
          <cell r="H129" t="str">
            <v>5</v>
          </cell>
          <cell r="I129" t="str">
            <v>3628</v>
          </cell>
        </row>
        <row r="129">
          <cell r="Q129" t="str">
            <v>1</v>
          </cell>
        </row>
        <row r="130">
          <cell r="A130" t="str">
            <v>梅守强</v>
          </cell>
          <cell r="B130" t="str">
            <v>上海产研中心</v>
          </cell>
          <cell r="C130" t="str">
            <v>领视科技-产研一部-教育一组-开发</v>
          </cell>
          <cell r="D130" t="str">
            <v/>
          </cell>
          <cell r="E130" t="str">
            <v>研发主管</v>
          </cell>
          <cell r="F130" t="str">
            <v>055916620026464247</v>
          </cell>
          <cell r="G130" t="str">
            <v>9</v>
          </cell>
          <cell r="H130" t="str">
            <v>5</v>
          </cell>
          <cell r="I130" t="str">
            <v>4193</v>
          </cell>
          <cell r="J130" t="str">
            <v>1</v>
          </cell>
          <cell r="K130" t="str">
            <v>3</v>
          </cell>
        </row>
        <row r="131">
          <cell r="A131" t="str">
            <v>钱策</v>
          </cell>
          <cell r="B131" t="str">
            <v>上海产研中心</v>
          </cell>
          <cell r="C131" t="str">
            <v>领视科技-产研一部-教育一组-开发</v>
          </cell>
          <cell r="D131" t="str">
            <v/>
          </cell>
          <cell r="E131" t="str">
            <v>iOS开发工程师</v>
          </cell>
          <cell r="F131" t="str">
            <v>17331039165119137</v>
          </cell>
          <cell r="G131" t="str">
            <v>9</v>
          </cell>
          <cell r="H131" t="str">
            <v>5</v>
          </cell>
          <cell r="I131" t="str">
            <v>3992</v>
          </cell>
        </row>
        <row r="132">
          <cell r="A132" t="str">
            <v>严金</v>
          </cell>
          <cell r="B132" t="str">
            <v>上海产研中心</v>
          </cell>
          <cell r="C132" t="str">
            <v>领视科技-产研一部-教育一组-开发</v>
          </cell>
          <cell r="D132" t="str">
            <v/>
          </cell>
          <cell r="E132" t="str">
            <v>Android开发工程师</v>
          </cell>
          <cell r="F132" t="str">
            <v>17041612168525501</v>
          </cell>
          <cell r="G132" t="str">
            <v>9</v>
          </cell>
          <cell r="H132" t="str">
            <v>5</v>
          </cell>
          <cell r="I132" t="str">
            <v>4100</v>
          </cell>
          <cell r="J132" t="str">
            <v>1</v>
          </cell>
          <cell r="K132" t="str">
            <v>1</v>
          </cell>
        </row>
        <row r="133">
          <cell r="A133" t="str">
            <v>易鹏</v>
          </cell>
          <cell r="B133" t="str">
            <v>上海产研中心</v>
          </cell>
          <cell r="C133" t="str">
            <v>领视科技-产研一部-教育一组-开发</v>
          </cell>
          <cell r="D133" t="str">
            <v/>
          </cell>
          <cell r="E133" t="str">
            <v>Android开发工程师</v>
          </cell>
          <cell r="F133" t="str">
            <v>16637271659885621</v>
          </cell>
          <cell r="G133" t="str">
            <v>8</v>
          </cell>
          <cell r="H133" t="str">
            <v>5</v>
          </cell>
          <cell r="I133" t="str">
            <v>3488</v>
          </cell>
        </row>
        <row r="134">
          <cell r="A134" t="str">
            <v>郝惠军</v>
          </cell>
          <cell r="B134" t="str">
            <v>上海产研中心</v>
          </cell>
          <cell r="C134" t="str">
            <v>领视科技-产研一部-教育一组-设计</v>
          </cell>
          <cell r="D134" t="str">
            <v/>
          </cell>
          <cell r="E134" t="str">
            <v>设计主管</v>
          </cell>
          <cell r="F134" t="str">
            <v>15900278023016204</v>
          </cell>
          <cell r="G134" t="str">
            <v>6</v>
          </cell>
          <cell r="H134" t="str">
            <v>5</v>
          </cell>
          <cell r="I134" t="str">
            <v>2588</v>
          </cell>
        </row>
        <row r="134">
          <cell r="Q134" t="str">
            <v>1</v>
          </cell>
        </row>
        <row r="135">
          <cell r="A135" t="str">
            <v>江佳新</v>
          </cell>
          <cell r="B135" t="str">
            <v>上海产研中心</v>
          </cell>
          <cell r="C135" t="str">
            <v>领视科技-产研一部-教育一组-设计</v>
          </cell>
          <cell r="D135" t="str">
            <v/>
          </cell>
          <cell r="E135" t="str">
            <v>UI设计师</v>
          </cell>
          <cell r="F135" t="str">
            <v>1733709745140612</v>
          </cell>
          <cell r="G135" t="str">
            <v>8</v>
          </cell>
          <cell r="H135" t="str">
            <v>5</v>
          </cell>
          <cell r="I135" t="str">
            <v>3121</v>
          </cell>
        </row>
        <row r="135">
          <cell r="Q135" t="str">
            <v>1</v>
          </cell>
        </row>
        <row r="136">
          <cell r="A136" t="str">
            <v>陈佳明</v>
          </cell>
          <cell r="B136" t="str">
            <v>上海产研中心</v>
          </cell>
          <cell r="C136" t="str">
            <v>领视科技-产研一部-平台运维组</v>
          </cell>
          <cell r="D136" t="str">
            <v/>
          </cell>
          <cell r="E136" t="str">
            <v>运维专员</v>
          </cell>
          <cell r="F136" t="str">
            <v>141329014437628227</v>
          </cell>
          <cell r="G136" t="str">
            <v>9</v>
          </cell>
          <cell r="H136" t="str">
            <v>5</v>
          </cell>
          <cell r="I136" t="str">
            <v>4012</v>
          </cell>
        </row>
        <row r="137">
          <cell r="A137" t="str">
            <v>陈佳明2</v>
          </cell>
          <cell r="B137" t="str">
            <v>上海产研中心</v>
          </cell>
          <cell r="C137" t="str">
            <v>领视科技-产研一部-平台运维组</v>
          </cell>
          <cell r="D137" t="str">
            <v/>
          </cell>
          <cell r="E137" t="str">
            <v/>
          </cell>
          <cell r="F137" t="str">
            <v>0256151932591166475087</v>
          </cell>
        </row>
        <row r="137">
          <cell r="H137" t="str">
            <v>5</v>
          </cell>
        </row>
        <row r="138">
          <cell r="A138" t="str">
            <v>邱圆</v>
          </cell>
          <cell r="B138" t="str">
            <v>上海产研中心</v>
          </cell>
          <cell r="C138" t="str">
            <v>领视科技-产研一部-平台运维组</v>
          </cell>
          <cell r="D138" t="str">
            <v/>
          </cell>
          <cell r="E138" t="str">
            <v>运维专员</v>
          </cell>
          <cell r="F138" t="str">
            <v>17216237121170549</v>
          </cell>
          <cell r="G138" t="str">
            <v>9</v>
          </cell>
          <cell r="H138" t="str">
            <v>5</v>
          </cell>
          <cell r="I138" t="str">
            <v>3979</v>
          </cell>
        </row>
        <row r="139">
          <cell r="A139" t="str">
            <v>张书田</v>
          </cell>
          <cell r="B139" t="str">
            <v>上海产研中心</v>
          </cell>
          <cell r="C139" t="str">
            <v>领视科技-产研一部-平台运维组</v>
          </cell>
          <cell r="D139" t="str">
            <v/>
          </cell>
          <cell r="E139" t="str">
            <v>运维主管</v>
          </cell>
          <cell r="F139" t="str">
            <v>3365595624054442</v>
          </cell>
          <cell r="G139" t="str">
            <v>10</v>
          </cell>
          <cell r="H139" t="str">
            <v>5</v>
          </cell>
          <cell r="I139" t="str">
            <v>4633</v>
          </cell>
        </row>
        <row r="140">
          <cell r="A140" t="str">
            <v>蒲科辉</v>
          </cell>
          <cell r="B140" t="str">
            <v>上海产研中心</v>
          </cell>
          <cell r="C140" t="str">
            <v>领视科技-产研一部-设计部</v>
          </cell>
          <cell r="D140" t="str">
            <v/>
          </cell>
          <cell r="E140" t="str">
            <v>研发副总</v>
          </cell>
          <cell r="F140" t="str">
            <v>096666571133648650</v>
          </cell>
          <cell r="G140" t="str">
            <v>2</v>
          </cell>
          <cell r="H140" t="str">
            <v>5</v>
          </cell>
        </row>
        <row r="140">
          <cell r="L140" t="str">
            <v>1</v>
          </cell>
          <cell r="M140" t="str">
            <v>59</v>
          </cell>
        </row>
        <row r="140">
          <cell r="Q140" t="str">
            <v>2</v>
          </cell>
          <cell r="R140" t="str">
            <v>2</v>
          </cell>
          <cell r="S140" t="str">
            <v>4</v>
          </cell>
        </row>
        <row r="140">
          <cell r="V140" t="str">
            <v>1</v>
          </cell>
        </row>
        <row r="141">
          <cell r="A141" t="str">
            <v>汪天辰</v>
          </cell>
          <cell r="B141" t="str">
            <v>上海产研中心</v>
          </cell>
          <cell r="C141" t="str">
            <v>领视科技-产研一部-设计部-教育一组设计组</v>
          </cell>
          <cell r="D141" t="str">
            <v/>
          </cell>
          <cell r="E141" t="str">
            <v>UI设计师</v>
          </cell>
          <cell r="F141" t="str">
            <v>17198009865802558</v>
          </cell>
          <cell r="G141" t="str">
            <v>8</v>
          </cell>
          <cell r="H141" t="str">
            <v>5</v>
          </cell>
          <cell r="I141" t="str">
            <v>3030</v>
          </cell>
          <cell r="J141" t="str">
            <v>1</v>
          </cell>
          <cell r="K141" t="str">
            <v>1</v>
          </cell>
        </row>
        <row r="141">
          <cell r="Q141" t="str">
            <v>1</v>
          </cell>
        </row>
        <row r="142">
          <cell r="A142" t="str">
            <v>骆毅佳</v>
          </cell>
          <cell r="B142" t="str">
            <v>厦门开发</v>
          </cell>
          <cell r="C142" t="str">
            <v>领视科技-产研一部-小程序商城组-产品</v>
          </cell>
          <cell r="D142" t="str">
            <v/>
          </cell>
          <cell r="E142" t="str">
            <v>产品经理</v>
          </cell>
          <cell r="F142" t="str">
            <v>16582827112754017</v>
          </cell>
          <cell r="G142" t="str">
            <v>9</v>
          </cell>
          <cell r="H142" t="str">
            <v>5</v>
          </cell>
          <cell r="I142" t="str">
            <v>4190</v>
          </cell>
        </row>
        <row r="143">
          <cell r="A143" t="str">
            <v>陈震</v>
          </cell>
          <cell r="B143" t="str">
            <v>厦门开发</v>
          </cell>
          <cell r="C143" t="str">
            <v>领视科技-产研一部-小程序商城组-开发</v>
          </cell>
          <cell r="D143" t="str">
            <v/>
          </cell>
          <cell r="E143" t="str">
            <v>PHP开发工程师</v>
          </cell>
          <cell r="F143" t="str">
            <v>16877450331085832</v>
          </cell>
          <cell r="G143" t="str">
            <v>8</v>
          </cell>
          <cell r="H143" t="str">
            <v>5</v>
          </cell>
          <cell r="I143" t="str">
            <v>3540</v>
          </cell>
        </row>
        <row r="143">
          <cell r="V143" t="str">
            <v>1</v>
          </cell>
        </row>
        <row r="144">
          <cell r="A144" t="str">
            <v>李胜航</v>
          </cell>
          <cell r="B144" t="str">
            <v>厦门开发</v>
          </cell>
          <cell r="C144" t="str">
            <v>领视科技-产研一部-小程序商城组-开发</v>
          </cell>
          <cell r="D144" t="str">
            <v/>
          </cell>
          <cell r="E144" t="str">
            <v>前端开发工程师</v>
          </cell>
          <cell r="F144" t="str">
            <v>16060971531427887</v>
          </cell>
          <cell r="G144" t="str">
            <v>9</v>
          </cell>
          <cell r="H144" t="str">
            <v>5</v>
          </cell>
          <cell r="I144" t="str">
            <v>3658</v>
          </cell>
        </row>
        <row r="144">
          <cell r="R144" t="str">
            <v>1</v>
          </cell>
        </row>
        <row r="145">
          <cell r="A145" t="str">
            <v>林贵煌</v>
          </cell>
          <cell r="B145" t="str">
            <v>厦门开发</v>
          </cell>
          <cell r="C145" t="str">
            <v>领视科技-产研一部-小程序商城组-开发</v>
          </cell>
          <cell r="D145" t="str">
            <v/>
          </cell>
          <cell r="E145" t="str">
            <v>前端开发工程师</v>
          </cell>
          <cell r="F145" t="str">
            <v>16770320690236494</v>
          </cell>
          <cell r="G145" t="str">
            <v>4</v>
          </cell>
          <cell r="H145" t="str">
            <v>5</v>
          </cell>
          <cell r="I145" t="str">
            <v>1988</v>
          </cell>
        </row>
        <row r="145">
          <cell r="V145" t="str">
            <v>1</v>
          </cell>
        </row>
        <row r="146">
          <cell r="A146" t="str">
            <v>刘海亮</v>
          </cell>
          <cell r="B146" t="str">
            <v>厦门开发</v>
          </cell>
          <cell r="C146" t="str">
            <v>领视科技-产研一部-小程序商城组-开发</v>
          </cell>
          <cell r="D146" t="str">
            <v/>
          </cell>
          <cell r="E146" t="str">
            <v>PHP开发工程师</v>
          </cell>
          <cell r="F146" t="str">
            <v>15988398224264087</v>
          </cell>
          <cell r="G146" t="str">
            <v>9</v>
          </cell>
          <cell r="H146" t="str">
            <v>5</v>
          </cell>
          <cell r="I146" t="str">
            <v>3860</v>
          </cell>
          <cell r="J146" t="str">
            <v>1</v>
          </cell>
          <cell r="K146" t="str">
            <v>2</v>
          </cell>
        </row>
        <row r="147">
          <cell r="A147" t="str">
            <v>刘凌</v>
          </cell>
          <cell r="B147" t="str">
            <v>厦门开发</v>
          </cell>
          <cell r="C147" t="str">
            <v>领视科技-产研一部-小程序商城组-开发</v>
          </cell>
          <cell r="D147" t="str">
            <v/>
          </cell>
          <cell r="E147" t="str">
            <v>研发主管</v>
          </cell>
          <cell r="F147" t="str">
            <v>0367362956672436</v>
          </cell>
          <cell r="G147" t="str">
            <v>9</v>
          </cell>
          <cell r="H147" t="str">
            <v>5</v>
          </cell>
          <cell r="I147" t="str">
            <v>4164</v>
          </cell>
        </row>
        <row r="148">
          <cell r="A148" t="str">
            <v>李敏</v>
          </cell>
          <cell r="B148" t="str">
            <v>厦门开发</v>
          </cell>
          <cell r="C148" t="str">
            <v>领视科技-产研一部-小程序商城组-设计</v>
          </cell>
          <cell r="D148" t="str">
            <v/>
          </cell>
          <cell r="E148" t="str">
            <v>UI设计师</v>
          </cell>
          <cell r="F148" t="str">
            <v>1680492165652763</v>
          </cell>
        </row>
        <row r="148">
          <cell r="H148" t="str">
            <v>5</v>
          </cell>
        </row>
        <row r="149">
          <cell r="A149" t="str">
            <v>陈良伟</v>
          </cell>
          <cell r="B149" t="str">
            <v>长沙内容</v>
          </cell>
          <cell r="C149" t="str">
            <v>领视科技-长沙分公司-*长沙内容部-*刘丽组</v>
          </cell>
          <cell r="D149" t="str">
            <v/>
          </cell>
          <cell r="E149" t="str">
            <v>内容编辑</v>
          </cell>
          <cell r="F149" t="str">
            <v>17187602596237851</v>
          </cell>
          <cell r="G149" t="str">
            <v>9</v>
          </cell>
          <cell r="H149" t="str">
            <v>5</v>
          </cell>
          <cell r="I149" t="str">
            <v>5375</v>
          </cell>
        </row>
        <row r="150">
          <cell r="A150" t="str">
            <v>王凯杰</v>
          </cell>
          <cell r="B150" t="str">
            <v>长沙内容</v>
          </cell>
          <cell r="C150" t="str">
            <v>领视科技-长沙分公司-*长沙内容部-*刘丽组</v>
          </cell>
          <cell r="D150" t="str">
            <v/>
          </cell>
          <cell r="E150" t="str">
            <v>内容编辑</v>
          </cell>
          <cell r="F150" t="str">
            <v>17252410496889176</v>
          </cell>
          <cell r="G150" t="str">
            <v>9</v>
          </cell>
          <cell r="H150" t="str">
            <v>5</v>
          </cell>
          <cell r="I150" t="str">
            <v>4950</v>
          </cell>
        </row>
        <row r="151">
          <cell r="A151" t="str">
            <v>邹芳梅</v>
          </cell>
          <cell r="B151" t="str">
            <v>长沙内容</v>
          </cell>
          <cell r="C151" t="str">
            <v>领视科技-长沙分公司-*长沙内容部-*刘丽组</v>
          </cell>
          <cell r="D151" t="str">
            <v/>
          </cell>
          <cell r="E151" t="str">
            <v>内容编辑</v>
          </cell>
          <cell r="F151" t="str">
            <v>17052894505386338</v>
          </cell>
          <cell r="G151" t="str">
            <v>9</v>
          </cell>
          <cell r="H151" t="str">
            <v>5</v>
          </cell>
          <cell r="I151" t="str">
            <v>3973</v>
          </cell>
        </row>
        <row r="152">
          <cell r="A152" t="str">
            <v>李瑶</v>
          </cell>
          <cell r="B152" t="str">
            <v>长沙内容</v>
          </cell>
          <cell r="C152" t="str">
            <v>领视科技-长沙分公司-*长沙内容部-*刘莹组</v>
          </cell>
          <cell r="D152" t="str">
            <v/>
          </cell>
          <cell r="E152" t="str">
            <v>内容编辑</v>
          </cell>
          <cell r="F152" t="str">
            <v>16067019665616130</v>
          </cell>
          <cell r="G152" t="str">
            <v>9</v>
          </cell>
          <cell r="H152" t="str">
            <v>5</v>
          </cell>
          <cell r="I152" t="str">
            <v>5375</v>
          </cell>
        </row>
        <row r="153">
          <cell r="A153" t="str">
            <v>刘莹</v>
          </cell>
          <cell r="B153" t="str">
            <v>长沙内容</v>
          </cell>
          <cell r="C153" t="str">
            <v>领视科技-长沙分公司-*长沙内容部-*刘莹组</v>
          </cell>
          <cell r="D153" t="str">
            <v/>
          </cell>
          <cell r="E153" t="str">
            <v>内容主管</v>
          </cell>
          <cell r="F153" t="str">
            <v>2357032548685217</v>
          </cell>
          <cell r="G153" t="str">
            <v>9</v>
          </cell>
          <cell r="H153" t="str">
            <v>5</v>
          </cell>
          <cell r="I153" t="str">
            <v>4755</v>
          </cell>
        </row>
        <row r="154">
          <cell r="A154" t="str">
            <v>田纯</v>
          </cell>
          <cell r="B154" t="str">
            <v>长沙内容</v>
          </cell>
          <cell r="C154" t="str">
            <v>领视科技-长沙分公司-*长沙内容部-*刘莹组</v>
          </cell>
          <cell r="D154" t="str">
            <v/>
          </cell>
          <cell r="E154" t="str">
            <v>内容编辑</v>
          </cell>
          <cell r="F154" t="str">
            <v>1729473546962864</v>
          </cell>
          <cell r="G154" t="str">
            <v>8</v>
          </cell>
          <cell r="H154" t="str">
            <v>5</v>
          </cell>
          <cell r="I154" t="str">
            <v>3626</v>
          </cell>
        </row>
        <row r="154">
          <cell r="V154" t="str">
            <v>1</v>
          </cell>
        </row>
        <row r="155">
          <cell r="A155" t="str">
            <v>杨琼</v>
          </cell>
          <cell r="B155" t="str">
            <v>长沙内容</v>
          </cell>
          <cell r="C155" t="str">
            <v>领视科技-长沙分公司-*长沙内容部-*刘莹组</v>
          </cell>
          <cell r="D155" t="str">
            <v/>
          </cell>
          <cell r="E155" t="str">
            <v>内容编辑</v>
          </cell>
          <cell r="F155" t="str">
            <v>3231115934850388</v>
          </cell>
          <cell r="G155" t="str">
            <v>9</v>
          </cell>
          <cell r="H155" t="str">
            <v>5</v>
          </cell>
          <cell r="I155" t="str">
            <v>5342</v>
          </cell>
        </row>
        <row r="156">
          <cell r="A156" t="str">
            <v>尹超</v>
          </cell>
          <cell r="B156" t="str">
            <v>长沙内容</v>
          </cell>
          <cell r="C156" t="str">
            <v>领视科技-长沙分公司-*长沙内容部-*刘莹组</v>
          </cell>
          <cell r="D156" t="str">
            <v/>
          </cell>
          <cell r="E156" t="str">
            <v>内容编辑</v>
          </cell>
          <cell r="F156" t="str">
            <v>17295613612947573</v>
          </cell>
        </row>
        <row r="156">
          <cell r="H156" t="str">
            <v>5</v>
          </cell>
        </row>
        <row r="157">
          <cell r="A157" t="str">
            <v>陈佳俊</v>
          </cell>
          <cell r="B157" t="str">
            <v>北京龙岩&amp;郑州&amp;厦门&amp;长沙&amp;西安销售（9.00-18.00）</v>
          </cell>
          <cell r="C157" t="str">
            <v>领视科技-长沙分公司-*长沙营销中心-*销售团队-*何双组</v>
          </cell>
          <cell r="D157" t="str">
            <v/>
          </cell>
          <cell r="E157" t="str">
            <v>资深销售一级</v>
          </cell>
          <cell r="F157" t="str">
            <v>16931891398145932</v>
          </cell>
          <cell r="G157" t="str">
            <v>9</v>
          </cell>
          <cell r="H157" t="str">
            <v>5</v>
          </cell>
          <cell r="I157" t="str">
            <v>4765</v>
          </cell>
        </row>
        <row r="158">
          <cell r="A158" t="str">
            <v>何双</v>
          </cell>
          <cell r="B158" t="str">
            <v>北京龙岩&amp;郑州&amp;厦门&amp;长沙&amp;西安销售（9.00-18.00）</v>
          </cell>
          <cell r="C158" t="str">
            <v>领视科技-长沙分公司-*长沙营销中心-*销售团队-*何双组</v>
          </cell>
          <cell r="D158" t="str">
            <v/>
          </cell>
          <cell r="E158" t="str">
            <v>销售主管</v>
          </cell>
          <cell r="F158" t="str">
            <v>1202003231651031</v>
          </cell>
          <cell r="G158" t="str">
            <v>9</v>
          </cell>
          <cell r="H158" t="str">
            <v>5</v>
          </cell>
          <cell r="I158" t="str">
            <v>4317</v>
          </cell>
        </row>
        <row r="158">
          <cell r="R158" t="str">
            <v>1</v>
          </cell>
        </row>
        <row r="159">
          <cell r="A159" t="str">
            <v>刘磊</v>
          </cell>
          <cell r="B159" t="str">
            <v>北京龙岩&amp;郑州&amp;厦门&amp;长沙&amp;西安销售（9.00-18.00）</v>
          </cell>
          <cell r="C159" t="str">
            <v>领视科技-长沙分公司-*长沙营销中心-*销售团队-*何双组</v>
          </cell>
          <cell r="D159" t="str">
            <v/>
          </cell>
          <cell r="E159" t="str">
            <v>销售专员</v>
          </cell>
          <cell r="F159" t="str">
            <v>17095162651689840</v>
          </cell>
          <cell r="G159" t="str">
            <v>1</v>
          </cell>
          <cell r="H159" t="str">
            <v>5</v>
          </cell>
          <cell r="I159" t="str">
            <v>481</v>
          </cell>
        </row>
        <row r="159">
          <cell r="V159" t="str">
            <v>1</v>
          </cell>
        </row>
        <row r="160">
          <cell r="A160" t="str">
            <v>彭蕾</v>
          </cell>
          <cell r="B160" t="str">
            <v>北京龙岩&amp;郑州&amp;厦门&amp;长沙&amp;西安销售（9.00-18.00）</v>
          </cell>
          <cell r="C160" t="str">
            <v>领视科技-长沙分公司-*长沙营销中心-*销售团队-*何双组</v>
          </cell>
          <cell r="D160" t="str">
            <v/>
          </cell>
          <cell r="E160" t="str">
            <v>资深销售二级</v>
          </cell>
          <cell r="F160" t="str">
            <v>16841166481835371</v>
          </cell>
          <cell r="G160" t="str">
            <v>9</v>
          </cell>
          <cell r="H160" t="str">
            <v>5</v>
          </cell>
          <cell r="I160" t="str">
            <v>3937</v>
          </cell>
        </row>
        <row r="161">
          <cell r="A161" t="str">
            <v>吴凯莉</v>
          </cell>
          <cell r="B161" t="str">
            <v>北京龙岩&amp;郑州&amp;厦门&amp;长沙&amp;西安销售（9.00-18.00）</v>
          </cell>
          <cell r="C161" t="str">
            <v>领视科技-长沙分公司-*长沙营销中心-*销售团队-*何双组</v>
          </cell>
          <cell r="D161" t="str">
            <v/>
          </cell>
          <cell r="E161" t="str">
            <v>资深销售三级</v>
          </cell>
          <cell r="F161" t="str">
            <v>16855831060542161</v>
          </cell>
          <cell r="G161" t="str">
            <v>9</v>
          </cell>
          <cell r="H161" t="str">
            <v>5</v>
          </cell>
          <cell r="I161" t="str">
            <v>4986</v>
          </cell>
        </row>
        <row r="162">
          <cell r="A162" t="str">
            <v>吴先进</v>
          </cell>
          <cell r="B162" t="str">
            <v>北京龙岩&amp;郑州&amp;厦门&amp;长沙&amp;西安销售（9.00-18.00）</v>
          </cell>
          <cell r="C162" t="str">
            <v>领视科技-长沙分公司-*长沙营销中心-*销售团队-*何双组</v>
          </cell>
          <cell r="D162" t="str">
            <v/>
          </cell>
          <cell r="E162" t="str">
            <v>销售专员</v>
          </cell>
          <cell r="F162" t="str">
            <v>17097739089587342</v>
          </cell>
          <cell r="G162" t="str">
            <v>9</v>
          </cell>
          <cell r="H162" t="str">
            <v>5</v>
          </cell>
          <cell r="I162" t="str">
            <v>5089</v>
          </cell>
        </row>
        <row r="162">
          <cell r="V162" t="str">
            <v>0.5</v>
          </cell>
        </row>
        <row r="163">
          <cell r="A163" t="str">
            <v>周波涛</v>
          </cell>
          <cell r="B163" t="str">
            <v>北京龙岩&amp;郑州&amp;厦门&amp;长沙&amp;西安销售（9.00-18.00）</v>
          </cell>
          <cell r="C163" t="str">
            <v>领视科技-长沙分公司-*长沙营销中心-*销售团队-*周波涛组</v>
          </cell>
          <cell r="D163" t="str">
            <v/>
          </cell>
          <cell r="E163" t="str">
            <v>销售主管</v>
          </cell>
          <cell r="F163" t="str">
            <v>16937943956351191</v>
          </cell>
          <cell r="G163" t="str">
            <v>7</v>
          </cell>
          <cell r="H163" t="str">
            <v>5</v>
          </cell>
          <cell r="I163" t="str">
            <v>2083</v>
          </cell>
        </row>
        <row r="163">
          <cell r="Q163" t="str">
            <v>2</v>
          </cell>
        </row>
        <row r="163">
          <cell r="V163" t="str">
            <v>1</v>
          </cell>
        </row>
        <row r="164">
          <cell r="A164" t="str">
            <v>彭文波</v>
          </cell>
          <cell r="B164" t="str">
            <v>北京龙岩&amp;郑州&amp;厦门&amp;长沙&amp;西安销售（9.00-18.00）</v>
          </cell>
          <cell r="C164" t="str">
            <v>领视科技-长沙分公司-*长沙营销中心-*销售团队-*周波涛组-*彭文波组</v>
          </cell>
          <cell r="D164" t="str">
            <v/>
          </cell>
          <cell r="E164" t="str">
            <v>销售主管</v>
          </cell>
          <cell r="F164" t="str">
            <v>17139213818537822</v>
          </cell>
          <cell r="G164" t="str">
            <v>9</v>
          </cell>
          <cell r="H164" t="str">
            <v>5</v>
          </cell>
          <cell r="I164" t="str">
            <v>5105</v>
          </cell>
        </row>
        <row r="165">
          <cell r="A165" t="str">
            <v>陈宇</v>
          </cell>
          <cell r="B165" t="str">
            <v>长沙办公室</v>
          </cell>
          <cell r="C165" t="str">
            <v>领视科技-长沙分公司-*长沙营销中心-*新媒体组</v>
          </cell>
          <cell r="D165" t="str">
            <v/>
          </cell>
          <cell r="E165" t="str">
            <v>新媒体运营主管</v>
          </cell>
          <cell r="F165" t="str">
            <v>16022278358738648</v>
          </cell>
          <cell r="G165" t="str">
            <v>8</v>
          </cell>
          <cell r="H165" t="str">
            <v>5</v>
          </cell>
          <cell r="I165" t="str">
            <v>3604</v>
          </cell>
        </row>
        <row r="165">
          <cell r="V165" t="str">
            <v>1</v>
          </cell>
        </row>
        <row r="166">
          <cell r="A166" t="str">
            <v>王甜</v>
          </cell>
          <cell r="B166" t="str">
            <v>长沙办公室</v>
          </cell>
          <cell r="C166" t="str">
            <v>领视科技-长沙分公司-*人事行政</v>
          </cell>
          <cell r="D166" t="str">
            <v/>
          </cell>
          <cell r="E166" t="str">
            <v>人事主管</v>
          </cell>
          <cell r="F166" t="str">
            <v>16031668042025881</v>
          </cell>
          <cell r="G166" t="str">
            <v>7</v>
          </cell>
          <cell r="H166" t="str">
            <v>5</v>
          </cell>
          <cell r="I166" t="str">
            <v>3073</v>
          </cell>
          <cell r="J166" t="str">
            <v>1</v>
          </cell>
          <cell r="K166" t="str">
            <v>3</v>
          </cell>
        </row>
        <row r="166">
          <cell r="Q166" t="str">
            <v>1</v>
          </cell>
        </row>
        <row r="166">
          <cell r="V166" t="str">
            <v>2</v>
          </cell>
        </row>
        <row r="167">
          <cell r="A167" t="str">
            <v>梁力豪</v>
          </cell>
          <cell r="B167" t="str">
            <v>未加入考勤组</v>
          </cell>
          <cell r="C167" t="str">
            <v>领视科技-鹿鸣医疗</v>
          </cell>
          <cell r="D167" t="str">
            <v/>
          </cell>
          <cell r="E167" t="str">
            <v/>
          </cell>
          <cell r="F167" t="str">
            <v>275043054926401136</v>
          </cell>
        </row>
        <row r="168">
          <cell r="A168" t="str">
            <v>丁辉</v>
          </cell>
          <cell r="B168" t="str">
            <v>未加入考勤组</v>
          </cell>
          <cell r="C168" t="str">
            <v>领视科技-内容部-长沙内容部</v>
          </cell>
          <cell r="D168" t="str">
            <v/>
          </cell>
          <cell r="E168" t="str">
            <v>长沙负责人</v>
          </cell>
          <cell r="F168" t="str">
            <v>0260266646655784</v>
          </cell>
        </row>
        <row r="169">
          <cell r="A169" t="str">
            <v>刘丽</v>
          </cell>
          <cell r="B169" t="str">
            <v>长沙内容</v>
          </cell>
          <cell r="C169" t="str">
            <v>领视科技-内容部-长沙内容部-刘丽组</v>
          </cell>
          <cell r="D169" t="str">
            <v/>
          </cell>
          <cell r="E169" t="str">
            <v>内容主管</v>
          </cell>
          <cell r="F169" t="str">
            <v>1591759238982138</v>
          </cell>
          <cell r="G169" t="str">
            <v>8</v>
          </cell>
          <cell r="H169" t="str">
            <v>5</v>
          </cell>
          <cell r="I169" t="str">
            <v>3808</v>
          </cell>
        </row>
        <row r="169">
          <cell r="V169" t="str">
            <v>1</v>
          </cell>
        </row>
        <row r="170">
          <cell r="A170" t="str">
            <v>汤晓雨</v>
          </cell>
          <cell r="B170" t="str">
            <v>长沙内容</v>
          </cell>
          <cell r="C170" t="str">
            <v>领视科技-内容部-长沙内容部-刘丽组</v>
          </cell>
          <cell r="D170" t="str">
            <v/>
          </cell>
          <cell r="E170" t="str">
            <v>内容编辑</v>
          </cell>
          <cell r="F170" t="str">
            <v>17247235752489262</v>
          </cell>
          <cell r="G170" t="str">
            <v>9</v>
          </cell>
          <cell r="H170" t="str">
            <v>5</v>
          </cell>
          <cell r="I170" t="str">
            <v>4987</v>
          </cell>
        </row>
        <row r="170">
          <cell r="V170" t="str">
            <v>0.5</v>
          </cell>
        </row>
        <row r="171">
          <cell r="A171" t="str">
            <v>王思婕</v>
          </cell>
          <cell r="B171" t="str">
            <v>长沙内容</v>
          </cell>
          <cell r="C171" t="str">
            <v>领视科技-内容部-长沙内容部-刘丽组</v>
          </cell>
          <cell r="D171" t="str">
            <v/>
          </cell>
          <cell r="E171" t="str">
            <v>内容编辑</v>
          </cell>
          <cell r="F171" t="str">
            <v>196426670829211299</v>
          </cell>
          <cell r="G171" t="str">
            <v>9</v>
          </cell>
          <cell r="H171" t="str">
            <v>5</v>
          </cell>
          <cell r="I171" t="str">
            <v>5707</v>
          </cell>
        </row>
        <row r="172">
          <cell r="A172" t="str">
            <v>刘骏</v>
          </cell>
          <cell r="B172" t="str">
            <v>厦门办公室</v>
          </cell>
          <cell r="C172" t="str">
            <v>领视科技-内容部-厦门内容部</v>
          </cell>
          <cell r="D172" t="str">
            <v/>
          </cell>
          <cell r="E172" t="str">
            <v>厦门内容部经理</v>
          </cell>
          <cell r="F172" t="str">
            <v>18210815691063</v>
          </cell>
          <cell r="G172" t="str">
            <v>9</v>
          </cell>
          <cell r="H172" t="str">
            <v>5</v>
          </cell>
          <cell r="I172" t="str">
            <v>4395</v>
          </cell>
          <cell r="J172" t="str">
            <v>5</v>
          </cell>
          <cell r="K172" t="str">
            <v>33</v>
          </cell>
        </row>
        <row r="172">
          <cell r="V172" t="str">
            <v>1</v>
          </cell>
        </row>
        <row r="173">
          <cell r="A173" t="str">
            <v>陈雅真</v>
          </cell>
          <cell r="B173" t="str">
            <v>厦门办公室</v>
          </cell>
          <cell r="C173" t="str">
            <v>领视科技-内容部-厦门内容部-陈雅真组</v>
          </cell>
          <cell r="D173" t="str">
            <v/>
          </cell>
          <cell r="E173" t="str">
            <v>内容主管</v>
          </cell>
          <cell r="F173" t="str">
            <v>15933355429708537</v>
          </cell>
          <cell r="G173" t="str">
            <v>8</v>
          </cell>
          <cell r="H173" t="str">
            <v>5</v>
          </cell>
          <cell r="I173" t="str">
            <v>3318</v>
          </cell>
        </row>
        <row r="173">
          <cell r="V173" t="str">
            <v>1.5</v>
          </cell>
        </row>
        <row r="174">
          <cell r="A174" t="str">
            <v>何健涛</v>
          </cell>
          <cell r="B174" t="str">
            <v>厦门办公室</v>
          </cell>
          <cell r="C174" t="str">
            <v>领视科技-内容部-厦门内容部-陈雅真组</v>
          </cell>
          <cell r="D174" t="str">
            <v/>
          </cell>
          <cell r="E174" t="str">
            <v>内容编辑</v>
          </cell>
          <cell r="F174" t="str">
            <v>17306824606506291</v>
          </cell>
          <cell r="G174" t="str">
            <v>7</v>
          </cell>
          <cell r="H174" t="str">
            <v>5</v>
          </cell>
          <cell r="I174" t="str">
            <v>2979</v>
          </cell>
        </row>
        <row r="174">
          <cell r="V174" t="str">
            <v>2</v>
          </cell>
        </row>
        <row r="175">
          <cell r="A175" t="str">
            <v>黄艺慧</v>
          </cell>
          <cell r="B175" t="str">
            <v>厦门办公室</v>
          </cell>
          <cell r="C175" t="str">
            <v>领视科技-内容部-厦门内容部-陈雅真组</v>
          </cell>
          <cell r="D175" t="str">
            <v/>
          </cell>
          <cell r="E175" t="str">
            <v>内容编辑</v>
          </cell>
          <cell r="F175" t="str">
            <v>16792765631261948</v>
          </cell>
          <cell r="G175" t="str">
            <v>8</v>
          </cell>
          <cell r="H175" t="str">
            <v>5</v>
          </cell>
          <cell r="I175" t="str">
            <v>3459</v>
          </cell>
        </row>
        <row r="175">
          <cell r="V175" t="str">
            <v>1</v>
          </cell>
        </row>
        <row r="176">
          <cell r="A176" t="str">
            <v>罗琳</v>
          </cell>
          <cell r="B176" t="str">
            <v>厦门办公室</v>
          </cell>
          <cell r="C176" t="str">
            <v>领视科技-内容部-厦门内容部-陈雅真组</v>
          </cell>
          <cell r="D176" t="str">
            <v/>
          </cell>
          <cell r="E176" t="str">
            <v>内容编辑</v>
          </cell>
          <cell r="F176" t="str">
            <v>16986298728438586</v>
          </cell>
          <cell r="G176" t="str">
            <v>8</v>
          </cell>
          <cell r="H176" t="str">
            <v>5</v>
          </cell>
          <cell r="I176" t="str">
            <v>3429</v>
          </cell>
        </row>
        <row r="176">
          <cell r="V176" t="str">
            <v>1</v>
          </cell>
        </row>
        <row r="177">
          <cell r="A177" t="str">
            <v>谭梓俞</v>
          </cell>
          <cell r="B177" t="str">
            <v>厦门办公室</v>
          </cell>
          <cell r="C177" t="str">
            <v>领视科技-内容部-厦门内容部-陈雅真组</v>
          </cell>
          <cell r="D177" t="str">
            <v/>
          </cell>
          <cell r="E177" t="str">
            <v>内容编辑</v>
          </cell>
          <cell r="F177" t="str">
            <v>17306825078978650</v>
          </cell>
          <cell r="G177" t="str">
            <v>8</v>
          </cell>
          <cell r="H177" t="str">
            <v>5</v>
          </cell>
          <cell r="I177" t="str">
            <v>3455</v>
          </cell>
        </row>
        <row r="177">
          <cell r="V177" t="str">
            <v>1</v>
          </cell>
        </row>
        <row r="178">
          <cell r="A178" t="str">
            <v>汪燕萍</v>
          </cell>
          <cell r="B178" t="str">
            <v>厦门办公室</v>
          </cell>
          <cell r="C178" t="str">
            <v>领视科技-内容部-厦门内容部-陈雅真组</v>
          </cell>
          <cell r="D178" t="str">
            <v/>
          </cell>
          <cell r="E178" t="str">
            <v>内容编辑</v>
          </cell>
          <cell r="F178" t="str">
            <v>1698026680257153</v>
          </cell>
          <cell r="G178" t="str">
            <v>9</v>
          </cell>
          <cell r="H178" t="str">
            <v>5</v>
          </cell>
          <cell r="I178" t="str">
            <v>3897</v>
          </cell>
        </row>
        <row r="179">
          <cell r="A179" t="str">
            <v>黄灵曼</v>
          </cell>
          <cell r="B179" t="str">
            <v>厦门办公室</v>
          </cell>
          <cell r="C179" t="str">
            <v>领视科技-内容部-厦门内容部-教研组</v>
          </cell>
          <cell r="D179" t="str">
            <v/>
          </cell>
          <cell r="E179" t="str">
            <v>英语教研</v>
          </cell>
          <cell r="F179" t="str">
            <v>17318921936498198</v>
          </cell>
          <cell r="G179" t="str">
            <v>9</v>
          </cell>
          <cell r="H179" t="str">
            <v>5</v>
          </cell>
          <cell r="I179" t="str">
            <v>3911</v>
          </cell>
        </row>
        <row r="180">
          <cell r="A180" t="str">
            <v>于晓雨</v>
          </cell>
          <cell r="B180" t="str">
            <v>厦门办公室</v>
          </cell>
          <cell r="C180" t="str">
            <v>领视科技-内容部-厦门内容部-教研组</v>
          </cell>
          <cell r="D180" t="str">
            <v/>
          </cell>
          <cell r="E180" t="str">
            <v>英语教研</v>
          </cell>
          <cell r="F180" t="str">
            <v>17318923682728603</v>
          </cell>
          <cell r="G180" t="str">
            <v>9</v>
          </cell>
          <cell r="H180" t="str">
            <v>5</v>
          </cell>
          <cell r="I180" t="str">
            <v>3882</v>
          </cell>
        </row>
        <row r="181">
          <cell r="A181" t="str">
            <v>高芳芹</v>
          </cell>
          <cell r="B181" t="str">
            <v>厦门办公室</v>
          </cell>
          <cell r="C181" t="str">
            <v>领视科技-内容部-厦门内容部-林碧虹组</v>
          </cell>
          <cell r="D181" t="str">
            <v/>
          </cell>
          <cell r="E181" t="str">
            <v>英语教研</v>
          </cell>
          <cell r="F181" t="str">
            <v>1723425802262757</v>
          </cell>
          <cell r="G181" t="str">
            <v>9</v>
          </cell>
          <cell r="H181" t="str">
            <v>5</v>
          </cell>
          <cell r="I181" t="str">
            <v>4055</v>
          </cell>
        </row>
        <row r="182">
          <cell r="A182" t="str">
            <v>林碧虹</v>
          </cell>
          <cell r="B182" t="str">
            <v>厦门办公室</v>
          </cell>
          <cell r="C182" t="str">
            <v>领视科技-内容部-厦门内容部-林碧虹组</v>
          </cell>
          <cell r="D182" t="str">
            <v/>
          </cell>
          <cell r="E182" t="str">
            <v>内容主管</v>
          </cell>
          <cell r="F182" t="str">
            <v>021515413124569083</v>
          </cell>
          <cell r="G182" t="str">
            <v>9</v>
          </cell>
          <cell r="H182" t="str">
            <v>5</v>
          </cell>
          <cell r="I182" t="str">
            <v>3980</v>
          </cell>
        </row>
        <row r="183">
          <cell r="A183" t="str">
            <v>吴芳芳</v>
          </cell>
          <cell r="B183" t="str">
            <v>厦门办公室</v>
          </cell>
          <cell r="C183" t="str">
            <v>领视科技-内容部-厦门内容部-林碧虹组</v>
          </cell>
          <cell r="D183" t="str">
            <v/>
          </cell>
          <cell r="E183" t="str">
            <v>内容编辑</v>
          </cell>
          <cell r="F183" t="str">
            <v>16492215786921473</v>
          </cell>
          <cell r="G183" t="str">
            <v>9</v>
          </cell>
          <cell r="H183" t="str">
            <v>5</v>
          </cell>
          <cell r="I183" t="str">
            <v>3925</v>
          </cell>
        </row>
        <row r="184">
          <cell r="A184" t="str">
            <v>许鑫悦</v>
          </cell>
          <cell r="B184" t="str">
            <v>厦门办公室</v>
          </cell>
          <cell r="C184" t="str">
            <v>领视科技-内容部-厦门内容部-林碧虹组</v>
          </cell>
          <cell r="D184" t="str">
            <v/>
          </cell>
          <cell r="E184" t="str">
            <v>内容编辑</v>
          </cell>
          <cell r="F184" t="str">
            <v>16794493874553116</v>
          </cell>
          <cell r="G184" t="str">
            <v>8</v>
          </cell>
          <cell r="H184" t="str">
            <v>5</v>
          </cell>
          <cell r="I184" t="str">
            <v>3485</v>
          </cell>
        </row>
        <row r="184">
          <cell r="V184" t="str">
            <v>1</v>
          </cell>
        </row>
        <row r="185">
          <cell r="A185" t="str">
            <v>卢珠玉</v>
          </cell>
          <cell r="B185" t="str">
            <v>长泰办公室</v>
          </cell>
          <cell r="C185" t="str">
            <v>领视科技-内容部-厦门内容部-叶聪玲组</v>
          </cell>
          <cell r="D185" t="str">
            <v/>
          </cell>
          <cell r="E185" t="str">
            <v>内容编辑</v>
          </cell>
          <cell r="F185" t="str">
            <v>1721626017055920</v>
          </cell>
          <cell r="G185" t="str">
            <v>9</v>
          </cell>
          <cell r="H185" t="str">
            <v>5</v>
          </cell>
          <cell r="I185" t="str">
            <v>4658</v>
          </cell>
        </row>
        <row r="186">
          <cell r="A186" t="str">
            <v>郑丽</v>
          </cell>
          <cell r="B186" t="str">
            <v>未加入考勤组</v>
          </cell>
          <cell r="C186" t="str">
            <v>领视科技-其他</v>
          </cell>
          <cell r="D186" t="str">
            <v/>
          </cell>
          <cell r="E186" t="str">
            <v/>
          </cell>
          <cell r="F186" t="str">
            <v>05390354171169292</v>
          </cell>
        </row>
        <row r="187">
          <cell r="A187" t="str">
            <v>扶婧媛</v>
          </cell>
          <cell r="B187" t="str">
            <v>长沙办公室</v>
          </cell>
          <cell r="C187" t="str">
            <v>领视科技-人力资源部</v>
          </cell>
          <cell r="D187" t="str">
            <v/>
          </cell>
          <cell r="E187" t="str">
            <v>人事专员</v>
          </cell>
          <cell r="F187" t="str">
            <v>17294737202679883</v>
          </cell>
          <cell r="G187" t="str">
            <v>9</v>
          </cell>
          <cell r="H187" t="str">
            <v>5</v>
          </cell>
          <cell r="I187" t="str">
            <v>4062</v>
          </cell>
        </row>
        <row r="188">
          <cell r="A188" t="str">
            <v>郭昱伶</v>
          </cell>
          <cell r="B188" t="str">
            <v>上海办公室</v>
          </cell>
          <cell r="C188" t="str">
            <v>领视科技-人力资源部</v>
          </cell>
          <cell r="D188" t="str">
            <v/>
          </cell>
          <cell r="E188" t="str">
            <v>资深人事</v>
          </cell>
          <cell r="F188" t="str">
            <v>16202674573549540</v>
          </cell>
          <cell r="G188" t="str">
            <v>8</v>
          </cell>
          <cell r="H188" t="str">
            <v>5</v>
          </cell>
          <cell r="I188" t="str">
            <v>3633</v>
          </cell>
          <cell r="J188" t="str">
            <v>2</v>
          </cell>
          <cell r="K188" t="str">
            <v>4</v>
          </cell>
        </row>
        <row r="189">
          <cell r="A189" t="str">
            <v>纪志豪</v>
          </cell>
          <cell r="B189" t="str">
            <v>上海办公室</v>
          </cell>
          <cell r="C189" t="str">
            <v>领视科技-人力资源部</v>
          </cell>
          <cell r="D189" t="str">
            <v/>
          </cell>
          <cell r="E189" t="str">
            <v>资深人事</v>
          </cell>
          <cell r="F189" t="str">
            <v>621904001731957917</v>
          </cell>
          <cell r="G189" t="str">
            <v>9</v>
          </cell>
          <cell r="H189" t="str">
            <v>5</v>
          </cell>
          <cell r="I189" t="str">
            <v>4203</v>
          </cell>
        </row>
        <row r="190">
          <cell r="A190" t="str">
            <v>李丽萍</v>
          </cell>
          <cell r="B190" t="str">
            <v>上海办公室</v>
          </cell>
          <cell r="C190" t="str">
            <v>领视科技-人力资源部</v>
          </cell>
          <cell r="D190" t="str">
            <v/>
          </cell>
          <cell r="E190" t="str">
            <v>人事专员</v>
          </cell>
          <cell r="F190" t="str">
            <v>16770312852249918</v>
          </cell>
        </row>
        <row r="190">
          <cell r="H190" t="str">
            <v>5</v>
          </cell>
        </row>
        <row r="191">
          <cell r="A191" t="str">
            <v>孙玉凤</v>
          </cell>
          <cell r="B191" t="str">
            <v>上海办公室</v>
          </cell>
          <cell r="C191" t="str">
            <v>领视科技-人力资源部</v>
          </cell>
          <cell r="D191" t="str">
            <v/>
          </cell>
          <cell r="E191" t="str">
            <v>人力资源总监</v>
          </cell>
          <cell r="F191" t="str">
            <v>156838076623410836</v>
          </cell>
          <cell r="G191" t="str">
            <v>8</v>
          </cell>
          <cell r="H191" t="str">
            <v>5</v>
          </cell>
          <cell r="I191" t="str">
            <v>1044</v>
          </cell>
        </row>
        <row r="191">
          <cell r="Q191" t="str">
            <v>6</v>
          </cell>
        </row>
        <row r="192">
          <cell r="A192" t="str">
            <v>汪兰兰</v>
          </cell>
          <cell r="B192" t="str">
            <v>上海办公室</v>
          </cell>
          <cell r="C192" t="str">
            <v>领视科技-人力资源部</v>
          </cell>
          <cell r="D192" t="str">
            <v/>
          </cell>
          <cell r="E192" t="str">
            <v>人事专员</v>
          </cell>
          <cell r="F192" t="str">
            <v>17092581560112805</v>
          </cell>
          <cell r="G192" t="str">
            <v>8</v>
          </cell>
          <cell r="H192" t="str">
            <v>5</v>
          </cell>
          <cell r="I192" t="str">
            <v>3232</v>
          </cell>
          <cell r="J192" t="str">
            <v>3</v>
          </cell>
          <cell r="K192" t="str">
            <v>17</v>
          </cell>
        </row>
        <row r="192">
          <cell r="S192" t="str">
            <v>1</v>
          </cell>
        </row>
        <row r="192">
          <cell r="V192" t="str">
            <v>0.5</v>
          </cell>
        </row>
        <row r="193">
          <cell r="A193" t="str">
            <v>小H</v>
          </cell>
          <cell r="B193" t="str">
            <v>上海办公室</v>
          </cell>
          <cell r="C193" t="str">
            <v>领视科技-人力资源部</v>
          </cell>
          <cell r="D193" t="str">
            <v/>
          </cell>
          <cell r="E193" t="str">
            <v/>
          </cell>
          <cell r="F193" t="str">
            <v>01252417116636332514</v>
          </cell>
        </row>
        <row r="193">
          <cell r="H193" t="str">
            <v>5</v>
          </cell>
        </row>
        <row r="194">
          <cell r="A194" t="str">
            <v>熊溜溜</v>
          </cell>
          <cell r="B194" t="str">
            <v>上海办公室</v>
          </cell>
          <cell r="C194" t="str">
            <v>领视科技-人力资源部</v>
          </cell>
          <cell r="D194" t="str">
            <v/>
          </cell>
          <cell r="E194" t="str">
            <v>人事专员</v>
          </cell>
          <cell r="F194" t="str">
            <v>16000494291824872</v>
          </cell>
        </row>
        <row r="194">
          <cell r="H194" t="str">
            <v>5</v>
          </cell>
        </row>
        <row r="194">
          <cell r="S194" t="str">
            <v>8</v>
          </cell>
        </row>
        <row r="195">
          <cell r="A195" t="str">
            <v>贲小康</v>
          </cell>
          <cell r="B195" t="str">
            <v>上海办公室</v>
          </cell>
          <cell r="C195" t="str">
            <v>领视科技-人力资源部</v>
          </cell>
          <cell r="D195" t="str">
            <v/>
          </cell>
          <cell r="E195" t="str">
            <v>人事专员</v>
          </cell>
          <cell r="F195" t="str">
            <v>17092579599741134</v>
          </cell>
          <cell r="G195" t="str">
            <v>8</v>
          </cell>
          <cell r="H195" t="str">
            <v>5</v>
          </cell>
          <cell r="I195" t="str">
            <v>3640</v>
          </cell>
        </row>
        <row r="195">
          <cell r="V195" t="str">
            <v>1</v>
          </cell>
        </row>
        <row r="196">
          <cell r="A196" t="str">
            <v>蔡洁</v>
          </cell>
          <cell r="B196" t="str">
            <v>未加入考勤组</v>
          </cell>
          <cell r="C196" t="str">
            <v>领视科技-戏剧业务部</v>
          </cell>
          <cell r="D196" t="str">
            <v/>
          </cell>
          <cell r="E196" t="str">
            <v>戏剧业务部负责人</v>
          </cell>
          <cell r="F196" t="str">
            <v>16711696699565319</v>
          </cell>
        </row>
        <row r="197">
          <cell r="A197" t="str">
            <v>刘瀚钦</v>
          </cell>
          <cell r="B197" t="str">
            <v>成都考勤组</v>
          </cell>
          <cell r="C197" t="str">
            <v>领视科技-戏剧业务部</v>
          </cell>
          <cell r="D197" t="str">
            <v/>
          </cell>
          <cell r="E197" t="str">
            <v>英文戏剧课程研发</v>
          </cell>
          <cell r="F197" t="str">
            <v>17183435915713220</v>
          </cell>
          <cell r="G197" t="str">
            <v>8</v>
          </cell>
          <cell r="H197" t="str">
            <v>7</v>
          </cell>
          <cell r="I197" t="str">
            <v>4115</v>
          </cell>
        </row>
        <row r="198">
          <cell r="A198" t="str">
            <v>罗桐</v>
          </cell>
          <cell r="B198" t="str">
            <v>厦门办公室</v>
          </cell>
          <cell r="C198" t="str">
            <v>领视科技-厦门分公司-*厦门内容部-*陈雅真组</v>
          </cell>
          <cell r="D198" t="str">
            <v/>
          </cell>
          <cell r="E198" t="str">
            <v>内容编辑</v>
          </cell>
          <cell r="F198" t="str">
            <v>1719367024412213</v>
          </cell>
          <cell r="G198" t="str">
            <v>9</v>
          </cell>
          <cell r="H198" t="str">
            <v>5</v>
          </cell>
          <cell r="I198" t="str">
            <v>3871</v>
          </cell>
          <cell r="J198" t="str">
            <v>1</v>
          </cell>
          <cell r="K198" t="str">
            <v>4</v>
          </cell>
        </row>
        <row r="199">
          <cell r="A199" t="str">
            <v>崔婷</v>
          </cell>
          <cell r="B199" t="str">
            <v>厦门办公室</v>
          </cell>
          <cell r="C199" t="str">
            <v>领视科技-厦门分公司-*厦门内容部-*林碧虹组</v>
          </cell>
          <cell r="D199" t="str">
            <v/>
          </cell>
          <cell r="E199" t="str">
            <v>内容编辑</v>
          </cell>
          <cell r="F199" t="str">
            <v>17191926388352581</v>
          </cell>
          <cell r="G199" t="str">
            <v>9</v>
          </cell>
          <cell r="H199" t="str">
            <v>5</v>
          </cell>
          <cell r="I199" t="str">
            <v>3906</v>
          </cell>
        </row>
        <row r="200">
          <cell r="A200" t="str">
            <v>蔡惠娜</v>
          </cell>
          <cell r="B200" t="str">
            <v>长泰办公室</v>
          </cell>
          <cell r="C200" t="str">
            <v>领视科技-厦门分公司-*厦门内容部-*叶聪玲组</v>
          </cell>
          <cell r="D200" t="str">
            <v/>
          </cell>
          <cell r="E200" t="str">
            <v>内容编辑</v>
          </cell>
          <cell r="F200" t="str">
            <v>094855650233543709</v>
          </cell>
          <cell r="G200" t="str">
            <v>9</v>
          </cell>
          <cell r="H200" t="str">
            <v>5</v>
          </cell>
          <cell r="I200" t="str">
            <v>5095</v>
          </cell>
        </row>
        <row r="200">
          <cell r="V200" t="str">
            <v>0.5</v>
          </cell>
        </row>
        <row r="201">
          <cell r="A201" t="str">
            <v>叶聪玲</v>
          </cell>
          <cell r="B201" t="str">
            <v>长泰办公室</v>
          </cell>
          <cell r="C201" t="str">
            <v>领视科技-厦门分公司-*厦门内容部-*叶聪玲组</v>
          </cell>
          <cell r="D201" t="str">
            <v/>
          </cell>
          <cell r="E201" t="str">
            <v>内容主管</v>
          </cell>
          <cell r="F201" t="str">
            <v>096314406121704446</v>
          </cell>
          <cell r="G201" t="str">
            <v>8</v>
          </cell>
          <cell r="H201" t="str">
            <v>5</v>
          </cell>
          <cell r="I201" t="str">
            <v>4704</v>
          </cell>
        </row>
        <row r="201">
          <cell r="V201" t="str">
            <v>1</v>
          </cell>
        </row>
        <row r="202">
          <cell r="A202" t="str">
            <v>郑建珍</v>
          </cell>
          <cell r="B202" t="str">
            <v>长泰办公室</v>
          </cell>
          <cell r="C202" t="str">
            <v>领视科技-厦门分公司-*厦门内容部-*叶聪玲组</v>
          </cell>
          <cell r="D202" t="str">
            <v/>
          </cell>
          <cell r="E202" t="str">
            <v>内容编辑</v>
          </cell>
          <cell r="F202" t="str">
            <v>233257104936410532</v>
          </cell>
          <cell r="G202" t="str">
            <v>7</v>
          </cell>
          <cell r="H202" t="str">
            <v>5</v>
          </cell>
          <cell r="I202" t="str">
            <v>3956</v>
          </cell>
        </row>
        <row r="202">
          <cell r="V202" t="str">
            <v>2</v>
          </cell>
        </row>
        <row r="203">
          <cell r="A203" t="str">
            <v>陈燕飞</v>
          </cell>
          <cell r="B203" t="str">
            <v>厦门开发</v>
          </cell>
          <cell r="C203" t="str">
            <v>领视科技-厦门分公司-*厦门小程序商城</v>
          </cell>
          <cell r="D203" t="str">
            <v/>
          </cell>
          <cell r="E203" t="str">
            <v>测试工程师</v>
          </cell>
          <cell r="F203" t="str">
            <v>16587134366409804</v>
          </cell>
          <cell r="G203" t="str">
            <v>8</v>
          </cell>
          <cell r="H203" t="str">
            <v>5</v>
          </cell>
          <cell r="I203" t="str">
            <v>3598</v>
          </cell>
        </row>
        <row r="203">
          <cell r="V203" t="str">
            <v>1</v>
          </cell>
        </row>
        <row r="204">
          <cell r="A204" t="str">
            <v>魏尧天</v>
          </cell>
          <cell r="B204" t="str">
            <v>厦门开发</v>
          </cell>
          <cell r="C204" t="str">
            <v>领视科技-厦门分公司-*厦门小程序商城</v>
          </cell>
          <cell r="D204" t="str">
            <v/>
          </cell>
          <cell r="E204" t="str">
            <v>测试主管</v>
          </cell>
          <cell r="F204" t="str">
            <v>1676511628704821</v>
          </cell>
          <cell r="G204" t="str">
            <v>8</v>
          </cell>
          <cell r="H204" t="str">
            <v>5</v>
          </cell>
          <cell r="I204" t="str">
            <v>2051</v>
          </cell>
        </row>
        <row r="204">
          <cell r="Q204" t="str">
            <v>3</v>
          </cell>
        </row>
        <row r="204">
          <cell r="V204" t="str">
            <v>1</v>
          </cell>
        </row>
        <row r="205">
          <cell r="A205" t="str">
            <v>林海燕</v>
          </cell>
          <cell r="B205" t="str">
            <v>北京龙岩&amp;郑州&amp;厦门&amp;长沙&amp;西安销售（9.00-18.00）</v>
          </cell>
          <cell r="C205" t="str">
            <v>领视科技-厦门分公司-*厦门营销中心-*厦门营销二部-*销售团队</v>
          </cell>
          <cell r="D205" t="str">
            <v/>
          </cell>
          <cell r="E205" t="str">
            <v>新媒体运营</v>
          </cell>
          <cell r="F205" t="str">
            <v>17107268625293759</v>
          </cell>
          <cell r="G205" t="str">
            <v>9</v>
          </cell>
          <cell r="H205" t="str">
            <v>5</v>
          </cell>
          <cell r="I205" t="str">
            <v>3684</v>
          </cell>
          <cell r="J205" t="str">
            <v>2</v>
          </cell>
          <cell r="K205" t="str">
            <v>2</v>
          </cell>
        </row>
        <row r="205">
          <cell r="V205" t="str">
            <v>0.5</v>
          </cell>
        </row>
        <row r="206">
          <cell r="A206" t="str">
            <v>陈智萍</v>
          </cell>
          <cell r="B206" t="str">
            <v>北京龙岩&amp;郑州&amp;厦门&amp;长沙&amp;西安销售（9.00-18.00）</v>
          </cell>
          <cell r="C206" t="str">
            <v>领视科技-厦门分公司-*厦门营销中心-*厦门营销二部-*销售团队-*汤章溢组-*蓝青青组</v>
          </cell>
          <cell r="D206" t="str">
            <v/>
          </cell>
          <cell r="E206" t="str">
            <v>销售专员</v>
          </cell>
          <cell r="F206" t="str">
            <v>17234269282615563</v>
          </cell>
          <cell r="G206" t="str">
            <v>8</v>
          </cell>
          <cell r="H206" t="str">
            <v>5</v>
          </cell>
          <cell r="I206" t="str">
            <v>3446</v>
          </cell>
        </row>
        <row r="206">
          <cell r="S206" t="str">
            <v>1</v>
          </cell>
        </row>
        <row r="207">
          <cell r="A207" t="str">
            <v>俞忠</v>
          </cell>
          <cell r="B207" t="str">
            <v>北京龙岩&amp;郑州&amp;厦门&amp;长沙&amp;西安销售（9.00-18.00）</v>
          </cell>
          <cell r="C207" t="str">
            <v>领视科技-厦门分公司-*厦门营销中心-*厦门营销二部-*销售团队-*汤章溢组-*蓝青青组</v>
          </cell>
          <cell r="D207" t="str">
            <v/>
          </cell>
          <cell r="E207" t="str">
            <v>销售专员</v>
          </cell>
          <cell r="F207" t="str">
            <v>17199717767846307</v>
          </cell>
          <cell r="G207" t="str">
            <v>7</v>
          </cell>
          <cell r="H207" t="str">
            <v>5</v>
          </cell>
          <cell r="I207" t="str">
            <v>2212</v>
          </cell>
        </row>
        <row r="207">
          <cell r="R207" t="str">
            <v>1</v>
          </cell>
          <cell r="S207" t="str">
            <v>2</v>
          </cell>
        </row>
        <row r="207">
          <cell r="V207" t="str">
            <v>0.5</v>
          </cell>
        </row>
        <row r="208">
          <cell r="A208" t="str">
            <v>张小萍</v>
          </cell>
          <cell r="B208" t="str">
            <v>北京龙岩&amp;郑州&amp;厦门&amp;长沙&amp;西安销售（9.00-18.00）</v>
          </cell>
          <cell r="C208" t="str">
            <v>领视科技-厦门分公司-*厦门营销中心-*厦门营销二部-*销售团队-*汤章溢组-*蓝青青组</v>
          </cell>
          <cell r="D208" t="str">
            <v/>
          </cell>
          <cell r="E208" t="str">
            <v>销售专员</v>
          </cell>
          <cell r="F208" t="str">
            <v>17155653940109638</v>
          </cell>
          <cell r="G208" t="str">
            <v>5</v>
          </cell>
          <cell r="H208" t="str">
            <v>5</v>
          </cell>
          <cell r="I208" t="str">
            <v>2461</v>
          </cell>
        </row>
        <row r="208">
          <cell r="Q208" t="str">
            <v>1</v>
          </cell>
        </row>
        <row r="208">
          <cell r="V208" t="str">
            <v>3</v>
          </cell>
        </row>
        <row r="209">
          <cell r="A209" t="str">
            <v>罗剑华</v>
          </cell>
          <cell r="B209" t="str">
            <v>北京龙岩&amp;郑州&amp;厦门&amp;长沙&amp;西安销售（9.00-18.00）</v>
          </cell>
          <cell r="C209" t="str">
            <v>领视科技-厦门分公司-*厦门营销中心-*厦门营销二部-*销售团队-*汤章溢组-*许财杰组</v>
          </cell>
          <cell r="D209" t="str">
            <v/>
          </cell>
          <cell r="E209" t="str">
            <v>销售专员</v>
          </cell>
          <cell r="F209" t="str">
            <v>17283504102482332</v>
          </cell>
          <cell r="G209" t="str">
            <v>9</v>
          </cell>
          <cell r="H209" t="str">
            <v>5</v>
          </cell>
          <cell r="I209" t="str">
            <v>4127</v>
          </cell>
        </row>
        <row r="210">
          <cell r="A210" t="str">
            <v>彭书琴</v>
          </cell>
          <cell r="B210" t="str">
            <v>北京龙岩&amp;郑州&amp;厦门&amp;长沙&amp;西安销售（9.00-18.00）</v>
          </cell>
          <cell r="C210" t="str">
            <v>领视科技-厦门分公司-*厦门营销中心-*厦门营销二部-*销售团队-*汤章溢组-*许财杰组</v>
          </cell>
          <cell r="D210" t="str">
            <v/>
          </cell>
          <cell r="E210" t="str">
            <v>销售专员</v>
          </cell>
          <cell r="F210" t="str">
            <v>17210925806137423</v>
          </cell>
          <cell r="G210" t="str">
            <v>8</v>
          </cell>
          <cell r="H210" t="str">
            <v>5</v>
          </cell>
          <cell r="I210" t="str">
            <v>3453</v>
          </cell>
        </row>
        <row r="210">
          <cell r="V210" t="str">
            <v>1</v>
          </cell>
        </row>
        <row r="211">
          <cell r="A211" t="str">
            <v>肖福</v>
          </cell>
          <cell r="B211" t="str">
            <v>北京龙岩&amp;郑州&amp;厦门&amp;长沙&amp;西安销售（9.00-18.00）</v>
          </cell>
          <cell r="C211" t="str">
            <v>领视科技-厦门分公司-*厦门营销中心-*厦门营销二部-*销售团队-*汤章溢组-*许财杰组</v>
          </cell>
          <cell r="D211" t="str">
            <v/>
          </cell>
          <cell r="E211" t="str">
            <v>销售专员</v>
          </cell>
          <cell r="F211" t="str">
            <v>17198022794607235</v>
          </cell>
          <cell r="G211" t="str">
            <v>1</v>
          </cell>
          <cell r="H211" t="str">
            <v>5</v>
          </cell>
        </row>
        <row r="211">
          <cell r="S211" t="str">
            <v>1</v>
          </cell>
        </row>
        <row r="211">
          <cell r="V211" t="str">
            <v>7</v>
          </cell>
        </row>
        <row r="212">
          <cell r="A212" t="str">
            <v>许财杰</v>
          </cell>
          <cell r="B212" t="str">
            <v>北京龙岩&amp;郑州&amp;厦门&amp;长沙&amp;西安销售（9.00-18.00）</v>
          </cell>
          <cell r="C212" t="str">
            <v>领视科技-厦门分公司-*厦门营销中心-*厦门营销二部-*销售团队-*汤章溢组-*许财杰组</v>
          </cell>
          <cell r="D212" t="str">
            <v/>
          </cell>
          <cell r="E212" t="str">
            <v>中级销售主管</v>
          </cell>
          <cell r="F212" t="str">
            <v>1597715710653465</v>
          </cell>
          <cell r="G212" t="str">
            <v>8</v>
          </cell>
          <cell r="H212" t="str">
            <v>5</v>
          </cell>
          <cell r="I212" t="str">
            <v>3727</v>
          </cell>
        </row>
        <row r="212">
          <cell r="V212" t="str">
            <v>1</v>
          </cell>
        </row>
        <row r="213">
          <cell r="A213" t="str">
            <v>周建明</v>
          </cell>
          <cell r="B213" t="str">
            <v>北京龙岩&amp;郑州&amp;厦门&amp;长沙&amp;西安销售（9.00-18.00）</v>
          </cell>
          <cell r="C213" t="str">
            <v>领视科技-厦门分公司-*厦门营销中心-*厦门营销二部-*销售团队-*汤章溢组-*许财杰组</v>
          </cell>
          <cell r="D213" t="str">
            <v/>
          </cell>
          <cell r="E213" t="str">
            <v>资深销售一级</v>
          </cell>
          <cell r="F213" t="str">
            <v>16855850463451609</v>
          </cell>
          <cell r="G213" t="str">
            <v>9</v>
          </cell>
          <cell r="H213" t="str">
            <v>5</v>
          </cell>
          <cell r="I213" t="str">
            <v>3943</v>
          </cell>
        </row>
        <row r="214">
          <cell r="A214" t="str">
            <v>陈锴</v>
          </cell>
          <cell r="B214" t="str">
            <v>北京龙岩&amp;郑州&amp;厦门&amp;长沙&amp;西安销售（9.00-18.00）</v>
          </cell>
          <cell r="C214" t="str">
            <v>领视科技-厦门分公司-*厦门营销中心-*厦门营销二部-*销售团队-*汤章溢组-*许满玉组</v>
          </cell>
          <cell r="D214" t="str">
            <v/>
          </cell>
          <cell r="E214" t="str">
            <v>销售专员</v>
          </cell>
          <cell r="F214" t="str">
            <v>16950008303962328</v>
          </cell>
          <cell r="G214" t="str">
            <v>7</v>
          </cell>
          <cell r="H214" t="str">
            <v>5</v>
          </cell>
          <cell r="I214" t="str">
            <v>2437</v>
          </cell>
        </row>
        <row r="214">
          <cell r="R214" t="str">
            <v>1</v>
          </cell>
          <cell r="S214" t="str">
            <v>2</v>
          </cell>
        </row>
        <row r="215">
          <cell r="A215" t="str">
            <v>陈可欣</v>
          </cell>
          <cell r="B215" t="str">
            <v>厦门办公室</v>
          </cell>
          <cell r="C215" t="str">
            <v>领视科技-厦门分公司-*厦门营销中心-*厦门营销二部-*运营团队-*杜雅妮组</v>
          </cell>
          <cell r="D215" t="str">
            <v/>
          </cell>
          <cell r="E215" t="str">
            <v>运营专员</v>
          </cell>
          <cell r="F215" t="str">
            <v>15959062277087356</v>
          </cell>
          <cell r="G215" t="str">
            <v>9</v>
          </cell>
          <cell r="H215" t="str">
            <v>5</v>
          </cell>
          <cell r="I215" t="str">
            <v>3994</v>
          </cell>
        </row>
        <row r="216">
          <cell r="A216" t="str">
            <v>林月荧</v>
          </cell>
          <cell r="B216" t="str">
            <v>厦门办公室</v>
          </cell>
          <cell r="C216" t="str">
            <v>领视科技-厦门分公司-*厦门营销中心-*厦门营销二部-*运营团队-*杜雅妮组</v>
          </cell>
          <cell r="D216" t="str">
            <v/>
          </cell>
          <cell r="E216" t="str">
            <v>运营专员</v>
          </cell>
          <cell r="F216" t="str">
            <v>16181909348157036</v>
          </cell>
          <cell r="G216" t="str">
            <v>9</v>
          </cell>
          <cell r="H216" t="str">
            <v>5</v>
          </cell>
          <cell r="I216" t="str">
            <v>3942</v>
          </cell>
        </row>
        <row r="217">
          <cell r="A217" t="str">
            <v>郭锦煜</v>
          </cell>
          <cell r="B217" t="str">
            <v>北京龙岩&amp;郑州&amp;厦门&amp;长沙&amp;西安销售（9.00-18.00）</v>
          </cell>
          <cell r="C217" t="str">
            <v>领视科技-厦门分公司-*厦门营销中心-*厦门营销一部-*销售团队-*刘益先组-*刘建镇组</v>
          </cell>
          <cell r="D217" t="str">
            <v/>
          </cell>
          <cell r="E217" t="str">
            <v>销售专员</v>
          </cell>
          <cell r="F217" t="str">
            <v>1739408824339186</v>
          </cell>
          <cell r="G217" t="str">
            <v>2</v>
          </cell>
        </row>
        <row r="217">
          <cell r="I217" t="str">
            <v>486</v>
          </cell>
        </row>
        <row r="218">
          <cell r="A218" t="str">
            <v>刘悦莉</v>
          </cell>
          <cell r="B218" t="str">
            <v>厦门办公室</v>
          </cell>
          <cell r="C218" t="str">
            <v>领视科技-厦门分公司-*厦门营销中心-*厦门营销一部-*运营团队-*李梦阳组</v>
          </cell>
          <cell r="D218" t="str">
            <v/>
          </cell>
          <cell r="E218" t="str">
            <v>运营专员</v>
          </cell>
          <cell r="F218" t="str">
            <v>063010034720997051</v>
          </cell>
          <cell r="G218" t="str">
            <v>6</v>
          </cell>
          <cell r="H218" t="str">
            <v>5</v>
          </cell>
          <cell r="I218" t="str">
            <v>2521</v>
          </cell>
        </row>
        <row r="218">
          <cell r="V218" t="str">
            <v>1</v>
          </cell>
        </row>
        <row r="219">
          <cell r="A219" t="str">
            <v>蒋杰</v>
          </cell>
          <cell r="B219" t="str">
            <v>上海办公室</v>
          </cell>
          <cell r="C219" t="str">
            <v>领视科技-行政部</v>
          </cell>
          <cell r="D219" t="str">
            <v/>
          </cell>
          <cell r="E219" t="str">
            <v>行政&amp;营销总监</v>
          </cell>
          <cell r="F219" t="str">
            <v>09343251641078341</v>
          </cell>
          <cell r="G219" t="str">
            <v>5</v>
          </cell>
          <cell r="H219" t="str">
            <v>5</v>
          </cell>
        </row>
        <row r="219">
          <cell r="Q219" t="str">
            <v>3</v>
          </cell>
          <cell r="R219" t="str">
            <v>2</v>
          </cell>
          <cell r="S219" t="str">
            <v>3</v>
          </cell>
        </row>
        <row r="220">
          <cell r="A220" t="str">
            <v>张晓伟</v>
          </cell>
          <cell r="B220" t="str">
            <v>上海办公室</v>
          </cell>
          <cell r="C220" t="str">
            <v>领视科技-行政部</v>
          </cell>
          <cell r="D220" t="str">
            <v/>
          </cell>
          <cell r="E220" t="str">
            <v>IT网络工程师</v>
          </cell>
          <cell r="F220" t="str">
            <v>033007372924234572</v>
          </cell>
          <cell r="G220" t="str">
            <v>9</v>
          </cell>
          <cell r="H220" t="str">
            <v>5</v>
          </cell>
          <cell r="I220" t="str">
            <v>3968</v>
          </cell>
        </row>
        <row r="221">
          <cell r="A221" t="str">
            <v>卢佳</v>
          </cell>
          <cell r="B221" t="str">
            <v>上海办公室</v>
          </cell>
          <cell r="C221" t="str">
            <v>领视科技-行政部-上海行政部</v>
          </cell>
          <cell r="D221" t="str">
            <v/>
          </cell>
          <cell r="E221" t="str">
            <v>行政主管</v>
          </cell>
          <cell r="F221" t="str">
            <v>16048885321432486</v>
          </cell>
          <cell r="G221" t="str">
            <v>4</v>
          </cell>
          <cell r="H221" t="str">
            <v>5</v>
          </cell>
          <cell r="I221" t="str">
            <v>1972</v>
          </cell>
        </row>
        <row r="221">
          <cell r="V221" t="str">
            <v>5</v>
          </cell>
        </row>
        <row r="222">
          <cell r="A222" t="str">
            <v>周彤</v>
          </cell>
          <cell r="B222" t="str">
            <v>上海办公室</v>
          </cell>
          <cell r="C222" t="str">
            <v>领视科技-行政部-上海行政部</v>
          </cell>
          <cell r="D222" t="str">
            <v/>
          </cell>
          <cell r="E222" t="str">
            <v>行政前台</v>
          </cell>
          <cell r="F222" t="str">
            <v>1836052434694268</v>
          </cell>
          <cell r="G222" t="str">
            <v>9</v>
          </cell>
          <cell r="H222" t="str">
            <v>5</v>
          </cell>
          <cell r="I222" t="str">
            <v>3742</v>
          </cell>
        </row>
        <row r="222">
          <cell r="V222" t="str">
            <v>0.5</v>
          </cell>
        </row>
        <row r="223">
          <cell r="A223" t="str">
            <v>牟立强</v>
          </cell>
          <cell r="B223" t="str">
            <v>上海办公室</v>
          </cell>
          <cell r="C223" t="str">
            <v>领视科技-业务二部</v>
          </cell>
          <cell r="D223" t="str">
            <v/>
          </cell>
          <cell r="E223" t="str">
            <v>业务二部总监</v>
          </cell>
          <cell r="F223" t="str">
            <v>0938113729135982</v>
          </cell>
          <cell r="G223" t="str">
            <v>7</v>
          </cell>
          <cell r="H223" t="str">
            <v>5</v>
          </cell>
          <cell r="I223" t="str">
            <v>1435</v>
          </cell>
          <cell r="J223" t="str">
            <v>3</v>
          </cell>
          <cell r="K223" t="str">
            <v>53</v>
          </cell>
          <cell r="L223" t="str">
            <v>1</v>
          </cell>
          <cell r="M223" t="str">
            <v>37</v>
          </cell>
        </row>
        <row r="223">
          <cell r="Q223" t="str">
            <v>3</v>
          </cell>
          <cell r="R223" t="str">
            <v>1</v>
          </cell>
          <cell r="S223" t="str">
            <v>1</v>
          </cell>
        </row>
        <row r="224">
          <cell r="A224" t="str">
            <v>孙静怡</v>
          </cell>
          <cell r="B224" t="str">
            <v>上海办公室</v>
          </cell>
          <cell r="C224" t="str">
            <v>领视科技-业务二部</v>
          </cell>
          <cell r="D224" t="str">
            <v/>
          </cell>
          <cell r="E224" t="str">
            <v>业务运营</v>
          </cell>
          <cell r="F224" t="str">
            <v>16204394588291280</v>
          </cell>
          <cell r="G224" t="str">
            <v>9</v>
          </cell>
          <cell r="H224" t="str">
            <v>5</v>
          </cell>
          <cell r="I224" t="str">
            <v>3423</v>
          </cell>
          <cell r="J224" t="str">
            <v>2</v>
          </cell>
          <cell r="K224" t="str">
            <v>3</v>
          </cell>
        </row>
        <row r="224">
          <cell r="Q224" t="str">
            <v>1</v>
          </cell>
        </row>
        <row r="225">
          <cell r="A225" t="str">
            <v>吴戈</v>
          </cell>
          <cell r="B225" t="str">
            <v>上海办公室</v>
          </cell>
          <cell r="C225" t="str">
            <v>领视科技-业务二部</v>
          </cell>
          <cell r="D225" t="str">
            <v/>
          </cell>
          <cell r="E225" t="str">
            <v>业务运营</v>
          </cell>
          <cell r="F225" t="str">
            <v>16067879370041088</v>
          </cell>
          <cell r="G225" t="str">
            <v>9</v>
          </cell>
          <cell r="H225" t="str">
            <v>5</v>
          </cell>
          <cell r="I225" t="str">
            <v>3931</v>
          </cell>
          <cell r="J225" t="str">
            <v>2</v>
          </cell>
          <cell r="K225" t="str">
            <v>6</v>
          </cell>
        </row>
        <row r="226">
          <cell r="A226" t="str">
            <v>许宁</v>
          </cell>
          <cell r="B226" t="str">
            <v>上海办公室</v>
          </cell>
          <cell r="C226" t="str">
            <v>领视科技-业务二部</v>
          </cell>
          <cell r="D226" t="str">
            <v/>
          </cell>
          <cell r="E226" t="str">
            <v>外教运营</v>
          </cell>
          <cell r="F226" t="str">
            <v>17331041860508679</v>
          </cell>
          <cell r="G226" t="str">
            <v>9</v>
          </cell>
          <cell r="H226" t="str">
            <v>5</v>
          </cell>
          <cell r="I226" t="str">
            <v>3906</v>
          </cell>
        </row>
        <row r="227">
          <cell r="A227" t="str">
            <v>智能企培</v>
          </cell>
          <cell r="B227" t="str">
            <v>上海办公室</v>
          </cell>
          <cell r="C227" t="str">
            <v>领视科技-业务二部</v>
          </cell>
          <cell r="D227" t="str">
            <v/>
          </cell>
          <cell r="E227" t="str">
            <v/>
          </cell>
          <cell r="F227" t="str">
            <v>020240616204813919771</v>
          </cell>
        </row>
        <row r="227">
          <cell r="H227" t="str">
            <v>5</v>
          </cell>
        </row>
        <row r="228">
          <cell r="A228" t="str">
            <v>胡惜文</v>
          </cell>
          <cell r="B228" t="str">
            <v>上海办公室</v>
          </cell>
          <cell r="C228" t="str">
            <v>领视科技-业务一部</v>
          </cell>
          <cell r="D228" t="str">
            <v/>
          </cell>
          <cell r="E228" t="str">
            <v>业务一部经理</v>
          </cell>
          <cell r="F228" t="str">
            <v>283240403032500940</v>
          </cell>
          <cell r="G228" t="str">
            <v>9</v>
          </cell>
          <cell r="H228" t="str">
            <v>5</v>
          </cell>
          <cell r="I228" t="str">
            <v>4109</v>
          </cell>
        </row>
        <row r="229">
          <cell r="A229" t="str">
            <v>贾潇</v>
          </cell>
          <cell r="B229" t="str">
            <v>上海办公室</v>
          </cell>
          <cell r="C229" t="str">
            <v>领视科技-业务一部-美术事业部</v>
          </cell>
          <cell r="D229" t="str">
            <v/>
          </cell>
          <cell r="E229" t="str">
            <v>市场推广</v>
          </cell>
          <cell r="F229" t="str">
            <v>17137513499952585</v>
          </cell>
          <cell r="G229" t="str">
            <v>9</v>
          </cell>
          <cell r="H229" t="str">
            <v>5</v>
          </cell>
          <cell r="I229" t="str">
            <v>3916</v>
          </cell>
        </row>
        <row r="230">
          <cell r="A230" t="str">
            <v>乐敏</v>
          </cell>
          <cell r="B230" t="str">
            <v>上海办公室</v>
          </cell>
          <cell r="C230" t="str">
            <v>领视科技-业务一部-美术事业部</v>
          </cell>
          <cell r="D230" t="str">
            <v/>
          </cell>
          <cell r="E230" t="str">
            <v>美术事业部主管</v>
          </cell>
          <cell r="F230" t="str">
            <v>16896503353323723</v>
          </cell>
          <cell r="G230" t="str">
            <v>9</v>
          </cell>
          <cell r="H230" t="str">
            <v>5</v>
          </cell>
          <cell r="I230" t="str">
            <v>4144</v>
          </cell>
        </row>
        <row r="231">
          <cell r="A231" t="str">
            <v>王秀婷</v>
          </cell>
          <cell r="B231" t="str">
            <v>上海办公室</v>
          </cell>
          <cell r="C231" t="str">
            <v>领视科技-业务一部-美术事业部</v>
          </cell>
          <cell r="D231" t="str">
            <v/>
          </cell>
          <cell r="E231" t="str">
            <v>美术高级教研</v>
          </cell>
          <cell r="F231" t="str">
            <v>1691978185329977</v>
          </cell>
          <cell r="G231" t="str">
            <v>7</v>
          </cell>
          <cell r="H231" t="str">
            <v>5</v>
          </cell>
          <cell r="I231" t="str">
            <v>2436</v>
          </cell>
        </row>
        <row r="231">
          <cell r="R231" t="str">
            <v>1</v>
          </cell>
        </row>
        <row r="231">
          <cell r="V231" t="str">
            <v>2</v>
          </cell>
        </row>
        <row r="232">
          <cell r="A232" t="str">
            <v>章婷</v>
          </cell>
          <cell r="B232" t="str">
            <v>上海办公室</v>
          </cell>
          <cell r="C232" t="str">
            <v>领视科技-业务一部-美术事业部</v>
          </cell>
          <cell r="D232" t="str">
            <v/>
          </cell>
          <cell r="E232" t="str">
            <v>美术高级教研</v>
          </cell>
          <cell r="F232" t="str">
            <v>16919780778741342</v>
          </cell>
          <cell r="G232" t="str">
            <v>7</v>
          </cell>
          <cell r="H232" t="str">
            <v>5</v>
          </cell>
          <cell r="I232" t="str">
            <v>2928</v>
          </cell>
          <cell r="J232" t="str">
            <v>1</v>
          </cell>
          <cell r="K232" t="str">
            <v>2</v>
          </cell>
        </row>
        <row r="232">
          <cell r="V232" t="str">
            <v>2</v>
          </cell>
        </row>
        <row r="233">
          <cell r="A233" t="str">
            <v>顾慧</v>
          </cell>
          <cell r="B233" t="str">
            <v>上海办公室</v>
          </cell>
          <cell r="C233" t="str">
            <v>领视科技-业务一部-商务组</v>
          </cell>
          <cell r="D233" t="str">
            <v/>
          </cell>
          <cell r="E233" t="str">
            <v>商务BD</v>
          </cell>
          <cell r="F233" t="str">
            <v>17173813500174195</v>
          </cell>
          <cell r="G233" t="str">
            <v>8</v>
          </cell>
          <cell r="H233" t="str">
            <v>5</v>
          </cell>
          <cell r="I233" t="str">
            <v>3082</v>
          </cell>
        </row>
        <row r="233">
          <cell r="Q233" t="str">
            <v>1</v>
          </cell>
        </row>
        <row r="233">
          <cell r="U233" t="str">
            <v>1.5</v>
          </cell>
          <cell r="V233" t="str">
            <v>1</v>
          </cell>
        </row>
        <row r="234">
          <cell r="A234" t="str">
            <v>周子蛟</v>
          </cell>
          <cell r="B234" t="str">
            <v>上海办公室</v>
          </cell>
          <cell r="C234" t="str">
            <v>领视科技-业务一部-商务组</v>
          </cell>
          <cell r="D234" t="str">
            <v/>
          </cell>
          <cell r="E234" t="str">
            <v>商务BD</v>
          </cell>
          <cell r="F234" t="str">
            <v>16145628964723212</v>
          </cell>
          <cell r="G234" t="str">
            <v>8</v>
          </cell>
          <cell r="H234" t="str">
            <v>5</v>
          </cell>
          <cell r="I234" t="str">
            <v>2465</v>
          </cell>
        </row>
        <row r="234">
          <cell r="Q234" t="str">
            <v>2</v>
          </cell>
          <cell r="R234" t="str">
            <v>1</v>
          </cell>
        </row>
        <row r="234">
          <cell r="U234" t="str">
            <v>7.5</v>
          </cell>
        </row>
        <row r="235">
          <cell r="A235" t="str">
            <v>何尚杰</v>
          </cell>
          <cell r="B235" t="str">
            <v>上海办公室</v>
          </cell>
          <cell r="C235" t="str">
            <v>领视科技-业务一部-市场渠道组</v>
          </cell>
          <cell r="D235" t="str">
            <v/>
          </cell>
          <cell r="E235" t="str">
            <v>业务主管</v>
          </cell>
          <cell r="F235" t="str">
            <v>2223253720274347</v>
          </cell>
          <cell r="G235" t="str">
            <v>9</v>
          </cell>
          <cell r="H235" t="str">
            <v>5</v>
          </cell>
          <cell r="I235" t="str">
            <v>3865</v>
          </cell>
          <cell r="J235" t="str">
            <v>1</v>
          </cell>
          <cell r="K235" t="str">
            <v>2</v>
          </cell>
        </row>
        <row r="236">
          <cell r="A236" t="str">
            <v>王澜滔</v>
          </cell>
          <cell r="B236" t="str">
            <v>上海办公室</v>
          </cell>
          <cell r="C236" t="str">
            <v>领视科技-业务一部-市场渠道组</v>
          </cell>
          <cell r="D236" t="str">
            <v/>
          </cell>
          <cell r="E236" t="str">
            <v>平面设计</v>
          </cell>
          <cell r="F236" t="str">
            <v>184037346529339523</v>
          </cell>
          <cell r="G236" t="str">
            <v>8</v>
          </cell>
          <cell r="H236" t="str">
            <v>5</v>
          </cell>
          <cell r="I236" t="str">
            <v>3449</v>
          </cell>
          <cell r="J236" t="str">
            <v>1</v>
          </cell>
          <cell r="K236" t="str">
            <v>1</v>
          </cell>
        </row>
        <row r="236">
          <cell r="V236" t="str">
            <v>1</v>
          </cell>
        </row>
        <row r="237">
          <cell r="A237" t="str">
            <v>蔡璐滢</v>
          </cell>
          <cell r="B237" t="str">
            <v>厦门办公室</v>
          </cell>
          <cell r="C237" t="str">
            <v>领视科技-业务一部-书法事业部</v>
          </cell>
          <cell r="D237" t="str">
            <v/>
          </cell>
          <cell r="E237" t="str">
            <v>平面设计</v>
          </cell>
          <cell r="F237" t="str">
            <v>16916303970046583</v>
          </cell>
          <cell r="G237" t="str">
            <v>9</v>
          </cell>
          <cell r="H237" t="str">
            <v>5</v>
          </cell>
          <cell r="I237" t="str">
            <v>3388</v>
          </cell>
        </row>
        <row r="237">
          <cell r="Q237" t="str">
            <v>1</v>
          </cell>
        </row>
        <row r="238">
          <cell r="A238" t="str">
            <v>陈雪清</v>
          </cell>
          <cell r="B238" t="str">
            <v>厦门办公室</v>
          </cell>
          <cell r="C238" t="str">
            <v>领视科技-业务一部-书法事业部</v>
          </cell>
          <cell r="D238" t="str">
            <v/>
          </cell>
          <cell r="E238" t="str">
            <v>书法高级教研</v>
          </cell>
          <cell r="F238" t="str">
            <v>16883533247393210</v>
          </cell>
          <cell r="G238" t="str">
            <v>9</v>
          </cell>
          <cell r="H238" t="str">
            <v>5</v>
          </cell>
          <cell r="I238" t="str">
            <v>3988</v>
          </cell>
        </row>
        <row r="239">
          <cell r="A239" t="str">
            <v>方志海</v>
          </cell>
          <cell r="B239" t="str">
            <v>厦门办公室</v>
          </cell>
          <cell r="C239" t="str">
            <v>领视科技-业务一部-书法事业部</v>
          </cell>
          <cell r="D239" t="str">
            <v/>
          </cell>
          <cell r="E239" t="str">
            <v>书法高级教研</v>
          </cell>
          <cell r="F239" t="str">
            <v>16890394482972111</v>
          </cell>
          <cell r="G239" t="str">
            <v>7</v>
          </cell>
          <cell r="H239" t="str">
            <v>5</v>
          </cell>
          <cell r="I239" t="str">
            <v>3009</v>
          </cell>
        </row>
        <row r="239">
          <cell r="V239" t="str">
            <v>2</v>
          </cell>
        </row>
        <row r="240">
          <cell r="A240" t="str">
            <v>黄培源</v>
          </cell>
          <cell r="B240" t="str">
            <v>厦门办公室</v>
          </cell>
          <cell r="C240" t="str">
            <v>领视科技-业务一部-书法事业部</v>
          </cell>
          <cell r="D240" t="str">
            <v/>
          </cell>
          <cell r="E240" t="str">
            <v>新媒体运营</v>
          </cell>
          <cell r="F240" t="str">
            <v>17197992899865562</v>
          </cell>
          <cell r="G240" t="str">
            <v>9</v>
          </cell>
          <cell r="H240" t="str">
            <v>5</v>
          </cell>
          <cell r="I240" t="str">
            <v>3924</v>
          </cell>
        </row>
        <row r="241">
          <cell r="A241" t="str">
            <v>刘天来</v>
          </cell>
          <cell r="B241" t="str">
            <v>厦门办公室</v>
          </cell>
          <cell r="C241" t="str">
            <v>领视科技-业务一部-书法事业部</v>
          </cell>
          <cell r="D241" t="str">
            <v/>
          </cell>
          <cell r="E241" t="str">
            <v>书法事业部主管</v>
          </cell>
          <cell r="F241" t="str">
            <v>16883539506411384</v>
          </cell>
          <cell r="G241" t="str">
            <v>9</v>
          </cell>
          <cell r="H241" t="str">
            <v>5</v>
          </cell>
          <cell r="I241" t="str">
            <v>4095</v>
          </cell>
        </row>
        <row r="241">
          <cell r="V241" t="str">
            <v>0.5</v>
          </cell>
        </row>
        <row r="242">
          <cell r="A242" t="str">
            <v>潘惠心</v>
          </cell>
          <cell r="B242" t="str">
            <v>厦门办公室</v>
          </cell>
          <cell r="C242" t="str">
            <v>领视科技-业务一部-书法事业部</v>
          </cell>
          <cell r="D242" t="str">
            <v/>
          </cell>
          <cell r="E242" t="str">
            <v>书法高级教研</v>
          </cell>
          <cell r="F242" t="str">
            <v>16886255510388914</v>
          </cell>
          <cell r="G242" t="str">
            <v>9</v>
          </cell>
          <cell r="H242" t="str">
            <v>5</v>
          </cell>
          <cell r="I242" t="str">
            <v>4144</v>
          </cell>
        </row>
        <row r="243">
          <cell r="A243" t="str">
            <v>陈天行</v>
          </cell>
          <cell r="B243" t="str">
            <v>上海办公室</v>
          </cell>
          <cell r="C243" t="str">
            <v>领视科技-业务一部-新媒体组</v>
          </cell>
          <cell r="D243" t="str">
            <v/>
          </cell>
          <cell r="E243" t="str">
            <v>文案编辑</v>
          </cell>
          <cell r="F243" t="str">
            <v>17016580418821538</v>
          </cell>
          <cell r="G243" t="str">
            <v>9</v>
          </cell>
          <cell r="H243" t="str">
            <v>5</v>
          </cell>
          <cell r="I243" t="str">
            <v>3956</v>
          </cell>
        </row>
        <row r="244">
          <cell r="A244" t="str">
            <v>黄佳慧</v>
          </cell>
          <cell r="B244" t="str">
            <v>上海办公室</v>
          </cell>
          <cell r="C244" t="str">
            <v>领视科技-业务一部-新媒体组</v>
          </cell>
          <cell r="D244" t="str">
            <v/>
          </cell>
          <cell r="E244" t="str">
            <v>培训讲师</v>
          </cell>
          <cell r="F244" t="str">
            <v>131641055339714328</v>
          </cell>
          <cell r="G244" t="str">
            <v>9</v>
          </cell>
          <cell r="H244" t="str">
            <v>5</v>
          </cell>
          <cell r="I244" t="str">
            <v>3929</v>
          </cell>
        </row>
        <row r="245">
          <cell r="A245" t="str">
            <v>雷方平</v>
          </cell>
          <cell r="B245" t="str">
            <v>上海办公室</v>
          </cell>
          <cell r="C245" t="str">
            <v>领视科技-业务一部-新媒体组</v>
          </cell>
          <cell r="D245" t="str">
            <v/>
          </cell>
          <cell r="E245" t="str">
            <v>新媒体运营</v>
          </cell>
          <cell r="F245" t="str">
            <v>17173799789475422</v>
          </cell>
          <cell r="G245" t="str">
            <v>9</v>
          </cell>
          <cell r="H245" t="str">
            <v>5</v>
          </cell>
          <cell r="I245" t="str">
            <v>4258</v>
          </cell>
        </row>
        <row r="246">
          <cell r="A246" t="str">
            <v>李叶泥泥</v>
          </cell>
          <cell r="B246" t="str">
            <v>上海办公室</v>
          </cell>
          <cell r="C246" t="str">
            <v>领视科技-业务一部-新媒体组</v>
          </cell>
          <cell r="D246" t="str">
            <v/>
          </cell>
          <cell r="E246" t="str">
            <v>运营策划</v>
          </cell>
          <cell r="F246" t="str">
            <v>16867077237899019</v>
          </cell>
          <cell r="G246" t="str">
            <v>8</v>
          </cell>
          <cell r="H246" t="str">
            <v>5</v>
          </cell>
          <cell r="I246" t="str">
            <v>3469</v>
          </cell>
        </row>
        <row r="247">
          <cell r="A247" t="str">
            <v>刘鑫</v>
          </cell>
          <cell r="B247" t="str">
            <v>上海办公室</v>
          </cell>
          <cell r="C247" t="str">
            <v>领视科技-业务一部-新媒体组</v>
          </cell>
          <cell r="D247" t="str">
            <v/>
          </cell>
          <cell r="E247" t="str">
            <v>新媒体主管</v>
          </cell>
          <cell r="F247" t="str">
            <v>1606182624616398</v>
          </cell>
          <cell r="G247" t="str">
            <v>9</v>
          </cell>
          <cell r="H247" t="str">
            <v>5</v>
          </cell>
          <cell r="I247" t="str">
            <v>4072</v>
          </cell>
        </row>
        <row r="248">
          <cell r="A248" t="str">
            <v>陆常斌</v>
          </cell>
          <cell r="B248" t="str">
            <v>上海办公室</v>
          </cell>
          <cell r="C248" t="str">
            <v>领视科技-业务一部-新媒体组</v>
          </cell>
          <cell r="D248" t="str">
            <v/>
          </cell>
          <cell r="E248" t="str">
            <v>视频剪辑</v>
          </cell>
          <cell r="F248" t="str">
            <v>16780673985118735</v>
          </cell>
          <cell r="G248" t="str">
            <v>9</v>
          </cell>
          <cell r="H248" t="str">
            <v>5</v>
          </cell>
          <cell r="I248" t="str">
            <v>3923</v>
          </cell>
        </row>
        <row r="249">
          <cell r="A249" t="str">
            <v>屈翎野</v>
          </cell>
          <cell r="B249" t="str">
            <v>上海办公室</v>
          </cell>
          <cell r="C249" t="str">
            <v>领视科技-业务一部-新媒体组</v>
          </cell>
          <cell r="D249" t="str">
            <v/>
          </cell>
          <cell r="E249" t="str">
            <v>新媒体专员</v>
          </cell>
          <cell r="F249" t="str">
            <v>182456600423754248</v>
          </cell>
          <cell r="G249" t="str">
            <v>8</v>
          </cell>
          <cell r="H249" t="str">
            <v>5</v>
          </cell>
          <cell r="I249" t="str">
            <v>3629</v>
          </cell>
        </row>
        <row r="249">
          <cell r="V249" t="str">
            <v>1</v>
          </cell>
        </row>
        <row r="250">
          <cell r="A250" t="str">
            <v>曹佳军</v>
          </cell>
          <cell r="B250" t="str">
            <v>上海办公室</v>
          </cell>
          <cell r="C250" t="str">
            <v>领视科技-业务一部-业务运营组</v>
          </cell>
          <cell r="D250" t="str">
            <v/>
          </cell>
          <cell r="E250" t="str">
            <v>业务运营</v>
          </cell>
          <cell r="F250" t="str">
            <v>16913735706439885</v>
          </cell>
          <cell r="G250" t="str">
            <v>8</v>
          </cell>
          <cell r="H250" t="str">
            <v>5</v>
          </cell>
          <cell r="I250" t="str">
            <v>3905</v>
          </cell>
        </row>
        <row r="250">
          <cell r="V250" t="str">
            <v>1</v>
          </cell>
        </row>
        <row r="251">
          <cell r="A251" t="str">
            <v>饶洁</v>
          </cell>
          <cell r="B251" t="str">
            <v>上海办公室</v>
          </cell>
          <cell r="C251" t="str">
            <v>领视科技-业务一部-业务运营组</v>
          </cell>
          <cell r="D251" t="str">
            <v/>
          </cell>
          <cell r="E251" t="str">
            <v>业务主管</v>
          </cell>
          <cell r="F251" t="str">
            <v>18384467071245771</v>
          </cell>
          <cell r="G251" t="str">
            <v>7</v>
          </cell>
          <cell r="H251" t="str">
            <v>5</v>
          </cell>
          <cell r="I251" t="str">
            <v>3338</v>
          </cell>
        </row>
        <row r="251">
          <cell r="V251" t="str">
            <v>2</v>
          </cell>
        </row>
        <row r="252">
          <cell r="A252" t="str">
            <v>陈婧乐</v>
          </cell>
          <cell r="B252" t="str">
            <v>上海办公室</v>
          </cell>
          <cell r="C252" t="str">
            <v>领视科技-业务一部-音乐事业部</v>
          </cell>
          <cell r="D252" t="str">
            <v/>
          </cell>
          <cell r="E252" t="str">
            <v>音乐事业部主管</v>
          </cell>
          <cell r="F252" t="str">
            <v>17083075842362633</v>
          </cell>
          <cell r="G252" t="str">
            <v>8</v>
          </cell>
          <cell r="H252" t="str">
            <v>5</v>
          </cell>
          <cell r="I252" t="str">
            <v>3433</v>
          </cell>
          <cell r="J252" t="str">
            <v>1</v>
          </cell>
          <cell r="K252" t="str">
            <v>14</v>
          </cell>
        </row>
        <row r="253">
          <cell r="A253" t="str">
            <v>汤灿坤</v>
          </cell>
          <cell r="B253" t="str">
            <v>上海办公室</v>
          </cell>
          <cell r="C253" t="str">
            <v>领视科技-业务一部-音乐事业部</v>
          </cell>
          <cell r="D253" t="str">
            <v/>
          </cell>
          <cell r="E253" t="str">
            <v>音乐教研</v>
          </cell>
          <cell r="F253" t="str">
            <v>17283539243659692</v>
          </cell>
          <cell r="G253" t="str">
            <v>9</v>
          </cell>
          <cell r="H253" t="str">
            <v>5</v>
          </cell>
          <cell r="I253" t="str">
            <v>4056</v>
          </cell>
        </row>
        <row r="254">
          <cell r="A254" t="str">
            <v>王海鑫</v>
          </cell>
          <cell r="B254" t="str">
            <v>上海办公室</v>
          </cell>
          <cell r="C254" t="str">
            <v>领视科技-业务一部-音乐事业部</v>
          </cell>
          <cell r="D254" t="str">
            <v/>
          </cell>
          <cell r="E254" t="str">
            <v>音乐编辑</v>
          </cell>
          <cell r="F254" t="str">
            <v>17173798101599620</v>
          </cell>
          <cell r="G254" t="str">
            <v>9</v>
          </cell>
          <cell r="H254" t="str">
            <v>5</v>
          </cell>
          <cell r="I254" t="str">
            <v>4040</v>
          </cell>
        </row>
        <row r="255">
          <cell r="A255" t="str">
            <v>欧静华</v>
          </cell>
          <cell r="B255" t="str">
            <v>上海办公室</v>
          </cell>
          <cell r="C255" t="str">
            <v>领视科技-业务一部-英语事业部</v>
          </cell>
          <cell r="D255" t="str">
            <v/>
          </cell>
          <cell r="E255" t="str">
            <v>英语学科运营</v>
          </cell>
          <cell r="F255" t="str">
            <v>17217863159485042</v>
          </cell>
          <cell r="G255" t="str">
            <v>7</v>
          </cell>
          <cell r="H255" t="str">
            <v>5</v>
          </cell>
          <cell r="I255" t="str">
            <v>3093</v>
          </cell>
          <cell r="J255" t="str">
            <v>1</v>
          </cell>
          <cell r="K255" t="str">
            <v>3</v>
          </cell>
        </row>
        <row r="255">
          <cell r="V255" t="str">
            <v>2</v>
          </cell>
        </row>
        <row r="256">
          <cell r="A256" t="str">
            <v>陈金彬</v>
          </cell>
          <cell r="B256" t="str">
            <v>厦门办公室</v>
          </cell>
          <cell r="C256" t="str">
            <v>领视科技-业务一部-阅读事业部</v>
          </cell>
          <cell r="D256" t="str">
            <v/>
          </cell>
          <cell r="E256" t="str">
            <v>学科运营</v>
          </cell>
          <cell r="F256" t="str">
            <v>17131626226727522</v>
          </cell>
          <cell r="G256" t="str">
            <v>8</v>
          </cell>
          <cell r="H256" t="str">
            <v>5</v>
          </cell>
          <cell r="I256" t="str">
            <v>4466</v>
          </cell>
        </row>
        <row r="256">
          <cell r="Q256" t="str">
            <v>1</v>
          </cell>
        </row>
        <row r="257">
          <cell r="A257" t="str">
            <v>蒋李妹</v>
          </cell>
          <cell r="B257" t="str">
            <v>厦门办公室</v>
          </cell>
          <cell r="C257" t="str">
            <v>领视科技-业务一部-阅读事业部</v>
          </cell>
          <cell r="D257" t="str">
            <v/>
          </cell>
          <cell r="E257" t="str">
            <v>课程研发</v>
          </cell>
          <cell r="F257" t="str">
            <v>17294729765954265</v>
          </cell>
          <cell r="G257" t="str">
            <v>8</v>
          </cell>
          <cell r="H257" t="str">
            <v>5</v>
          </cell>
          <cell r="I257" t="str">
            <v>3712</v>
          </cell>
        </row>
        <row r="257">
          <cell r="V257" t="str">
            <v>1</v>
          </cell>
        </row>
        <row r="258">
          <cell r="A258" t="str">
            <v>裴芳芳</v>
          </cell>
          <cell r="B258" t="str">
            <v>厦门办公室</v>
          </cell>
          <cell r="C258" t="str">
            <v>领视科技-业务一部-阅读事业部</v>
          </cell>
          <cell r="D258" t="str">
            <v/>
          </cell>
          <cell r="E258" t="str">
            <v>阅读事业部主管</v>
          </cell>
          <cell r="F258" t="str">
            <v>17131454320331652</v>
          </cell>
          <cell r="G258" t="str">
            <v>8</v>
          </cell>
          <cell r="H258" t="str">
            <v>5</v>
          </cell>
          <cell r="I258" t="str">
            <v>4116</v>
          </cell>
          <cell r="J258" t="str">
            <v>2</v>
          </cell>
          <cell r="K258" t="str">
            <v>9</v>
          </cell>
        </row>
        <row r="258">
          <cell r="V258" t="str">
            <v>1</v>
          </cell>
        </row>
        <row r="259">
          <cell r="A259" t="str">
            <v>秦立春</v>
          </cell>
          <cell r="B259" t="str">
            <v>厦门办公室</v>
          </cell>
          <cell r="C259" t="str">
            <v>领视科技-业务一部-阅读事业部</v>
          </cell>
          <cell r="D259" t="str">
            <v/>
          </cell>
          <cell r="E259" t="str">
            <v>课程研发</v>
          </cell>
          <cell r="F259" t="str">
            <v>1739413694108548</v>
          </cell>
          <cell r="G259" t="str">
            <v>2</v>
          </cell>
        </row>
        <row r="259">
          <cell r="Q259" t="str">
            <v>1</v>
          </cell>
        </row>
        <row r="260">
          <cell r="A260" t="str">
            <v>石桂芳</v>
          </cell>
          <cell r="B260" t="str">
            <v>厦门办公室</v>
          </cell>
          <cell r="C260" t="str">
            <v>领视科技-业务一部-阅读事业部</v>
          </cell>
          <cell r="D260" t="str">
            <v/>
          </cell>
          <cell r="E260" t="str">
            <v>课程研发</v>
          </cell>
          <cell r="F260" t="str">
            <v>17131632127551313</v>
          </cell>
          <cell r="G260" t="str">
            <v>9</v>
          </cell>
          <cell r="H260" t="str">
            <v>5</v>
          </cell>
          <cell r="I260" t="str">
            <v>4401</v>
          </cell>
        </row>
        <row r="261">
          <cell r="A261" t="str">
            <v>颜雅红</v>
          </cell>
          <cell r="B261" t="str">
            <v>厦门办公室</v>
          </cell>
          <cell r="C261" t="str">
            <v>领视科技-业务一部-阅读事业部</v>
          </cell>
          <cell r="D261" t="str">
            <v/>
          </cell>
          <cell r="E261" t="str">
            <v>课程研发</v>
          </cell>
          <cell r="F261" t="str">
            <v>17210092361889339</v>
          </cell>
          <cell r="G261" t="str">
            <v>8</v>
          </cell>
          <cell r="H261" t="str">
            <v>5</v>
          </cell>
          <cell r="I261" t="str">
            <v>3924</v>
          </cell>
        </row>
        <row r="261">
          <cell r="V261" t="str">
            <v>1.5</v>
          </cell>
        </row>
        <row r="262">
          <cell r="A262" t="str">
            <v>叶家美</v>
          </cell>
          <cell r="B262" t="str">
            <v>厦门办公室</v>
          </cell>
          <cell r="C262" t="str">
            <v>领视科技-业务一部-阅读事业部</v>
          </cell>
          <cell r="D262" t="str">
            <v/>
          </cell>
          <cell r="E262" t="str">
            <v>学科运营</v>
          </cell>
          <cell r="F262" t="str">
            <v>17349163591911839</v>
          </cell>
          <cell r="G262" t="str">
            <v>9</v>
          </cell>
          <cell r="H262" t="str">
            <v>5</v>
          </cell>
          <cell r="I262" t="str">
            <v>4586</v>
          </cell>
        </row>
        <row r="263">
          <cell r="A263" t="str">
            <v>曾晓媛</v>
          </cell>
          <cell r="B263" t="str">
            <v>厦门办公室</v>
          </cell>
          <cell r="C263" t="str">
            <v>领视科技-业务一部-阅读事业部</v>
          </cell>
          <cell r="D263" t="str">
            <v/>
          </cell>
          <cell r="E263" t="str">
            <v>课程研发</v>
          </cell>
          <cell r="F263" t="str">
            <v>17131472373636129</v>
          </cell>
          <cell r="G263" t="str">
            <v>9</v>
          </cell>
          <cell r="H263" t="str">
            <v>5</v>
          </cell>
          <cell r="I263" t="str">
            <v>4286</v>
          </cell>
        </row>
        <row r="264">
          <cell r="A264" t="str">
            <v>张文杰</v>
          </cell>
          <cell r="B264" t="str">
            <v>厦门办公室</v>
          </cell>
          <cell r="C264" t="str">
            <v>领视科技-业务一部-阅读事业部</v>
          </cell>
          <cell r="D264" t="str">
            <v/>
          </cell>
          <cell r="E264" t="str">
            <v>平面设计</v>
          </cell>
          <cell r="F264" t="str">
            <v>1716341449547541</v>
          </cell>
          <cell r="G264" t="str">
            <v>8</v>
          </cell>
          <cell r="H264" t="str">
            <v>5</v>
          </cell>
          <cell r="I264" t="str">
            <v>3506</v>
          </cell>
        </row>
        <row r="265">
          <cell r="A265" t="str">
            <v>戴振超</v>
          </cell>
          <cell r="B265" t="str">
            <v>北京龙岩&amp;郑州&amp;厦门&amp;长沙&amp;西安销售（9.00-18.00）</v>
          </cell>
          <cell r="C265" t="str">
            <v>领视科技-营销中心-北京营销中心-销售组</v>
          </cell>
          <cell r="D265" t="str">
            <v/>
          </cell>
          <cell r="E265" t="str">
            <v>销售专员</v>
          </cell>
          <cell r="F265" t="str">
            <v>1725846582034183</v>
          </cell>
          <cell r="G265" t="str">
            <v>9</v>
          </cell>
          <cell r="H265" t="str">
            <v>5</v>
          </cell>
          <cell r="I265" t="str">
            <v>3736</v>
          </cell>
          <cell r="J265" t="str">
            <v>1</v>
          </cell>
          <cell r="K265" t="str">
            <v>1</v>
          </cell>
        </row>
        <row r="265">
          <cell r="Q265" t="str">
            <v>2</v>
          </cell>
        </row>
        <row r="266">
          <cell r="A266" t="str">
            <v>房金伟</v>
          </cell>
          <cell r="B266" t="str">
            <v>北京龙岩&amp;郑州&amp;厦门&amp;长沙&amp;西安销售（9.00-18.00）</v>
          </cell>
          <cell r="C266" t="str">
            <v>领视科技-营销中心-北京营销中心-销售组</v>
          </cell>
          <cell r="D266" t="str">
            <v/>
          </cell>
          <cell r="E266" t="str">
            <v>销售专员</v>
          </cell>
          <cell r="F266" t="str">
            <v>17222294276099284</v>
          </cell>
          <cell r="G266" t="str">
            <v>9</v>
          </cell>
          <cell r="H266" t="str">
            <v>5</v>
          </cell>
          <cell r="I266" t="str">
            <v>4912</v>
          </cell>
        </row>
        <row r="267">
          <cell r="A267" t="str">
            <v>韩思洋</v>
          </cell>
          <cell r="B267" t="str">
            <v>北京龙岩&amp;郑州&amp;厦门&amp;长沙&amp;西安销售（9.00-18.00）</v>
          </cell>
          <cell r="C267" t="str">
            <v>领视科技-营销中心-北京营销中心-销售组</v>
          </cell>
          <cell r="D267" t="str">
            <v/>
          </cell>
          <cell r="E267" t="str">
            <v>销售专员</v>
          </cell>
          <cell r="F267" t="str">
            <v>17252403860945566</v>
          </cell>
          <cell r="G267" t="str">
            <v>2</v>
          </cell>
          <cell r="H267" t="str">
            <v>5</v>
          </cell>
          <cell r="I267" t="str">
            <v>696</v>
          </cell>
        </row>
        <row r="267">
          <cell r="V267" t="str">
            <v>5</v>
          </cell>
        </row>
        <row r="268">
          <cell r="A268" t="str">
            <v>刘萌</v>
          </cell>
          <cell r="B268" t="str">
            <v>北京龙岩&amp;郑州&amp;厦门&amp;长沙&amp;西安销售（9.00-18.00）</v>
          </cell>
          <cell r="C268" t="str">
            <v>领视科技-营销中心-北京营销中心-销售组</v>
          </cell>
          <cell r="D268" t="str">
            <v/>
          </cell>
          <cell r="E268" t="str">
            <v>销售专员</v>
          </cell>
          <cell r="F268" t="str">
            <v>17248244128748155</v>
          </cell>
          <cell r="G268" t="str">
            <v>9</v>
          </cell>
          <cell r="H268" t="str">
            <v>5</v>
          </cell>
          <cell r="I268" t="str">
            <v>5362</v>
          </cell>
        </row>
        <row r="269">
          <cell r="A269" t="str">
            <v>刘永衡</v>
          </cell>
          <cell r="B269" t="str">
            <v>北京龙岩&amp;郑州&amp;厦门&amp;长沙&amp;西安销售（9.00-18.00）</v>
          </cell>
          <cell r="C269" t="str">
            <v>领视科技-营销中心-北京营销中心-销售组</v>
          </cell>
          <cell r="D269" t="str">
            <v/>
          </cell>
          <cell r="E269" t="str">
            <v>销售专员</v>
          </cell>
          <cell r="F269" t="str">
            <v>17246443884112072</v>
          </cell>
          <cell r="G269" t="str">
            <v>9</v>
          </cell>
          <cell r="H269" t="str">
            <v>5</v>
          </cell>
          <cell r="I269" t="str">
            <v>4969</v>
          </cell>
        </row>
        <row r="270">
          <cell r="A270" t="str">
            <v>田井林</v>
          </cell>
          <cell r="B270" t="str">
            <v>北京龙岩&amp;郑州&amp;厦门&amp;长沙&amp;西安销售（9.00-18.00）</v>
          </cell>
          <cell r="C270" t="str">
            <v>领视科技-营销中心-北京营销中心-销售组</v>
          </cell>
          <cell r="D270" t="str">
            <v/>
          </cell>
          <cell r="E270" t="str">
            <v>销售专员</v>
          </cell>
          <cell r="F270" t="str">
            <v>17254993127905091</v>
          </cell>
          <cell r="G270" t="str">
            <v>7</v>
          </cell>
          <cell r="H270" t="str">
            <v>5</v>
          </cell>
          <cell r="I270" t="str">
            <v>3609</v>
          </cell>
        </row>
        <row r="270">
          <cell r="V270" t="str">
            <v>2</v>
          </cell>
        </row>
        <row r="271">
          <cell r="A271" t="str">
            <v>赵亮</v>
          </cell>
          <cell r="B271" t="str">
            <v>北京龙岩&amp;郑州&amp;厦门&amp;长沙&amp;西安销售（9.00-18.00）</v>
          </cell>
          <cell r="C271" t="str">
            <v>领视科技-营销中心-北京营销中心-销售组</v>
          </cell>
          <cell r="D271" t="str">
            <v/>
          </cell>
          <cell r="E271" t="str">
            <v>销售专员</v>
          </cell>
          <cell r="F271" t="str">
            <v>17222467273248024</v>
          </cell>
          <cell r="G271" t="str">
            <v>9</v>
          </cell>
          <cell r="H271" t="str">
            <v>5</v>
          </cell>
          <cell r="I271" t="str">
            <v>3868</v>
          </cell>
        </row>
        <row r="272">
          <cell r="A272" t="str">
            <v>赵志平</v>
          </cell>
          <cell r="B272" t="str">
            <v>北京龙岩&amp;郑州&amp;厦门&amp;长沙&amp;西安销售（9.00-18.00）</v>
          </cell>
          <cell r="C272" t="str">
            <v>领视科技-营销中心-北京营销中心-销售组</v>
          </cell>
          <cell r="D272" t="str">
            <v/>
          </cell>
          <cell r="E272" t="str">
            <v>销售专员</v>
          </cell>
          <cell r="F272" t="str">
            <v>17222287397986553</v>
          </cell>
          <cell r="G272" t="str">
            <v>7</v>
          </cell>
          <cell r="H272" t="str">
            <v>5</v>
          </cell>
          <cell r="I272" t="str">
            <v>2716</v>
          </cell>
        </row>
        <row r="272">
          <cell r="V272" t="str">
            <v>2.5</v>
          </cell>
        </row>
        <row r="273">
          <cell r="A273" t="str">
            <v>彭鑫浪</v>
          </cell>
          <cell r="B273" t="str">
            <v>北京龙岩&amp;郑州&amp;厦门&amp;长沙&amp;西安销售（9.00-18.00）</v>
          </cell>
          <cell r="C273" t="str">
            <v>领视科技-营销中心-长沙营销中心-销售团队-何双组</v>
          </cell>
          <cell r="D273" t="str">
            <v/>
          </cell>
          <cell r="E273" t="str">
            <v>销售专员</v>
          </cell>
          <cell r="F273" t="str">
            <v>17331015521603491</v>
          </cell>
          <cell r="G273" t="str">
            <v>8</v>
          </cell>
          <cell r="H273" t="str">
            <v>5</v>
          </cell>
          <cell r="I273" t="str">
            <v>3890</v>
          </cell>
        </row>
        <row r="274">
          <cell r="A274" t="str">
            <v>何倩</v>
          </cell>
          <cell r="B274" t="str">
            <v>北京龙岩&amp;郑州&amp;厦门&amp;长沙&amp;西安销售（9.00-18.00）</v>
          </cell>
          <cell r="C274" t="str">
            <v>领视科技-营销中心-长沙营销中心-销售团队-何倩组</v>
          </cell>
          <cell r="D274" t="str">
            <v/>
          </cell>
          <cell r="E274" t="str">
            <v>销售主管</v>
          </cell>
          <cell r="F274" t="str">
            <v>0854614326650100</v>
          </cell>
          <cell r="G274" t="str">
            <v>8</v>
          </cell>
          <cell r="H274" t="str">
            <v>5</v>
          </cell>
          <cell r="I274" t="str">
            <v>3673</v>
          </cell>
        </row>
        <row r="274">
          <cell r="V274" t="str">
            <v>1</v>
          </cell>
        </row>
        <row r="275">
          <cell r="A275" t="str">
            <v>罗小威</v>
          </cell>
          <cell r="B275" t="str">
            <v>北京龙岩&amp;郑州&amp;厦门&amp;长沙&amp;西安销售（9.00-18.00）</v>
          </cell>
          <cell r="C275" t="str">
            <v>领视科技-营销中心-长沙营销中心-销售团队-何倩组</v>
          </cell>
          <cell r="D275" t="str">
            <v/>
          </cell>
          <cell r="E275" t="str">
            <v>销售专员</v>
          </cell>
          <cell r="F275" t="str">
            <v>17155676255224588</v>
          </cell>
          <cell r="G275" t="str">
            <v>8</v>
          </cell>
          <cell r="H275" t="str">
            <v>5</v>
          </cell>
          <cell r="I275" t="str">
            <v>4522</v>
          </cell>
          <cell r="J275" t="str">
            <v>1</v>
          </cell>
          <cell r="K275" t="str">
            <v>1</v>
          </cell>
        </row>
        <row r="275">
          <cell r="V275" t="str">
            <v>1</v>
          </cell>
        </row>
        <row r="276">
          <cell r="A276" t="str">
            <v>邱容</v>
          </cell>
          <cell r="B276" t="str">
            <v>北京龙岩&amp;郑州&amp;厦门&amp;长沙&amp;西安销售（9.00-18.00）</v>
          </cell>
          <cell r="C276" t="str">
            <v>领视科技-营销中心-长沙营销中心-销售团队-何倩组</v>
          </cell>
          <cell r="D276" t="str">
            <v/>
          </cell>
          <cell r="E276" t="str">
            <v>销售专员</v>
          </cell>
          <cell r="F276" t="str">
            <v>17331028592259484</v>
          </cell>
          <cell r="G276" t="str">
            <v>9</v>
          </cell>
          <cell r="H276" t="str">
            <v>5</v>
          </cell>
          <cell r="I276" t="str">
            <v>3709</v>
          </cell>
        </row>
        <row r="276">
          <cell r="V276" t="str">
            <v>0.5</v>
          </cell>
        </row>
        <row r="277">
          <cell r="A277" t="str">
            <v>王一凯</v>
          </cell>
          <cell r="B277" t="str">
            <v>北京龙岩&amp;郑州&amp;厦门&amp;长沙&amp;西安销售（9.00-18.00）</v>
          </cell>
          <cell r="C277" t="str">
            <v>领视科技-营销中心-长沙营销中心-销售团队-何倩组</v>
          </cell>
          <cell r="D277" t="str">
            <v/>
          </cell>
          <cell r="E277" t="str">
            <v>销售专员</v>
          </cell>
          <cell r="F277" t="str">
            <v>17107254203222946</v>
          </cell>
          <cell r="G277" t="str">
            <v>8</v>
          </cell>
          <cell r="H277" t="str">
            <v>5</v>
          </cell>
          <cell r="I277" t="str">
            <v>4544</v>
          </cell>
        </row>
        <row r="277">
          <cell r="V277" t="str">
            <v>1</v>
          </cell>
        </row>
        <row r="278">
          <cell r="A278" t="str">
            <v>吴竞</v>
          </cell>
          <cell r="B278" t="str">
            <v>北京龙岩&amp;郑州&amp;厦门&amp;长沙&amp;西安销售（9.00-18.00）</v>
          </cell>
          <cell r="C278" t="str">
            <v>领视科技-营销中心-长沙营销中心-销售团队-何倩组</v>
          </cell>
          <cell r="D278" t="str">
            <v/>
          </cell>
          <cell r="E278" t="str">
            <v>销售专员</v>
          </cell>
          <cell r="F278" t="str">
            <v>17283516102932661</v>
          </cell>
          <cell r="G278" t="str">
            <v>9</v>
          </cell>
          <cell r="H278" t="str">
            <v>5</v>
          </cell>
          <cell r="I278" t="str">
            <v>4921</v>
          </cell>
        </row>
        <row r="279">
          <cell r="A279" t="str">
            <v>曾璠玥</v>
          </cell>
          <cell r="B279" t="str">
            <v>北京龙岩&amp;郑州&amp;厦门&amp;长沙&amp;西安销售（9.00-18.00）</v>
          </cell>
          <cell r="C279" t="str">
            <v>领视科技-营销中心-长沙营销中心-销售团队-何倩组</v>
          </cell>
          <cell r="D279" t="str">
            <v/>
          </cell>
          <cell r="E279" t="str">
            <v>销售专员</v>
          </cell>
          <cell r="F279" t="str">
            <v>17107258036044383</v>
          </cell>
          <cell r="G279" t="str">
            <v>5</v>
          </cell>
          <cell r="H279" t="str">
            <v>5</v>
          </cell>
          <cell r="I279" t="str">
            <v>2489</v>
          </cell>
          <cell r="J279" t="str">
            <v>1</v>
          </cell>
          <cell r="K279" t="str">
            <v>5</v>
          </cell>
        </row>
        <row r="279">
          <cell r="Q279" t="str">
            <v>1</v>
          </cell>
        </row>
        <row r="280">
          <cell r="A280" t="str">
            <v>刘炜臻</v>
          </cell>
          <cell r="B280" t="str">
            <v>北京龙岩&amp;郑州&amp;厦门&amp;长沙&amp;西安销售（9.00-18.00）</v>
          </cell>
          <cell r="C280" t="str">
            <v>领视科技-营销中心-长沙营销中心-销售团队-苏星星组</v>
          </cell>
          <cell r="D280" t="str">
            <v/>
          </cell>
          <cell r="E280" t="str">
            <v>销售专员</v>
          </cell>
          <cell r="F280" t="str">
            <v>17331060332463254</v>
          </cell>
          <cell r="G280" t="str">
            <v>8</v>
          </cell>
          <cell r="H280" t="str">
            <v>5</v>
          </cell>
          <cell r="I280" t="str">
            <v>3647</v>
          </cell>
        </row>
        <row r="280">
          <cell r="V280" t="str">
            <v>1</v>
          </cell>
        </row>
        <row r="281">
          <cell r="A281" t="str">
            <v>宁鹏</v>
          </cell>
          <cell r="B281" t="str">
            <v>北京龙岩&amp;郑州&amp;厦门&amp;长沙&amp;西安销售（9.00-18.00）</v>
          </cell>
          <cell r="C281" t="str">
            <v>领视科技-营销中心-长沙营销中心-销售团队-苏星星组</v>
          </cell>
          <cell r="D281" t="str">
            <v/>
          </cell>
          <cell r="E281" t="str">
            <v>资深销售一级</v>
          </cell>
          <cell r="F281" t="str">
            <v>16878322927381268</v>
          </cell>
          <cell r="G281" t="str">
            <v>9</v>
          </cell>
          <cell r="H281" t="str">
            <v>5</v>
          </cell>
          <cell r="I281" t="str">
            <v>4788</v>
          </cell>
        </row>
        <row r="282">
          <cell r="A282" t="str">
            <v>苏星星</v>
          </cell>
          <cell r="B282" t="str">
            <v>北京龙岩&amp;郑州&amp;厦门&amp;长沙&amp;西安销售（9.00-18.00）</v>
          </cell>
          <cell r="C282" t="str">
            <v>领视科技-营销中心-长沙营销中心-销售团队-苏星星组</v>
          </cell>
          <cell r="D282" t="str">
            <v/>
          </cell>
          <cell r="E282" t="str">
            <v>中级销售主管</v>
          </cell>
          <cell r="F282" t="str">
            <v>01433640055033017583</v>
          </cell>
          <cell r="G282" t="str">
            <v>4</v>
          </cell>
          <cell r="H282" t="str">
            <v>5</v>
          </cell>
          <cell r="I282" t="str">
            <v>1459</v>
          </cell>
        </row>
        <row r="282">
          <cell r="V282" t="str">
            <v>3</v>
          </cell>
        </row>
        <row r="283">
          <cell r="A283" t="str">
            <v>王臣立</v>
          </cell>
          <cell r="B283" t="str">
            <v>北京龙岩&amp;郑州&amp;厦门&amp;长沙&amp;西安销售（9.00-18.00）</v>
          </cell>
          <cell r="C283" t="str">
            <v>领视科技-营销中心-长沙营销中心-销售团队-苏星星组</v>
          </cell>
          <cell r="D283" t="str">
            <v/>
          </cell>
          <cell r="E283" t="str">
            <v>销售专员</v>
          </cell>
          <cell r="F283" t="str">
            <v>16808301976062044</v>
          </cell>
          <cell r="G283" t="str">
            <v>9</v>
          </cell>
          <cell r="H283" t="str">
            <v>5</v>
          </cell>
          <cell r="I283" t="str">
            <v>3956</v>
          </cell>
        </row>
        <row r="283">
          <cell r="Q283" t="str">
            <v>2</v>
          </cell>
        </row>
        <row r="284">
          <cell r="A284" t="str">
            <v>王海云</v>
          </cell>
          <cell r="B284" t="str">
            <v>北京龙岩&amp;郑州&amp;厦门&amp;长沙&amp;西安销售（9.00-18.00）</v>
          </cell>
          <cell r="C284" t="str">
            <v>领视科技-营销中心-长沙营销中心-销售团队-苏星星组</v>
          </cell>
          <cell r="D284" t="str">
            <v/>
          </cell>
          <cell r="E284" t="str">
            <v>销售专员</v>
          </cell>
          <cell r="F284" t="str">
            <v>16816976908167183</v>
          </cell>
          <cell r="G284" t="str">
            <v>9</v>
          </cell>
          <cell r="H284" t="str">
            <v>5</v>
          </cell>
          <cell r="I284" t="str">
            <v>3162</v>
          </cell>
        </row>
        <row r="284">
          <cell r="R284" t="str">
            <v>2</v>
          </cell>
        </row>
        <row r="285">
          <cell r="A285" t="str">
            <v>肖幸</v>
          </cell>
          <cell r="B285" t="str">
            <v>北京龙岩&amp;郑州&amp;厦门&amp;长沙&amp;西安销售（9.00-18.00）</v>
          </cell>
          <cell r="C285" t="str">
            <v>领视科技-营销中心-长沙营销中心-销售团队-苏星星组</v>
          </cell>
          <cell r="D285" t="str">
            <v/>
          </cell>
          <cell r="E285" t="str">
            <v>资深销售一级</v>
          </cell>
          <cell r="F285" t="str">
            <v>16770314837059905</v>
          </cell>
          <cell r="G285" t="str">
            <v>7</v>
          </cell>
          <cell r="H285" t="str">
            <v>5</v>
          </cell>
          <cell r="I285" t="str">
            <v>2440</v>
          </cell>
        </row>
        <row r="285">
          <cell r="Q285" t="str">
            <v>1</v>
          </cell>
        </row>
        <row r="285">
          <cell r="V285" t="str">
            <v>2</v>
          </cell>
        </row>
        <row r="286">
          <cell r="A286" t="str">
            <v>杨浩宇</v>
          </cell>
          <cell r="B286" t="str">
            <v>北京龙岩&amp;郑州&amp;厦门&amp;长沙&amp;西安销售（9.00-18.00）</v>
          </cell>
          <cell r="C286" t="str">
            <v>领视科技-营销中心-长沙营销中心-销售团队-苏星星组</v>
          </cell>
          <cell r="D286" t="str">
            <v/>
          </cell>
          <cell r="E286" t="str">
            <v>销售专员</v>
          </cell>
          <cell r="F286" t="str">
            <v>17326729871152260</v>
          </cell>
          <cell r="G286" t="str">
            <v>9</v>
          </cell>
          <cell r="H286" t="str">
            <v>5</v>
          </cell>
          <cell r="I286" t="str">
            <v>4592</v>
          </cell>
        </row>
        <row r="286">
          <cell r="V286" t="str">
            <v>0.5</v>
          </cell>
        </row>
        <row r="287">
          <cell r="A287" t="str">
            <v>陈巧勇</v>
          </cell>
          <cell r="B287" t="str">
            <v>北京龙岩&amp;郑州&amp;厦门&amp;长沙&amp;西安销售（9.00-18.00）</v>
          </cell>
          <cell r="C287" t="str">
            <v>领视科技-营销中心-长沙营销中心-销售团队-周波涛组</v>
          </cell>
          <cell r="D287" t="str">
            <v/>
          </cell>
          <cell r="E287" t="str">
            <v>销售专员</v>
          </cell>
          <cell r="F287" t="str">
            <v>17307710194627448</v>
          </cell>
          <cell r="G287" t="str">
            <v>9</v>
          </cell>
          <cell r="H287" t="str">
            <v>5</v>
          </cell>
          <cell r="I287" t="str">
            <v>4780</v>
          </cell>
        </row>
        <row r="288">
          <cell r="A288" t="str">
            <v>李森</v>
          </cell>
          <cell r="B288" t="str">
            <v>北京龙岩&amp;郑州&amp;厦门&amp;长沙&amp;西安销售（9.00-18.00）</v>
          </cell>
          <cell r="C288" t="str">
            <v>领视科技-营销中心-长沙营销中心-销售团队-周波涛组</v>
          </cell>
          <cell r="D288" t="str">
            <v/>
          </cell>
          <cell r="E288" t="str">
            <v>销售专员</v>
          </cell>
          <cell r="F288" t="str">
            <v>17290412000146438</v>
          </cell>
          <cell r="G288" t="str">
            <v>9</v>
          </cell>
          <cell r="H288" t="str">
            <v>5</v>
          </cell>
          <cell r="I288" t="str">
            <v>5398</v>
          </cell>
        </row>
        <row r="289">
          <cell r="A289" t="str">
            <v>龙浩</v>
          </cell>
          <cell r="B289" t="str">
            <v>北京龙岩&amp;郑州&amp;厦门&amp;长沙&amp;西安销售（9.00-18.00）</v>
          </cell>
          <cell r="C289" t="str">
            <v>领视科技-营销中心-长沙营销中心-销售团队-周波涛组</v>
          </cell>
          <cell r="D289" t="str">
            <v/>
          </cell>
          <cell r="E289" t="str">
            <v>资深销售二级</v>
          </cell>
          <cell r="F289" t="str">
            <v>17139214239399734</v>
          </cell>
          <cell r="G289" t="str">
            <v>9</v>
          </cell>
          <cell r="H289" t="str">
            <v>5</v>
          </cell>
          <cell r="I289" t="str">
            <v>5624</v>
          </cell>
          <cell r="J289" t="str">
            <v>1</v>
          </cell>
          <cell r="K289" t="str">
            <v>1</v>
          </cell>
        </row>
        <row r="289">
          <cell r="V289" t="str">
            <v>0.5</v>
          </cell>
        </row>
        <row r="290">
          <cell r="A290" t="str">
            <v>任阳</v>
          </cell>
          <cell r="B290" t="str">
            <v>北京龙岩&amp;郑州&amp;厦门&amp;长沙&amp;西安销售（9.00-18.00）</v>
          </cell>
          <cell r="C290" t="str">
            <v>领视科技-营销中心-长沙营销中心-销售团队-周波涛组</v>
          </cell>
          <cell r="D290" t="str">
            <v/>
          </cell>
          <cell r="E290" t="str">
            <v>资深销售一级</v>
          </cell>
          <cell r="F290" t="str">
            <v>17187586205346113</v>
          </cell>
          <cell r="G290" t="str">
            <v>9</v>
          </cell>
          <cell r="H290" t="str">
            <v>5</v>
          </cell>
          <cell r="I290" t="str">
            <v>5398</v>
          </cell>
        </row>
        <row r="291">
          <cell r="A291" t="str">
            <v>施钧夫</v>
          </cell>
          <cell r="B291" t="str">
            <v>北京龙岩&amp;郑州&amp;厦门&amp;长沙&amp;西安销售（9.00-18.00）</v>
          </cell>
          <cell r="C291" t="str">
            <v>领视科技-营销中心-长沙营销中心-销售团队-周波涛组</v>
          </cell>
          <cell r="D291" t="str">
            <v/>
          </cell>
          <cell r="E291" t="str">
            <v>资深销售一级</v>
          </cell>
          <cell r="F291" t="str">
            <v>17159110906356470</v>
          </cell>
          <cell r="G291" t="str">
            <v>8</v>
          </cell>
          <cell r="H291" t="str">
            <v>5</v>
          </cell>
          <cell r="I291" t="str">
            <v>3432</v>
          </cell>
        </row>
        <row r="291">
          <cell r="Q291" t="str">
            <v>1</v>
          </cell>
        </row>
        <row r="292">
          <cell r="A292" t="str">
            <v>王利蝶</v>
          </cell>
          <cell r="B292" t="str">
            <v>北京龙岩&amp;郑州&amp;厦门&amp;长沙&amp;西安销售（9.00-18.00）</v>
          </cell>
          <cell r="C292" t="str">
            <v>领视科技-营销中心-长沙营销中心-销售团队-周波涛组</v>
          </cell>
          <cell r="D292" t="str">
            <v/>
          </cell>
          <cell r="E292" t="str">
            <v>销售专员</v>
          </cell>
          <cell r="F292" t="str">
            <v>173137795025345</v>
          </cell>
          <cell r="G292" t="str">
            <v>7</v>
          </cell>
          <cell r="H292" t="str">
            <v>5</v>
          </cell>
          <cell r="I292" t="str">
            <v>3563</v>
          </cell>
        </row>
        <row r="293">
          <cell r="A293" t="str">
            <v>王正</v>
          </cell>
          <cell r="B293" t="str">
            <v>北京龙岩&amp;郑州&amp;厦门&amp;长沙&amp;西安销售（9.00-18.00）</v>
          </cell>
          <cell r="C293" t="str">
            <v>领视科技-营销中心-长沙营销中心-销售团队-周波涛组</v>
          </cell>
          <cell r="D293" t="str">
            <v/>
          </cell>
          <cell r="E293" t="str">
            <v>销售专员</v>
          </cell>
          <cell r="F293" t="str">
            <v>17167797969914300</v>
          </cell>
          <cell r="G293" t="str">
            <v>9</v>
          </cell>
          <cell r="H293" t="str">
            <v>5</v>
          </cell>
          <cell r="I293" t="str">
            <v>5270</v>
          </cell>
        </row>
        <row r="294">
          <cell r="A294" t="str">
            <v>单冰冰</v>
          </cell>
          <cell r="B294" t="str">
            <v>北京龙岩&amp;郑州&amp;厦门&amp;长沙&amp;西安销售（9.00-18.00）</v>
          </cell>
          <cell r="C294" t="str">
            <v>领视科技-营销中心-长沙营销中心-销售团队-周波涛组-彭文波组</v>
          </cell>
          <cell r="D294" t="str">
            <v/>
          </cell>
          <cell r="E294" t="str">
            <v>销售专员</v>
          </cell>
          <cell r="F294" t="str">
            <v>17307731042263064</v>
          </cell>
          <cell r="G294" t="str">
            <v>9</v>
          </cell>
          <cell r="H294" t="str">
            <v>5</v>
          </cell>
          <cell r="I294" t="str">
            <v>4905</v>
          </cell>
        </row>
        <row r="295">
          <cell r="A295" t="str">
            <v>贺玉坪</v>
          </cell>
          <cell r="B295" t="str">
            <v>北京龙岩&amp;郑州&amp;厦门&amp;长沙&amp;西安销售（9.00-18.00）</v>
          </cell>
          <cell r="C295" t="str">
            <v>领视科技-营销中心-长沙营销中心-销售团队-周波涛组-彭文波组</v>
          </cell>
          <cell r="D295" t="str">
            <v/>
          </cell>
          <cell r="E295" t="str">
            <v>销售专员</v>
          </cell>
          <cell r="F295" t="str">
            <v>17306840829613902</v>
          </cell>
          <cell r="G295" t="str">
            <v>9</v>
          </cell>
          <cell r="H295" t="str">
            <v>5</v>
          </cell>
          <cell r="I295" t="str">
            <v>4464</v>
          </cell>
        </row>
        <row r="296">
          <cell r="A296" t="str">
            <v>黄宇杰</v>
          </cell>
          <cell r="B296" t="str">
            <v>北京龙岩&amp;郑州&amp;厦门&amp;长沙&amp;西安销售（9.00-18.00）</v>
          </cell>
          <cell r="C296" t="str">
            <v>领视科技-营销中心-长沙营销中心-销售团队-周波涛组-彭文波组</v>
          </cell>
          <cell r="D296" t="str">
            <v/>
          </cell>
          <cell r="E296" t="str">
            <v>销售专员</v>
          </cell>
          <cell r="F296" t="str">
            <v>17325008977867624</v>
          </cell>
          <cell r="G296" t="str">
            <v>8</v>
          </cell>
          <cell r="H296" t="str">
            <v>5</v>
          </cell>
          <cell r="I296" t="str">
            <v>4342</v>
          </cell>
          <cell r="J296" t="str">
            <v>1</v>
          </cell>
          <cell r="K296" t="str">
            <v>2</v>
          </cell>
        </row>
        <row r="296">
          <cell r="V296" t="str">
            <v>1</v>
          </cell>
        </row>
        <row r="297">
          <cell r="A297" t="str">
            <v>姜仕威</v>
          </cell>
          <cell r="B297" t="str">
            <v>北京龙岩&amp;郑州&amp;厦门&amp;长沙&amp;西安销售（9.00-18.00）</v>
          </cell>
          <cell r="C297" t="str">
            <v>领视科技-营销中心-长沙营销中心-销售团队-周波涛组-彭文波组</v>
          </cell>
          <cell r="D297" t="str">
            <v/>
          </cell>
          <cell r="E297" t="str">
            <v>销售专员</v>
          </cell>
          <cell r="F297" t="str">
            <v>17313763424023638</v>
          </cell>
          <cell r="G297" t="str">
            <v>9</v>
          </cell>
          <cell r="H297" t="str">
            <v>5</v>
          </cell>
          <cell r="I297" t="str">
            <v>4769</v>
          </cell>
        </row>
        <row r="298">
          <cell r="A298" t="str">
            <v>叶立</v>
          </cell>
          <cell r="B298" t="str">
            <v>北京龙岩&amp;郑州&amp;厦门&amp;长沙&amp;西安销售（9.00-18.00）</v>
          </cell>
          <cell r="C298" t="str">
            <v>领视科技-营销中心-长沙营销中心-销售团队-周波涛组-彭文波组</v>
          </cell>
          <cell r="D298" t="str">
            <v/>
          </cell>
          <cell r="E298" t="str">
            <v>销售专员</v>
          </cell>
          <cell r="F298" t="str">
            <v>17291316096091047</v>
          </cell>
          <cell r="G298" t="str">
            <v>9</v>
          </cell>
          <cell r="H298" t="str">
            <v>5</v>
          </cell>
          <cell r="I298" t="str">
            <v>4910</v>
          </cell>
        </row>
        <row r="299">
          <cell r="A299" t="str">
            <v>长沙王艳</v>
          </cell>
          <cell r="B299" t="str">
            <v>长沙办公室</v>
          </cell>
          <cell r="C299" t="str">
            <v>领视科技-营销中心-长沙营销中心-新媒体组</v>
          </cell>
          <cell r="D299" t="str">
            <v/>
          </cell>
          <cell r="E299" t="str">
            <v>新媒体运营</v>
          </cell>
          <cell r="F299" t="str">
            <v>6218334132950344</v>
          </cell>
          <cell r="G299" t="str">
            <v>9</v>
          </cell>
          <cell r="H299" t="str">
            <v>5</v>
          </cell>
          <cell r="I299" t="str">
            <v>4923</v>
          </cell>
        </row>
        <row r="300">
          <cell r="A300" t="str">
            <v>李清</v>
          </cell>
          <cell r="B300" t="str">
            <v>长沙办公室</v>
          </cell>
          <cell r="C300" t="str">
            <v>领视科技-营销中心-长沙营销中心-新媒体组</v>
          </cell>
          <cell r="D300" t="str">
            <v/>
          </cell>
          <cell r="E300" t="str">
            <v>新媒体运营</v>
          </cell>
          <cell r="F300" t="str">
            <v>1918112800847991</v>
          </cell>
          <cell r="G300" t="str">
            <v>7</v>
          </cell>
          <cell r="H300" t="str">
            <v>5</v>
          </cell>
          <cell r="I300" t="str">
            <v>1708</v>
          </cell>
        </row>
        <row r="300">
          <cell r="O300" t="str">
            <v>4</v>
          </cell>
          <cell r="P300" t="str">
            <v>219</v>
          </cell>
        </row>
        <row r="300">
          <cell r="R300" t="str">
            <v>3</v>
          </cell>
        </row>
        <row r="300">
          <cell r="V300" t="str">
            <v>2</v>
          </cell>
        </row>
        <row r="301">
          <cell r="A301" t="str">
            <v>侯佳玲</v>
          </cell>
          <cell r="B301" t="str">
            <v>长沙办公室</v>
          </cell>
          <cell r="C301" t="str">
            <v>领视科技-营销中心-长沙营销中心-运营团队-彭乾组</v>
          </cell>
          <cell r="D301" t="str">
            <v/>
          </cell>
          <cell r="E301" t="str">
            <v>运营专员</v>
          </cell>
          <cell r="F301" t="str">
            <v>221635292920263566</v>
          </cell>
          <cell r="G301" t="str">
            <v>7</v>
          </cell>
          <cell r="H301" t="str">
            <v>5</v>
          </cell>
          <cell r="I301" t="str">
            <v>2917</v>
          </cell>
          <cell r="J301" t="str">
            <v>1</v>
          </cell>
          <cell r="K301" t="str">
            <v>47</v>
          </cell>
        </row>
        <row r="301">
          <cell r="S301" t="str">
            <v>2</v>
          </cell>
        </row>
        <row r="302">
          <cell r="A302" t="str">
            <v>胡冠群（离职）</v>
          </cell>
          <cell r="B302" t="str">
            <v>未加入考勤组</v>
          </cell>
          <cell r="C302" t="str">
            <v>领视科技-营销中心-长沙营销中心-运营团队-彭乾组</v>
          </cell>
          <cell r="D302" t="str">
            <v/>
          </cell>
          <cell r="E302" t="str">
            <v>运营专员</v>
          </cell>
          <cell r="F302" t="str">
            <v>281909173432386725</v>
          </cell>
        </row>
        <row r="302">
          <cell r="H302" t="str">
            <v>4</v>
          </cell>
        </row>
        <row r="302">
          <cell r="S302" t="str">
            <v>3</v>
          </cell>
        </row>
        <row r="303">
          <cell r="A303" t="str">
            <v>刘艺霞</v>
          </cell>
          <cell r="B303" t="str">
            <v>长沙办公室</v>
          </cell>
          <cell r="C303" t="str">
            <v>领视科技-营销中心-长沙营销中心-运营团队-彭乾组</v>
          </cell>
          <cell r="D303" t="str">
            <v/>
          </cell>
          <cell r="E303" t="str">
            <v>运营专员</v>
          </cell>
          <cell r="F303" t="str">
            <v>13153811-563663363</v>
          </cell>
          <cell r="G303" t="str">
            <v>9</v>
          </cell>
          <cell r="H303" t="str">
            <v>5</v>
          </cell>
          <cell r="I303" t="str">
            <v>3926</v>
          </cell>
        </row>
        <row r="303">
          <cell r="V303" t="str">
            <v>0.5</v>
          </cell>
        </row>
        <row r="304">
          <cell r="A304" t="str">
            <v>彭乾</v>
          </cell>
          <cell r="B304" t="str">
            <v>长沙办公室</v>
          </cell>
          <cell r="C304" t="str">
            <v>领视科技-营销中心-长沙营销中心-运营团队-彭乾组</v>
          </cell>
          <cell r="D304" t="str">
            <v/>
          </cell>
          <cell r="E304" t="str">
            <v>运营主管</v>
          </cell>
          <cell r="F304" t="str">
            <v>1438142953777393</v>
          </cell>
          <cell r="G304" t="str">
            <v>9</v>
          </cell>
          <cell r="H304" t="str">
            <v>5</v>
          </cell>
          <cell r="I304" t="str">
            <v>4225</v>
          </cell>
        </row>
        <row r="305">
          <cell r="A305" t="str">
            <v>苏坚</v>
          </cell>
          <cell r="B305" t="str">
            <v>长沙办公室</v>
          </cell>
          <cell r="C305" t="str">
            <v>领视科技-营销中心-长沙营销中心-运营团队-彭乾组</v>
          </cell>
          <cell r="D305" t="str">
            <v/>
          </cell>
          <cell r="E305" t="str">
            <v>运营专员</v>
          </cell>
          <cell r="F305" t="str">
            <v>66340400401060459</v>
          </cell>
          <cell r="G305" t="str">
            <v>7</v>
          </cell>
          <cell r="H305" t="str">
            <v>5</v>
          </cell>
          <cell r="I305" t="str">
            <v>2934</v>
          </cell>
        </row>
        <row r="305">
          <cell r="V305" t="str">
            <v>2</v>
          </cell>
        </row>
        <row r="306">
          <cell r="A306" t="str">
            <v>周宇洋</v>
          </cell>
          <cell r="B306" t="str">
            <v>长沙办公室</v>
          </cell>
          <cell r="C306" t="str">
            <v>领视科技-营销中心-长沙营销中心-运营团队-彭乾组</v>
          </cell>
          <cell r="D306" t="str">
            <v/>
          </cell>
          <cell r="E306" t="str">
            <v>运营专员</v>
          </cell>
          <cell r="F306" t="str">
            <v>16889537418464916</v>
          </cell>
          <cell r="G306" t="str">
            <v>9</v>
          </cell>
          <cell r="H306" t="str">
            <v>5</v>
          </cell>
          <cell r="I306" t="str">
            <v>3967</v>
          </cell>
        </row>
        <row r="307">
          <cell r="A307" t="str">
            <v>郭子齐</v>
          </cell>
          <cell r="B307" t="str">
            <v>成都考勤组坐班（销售运营平面）</v>
          </cell>
          <cell r="C307" t="str">
            <v>领视科技-营销中心-成都营销中心</v>
          </cell>
          <cell r="D307" t="str">
            <v/>
          </cell>
          <cell r="E307" t="str">
            <v>新媒体运营</v>
          </cell>
          <cell r="F307" t="str">
            <v>17103857104573872</v>
          </cell>
          <cell r="G307" t="str">
            <v>6</v>
          </cell>
          <cell r="H307" t="str">
            <v>5</v>
          </cell>
          <cell r="I307" t="str">
            <v>2423</v>
          </cell>
        </row>
        <row r="307">
          <cell r="V307" t="str">
            <v>3</v>
          </cell>
        </row>
        <row r="308">
          <cell r="A308" t="str">
            <v>李玫</v>
          </cell>
          <cell r="B308" t="str">
            <v>上海&amp;成都&amp;深圳销售（9.30-18.30）</v>
          </cell>
          <cell r="C308" t="str">
            <v>领视科技-营销中心-成都营销中心</v>
          </cell>
          <cell r="D308" t="str">
            <v/>
          </cell>
          <cell r="E308" t="str">
            <v>销售专员</v>
          </cell>
          <cell r="F308" t="str">
            <v>17300822507038593</v>
          </cell>
          <cell r="G308" t="str">
            <v>9</v>
          </cell>
          <cell r="H308" t="str">
            <v>5</v>
          </cell>
          <cell r="I308" t="str">
            <v>2966</v>
          </cell>
        </row>
        <row r="308">
          <cell r="Q308" t="str">
            <v>2</v>
          </cell>
        </row>
        <row r="309">
          <cell r="A309" t="str">
            <v>凌婧</v>
          </cell>
          <cell r="B309" t="str">
            <v>成都考勤组坐班（销售运营平面）</v>
          </cell>
          <cell r="C309" t="str">
            <v>领视科技-营销中心-成都营销中心</v>
          </cell>
          <cell r="D309" t="str">
            <v/>
          </cell>
          <cell r="E309" t="str">
            <v>成都营销负责人</v>
          </cell>
          <cell r="F309" t="str">
            <v>16714223624738076</v>
          </cell>
        </row>
        <row r="309">
          <cell r="H309" t="str">
            <v>5</v>
          </cell>
        </row>
        <row r="309">
          <cell r="V309" t="str">
            <v>4.5</v>
          </cell>
        </row>
        <row r="310">
          <cell r="A310" t="str">
            <v>肖德田</v>
          </cell>
          <cell r="B310" t="str">
            <v>上海&amp;成都&amp;深圳销售（9.30-18.30）</v>
          </cell>
          <cell r="C310" t="str">
            <v>领视科技-营销中心-成都营销中心</v>
          </cell>
          <cell r="D310" t="str">
            <v/>
          </cell>
          <cell r="E310" t="str">
            <v>销售专员</v>
          </cell>
          <cell r="F310" t="str">
            <v>17115063851856658</v>
          </cell>
          <cell r="G310" t="str">
            <v>7</v>
          </cell>
          <cell r="H310" t="str">
            <v>5</v>
          </cell>
          <cell r="I310" t="str">
            <v>4065</v>
          </cell>
        </row>
        <row r="310">
          <cell r="V310" t="str">
            <v>2</v>
          </cell>
        </row>
        <row r="311">
          <cell r="A311" t="str">
            <v>杨爱民</v>
          </cell>
          <cell r="B311" t="str">
            <v>上海&amp;成都&amp;深圳销售（9.30-18.30）</v>
          </cell>
          <cell r="C311" t="str">
            <v>领视科技-营销中心-成都营销中心</v>
          </cell>
          <cell r="D311" t="str">
            <v/>
          </cell>
          <cell r="E311" t="str">
            <v>销售专员</v>
          </cell>
          <cell r="F311" t="str">
            <v>1722478683053606</v>
          </cell>
          <cell r="G311" t="str">
            <v>7</v>
          </cell>
          <cell r="H311" t="str">
            <v>5</v>
          </cell>
          <cell r="I311" t="str">
            <v>4114</v>
          </cell>
          <cell r="J311" t="str">
            <v>1</v>
          </cell>
          <cell r="K311" t="str">
            <v>4</v>
          </cell>
        </row>
        <row r="311">
          <cell r="V311" t="str">
            <v>1</v>
          </cell>
        </row>
        <row r="312">
          <cell r="A312" t="str">
            <v>张中林</v>
          </cell>
          <cell r="B312" t="str">
            <v>成都考勤组坐班（销售运营平面）</v>
          </cell>
          <cell r="C312" t="str">
            <v>领视科技-营销中心-成都营销中心</v>
          </cell>
          <cell r="D312" t="str">
            <v/>
          </cell>
          <cell r="E312" t="str">
            <v>运营专员</v>
          </cell>
          <cell r="F312" t="str">
            <v>16994122452071306</v>
          </cell>
          <cell r="G312" t="str">
            <v>7</v>
          </cell>
          <cell r="H312" t="str">
            <v>5</v>
          </cell>
          <cell r="I312" t="str">
            <v>3170</v>
          </cell>
          <cell r="J312" t="str">
            <v>2</v>
          </cell>
          <cell r="K312" t="str">
            <v>12</v>
          </cell>
        </row>
        <row r="312">
          <cell r="Q312" t="str">
            <v>1</v>
          </cell>
        </row>
        <row r="312">
          <cell r="V312" t="str">
            <v>2</v>
          </cell>
        </row>
        <row r="313">
          <cell r="A313" t="str">
            <v>付开建</v>
          </cell>
          <cell r="B313" t="str">
            <v>上海&amp;成都&amp;深圳销售（9.30-18.30）</v>
          </cell>
          <cell r="C313" t="str">
            <v>领视科技-营销中心-成都营销中心-姜海伦组</v>
          </cell>
          <cell r="D313" t="str">
            <v/>
          </cell>
          <cell r="E313" t="str">
            <v>销售专员</v>
          </cell>
          <cell r="F313" t="str">
            <v>1718695083835457</v>
          </cell>
          <cell r="G313" t="str">
            <v>7</v>
          </cell>
          <cell r="H313" t="str">
            <v>5</v>
          </cell>
          <cell r="I313" t="str">
            <v>4030</v>
          </cell>
        </row>
        <row r="313">
          <cell r="V313" t="str">
            <v>2</v>
          </cell>
        </row>
        <row r="314">
          <cell r="A314" t="str">
            <v>姜海伦</v>
          </cell>
          <cell r="B314" t="str">
            <v>上海&amp;成都&amp;深圳销售（9.30-18.30）</v>
          </cell>
          <cell r="C314" t="str">
            <v>领视科技-营销中心-成都营销中心-姜海伦组</v>
          </cell>
          <cell r="D314" t="str">
            <v/>
          </cell>
          <cell r="E314" t="str">
            <v>销售主管</v>
          </cell>
          <cell r="F314" t="str">
            <v>17096216132183766</v>
          </cell>
          <cell r="G314" t="str">
            <v>7</v>
          </cell>
          <cell r="H314" t="str">
            <v>5</v>
          </cell>
          <cell r="I314" t="str">
            <v>3104</v>
          </cell>
        </row>
        <row r="314">
          <cell r="V314" t="str">
            <v>2</v>
          </cell>
        </row>
        <row r="315">
          <cell r="A315" t="str">
            <v>敬强圣</v>
          </cell>
          <cell r="B315" t="str">
            <v>上海&amp;成都&amp;深圳销售（9.30-18.30）</v>
          </cell>
          <cell r="C315" t="str">
            <v>领视科技-营销中心-成都营销中心-姜海伦组</v>
          </cell>
          <cell r="D315" t="str">
            <v/>
          </cell>
          <cell r="E315" t="str">
            <v>销售专员</v>
          </cell>
          <cell r="F315" t="str">
            <v>17294770205324083</v>
          </cell>
          <cell r="G315" t="str">
            <v>5</v>
          </cell>
          <cell r="H315" t="str">
            <v>5</v>
          </cell>
          <cell r="I315" t="str">
            <v>3158</v>
          </cell>
        </row>
        <row r="315">
          <cell r="V315" t="str">
            <v>3.5</v>
          </cell>
        </row>
        <row r="316">
          <cell r="A316" t="str">
            <v>刘平</v>
          </cell>
          <cell r="B316" t="str">
            <v>上海办公室</v>
          </cell>
          <cell r="C316" t="str">
            <v>领视科技-营销中心-上海营销中心-上海新媒体运营</v>
          </cell>
          <cell r="D316" t="str">
            <v/>
          </cell>
          <cell r="E316" t="str">
            <v>新媒体运营</v>
          </cell>
          <cell r="F316" t="str">
            <v>17102971739248933</v>
          </cell>
          <cell r="G316" t="str">
            <v>9</v>
          </cell>
          <cell r="H316" t="str">
            <v>5</v>
          </cell>
          <cell r="I316" t="str">
            <v>3915</v>
          </cell>
        </row>
        <row r="317">
          <cell r="A317" t="str">
            <v>骆家旺</v>
          </cell>
          <cell r="B317" t="str">
            <v>上海办公室</v>
          </cell>
          <cell r="C317" t="str">
            <v>领视科技-营销中心-上海营销中心-上海新媒体运营</v>
          </cell>
          <cell r="D317" t="str">
            <v/>
          </cell>
          <cell r="E317" t="str">
            <v>新媒体运营</v>
          </cell>
          <cell r="F317" t="str">
            <v>17102975587973602</v>
          </cell>
          <cell r="G317" t="str">
            <v>8</v>
          </cell>
          <cell r="H317" t="str">
            <v>5</v>
          </cell>
          <cell r="I317" t="str">
            <v>3894</v>
          </cell>
        </row>
        <row r="317">
          <cell r="V317" t="str">
            <v>1</v>
          </cell>
        </row>
        <row r="318">
          <cell r="A318" t="str">
            <v>庞家兴</v>
          </cell>
          <cell r="B318" t="str">
            <v>上海办公室</v>
          </cell>
          <cell r="C318" t="str">
            <v>领视科技-营销中心-上海营销中心-上海新媒体运营</v>
          </cell>
          <cell r="D318" t="str">
            <v/>
          </cell>
          <cell r="E318" t="str">
            <v>新媒体运营</v>
          </cell>
          <cell r="F318" t="str">
            <v>17102975895236847</v>
          </cell>
          <cell r="G318" t="str">
            <v>9</v>
          </cell>
          <cell r="H318" t="str">
            <v>5</v>
          </cell>
          <cell r="I318" t="str">
            <v>3914</v>
          </cell>
        </row>
        <row r="319">
          <cell r="A319" t="str">
            <v>丁应强</v>
          </cell>
          <cell r="B319" t="str">
            <v>上海&amp;成都&amp;深圳销售（9.30-18.30）</v>
          </cell>
          <cell r="C319" t="str">
            <v>领视科技-营销中心-上海营销中心-上海营销二部-销售团队</v>
          </cell>
          <cell r="D319" t="str">
            <v/>
          </cell>
          <cell r="E319" t="str">
            <v>资深销售四级</v>
          </cell>
          <cell r="F319" t="str">
            <v>192825052619965159</v>
          </cell>
          <cell r="G319" t="str">
            <v>8</v>
          </cell>
          <cell r="H319" t="str">
            <v>5</v>
          </cell>
          <cell r="I319" t="str">
            <v>3416</v>
          </cell>
        </row>
        <row r="320">
          <cell r="A320" t="str">
            <v>刘欢</v>
          </cell>
          <cell r="B320" t="str">
            <v>上海&amp;成都&amp;深圳销售（9.30-18.30）</v>
          </cell>
          <cell r="C320" t="str">
            <v>领视科技-营销中心-上海营销中心-上海营销二部-销售团队</v>
          </cell>
          <cell r="D320" t="str">
            <v/>
          </cell>
          <cell r="E320" t="str">
            <v>资深销售二级</v>
          </cell>
          <cell r="F320" t="str">
            <v>2526110324678922</v>
          </cell>
          <cell r="G320" t="str">
            <v>9</v>
          </cell>
          <cell r="H320" t="str">
            <v>5</v>
          </cell>
          <cell r="I320" t="str">
            <v>5254</v>
          </cell>
        </row>
        <row r="321">
          <cell r="A321" t="str">
            <v>王景武</v>
          </cell>
          <cell r="B321" t="str">
            <v>上海&amp;成都&amp;深圳销售（9.30-18.30）</v>
          </cell>
          <cell r="C321" t="str">
            <v>领视科技-营销中心-上海营销中心-上海营销二部-销售团队</v>
          </cell>
          <cell r="D321" t="str">
            <v/>
          </cell>
          <cell r="E321" t="str">
            <v>资深销售二级</v>
          </cell>
          <cell r="F321" t="str">
            <v>225150083129265826</v>
          </cell>
          <cell r="G321" t="str">
            <v>9</v>
          </cell>
          <cell r="H321" t="str">
            <v>5</v>
          </cell>
          <cell r="I321" t="str">
            <v>4045</v>
          </cell>
          <cell r="J321" t="str">
            <v>1</v>
          </cell>
          <cell r="K321" t="str">
            <v>16</v>
          </cell>
        </row>
        <row r="322">
          <cell r="A322" t="str">
            <v>蒋涛</v>
          </cell>
          <cell r="B322" t="str">
            <v>上海&amp;成都&amp;深圳销售（9.30-18.30）</v>
          </cell>
          <cell r="C322" t="str">
            <v>领视科技-营销中心-上海营销中心-上海营销二部-销售团队-李腾飞组</v>
          </cell>
          <cell r="D322" t="str">
            <v/>
          </cell>
          <cell r="E322" t="str">
            <v>销售专员</v>
          </cell>
          <cell r="F322" t="str">
            <v>17216133174183934</v>
          </cell>
          <cell r="G322" t="str">
            <v>8</v>
          </cell>
          <cell r="H322" t="str">
            <v>5</v>
          </cell>
          <cell r="I322" t="str">
            <v>3447</v>
          </cell>
        </row>
        <row r="322">
          <cell r="V322" t="str">
            <v>1</v>
          </cell>
        </row>
        <row r="323">
          <cell r="A323" t="str">
            <v>赖文彬</v>
          </cell>
          <cell r="B323" t="str">
            <v>上海&amp;成都&amp;深圳销售（9.30-18.30）</v>
          </cell>
          <cell r="C323" t="str">
            <v>领视科技-营销中心-上海营销中心-上海营销二部-销售团队-李腾飞组</v>
          </cell>
          <cell r="D323" t="str">
            <v/>
          </cell>
          <cell r="E323" t="str">
            <v>销售专员</v>
          </cell>
          <cell r="F323" t="str">
            <v>17300807314545256</v>
          </cell>
          <cell r="G323" t="str">
            <v>7</v>
          </cell>
          <cell r="H323" t="str">
            <v>5</v>
          </cell>
          <cell r="I323" t="str">
            <v>3145</v>
          </cell>
        </row>
        <row r="323">
          <cell r="V323" t="str">
            <v>2</v>
          </cell>
        </row>
        <row r="324">
          <cell r="A324" t="str">
            <v>李赛赛</v>
          </cell>
          <cell r="B324" t="str">
            <v>上海&amp;成都&amp;深圳销售（9.30-18.30）</v>
          </cell>
          <cell r="C324" t="str">
            <v>领视科技-营销中心-上海营销中心-上海营销二部-销售团队-李腾飞组</v>
          </cell>
          <cell r="D324" t="str">
            <v/>
          </cell>
          <cell r="E324" t="str">
            <v>资深销售三级</v>
          </cell>
          <cell r="F324" t="str">
            <v>16841162820549524</v>
          </cell>
          <cell r="G324" t="str">
            <v>7</v>
          </cell>
          <cell r="H324" t="str">
            <v>5</v>
          </cell>
          <cell r="I324" t="str">
            <v>2986</v>
          </cell>
        </row>
        <row r="324">
          <cell r="V324" t="str">
            <v>1</v>
          </cell>
        </row>
        <row r="325">
          <cell r="A325" t="str">
            <v>李帅男</v>
          </cell>
          <cell r="B325" t="str">
            <v>上海&amp;成都&amp;深圳销售（9.30-18.30）</v>
          </cell>
          <cell r="C325" t="str">
            <v>领视科技-营销中心-上海营销中心-上海营销二部-销售团队-李腾飞组</v>
          </cell>
          <cell r="D325" t="str">
            <v/>
          </cell>
          <cell r="E325" t="str">
            <v>销售专员</v>
          </cell>
          <cell r="F325" t="str">
            <v>17318954598385545</v>
          </cell>
          <cell r="G325" t="str">
            <v>5</v>
          </cell>
          <cell r="H325" t="str">
            <v>5</v>
          </cell>
          <cell r="I325" t="str">
            <v>1997</v>
          </cell>
        </row>
        <row r="326">
          <cell r="A326" t="str">
            <v>李腾飞</v>
          </cell>
          <cell r="B326" t="str">
            <v>上海&amp;成都&amp;深圳销售（9.30-18.30）</v>
          </cell>
          <cell r="C326" t="str">
            <v>领视科技-营销中心-上海营销中心-上海营销二部-销售团队-李腾飞组</v>
          </cell>
          <cell r="D326" t="str">
            <v/>
          </cell>
          <cell r="E326" t="str">
            <v>中级销售主管</v>
          </cell>
          <cell r="F326" t="str">
            <v>055764672926481390</v>
          </cell>
          <cell r="G326" t="str">
            <v>5</v>
          </cell>
          <cell r="H326" t="str">
            <v>5</v>
          </cell>
          <cell r="I326" t="str">
            <v>1998</v>
          </cell>
          <cell r="J326" t="str">
            <v>1</v>
          </cell>
          <cell r="K326" t="str">
            <v>2</v>
          </cell>
        </row>
        <row r="326">
          <cell r="V326" t="str">
            <v>1</v>
          </cell>
        </row>
        <row r="327">
          <cell r="A327" t="str">
            <v>孙路路</v>
          </cell>
          <cell r="B327" t="str">
            <v>上海&amp;成都&amp;深圳销售（9.30-18.30）</v>
          </cell>
          <cell r="C327" t="str">
            <v>领视科技-营销中心-上海营销中心-上海营销二部-销售团队-李腾飞组</v>
          </cell>
          <cell r="D327" t="str">
            <v/>
          </cell>
          <cell r="E327" t="str">
            <v>销售专员</v>
          </cell>
          <cell r="F327" t="str">
            <v>17107273541889101</v>
          </cell>
          <cell r="G327" t="str">
            <v>8</v>
          </cell>
          <cell r="H327" t="str">
            <v>5</v>
          </cell>
          <cell r="I327" t="str">
            <v>3614</v>
          </cell>
        </row>
        <row r="328">
          <cell r="A328" t="str">
            <v>杨召军</v>
          </cell>
          <cell r="B328" t="str">
            <v>上海&amp;成都&amp;深圳销售（9.30-18.30）</v>
          </cell>
          <cell r="C328" t="str">
            <v>领视科技-营销中心-上海营销中心-上海营销二部-销售团队-李腾飞组</v>
          </cell>
          <cell r="D328" t="str">
            <v/>
          </cell>
          <cell r="E328" t="str">
            <v>资深销售一级</v>
          </cell>
          <cell r="F328" t="str">
            <v>144847105726126487</v>
          </cell>
          <cell r="G328" t="str">
            <v>9</v>
          </cell>
          <cell r="H328" t="str">
            <v>5</v>
          </cell>
          <cell r="I328" t="str">
            <v>3913</v>
          </cell>
        </row>
        <row r="329">
          <cell r="A329" t="str">
            <v>姚德</v>
          </cell>
          <cell r="B329" t="str">
            <v>上海&amp;成都&amp;深圳销售（9.30-18.30）</v>
          </cell>
          <cell r="C329" t="str">
            <v>领视科技-营销中心-上海营销中心-上海营销二部-销售团队-李腾飞组</v>
          </cell>
          <cell r="D329" t="str">
            <v/>
          </cell>
          <cell r="E329" t="str">
            <v>销售专员</v>
          </cell>
          <cell r="F329" t="str">
            <v>17109113425691809</v>
          </cell>
          <cell r="G329" t="str">
            <v>7</v>
          </cell>
          <cell r="H329" t="str">
            <v>5</v>
          </cell>
          <cell r="I329" t="str">
            <v>2982</v>
          </cell>
        </row>
        <row r="330">
          <cell r="A330" t="str">
            <v>张小高</v>
          </cell>
          <cell r="B330" t="str">
            <v>上海&amp;成都&amp;深圳销售（9.30-18.30）</v>
          </cell>
          <cell r="C330" t="str">
            <v>领视科技-营销中心-上海营销中心-上海营销二部-销售团队-李腾飞组</v>
          </cell>
          <cell r="D330" t="str">
            <v/>
          </cell>
          <cell r="E330" t="str">
            <v>销售专员</v>
          </cell>
          <cell r="F330" t="str">
            <v>1691460763864826</v>
          </cell>
          <cell r="G330" t="str">
            <v>9</v>
          </cell>
          <cell r="H330" t="str">
            <v>5</v>
          </cell>
          <cell r="I330" t="str">
            <v>3874</v>
          </cell>
        </row>
        <row r="331">
          <cell r="A331" t="str">
            <v>周明</v>
          </cell>
          <cell r="B331" t="str">
            <v>上海&amp;成都&amp;深圳销售（9.30-18.30）</v>
          </cell>
          <cell r="C331" t="str">
            <v>领视科技-营销中心-上海营销中心-上海营销二部-销售团队-李腾飞组</v>
          </cell>
          <cell r="D331" t="str">
            <v/>
          </cell>
          <cell r="E331" t="str">
            <v>资深销售一级</v>
          </cell>
          <cell r="F331" t="str">
            <v>18243838695974</v>
          </cell>
          <cell r="G331" t="str">
            <v>9</v>
          </cell>
          <cell r="H331" t="str">
            <v>5</v>
          </cell>
          <cell r="I331" t="str">
            <v>4652</v>
          </cell>
        </row>
        <row r="332">
          <cell r="A332" t="str">
            <v>刘伦星</v>
          </cell>
          <cell r="B332" t="str">
            <v>上海&amp;成都&amp;深圳销售（9.30-18.30）</v>
          </cell>
          <cell r="C332" t="str">
            <v>领视科技-营销中心-上海营销中心-上海营销二部-销售团队-刘伦星组</v>
          </cell>
          <cell r="D332" t="str">
            <v/>
          </cell>
          <cell r="E332" t="str">
            <v>中级销售主管</v>
          </cell>
          <cell r="F332" t="str">
            <v>054058110120850641</v>
          </cell>
          <cell r="G332" t="str">
            <v>9</v>
          </cell>
          <cell r="H332" t="str">
            <v>5</v>
          </cell>
          <cell r="I332" t="str">
            <v>4062</v>
          </cell>
        </row>
        <row r="333">
          <cell r="A333" t="str">
            <v>彭朝磊</v>
          </cell>
          <cell r="B333" t="str">
            <v>上海&amp;成都&amp;深圳销售（9.30-18.30）</v>
          </cell>
          <cell r="C333" t="str">
            <v>领视科技-营销中心-上海营销中心-上海营销二部-销售团队-刘伦星组</v>
          </cell>
          <cell r="D333" t="str">
            <v/>
          </cell>
          <cell r="E333" t="str">
            <v>销售专员</v>
          </cell>
          <cell r="F333" t="str">
            <v>17266256687544801</v>
          </cell>
          <cell r="G333" t="str">
            <v>2</v>
          </cell>
          <cell r="H333" t="str">
            <v>5</v>
          </cell>
          <cell r="I333" t="str">
            <v>493</v>
          </cell>
        </row>
        <row r="333">
          <cell r="V333" t="str">
            <v>7</v>
          </cell>
        </row>
        <row r="334">
          <cell r="A334" t="str">
            <v>施俊杰</v>
          </cell>
          <cell r="B334" t="str">
            <v>上海&amp;成都&amp;深圳销售（9.30-18.30）</v>
          </cell>
          <cell r="C334" t="str">
            <v>领视科技-营销中心-上海营销中心-上海营销二部-销售团队-刘伦星组</v>
          </cell>
          <cell r="D334" t="str">
            <v/>
          </cell>
          <cell r="E334" t="str">
            <v>资深销售三级</v>
          </cell>
          <cell r="F334" t="str">
            <v>171271788191411</v>
          </cell>
          <cell r="G334" t="str">
            <v>9</v>
          </cell>
          <cell r="H334" t="str">
            <v>5</v>
          </cell>
          <cell r="I334" t="str">
            <v>4236</v>
          </cell>
        </row>
        <row r="335">
          <cell r="A335" t="str">
            <v>展小茸</v>
          </cell>
          <cell r="B335" t="str">
            <v>上海&amp;成都&amp;深圳销售（9.30-18.30）</v>
          </cell>
          <cell r="C335" t="str">
            <v>领视科技-营销中心-上海营销中心-上海营销二部-销售团队-刘伦星组</v>
          </cell>
          <cell r="D335" t="str">
            <v/>
          </cell>
          <cell r="E335" t="str">
            <v>销售专员</v>
          </cell>
          <cell r="F335" t="str">
            <v>17133196846057847</v>
          </cell>
          <cell r="G335" t="str">
            <v>9</v>
          </cell>
          <cell r="H335" t="str">
            <v>5</v>
          </cell>
          <cell r="I335" t="str">
            <v>3919</v>
          </cell>
        </row>
        <row r="336">
          <cell r="A336" t="str">
            <v>章志芳</v>
          </cell>
          <cell r="B336" t="str">
            <v>上海&amp;成都&amp;深圳销售（9.30-18.30）</v>
          </cell>
          <cell r="C336" t="str">
            <v>领视科技-营销中心-上海营销中心-上海营销二部-销售团队-刘伦星组</v>
          </cell>
          <cell r="D336" t="str">
            <v/>
          </cell>
          <cell r="E336" t="str">
            <v>销售专员</v>
          </cell>
          <cell r="F336" t="str">
            <v>17300814929998773</v>
          </cell>
          <cell r="G336" t="str">
            <v>8</v>
          </cell>
          <cell r="H336" t="str">
            <v>5</v>
          </cell>
          <cell r="I336" t="str">
            <v>3092</v>
          </cell>
        </row>
        <row r="337">
          <cell r="A337" t="str">
            <v>闫晓华</v>
          </cell>
          <cell r="B337" t="str">
            <v>上海&amp;成都&amp;深圳销售（9.30-18.30）</v>
          </cell>
          <cell r="C337" t="str">
            <v>领视科技-营销中心-上海营销中心-上海营销二部-销售团队-刘伦星组</v>
          </cell>
          <cell r="D337" t="str">
            <v/>
          </cell>
          <cell r="E337" t="str">
            <v>销售专员</v>
          </cell>
          <cell r="F337" t="str">
            <v>17300810687963012</v>
          </cell>
          <cell r="G337" t="str">
            <v>6</v>
          </cell>
          <cell r="H337" t="str">
            <v>5</v>
          </cell>
          <cell r="I337" t="str">
            <v>2545</v>
          </cell>
        </row>
        <row r="338">
          <cell r="A338" t="str">
            <v>陈慧</v>
          </cell>
          <cell r="B338" t="str">
            <v>上海办公室</v>
          </cell>
          <cell r="C338" t="str">
            <v>领视科技-营销中心-上海营销中心-上海营销二部-运营团队-吴菲组</v>
          </cell>
          <cell r="D338" t="str">
            <v/>
          </cell>
          <cell r="E338" t="str">
            <v>运营专员</v>
          </cell>
          <cell r="F338" t="str">
            <v>10472516641217567</v>
          </cell>
          <cell r="G338" t="str">
            <v>9</v>
          </cell>
          <cell r="H338" t="str">
            <v>5</v>
          </cell>
          <cell r="I338" t="str">
            <v>4058</v>
          </cell>
        </row>
        <row r="338">
          <cell r="V338" t="str">
            <v>0.5</v>
          </cell>
        </row>
        <row r="339">
          <cell r="A339" t="str">
            <v>雷雪</v>
          </cell>
          <cell r="B339" t="str">
            <v>上海办公室</v>
          </cell>
          <cell r="C339" t="str">
            <v>领视科技-营销中心-上海营销中心-上海营销二部-运营团队-吴菲组</v>
          </cell>
          <cell r="D339" t="str">
            <v/>
          </cell>
          <cell r="E339" t="str">
            <v>运营专员</v>
          </cell>
          <cell r="F339" t="str">
            <v>16212183022813314</v>
          </cell>
          <cell r="G339" t="str">
            <v>8</v>
          </cell>
          <cell r="H339" t="str">
            <v>5</v>
          </cell>
          <cell r="I339" t="str">
            <v>3021</v>
          </cell>
        </row>
        <row r="339">
          <cell r="O339" t="str">
            <v>7</v>
          </cell>
          <cell r="P339" t="str">
            <v>367</v>
          </cell>
        </row>
        <row r="339">
          <cell r="V339" t="str">
            <v>1</v>
          </cell>
        </row>
        <row r="340">
          <cell r="A340" t="str">
            <v>吴菲</v>
          </cell>
          <cell r="B340" t="str">
            <v>上海办公室</v>
          </cell>
          <cell r="C340" t="str">
            <v>领视科技-营销中心-上海营销中心-上海营销二部-运营团队-吴菲组</v>
          </cell>
          <cell r="D340" t="str">
            <v/>
          </cell>
          <cell r="E340" t="str">
            <v>运营主管</v>
          </cell>
          <cell r="F340" t="str">
            <v>2162222817702014</v>
          </cell>
          <cell r="G340" t="str">
            <v>9</v>
          </cell>
          <cell r="H340" t="str">
            <v>5</v>
          </cell>
          <cell r="I340" t="str">
            <v>4003</v>
          </cell>
        </row>
        <row r="341">
          <cell r="A341" t="str">
            <v>许慧</v>
          </cell>
          <cell r="B341" t="str">
            <v>上海办公室</v>
          </cell>
          <cell r="C341" t="str">
            <v>领视科技-营销中心-上海营销中心-上海营销二部-运营团队-吴菲组</v>
          </cell>
          <cell r="D341" t="str">
            <v/>
          </cell>
          <cell r="E341" t="str">
            <v>运营专员</v>
          </cell>
          <cell r="F341" t="str">
            <v>30574832621133743</v>
          </cell>
          <cell r="G341" t="str">
            <v>9</v>
          </cell>
          <cell r="H341" t="str">
            <v>5</v>
          </cell>
          <cell r="I341" t="str">
            <v>3819</v>
          </cell>
        </row>
        <row r="341">
          <cell r="V341" t="str">
            <v>1.5</v>
          </cell>
        </row>
        <row r="342">
          <cell r="A342" t="str">
            <v>张俊</v>
          </cell>
          <cell r="B342" t="str">
            <v>上海办公室</v>
          </cell>
          <cell r="C342" t="str">
            <v>领视科技-营销中心-上海营销中心-上海营销二部-运营团队-吴菲组</v>
          </cell>
          <cell r="D342" t="str">
            <v/>
          </cell>
          <cell r="E342" t="str">
            <v>运营专员</v>
          </cell>
          <cell r="F342" t="str">
            <v>16847218124337582</v>
          </cell>
          <cell r="G342" t="str">
            <v>6</v>
          </cell>
          <cell r="H342" t="str">
            <v>5</v>
          </cell>
          <cell r="I342" t="str">
            <v>2431</v>
          </cell>
          <cell r="J342" t="str">
            <v>1</v>
          </cell>
          <cell r="K342" t="str">
            <v>1</v>
          </cell>
        </row>
        <row r="342">
          <cell r="V342" t="str">
            <v>1</v>
          </cell>
        </row>
        <row r="343">
          <cell r="A343" t="str">
            <v>曹龙飞</v>
          </cell>
          <cell r="B343" t="str">
            <v>上海&amp;成都&amp;深圳销售（9.30-18.30）</v>
          </cell>
          <cell r="C343" t="str">
            <v>领视科技-营销中心-上海营销中心-上海营销三部-销售团队-韩丽丽组</v>
          </cell>
          <cell r="D343" t="str">
            <v/>
          </cell>
          <cell r="E343" t="str">
            <v>销售专员</v>
          </cell>
          <cell r="F343" t="str">
            <v>17301664318535768</v>
          </cell>
          <cell r="G343" t="str">
            <v>6</v>
          </cell>
          <cell r="H343" t="str">
            <v>5</v>
          </cell>
          <cell r="I343" t="str">
            <v>2602</v>
          </cell>
        </row>
        <row r="344">
          <cell r="A344" t="str">
            <v>韩丽丽</v>
          </cell>
          <cell r="B344" t="str">
            <v>上海&amp;成都&amp;深圳销售（9.30-18.30）</v>
          </cell>
          <cell r="C344" t="str">
            <v>领视科技-营销中心-上海营销中心-上海营销三部-销售团队-韩丽丽组</v>
          </cell>
          <cell r="D344" t="str">
            <v/>
          </cell>
          <cell r="E344" t="str">
            <v>中级销售主管</v>
          </cell>
          <cell r="F344" t="str">
            <v>16054916165302958</v>
          </cell>
          <cell r="G344" t="str">
            <v>9</v>
          </cell>
          <cell r="H344" t="str">
            <v>5</v>
          </cell>
          <cell r="I344" t="str">
            <v>4166</v>
          </cell>
        </row>
        <row r="344">
          <cell r="V344" t="str">
            <v>0.5</v>
          </cell>
        </row>
        <row r="345">
          <cell r="A345" t="str">
            <v>秦加成</v>
          </cell>
          <cell r="B345" t="str">
            <v>上海&amp;成都&amp;深圳销售（9.30-18.30）</v>
          </cell>
          <cell r="C345" t="str">
            <v>领视科技-营销中心-上海营销中心-上海营销三部-销售团队-韩丽丽组</v>
          </cell>
          <cell r="D345" t="str">
            <v/>
          </cell>
          <cell r="E345" t="str">
            <v>资深销售一级</v>
          </cell>
          <cell r="F345" t="str">
            <v>1709689906763756</v>
          </cell>
          <cell r="G345" t="str">
            <v>9</v>
          </cell>
          <cell r="H345" t="str">
            <v>5</v>
          </cell>
          <cell r="I345" t="str">
            <v>3391</v>
          </cell>
        </row>
        <row r="345">
          <cell r="R345" t="str">
            <v>1</v>
          </cell>
        </row>
        <row r="346">
          <cell r="A346" t="str">
            <v>王一飞</v>
          </cell>
          <cell r="B346" t="str">
            <v>上海&amp;成都&amp;深圳销售（9.30-18.30）</v>
          </cell>
          <cell r="C346" t="str">
            <v>领视科技-营销中心-上海营销中心-上海营销三部-销售团队-韩丽丽组</v>
          </cell>
          <cell r="D346" t="str">
            <v/>
          </cell>
          <cell r="E346" t="str">
            <v>销售专员</v>
          </cell>
          <cell r="F346" t="str">
            <v>17175531813474484</v>
          </cell>
          <cell r="G346" t="str">
            <v>6</v>
          </cell>
          <cell r="H346" t="str">
            <v>5</v>
          </cell>
          <cell r="I346" t="str">
            <v>2206</v>
          </cell>
        </row>
        <row r="346">
          <cell r="V346" t="str">
            <v>4</v>
          </cell>
        </row>
        <row r="347">
          <cell r="A347" t="str">
            <v>向明</v>
          </cell>
          <cell r="B347" t="str">
            <v>上海&amp;成都&amp;深圳销售（9.30-18.30）</v>
          </cell>
          <cell r="C347" t="str">
            <v>领视科技-营销中心-上海营销中心-上海营销三部-销售团队-韩丽丽组</v>
          </cell>
          <cell r="D347" t="str">
            <v/>
          </cell>
          <cell r="E347" t="str">
            <v>销售专员</v>
          </cell>
          <cell r="F347" t="str">
            <v>17180753965142578</v>
          </cell>
          <cell r="G347" t="str">
            <v>9</v>
          </cell>
          <cell r="H347" t="str">
            <v>5</v>
          </cell>
          <cell r="I347" t="str">
            <v>3932</v>
          </cell>
        </row>
        <row r="348">
          <cell r="A348" t="str">
            <v>张蒙迪</v>
          </cell>
          <cell r="B348" t="str">
            <v>上海&amp;成都&amp;深圳销售（9.30-18.30）</v>
          </cell>
          <cell r="C348" t="str">
            <v>领视科技-营销中心-上海营销中心-上海营销三部-销售团队-韩丽丽组</v>
          </cell>
          <cell r="D348" t="str">
            <v/>
          </cell>
          <cell r="E348" t="str">
            <v>销售专员</v>
          </cell>
          <cell r="F348" t="str">
            <v>1729649591417754</v>
          </cell>
          <cell r="G348" t="str">
            <v>9</v>
          </cell>
          <cell r="H348" t="str">
            <v>5</v>
          </cell>
          <cell r="I348" t="str">
            <v>3932</v>
          </cell>
        </row>
        <row r="349">
          <cell r="A349" t="str">
            <v>戴百平</v>
          </cell>
          <cell r="B349" t="str">
            <v>上海&amp;成都&amp;深圳销售（9.30-18.30）</v>
          </cell>
          <cell r="C349" t="str">
            <v>领视科技-营销中心-上海营销中心-上海营销三部-销售团队-万建国组</v>
          </cell>
          <cell r="D349" t="str">
            <v/>
          </cell>
          <cell r="E349" t="str">
            <v>销售专员</v>
          </cell>
          <cell r="F349" t="str">
            <v>17107271636684757</v>
          </cell>
          <cell r="G349" t="str">
            <v>4</v>
          </cell>
          <cell r="H349" t="str">
            <v>5</v>
          </cell>
          <cell r="I349" t="str">
            <v>1443</v>
          </cell>
          <cell r="J349" t="str">
            <v>1</v>
          </cell>
          <cell r="K349" t="str">
            <v>4</v>
          </cell>
        </row>
        <row r="349">
          <cell r="Q349" t="str">
            <v>1</v>
          </cell>
        </row>
        <row r="349">
          <cell r="V349" t="str">
            <v>4</v>
          </cell>
        </row>
        <row r="350">
          <cell r="A350" t="str">
            <v>方世军</v>
          </cell>
          <cell r="B350" t="str">
            <v>上海&amp;成都&amp;深圳销售（9.30-18.30）</v>
          </cell>
          <cell r="C350" t="str">
            <v>领视科技-营销中心-上海营销中心-上海营销三部-销售团队-万建国组</v>
          </cell>
          <cell r="D350" t="str">
            <v/>
          </cell>
          <cell r="E350" t="str">
            <v>资深销售三级</v>
          </cell>
          <cell r="F350" t="str">
            <v>116346624225665982</v>
          </cell>
          <cell r="G350" t="str">
            <v>9</v>
          </cell>
          <cell r="H350" t="str">
            <v>5</v>
          </cell>
          <cell r="I350" t="str">
            <v>3947</v>
          </cell>
        </row>
        <row r="351">
          <cell r="A351" t="str">
            <v>李仕贤</v>
          </cell>
          <cell r="B351" t="str">
            <v>上海&amp;成都&amp;深圳销售（9.30-18.30）</v>
          </cell>
          <cell r="C351" t="str">
            <v>领视科技-营销中心-上海营销中心-上海营销三部-销售团队-万建国组</v>
          </cell>
          <cell r="D351" t="str">
            <v/>
          </cell>
          <cell r="E351" t="str">
            <v>销售专员</v>
          </cell>
          <cell r="F351" t="str">
            <v>17197997653502471</v>
          </cell>
          <cell r="G351" t="str">
            <v>9</v>
          </cell>
          <cell r="H351" t="str">
            <v>5</v>
          </cell>
          <cell r="I351" t="str">
            <v>3926</v>
          </cell>
        </row>
        <row r="352">
          <cell r="A352" t="str">
            <v>邵烁先</v>
          </cell>
          <cell r="B352" t="str">
            <v>上海&amp;成都&amp;深圳销售（9.30-18.30）</v>
          </cell>
          <cell r="C352" t="str">
            <v>领视科技-营销中心-上海营销中心-上海营销三部-销售团队-万建国组</v>
          </cell>
          <cell r="D352" t="str">
            <v/>
          </cell>
          <cell r="E352" t="str">
            <v>销售专员</v>
          </cell>
          <cell r="F352" t="str">
            <v>1730686145177654</v>
          </cell>
          <cell r="G352" t="str">
            <v>9</v>
          </cell>
          <cell r="H352" t="str">
            <v>5</v>
          </cell>
          <cell r="I352" t="str">
            <v>3941</v>
          </cell>
        </row>
        <row r="353">
          <cell r="A353" t="str">
            <v>田永嘉</v>
          </cell>
          <cell r="B353" t="str">
            <v>上海&amp;成都&amp;深圳销售（9.30-18.30）</v>
          </cell>
          <cell r="C353" t="str">
            <v>领视科技-营销中心-上海营销中心-上海营销三部-销售团队-万建国组</v>
          </cell>
          <cell r="D353" t="str">
            <v/>
          </cell>
          <cell r="E353" t="str">
            <v>销售专员</v>
          </cell>
          <cell r="F353" t="str">
            <v>17109003468562930</v>
          </cell>
          <cell r="G353" t="str">
            <v>8</v>
          </cell>
          <cell r="H353" t="str">
            <v>5</v>
          </cell>
          <cell r="I353" t="str">
            <v>3413</v>
          </cell>
        </row>
        <row r="353">
          <cell r="V353" t="str">
            <v>1</v>
          </cell>
        </row>
        <row r="354">
          <cell r="A354" t="str">
            <v>万建国</v>
          </cell>
          <cell r="B354" t="str">
            <v>上海&amp;成都&amp;深圳销售（9.30-18.30）</v>
          </cell>
          <cell r="C354" t="str">
            <v>领视科技-营销中心-上海营销中心-上海营销三部-销售团队-万建国组</v>
          </cell>
          <cell r="D354" t="str">
            <v/>
          </cell>
          <cell r="E354" t="str">
            <v>中级销售主管</v>
          </cell>
          <cell r="F354" t="str">
            <v>033117492319971978</v>
          </cell>
          <cell r="G354" t="str">
            <v>6</v>
          </cell>
          <cell r="H354" t="str">
            <v>5</v>
          </cell>
          <cell r="I354" t="str">
            <v>2422</v>
          </cell>
          <cell r="J354" t="str">
            <v>1</v>
          </cell>
          <cell r="K354" t="str">
            <v>1</v>
          </cell>
        </row>
        <row r="354">
          <cell r="V354" t="str">
            <v>3</v>
          </cell>
        </row>
        <row r="355">
          <cell r="A355" t="str">
            <v>王玉冰</v>
          </cell>
          <cell r="B355" t="str">
            <v>上海&amp;成都&amp;深圳销售（9.30-18.30）</v>
          </cell>
          <cell r="C355" t="str">
            <v>领视科技-营销中心-上海营销中心-上海营销三部-销售团队-万建国组</v>
          </cell>
          <cell r="D355" t="str">
            <v/>
          </cell>
          <cell r="E355" t="str">
            <v>销售专员</v>
          </cell>
          <cell r="F355" t="str">
            <v>16992356454768681</v>
          </cell>
          <cell r="G355" t="str">
            <v>9</v>
          </cell>
          <cell r="H355" t="str">
            <v>5</v>
          </cell>
          <cell r="I355" t="str">
            <v>3915</v>
          </cell>
        </row>
        <row r="356">
          <cell r="A356" t="str">
            <v>张艳</v>
          </cell>
          <cell r="B356" t="str">
            <v>上海&amp;成都&amp;深圳销售（9.30-18.30）</v>
          </cell>
          <cell r="C356" t="str">
            <v>领视科技-营销中心-上海营销中心-上海营销三部-销售团队-万建国组</v>
          </cell>
          <cell r="D356" t="str">
            <v/>
          </cell>
          <cell r="E356" t="str">
            <v>销售专员</v>
          </cell>
          <cell r="F356" t="str">
            <v>17252422314281227</v>
          </cell>
          <cell r="G356" t="str">
            <v>9</v>
          </cell>
          <cell r="H356" t="str">
            <v>5</v>
          </cell>
          <cell r="I356" t="str">
            <v>4018</v>
          </cell>
        </row>
        <row r="357">
          <cell r="A357" t="str">
            <v>周运超</v>
          </cell>
          <cell r="B357" t="str">
            <v>上海&amp;成都&amp;深圳销售（9.30-18.30）</v>
          </cell>
          <cell r="C357" t="str">
            <v>领视科技-营销中心-上海营销中心-上海营销三部-销售团队-万建国组</v>
          </cell>
          <cell r="D357" t="str">
            <v/>
          </cell>
          <cell r="E357" t="str">
            <v>销售专员</v>
          </cell>
          <cell r="F357" t="str">
            <v>17107276623456401</v>
          </cell>
          <cell r="G357" t="str">
            <v>5</v>
          </cell>
          <cell r="H357" t="str">
            <v>5</v>
          </cell>
          <cell r="I357" t="str">
            <v>1935</v>
          </cell>
        </row>
        <row r="357">
          <cell r="V357" t="str">
            <v>3</v>
          </cell>
        </row>
        <row r="358">
          <cell r="A358" t="str">
            <v>程金殷</v>
          </cell>
          <cell r="B358" t="str">
            <v>上海办公室</v>
          </cell>
          <cell r="C358" t="str">
            <v>领视科技-营销中心-上海营销中心-上海营销三部-运营团队-李梦组</v>
          </cell>
          <cell r="D358" t="str">
            <v/>
          </cell>
          <cell r="E358" t="str">
            <v>运营专员</v>
          </cell>
          <cell r="F358" t="str">
            <v>17266256505736310</v>
          </cell>
          <cell r="G358" t="str">
            <v>9</v>
          </cell>
          <cell r="H358" t="str">
            <v>5</v>
          </cell>
          <cell r="I358" t="str">
            <v>3718</v>
          </cell>
        </row>
        <row r="358">
          <cell r="V358" t="str">
            <v>0.5</v>
          </cell>
        </row>
        <row r="359">
          <cell r="A359" t="str">
            <v>黄娜</v>
          </cell>
          <cell r="B359" t="str">
            <v>上海办公室</v>
          </cell>
          <cell r="C359" t="str">
            <v>领视科技-营销中心-上海营销中心-上海营销三部-运营团队-李梦组</v>
          </cell>
          <cell r="D359" t="str">
            <v/>
          </cell>
          <cell r="E359" t="str">
            <v>运营专员</v>
          </cell>
          <cell r="F359" t="str">
            <v>17083076962455586</v>
          </cell>
          <cell r="G359" t="str">
            <v>9</v>
          </cell>
          <cell r="H359" t="str">
            <v>5</v>
          </cell>
          <cell r="I359" t="str">
            <v>3916</v>
          </cell>
        </row>
        <row r="360">
          <cell r="A360" t="str">
            <v>李梦</v>
          </cell>
          <cell r="B360" t="str">
            <v>上海办公室</v>
          </cell>
          <cell r="C360" t="str">
            <v>领视科技-营销中心-上海营销中心-上海营销三部-运营团队-李梦组</v>
          </cell>
          <cell r="D360" t="str">
            <v/>
          </cell>
          <cell r="E360" t="str">
            <v>运营主管</v>
          </cell>
          <cell r="F360" t="str">
            <v>1531514851846616</v>
          </cell>
          <cell r="G360" t="str">
            <v>9</v>
          </cell>
          <cell r="H360" t="str">
            <v>5</v>
          </cell>
          <cell r="I360" t="str">
            <v>3997</v>
          </cell>
        </row>
        <row r="361">
          <cell r="A361" t="str">
            <v>宋洪丰</v>
          </cell>
          <cell r="B361" t="str">
            <v>上海办公室</v>
          </cell>
          <cell r="C361" t="str">
            <v>领视科技-营销中心-上海营销中心-上海营销三部-运营团队-李梦组</v>
          </cell>
          <cell r="D361" t="str">
            <v/>
          </cell>
          <cell r="E361" t="str">
            <v>运营专员</v>
          </cell>
          <cell r="F361" t="str">
            <v>181957411223407377</v>
          </cell>
          <cell r="G361" t="str">
            <v>9</v>
          </cell>
          <cell r="H361" t="str">
            <v>5</v>
          </cell>
          <cell r="I361" t="str">
            <v>3936</v>
          </cell>
          <cell r="J361" t="str">
            <v>1</v>
          </cell>
          <cell r="K361" t="str">
            <v>2</v>
          </cell>
        </row>
        <row r="362">
          <cell r="A362" t="str">
            <v>左楠</v>
          </cell>
          <cell r="B362" t="str">
            <v>上海办公室</v>
          </cell>
          <cell r="C362" t="str">
            <v>领视科技-营销中心-上海营销中心-上海营销三部-运营团队-李梦组</v>
          </cell>
          <cell r="D362" t="str">
            <v/>
          </cell>
          <cell r="E362" t="str">
            <v>运营专员</v>
          </cell>
          <cell r="F362" t="str">
            <v>16212184518227738</v>
          </cell>
          <cell r="G362" t="str">
            <v>9</v>
          </cell>
          <cell r="H362" t="str">
            <v>5</v>
          </cell>
          <cell r="I362" t="str">
            <v>3961</v>
          </cell>
        </row>
        <row r="363">
          <cell r="A363" t="str">
            <v>陈春霞</v>
          </cell>
          <cell r="B363" t="str">
            <v>上海&amp;成都&amp;深圳销售（9.30-18.30）</v>
          </cell>
          <cell r="C363" t="str">
            <v>领视科技-营销中心-上海营销中心-上海营销一部-销售团队</v>
          </cell>
          <cell r="D363" t="str">
            <v/>
          </cell>
          <cell r="E363" t="str">
            <v>资深销售五级</v>
          </cell>
          <cell r="F363" t="str">
            <v>030543332937820897</v>
          </cell>
          <cell r="G363" t="str">
            <v>10</v>
          </cell>
          <cell r="H363" t="str">
            <v>5</v>
          </cell>
          <cell r="I363" t="str">
            <v>5593</v>
          </cell>
          <cell r="J363" t="str">
            <v>2</v>
          </cell>
          <cell r="K363" t="str">
            <v>2</v>
          </cell>
        </row>
        <row r="363">
          <cell r="V363" t="str">
            <v>0.5</v>
          </cell>
        </row>
        <row r="364">
          <cell r="A364" t="str">
            <v>邓超</v>
          </cell>
          <cell r="B364" t="str">
            <v>上海&amp;成都&amp;深圳销售（9.30-18.30）</v>
          </cell>
          <cell r="C364" t="str">
            <v>领视科技-营销中心-上海营销中心-上海营销一部-销售团队-朱行悟组</v>
          </cell>
          <cell r="D364" t="str">
            <v/>
          </cell>
          <cell r="E364" t="str">
            <v>销售专员</v>
          </cell>
          <cell r="F364" t="str">
            <v>16992365213656011</v>
          </cell>
          <cell r="G364" t="str">
            <v>9</v>
          </cell>
          <cell r="H364" t="str">
            <v>5</v>
          </cell>
          <cell r="I364" t="str">
            <v>5008</v>
          </cell>
        </row>
        <row r="365">
          <cell r="A365" t="str">
            <v>董玉清</v>
          </cell>
          <cell r="B365" t="str">
            <v>上海&amp;成都&amp;深圳销售（9.30-18.30）</v>
          </cell>
          <cell r="C365" t="str">
            <v>领视科技-营销中心-上海营销中心-上海营销一部-销售团队-朱行悟组</v>
          </cell>
          <cell r="D365" t="str">
            <v/>
          </cell>
          <cell r="E365" t="str">
            <v>销售专员</v>
          </cell>
          <cell r="F365" t="str">
            <v>17301663317548757</v>
          </cell>
          <cell r="G365" t="str">
            <v>6</v>
          </cell>
          <cell r="H365" t="str">
            <v>5</v>
          </cell>
          <cell r="I365" t="str">
            <v>3639</v>
          </cell>
        </row>
        <row r="365">
          <cell r="V365" t="str">
            <v>3</v>
          </cell>
        </row>
        <row r="366">
          <cell r="A366" t="str">
            <v>范小燕</v>
          </cell>
          <cell r="B366" t="str">
            <v>上海&amp;成都&amp;深圳销售（9.30-18.30）</v>
          </cell>
          <cell r="C366" t="str">
            <v>领视科技-营销中心-上海营销中心-上海营销一部-销售团队-朱行悟组</v>
          </cell>
          <cell r="D366" t="str">
            <v/>
          </cell>
          <cell r="E366" t="str">
            <v>销售专员</v>
          </cell>
          <cell r="F366" t="str">
            <v>17312905473588894</v>
          </cell>
          <cell r="G366" t="str">
            <v>9</v>
          </cell>
          <cell r="H366" t="str">
            <v>5</v>
          </cell>
          <cell r="I366" t="str">
            <v>4629</v>
          </cell>
        </row>
        <row r="367">
          <cell r="A367" t="str">
            <v>李浩瀚</v>
          </cell>
          <cell r="B367" t="str">
            <v>上海&amp;成都&amp;深圳销售（9.30-18.30）</v>
          </cell>
          <cell r="C367" t="str">
            <v>领视科技-营销中心-上海营销中心-上海营销一部-销售团队-朱行悟组</v>
          </cell>
          <cell r="D367" t="str">
            <v/>
          </cell>
          <cell r="E367" t="str">
            <v>资深销售一级</v>
          </cell>
          <cell r="F367" t="str">
            <v>16916327080745605</v>
          </cell>
          <cell r="G367" t="str">
            <v>7</v>
          </cell>
          <cell r="H367" t="str">
            <v>5</v>
          </cell>
          <cell r="I367" t="str">
            <v>4609</v>
          </cell>
        </row>
        <row r="367">
          <cell r="T367" t="str">
            <v>2</v>
          </cell>
        </row>
        <row r="368">
          <cell r="A368" t="str">
            <v>罗丹丹</v>
          </cell>
          <cell r="B368" t="str">
            <v>上海&amp;成都&amp;深圳销售（9.30-18.30）</v>
          </cell>
          <cell r="C368" t="str">
            <v>领视科技-营销中心-上海营销中心-上海营销一部-销售团队-朱行悟组</v>
          </cell>
          <cell r="D368" t="str">
            <v/>
          </cell>
          <cell r="E368" t="str">
            <v>销售专员</v>
          </cell>
          <cell r="F368" t="str">
            <v>17326733832797150</v>
          </cell>
          <cell r="G368" t="str">
            <v>6</v>
          </cell>
          <cell r="H368" t="str">
            <v>5</v>
          </cell>
          <cell r="I368" t="str">
            <v>4478</v>
          </cell>
        </row>
        <row r="368">
          <cell r="T368" t="str">
            <v>4</v>
          </cell>
        </row>
        <row r="369">
          <cell r="A369" t="str">
            <v>马泽生</v>
          </cell>
          <cell r="B369" t="str">
            <v>上海&amp;成都&amp;深圳销售（9.30-18.30）</v>
          </cell>
          <cell r="C369" t="str">
            <v>领视科技-营销中心-上海营销中心-上海营销一部-销售团队-朱行悟组</v>
          </cell>
          <cell r="D369" t="str">
            <v/>
          </cell>
          <cell r="E369" t="str">
            <v>资深销售五级</v>
          </cell>
          <cell r="F369" t="str">
            <v>253257141138885166</v>
          </cell>
          <cell r="G369" t="str">
            <v>9</v>
          </cell>
          <cell r="H369" t="str">
            <v>5</v>
          </cell>
          <cell r="I369" t="str">
            <v>5159</v>
          </cell>
        </row>
        <row r="370">
          <cell r="A370" t="str">
            <v>汪笑青</v>
          </cell>
          <cell r="B370" t="str">
            <v>上海&amp;成都&amp;深圳销售（9.30-18.30）</v>
          </cell>
          <cell r="C370" t="str">
            <v>领视科技-营销中心-上海营销中心-上海营销一部-销售团队-朱行悟组</v>
          </cell>
          <cell r="D370" t="str">
            <v/>
          </cell>
          <cell r="E370" t="str">
            <v>销售专员</v>
          </cell>
          <cell r="F370" t="str">
            <v>17167752112442812</v>
          </cell>
          <cell r="G370" t="str">
            <v>8</v>
          </cell>
          <cell r="H370" t="str">
            <v>5</v>
          </cell>
          <cell r="I370" t="str">
            <v>4490</v>
          </cell>
        </row>
        <row r="370">
          <cell r="V370" t="str">
            <v>1</v>
          </cell>
        </row>
        <row r="371">
          <cell r="A371" t="str">
            <v>岳娟</v>
          </cell>
          <cell r="B371" t="str">
            <v>上海&amp;成都&amp;深圳销售（9.30-18.30）</v>
          </cell>
          <cell r="C371" t="str">
            <v>领视科技-营销中心-上海营销中心-上海营销一部-销售团队-朱行悟组</v>
          </cell>
          <cell r="D371" t="str">
            <v/>
          </cell>
          <cell r="E371" t="str">
            <v>资深销售二级</v>
          </cell>
          <cell r="F371" t="str">
            <v>2839026820758732</v>
          </cell>
          <cell r="G371" t="str">
            <v>4</v>
          </cell>
          <cell r="H371" t="str">
            <v>5</v>
          </cell>
          <cell r="I371" t="str">
            <v>2347</v>
          </cell>
        </row>
        <row r="371">
          <cell r="V371" t="str">
            <v>5</v>
          </cell>
        </row>
        <row r="372">
          <cell r="A372" t="str">
            <v>朱行悟</v>
          </cell>
          <cell r="B372" t="str">
            <v>上海&amp;成都&amp;深圳销售（9.30-18.30）</v>
          </cell>
          <cell r="C372" t="str">
            <v>领视科技-营销中心-上海营销中心-上海营销一部-销售团队-朱行悟组</v>
          </cell>
          <cell r="D372" t="str">
            <v/>
          </cell>
          <cell r="E372" t="str">
            <v>中级销售主管</v>
          </cell>
          <cell r="F372" t="str">
            <v>142000585626493124</v>
          </cell>
          <cell r="G372" t="str">
            <v>9</v>
          </cell>
          <cell r="H372" t="str">
            <v>5</v>
          </cell>
          <cell r="I372" t="str">
            <v>4601</v>
          </cell>
        </row>
        <row r="372">
          <cell r="V372" t="str">
            <v>0.5</v>
          </cell>
        </row>
        <row r="373">
          <cell r="A373" t="str">
            <v>陈兰兰</v>
          </cell>
          <cell r="B373" t="str">
            <v>上海&amp;成都&amp;深圳销售（9.30-18.30）</v>
          </cell>
          <cell r="C373" t="str">
            <v>领视科技-营销中心-上海营销中心-上海营销一部-销售团队-朱行悟组-周媛组</v>
          </cell>
          <cell r="D373" t="str">
            <v/>
          </cell>
          <cell r="E373" t="str">
            <v>销售专员</v>
          </cell>
          <cell r="F373" t="str">
            <v>17318955228131364</v>
          </cell>
          <cell r="G373" t="str">
            <v>7</v>
          </cell>
          <cell r="H373" t="str">
            <v>5</v>
          </cell>
          <cell r="I373" t="str">
            <v>4816</v>
          </cell>
        </row>
        <row r="373">
          <cell r="T373" t="str">
            <v>4</v>
          </cell>
        </row>
        <row r="374">
          <cell r="A374" t="str">
            <v>贺提鸿</v>
          </cell>
          <cell r="B374" t="str">
            <v>上海&amp;成都&amp;深圳销售（9.30-18.30）</v>
          </cell>
          <cell r="C374" t="str">
            <v>领视科技-营销中心-上海营销中心-上海营销一部-销售团队-朱行悟组-周媛组</v>
          </cell>
          <cell r="D374" t="str">
            <v/>
          </cell>
          <cell r="E374" t="str">
            <v>销售专员</v>
          </cell>
          <cell r="F374" t="str">
            <v>17175531475771217</v>
          </cell>
          <cell r="G374" t="str">
            <v>9</v>
          </cell>
          <cell r="H374" t="str">
            <v>5</v>
          </cell>
          <cell r="I374" t="str">
            <v>4807</v>
          </cell>
        </row>
        <row r="374">
          <cell r="U374" t="str">
            <v>4.5</v>
          </cell>
        </row>
        <row r="375">
          <cell r="A375" t="str">
            <v>屈淑怡</v>
          </cell>
          <cell r="B375" t="str">
            <v>上海&amp;成都&amp;深圳销售（9.30-18.30）</v>
          </cell>
          <cell r="C375" t="str">
            <v>领视科技-营销中心-上海营销中心-上海营销一部-销售团队-朱行悟组-周媛组</v>
          </cell>
          <cell r="D375" t="str">
            <v/>
          </cell>
          <cell r="E375" t="str">
            <v>销售专员</v>
          </cell>
          <cell r="F375" t="str">
            <v>17266256540782148</v>
          </cell>
          <cell r="G375" t="str">
            <v>8</v>
          </cell>
          <cell r="H375" t="str">
            <v>5</v>
          </cell>
          <cell r="I375" t="str">
            <v>3521</v>
          </cell>
        </row>
        <row r="375">
          <cell r="R375" t="str">
            <v>1</v>
          </cell>
        </row>
        <row r="376">
          <cell r="A376" t="str">
            <v>薛通</v>
          </cell>
          <cell r="B376" t="str">
            <v>上海&amp;成都&amp;深圳销售（9.30-18.30）</v>
          </cell>
          <cell r="C376" t="str">
            <v>领视科技-营销中心-上海营销中心-上海营销一部-销售团队-朱行悟组-周媛组</v>
          </cell>
          <cell r="D376" t="str">
            <v/>
          </cell>
          <cell r="E376" t="str">
            <v>销售专员</v>
          </cell>
          <cell r="F376" t="str">
            <v>17300810729175573</v>
          </cell>
          <cell r="G376" t="str">
            <v>4</v>
          </cell>
          <cell r="H376" t="str">
            <v>5</v>
          </cell>
          <cell r="I376" t="str">
            <v>1480</v>
          </cell>
        </row>
        <row r="376">
          <cell r="L376" t="str">
            <v>1</v>
          </cell>
          <cell r="M376" t="str">
            <v>49</v>
          </cell>
        </row>
        <row r="376">
          <cell r="V376" t="str">
            <v>1</v>
          </cell>
        </row>
        <row r="377">
          <cell r="A377" t="str">
            <v>周媛</v>
          </cell>
          <cell r="B377" t="str">
            <v>上海&amp;成都&amp;深圳销售（9.30-18.30）</v>
          </cell>
          <cell r="C377" t="str">
            <v>领视科技-营销中心-上海营销中心-上海营销一部-销售团队-朱行悟组-周媛组</v>
          </cell>
          <cell r="D377" t="str">
            <v/>
          </cell>
          <cell r="E377" t="str">
            <v>销售主管</v>
          </cell>
          <cell r="F377" t="str">
            <v>2161285015693043</v>
          </cell>
          <cell r="G377" t="str">
            <v>6</v>
          </cell>
          <cell r="H377" t="str">
            <v>5</v>
          </cell>
          <cell r="I377" t="str">
            <v>4054</v>
          </cell>
        </row>
        <row r="377">
          <cell r="T377" t="str">
            <v>4</v>
          </cell>
        </row>
        <row r="378">
          <cell r="A378" t="str">
            <v>董皊</v>
          </cell>
          <cell r="B378" t="str">
            <v>上海办公室</v>
          </cell>
          <cell r="C378" t="str">
            <v>领视科技-营销中心-上海营销中心-上海营销一部-运营团队-董皊组</v>
          </cell>
          <cell r="D378" t="str">
            <v/>
          </cell>
          <cell r="E378" t="str">
            <v>运营主管</v>
          </cell>
          <cell r="F378" t="str">
            <v>11406364071080967</v>
          </cell>
          <cell r="G378" t="str">
            <v>9</v>
          </cell>
          <cell r="H378" t="str">
            <v>5</v>
          </cell>
          <cell r="I378" t="str">
            <v>3696</v>
          </cell>
        </row>
        <row r="378">
          <cell r="V378" t="str">
            <v>0.5</v>
          </cell>
        </row>
        <row r="379">
          <cell r="A379" t="str">
            <v>罗婕</v>
          </cell>
          <cell r="B379" t="str">
            <v>上海办公室</v>
          </cell>
          <cell r="C379" t="str">
            <v>领视科技-营销中心-上海营销中心-上海营销一部-运营团队-董皊组</v>
          </cell>
          <cell r="D379" t="str">
            <v/>
          </cell>
          <cell r="E379" t="str">
            <v>运营专员</v>
          </cell>
          <cell r="F379" t="str">
            <v>17308587811997600</v>
          </cell>
          <cell r="G379" t="str">
            <v>9</v>
          </cell>
          <cell r="H379" t="str">
            <v>5</v>
          </cell>
          <cell r="I379" t="str">
            <v>3961</v>
          </cell>
        </row>
        <row r="380">
          <cell r="A380" t="str">
            <v>马玉</v>
          </cell>
          <cell r="B380" t="str">
            <v>上海办公室</v>
          </cell>
          <cell r="C380" t="str">
            <v>领视科技-营销中心-上海营销中心-上海营销一部-运营团队-董皊组</v>
          </cell>
          <cell r="D380" t="str">
            <v/>
          </cell>
          <cell r="E380" t="str">
            <v>资深运营</v>
          </cell>
          <cell r="F380" t="str">
            <v>16266863351255069</v>
          </cell>
          <cell r="G380" t="str">
            <v>9</v>
          </cell>
          <cell r="H380" t="str">
            <v>5</v>
          </cell>
          <cell r="I380" t="str">
            <v>2944</v>
          </cell>
        </row>
        <row r="380">
          <cell r="R380" t="str">
            <v>2</v>
          </cell>
        </row>
        <row r="381">
          <cell r="A381" t="str">
            <v>张凯</v>
          </cell>
          <cell r="B381" t="str">
            <v>上海办公室</v>
          </cell>
          <cell r="C381" t="str">
            <v>领视科技-营销中心-上海营销中心-上海营销一部-运营团队-董皊组</v>
          </cell>
          <cell r="D381" t="str">
            <v/>
          </cell>
          <cell r="E381" t="str">
            <v>运营专员</v>
          </cell>
          <cell r="F381" t="str">
            <v>0433442735775887</v>
          </cell>
          <cell r="G381" t="str">
            <v>6</v>
          </cell>
          <cell r="H381" t="str">
            <v>5</v>
          </cell>
          <cell r="I381" t="str">
            <v>2696</v>
          </cell>
        </row>
        <row r="381">
          <cell r="V381" t="str">
            <v>3.5</v>
          </cell>
        </row>
        <row r="382">
          <cell r="A382" t="str">
            <v>朱韦平</v>
          </cell>
          <cell r="B382" t="str">
            <v>上海办公室</v>
          </cell>
          <cell r="C382" t="str">
            <v>领视科技-营销中心-上海营销中心-上海营销一部-运营团队-董皊组</v>
          </cell>
          <cell r="D382" t="str">
            <v/>
          </cell>
          <cell r="E382" t="str">
            <v>运营专员</v>
          </cell>
          <cell r="F382" t="str">
            <v>052437366526616382</v>
          </cell>
          <cell r="G382" t="str">
            <v>8</v>
          </cell>
          <cell r="H382" t="str">
            <v>5</v>
          </cell>
          <cell r="I382" t="str">
            <v>1989</v>
          </cell>
        </row>
        <row r="382">
          <cell r="V382" t="str">
            <v>1</v>
          </cell>
        </row>
        <row r="383">
          <cell r="A383" t="str">
            <v>罗培生</v>
          </cell>
          <cell r="B383" t="str">
            <v>深圳考勤组（研发团队）</v>
          </cell>
          <cell r="C383" t="str">
            <v>领视科技-营销中心-深圳营销中心</v>
          </cell>
          <cell r="D383" t="str">
            <v/>
          </cell>
          <cell r="E383" t="str">
            <v>深圳负责人</v>
          </cell>
          <cell r="F383" t="str">
            <v>023103421932055773</v>
          </cell>
          <cell r="G383" t="str">
            <v>7</v>
          </cell>
          <cell r="H383" t="str">
            <v>5</v>
          </cell>
          <cell r="I383" t="str">
            <v>3653</v>
          </cell>
        </row>
        <row r="384">
          <cell r="A384" t="str">
            <v>康琪</v>
          </cell>
          <cell r="B384" t="str">
            <v>上海&amp;成都&amp;深圳销售（9.30-18.30）</v>
          </cell>
          <cell r="C384" t="str">
            <v>领视科技-营销中心-深圳营销中心-李天组</v>
          </cell>
          <cell r="D384" t="str">
            <v/>
          </cell>
          <cell r="E384" t="str">
            <v>销售专员</v>
          </cell>
          <cell r="F384" t="str">
            <v>17230826855818287</v>
          </cell>
          <cell r="G384" t="str">
            <v>4</v>
          </cell>
          <cell r="H384" t="str">
            <v>5</v>
          </cell>
          <cell r="I384" t="str">
            <v>2783</v>
          </cell>
        </row>
        <row r="384">
          <cell r="V384" t="str">
            <v>4</v>
          </cell>
        </row>
        <row r="385">
          <cell r="A385" t="str">
            <v>李天</v>
          </cell>
          <cell r="B385" t="str">
            <v>上海&amp;成都&amp;深圳销售（9.30-18.30）</v>
          </cell>
          <cell r="C385" t="str">
            <v>领视科技-营销中心-深圳营销中心-李天组</v>
          </cell>
          <cell r="D385" t="str">
            <v/>
          </cell>
          <cell r="E385" t="str">
            <v>销售主管</v>
          </cell>
          <cell r="F385" t="str">
            <v>17149614107867108</v>
          </cell>
          <cell r="G385" t="str">
            <v>1</v>
          </cell>
          <cell r="H385" t="str">
            <v>5</v>
          </cell>
        </row>
        <row r="385">
          <cell r="Q385" t="str">
            <v>1</v>
          </cell>
        </row>
        <row r="385">
          <cell r="S385" t="str">
            <v>7</v>
          </cell>
        </row>
        <row r="386">
          <cell r="A386" t="str">
            <v>廖继涛</v>
          </cell>
          <cell r="B386" t="str">
            <v>上海&amp;成都&amp;深圳销售（9.30-18.30）</v>
          </cell>
          <cell r="C386" t="str">
            <v>领视科技-营销中心-深圳营销中心-李天组</v>
          </cell>
          <cell r="D386" t="str">
            <v/>
          </cell>
          <cell r="E386" t="str">
            <v>销售专员</v>
          </cell>
          <cell r="F386" t="str">
            <v>17252462428038152</v>
          </cell>
          <cell r="G386" t="str">
            <v>8</v>
          </cell>
          <cell r="H386" t="str">
            <v>5</v>
          </cell>
          <cell r="I386" t="str">
            <v>3436</v>
          </cell>
        </row>
        <row r="386">
          <cell r="Q386" t="str">
            <v>1</v>
          </cell>
        </row>
        <row r="386">
          <cell r="S386" t="str">
            <v>1</v>
          </cell>
        </row>
        <row r="387">
          <cell r="A387" t="str">
            <v>欧迪</v>
          </cell>
          <cell r="B387" t="str">
            <v>上海&amp;成都&amp;深圳销售（9.30-18.30）</v>
          </cell>
          <cell r="C387" t="str">
            <v>领视科技-营销中心-深圳营销中心-李天组</v>
          </cell>
          <cell r="D387" t="str">
            <v/>
          </cell>
          <cell r="E387" t="str">
            <v>销售专员</v>
          </cell>
          <cell r="F387" t="str">
            <v>17300831817514122</v>
          </cell>
          <cell r="G387" t="str">
            <v>6</v>
          </cell>
          <cell r="H387" t="str">
            <v>5</v>
          </cell>
          <cell r="I387" t="str">
            <v>3350</v>
          </cell>
        </row>
        <row r="387">
          <cell r="V387" t="str">
            <v>3</v>
          </cell>
        </row>
        <row r="388">
          <cell r="A388" t="str">
            <v>陶爽</v>
          </cell>
          <cell r="B388" t="str">
            <v>上海&amp;成都&amp;深圳销售（9.30-18.30）</v>
          </cell>
          <cell r="C388" t="str">
            <v>领视科技-营销中心-深圳营销中心-李天组</v>
          </cell>
          <cell r="D388" t="str">
            <v/>
          </cell>
          <cell r="E388" t="str">
            <v>销售专员</v>
          </cell>
          <cell r="F388" t="str">
            <v>17297408698994298</v>
          </cell>
          <cell r="G388" t="str">
            <v>5</v>
          </cell>
          <cell r="H388" t="str">
            <v>5</v>
          </cell>
          <cell r="I388" t="str">
            <v>2710</v>
          </cell>
        </row>
        <row r="388">
          <cell r="S388" t="str">
            <v>4</v>
          </cell>
        </row>
        <row r="389">
          <cell r="A389" t="str">
            <v>王通</v>
          </cell>
          <cell r="B389" t="str">
            <v>上海&amp;成都&amp;深圳销售（9.30-18.30）</v>
          </cell>
          <cell r="C389" t="str">
            <v>领视科技-营销中心-深圳营销中心-李天组</v>
          </cell>
          <cell r="D389" t="str">
            <v/>
          </cell>
          <cell r="E389" t="str">
            <v>销售专员</v>
          </cell>
          <cell r="F389" t="str">
            <v>17124590165687329</v>
          </cell>
          <cell r="G389" t="str">
            <v>7</v>
          </cell>
          <cell r="H389" t="str">
            <v>5</v>
          </cell>
          <cell r="I389" t="str">
            <v>3082</v>
          </cell>
        </row>
        <row r="389">
          <cell r="Q389" t="str">
            <v>2</v>
          </cell>
        </row>
        <row r="389">
          <cell r="V389" t="str">
            <v>0.5</v>
          </cell>
        </row>
        <row r="390">
          <cell r="A390" t="str">
            <v>曾广光</v>
          </cell>
          <cell r="B390" t="str">
            <v>上海&amp;成都&amp;深圳销售（9.30-18.30）</v>
          </cell>
          <cell r="C390" t="str">
            <v>领视科技-营销中心-深圳营销中心-李天组</v>
          </cell>
          <cell r="D390" t="str">
            <v/>
          </cell>
          <cell r="E390" t="str">
            <v>销售专员</v>
          </cell>
          <cell r="F390" t="str">
            <v>17247470209592646</v>
          </cell>
          <cell r="G390" t="str">
            <v>5</v>
          </cell>
          <cell r="H390" t="str">
            <v>5</v>
          </cell>
          <cell r="I390" t="str">
            <v>2736</v>
          </cell>
        </row>
        <row r="390">
          <cell r="V390" t="str">
            <v>4</v>
          </cell>
        </row>
        <row r="391">
          <cell r="A391" t="str">
            <v>刘建光</v>
          </cell>
          <cell r="B391" t="str">
            <v>上海&amp;成都&amp;深圳销售（9.30-18.30）</v>
          </cell>
          <cell r="C391" t="str">
            <v>领视科技-营销中心-深圳营销中心-习辉平组</v>
          </cell>
          <cell r="D391" t="str">
            <v/>
          </cell>
          <cell r="E391" t="str">
            <v>销售专员</v>
          </cell>
          <cell r="F391" t="str">
            <v>17174648416644086</v>
          </cell>
          <cell r="G391" t="str">
            <v>4</v>
          </cell>
          <cell r="H391" t="str">
            <v>5</v>
          </cell>
          <cell r="I391" t="str">
            <v>2085</v>
          </cell>
        </row>
        <row r="391">
          <cell r="V391" t="str">
            <v>3</v>
          </cell>
        </row>
        <row r="392">
          <cell r="A392" t="str">
            <v>刘晶</v>
          </cell>
          <cell r="B392" t="str">
            <v>上海&amp;成都&amp;深圳销售（9.30-18.30）</v>
          </cell>
          <cell r="C392" t="str">
            <v>领视科技-营销中心-深圳营销中心-习辉平组</v>
          </cell>
          <cell r="D392" t="str">
            <v/>
          </cell>
          <cell r="E392" t="str">
            <v>销售专员</v>
          </cell>
          <cell r="F392" t="str">
            <v>17199753742375997</v>
          </cell>
          <cell r="G392" t="str">
            <v>6</v>
          </cell>
          <cell r="H392" t="str">
            <v>5</v>
          </cell>
          <cell r="I392" t="str">
            <v>3305</v>
          </cell>
          <cell r="J392" t="str">
            <v>3</v>
          </cell>
          <cell r="K392" t="str">
            <v>9</v>
          </cell>
        </row>
        <row r="392">
          <cell r="S392" t="str">
            <v>1</v>
          </cell>
        </row>
        <row r="392">
          <cell r="V392" t="str">
            <v>1.5</v>
          </cell>
        </row>
        <row r="393">
          <cell r="A393" t="str">
            <v>习辉平</v>
          </cell>
          <cell r="B393" t="str">
            <v>上海&amp;成都&amp;深圳销售（9.30-18.30）</v>
          </cell>
          <cell r="C393" t="str">
            <v>领视科技-营销中心-深圳营销中心-习辉平组</v>
          </cell>
          <cell r="D393" t="str">
            <v/>
          </cell>
          <cell r="E393" t="str">
            <v>销售主管</v>
          </cell>
          <cell r="F393" t="str">
            <v>17107316894367317</v>
          </cell>
          <cell r="G393" t="str">
            <v>7</v>
          </cell>
          <cell r="H393" t="str">
            <v>5</v>
          </cell>
          <cell r="I393" t="str">
            <v>3204</v>
          </cell>
        </row>
        <row r="393">
          <cell r="R393" t="str">
            <v>1</v>
          </cell>
        </row>
        <row r="393">
          <cell r="V393" t="str">
            <v>2</v>
          </cell>
        </row>
        <row r="394">
          <cell r="A394" t="str">
            <v>张展腾</v>
          </cell>
          <cell r="B394" t="str">
            <v>上海&amp;成都&amp;深圳销售（9.30-18.30）</v>
          </cell>
          <cell r="C394" t="str">
            <v>领视科技-营销中心-深圳营销中心-习辉平组</v>
          </cell>
          <cell r="D394" t="str">
            <v/>
          </cell>
          <cell r="E394" t="str">
            <v>销售专员</v>
          </cell>
          <cell r="F394" t="str">
            <v>17180699185995426</v>
          </cell>
          <cell r="G394" t="str">
            <v>9</v>
          </cell>
          <cell r="H394" t="str">
            <v>5</v>
          </cell>
          <cell r="I394" t="str">
            <v>5598</v>
          </cell>
        </row>
        <row r="394">
          <cell r="V394" t="str">
            <v>1</v>
          </cell>
        </row>
        <row r="395">
          <cell r="A395" t="str">
            <v>袁晶</v>
          </cell>
          <cell r="B395" t="str">
            <v>北京龙岩&amp;郑州&amp;厦门&amp;长沙&amp;西安销售（9.00-18.00）</v>
          </cell>
          <cell r="C395" t="str">
            <v>领视科技-营销中心-西安营销中心</v>
          </cell>
          <cell r="D395" t="str">
            <v/>
          </cell>
          <cell r="E395" t="str">
            <v>销售经理</v>
          </cell>
          <cell r="F395" t="str">
            <v>1617943425824777</v>
          </cell>
          <cell r="G395" t="str">
            <v>8</v>
          </cell>
          <cell r="H395" t="str">
            <v>5</v>
          </cell>
          <cell r="I395" t="str">
            <v>3259</v>
          </cell>
        </row>
        <row r="395">
          <cell r="R395" t="str">
            <v>1</v>
          </cell>
          <cell r="S395" t="str">
            <v>1</v>
          </cell>
        </row>
        <row r="396">
          <cell r="A396" t="str">
            <v>党磊</v>
          </cell>
          <cell r="B396" t="str">
            <v>北京龙岩&amp;郑州&amp;厦门&amp;长沙&amp;西安销售（9.00-18.00）</v>
          </cell>
          <cell r="C396" t="str">
            <v>领视科技-营销中心-西安营销中心-销售团队</v>
          </cell>
          <cell r="D396" t="str">
            <v/>
          </cell>
          <cell r="E396" t="str">
            <v>销售专员</v>
          </cell>
          <cell r="F396" t="str">
            <v>16911120135484440</v>
          </cell>
          <cell r="G396" t="str">
            <v>9</v>
          </cell>
          <cell r="H396" t="str">
            <v>5</v>
          </cell>
          <cell r="I396" t="str">
            <v>5475</v>
          </cell>
        </row>
        <row r="397">
          <cell r="A397" t="str">
            <v>杜修文</v>
          </cell>
          <cell r="B397" t="str">
            <v>北京龙岩&amp;郑州&amp;厦门&amp;长沙&amp;西安销售（9.00-18.00）</v>
          </cell>
          <cell r="C397" t="str">
            <v>领视科技-营销中心-西安营销中心-销售团队</v>
          </cell>
          <cell r="D397" t="str">
            <v/>
          </cell>
          <cell r="E397" t="str">
            <v>销售专员</v>
          </cell>
          <cell r="F397" t="str">
            <v>16914579453438253</v>
          </cell>
          <cell r="G397" t="str">
            <v>9</v>
          </cell>
          <cell r="H397" t="str">
            <v>5</v>
          </cell>
          <cell r="I397" t="str">
            <v>5499</v>
          </cell>
          <cell r="J397" t="str">
            <v>2</v>
          </cell>
          <cell r="K397" t="str">
            <v>6</v>
          </cell>
        </row>
        <row r="398">
          <cell r="A398" t="str">
            <v>黄伟</v>
          </cell>
          <cell r="B398" t="str">
            <v>北京龙岩&amp;郑州&amp;厦门&amp;长沙&amp;西安销售（9.00-18.00）</v>
          </cell>
          <cell r="C398" t="str">
            <v>领视科技-营销中心-西安营销中心-销售团队</v>
          </cell>
          <cell r="D398" t="str">
            <v/>
          </cell>
          <cell r="E398" t="str">
            <v>资深销售二级</v>
          </cell>
          <cell r="F398" t="str">
            <v>16908552335211230</v>
          </cell>
          <cell r="G398" t="str">
            <v>7</v>
          </cell>
          <cell r="H398" t="str">
            <v>5</v>
          </cell>
          <cell r="I398" t="str">
            <v>4412</v>
          </cell>
          <cell r="J398" t="str">
            <v>2</v>
          </cell>
          <cell r="K398" t="str">
            <v>5</v>
          </cell>
        </row>
        <row r="398">
          <cell r="V398" t="str">
            <v>2</v>
          </cell>
        </row>
        <row r="399">
          <cell r="A399" t="str">
            <v>李根德</v>
          </cell>
          <cell r="B399" t="str">
            <v>北京龙岩&amp;郑州&amp;厦门&amp;长沙&amp;西安销售（9.00-18.00）</v>
          </cell>
          <cell r="C399" t="str">
            <v>领视科技-营销中心-西安营销中心-销售团队</v>
          </cell>
          <cell r="D399" t="str">
            <v/>
          </cell>
          <cell r="E399" t="str">
            <v>新媒体运营</v>
          </cell>
          <cell r="F399" t="str">
            <v>17240342957451635</v>
          </cell>
          <cell r="G399" t="str">
            <v>7</v>
          </cell>
          <cell r="H399" t="str">
            <v>5</v>
          </cell>
          <cell r="I399" t="str">
            <v>4229</v>
          </cell>
        </row>
        <row r="399">
          <cell r="V399" t="str">
            <v>2</v>
          </cell>
        </row>
        <row r="400">
          <cell r="A400" t="str">
            <v>王磊</v>
          </cell>
          <cell r="B400" t="str">
            <v>北京龙岩&amp;郑州&amp;厦门&amp;长沙&amp;西安销售（9.00-18.00）</v>
          </cell>
          <cell r="C400" t="str">
            <v>领视科技-营销中心-西安营销中心-销售团队</v>
          </cell>
          <cell r="D400" t="str">
            <v/>
          </cell>
          <cell r="E400" t="str">
            <v>销售专员</v>
          </cell>
          <cell r="F400" t="str">
            <v>17101257311033449</v>
          </cell>
          <cell r="G400" t="str">
            <v>9</v>
          </cell>
          <cell r="H400" t="str">
            <v>5</v>
          </cell>
          <cell r="I400" t="str">
            <v>5762</v>
          </cell>
        </row>
        <row r="401">
          <cell r="A401" t="str">
            <v>袁欢</v>
          </cell>
          <cell r="B401" t="str">
            <v>北京龙岩&amp;郑州&amp;厦门&amp;长沙&amp;西安销售（9.00-18.00）</v>
          </cell>
          <cell r="C401" t="str">
            <v>领视科技-营销中心-西安营销中心-销售团队</v>
          </cell>
          <cell r="D401" t="str">
            <v/>
          </cell>
          <cell r="E401" t="str">
            <v>销售专员</v>
          </cell>
          <cell r="F401" t="str">
            <v>17228365386421763</v>
          </cell>
          <cell r="G401" t="str">
            <v>9</v>
          </cell>
          <cell r="H401" t="str">
            <v>5</v>
          </cell>
          <cell r="I401" t="str">
            <v>4507</v>
          </cell>
        </row>
        <row r="401">
          <cell r="R401" t="str">
            <v>1</v>
          </cell>
        </row>
        <row r="402">
          <cell r="A402" t="str">
            <v>张东升</v>
          </cell>
          <cell r="B402" t="str">
            <v>北京龙岩&amp;郑州&amp;厦门&amp;长沙&amp;西安销售（9.00-18.00）</v>
          </cell>
          <cell r="C402" t="str">
            <v>领视科技-营销中心-西安营销中心-销售团队</v>
          </cell>
          <cell r="D402" t="str">
            <v/>
          </cell>
          <cell r="E402" t="str">
            <v>销售专员</v>
          </cell>
          <cell r="F402" t="str">
            <v>16994073392586729</v>
          </cell>
          <cell r="G402" t="str">
            <v>8</v>
          </cell>
          <cell r="H402" t="str">
            <v>5</v>
          </cell>
          <cell r="I402" t="str">
            <v>5569</v>
          </cell>
        </row>
        <row r="402">
          <cell r="Q402" t="str">
            <v>1</v>
          </cell>
        </row>
        <row r="403">
          <cell r="A403" t="str">
            <v>张卓</v>
          </cell>
          <cell r="B403" t="str">
            <v>北京龙岩&amp;郑州&amp;厦门&amp;长沙&amp;西安销售（9.00-18.00）</v>
          </cell>
          <cell r="C403" t="str">
            <v>领视科技-营销中心-西安营销中心-销售团队</v>
          </cell>
          <cell r="D403" t="str">
            <v/>
          </cell>
          <cell r="E403" t="str">
            <v>销售专员</v>
          </cell>
          <cell r="F403" t="str">
            <v>16931897416036858</v>
          </cell>
          <cell r="G403" t="str">
            <v>9</v>
          </cell>
          <cell r="H403" t="str">
            <v>5</v>
          </cell>
          <cell r="I403" t="str">
            <v>5500</v>
          </cell>
          <cell r="J403" t="str">
            <v>2</v>
          </cell>
          <cell r="K403" t="str">
            <v>2</v>
          </cell>
        </row>
        <row r="403">
          <cell r="V403" t="str">
            <v>0.5</v>
          </cell>
        </row>
        <row r="404">
          <cell r="A404" t="str">
            <v>蔡小明</v>
          </cell>
          <cell r="B404" t="str">
            <v>北京龙岩&amp;郑州&amp;厦门&amp;长沙&amp;西安销售（9.00-18.00）</v>
          </cell>
          <cell r="C404" t="str">
            <v>领视科技-营销中心-厦门营销中心-厦门营销二部-销售团队-汤章溢组</v>
          </cell>
          <cell r="D404" t="str">
            <v/>
          </cell>
          <cell r="E404" t="str">
            <v>销售专员</v>
          </cell>
          <cell r="F404" t="str">
            <v>3659081661-1705212527</v>
          </cell>
          <cell r="G404" t="str">
            <v>9</v>
          </cell>
          <cell r="H404" t="str">
            <v>5</v>
          </cell>
          <cell r="I404" t="str">
            <v>4268</v>
          </cell>
        </row>
        <row r="405">
          <cell r="A405" t="str">
            <v>陈敏莲</v>
          </cell>
          <cell r="B405" t="str">
            <v>北京龙岩&amp;郑州&amp;厦门&amp;长沙&amp;西安销售（9.00-18.00）</v>
          </cell>
          <cell r="C405" t="str">
            <v>领视科技-营销中心-厦门营销中心-厦门营销二部-销售团队-汤章溢组</v>
          </cell>
          <cell r="D405" t="str">
            <v/>
          </cell>
          <cell r="E405" t="str">
            <v>销售专员</v>
          </cell>
          <cell r="F405" t="str">
            <v>17168616049444007</v>
          </cell>
          <cell r="G405" t="str">
            <v>9</v>
          </cell>
          <cell r="H405" t="str">
            <v>5</v>
          </cell>
          <cell r="I405" t="str">
            <v>4089</v>
          </cell>
        </row>
        <row r="406">
          <cell r="A406" t="str">
            <v>蒋昌铭</v>
          </cell>
          <cell r="B406" t="str">
            <v>北京龙岩&amp;郑州&amp;厦门&amp;长沙&amp;西安销售（9.00-18.00）</v>
          </cell>
          <cell r="C406" t="str">
            <v>领视科技-营销中心-厦门营销中心-厦门营销二部-销售团队-汤章溢组</v>
          </cell>
          <cell r="D406" t="str">
            <v/>
          </cell>
          <cell r="E406" t="str">
            <v>销售专员</v>
          </cell>
          <cell r="F406" t="str">
            <v>17005292987563407</v>
          </cell>
          <cell r="G406" t="str">
            <v>9</v>
          </cell>
          <cell r="H406" t="str">
            <v>5</v>
          </cell>
          <cell r="I406" t="str">
            <v>3954</v>
          </cell>
        </row>
        <row r="407">
          <cell r="A407" t="str">
            <v>李小青</v>
          </cell>
          <cell r="B407" t="str">
            <v>北京龙岩&amp;郑州&amp;厦门&amp;长沙&amp;西安销售（9.00-18.00）</v>
          </cell>
          <cell r="C407" t="str">
            <v>领视科技-营销中心-厦门营销中心-厦门营销二部-销售团队-汤章溢组</v>
          </cell>
          <cell r="D407" t="str">
            <v/>
          </cell>
          <cell r="E407" t="str">
            <v>销售专员</v>
          </cell>
          <cell r="F407" t="str">
            <v>17283501947914644</v>
          </cell>
          <cell r="G407" t="str">
            <v>8</v>
          </cell>
          <cell r="H407" t="str">
            <v>5</v>
          </cell>
          <cell r="I407" t="str">
            <v>3342</v>
          </cell>
        </row>
        <row r="407">
          <cell r="V407" t="str">
            <v>1</v>
          </cell>
        </row>
        <row r="408">
          <cell r="A408" t="str">
            <v>林福美</v>
          </cell>
          <cell r="B408" t="str">
            <v>北京龙岩&amp;郑州&amp;厦门&amp;长沙&amp;西安销售（9.00-18.00）</v>
          </cell>
          <cell r="C408" t="str">
            <v>领视科技-营销中心-厦门营销中心-厦门营销二部-销售团队-汤章溢组</v>
          </cell>
          <cell r="D408" t="str">
            <v/>
          </cell>
          <cell r="E408" t="str">
            <v>资深销售二级</v>
          </cell>
          <cell r="F408" t="str">
            <v>16762520071858600</v>
          </cell>
          <cell r="G408" t="str">
            <v>9</v>
          </cell>
          <cell r="H408" t="str">
            <v>5</v>
          </cell>
          <cell r="I408" t="str">
            <v>3971</v>
          </cell>
        </row>
        <row r="409">
          <cell r="A409" t="str">
            <v>汤章溢</v>
          </cell>
          <cell r="B409" t="str">
            <v>北京龙岩&amp;郑州&amp;厦门&amp;长沙&amp;西安销售（9.00-18.00）</v>
          </cell>
          <cell r="C409" t="str">
            <v>领视科技-营销中心-厦门营销中心-厦门营销二部-销售团队-汤章溢组</v>
          </cell>
          <cell r="D409" t="str">
            <v/>
          </cell>
          <cell r="E409" t="str">
            <v>营销总监</v>
          </cell>
          <cell r="F409" t="str">
            <v>092405432327669286</v>
          </cell>
          <cell r="G409" t="str">
            <v>8</v>
          </cell>
          <cell r="H409" t="str">
            <v>5</v>
          </cell>
          <cell r="I409" t="str">
            <v>3057</v>
          </cell>
        </row>
        <row r="409">
          <cell r="O409" t="str">
            <v>1</v>
          </cell>
          <cell r="P409" t="str">
            <v>13</v>
          </cell>
        </row>
        <row r="409">
          <cell r="R409" t="str">
            <v>1</v>
          </cell>
        </row>
        <row r="409">
          <cell r="V409" t="str">
            <v>1</v>
          </cell>
        </row>
        <row r="410">
          <cell r="A410" t="str">
            <v>徐琴</v>
          </cell>
          <cell r="B410" t="str">
            <v>北京龙岩&amp;郑州&amp;厦门&amp;长沙&amp;西安销售（9.00-18.00）</v>
          </cell>
          <cell r="C410" t="str">
            <v>领视科技-营销中心-厦门营销中心-厦门营销二部-销售团队-汤章溢组</v>
          </cell>
          <cell r="D410" t="str">
            <v/>
          </cell>
          <cell r="E410" t="str">
            <v>销售专员</v>
          </cell>
          <cell r="F410" t="str">
            <v>17167737893631440</v>
          </cell>
          <cell r="G410" t="str">
            <v>5</v>
          </cell>
          <cell r="H410" t="str">
            <v>5</v>
          </cell>
          <cell r="I410" t="str">
            <v>2087</v>
          </cell>
        </row>
        <row r="410">
          <cell r="V410" t="str">
            <v>4</v>
          </cell>
        </row>
        <row r="411">
          <cell r="A411" t="str">
            <v>严重阳</v>
          </cell>
          <cell r="B411" t="str">
            <v>北京龙岩&amp;郑州&amp;厦门&amp;长沙&amp;西安销售（9.00-18.00）</v>
          </cell>
          <cell r="C411" t="str">
            <v>领视科技-营销中心-厦门营销中心-厦门营销二部-销售团队-汤章溢组</v>
          </cell>
          <cell r="D411" t="str">
            <v/>
          </cell>
          <cell r="E411" t="str">
            <v>销售专员</v>
          </cell>
          <cell r="F411" t="str">
            <v>17216995468844841</v>
          </cell>
          <cell r="G411" t="str">
            <v>8</v>
          </cell>
          <cell r="H411" t="str">
            <v>5</v>
          </cell>
          <cell r="I411" t="str">
            <v>3553</v>
          </cell>
        </row>
        <row r="411">
          <cell r="V411" t="str">
            <v>1</v>
          </cell>
        </row>
        <row r="412">
          <cell r="A412" t="str">
            <v>蓝青青</v>
          </cell>
          <cell r="B412" t="str">
            <v>北京龙岩&amp;郑州&amp;厦门&amp;长沙&amp;西安销售（9.00-18.00）</v>
          </cell>
          <cell r="C412" t="str">
            <v>领视科技-营销中心-厦门营销中心-厦门营销二部-销售团队-汤章溢组-蓝青青组</v>
          </cell>
          <cell r="D412" t="str">
            <v/>
          </cell>
          <cell r="E412" t="str">
            <v>中级销售主管</v>
          </cell>
          <cell r="F412" t="str">
            <v>16762523471687597</v>
          </cell>
          <cell r="G412" t="str">
            <v>9</v>
          </cell>
          <cell r="H412" t="str">
            <v>5</v>
          </cell>
          <cell r="I412" t="str">
            <v>4013</v>
          </cell>
        </row>
        <row r="413">
          <cell r="A413" t="str">
            <v>康燕</v>
          </cell>
          <cell r="B413" t="str">
            <v>北京龙岩&amp;郑州&amp;厦门&amp;长沙&amp;西安销售（9.00-18.00）</v>
          </cell>
          <cell r="C413" t="str">
            <v>领视科技-营销中心-厦门营销中心-厦门营销二部-销售团队-汤章溢组-许满玉组</v>
          </cell>
          <cell r="D413" t="str">
            <v/>
          </cell>
          <cell r="E413" t="str">
            <v>销售专员</v>
          </cell>
          <cell r="F413" t="str">
            <v>17107340572221379</v>
          </cell>
          <cell r="G413" t="str">
            <v>8</v>
          </cell>
          <cell r="H413" t="str">
            <v>5</v>
          </cell>
          <cell r="I413" t="str">
            <v>3421</v>
          </cell>
        </row>
        <row r="413">
          <cell r="S413" t="str">
            <v>1</v>
          </cell>
        </row>
        <row r="414">
          <cell r="A414" t="str">
            <v>肖汝莉</v>
          </cell>
          <cell r="B414" t="str">
            <v>北京龙岩&amp;郑州&amp;厦门&amp;长沙&amp;西安销售（9.00-18.00）</v>
          </cell>
          <cell r="C414" t="str">
            <v>领视科技-营销中心-厦门营销中心-厦门营销二部-销售团队-汤章溢组-许满玉组</v>
          </cell>
          <cell r="D414" t="str">
            <v/>
          </cell>
          <cell r="E414" t="str">
            <v>销售专员</v>
          </cell>
          <cell r="F414" t="str">
            <v>1717465154515801</v>
          </cell>
          <cell r="G414" t="str">
            <v>8</v>
          </cell>
          <cell r="H414" t="str">
            <v>5</v>
          </cell>
          <cell r="I414" t="str">
            <v>3460</v>
          </cell>
        </row>
        <row r="414">
          <cell r="V414" t="str">
            <v>1</v>
          </cell>
        </row>
        <row r="415">
          <cell r="A415" t="str">
            <v>许满玉</v>
          </cell>
          <cell r="B415" t="str">
            <v>北京龙岩&amp;郑州&amp;厦门&amp;长沙&amp;西安销售（9.00-18.00）</v>
          </cell>
          <cell r="C415" t="str">
            <v>领视科技-营销中心-厦门营销中心-厦门营销二部-销售团队-汤章溢组-许满玉组</v>
          </cell>
          <cell r="D415" t="str">
            <v/>
          </cell>
          <cell r="E415" t="str">
            <v>中级销售主管</v>
          </cell>
          <cell r="F415" t="str">
            <v>16151683062543498</v>
          </cell>
          <cell r="G415" t="str">
            <v>6</v>
          </cell>
          <cell r="H415" t="str">
            <v>5</v>
          </cell>
          <cell r="I415" t="str">
            <v>1484</v>
          </cell>
        </row>
        <row r="415">
          <cell r="R415" t="str">
            <v>2</v>
          </cell>
        </row>
        <row r="415">
          <cell r="V415" t="str">
            <v>3</v>
          </cell>
        </row>
        <row r="416">
          <cell r="A416" t="str">
            <v>周阳</v>
          </cell>
          <cell r="B416" t="str">
            <v>北京龙岩&amp;郑州&amp;厦门&amp;长沙&amp;西安销售（9.00-18.00）</v>
          </cell>
          <cell r="C416" t="str">
            <v>领视科技-营销中心-厦门营销中心-厦门营销二部-销售团队-汤章溢组-许满玉组</v>
          </cell>
          <cell r="D416" t="str">
            <v/>
          </cell>
          <cell r="E416" t="str">
            <v>销售专员</v>
          </cell>
          <cell r="F416" t="str">
            <v>17156735453942002</v>
          </cell>
          <cell r="G416" t="str">
            <v>7</v>
          </cell>
          <cell r="H416" t="str">
            <v>5</v>
          </cell>
          <cell r="I416" t="str">
            <v>2929</v>
          </cell>
        </row>
        <row r="416">
          <cell r="V416" t="str">
            <v>2</v>
          </cell>
        </row>
        <row r="417">
          <cell r="A417" t="str">
            <v>陈珊</v>
          </cell>
          <cell r="B417" t="str">
            <v>厦门办公室</v>
          </cell>
          <cell r="C417" t="str">
            <v>领视科技-营销中心-厦门营销中心-厦门营销二部-运营团队-杜雅妮组</v>
          </cell>
          <cell r="D417" t="str">
            <v/>
          </cell>
          <cell r="E417" t="str">
            <v>运营专员</v>
          </cell>
          <cell r="F417" t="str">
            <v>68335106101222274</v>
          </cell>
          <cell r="G417" t="str">
            <v>5</v>
          </cell>
          <cell r="H417" t="str">
            <v>5</v>
          </cell>
          <cell r="I417" t="str">
            <v>2531</v>
          </cell>
        </row>
        <row r="417">
          <cell r="V417" t="str">
            <v>3</v>
          </cell>
        </row>
        <row r="418">
          <cell r="A418" t="str">
            <v>杜雅妮</v>
          </cell>
          <cell r="B418" t="str">
            <v>厦门办公室</v>
          </cell>
          <cell r="C418" t="str">
            <v>领视科技-营销中心-厦门营销中心-厦门营销二部-运营团队-杜雅妮组</v>
          </cell>
          <cell r="D418" t="str">
            <v/>
          </cell>
          <cell r="E418" t="str">
            <v>运营主管</v>
          </cell>
          <cell r="F418" t="str">
            <v>213947176026647525</v>
          </cell>
          <cell r="G418" t="str">
            <v>9</v>
          </cell>
          <cell r="H418" t="str">
            <v>5</v>
          </cell>
          <cell r="I418" t="str">
            <v>3990</v>
          </cell>
        </row>
        <row r="419">
          <cell r="A419" t="str">
            <v>叶云霞</v>
          </cell>
          <cell r="B419" t="str">
            <v>厦门办公室</v>
          </cell>
          <cell r="C419" t="str">
            <v>领视科技-营销中心-厦门营销中心-厦门营销二部-运营团队-杜雅妮组</v>
          </cell>
          <cell r="D419" t="str">
            <v/>
          </cell>
          <cell r="E419" t="str">
            <v>运营专员</v>
          </cell>
          <cell r="F419" t="str">
            <v>16908547099705555</v>
          </cell>
          <cell r="G419" t="str">
            <v>9</v>
          </cell>
          <cell r="H419" t="str">
            <v>5</v>
          </cell>
          <cell r="I419" t="str">
            <v>3973</v>
          </cell>
        </row>
        <row r="420">
          <cell r="A420" t="str">
            <v>刘益先</v>
          </cell>
          <cell r="B420" t="str">
            <v>北京龙岩&amp;郑州&amp;厦门&amp;长沙&amp;西安销售（9.00-18.00）</v>
          </cell>
          <cell r="C420" t="str">
            <v>领视科技-营销中心-厦门营销中心-厦门营销一部</v>
          </cell>
          <cell r="D420" t="str">
            <v>0616684721361704</v>
          </cell>
          <cell r="E420" t="str">
            <v>营销总监</v>
          </cell>
          <cell r="F420" t="str">
            <v>0616684721361704</v>
          </cell>
          <cell r="G420" t="str">
            <v>9</v>
          </cell>
          <cell r="H420" t="str">
            <v>5</v>
          </cell>
          <cell r="I420" t="str">
            <v>4293</v>
          </cell>
          <cell r="J420" t="str">
            <v>1</v>
          </cell>
          <cell r="K420" t="str">
            <v>300</v>
          </cell>
        </row>
        <row r="420">
          <cell r="V420" t="str">
            <v>0.5</v>
          </cell>
        </row>
        <row r="421">
          <cell r="A421" t="str">
            <v>许欣瑜</v>
          </cell>
          <cell r="B421" t="str">
            <v>厦门办公室</v>
          </cell>
          <cell r="C421" t="str">
            <v>领视科技-营销中心-厦门营销中心-厦门营销一部</v>
          </cell>
          <cell r="D421" t="str">
            <v/>
          </cell>
          <cell r="E421" t="str">
            <v>人事专员</v>
          </cell>
          <cell r="F421" t="str">
            <v>17096044580408739</v>
          </cell>
          <cell r="G421" t="str">
            <v>9</v>
          </cell>
          <cell r="H421" t="str">
            <v>5</v>
          </cell>
          <cell r="I421" t="str">
            <v>4023</v>
          </cell>
        </row>
        <row r="422">
          <cell r="A422" t="str">
            <v>罗石琴</v>
          </cell>
          <cell r="B422" t="str">
            <v>北京龙岩&amp;郑州&amp;厦门&amp;长沙&amp;西安销售（9.00-18.00）</v>
          </cell>
          <cell r="C422" t="str">
            <v>领视科技-营销中心-厦门营销中心-厦门营销一部-销售团队</v>
          </cell>
          <cell r="D422" t="str">
            <v/>
          </cell>
          <cell r="E422" t="str">
            <v>新媒体运营</v>
          </cell>
          <cell r="F422" t="str">
            <v>17391497573593956</v>
          </cell>
          <cell r="G422" t="str">
            <v>5</v>
          </cell>
        </row>
        <row r="422">
          <cell r="I422" t="str">
            <v>1516</v>
          </cell>
        </row>
        <row r="422">
          <cell r="Q422" t="str">
            <v>1</v>
          </cell>
        </row>
        <row r="423">
          <cell r="A423" t="str">
            <v>魏力莉</v>
          </cell>
          <cell r="B423" t="str">
            <v>长泰销售（魏力莉）</v>
          </cell>
          <cell r="C423" t="str">
            <v>领视科技-营销中心-厦门营销中心-厦门营销一部-销售团队-长泰分部</v>
          </cell>
          <cell r="D423" t="str">
            <v>093033116538897629</v>
          </cell>
          <cell r="E423" t="str">
            <v>资深销售三级</v>
          </cell>
          <cell r="F423" t="str">
            <v>093033116538897629</v>
          </cell>
          <cell r="G423" t="str">
            <v>9</v>
          </cell>
          <cell r="H423" t="str">
            <v>5</v>
          </cell>
          <cell r="I423" t="str">
            <v>4665</v>
          </cell>
        </row>
        <row r="424">
          <cell r="A424" t="str">
            <v>陈丹琴</v>
          </cell>
          <cell r="B424" t="str">
            <v>北京龙岩&amp;郑州&amp;厦门&amp;长沙&amp;西安销售（9.00-18.00）</v>
          </cell>
          <cell r="C424" t="str">
            <v>领视科技-营销中心-厦门营销中心-厦门营销一部-销售团队-刘益先组</v>
          </cell>
          <cell r="D424" t="str">
            <v/>
          </cell>
          <cell r="E424" t="str">
            <v>销售专员</v>
          </cell>
          <cell r="F424" t="str">
            <v>17254987414873861</v>
          </cell>
          <cell r="G424" t="str">
            <v>7</v>
          </cell>
          <cell r="H424" t="str">
            <v>5</v>
          </cell>
          <cell r="I424" t="str">
            <v>3061</v>
          </cell>
        </row>
        <row r="424">
          <cell r="V424" t="str">
            <v>1</v>
          </cell>
        </row>
        <row r="425">
          <cell r="A425" t="str">
            <v>黄娜君</v>
          </cell>
          <cell r="B425" t="str">
            <v>北京龙岩&amp;郑州&amp;厦门&amp;长沙&amp;西安销售（9.00-18.00）</v>
          </cell>
          <cell r="C425" t="str">
            <v>领视科技-营销中心-厦门营销中心-厦门营销一部-销售团队-刘益先组</v>
          </cell>
          <cell r="D425" t="str">
            <v/>
          </cell>
          <cell r="E425" t="str">
            <v>资深销售二级</v>
          </cell>
          <cell r="F425" t="str">
            <v>286964381539795523</v>
          </cell>
          <cell r="G425" t="str">
            <v>9</v>
          </cell>
          <cell r="H425" t="str">
            <v>5</v>
          </cell>
          <cell r="I425" t="str">
            <v>3727</v>
          </cell>
          <cell r="J425" t="str">
            <v>9</v>
          </cell>
          <cell r="K425" t="str">
            <v>161</v>
          </cell>
        </row>
        <row r="426">
          <cell r="A426" t="str">
            <v>蓝坤燕</v>
          </cell>
          <cell r="B426" t="str">
            <v>北京龙岩&amp;郑州&amp;厦门&amp;长沙&amp;西安销售（9.00-18.00）</v>
          </cell>
          <cell r="C426" t="str">
            <v>领视科技-营销中心-厦门营销中心-厦门营销一部-销售团队-刘益先组</v>
          </cell>
          <cell r="D426" t="str">
            <v/>
          </cell>
          <cell r="E426" t="str">
            <v>资深销售一级</v>
          </cell>
          <cell r="F426" t="str">
            <v>16176734809969746</v>
          </cell>
          <cell r="G426" t="str">
            <v>9</v>
          </cell>
          <cell r="H426" t="str">
            <v>5</v>
          </cell>
          <cell r="I426" t="str">
            <v>3407</v>
          </cell>
        </row>
        <row r="427">
          <cell r="A427" t="str">
            <v>廖齐辉</v>
          </cell>
          <cell r="B427" t="str">
            <v>北京龙岩&amp;郑州&amp;厦门&amp;长沙&amp;西安销售（9.00-18.00）</v>
          </cell>
          <cell r="C427" t="str">
            <v>领视科技-营销中心-厦门营销中心-厦门营销一部-销售团队-刘益先组</v>
          </cell>
          <cell r="D427" t="str">
            <v/>
          </cell>
          <cell r="E427" t="str">
            <v>资深销售四级</v>
          </cell>
          <cell r="F427" t="str">
            <v>231307494524632207</v>
          </cell>
          <cell r="G427" t="str">
            <v>5</v>
          </cell>
          <cell r="H427" t="str">
            <v>5</v>
          </cell>
          <cell r="I427" t="str">
            <v>1968</v>
          </cell>
        </row>
        <row r="427">
          <cell r="V427" t="str">
            <v>4</v>
          </cell>
        </row>
        <row r="428">
          <cell r="A428" t="str">
            <v>林双玲</v>
          </cell>
          <cell r="B428" t="str">
            <v>北京龙岩&amp;郑州&amp;厦门&amp;长沙&amp;西安销售（9.00-18.00）</v>
          </cell>
          <cell r="C428" t="str">
            <v>领视科技-营销中心-厦门营销中心-厦门营销一部-销售团队-刘益先组</v>
          </cell>
          <cell r="D428" t="str">
            <v/>
          </cell>
          <cell r="E428" t="str">
            <v>销售专员</v>
          </cell>
          <cell r="F428" t="str">
            <v>17119358080695523</v>
          </cell>
          <cell r="G428" t="str">
            <v>8</v>
          </cell>
          <cell r="H428" t="str">
            <v>5</v>
          </cell>
          <cell r="I428" t="str">
            <v>3448</v>
          </cell>
        </row>
        <row r="428">
          <cell r="V428" t="str">
            <v>1</v>
          </cell>
        </row>
        <row r="429">
          <cell r="A429" t="str">
            <v>林雨铮</v>
          </cell>
          <cell r="B429" t="str">
            <v>北京龙岩&amp;郑州&amp;厦门&amp;长沙&amp;西安销售（9.00-18.00）</v>
          </cell>
          <cell r="C429" t="str">
            <v>领视科技-营销中心-厦门营销中心-厦门营销一部-销售团队-刘益先组</v>
          </cell>
          <cell r="D429" t="str">
            <v/>
          </cell>
          <cell r="E429" t="str">
            <v>销售专员</v>
          </cell>
          <cell r="F429" t="str">
            <v>17115092089569351</v>
          </cell>
          <cell r="G429" t="str">
            <v>8</v>
          </cell>
          <cell r="H429" t="str">
            <v>5</v>
          </cell>
          <cell r="I429" t="str">
            <v>2431</v>
          </cell>
          <cell r="J429" t="str">
            <v>2</v>
          </cell>
          <cell r="K429" t="str">
            <v>5</v>
          </cell>
        </row>
        <row r="429">
          <cell r="Q429" t="str">
            <v>2</v>
          </cell>
        </row>
        <row r="430">
          <cell r="A430" t="str">
            <v>温友杭</v>
          </cell>
          <cell r="B430" t="str">
            <v>北京龙岩&amp;郑州&amp;厦门&amp;长沙&amp;西安销售（9.00-18.00）</v>
          </cell>
          <cell r="C430" t="str">
            <v>领视科技-营销中心-厦门营销中心-厦门营销一部-销售团队-刘益先组</v>
          </cell>
          <cell r="D430" t="str">
            <v/>
          </cell>
          <cell r="E430" t="str">
            <v>销售专员</v>
          </cell>
          <cell r="F430" t="str">
            <v>17185918451846403</v>
          </cell>
          <cell r="G430" t="str">
            <v>8</v>
          </cell>
          <cell r="H430" t="str">
            <v>5</v>
          </cell>
          <cell r="I430" t="str">
            <v>4130</v>
          </cell>
          <cell r="J430" t="str">
            <v>2</v>
          </cell>
          <cell r="K430" t="str">
            <v>12</v>
          </cell>
        </row>
        <row r="430">
          <cell r="V430" t="str">
            <v>1</v>
          </cell>
        </row>
        <row r="431">
          <cell r="A431" t="str">
            <v>谢雪平</v>
          </cell>
          <cell r="B431" t="str">
            <v>北京龙岩&amp;郑州&amp;厦门&amp;长沙&amp;西安销售（9.00-18.00）</v>
          </cell>
          <cell r="C431" t="str">
            <v>领视科技-营销中心-厦门营销中心-厦门营销一部-销售团队-刘益先组</v>
          </cell>
          <cell r="D431" t="str">
            <v/>
          </cell>
          <cell r="E431" t="str">
            <v>销售专员</v>
          </cell>
          <cell r="F431" t="str">
            <v>17109867464687947</v>
          </cell>
          <cell r="G431" t="str">
            <v>9</v>
          </cell>
          <cell r="H431" t="str">
            <v>5</v>
          </cell>
          <cell r="I431" t="str">
            <v>3946</v>
          </cell>
        </row>
        <row r="432">
          <cell r="A432" t="str">
            <v>杨潮侠</v>
          </cell>
          <cell r="B432" t="str">
            <v>北京龙岩&amp;郑州&amp;厦门&amp;长沙&amp;西安销售（9.00-18.00）</v>
          </cell>
          <cell r="C432" t="str">
            <v>领视科技-营销中心-厦门营销中心-厦门营销一部-销售团队-刘益先组</v>
          </cell>
          <cell r="D432" t="str">
            <v/>
          </cell>
          <cell r="E432" t="str">
            <v>销售专员</v>
          </cell>
          <cell r="F432" t="str">
            <v>17218701528005091</v>
          </cell>
          <cell r="G432" t="str">
            <v>6</v>
          </cell>
          <cell r="H432" t="str">
            <v>5</v>
          </cell>
          <cell r="I432" t="str">
            <v>2445</v>
          </cell>
        </row>
        <row r="432">
          <cell r="S432" t="str">
            <v>1</v>
          </cell>
        </row>
        <row r="432">
          <cell r="V432" t="str">
            <v>2</v>
          </cell>
        </row>
        <row r="433">
          <cell r="A433" t="str">
            <v>叶瑞珠</v>
          </cell>
          <cell r="B433" t="str">
            <v>北京龙岩&amp;郑州&amp;厦门&amp;长沙&amp;西安销售（9.00-18.00）</v>
          </cell>
          <cell r="C433" t="str">
            <v>领视科技-营销中心-厦门营销中心-厦门营销一部-销售团队-刘益先组</v>
          </cell>
          <cell r="D433" t="str">
            <v/>
          </cell>
          <cell r="E433" t="str">
            <v>销售专员</v>
          </cell>
          <cell r="F433" t="str">
            <v>17119367254713548</v>
          </cell>
          <cell r="G433" t="str">
            <v>6</v>
          </cell>
          <cell r="H433" t="str">
            <v>5</v>
          </cell>
          <cell r="I433" t="str">
            <v>3129</v>
          </cell>
          <cell r="J433" t="str">
            <v>2</v>
          </cell>
          <cell r="K433" t="str">
            <v>7</v>
          </cell>
        </row>
        <row r="433">
          <cell r="Q433" t="str">
            <v>1</v>
          </cell>
        </row>
        <row r="433">
          <cell r="V433" t="str">
            <v>2</v>
          </cell>
        </row>
        <row r="434">
          <cell r="A434" t="str">
            <v>郑鸿政</v>
          </cell>
          <cell r="B434" t="str">
            <v>北京龙岩&amp;郑州&amp;厦门&amp;长沙&amp;西安销售（9.00-18.00）</v>
          </cell>
          <cell r="C434" t="str">
            <v>领视科技-营销中心-厦门营销中心-厦门营销一部-销售团队-刘益先组</v>
          </cell>
          <cell r="D434" t="str">
            <v/>
          </cell>
          <cell r="E434" t="str">
            <v>销售专员</v>
          </cell>
          <cell r="F434" t="str">
            <v>17191937127341355</v>
          </cell>
          <cell r="G434" t="str">
            <v>9</v>
          </cell>
          <cell r="H434" t="str">
            <v>5</v>
          </cell>
          <cell r="I434" t="str">
            <v>3358</v>
          </cell>
        </row>
        <row r="434">
          <cell r="Q434" t="str">
            <v>1</v>
          </cell>
        </row>
        <row r="434">
          <cell r="V434" t="str">
            <v>1</v>
          </cell>
        </row>
        <row r="435">
          <cell r="A435" t="str">
            <v>周贵清</v>
          </cell>
          <cell r="B435" t="str">
            <v>北京龙岩&amp;郑州&amp;厦门&amp;长沙&amp;西安销售（9.00-18.00）</v>
          </cell>
          <cell r="C435" t="str">
            <v>领视科技-营销中心-厦门营销中心-厦门营销一部-销售团队-刘益先组</v>
          </cell>
          <cell r="D435" t="str">
            <v/>
          </cell>
          <cell r="E435" t="str">
            <v>销售专员</v>
          </cell>
          <cell r="F435" t="str">
            <v>17261046047587268</v>
          </cell>
          <cell r="G435" t="str">
            <v>6</v>
          </cell>
          <cell r="H435" t="str">
            <v>5</v>
          </cell>
          <cell r="I435" t="str">
            <v>2520</v>
          </cell>
        </row>
        <row r="436">
          <cell r="A436" t="str">
            <v>刘建镇</v>
          </cell>
          <cell r="B436" t="str">
            <v>北京龙岩&amp;郑州&amp;厦门&amp;长沙&amp;西安销售（9.00-18.00）</v>
          </cell>
          <cell r="C436" t="str">
            <v>领视科技-营销中心-厦门营销中心-厦门营销一部-销售团队-刘益先组-刘建镇组</v>
          </cell>
          <cell r="D436" t="str">
            <v/>
          </cell>
          <cell r="E436" t="str">
            <v>销售主管</v>
          </cell>
          <cell r="F436" t="str">
            <v>16843973611906318</v>
          </cell>
          <cell r="G436" t="str">
            <v>9</v>
          </cell>
          <cell r="H436" t="str">
            <v>5</v>
          </cell>
          <cell r="I436" t="str">
            <v>4076</v>
          </cell>
        </row>
        <row r="437">
          <cell r="A437" t="str">
            <v>李梦阳</v>
          </cell>
          <cell r="B437" t="str">
            <v>厦门办公室</v>
          </cell>
          <cell r="C437" t="str">
            <v>领视科技-营销中心-厦门营销中心-厦门营销一部-运营团队-李梦阳组</v>
          </cell>
          <cell r="D437" t="str">
            <v/>
          </cell>
          <cell r="E437" t="str">
            <v>运营主管</v>
          </cell>
          <cell r="F437" t="str">
            <v>046025331026283547</v>
          </cell>
          <cell r="G437" t="str">
            <v>10</v>
          </cell>
          <cell r="H437" t="str">
            <v>5</v>
          </cell>
          <cell r="I437" t="str">
            <v>5405</v>
          </cell>
        </row>
        <row r="438">
          <cell r="A438" t="str">
            <v>孙敏</v>
          </cell>
          <cell r="B438" t="str">
            <v>厦门办公室</v>
          </cell>
          <cell r="C438" t="str">
            <v>领视科技-营销中心-厦门营销中心-厦门营销一部-运营团队-李梦阳组</v>
          </cell>
          <cell r="D438" t="str">
            <v/>
          </cell>
          <cell r="E438" t="str">
            <v>运营专员</v>
          </cell>
          <cell r="F438" t="str">
            <v>2804636356750870</v>
          </cell>
          <cell r="G438" t="str">
            <v>6</v>
          </cell>
          <cell r="H438" t="str">
            <v>5</v>
          </cell>
          <cell r="I438" t="str">
            <v>2439</v>
          </cell>
          <cell r="J438" t="str">
            <v>3</v>
          </cell>
          <cell r="K438" t="str">
            <v>13</v>
          </cell>
        </row>
        <row r="438">
          <cell r="V438" t="str">
            <v>3</v>
          </cell>
        </row>
        <row r="439">
          <cell r="A439" t="str">
            <v>王家盛</v>
          </cell>
          <cell r="B439" t="str">
            <v>厦门办公室</v>
          </cell>
          <cell r="C439" t="str">
            <v>领视科技-营销中心-厦门营销中心-厦门营销一部-运营团队-李梦阳组</v>
          </cell>
          <cell r="D439" t="str">
            <v/>
          </cell>
          <cell r="E439" t="str">
            <v>运营专员</v>
          </cell>
          <cell r="F439" t="str">
            <v>263249363029183664</v>
          </cell>
          <cell r="G439" t="str">
            <v>9</v>
          </cell>
          <cell r="H439" t="str">
            <v>5</v>
          </cell>
          <cell r="I439" t="str">
            <v>3911</v>
          </cell>
        </row>
        <row r="439">
          <cell r="V439" t="str">
            <v>0.5</v>
          </cell>
        </row>
        <row r="440">
          <cell r="A440" t="str">
            <v>夜琛</v>
          </cell>
          <cell r="B440" t="str">
            <v>厦门办公室</v>
          </cell>
          <cell r="C440" t="str">
            <v>领视科技-营销中心-厦门营销中心-厦门营销一部-运营团队-李梦阳组</v>
          </cell>
          <cell r="D440" t="str">
            <v/>
          </cell>
          <cell r="E440" t="str">
            <v>运营专员</v>
          </cell>
          <cell r="F440" t="str">
            <v>0562086705736895</v>
          </cell>
          <cell r="G440" t="str">
            <v>9</v>
          </cell>
          <cell r="H440" t="str">
            <v>5</v>
          </cell>
          <cell r="I440" t="str">
            <v>4447</v>
          </cell>
        </row>
        <row r="441">
          <cell r="A441" t="str">
            <v>郭学雷</v>
          </cell>
          <cell r="B441" t="str">
            <v>北京龙岩&amp;郑州&amp;厦门&amp;长沙&amp;西安销售（9.00-18.00）</v>
          </cell>
          <cell r="C441" t="str">
            <v>领视科技-营销中心-郑州营销中心</v>
          </cell>
          <cell r="D441" t="str">
            <v/>
          </cell>
          <cell r="E441" t="str">
            <v>营销总监</v>
          </cell>
          <cell r="F441" t="str">
            <v>045050455736418046</v>
          </cell>
        </row>
        <row r="441">
          <cell r="H441" t="str">
            <v>5</v>
          </cell>
        </row>
        <row r="442">
          <cell r="A442" t="str">
            <v>安治豪</v>
          </cell>
          <cell r="B442" t="str">
            <v>北京龙岩&amp;郑州&amp;厦门&amp;长沙&amp;西安销售（9.00-18.00）</v>
          </cell>
          <cell r="C442" t="str">
            <v>领视科技-营销中心-郑州营销中心-销售团队</v>
          </cell>
          <cell r="D442" t="str">
            <v/>
          </cell>
          <cell r="E442" t="str">
            <v>销售专员</v>
          </cell>
          <cell r="F442" t="str">
            <v>16989905264738515</v>
          </cell>
        </row>
        <row r="442">
          <cell r="H442" t="str">
            <v>5</v>
          </cell>
        </row>
        <row r="443">
          <cell r="A443" t="str">
            <v>陈建鹏</v>
          </cell>
          <cell r="B443" t="str">
            <v>北京龙岩&amp;郑州&amp;厦门&amp;长沙&amp;西安销售（9.00-18.00）</v>
          </cell>
          <cell r="C443" t="str">
            <v>领视科技-营销中心-郑州营销中心-销售团队</v>
          </cell>
          <cell r="D443" t="str">
            <v/>
          </cell>
          <cell r="E443" t="str">
            <v>销售专员</v>
          </cell>
          <cell r="F443" t="str">
            <v>17343315175554142</v>
          </cell>
        </row>
        <row r="443">
          <cell r="H443" t="str">
            <v>5</v>
          </cell>
        </row>
        <row r="443">
          <cell r="Q443" t="str">
            <v>1</v>
          </cell>
        </row>
        <row r="443">
          <cell r="S443" t="str">
            <v>8</v>
          </cell>
        </row>
        <row r="444">
          <cell r="A444" t="str">
            <v>雷宇</v>
          </cell>
          <cell r="B444" t="str">
            <v>北京龙岩&amp;郑州&amp;厦门&amp;长沙&amp;西安销售（9.00-18.00）</v>
          </cell>
          <cell r="C444" t="str">
            <v>领视科技-营销中心-郑州营销中心-销售团队</v>
          </cell>
          <cell r="D444" t="str">
            <v/>
          </cell>
          <cell r="E444" t="str">
            <v>销售专员</v>
          </cell>
          <cell r="F444" t="str">
            <v>17288758293837241</v>
          </cell>
        </row>
        <row r="444">
          <cell r="H444" t="str">
            <v>5</v>
          </cell>
        </row>
        <row r="444">
          <cell r="Q444" t="str">
            <v>1</v>
          </cell>
        </row>
        <row r="444">
          <cell r="S444" t="str">
            <v>8</v>
          </cell>
        </row>
        <row r="445">
          <cell r="A445" t="str">
            <v>陆慧敏</v>
          </cell>
          <cell r="B445" t="str">
            <v>北京龙岩&amp;郑州&amp;厦门&amp;长沙&amp;西安销售（9.00-18.00）</v>
          </cell>
          <cell r="C445" t="str">
            <v>领视科技-营销中心-郑州营销中心-销售团队</v>
          </cell>
          <cell r="D445" t="str">
            <v/>
          </cell>
          <cell r="E445" t="str">
            <v>资深销售二级</v>
          </cell>
          <cell r="F445" t="str">
            <v>273264400037768590</v>
          </cell>
        </row>
        <row r="445">
          <cell r="H445" t="str">
            <v>5</v>
          </cell>
        </row>
        <row r="446">
          <cell r="A446" t="str">
            <v>张珍珠</v>
          </cell>
          <cell r="B446" t="str">
            <v>北京龙岩&amp;郑州&amp;厦门&amp;长沙&amp;西安销售（9.00-18.00）</v>
          </cell>
          <cell r="C446" t="str">
            <v>领视科技-营销中心-郑州营销中心-销售团队</v>
          </cell>
          <cell r="D446" t="str">
            <v/>
          </cell>
          <cell r="E446" t="str">
            <v>资深销售二级</v>
          </cell>
          <cell r="F446" t="str">
            <v>112242540224350931</v>
          </cell>
        </row>
        <row r="446">
          <cell r="H446" t="str">
            <v>5</v>
          </cell>
        </row>
        <row r="447">
          <cell r="A447" t="str">
            <v>李贺军</v>
          </cell>
          <cell r="B447" t="str">
            <v>北京龙岩&amp;郑州&amp;厦门&amp;长沙&amp;西安销售（9.00-18.00）</v>
          </cell>
          <cell r="C447" t="str">
            <v>领视科技-营销中心-郑州营销中心-销售团队-张文君组</v>
          </cell>
          <cell r="D447" t="str">
            <v/>
          </cell>
          <cell r="E447" t="str">
            <v>销售专员</v>
          </cell>
          <cell r="F447" t="str">
            <v>17107297815747889</v>
          </cell>
        </row>
        <row r="447">
          <cell r="H447" t="str">
            <v>5</v>
          </cell>
        </row>
        <row r="448">
          <cell r="A448" t="str">
            <v>李婷</v>
          </cell>
          <cell r="B448" t="str">
            <v>北京龙岩&amp;郑州&amp;厦门&amp;长沙&amp;西安销售（9.00-18.00）</v>
          </cell>
          <cell r="C448" t="str">
            <v>领视科技-营销中心-郑州营销中心-销售团队-张文君组</v>
          </cell>
          <cell r="D448" t="str">
            <v/>
          </cell>
          <cell r="E448" t="str">
            <v>销售专员</v>
          </cell>
          <cell r="F448" t="str">
            <v>17319009814276410</v>
          </cell>
          <cell r="G448" t="str">
            <v>1</v>
          </cell>
          <cell r="H448" t="str">
            <v>5</v>
          </cell>
        </row>
        <row r="448">
          <cell r="Q448" t="str">
            <v>2</v>
          </cell>
        </row>
        <row r="448">
          <cell r="S448" t="str">
            <v>7</v>
          </cell>
        </row>
        <row r="449">
          <cell r="A449" t="str">
            <v>张文君</v>
          </cell>
          <cell r="B449" t="str">
            <v>北京龙岩&amp;郑州&amp;厦门&amp;长沙&amp;西安销售（9.00-18.00）</v>
          </cell>
          <cell r="C449" t="str">
            <v>领视科技-营销中心-郑州营销中心-销售团队-张文君组</v>
          </cell>
          <cell r="D449" t="str">
            <v/>
          </cell>
          <cell r="E449" t="str">
            <v>销售主管</v>
          </cell>
          <cell r="F449" t="str">
            <v>650235382324229524</v>
          </cell>
        </row>
        <row r="449">
          <cell r="H449" t="str">
            <v>5</v>
          </cell>
        </row>
        <row r="450">
          <cell r="A450" t="str">
            <v>赵景楠</v>
          </cell>
          <cell r="B450" t="str">
            <v>北京龙岩&amp;郑州&amp;厦门&amp;长沙&amp;西安销售（9.00-18.00）</v>
          </cell>
          <cell r="C450" t="str">
            <v>领视科技-营销中心-郑州营销中心-销售团队-张文君组</v>
          </cell>
          <cell r="D450" t="str">
            <v/>
          </cell>
          <cell r="E450" t="str">
            <v>销售专员</v>
          </cell>
          <cell r="F450" t="str">
            <v>17107287732412413</v>
          </cell>
        </row>
        <row r="450">
          <cell r="H450" t="str">
            <v>5</v>
          </cell>
        </row>
        <row r="451">
          <cell r="A451" t="str">
            <v>高峰</v>
          </cell>
          <cell r="B451" t="str">
            <v>北京龙岩&amp;郑州&amp;厦门&amp;长沙&amp;西安销售（9.00-18.00）</v>
          </cell>
          <cell r="C451" t="str">
            <v>领视科技-营销中心-郑州营销中心-销售团队-菅丽萍组</v>
          </cell>
          <cell r="D451" t="str">
            <v/>
          </cell>
          <cell r="E451" t="str">
            <v>销售专员</v>
          </cell>
          <cell r="F451" t="str">
            <v>17258473650361842</v>
          </cell>
        </row>
        <row r="451">
          <cell r="H451" t="str">
            <v>5</v>
          </cell>
        </row>
        <row r="451">
          <cell r="Q451" t="str">
            <v>1</v>
          </cell>
        </row>
        <row r="451">
          <cell r="S451" t="str">
            <v>8</v>
          </cell>
        </row>
        <row r="452">
          <cell r="A452" t="str">
            <v>李成龙</v>
          </cell>
          <cell r="B452" t="str">
            <v>北京龙岩&amp;郑州&amp;厦门&amp;长沙&amp;西安销售（9.00-18.00）</v>
          </cell>
          <cell r="C452" t="str">
            <v>领视科技-营销中心-郑州营销中心-销售团队-菅丽萍组</v>
          </cell>
          <cell r="D452" t="str">
            <v/>
          </cell>
          <cell r="E452" t="str">
            <v>销售专员</v>
          </cell>
          <cell r="F452" t="str">
            <v>17258472641901411</v>
          </cell>
        </row>
        <row r="452">
          <cell r="H452" t="str">
            <v>5</v>
          </cell>
        </row>
        <row r="452">
          <cell r="Q452" t="str">
            <v>1</v>
          </cell>
        </row>
        <row r="452">
          <cell r="S452" t="str">
            <v>8</v>
          </cell>
        </row>
        <row r="453">
          <cell r="A453" t="str">
            <v>孙世豪</v>
          </cell>
          <cell r="B453" t="str">
            <v>北京龙岩&amp;郑州&amp;厦门&amp;长沙&amp;西安销售（9.00-18.00）</v>
          </cell>
          <cell r="C453" t="str">
            <v>领视科技-营销中心-郑州营销中心-销售团队-菅丽萍组</v>
          </cell>
          <cell r="D453" t="str">
            <v/>
          </cell>
          <cell r="E453" t="str">
            <v>销售专员</v>
          </cell>
          <cell r="F453" t="str">
            <v>17113331970787265</v>
          </cell>
        </row>
        <row r="453">
          <cell r="H453" t="str">
            <v>5</v>
          </cell>
        </row>
        <row r="454">
          <cell r="A454" t="str">
            <v>谢娟</v>
          </cell>
          <cell r="B454" t="str">
            <v>北京龙岩&amp;郑州&amp;厦门&amp;长沙&amp;西安销售（9.00-18.00）</v>
          </cell>
          <cell r="C454" t="str">
            <v>领视科技-营销中心-郑州营销中心-销售团队-菅丽萍组</v>
          </cell>
          <cell r="D454" t="str">
            <v/>
          </cell>
          <cell r="E454" t="str">
            <v>资深销售一级</v>
          </cell>
          <cell r="F454" t="str">
            <v>29014267661135165</v>
          </cell>
        </row>
        <row r="454">
          <cell r="H454" t="str">
            <v>5</v>
          </cell>
        </row>
        <row r="455">
          <cell r="A455" t="str">
            <v>菅丽萍</v>
          </cell>
          <cell r="B455" t="str">
            <v>北京龙岩&amp;郑州&amp;厦门&amp;长沙&amp;西安销售（9.00-18.00）</v>
          </cell>
          <cell r="C455" t="str">
            <v>领视科技-营销中心-郑州营销中心-销售团队-菅丽萍组</v>
          </cell>
          <cell r="D455" t="str">
            <v/>
          </cell>
          <cell r="E455" t="str">
            <v>销售主管</v>
          </cell>
          <cell r="F455" t="str">
            <v>284454674833072117</v>
          </cell>
        </row>
        <row r="455">
          <cell r="H455" t="str">
            <v>5</v>
          </cell>
        </row>
        <row r="455">
          <cell r="T455" t="str">
            <v>3</v>
          </cell>
        </row>
        <row r="456">
          <cell r="A456" t="str">
            <v>柴明军</v>
          </cell>
          <cell r="B456" t="str">
            <v>郑州分部</v>
          </cell>
          <cell r="C456" t="str">
            <v>领视科技-营销中心-郑州营销中心-运营团队</v>
          </cell>
          <cell r="D456" t="str">
            <v/>
          </cell>
          <cell r="E456" t="str">
            <v>运营专员</v>
          </cell>
          <cell r="F456" t="str">
            <v>15946970388354518</v>
          </cell>
        </row>
        <row r="456">
          <cell r="H456" t="str">
            <v>5</v>
          </cell>
        </row>
        <row r="457">
          <cell r="A457" t="str">
            <v>邢卓远</v>
          </cell>
          <cell r="B457" t="str">
            <v>郑州分部</v>
          </cell>
          <cell r="C457" t="str">
            <v>领视科技-营销中心-郑州营销中心-运营团队</v>
          </cell>
          <cell r="D457" t="str">
            <v/>
          </cell>
          <cell r="E457" t="str">
            <v>运营专员</v>
          </cell>
          <cell r="F457" t="str">
            <v>17095184863124866</v>
          </cell>
        </row>
        <row r="457">
          <cell r="H457" t="str">
            <v>5</v>
          </cell>
        </row>
        <row r="458">
          <cell r="A458" t="str">
            <v>张庆庆</v>
          </cell>
          <cell r="B458" t="str">
            <v>郑州分部</v>
          </cell>
          <cell r="C458" t="str">
            <v>领视科技-营销中心-郑州营销中心-运营团队</v>
          </cell>
          <cell r="D458" t="str">
            <v/>
          </cell>
          <cell r="E458" t="str">
            <v>运营专员</v>
          </cell>
          <cell r="F458" t="str">
            <v>283428000024176608</v>
          </cell>
        </row>
        <row r="458">
          <cell r="H458" t="str">
            <v>5</v>
          </cell>
        </row>
        <row r="459">
          <cell r="A459" t="str">
            <v>杜润平</v>
          </cell>
          <cell r="B459" t="str">
            <v>上海办公室</v>
          </cell>
          <cell r="C459" t="str">
            <v>领视科技-总经办</v>
          </cell>
          <cell r="D459" t="str">
            <v/>
          </cell>
          <cell r="E459" t="str">
            <v>总经理助理</v>
          </cell>
          <cell r="F459" t="str">
            <v>16823019820926037</v>
          </cell>
          <cell r="G459" t="str">
            <v>9</v>
          </cell>
          <cell r="H459" t="str">
            <v>5</v>
          </cell>
          <cell r="I459" t="str">
            <v>3911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月度汇总"/>
      <sheetName val="打卡时间"/>
      <sheetName val="每日统计"/>
      <sheetName val="原始记录"/>
    </sheetNames>
    <sheetDataSet>
      <sheetData sheetId="0">
        <row r="1">
          <cell r="A1" t="str">
            <v>月度汇总 统计日期：2025-07-01 至 2025-07-31</v>
          </cell>
        </row>
        <row r="2">
          <cell r="A2" t="str">
            <v>报表生成时间：2025-08-05 13:52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  <cell r="S3" t="str">
            <v>旷工天数</v>
          </cell>
          <cell r="T3" t="str">
            <v>出差时长</v>
          </cell>
          <cell r="U3" t="str">
            <v>外出时长</v>
          </cell>
          <cell r="V3" t="str">
            <v>请假</v>
          </cell>
        </row>
        <row r="3">
          <cell r="AG3" t="str">
            <v>加班总时长</v>
          </cell>
          <cell r="AH3" t="str">
            <v>加班时长（转加班费）</v>
          </cell>
        </row>
        <row r="3">
          <cell r="AK3" t="str">
            <v>加班时长（转调休）</v>
          </cell>
        </row>
        <row r="4">
          <cell r="V4" t="str">
            <v>年假(天)</v>
          </cell>
          <cell r="W4" t="str">
            <v>事假(小时)</v>
          </cell>
          <cell r="X4" t="str">
            <v>病假(天)</v>
          </cell>
          <cell r="Y4" t="str">
            <v>调休(小时)</v>
          </cell>
          <cell r="Z4" t="str">
            <v>婚假(天)</v>
          </cell>
          <cell r="AA4" t="str">
            <v>产假(天)</v>
          </cell>
          <cell r="AB4" t="str">
            <v>陪产假(天)</v>
          </cell>
          <cell r="AC4" t="str">
            <v>丧假(天)</v>
          </cell>
          <cell r="AD4" t="str">
            <v>哺乳假(小时)</v>
          </cell>
          <cell r="AE4" t="str">
            <v>育儿假(天)</v>
          </cell>
          <cell r="AF4" t="str">
            <v>产检假(天)</v>
          </cell>
        </row>
        <row r="4">
          <cell r="AH4" t="str">
            <v>工作日（转加班费）</v>
          </cell>
          <cell r="AI4" t="str">
            <v>休息日（转加班费）</v>
          </cell>
          <cell r="AJ4" t="str">
            <v>节假日（转加班费）</v>
          </cell>
          <cell r="AK4" t="str">
            <v>工作日（转调休）</v>
          </cell>
          <cell r="AL4" t="str">
            <v>休息日（转调休）</v>
          </cell>
        </row>
        <row r="5">
          <cell r="A5" t="str">
            <v>IT</v>
          </cell>
          <cell r="B5" t="str">
            <v>上海办公室</v>
          </cell>
        </row>
        <row r="5">
          <cell r="F5" t="str">
            <v>0131123117643371</v>
          </cell>
        </row>
        <row r="5">
          <cell r="H5" t="str">
            <v>8</v>
          </cell>
        </row>
        <row r="5">
          <cell r="S5" t="str">
            <v>23</v>
          </cell>
        </row>
        <row r="6">
          <cell r="A6" t="str">
            <v>邓雅芳</v>
          </cell>
          <cell r="B6" t="str">
            <v>上海办公室</v>
          </cell>
          <cell r="C6" t="str">
            <v>财务部</v>
          </cell>
        </row>
        <row r="6">
          <cell r="E6" t="str">
            <v>财务主管</v>
          </cell>
          <cell r="F6" t="str">
            <v>1638323873740942</v>
          </cell>
          <cell r="G6" t="str">
            <v>23</v>
          </cell>
          <cell r="H6" t="str">
            <v>8</v>
          </cell>
          <cell r="I6" t="str">
            <v>11241</v>
          </cell>
          <cell r="J6" t="str">
            <v>1</v>
          </cell>
          <cell r="K6" t="str">
            <v>3</v>
          </cell>
        </row>
        <row r="6">
          <cell r="W6" t="str">
            <v>5.5</v>
          </cell>
        </row>
        <row r="6">
          <cell r="Y6" t="str">
            <v>1</v>
          </cell>
        </row>
        <row r="7">
          <cell r="A7" t="str">
            <v>胡生娜</v>
          </cell>
          <cell r="B7" t="str">
            <v>上海办公室</v>
          </cell>
          <cell r="C7" t="str">
            <v>财务部</v>
          </cell>
        </row>
        <row r="7">
          <cell r="E7" t="str">
            <v>财务总监</v>
          </cell>
          <cell r="F7" t="str">
            <v>15909773962266612</v>
          </cell>
          <cell r="G7" t="str">
            <v>22</v>
          </cell>
          <cell r="H7" t="str">
            <v>8</v>
          </cell>
          <cell r="I7" t="str">
            <v>10959</v>
          </cell>
        </row>
        <row r="7">
          <cell r="X7" t="str">
            <v>0.5</v>
          </cell>
          <cell r="Y7" t="str">
            <v>10</v>
          </cell>
        </row>
        <row r="8">
          <cell r="A8" t="str">
            <v>刘玉</v>
          </cell>
          <cell r="B8" t="str">
            <v>上海办公室</v>
          </cell>
          <cell r="C8" t="str">
            <v>财务部</v>
          </cell>
        </row>
        <row r="8">
          <cell r="E8" t="str">
            <v>财务专员</v>
          </cell>
          <cell r="F8" t="str">
            <v>0960510410681073</v>
          </cell>
          <cell r="G8" t="str">
            <v>23</v>
          </cell>
          <cell r="H8" t="str">
            <v>8</v>
          </cell>
          <cell r="I8" t="str">
            <v>11743</v>
          </cell>
        </row>
        <row r="9">
          <cell r="A9" t="str">
            <v>倪亦歆</v>
          </cell>
          <cell r="B9" t="str">
            <v>上海办公室</v>
          </cell>
          <cell r="C9" t="str">
            <v>财务部</v>
          </cell>
        </row>
        <row r="9">
          <cell r="E9" t="str">
            <v>财务专员</v>
          </cell>
          <cell r="F9" t="str">
            <v>17131464937827024</v>
          </cell>
          <cell r="G9" t="str">
            <v>22</v>
          </cell>
          <cell r="H9" t="str">
            <v>8</v>
          </cell>
          <cell r="I9" t="str">
            <v>10982</v>
          </cell>
        </row>
        <row r="9">
          <cell r="W9" t="str">
            <v>8</v>
          </cell>
        </row>
        <row r="10">
          <cell r="A10" t="str">
            <v>张祥</v>
          </cell>
          <cell r="B10" t="str">
            <v>上海办公室</v>
          </cell>
          <cell r="C10" t="str">
            <v>财务部</v>
          </cell>
        </row>
        <row r="10">
          <cell r="E10" t="str">
            <v>财务专员</v>
          </cell>
          <cell r="F10" t="str">
            <v>1746496469586963</v>
          </cell>
          <cell r="G10" t="str">
            <v>23</v>
          </cell>
          <cell r="H10" t="str">
            <v>8</v>
          </cell>
          <cell r="I10" t="str">
            <v>11418</v>
          </cell>
        </row>
        <row r="11">
          <cell r="A11" t="str">
            <v>沈刚</v>
          </cell>
          <cell r="B11" t="str">
            <v>上海产研中心</v>
          </cell>
          <cell r="C11" t="str">
            <v>产研二部</v>
          </cell>
        </row>
        <row r="11">
          <cell r="E11" t="str">
            <v>研发副总</v>
          </cell>
          <cell r="F11" t="str">
            <v>0935050114882322</v>
          </cell>
          <cell r="G11" t="str">
            <v>6</v>
          </cell>
          <cell r="H11" t="str">
            <v>8</v>
          </cell>
          <cell r="I11" t="str">
            <v>545</v>
          </cell>
        </row>
        <row r="11">
          <cell r="R11" t="str">
            <v>6</v>
          </cell>
          <cell r="S11" t="str">
            <v>15</v>
          </cell>
        </row>
        <row r="11">
          <cell r="V11" t="str">
            <v>1.5</v>
          </cell>
        </row>
        <row r="12">
          <cell r="A12" t="str">
            <v>夏菁</v>
          </cell>
          <cell r="B12" t="str">
            <v>上海产研中心</v>
          </cell>
          <cell r="C12" t="str">
            <v>产研二部-测试二部</v>
          </cell>
        </row>
        <row r="12">
          <cell r="E12" t="str">
            <v>测试经理</v>
          </cell>
          <cell r="F12" t="str">
            <v>15989263484262636</v>
          </cell>
          <cell r="G12" t="str">
            <v>20</v>
          </cell>
          <cell r="H12" t="str">
            <v>8</v>
          </cell>
          <cell r="I12" t="str">
            <v>11409</v>
          </cell>
        </row>
        <row r="12">
          <cell r="V12" t="str">
            <v>1</v>
          </cell>
        </row>
        <row r="12">
          <cell r="Y12" t="str">
            <v>19.5</v>
          </cell>
        </row>
        <row r="12">
          <cell r="AC12" t="str">
            <v>2</v>
          </cell>
        </row>
        <row r="12">
          <cell r="AG12" t="str">
            <v>16</v>
          </cell>
        </row>
        <row r="12">
          <cell r="AL12" t="str">
            <v>16</v>
          </cell>
        </row>
        <row r="13">
          <cell r="A13" t="str">
            <v>田方玉</v>
          </cell>
          <cell r="B13" t="str">
            <v>上海产研中心</v>
          </cell>
          <cell r="C13" t="str">
            <v>产研二部-测试二部-后台二组测试组</v>
          </cell>
        </row>
        <row r="13">
          <cell r="E13" t="str">
            <v>测试工程师</v>
          </cell>
          <cell r="F13" t="str">
            <v>17034694841143567</v>
          </cell>
          <cell r="G13" t="str">
            <v>23</v>
          </cell>
          <cell r="H13" t="str">
            <v>8</v>
          </cell>
          <cell r="I13" t="str">
            <v>12386</v>
          </cell>
        </row>
        <row r="13">
          <cell r="W13" t="str">
            <v>1</v>
          </cell>
        </row>
        <row r="14">
          <cell r="A14" t="str">
            <v>张金凯</v>
          </cell>
          <cell r="B14" t="str">
            <v>上海产研中心</v>
          </cell>
          <cell r="C14" t="str">
            <v>产研二部-测试二部-后台二组测试组</v>
          </cell>
        </row>
        <row r="14">
          <cell r="E14" t="str">
            <v>测试主管</v>
          </cell>
          <cell r="F14" t="str">
            <v>16212183796573118</v>
          </cell>
          <cell r="G14" t="str">
            <v>24</v>
          </cell>
          <cell r="H14" t="str">
            <v>8</v>
          </cell>
          <cell r="I14" t="str">
            <v>14385</v>
          </cell>
        </row>
        <row r="14">
          <cell r="Y14" t="str">
            <v>8</v>
          </cell>
        </row>
        <row r="14">
          <cell r="AG14" t="str">
            <v>12</v>
          </cell>
        </row>
        <row r="14">
          <cell r="AL14" t="str">
            <v>12</v>
          </cell>
        </row>
        <row r="15">
          <cell r="A15" t="str">
            <v>赵万龙</v>
          </cell>
          <cell r="B15" t="str">
            <v>上海产研中心</v>
          </cell>
          <cell r="C15" t="str">
            <v>产研二部-测试二部-后台二组测试组</v>
          </cell>
        </row>
        <row r="15">
          <cell r="E15" t="str">
            <v>测试工程师</v>
          </cell>
          <cell r="F15" t="str">
            <v>17337094145133114</v>
          </cell>
          <cell r="G15" t="str">
            <v>24</v>
          </cell>
          <cell r="H15" t="str">
            <v>8</v>
          </cell>
          <cell r="I15" t="str">
            <v>13330</v>
          </cell>
        </row>
        <row r="15">
          <cell r="AG15" t="str">
            <v>8</v>
          </cell>
        </row>
        <row r="15">
          <cell r="AL15" t="str">
            <v>8</v>
          </cell>
        </row>
        <row r="16">
          <cell r="A16" t="str">
            <v>吴登朋</v>
          </cell>
          <cell r="B16" t="str">
            <v>上海产研中心</v>
          </cell>
          <cell r="C16" t="str">
            <v>产研二部-测试二部-后台一组测试组</v>
          </cell>
        </row>
        <row r="16">
          <cell r="E16" t="str">
            <v>测试工程师</v>
          </cell>
          <cell r="F16" t="str">
            <v>16762529591921661</v>
          </cell>
          <cell r="G16" t="str">
            <v>27</v>
          </cell>
          <cell r="H16" t="str">
            <v>8</v>
          </cell>
          <cell r="I16" t="str">
            <v>14289</v>
          </cell>
        </row>
        <row r="16">
          <cell r="V16" t="str">
            <v>0.5</v>
          </cell>
        </row>
        <row r="16">
          <cell r="Y16" t="str">
            <v>0.5</v>
          </cell>
        </row>
        <row r="16">
          <cell r="AG16" t="str">
            <v>27</v>
          </cell>
        </row>
        <row r="16">
          <cell r="AI16" t="str">
            <v>27</v>
          </cell>
        </row>
        <row r="17">
          <cell r="A17" t="str">
            <v>徐姣姣</v>
          </cell>
          <cell r="B17" t="str">
            <v>上海产研中心</v>
          </cell>
          <cell r="C17" t="str">
            <v>产研二部-测试二部-后台一组测试组</v>
          </cell>
        </row>
        <row r="17">
          <cell r="E17" t="str">
            <v>测试工程师</v>
          </cell>
          <cell r="F17" t="str">
            <v>16762526817343608</v>
          </cell>
          <cell r="G17" t="str">
            <v>25</v>
          </cell>
          <cell r="H17" t="str">
            <v>8</v>
          </cell>
          <cell r="I17" t="str">
            <v>13780</v>
          </cell>
        </row>
        <row r="17">
          <cell r="AG17" t="str">
            <v>16</v>
          </cell>
        </row>
        <row r="17">
          <cell r="AI17" t="str">
            <v>16</v>
          </cell>
        </row>
        <row r="18">
          <cell r="A18" t="str">
            <v>程坤宇</v>
          </cell>
          <cell r="B18" t="str">
            <v>上海产研中心</v>
          </cell>
          <cell r="C18" t="str">
            <v>产研二部-测试二部-教育二组测试组</v>
          </cell>
        </row>
        <row r="18">
          <cell r="E18" t="str">
            <v>测试工程师</v>
          </cell>
          <cell r="F18" t="str">
            <v>16903367455472828</v>
          </cell>
          <cell r="G18" t="str">
            <v>25</v>
          </cell>
          <cell r="H18" t="str">
            <v>8</v>
          </cell>
          <cell r="I18" t="str">
            <v>13116</v>
          </cell>
        </row>
        <row r="18">
          <cell r="AG18" t="str">
            <v>16</v>
          </cell>
        </row>
        <row r="18">
          <cell r="AI18" t="str">
            <v>16</v>
          </cell>
        </row>
        <row r="19">
          <cell r="A19" t="str">
            <v>张双麒</v>
          </cell>
          <cell r="B19" t="str">
            <v>上海产研中心</v>
          </cell>
          <cell r="C19" t="str">
            <v>产研二部-测试二部-教育二组测试组</v>
          </cell>
        </row>
        <row r="19">
          <cell r="E19" t="str">
            <v>测试工程师</v>
          </cell>
          <cell r="F19" t="str">
            <v>17096925012836857</v>
          </cell>
          <cell r="G19" t="str">
            <v>24</v>
          </cell>
          <cell r="H19" t="str">
            <v>8</v>
          </cell>
          <cell r="I19" t="str">
            <v>12772</v>
          </cell>
        </row>
        <row r="19">
          <cell r="AG19" t="str">
            <v>8</v>
          </cell>
        </row>
        <row r="19">
          <cell r="AI19" t="str">
            <v>8</v>
          </cell>
        </row>
        <row r="20">
          <cell r="A20" t="str">
            <v>张程莹</v>
          </cell>
          <cell r="B20" t="str">
            <v>深圳考勤组（研发团队）</v>
          </cell>
          <cell r="C20" t="str">
            <v>产研二部-测试二部-业务管理三组测试组</v>
          </cell>
        </row>
        <row r="20">
          <cell r="E20" t="str">
            <v>测试主管</v>
          </cell>
          <cell r="F20" t="str">
            <v>16914596109847929</v>
          </cell>
          <cell r="G20" t="str">
            <v>23</v>
          </cell>
          <cell r="H20" t="str">
            <v>8</v>
          </cell>
          <cell r="I20" t="str">
            <v>12397</v>
          </cell>
        </row>
        <row r="21">
          <cell r="A21" t="str">
            <v>徐宁</v>
          </cell>
          <cell r="B21" t="str">
            <v>上海产研中心</v>
          </cell>
          <cell r="C21" t="str">
            <v>产研二部-测试二部-业务管理一组测试组</v>
          </cell>
        </row>
        <row r="21">
          <cell r="E21" t="str">
            <v>测试工程师</v>
          </cell>
          <cell r="F21" t="str">
            <v>16988040360373441</v>
          </cell>
          <cell r="G21" t="str">
            <v>24</v>
          </cell>
          <cell r="H21" t="str">
            <v>8</v>
          </cell>
          <cell r="I21" t="str">
            <v>12376</v>
          </cell>
        </row>
        <row r="21">
          <cell r="Y21" t="str">
            <v>1</v>
          </cell>
        </row>
        <row r="21">
          <cell r="AG21" t="str">
            <v>8</v>
          </cell>
        </row>
        <row r="21">
          <cell r="AL21" t="str">
            <v>8</v>
          </cell>
        </row>
        <row r="22">
          <cell r="A22" t="str">
            <v>尹钧正</v>
          </cell>
          <cell r="B22" t="str">
            <v>上海产研中心</v>
          </cell>
          <cell r="C22" t="str">
            <v>产研二部-测试二部-业务管理一组测试组</v>
          </cell>
        </row>
        <row r="22">
          <cell r="E22" t="str">
            <v>测试工程师</v>
          </cell>
          <cell r="F22" t="str">
            <v>16855853223868848</v>
          </cell>
          <cell r="G22" t="str">
            <v>20</v>
          </cell>
          <cell r="H22" t="str">
            <v>8</v>
          </cell>
          <cell r="I22" t="str">
            <v>9891</v>
          </cell>
          <cell r="J22" t="str">
            <v>8</v>
          </cell>
          <cell r="K22" t="str">
            <v>34</v>
          </cell>
        </row>
        <row r="22">
          <cell r="X22" t="str">
            <v>3</v>
          </cell>
          <cell r="Y22" t="str">
            <v>5</v>
          </cell>
        </row>
        <row r="23">
          <cell r="A23" t="str">
            <v>董磊（离职）</v>
          </cell>
          <cell r="B23" t="str">
            <v>未加入考勤组</v>
          </cell>
          <cell r="C23" t="str">
            <v>产研二部-产品部-业务管理一组产品组</v>
          </cell>
        </row>
        <row r="23">
          <cell r="E23" t="str">
            <v>产品经理</v>
          </cell>
          <cell r="F23" t="str">
            <v>17344003182186812</v>
          </cell>
          <cell r="G23" t="str">
            <v>22</v>
          </cell>
          <cell r="H23" t="str">
            <v>8</v>
          </cell>
          <cell r="I23" t="str">
            <v>10465</v>
          </cell>
          <cell r="J23" t="str">
            <v>6</v>
          </cell>
          <cell r="K23" t="str">
            <v>38</v>
          </cell>
        </row>
        <row r="23">
          <cell r="W23" t="str">
            <v>6</v>
          </cell>
        </row>
        <row r="24">
          <cell r="A24" t="str">
            <v>刘浩</v>
          </cell>
          <cell r="B24" t="str">
            <v>上海产研中心</v>
          </cell>
          <cell r="C24" t="str">
            <v>产研二部-产品部-业务管理一组产品组</v>
          </cell>
        </row>
        <row r="24">
          <cell r="E24" t="str">
            <v>产品经理</v>
          </cell>
          <cell r="F24" t="str">
            <v>17181576014916335</v>
          </cell>
          <cell r="G24" t="str">
            <v>23</v>
          </cell>
          <cell r="H24" t="str">
            <v>8</v>
          </cell>
          <cell r="I24" t="str">
            <v>11531</v>
          </cell>
        </row>
        <row r="25">
          <cell r="A25" t="str">
            <v>孙唯嘉</v>
          </cell>
          <cell r="B25" t="str">
            <v>上海产研中心</v>
          </cell>
          <cell r="C25" t="str">
            <v>产研二部-产品部-业务管理一组产品组</v>
          </cell>
        </row>
        <row r="25">
          <cell r="E25" t="str">
            <v>产品主管</v>
          </cell>
          <cell r="F25" t="str">
            <v>1660529652288531</v>
          </cell>
          <cell r="G25" t="str">
            <v>24</v>
          </cell>
          <cell r="H25" t="str">
            <v>8</v>
          </cell>
          <cell r="I25" t="str">
            <v>11500</v>
          </cell>
          <cell r="J25" t="str">
            <v>11</v>
          </cell>
          <cell r="K25" t="str">
            <v>56</v>
          </cell>
        </row>
        <row r="25">
          <cell r="R25" t="str">
            <v>1</v>
          </cell>
        </row>
        <row r="25">
          <cell r="Y25" t="str">
            <v>2.5</v>
          </cell>
        </row>
        <row r="25">
          <cell r="AG25" t="str">
            <v>4</v>
          </cell>
        </row>
        <row r="25">
          <cell r="AL25" t="str">
            <v>4</v>
          </cell>
        </row>
        <row r="26">
          <cell r="A26" t="str">
            <v>张家惠</v>
          </cell>
          <cell r="B26" t="str">
            <v>上海产研中心</v>
          </cell>
          <cell r="C26" t="str">
            <v>产研二部-后台二组-测试</v>
          </cell>
        </row>
        <row r="26">
          <cell r="E26" t="str">
            <v>测试工程师</v>
          </cell>
          <cell r="F26" t="str">
            <v>16988036666353838</v>
          </cell>
          <cell r="G26" t="str">
            <v>24</v>
          </cell>
          <cell r="H26" t="str">
            <v>8</v>
          </cell>
          <cell r="I26" t="str">
            <v>13133</v>
          </cell>
        </row>
        <row r="26">
          <cell r="AG26" t="str">
            <v>8</v>
          </cell>
        </row>
        <row r="26">
          <cell r="AL26" t="str">
            <v>8</v>
          </cell>
        </row>
        <row r="27">
          <cell r="A27" t="str">
            <v>顾学新</v>
          </cell>
          <cell r="B27" t="str">
            <v>上海产研中心</v>
          </cell>
          <cell r="C27" t="str">
            <v>产研二部-后台二组-开发</v>
          </cell>
        </row>
        <row r="27">
          <cell r="E27" t="str">
            <v>Java开发工程师</v>
          </cell>
          <cell r="F27" t="str">
            <v>17337118757229596</v>
          </cell>
          <cell r="G27" t="str">
            <v>23</v>
          </cell>
          <cell r="H27" t="str">
            <v>8</v>
          </cell>
          <cell r="I27" t="str">
            <v>12598</v>
          </cell>
        </row>
        <row r="28">
          <cell r="A28" t="str">
            <v>胡军</v>
          </cell>
          <cell r="B28" t="str">
            <v>上海产研中心</v>
          </cell>
          <cell r="C28" t="str">
            <v>产研二部-后台二组-开发</v>
          </cell>
        </row>
        <row r="28">
          <cell r="E28" t="str">
            <v>研发主管</v>
          </cell>
          <cell r="F28" t="str">
            <v>16145652584269973</v>
          </cell>
          <cell r="G28" t="str">
            <v>20</v>
          </cell>
          <cell r="H28" t="str">
            <v>8</v>
          </cell>
          <cell r="I28" t="str">
            <v>10923</v>
          </cell>
          <cell r="J28" t="str">
            <v>1</v>
          </cell>
          <cell r="K28" t="str">
            <v>3</v>
          </cell>
        </row>
        <row r="28">
          <cell r="Q28" t="str">
            <v>1</v>
          </cell>
        </row>
        <row r="28">
          <cell r="T28" t="str">
            <v>2</v>
          </cell>
        </row>
        <row r="28">
          <cell r="V28" t="str">
            <v>1</v>
          </cell>
        </row>
        <row r="29">
          <cell r="A29" t="str">
            <v>焦少平</v>
          </cell>
          <cell r="B29" t="str">
            <v>上海产研中心</v>
          </cell>
          <cell r="C29" t="str">
            <v>产研二部-后台二组-开发</v>
          </cell>
        </row>
        <row r="29">
          <cell r="E29" t="str">
            <v>Java开发工程师</v>
          </cell>
          <cell r="F29" t="str">
            <v>17092593888418049</v>
          </cell>
          <cell r="G29" t="str">
            <v>24</v>
          </cell>
          <cell r="H29" t="str">
            <v>8</v>
          </cell>
          <cell r="I29" t="str">
            <v>12634</v>
          </cell>
          <cell r="J29" t="str">
            <v>5</v>
          </cell>
          <cell r="K29" t="str">
            <v>25</v>
          </cell>
        </row>
        <row r="29">
          <cell r="AG29" t="str">
            <v>8</v>
          </cell>
        </row>
        <row r="29">
          <cell r="AI29" t="str">
            <v>8</v>
          </cell>
        </row>
        <row r="30">
          <cell r="A30" t="str">
            <v>孙运成</v>
          </cell>
          <cell r="B30" t="str">
            <v>上海产研中心</v>
          </cell>
          <cell r="C30" t="str">
            <v>产研二部-后台二组-开发</v>
          </cell>
        </row>
        <row r="30">
          <cell r="E30" t="str">
            <v>Java开发工程师</v>
          </cell>
          <cell r="F30" t="str">
            <v>16781566411223385</v>
          </cell>
          <cell r="G30" t="str">
            <v>23</v>
          </cell>
          <cell r="H30" t="str">
            <v>8</v>
          </cell>
          <cell r="I30" t="str">
            <v>12832</v>
          </cell>
          <cell r="J30" t="str">
            <v>1</v>
          </cell>
          <cell r="K30" t="str">
            <v>1</v>
          </cell>
        </row>
        <row r="30">
          <cell r="W30" t="str">
            <v>2.5</v>
          </cell>
        </row>
        <row r="31">
          <cell r="A31" t="str">
            <v>王敬豪</v>
          </cell>
          <cell r="B31" t="str">
            <v>上海产研中心</v>
          </cell>
          <cell r="C31" t="str">
            <v>产研二部-后台二组-开发</v>
          </cell>
        </row>
        <row r="31">
          <cell r="E31" t="str">
            <v>Java开发工程师</v>
          </cell>
          <cell r="F31" t="str">
            <v>16575053120257284</v>
          </cell>
          <cell r="G31" t="str">
            <v>23</v>
          </cell>
          <cell r="H31" t="str">
            <v>8</v>
          </cell>
          <cell r="I31" t="str">
            <v>12645</v>
          </cell>
        </row>
        <row r="32">
          <cell r="A32" t="str">
            <v>肖嘉俊</v>
          </cell>
          <cell r="B32" t="str">
            <v>上海产研中心</v>
          </cell>
          <cell r="C32" t="str">
            <v>产研二部-后台二组-开发</v>
          </cell>
        </row>
        <row r="32">
          <cell r="E32" t="str">
            <v>Java开发工程师</v>
          </cell>
          <cell r="F32" t="str">
            <v>17415723943155134</v>
          </cell>
          <cell r="G32" t="str">
            <v>23</v>
          </cell>
          <cell r="H32" t="str">
            <v>8</v>
          </cell>
          <cell r="I32" t="str">
            <v>13223</v>
          </cell>
        </row>
        <row r="33">
          <cell r="A33" t="str">
            <v>徐世鹏</v>
          </cell>
          <cell r="B33" t="str">
            <v>上海产研中心</v>
          </cell>
          <cell r="C33" t="str">
            <v>产研二部-后台二组-开发</v>
          </cell>
        </row>
        <row r="33">
          <cell r="E33" t="str">
            <v>Java开发工程师</v>
          </cell>
          <cell r="F33" t="str">
            <v>1732499682667233</v>
          </cell>
          <cell r="G33" t="str">
            <v>23</v>
          </cell>
          <cell r="H33" t="str">
            <v>8</v>
          </cell>
          <cell r="I33" t="str">
            <v>13668</v>
          </cell>
        </row>
        <row r="34">
          <cell r="A34" t="str">
            <v>薛文博</v>
          </cell>
          <cell r="B34" t="str">
            <v>上海产研中心</v>
          </cell>
          <cell r="C34" t="str">
            <v>产研二部-后台二组-开发</v>
          </cell>
        </row>
        <row r="34">
          <cell r="E34" t="str">
            <v>Java开发工程师</v>
          </cell>
          <cell r="F34" t="str">
            <v>17344867523815950</v>
          </cell>
          <cell r="G34" t="str">
            <v>23</v>
          </cell>
          <cell r="H34" t="str">
            <v>8</v>
          </cell>
          <cell r="I34" t="str">
            <v>12009</v>
          </cell>
          <cell r="J34" t="str">
            <v>8</v>
          </cell>
          <cell r="K34" t="str">
            <v>11</v>
          </cell>
        </row>
        <row r="35">
          <cell r="A35" t="str">
            <v>周宏坤</v>
          </cell>
          <cell r="B35" t="str">
            <v>上海产研中心</v>
          </cell>
          <cell r="C35" t="str">
            <v>产研二部-后台二组-开发</v>
          </cell>
        </row>
        <row r="35">
          <cell r="E35" t="str">
            <v>资深Java开发工程师</v>
          </cell>
          <cell r="F35" t="str">
            <v>01040162602521514269</v>
          </cell>
          <cell r="G35" t="str">
            <v>24</v>
          </cell>
          <cell r="H35" t="str">
            <v>8</v>
          </cell>
          <cell r="I35" t="str">
            <v>12540</v>
          </cell>
          <cell r="J35" t="str">
            <v>2</v>
          </cell>
          <cell r="K35" t="str">
            <v>5</v>
          </cell>
        </row>
        <row r="35">
          <cell r="Q35" t="str">
            <v>1</v>
          </cell>
        </row>
        <row r="35">
          <cell r="W35" t="str">
            <v>2.5</v>
          </cell>
        </row>
        <row r="35">
          <cell r="AG35" t="str">
            <v>8</v>
          </cell>
        </row>
        <row r="35">
          <cell r="AI35" t="str">
            <v>8</v>
          </cell>
        </row>
        <row r="36">
          <cell r="A36" t="str">
            <v>汪诗雨</v>
          </cell>
          <cell r="B36" t="str">
            <v>上海产研中心</v>
          </cell>
          <cell r="C36" t="str">
            <v>产研二部-后台一组-测试</v>
          </cell>
        </row>
        <row r="36">
          <cell r="E36" t="str">
            <v>测试工程师</v>
          </cell>
          <cell r="F36" t="str">
            <v>1698803414506584</v>
          </cell>
          <cell r="G36" t="str">
            <v>24</v>
          </cell>
          <cell r="H36" t="str">
            <v>8</v>
          </cell>
          <cell r="I36" t="str">
            <v>12052</v>
          </cell>
        </row>
        <row r="36">
          <cell r="V36" t="str">
            <v>1</v>
          </cell>
        </row>
        <row r="36">
          <cell r="Y36" t="str">
            <v>5</v>
          </cell>
        </row>
        <row r="36">
          <cell r="AG36" t="str">
            <v>11.5</v>
          </cell>
        </row>
        <row r="36">
          <cell r="AL36" t="str">
            <v>11.5</v>
          </cell>
        </row>
        <row r="37">
          <cell r="A37" t="str">
            <v>邢杏杏</v>
          </cell>
          <cell r="B37" t="str">
            <v>上海产研中心</v>
          </cell>
          <cell r="C37" t="str">
            <v>产研二部-后台一组-测试</v>
          </cell>
        </row>
        <row r="37">
          <cell r="E37" t="str">
            <v>测试主管</v>
          </cell>
          <cell r="F37" t="str">
            <v>16212182760667137</v>
          </cell>
          <cell r="G37" t="str">
            <v>26</v>
          </cell>
          <cell r="H37" t="str">
            <v>8</v>
          </cell>
          <cell r="I37" t="str">
            <v>14582</v>
          </cell>
        </row>
        <row r="37">
          <cell r="Y37" t="str">
            <v>1.5</v>
          </cell>
        </row>
        <row r="37">
          <cell r="AG37" t="str">
            <v>21</v>
          </cell>
        </row>
        <row r="37">
          <cell r="AL37" t="str">
            <v>21</v>
          </cell>
        </row>
        <row r="38">
          <cell r="A38" t="str">
            <v>崔红达</v>
          </cell>
          <cell r="B38" t="str">
            <v>上海产研中心</v>
          </cell>
          <cell r="C38" t="str">
            <v>产研二部-后台一组-开发</v>
          </cell>
        </row>
        <row r="38">
          <cell r="E38" t="str">
            <v>Java开发工程师</v>
          </cell>
          <cell r="F38" t="str">
            <v>17415723321778421</v>
          </cell>
          <cell r="G38" t="str">
            <v>23</v>
          </cell>
          <cell r="H38" t="str">
            <v>8</v>
          </cell>
          <cell r="I38" t="str">
            <v>12653</v>
          </cell>
        </row>
        <row r="38">
          <cell r="W38" t="str">
            <v>1</v>
          </cell>
        </row>
        <row r="39">
          <cell r="A39" t="str">
            <v>黄健</v>
          </cell>
          <cell r="B39" t="str">
            <v>上海产研中心</v>
          </cell>
          <cell r="C39" t="str">
            <v>产研二部-后台一组-开发</v>
          </cell>
        </row>
        <row r="39">
          <cell r="E39" t="str">
            <v>Java开发工程师</v>
          </cell>
          <cell r="F39" t="str">
            <v>16581107896061512</v>
          </cell>
          <cell r="G39" t="str">
            <v>24</v>
          </cell>
          <cell r="H39" t="str">
            <v>8</v>
          </cell>
          <cell r="I39" t="str">
            <v>13190</v>
          </cell>
        </row>
        <row r="39">
          <cell r="Y39" t="str">
            <v>8</v>
          </cell>
        </row>
        <row r="39">
          <cell r="AG39" t="str">
            <v>12</v>
          </cell>
        </row>
        <row r="39">
          <cell r="AI39" t="str">
            <v>5.5</v>
          </cell>
        </row>
        <row r="39">
          <cell r="AL39" t="str">
            <v>6.5</v>
          </cell>
        </row>
        <row r="40">
          <cell r="A40" t="str">
            <v>蓝传涛</v>
          </cell>
          <cell r="B40" t="str">
            <v>上海产研中心</v>
          </cell>
          <cell r="C40" t="str">
            <v>产研二部-后台一组-开发</v>
          </cell>
        </row>
        <row r="40">
          <cell r="E40" t="str">
            <v>Java开发工程师</v>
          </cell>
          <cell r="F40" t="str">
            <v>16988036353596971</v>
          </cell>
          <cell r="G40" t="str">
            <v>26</v>
          </cell>
          <cell r="H40" t="str">
            <v>8</v>
          </cell>
          <cell r="I40" t="str">
            <v>13753</v>
          </cell>
        </row>
        <row r="40">
          <cell r="Y40" t="str">
            <v>2.5</v>
          </cell>
        </row>
        <row r="40">
          <cell r="AG40" t="str">
            <v>22</v>
          </cell>
        </row>
        <row r="40">
          <cell r="AI40" t="str">
            <v>22</v>
          </cell>
        </row>
        <row r="41">
          <cell r="A41" t="str">
            <v>李纤</v>
          </cell>
          <cell r="B41" t="str">
            <v>上海产研中心</v>
          </cell>
          <cell r="C41" t="str">
            <v>产研二部-后台一组-开发</v>
          </cell>
        </row>
        <row r="41">
          <cell r="E41" t="str">
            <v>Java开发工程师</v>
          </cell>
          <cell r="F41" t="str">
            <v>17324994168299601</v>
          </cell>
          <cell r="G41" t="str">
            <v>24</v>
          </cell>
          <cell r="H41" t="str">
            <v>8</v>
          </cell>
          <cell r="I41" t="str">
            <v>13572</v>
          </cell>
        </row>
        <row r="41">
          <cell r="Y41" t="str">
            <v>8</v>
          </cell>
        </row>
        <row r="41">
          <cell r="AG41" t="str">
            <v>12.5</v>
          </cell>
        </row>
        <row r="41">
          <cell r="AL41" t="str">
            <v>12.5</v>
          </cell>
        </row>
        <row r="42">
          <cell r="A42" t="str">
            <v>刘程</v>
          </cell>
          <cell r="B42" t="str">
            <v>上海产研中心</v>
          </cell>
          <cell r="C42" t="str">
            <v>产研二部-后台一组-开发</v>
          </cell>
        </row>
        <row r="42">
          <cell r="E42" t="str">
            <v>Java开发工程师</v>
          </cell>
          <cell r="F42" t="str">
            <v>2134370005682739</v>
          </cell>
          <cell r="G42" t="str">
            <v>23</v>
          </cell>
          <cell r="H42" t="str">
            <v>8</v>
          </cell>
          <cell r="I42" t="str">
            <v>12768</v>
          </cell>
        </row>
        <row r="42">
          <cell r="V42" t="str">
            <v>1</v>
          </cell>
        </row>
        <row r="42">
          <cell r="Y42" t="str">
            <v>1</v>
          </cell>
        </row>
        <row r="42">
          <cell r="AG42" t="str">
            <v>4</v>
          </cell>
        </row>
        <row r="42">
          <cell r="AL42" t="str">
            <v>4</v>
          </cell>
        </row>
        <row r="43">
          <cell r="A43" t="str">
            <v>刘帅龙</v>
          </cell>
          <cell r="B43" t="str">
            <v>上海产研中心</v>
          </cell>
          <cell r="C43" t="str">
            <v>产研二部-后台一组-开发</v>
          </cell>
        </row>
        <row r="43">
          <cell r="E43" t="str">
            <v>资深Java开发工程师</v>
          </cell>
          <cell r="F43" t="str">
            <v>17542721647586606</v>
          </cell>
        </row>
        <row r="44">
          <cell r="A44" t="str">
            <v>陆诗尧</v>
          </cell>
          <cell r="B44" t="str">
            <v>上海产研中心</v>
          </cell>
          <cell r="C44" t="str">
            <v>产研二部-后台一组-开发</v>
          </cell>
        </row>
        <row r="44">
          <cell r="E44" t="str">
            <v>Java开发工程师</v>
          </cell>
          <cell r="F44" t="str">
            <v>16988044573119773</v>
          </cell>
          <cell r="G44" t="str">
            <v>28</v>
          </cell>
          <cell r="H44" t="str">
            <v>8</v>
          </cell>
          <cell r="I44" t="str">
            <v>13510</v>
          </cell>
          <cell r="J44" t="str">
            <v>13</v>
          </cell>
          <cell r="K44" t="str">
            <v>50</v>
          </cell>
        </row>
        <row r="44">
          <cell r="R44" t="str">
            <v>1</v>
          </cell>
        </row>
        <row r="44">
          <cell r="AG44" t="str">
            <v>7</v>
          </cell>
        </row>
        <row r="44">
          <cell r="AL44" t="str">
            <v>7</v>
          </cell>
        </row>
        <row r="45">
          <cell r="A45" t="str">
            <v>邱成</v>
          </cell>
          <cell r="B45" t="str">
            <v>上海产研中心</v>
          </cell>
          <cell r="C45" t="str">
            <v>产研二部-后台一组-开发</v>
          </cell>
        </row>
        <row r="45">
          <cell r="E45" t="str">
            <v>Java开发工程师</v>
          </cell>
          <cell r="F45" t="str">
            <v>16774627900156539</v>
          </cell>
          <cell r="G45" t="str">
            <v>25</v>
          </cell>
          <cell r="H45" t="str">
            <v>8</v>
          </cell>
          <cell r="I45" t="str">
            <v>13416</v>
          </cell>
        </row>
        <row r="45">
          <cell r="AG45" t="str">
            <v>14.5</v>
          </cell>
        </row>
        <row r="45">
          <cell r="AI45" t="str">
            <v>14.5</v>
          </cell>
        </row>
        <row r="46">
          <cell r="A46" t="str">
            <v>汤喆</v>
          </cell>
          <cell r="B46" t="str">
            <v>上海产研中心</v>
          </cell>
          <cell r="C46" t="str">
            <v>产研二部-后台一组-开发</v>
          </cell>
        </row>
        <row r="46">
          <cell r="E46" t="str">
            <v>研发主管</v>
          </cell>
          <cell r="F46" t="str">
            <v>0966650541882082</v>
          </cell>
          <cell r="G46" t="str">
            <v>23</v>
          </cell>
          <cell r="H46" t="str">
            <v>8</v>
          </cell>
          <cell r="I46" t="str">
            <v>13424</v>
          </cell>
        </row>
        <row r="46">
          <cell r="X46" t="str">
            <v>1</v>
          </cell>
          <cell r="Y46" t="str">
            <v>8</v>
          </cell>
        </row>
        <row r="46">
          <cell r="AG46" t="str">
            <v>11</v>
          </cell>
        </row>
        <row r="46">
          <cell r="AL46" t="str">
            <v>11</v>
          </cell>
        </row>
        <row r="47">
          <cell r="A47" t="str">
            <v>郭洁</v>
          </cell>
          <cell r="B47" t="str">
            <v>上海产研中心</v>
          </cell>
          <cell r="C47" t="str">
            <v>产研二部-设计部</v>
          </cell>
        </row>
        <row r="47">
          <cell r="E47" t="str">
            <v>产品部经理</v>
          </cell>
          <cell r="F47" t="str">
            <v>23323229681178036</v>
          </cell>
          <cell r="G47" t="str">
            <v>24</v>
          </cell>
          <cell r="H47" t="str">
            <v>8</v>
          </cell>
          <cell r="I47" t="str">
            <v>12556</v>
          </cell>
          <cell r="J47" t="str">
            <v>15</v>
          </cell>
          <cell r="K47" t="str">
            <v>167</v>
          </cell>
        </row>
        <row r="47">
          <cell r="U47" t="str">
            <v>16</v>
          </cell>
        </row>
        <row r="47">
          <cell r="Y47" t="str">
            <v>5.5</v>
          </cell>
        </row>
        <row r="47">
          <cell r="AG47" t="str">
            <v>14.5</v>
          </cell>
        </row>
        <row r="47">
          <cell r="AI47" t="str">
            <v>14.5</v>
          </cell>
        </row>
        <row r="48">
          <cell r="A48" t="str">
            <v>黄金伟</v>
          </cell>
          <cell r="B48" t="str">
            <v>上海产研中心</v>
          </cell>
          <cell r="C48" t="str">
            <v>产研二部-系统运维组</v>
          </cell>
        </row>
        <row r="48">
          <cell r="E48" t="str">
            <v>运维主管</v>
          </cell>
          <cell r="F48" t="str">
            <v>1620267924594739</v>
          </cell>
          <cell r="G48" t="str">
            <v>21</v>
          </cell>
          <cell r="H48" t="str">
            <v>8</v>
          </cell>
          <cell r="I48" t="str">
            <v>10808</v>
          </cell>
          <cell r="J48" t="str">
            <v>2</v>
          </cell>
          <cell r="K48" t="str">
            <v>11</v>
          </cell>
        </row>
        <row r="48">
          <cell r="V48" t="str">
            <v>1</v>
          </cell>
        </row>
        <row r="48">
          <cell r="Y48" t="str">
            <v>8</v>
          </cell>
        </row>
        <row r="49">
          <cell r="A49" t="str">
            <v>许蒙恩</v>
          </cell>
          <cell r="B49" t="str">
            <v>上海产研中心</v>
          </cell>
          <cell r="C49" t="str">
            <v>产研二部-系统运维组</v>
          </cell>
        </row>
        <row r="49">
          <cell r="E49" t="str">
            <v>运维工程师</v>
          </cell>
          <cell r="F49" t="str">
            <v>17514211160439131</v>
          </cell>
          <cell r="G49" t="str">
            <v>22</v>
          </cell>
          <cell r="H49" t="str">
            <v>8</v>
          </cell>
          <cell r="I49" t="str">
            <v>11175</v>
          </cell>
        </row>
        <row r="50">
          <cell r="A50" t="str">
            <v>赵朝龙</v>
          </cell>
          <cell r="B50" t="str">
            <v>上海产研中心</v>
          </cell>
          <cell r="C50" t="str">
            <v>产研二部-系统运维组</v>
          </cell>
        </row>
        <row r="50">
          <cell r="E50" t="str">
            <v>运维工程师</v>
          </cell>
          <cell r="F50" t="str">
            <v>16768576553665916</v>
          </cell>
          <cell r="G50" t="str">
            <v>22</v>
          </cell>
          <cell r="H50" t="str">
            <v>8</v>
          </cell>
          <cell r="I50" t="str">
            <v>11776</v>
          </cell>
        </row>
        <row r="50">
          <cell r="Y50" t="str">
            <v>8</v>
          </cell>
        </row>
        <row r="51">
          <cell r="A51" t="str">
            <v>陈宇豪</v>
          </cell>
          <cell r="B51" t="str">
            <v>上海产研中心</v>
          </cell>
          <cell r="C51" t="str">
            <v>产研二部-业务管理一组-测试</v>
          </cell>
        </row>
        <row r="51">
          <cell r="E51" t="str">
            <v>测试工程师</v>
          </cell>
          <cell r="F51" t="str">
            <v>17530634462378155</v>
          </cell>
          <cell r="G51" t="str">
            <v>9</v>
          </cell>
          <cell r="H51" t="str">
            <v>2</v>
          </cell>
          <cell r="I51" t="str">
            <v>3929</v>
          </cell>
        </row>
        <row r="51">
          <cell r="Q51" t="str">
            <v>1</v>
          </cell>
        </row>
        <row r="52">
          <cell r="A52" t="str">
            <v>王冉冉</v>
          </cell>
          <cell r="B52" t="str">
            <v>上海产研中心</v>
          </cell>
          <cell r="C52" t="str">
            <v>产研二部-业务管理一组-测试</v>
          </cell>
        </row>
        <row r="52">
          <cell r="E52" t="str">
            <v>测试工程师</v>
          </cell>
          <cell r="F52" t="str">
            <v>16212182077378134</v>
          </cell>
          <cell r="G52" t="str">
            <v>24</v>
          </cell>
          <cell r="H52" t="str">
            <v>8</v>
          </cell>
          <cell r="I52" t="str">
            <v>11713</v>
          </cell>
          <cell r="J52" t="str">
            <v>4</v>
          </cell>
          <cell r="K52" t="str">
            <v>14</v>
          </cell>
        </row>
        <row r="52">
          <cell r="Y52" t="str">
            <v>14</v>
          </cell>
        </row>
        <row r="52">
          <cell r="AG52" t="str">
            <v>6.5</v>
          </cell>
        </row>
        <row r="52">
          <cell r="AL52" t="str">
            <v>6.5</v>
          </cell>
        </row>
        <row r="53">
          <cell r="A53" t="str">
            <v>陈旺</v>
          </cell>
          <cell r="B53" t="str">
            <v>上海产研中心</v>
          </cell>
          <cell r="C53" t="str">
            <v>产研二部-业务管理一组-开发</v>
          </cell>
        </row>
        <row r="53">
          <cell r="E53" t="str">
            <v>前端开发工程师</v>
          </cell>
          <cell r="F53" t="str">
            <v>1724815552295828</v>
          </cell>
          <cell r="G53" t="str">
            <v>23</v>
          </cell>
          <cell r="H53" t="str">
            <v>8</v>
          </cell>
          <cell r="I53" t="str">
            <v>12957</v>
          </cell>
        </row>
        <row r="54">
          <cell r="A54" t="str">
            <v>李浩然</v>
          </cell>
          <cell r="B54" t="str">
            <v>上海产研中心</v>
          </cell>
          <cell r="C54" t="str">
            <v>产研二部-业务管理一组-开发</v>
          </cell>
        </row>
        <row r="54">
          <cell r="E54" t="str">
            <v>资深前端开发工程师</v>
          </cell>
          <cell r="F54" t="str">
            <v>16187992192558570</v>
          </cell>
          <cell r="G54" t="str">
            <v>26</v>
          </cell>
          <cell r="H54" t="str">
            <v>8</v>
          </cell>
          <cell r="I54" t="str">
            <v>12630</v>
          </cell>
          <cell r="J54" t="str">
            <v>8</v>
          </cell>
          <cell r="K54" t="str">
            <v>19</v>
          </cell>
        </row>
        <row r="54">
          <cell r="AG54" t="str">
            <v>16</v>
          </cell>
        </row>
        <row r="54">
          <cell r="AL54" t="str">
            <v>16</v>
          </cell>
        </row>
        <row r="55">
          <cell r="A55" t="str">
            <v>李希栋</v>
          </cell>
          <cell r="B55" t="str">
            <v>上海产研中心</v>
          </cell>
          <cell r="C55" t="str">
            <v>产研二部-业务管理一组-开发</v>
          </cell>
        </row>
        <row r="55">
          <cell r="E55" t="str">
            <v>PHP开发工程师</v>
          </cell>
          <cell r="F55" t="str">
            <v>17258475438254643</v>
          </cell>
          <cell r="G55" t="str">
            <v>20</v>
          </cell>
          <cell r="H55" t="str">
            <v>8</v>
          </cell>
          <cell r="I55" t="str">
            <v>9999</v>
          </cell>
        </row>
        <row r="55">
          <cell r="V55" t="str">
            <v>2.5</v>
          </cell>
        </row>
        <row r="55">
          <cell r="Y55" t="str">
            <v>20</v>
          </cell>
        </row>
        <row r="55">
          <cell r="AG55" t="str">
            <v>12</v>
          </cell>
        </row>
        <row r="55">
          <cell r="AL55" t="str">
            <v>12</v>
          </cell>
        </row>
        <row r="56">
          <cell r="A56" t="str">
            <v>毛意伟</v>
          </cell>
          <cell r="B56" t="str">
            <v>上海产研中心</v>
          </cell>
          <cell r="C56" t="str">
            <v>产研二部-业务管理一组-开发</v>
          </cell>
        </row>
        <row r="56">
          <cell r="E56" t="str">
            <v>研发主管</v>
          </cell>
          <cell r="F56" t="str">
            <v>204734530527324683</v>
          </cell>
          <cell r="G56" t="str">
            <v>23</v>
          </cell>
          <cell r="H56" t="str">
            <v>8</v>
          </cell>
          <cell r="I56" t="str">
            <v>12204</v>
          </cell>
          <cell r="J56" t="str">
            <v>1</v>
          </cell>
          <cell r="K56" t="str">
            <v>1</v>
          </cell>
        </row>
        <row r="56">
          <cell r="Y56" t="str">
            <v>12</v>
          </cell>
        </row>
        <row r="56">
          <cell r="AG56" t="str">
            <v>8</v>
          </cell>
        </row>
        <row r="56">
          <cell r="AL56" t="str">
            <v>8</v>
          </cell>
        </row>
        <row r="57">
          <cell r="A57" t="str">
            <v>王付佳</v>
          </cell>
          <cell r="B57" t="str">
            <v>上海产研中心</v>
          </cell>
          <cell r="C57" t="str">
            <v>产研二部-业务管理一组-开发</v>
          </cell>
        </row>
        <row r="57">
          <cell r="E57" t="str">
            <v>前端开发工程师</v>
          </cell>
          <cell r="F57" t="str">
            <v>15982353966879745</v>
          </cell>
          <cell r="G57" t="str">
            <v>23</v>
          </cell>
          <cell r="H57" t="str">
            <v>8</v>
          </cell>
          <cell r="I57" t="str">
            <v>11449</v>
          </cell>
          <cell r="J57" t="str">
            <v>1</v>
          </cell>
          <cell r="K57" t="str">
            <v>7</v>
          </cell>
        </row>
        <row r="58">
          <cell r="A58" t="str">
            <v>王晓倩</v>
          </cell>
          <cell r="B58" t="str">
            <v>上海产研中心</v>
          </cell>
          <cell r="C58" t="str">
            <v>产研二部-业务管理一组-开发</v>
          </cell>
        </row>
        <row r="58">
          <cell r="E58" t="str">
            <v>PHP开发工程师</v>
          </cell>
          <cell r="F58" t="str">
            <v>183532150529257985</v>
          </cell>
          <cell r="G58" t="str">
            <v>22</v>
          </cell>
          <cell r="H58" t="str">
            <v>8</v>
          </cell>
          <cell r="I58" t="str">
            <v>10734</v>
          </cell>
          <cell r="J58" t="str">
            <v>1</v>
          </cell>
          <cell r="K58" t="str">
            <v>20</v>
          </cell>
        </row>
        <row r="58">
          <cell r="Y58" t="str">
            <v>29.5</v>
          </cell>
        </row>
        <row r="58">
          <cell r="AG58" t="str">
            <v>13</v>
          </cell>
        </row>
        <row r="58">
          <cell r="AL58" t="str">
            <v>13</v>
          </cell>
        </row>
        <row r="59">
          <cell r="A59" t="str">
            <v>王之枫</v>
          </cell>
          <cell r="B59" t="str">
            <v>上海产研中心</v>
          </cell>
          <cell r="C59" t="str">
            <v>产研二部-业务管理一组-开发</v>
          </cell>
        </row>
        <row r="59">
          <cell r="E59" t="str">
            <v>PHP开发工程师</v>
          </cell>
          <cell r="F59" t="str">
            <v>16938790975552501</v>
          </cell>
          <cell r="G59" t="str">
            <v>23</v>
          </cell>
          <cell r="H59" t="str">
            <v>8</v>
          </cell>
          <cell r="I59" t="str">
            <v>11356</v>
          </cell>
          <cell r="J59" t="str">
            <v>3</v>
          </cell>
          <cell r="K59" t="str">
            <v>9</v>
          </cell>
        </row>
        <row r="59">
          <cell r="Y59" t="str">
            <v>1</v>
          </cell>
        </row>
        <row r="60">
          <cell r="A60" t="str">
            <v>徐康</v>
          </cell>
          <cell r="B60" t="str">
            <v>上海产研中心</v>
          </cell>
          <cell r="C60" t="str">
            <v>产研二部-业务管理一组-开发</v>
          </cell>
        </row>
        <row r="60">
          <cell r="E60" t="str">
            <v>前端开发工程师</v>
          </cell>
          <cell r="F60" t="str">
            <v>16067011923507996</v>
          </cell>
          <cell r="G60" t="str">
            <v>23</v>
          </cell>
          <cell r="H60" t="str">
            <v>8</v>
          </cell>
          <cell r="I60" t="str">
            <v>11753</v>
          </cell>
        </row>
        <row r="61">
          <cell r="A61" t="str">
            <v>张积隆</v>
          </cell>
          <cell r="B61" t="str">
            <v>上海产研中心</v>
          </cell>
          <cell r="C61" t="str">
            <v>产研二部-业务管理一组-开发</v>
          </cell>
        </row>
        <row r="61">
          <cell r="E61" t="str">
            <v>PHP开发工程师</v>
          </cell>
          <cell r="F61" t="str">
            <v>17157381893744839</v>
          </cell>
          <cell r="G61" t="str">
            <v>26</v>
          </cell>
          <cell r="H61" t="str">
            <v>8</v>
          </cell>
          <cell r="I61" t="str">
            <v>13328</v>
          </cell>
          <cell r="J61" t="str">
            <v>7</v>
          </cell>
          <cell r="K61" t="str">
            <v>27</v>
          </cell>
        </row>
        <row r="61">
          <cell r="AG61" t="str">
            <v>23</v>
          </cell>
        </row>
        <row r="61">
          <cell r="AI61" t="str">
            <v>23</v>
          </cell>
        </row>
        <row r="62">
          <cell r="A62" t="str">
            <v>赵德正</v>
          </cell>
          <cell r="B62" t="str">
            <v>上海产研中心</v>
          </cell>
          <cell r="C62" t="str">
            <v>产研二部-业务管理一组-开发</v>
          </cell>
        </row>
        <row r="62">
          <cell r="E62" t="str">
            <v>前端开发工程师</v>
          </cell>
          <cell r="F62" t="str">
            <v>16823877531313477</v>
          </cell>
          <cell r="G62" t="str">
            <v>23</v>
          </cell>
          <cell r="H62" t="str">
            <v>8</v>
          </cell>
          <cell r="I62" t="str">
            <v>11656</v>
          </cell>
        </row>
        <row r="62">
          <cell r="X62" t="str">
            <v>1</v>
          </cell>
        </row>
        <row r="62">
          <cell r="AG62" t="str">
            <v>8</v>
          </cell>
        </row>
        <row r="62">
          <cell r="AL62" t="str">
            <v>8</v>
          </cell>
        </row>
        <row r="63">
          <cell r="A63" t="str">
            <v>张潭辉</v>
          </cell>
          <cell r="B63" t="str">
            <v>上海产研中心</v>
          </cell>
          <cell r="C63" t="str">
            <v>产研二部-业务管理一组-设计</v>
          </cell>
        </row>
        <row r="63">
          <cell r="E63" t="str">
            <v>UI设计师</v>
          </cell>
          <cell r="F63" t="str">
            <v>15900277285196583</v>
          </cell>
          <cell r="G63" t="str">
            <v>23</v>
          </cell>
          <cell r="H63" t="str">
            <v>8</v>
          </cell>
          <cell r="I63" t="str">
            <v>11410</v>
          </cell>
          <cell r="J63" t="str">
            <v>2</v>
          </cell>
          <cell r="K63" t="str">
            <v>16</v>
          </cell>
        </row>
        <row r="64">
          <cell r="A64" t="str">
            <v>罗细娟</v>
          </cell>
          <cell r="B64" t="str">
            <v>上海产研中心</v>
          </cell>
          <cell r="C64" t="str">
            <v>产研三部-BI组</v>
          </cell>
        </row>
        <row r="64">
          <cell r="E64" t="str">
            <v>数据开发主管</v>
          </cell>
          <cell r="F64" t="str">
            <v>163089645697616</v>
          </cell>
          <cell r="G64" t="str">
            <v>24</v>
          </cell>
          <cell r="H64" t="str">
            <v>8</v>
          </cell>
          <cell r="I64" t="str">
            <v>12346</v>
          </cell>
          <cell r="J64" t="str">
            <v>5</v>
          </cell>
          <cell r="K64" t="str">
            <v>23</v>
          </cell>
        </row>
        <row r="64">
          <cell r="V64" t="str">
            <v>1.5</v>
          </cell>
        </row>
        <row r="64">
          <cell r="AG64" t="str">
            <v>16</v>
          </cell>
        </row>
        <row r="64">
          <cell r="AI64" t="str">
            <v>16</v>
          </cell>
        </row>
        <row r="65">
          <cell r="A65" t="str">
            <v>杨哲彬</v>
          </cell>
          <cell r="B65" t="str">
            <v>上海产研中心</v>
          </cell>
          <cell r="C65" t="str">
            <v>产研三部-BI组</v>
          </cell>
        </row>
        <row r="65">
          <cell r="E65" t="str">
            <v>数据开发工程师</v>
          </cell>
          <cell r="F65" t="str">
            <v>17530628791507710</v>
          </cell>
          <cell r="G65" t="str">
            <v>9</v>
          </cell>
          <cell r="H65" t="str">
            <v>2</v>
          </cell>
          <cell r="I65" t="str">
            <v>4050</v>
          </cell>
        </row>
        <row r="65">
          <cell r="Q65" t="str">
            <v>1</v>
          </cell>
        </row>
        <row r="66">
          <cell r="A66" t="str">
            <v>陆峻昊</v>
          </cell>
          <cell r="B66" t="str">
            <v>上海产研中心</v>
          </cell>
          <cell r="C66" t="str">
            <v>产研三部-DIM组-测试</v>
          </cell>
        </row>
        <row r="66">
          <cell r="E66" t="str">
            <v>测试工程师</v>
          </cell>
          <cell r="F66" t="str">
            <v>17476216588811081</v>
          </cell>
          <cell r="G66" t="str">
            <v>23</v>
          </cell>
          <cell r="H66" t="str">
            <v>8</v>
          </cell>
          <cell r="I66" t="str">
            <v>11694</v>
          </cell>
        </row>
        <row r="67">
          <cell r="A67" t="str">
            <v>王沨</v>
          </cell>
          <cell r="B67" t="str">
            <v>上海产研中心</v>
          </cell>
          <cell r="C67" t="str">
            <v>产研三部-DIM组-测试</v>
          </cell>
        </row>
        <row r="67">
          <cell r="E67" t="str">
            <v>测试主管</v>
          </cell>
          <cell r="F67" t="str">
            <v>16202680196665784</v>
          </cell>
          <cell r="G67" t="str">
            <v>23</v>
          </cell>
          <cell r="H67" t="str">
            <v>8</v>
          </cell>
          <cell r="I67" t="str">
            <v>12471</v>
          </cell>
        </row>
        <row r="67">
          <cell r="Y67" t="str">
            <v>1.5</v>
          </cell>
        </row>
        <row r="68">
          <cell r="A68" t="str">
            <v>闫丽扬</v>
          </cell>
          <cell r="B68" t="str">
            <v>上海产研中心</v>
          </cell>
          <cell r="C68" t="str">
            <v>产研三部-DIM组-测试</v>
          </cell>
        </row>
        <row r="68">
          <cell r="E68" t="str">
            <v>测试工程师</v>
          </cell>
          <cell r="F68" t="str">
            <v>17337096765775826</v>
          </cell>
          <cell r="G68" t="str">
            <v>23</v>
          </cell>
          <cell r="H68" t="str">
            <v>8</v>
          </cell>
          <cell r="I68" t="str">
            <v>11497</v>
          </cell>
          <cell r="J68" t="str">
            <v>1</v>
          </cell>
          <cell r="K68" t="str">
            <v>1</v>
          </cell>
        </row>
        <row r="68">
          <cell r="Y68" t="str">
            <v>12</v>
          </cell>
        </row>
        <row r="68">
          <cell r="AG68" t="str">
            <v>8</v>
          </cell>
        </row>
        <row r="68">
          <cell r="AL68" t="str">
            <v>8</v>
          </cell>
        </row>
        <row r="69">
          <cell r="A69" t="str">
            <v>夏伶慧</v>
          </cell>
          <cell r="B69" t="str">
            <v>上海产研中心</v>
          </cell>
          <cell r="C69" t="str">
            <v>产研三部-DIM组-产品</v>
          </cell>
        </row>
        <row r="69">
          <cell r="E69" t="str">
            <v>产品经理</v>
          </cell>
          <cell r="F69" t="str">
            <v>1690855909898507</v>
          </cell>
          <cell r="G69" t="str">
            <v>24</v>
          </cell>
          <cell r="H69" t="str">
            <v>8</v>
          </cell>
          <cell r="I69" t="str">
            <v>11396</v>
          </cell>
          <cell r="J69" t="str">
            <v>3</v>
          </cell>
          <cell r="K69" t="str">
            <v>40</v>
          </cell>
          <cell r="L69" t="str">
            <v>11</v>
          </cell>
          <cell r="M69" t="str">
            <v>570</v>
          </cell>
        </row>
        <row r="69">
          <cell r="O69" t="str">
            <v>7</v>
          </cell>
          <cell r="P69" t="str">
            <v>272</v>
          </cell>
        </row>
        <row r="69">
          <cell r="AG69" t="str">
            <v>8</v>
          </cell>
        </row>
        <row r="69">
          <cell r="AI69" t="str">
            <v>8</v>
          </cell>
        </row>
        <row r="70">
          <cell r="A70" t="str">
            <v>陈柄杰</v>
          </cell>
          <cell r="B70" t="str">
            <v>上海产研中心</v>
          </cell>
          <cell r="C70" t="str">
            <v>产研三部-DIM组-开发</v>
          </cell>
        </row>
        <row r="70">
          <cell r="E70" t="str">
            <v>PHP开发工程师</v>
          </cell>
          <cell r="F70" t="str">
            <v>17415722131328445</v>
          </cell>
          <cell r="G70" t="str">
            <v>23</v>
          </cell>
          <cell r="H70" t="str">
            <v>8</v>
          </cell>
          <cell r="I70" t="str">
            <v>12266</v>
          </cell>
        </row>
        <row r="70">
          <cell r="V70" t="str">
            <v>0.5</v>
          </cell>
        </row>
        <row r="71">
          <cell r="A71" t="str">
            <v>陈慧云</v>
          </cell>
          <cell r="B71" t="str">
            <v>上海产研中心</v>
          </cell>
          <cell r="C71" t="str">
            <v>产研三部-DIM组-开发</v>
          </cell>
        </row>
        <row r="71">
          <cell r="E71" t="str">
            <v>前端开发工程师</v>
          </cell>
          <cell r="F71" t="str">
            <v>17530627667975748</v>
          </cell>
          <cell r="G71" t="str">
            <v>9</v>
          </cell>
          <cell r="H71" t="str">
            <v>2</v>
          </cell>
          <cell r="I71" t="str">
            <v>4172</v>
          </cell>
        </row>
        <row r="71">
          <cell r="Q71" t="str">
            <v>1</v>
          </cell>
        </row>
        <row r="72">
          <cell r="A72" t="str">
            <v>李贵洲</v>
          </cell>
          <cell r="B72" t="str">
            <v>上海产研中心</v>
          </cell>
          <cell r="C72" t="str">
            <v>产研三部-DIM组-开发</v>
          </cell>
        </row>
        <row r="72">
          <cell r="E72" t="str">
            <v>研发主管</v>
          </cell>
          <cell r="F72" t="str">
            <v>15983220015163034</v>
          </cell>
          <cell r="G72" t="str">
            <v>24</v>
          </cell>
          <cell r="H72" t="str">
            <v>8</v>
          </cell>
          <cell r="I72" t="str">
            <v>15846</v>
          </cell>
        </row>
        <row r="72">
          <cell r="AG72" t="str">
            <v>8</v>
          </cell>
        </row>
        <row r="72">
          <cell r="AI72" t="str">
            <v>8</v>
          </cell>
        </row>
        <row r="73">
          <cell r="A73" t="str">
            <v>李帅华</v>
          </cell>
          <cell r="B73" t="str">
            <v>上海产研中心</v>
          </cell>
          <cell r="C73" t="str">
            <v>产研三部-DIM组-开发</v>
          </cell>
        </row>
        <row r="73">
          <cell r="E73" t="str">
            <v>前端开发工程师</v>
          </cell>
          <cell r="F73" t="str">
            <v>16819553909171390</v>
          </cell>
          <cell r="G73" t="str">
            <v>23</v>
          </cell>
          <cell r="H73" t="str">
            <v>8</v>
          </cell>
          <cell r="I73" t="str">
            <v>12269</v>
          </cell>
        </row>
        <row r="73">
          <cell r="Y73" t="str">
            <v>7</v>
          </cell>
        </row>
        <row r="74">
          <cell r="A74" t="str">
            <v>臧兆鋆</v>
          </cell>
          <cell r="B74" t="str">
            <v>上海产研中心</v>
          </cell>
          <cell r="C74" t="str">
            <v>产研三部-DIM组-开发</v>
          </cell>
        </row>
        <row r="74">
          <cell r="E74" t="str">
            <v>PHP开发工程师</v>
          </cell>
          <cell r="F74" t="str">
            <v>16831659767657683</v>
          </cell>
          <cell r="G74" t="str">
            <v>24</v>
          </cell>
          <cell r="H74" t="str">
            <v>8</v>
          </cell>
          <cell r="I74" t="str">
            <v>13205</v>
          </cell>
        </row>
        <row r="74">
          <cell r="W74" t="str">
            <v>1</v>
          </cell>
        </row>
        <row r="74">
          <cell r="Y74" t="str">
            <v>4</v>
          </cell>
        </row>
        <row r="74">
          <cell r="AG74" t="str">
            <v>4</v>
          </cell>
        </row>
        <row r="74">
          <cell r="AL74" t="str">
            <v>4</v>
          </cell>
        </row>
        <row r="75">
          <cell r="A75" t="str">
            <v>孙超</v>
          </cell>
          <cell r="B75" t="str">
            <v>上海产研中心</v>
          </cell>
          <cell r="C75" t="str">
            <v>产研三部-产品部-业务管理二组产品组</v>
          </cell>
        </row>
        <row r="75">
          <cell r="E75" t="str">
            <v>产品主管</v>
          </cell>
          <cell r="F75" t="str">
            <v>16944839870716440</v>
          </cell>
          <cell r="G75" t="str">
            <v>24</v>
          </cell>
          <cell r="H75" t="str">
            <v>8</v>
          </cell>
          <cell r="I75" t="str">
            <v>13696</v>
          </cell>
          <cell r="J75" t="str">
            <v>2</v>
          </cell>
          <cell r="K75" t="str">
            <v>2</v>
          </cell>
        </row>
        <row r="75">
          <cell r="AG75" t="str">
            <v>8</v>
          </cell>
        </row>
        <row r="75">
          <cell r="AI75" t="str">
            <v>8</v>
          </cell>
        </row>
        <row r="76">
          <cell r="A76" t="str">
            <v>陈佳明</v>
          </cell>
          <cell r="B76" t="str">
            <v>上海产研中心</v>
          </cell>
          <cell r="C76" t="str">
            <v>产研三部-平台运维组</v>
          </cell>
        </row>
        <row r="76">
          <cell r="E76" t="str">
            <v>运维专员</v>
          </cell>
          <cell r="F76" t="str">
            <v>141329014437628227</v>
          </cell>
          <cell r="G76" t="str">
            <v>26</v>
          </cell>
          <cell r="H76" t="str">
            <v>8</v>
          </cell>
          <cell r="I76" t="str">
            <v>13524</v>
          </cell>
        </row>
        <row r="76">
          <cell r="Y76" t="str">
            <v>2</v>
          </cell>
        </row>
        <row r="76">
          <cell r="AG76" t="str">
            <v>24</v>
          </cell>
        </row>
        <row r="76">
          <cell r="AI76" t="str">
            <v>24</v>
          </cell>
        </row>
        <row r="77">
          <cell r="A77" t="str">
            <v>陈佳明2</v>
          </cell>
          <cell r="B77" t="str">
            <v>上海产研中心</v>
          </cell>
          <cell r="C77" t="str">
            <v>产研三部-平台运维组</v>
          </cell>
        </row>
        <row r="77">
          <cell r="F77" t="str">
            <v>0256151932591166475087</v>
          </cell>
        </row>
        <row r="77">
          <cell r="H77" t="str">
            <v>8</v>
          </cell>
        </row>
        <row r="78">
          <cell r="A78" t="str">
            <v>陈璐扬</v>
          </cell>
          <cell r="B78" t="str">
            <v>上海产研中心</v>
          </cell>
          <cell r="C78" t="str">
            <v>产研三部-平台运维组</v>
          </cell>
        </row>
        <row r="78">
          <cell r="E78" t="str">
            <v>运维专员</v>
          </cell>
          <cell r="F78" t="str">
            <v>17540139203075966</v>
          </cell>
        </row>
        <row r="79">
          <cell r="A79" t="str">
            <v>邱圆</v>
          </cell>
          <cell r="B79" t="str">
            <v>上海产研中心</v>
          </cell>
          <cell r="C79" t="str">
            <v>产研三部-平台运维组</v>
          </cell>
        </row>
        <row r="79">
          <cell r="E79" t="str">
            <v>运维专员</v>
          </cell>
          <cell r="F79" t="str">
            <v>17216237121170549</v>
          </cell>
          <cell r="G79" t="str">
            <v>26</v>
          </cell>
          <cell r="H79" t="str">
            <v>8</v>
          </cell>
          <cell r="I79" t="str">
            <v>13770</v>
          </cell>
        </row>
        <row r="79">
          <cell r="AG79" t="str">
            <v>24</v>
          </cell>
        </row>
        <row r="79">
          <cell r="AL79" t="str">
            <v>24</v>
          </cell>
        </row>
        <row r="80">
          <cell r="A80" t="str">
            <v>邱圆2</v>
          </cell>
          <cell r="B80" t="str">
            <v>上海产研中心</v>
          </cell>
          <cell r="C80" t="str">
            <v>产研三部-平台运维组</v>
          </cell>
        </row>
        <row r="80">
          <cell r="E80" t="str">
            <v>运维专员</v>
          </cell>
          <cell r="F80" t="str">
            <v>01561868132236287069</v>
          </cell>
        </row>
        <row r="80">
          <cell r="S80" t="str">
            <v>2</v>
          </cell>
        </row>
        <row r="81">
          <cell r="A81" t="str">
            <v>张书田</v>
          </cell>
          <cell r="B81" t="str">
            <v>上海产研中心</v>
          </cell>
          <cell r="C81" t="str">
            <v>产研三部-平台运维组</v>
          </cell>
        </row>
        <row r="81">
          <cell r="E81" t="str">
            <v>运维主管</v>
          </cell>
          <cell r="F81" t="str">
            <v>3365595624054442</v>
          </cell>
          <cell r="G81" t="str">
            <v>24</v>
          </cell>
          <cell r="H81" t="str">
            <v>8</v>
          </cell>
          <cell r="I81" t="str">
            <v>12858</v>
          </cell>
          <cell r="J81" t="str">
            <v>1</v>
          </cell>
          <cell r="K81" t="str">
            <v>1</v>
          </cell>
        </row>
        <row r="81">
          <cell r="V81" t="str">
            <v>1</v>
          </cell>
          <cell r="W81" t="str">
            <v>1</v>
          </cell>
        </row>
        <row r="81">
          <cell r="AG81" t="str">
            <v>16</v>
          </cell>
        </row>
        <row r="81">
          <cell r="AI81" t="str">
            <v>16</v>
          </cell>
        </row>
        <row r="82">
          <cell r="A82" t="str">
            <v>陆其明</v>
          </cell>
          <cell r="B82" t="str">
            <v>上海产研中心</v>
          </cell>
          <cell r="C82" t="str">
            <v>产研三部-小程序组</v>
          </cell>
        </row>
        <row r="82">
          <cell r="E82" t="str">
            <v>研发副总</v>
          </cell>
          <cell r="F82" t="str">
            <v>17513362495946566</v>
          </cell>
          <cell r="G82" t="str">
            <v>22</v>
          </cell>
          <cell r="H82" t="str">
            <v>8</v>
          </cell>
          <cell r="I82" t="str">
            <v>11966</v>
          </cell>
        </row>
        <row r="82">
          <cell r="V82" t="str">
            <v>1.5</v>
          </cell>
        </row>
        <row r="83">
          <cell r="A83" t="str">
            <v>陈燕飞</v>
          </cell>
          <cell r="B83" t="str">
            <v>厦门开发</v>
          </cell>
          <cell r="C83" t="str">
            <v>产研三部-小程序组-测试</v>
          </cell>
        </row>
        <row r="83">
          <cell r="E83" t="str">
            <v>测试工程师</v>
          </cell>
          <cell r="F83" t="str">
            <v>16587134366409804</v>
          </cell>
          <cell r="G83" t="str">
            <v>23</v>
          </cell>
          <cell r="H83" t="str">
            <v>8</v>
          </cell>
          <cell r="I83" t="str">
            <v>11944</v>
          </cell>
        </row>
        <row r="84">
          <cell r="A84" t="str">
            <v>魏尧天</v>
          </cell>
          <cell r="B84" t="str">
            <v>厦门开发</v>
          </cell>
          <cell r="C84" t="str">
            <v>产研三部-小程序组-测试</v>
          </cell>
        </row>
        <row r="84">
          <cell r="E84" t="str">
            <v>测试主管</v>
          </cell>
          <cell r="F84" t="str">
            <v>1676511628704821</v>
          </cell>
          <cell r="G84" t="str">
            <v>23</v>
          </cell>
          <cell r="H84" t="str">
            <v>8</v>
          </cell>
          <cell r="I84" t="str">
            <v>11916</v>
          </cell>
        </row>
        <row r="84">
          <cell r="Y84" t="str">
            <v>8</v>
          </cell>
        </row>
        <row r="84">
          <cell r="AG84" t="str">
            <v>8</v>
          </cell>
        </row>
        <row r="84">
          <cell r="AL84" t="str">
            <v>8</v>
          </cell>
        </row>
        <row r="85">
          <cell r="A85" t="str">
            <v>骆毅佳</v>
          </cell>
          <cell r="B85" t="str">
            <v>厦门开发</v>
          </cell>
          <cell r="C85" t="str">
            <v>产研三部-小程序组-产品</v>
          </cell>
        </row>
        <row r="85">
          <cell r="E85" t="str">
            <v>产品经理</v>
          </cell>
          <cell r="F85" t="str">
            <v>16582827112754017</v>
          </cell>
          <cell r="G85" t="str">
            <v>23</v>
          </cell>
          <cell r="H85" t="str">
            <v>8</v>
          </cell>
          <cell r="I85" t="str">
            <v>12136</v>
          </cell>
        </row>
        <row r="86">
          <cell r="A86" t="str">
            <v>陈震</v>
          </cell>
          <cell r="B86" t="str">
            <v>厦门开发</v>
          </cell>
          <cell r="C86" t="str">
            <v>产研三部-小程序组-开发</v>
          </cell>
        </row>
        <row r="86">
          <cell r="E86" t="str">
            <v>PHP开发工程师</v>
          </cell>
          <cell r="F86" t="str">
            <v>16877450331085832</v>
          </cell>
          <cell r="G86" t="str">
            <v>23</v>
          </cell>
          <cell r="H86" t="str">
            <v>8</v>
          </cell>
          <cell r="I86" t="str">
            <v>11467</v>
          </cell>
        </row>
        <row r="86">
          <cell r="V86" t="str">
            <v>0.5</v>
          </cell>
        </row>
        <row r="87">
          <cell r="A87" t="str">
            <v>李胜航</v>
          </cell>
          <cell r="B87" t="str">
            <v>厦门开发</v>
          </cell>
          <cell r="C87" t="str">
            <v>产研三部-小程序组-开发</v>
          </cell>
        </row>
        <row r="87">
          <cell r="E87" t="str">
            <v>前端开发工程师</v>
          </cell>
          <cell r="F87" t="str">
            <v>16060971531427887</v>
          </cell>
          <cell r="G87" t="str">
            <v>23</v>
          </cell>
          <cell r="H87" t="str">
            <v>8</v>
          </cell>
          <cell r="I87" t="str">
            <v>11758</v>
          </cell>
        </row>
        <row r="87">
          <cell r="R87" t="str">
            <v>1</v>
          </cell>
        </row>
        <row r="88">
          <cell r="A88" t="str">
            <v>林贵煌</v>
          </cell>
          <cell r="B88" t="str">
            <v>厦门开发</v>
          </cell>
          <cell r="C88" t="str">
            <v>产研三部-小程序组-开发</v>
          </cell>
        </row>
        <row r="88">
          <cell r="E88" t="str">
            <v>前端开发工程师</v>
          </cell>
          <cell r="F88" t="str">
            <v>16770320690236494</v>
          </cell>
          <cell r="G88" t="str">
            <v>23</v>
          </cell>
          <cell r="H88" t="str">
            <v>8</v>
          </cell>
          <cell r="I88" t="str">
            <v>11572</v>
          </cell>
        </row>
        <row r="89">
          <cell r="A89" t="str">
            <v>刘海亮</v>
          </cell>
          <cell r="B89" t="str">
            <v>厦门开发</v>
          </cell>
          <cell r="C89" t="str">
            <v>产研三部-小程序组-开发</v>
          </cell>
        </row>
        <row r="89">
          <cell r="E89" t="str">
            <v>PHP开发工程师</v>
          </cell>
          <cell r="F89" t="str">
            <v>15988398224264087</v>
          </cell>
          <cell r="G89" t="str">
            <v>23</v>
          </cell>
          <cell r="H89" t="str">
            <v>8</v>
          </cell>
          <cell r="I89" t="str">
            <v>10792</v>
          </cell>
        </row>
        <row r="89">
          <cell r="R89" t="str">
            <v>1</v>
          </cell>
        </row>
        <row r="90">
          <cell r="A90" t="str">
            <v>刘凌</v>
          </cell>
          <cell r="B90" t="str">
            <v>厦门开发</v>
          </cell>
          <cell r="C90" t="str">
            <v>产研三部-小程序组-开发</v>
          </cell>
        </row>
        <row r="90">
          <cell r="E90" t="str">
            <v>研发主管</v>
          </cell>
          <cell r="F90" t="str">
            <v>0367362956672436</v>
          </cell>
          <cell r="G90" t="str">
            <v>23</v>
          </cell>
          <cell r="H90" t="str">
            <v>8</v>
          </cell>
          <cell r="I90" t="str">
            <v>12915</v>
          </cell>
          <cell r="J90" t="str">
            <v>2</v>
          </cell>
          <cell r="K90" t="str">
            <v>9</v>
          </cell>
        </row>
        <row r="91">
          <cell r="A91" t="str">
            <v>李敏</v>
          </cell>
          <cell r="B91" t="str">
            <v>厦门开发</v>
          </cell>
          <cell r="C91" t="str">
            <v>产研三部-小程序组-设计</v>
          </cell>
        </row>
        <row r="91">
          <cell r="E91" t="str">
            <v>UI设计师</v>
          </cell>
          <cell r="F91" t="str">
            <v>1680492165652763</v>
          </cell>
          <cell r="G91" t="str">
            <v>23</v>
          </cell>
          <cell r="H91" t="str">
            <v>8</v>
          </cell>
          <cell r="I91" t="str">
            <v>10152</v>
          </cell>
        </row>
        <row r="91">
          <cell r="O91" t="str">
            <v>22</v>
          </cell>
          <cell r="P91" t="str">
            <v>976</v>
          </cell>
        </row>
        <row r="92">
          <cell r="A92" t="str">
            <v>胡彬</v>
          </cell>
          <cell r="B92" t="str">
            <v>上海产研中心</v>
          </cell>
          <cell r="C92" t="str">
            <v>产研三部-业务管理二组-测试</v>
          </cell>
        </row>
        <row r="92">
          <cell r="E92" t="str">
            <v>测试工程师</v>
          </cell>
          <cell r="F92" t="str">
            <v>17096907316088720</v>
          </cell>
          <cell r="G92" t="str">
            <v>23</v>
          </cell>
          <cell r="H92" t="str">
            <v>8</v>
          </cell>
          <cell r="I92" t="str">
            <v>11927</v>
          </cell>
        </row>
        <row r="93">
          <cell r="A93" t="str">
            <v>邬甜甜</v>
          </cell>
          <cell r="B93" t="str">
            <v>上海产研中心</v>
          </cell>
          <cell r="C93" t="str">
            <v>产研三部-业务管理二组-测试</v>
          </cell>
        </row>
        <row r="93">
          <cell r="E93" t="str">
            <v>测试工程师</v>
          </cell>
          <cell r="F93" t="str">
            <v>17034700292719835</v>
          </cell>
          <cell r="G93" t="str">
            <v>18</v>
          </cell>
          <cell r="H93" t="str">
            <v>8</v>
          </cell>
          <cell r="I93" t="str">
            <v>9675</v>
          </cell>
          <cell r="J93" t="str">
            <v>2</v>
          </cell>
          <cell r="K93" t="str">
            <v>12</v>
          </cell>
        </row>
        <row r="93">
          <cell r="V93" t="str">
            <v>2</v>
          </cell>
        </row>
        <row r="93">
          <cell r="Y93" t="str">
            <v>24</v>
          </cell>
        </row>
        <row r="94">
          <cell r="A94" t="str">
            <v>刘洋</v>
          </cell>
          <cell r="B94" t="str">
            <v>上海产研中心</v>
          </cell>
          <cell r="C94" t="str">
            <v>产研三部-业务管理二组-产品</v>
          </cell>
        </row>
        <row r="94">
          <cell r="E94" t="str">
            <v>产品经理</v>
          </cell>
          <cell r="F94" t="str">
            <v>16889556669748942</v>
          </cell>
          <cell r="G94" t="str">
            <v>22</v>
          </cell>
          <cell r="H94" t="str">
            <v>8</v>
          </cell>
          <cell r="I94" t="str">
            <v>12270</v>
          </cell>
        </row>
        <row r="94">
          <cell r="V94" t="str">
            <v>1</v>
          </cell>
        </row>
        <row r="95">
          <cell r="A95" t="str">
            <v>李啸</v>
          </cell>
          <cell r="B95" t="str">
            <v>上海产研中心</v>
          </cell>
          <cell r="C95" t="str">
            <v>产研三部-业务管理二组-开发</v>
          </cell>
        </row>
        <row r="95">
          <cell r="E95" t="str">
            <v>前端开发工程师</v>
          </cell>
          <cell r="F95" t="str">
            <v>17224780048875844</v>
          </cell>
          <cell r="G95" t="str">
            <v>25</v>
          </cell>
          <cell r="H95" t="str">
            <v>8</v>
          </cell>
          <cell r="I95" t="str">
            <v>13893</v>
          </cell>
        </row>
        <row r="95">
          <cell r="AG95" t="str">
            <v>16</v>
          </cell>
        </row>
        <row r="95">
          <cell r="AI95" t="str">
            <v>16</v>
          </cell>
        </row>
        <row r="96">
          <cell r="A96" t="str">
            <v>刘杰</v>
          </cell>
          <cell r="B96" t="str">
            <v>上海产研中心</v>
          </cell>
          <cell r="C96" t="str">
            <v>产研三部-业务管理二组-开发</v>
          </cell>
        </row>
        <row r="96">
          <cell r="E96" t="str">
            <v>前端开发工程师</v>
          </cell>
          <cell r="F96" t="str">
            <v>17024359462803420</v>
          </cell>
          <cell r="G96" t="str">
            <v>25</v>
          </cell>
          <cell r="H96" t="str">
            <v>8</v>
          </cell>
          <cell r="I96" t="str">
            <v>14534</v>
          </cell>
          <cell r="J96" t="str">
            <v>5</v>
          </cell>
          <cell r="K96" t="str">
            <v>33</v>
          </cell>
        </row>
        <row r="96">
          <cell r="AG96" t="str">
            <v>15.5</v>
          </cell>
        </row>
        <row r="96">
          <cell r="AL96" t="str">
            <v>15.5</v>
          </cell>
        </row>
        <row r="97">
          <cell r="A97" t="str">
            <v>宛超</v>
          </cell>
          <cell r="B97" t="str">
            <v>上海产研中心</v>
          </cell>
          <cell r="C97" t="str">
            <v>产研三部-业务管理二组-开发</v>
          </cell>
        </row>
        <row r="97">
          <cell r="E97" t="str">
            <v>PHP开发工程师</v>
          </cell>
          <cell r="F97" t="str">
            <v>1149065314763210</v>
          </cell>
          <cell r="G97" t="str">
            <v>26</v>
          </cell>
          <cell r="H97" t="str">
            <v>8</v>
          </cell>
          <cell r="I97" t="str">
            <v>14686</v>
          </cell>
        </row>
        <row r="97">
          <cell r="V97" t="str">
            <v>0.5</v>
          </cell>
        </row>
        <row r="97">
          <cell r="Y97" t="str">
            <v>1.5</v>
          </cell>
        </row>
        <row r="97">
          <cell r="AG97" t="str">
            <v>19</v>
          </cell>
        </row>
        <row r="97">
          <cell r="AI97" t="str">
            <v>19</v>
          </cell>
        </row>
        <row r="98">
          <cell r="A98" t="str">
            <v>岳浩</v>
          </cell>
          <cell r="B98" t="str">
            <v>上海产研中心</v>
          </cell>
          <cell r="C98" t="str">
            <v>产研三部-业务管理二组-开发</v>
          </cell>
        </row>
        <row r="98">
          <cell r="E98" t="str">
            <v>PHP开发工程师</v>
          </cell>
          <cell r="F98" t="str">
            <v>17530627991984401</v>
          </cell>
          <cell r="G98" t="str">
            <v>9</v>
          </cell>
          <cell r="H98" t="str">
            <v>2</v>
          </cell>
          <cell r="I98" t="str">
            <v>3982</v>
          </cell>
        </row>
        <row r="98">
          <cell r="Q98" t="str">
            <v>1</v>
          </cell>
        </row>
        <row r="99">
          <cell r="A99" t="str">
            <v>徐玲馨</v>
          </cell>
          <cell r="B99" t="str">
            <v>上海产研中心</v>
          </cell>
          <cell r="C99" t="str">
            <v>产研三部-业务管理二组-设计</v>
          </cell>
        </row>
        <row r="99">
          <cell r="E99" t="str">
            <v>UI设计师</v>
          </cell>
          <cell r="F99" t="str">
            <v>1685585349184188</v>
          </cell>
          <cell r="G99" t="str">
            <v>23</v>
          </cell>
          <cell r="H99" t="str">
            <v>8</v>
          </cell>
          <cell r="I99" t="str">
            <v>11923</v>
          </cell>
        </row>
        <row r="100">
          <cell r="A100" t="str">
            <v>朱贯政</v>
          </cell>
          <cell r="B100" t="str">
            <v>深圳考勤组（研发团队）</v>
          </cell>
          <cell r="C100" t="str">
            <v>产研三部-业务管理三组-测试</v>
          </cell>
        </row>
        <row r="100">
          <cell r="E100" t="str">
            <v>测试工程师</v>
          </cell>
          <cell r="F100" t="str">
            <v>17530670680601785</v>
          </cell>
          <cell r="G100" t="str">
            <v>9</v>
          </cell>
          <cell r="H100" t="str">
            <v>2</v>
          </cell>
          <cell r="I100" t="str">
            <v>4367</v>
          </cell>
        </row>
        <row r="100">
          <cell r="Q100" t="str">
            <v>1</v>
          </cell>
        </row>
        <row r="101">
          <cell r="A101" t="str">
            <v>郭明哲</v>
          </cell>
          <cell r="B101" t="str">
            <v>上海产研中心</v>
          </cell>
          <cell r="C101" t="str">
            <v>产研三部-业务管理三组-产品</v>
          </cell>
        </row>
        <row r="101">
          <cell r="E101" t="str">
            <v>产品经理</v>
          </cell>
          <cell r="F101" t="str">
            <v>17423522964094702</v>
          </cell>
          <cell r="G101" t="str">
            <v>26</v>
          </cell>
          <cell r="H101" t="str">
            <v>8</v>
          </cell>
          <cell r="I101" t="str">
            <v>14807</v>
          </cell>
          <cell r="J101" t="str">
            <v>2</v>
          </cell>
          <cell r="K101" t="str">
            <v>7</v>
          </cell>
        </row>
        <row r="101">
          <cell r="AG101" t="str">
            <v>24</v>
          </cell>
        </row>
        <row r="101">
          <cell r="AI101" t="str">
            <v>24</v>
          </cell>
        </row>
        <row r="102">
          <cell r="A102" t="str">
            <v>陈前洲</v>
          </cell>
          <cell r="B102" t="str">
            <v>深圳考勤组（研发团队）</v>
          </cell>
          <cell r="C102" t="str">
            <v>产研三部-业务管理三组-开发</v>
          </cell>
        </row>
        <row r="102">
          <cell r="E102" t="str">
            <v>PHP开发工程师</v>
          </cell>
          <cell r="F102" t="str">
            <v>17325038069377097</v>
          </cell>
          <cell r="G102" t="str">
            <v>24</v>
          </cell>
          <cell r="H102" t="str">
            <v>8</v>
          </cell>
          <cell r="I102" t="str">
            <v>17467</v>
          </cell>
        </row>
        <row r="103">
          <cell r="A103" t="str">
            <v>陈钊</v>
          </cell>
          <cell r="B103" t="str">
            <v>深圳考勤组（研发团队）</v>
          </cell>
          <cell r="C103" t="str">
            <v>产研三部-业务管理三组-开发</v>
          </cell>
        </row>
        <row r="103">
          <cell r="E103" t="str">
            <v>前端开发工程师</v>
          </cell>
          <cell r="F103" t="str">
            <v>16867149277966848</v>
          </cell>
          <cell r="G103" t="str">
            <v>23</v>
          </cell>
          <cell r="H103" t="str">
            <v>8</v>
          </cell>
          <cell r="I103" t="str">
            <v>14208</v>
          </cell>
          <cell r="J103" t="str">
            <v>5</v>
          </cell>
          <cell r="K103" t="str">
            <v>23</v>
          </cell>
        </row>
        <row r="103">
          <cell r="Y103" t="str">
            <v>8</v>
          </cell>
        </row>
        <row r="103">
          <cell r="AG103" t="str">
            <v>7.5</v>
          </cell>
        </row>
        <row r="103">
          <cell r="AL103" t="str">
            <v>7.5</v>
          </cell>
        </row>
        <row r="104">
          <cell r="A104" t="str">
            <v>刘涛</v>
          </cell>
          <cell r="B104" t="str">
            <v>深圳考勤组（研发团队）</v>
          </cell>
          <cell r="C104" t="str">
            <v>产研三部-业务管理三组-开发</v>
          </cell>
        </row>
        <row r="104">
          <cell r="E104" t="str">
            <v>前端开发工程师</v>
          </cell>
          <cell r="F104" t="str">
            <v>16876611443416563</v>
          </cell>
          <cell r="G104" t="str">
            <v>22</v>
          </cell>
          <cell r="H104" t="str">
            <v>8</v>
          </cell>
          <cell r="I104" t="str">
            <v>11846</v>
          </cell>
          <cell r="J104" t="str">
            <v>5</v>
          </cell>
          <cell r="K104" t="str">
            <v>16</v>
          </cell>
        </row>
        <row r="104">
          <cell r="W104" t="str">
            <v>8</v>
          </cell>
        </row>
        <row r="105">
          <cell r="A105" t="str">
            <v>王世光</v>
          </cell>
          <cell r="B105" t="str">
            <v>深圳考勤组（研发团队）</v>
          </cell>
          <cell r="C105" t="str">
            <v>产研三部-业务管理三组-开发</v>
          </cell>
        </row>
        <row r="105">
          <cell r="E105" t="str">
            <v>PHP开发工程师</v>
          </cell>
          <cell r="F105" t="str">
            <v>1723623253418383</v>
          </cell>
          <cell r="G105" t="str">
            <v>23</v>
          </cell>
          <cell r="H105" t="str">
            <v>8</v>
          </cell>
          <cell r="I105" t="str">
            <v>14820</v>
          </cell>
        </row>
        <row r="106">
          <cell r="A106" t="str">
            <v>姚泽毅</v>
          </cell>
          <cell r="B106" t="str">
            <v>深圳考勤组（研发团队）</v>
          </cell>
          <cell r="C106" t="str">
            <v>产研三部-业务管理三组-开发</v>
          </cell>
        </row>
        <row r="106">
          <cell r="E106" t="str">
            <v>前端开发工程师</v>
          </cell>
          <cell r="F106" t="str">
            <v>17252591263085767</v>
          </cell>
          <cell r="G106" t="str">
            <v>23</v>
          </cell>
          <cell r="H106" t="str">
            <v>8</v>
          </cell>
          <cell r="I106" t="str">
            <v>12053</v>
          </cell>
        </row>
        <row r="107">
          <cell r="A107" t="str">
            <v>赵小明</v>
          </cell>
          <cell r="B107" t="str">
            <v>深圳考勤组（研发团队）</v>
          </cell>
          <cell r="C107" t="str">
            <v>产研三部-业务管理三组-开发</v>
          </cell>
        </row>
        <row r="107">
          <cell r="E107" t="str">
            <v>研发主管</v>
          </cell>
          <cell r="F107" t="str">
            <v>16980282215894446</v>
          </cell>
          <cell r="G107" t="str">
            <v>23</v>
          </cell>
          <cell r="H107" t="str">
            <v>8</v>
          </cell>
          <cell r="I107" t="str">
            <v>13733</v>
          </cell>
          <cell r="J107" t="str">
            <v>2</v>
          </cell>
          <cell r="K107" t="str">
            <v>11</v>
          </cell>
        </row>
        <row r="108">
          <cell r="A108" t="str">
            <v>樊云曦</v>
          </cell>
          <cell r="B108" t="str">
            <v>上海产研中心</v>
          </cell>
          <cell r="C108" t="str">
            <v>产研三部-业务管理三组-设计</v>
          </cell>
        </row>
        <row r="108">
          <cell r="E108" t="str">
            <v>UI设计师</v>
          </cell>
          <cell r="F108" t="str">
            <v>16980304560692724</v>
          </cell>
          <cell r="G108" t="str">
            <v>23</v>
          </cell>
          <cell r="H108" t="str">
            <v>8</v>
          </cell>
          <cell r="I108" t="str">
            <v>11504</v>
          </cell>
        </row>
        <row r="109">
          <cell r="A109" t="str">
            <v>唐鹤鸿</v>
          </cell>
          <cell r="B109" t="str">
            <v>上海产研中心</v>
          </cell>
          <cell r="C109" t="str">
            <v>产研一部-PC组</v>
          </cell>
        </row>
        <row r="109">
          <cell r="E109" t="str">
            <v>资深研发</v>
          </cell>
          <cell r="F109" t="str">
            <v>17058929185294472</v>
          </cell>
          <cell r="G109" t="str">
            <v>23</v>
          </cell>
          <cell r="H109" t="str">
            <v>8</v>
          </cell>
          <cell r="I109" t="str">
            <v>11946</v>
          </cell>
        </row>
        <row r="109">
          <cell r="V109" t="str">
            <v>2</v>
          </cell>
        </row>
        <row r="109">
          <cell r="AG109" t="str">
            <v>4</v>
          </cell>
        </row>
        <row r="109">
          <cell r="AL109" t="str">
            <v>4</v>
          </cell>
        </row>
        <row r="110">
          <cell r="A110" t="str">
            <v>钮天翔</v>
          </cell>
          <cell r="B110" t="str">
            <v>上海产研中心</v>
          </cell>
          <cell r="C110" t="str">
            <v>产研一部-PC组-测试</v>
          </cell>
        </row>
        <row r="110">
          <cell r="E110" t="str">
            <v>测试工程师</v>
          </cell>
          <cell r="F110" t="str">
            <v>17266249596234340</v>
          </cell>
          <cell r="G110" t="str">
            <v>23</v>
          </cell>
          <cell r="H110" t="str">
            <v>8</v>
          </cell>
          <cell r="I110" t="str">
            <v>12986</v>
          </cell>
        </row>
        <row r="110">
          <cell r="V110" t="str">
            <v>1</v>
          </cell>
        </row>
        <row r="110">
          <cell r="AG110" t="str">
            <v>8</v>
          </cell>
        </row>
        <row r="110">
          <cell r="AI110" t="str">
            <v>8</v>
          </cell>
        </row>
        <row r="111">
          <cell r="A111" t="str">
            <v>史振亚</v>
          </cell>
          <cell r="B111" t="str">
            <v>上海产研中心</v>
          </cell>
          <cell r="C111" t="str">
            <v>产研一部-PC组-测试</v>
          </cell>
        </row>
        <row r="111">
          <cell r="E111" t="str">
            <v>测试工程师</v>
          </cell>
          <cell r="F111" t="str">
            <v>17495205113401944</v>
          </cell>
          <cell r="G111" t="str">
            <v>22</v>
          </cell>
          <cell r="H111" t="str">
            <v>8</v>
          </cell>
          <cell r="I111" t="str">
            <v>11467</v>
          </cell>
        </row>
        <row r="111">
          <cell r="W111" t="str">
            <v>8</v>
          </cell>
        </row>
        <row r="112">
          <cell r="A112" t="str">
            <v>张书华</v>
          </cell>
          <cell r="B112" t="str">
            <v>上海产研中心</v>
          </cell>
          <cell r="C112" t="str">
            <v>产研一部-PC组-测试</v>
          </cell>
        </row>
        <row r="112">
          <cell r="E112" t="str">
            <v>测试工程师</v>
          </cell>
          <cell r="F112" t="str">
            <v>17430413906253192</v>
          </cell>
          <cell r="G112" t="str">
            <v>22</v>
          </cell>
          <cell r="H112" t="str">
            <v>8</v>
          </cell>
          <cell r="I112" t="str">
            <v>11739</v>
          </cell>
          <cell r="J112" t="str">
            <v>4</v>
          </cell>
          <cell r="K112" t="str">
            <v>11</v>
          </cell>
        </row>
        <row r="112">
          <cell r="V112" t="str">
            <v>1</v>
          </cell>
        </row>
        <row r="112">
          <cell r="Y112" t="str">
            <v>2.5</v>
          </cell>
        </row>
        <row r="113">
          <cell r="A113" t="str">
            <v>李一翔</v>
          </cell>
          <cell r="B113" t="str">
            <v>上海产研中心</v>
          </cell>
          <cell r="C113" t="str">
            <v>产研一部-PC组-开发</v>
          </cell>
        </row>
        <row r="113">
          <cell r="E113" t="str">
            <v>产研总监</v>
          </cell>
          <cell r="F113" t="str">
            <v>17357830341725245</v>
          </cell>
          <cell r="G113" t="str">
            <v>26</v>
          </cell>
          <cell r="H113" t="str">
            <v>8</v>
          </cell>
          <cell r="I113" t="str">
            <v>12360</v>
          </cell>
        </row>
        <row r="113">
          <cell r="Y113" t="str">
            <v>4</v>
          </cell>
        </row>
        <row r="113">
          <cell r="AG113" t="str">
            <v>15.5</v>
          </cell>
        </row>
        <row r="113">
          <cell r="AI113" t="str">
            <v>15.5</v>
          </cell>
        </row>
        <row r="114">
          <cell r="A114" t="str">
            <v>梁军卫</v>
          </cell>
          <cell r="B114" t="str">
            <v>上海产研中心</v>
          </cell>
          <cell r="C114" t="str">
            <v>产研一部-PC组-开发</v>
          </cell>
        </row>
        <row r="114">
          <cell r="E114" t="str">
            <v>C#开发工程师</v>
          </cell>
          <cell r="F114" t="str">
            <v>1744595378591532</v>
          </cell>
          <cell r="G114" t="str">
            <v>23</v>
          </cell>
          <cell r="H114" t="str">
            <v>8</v>
          </cell>
          <cell r="I114" t="str">
            <v>12323</v>
          </cell>
        </row>
        <row r="114">
          <cell r="W114" t="str">
            <v>8</v>
          </cell>
        </row>
        <row r="115">
          <cell r="A115" t="str">
            <v>申国超</v>
          </cell>
          <cell r="B115" t="str">
            <v>上海产研中心</v>
          </cell>
          <cell r="C115" t="str">
            <v>产研一部-PC组-开发</v>
          </cell>
        </row>
        <row r="115">
          <cell r="E115" t="str">
            <v>游戏开发工程师</v>
          </cell>
          <cell r="F115" t="str">
            <v>16219076813592792</v>
          </cell>
          <cell r="G115" t="str">
            <v>25</v>
          </cell>
          <cell r="H115" t="str">
            <v>8</v>
          </cell>
          <cell r="I115" t="str">
            <v>11950</v>
          </cell>
        </row>
        <row r="115">
          <cell r="Q115" t="str">
            <v>1</v>
          </cell>
        </row>
        <row r="115">
          <cell r="Y115" t="str">
            <v>5</v>
          </cell>
        </row>
        <row r="115">
          <cell r="AG115" t="str">
            <v>16</v>
          </cell>
        </row>
        <row r="115">
          <cell r="AL115" t="str">
            <v>16</v>
          </cell>
        </row>
        <row r="116">
          <cell r="A116" t="str">
            <v>吴阳明</v>
          </cell>
          <cell r="B116" t="str">
            <v>厦门办公室</v>
          </cell>
          <cell r="C116" t="str">
            <v>产研一部-PC组-开发</v>
          </cell>
        </row>
        <row r="116">
          <cell r="E116" t="str">
            <v>运营总监</v>
          </cell>
          <cell r="F116" t="str">
            <v>096309365421933423</v>
          </cell>
          <cell r="G116" t="str">
            <v>23</v>
          </cell>
          <cell r="H116" t="str">
            <v>8</v>
          </cell>
          <cell r="I116" t="str">
            <v>10841</v>
          </cell>
        </row>
        <row r="116">
          <cell r="AE116" t="str">
            <v>1.5</v>
          </cell>
        </row>
        <row r="117">
          <cell r="A117" t="str">
            <v>项多佳（离职）</v>
          </cell>
          <cell r="B117" t="str">
            <v>未加入考勤组</v>
          </cell>
          <cell r="C117" t="str">
            <v>产研一部-PC组-开发</v>
          </cell>
        </row>
        <row r="117">
          <cell r="E117" t="str">
            <v>C#开发工程师</v>
          </cell>
          <cell r="F117" t="str">
            <v>17478811968002771</v>
          </cell>
          <cell r="G117" t="str">
            <v>13</v>
          </cell>
          <cell r="H117" t="str">
            <v>4</v>
          </cell>
          <cell r="I117" t="str">
            <v>5997</v>
          </cell>
        </row>
        <row r="117">
          <cell r="O117" t="str">
            <v>1</v>
          </cell>
          <cell r="P117" t="str">
            <v> </v>
          </cell>
        </row>
        <row r="117">
          <cell r="Y117" t="str">
            <v>2.5</v>
          </cell>
        </row>
        <row r="117">
          <cell r="AG117" t="str">
            <v>3.5</v>
          </cell>
        </row>
        <row r="117">
          <cell r="AL117" t="str">
            <v>3.5</v>
          </cell>
        </row>
        <row r="118">
          <cell r="A118" t="str">
            <v>赵鹏飞</v>
          </cell>
          <cell r="B118" t="str">
            <v>上海产研中心</v>
          </cell>
          <cell r="C118" t="str">
            <v>产研一部-PC组-开发</v>
          </cell>
        </row>
        <row r="118">
          <cell r="E118" t="str">
            <v>C#开发工程师</v>
          </cell>
          <cell r="F118" t="str">
            <v>17119368698716117</v>
          </cell>
          <cell r="G118" t="str">
            <v>23</v>
          </cell>
          <cell r="H118" t="str">
            <v>8</v>
          </cell>
          <cell r="I118" t="str">
            <v>12398</v>
          </cell>
          <cell r="J118" t="str">
            <v>3</v>
          </cell>
          <cell r="K118" t="str">
            <v>22</v>
          </cell>
        </row>
        <row r="118">
          <cell r="Y118" t="str">
            <v>8</v>
          </cell>
        </row>
        <row r="118">
          <cell r="AG118" t="str">
            <v>8</v>
          </cell>
        </row>
        <row r="118">
          <cell r="AL118" t="str">
            <v>8</v>
          </cell>
        </row>
        <row r="119">
          <cell r="A119" t="str">
            <v>上海王艳</v>
          </cell>
          <cell r="B119" t="str">
            <v>上海产研中心</v>
          </cell>
          <cell r="C119" t="str">
            <v>产研一部-测试一部</v>
          </cell>
        </row>
        <row r="119">
          <cell r="E119" t="str">
            <v>测试总监</v>
          </cell>
          <cell r="F119" t="str">
            <v>15946079259355375</v>
          </cell>
          <cell r="G119" t="str">
            <v>22</v>
          </cell>
          <cell r="H119" t="str">
            <v>8</v>
          </cell>
          <cell r="I119" t="str">
            <v>11922</v>
          </cell>
        </row>
        <row r="119">
          <cell r="V119" t="str">
            <v>1</v>
          </cell>
        </row>
        <row r="120">
          <cell r="A120" t="str">
            <v>王艳泊（离职）</v>
          </cell>
          <cell r="B120" t="str">
            <v>未加入考勤组</v>
          </cell>
          <cell r="C120" t="str">
            <v>产研一部-测试一部</v>
          </cell>
        </row>
        <row r="120">
          <cell r="E120" t="str">
            <v>测试主管</v>
          </cell>
          <cell r="F120" t="str">
            <v>196852342729488514</v>
          </cell>
          <cell r="G120" t="str">
            <v>10</v>
          </cell>
          <cell r="H120" t="str">
            <v>6</v>
          </cell>
          <cell r="I120" t="str">
            <v>3232</v>
          </cell>
        </row>
        <row r="120">
          <cell r="O120" t="str">
            <v>1</v>
          </cell>
          <cell r="P120" t="str">
            <v>322</v>
          </cell>
          <cell r="Q120" t="str">
            <v>1</v>
          </cell>
          <cell r="R120" t="str">
            <v>1</v>
          </cell>
          <cell r="S120" t="str">
            <v>9</v>
          </cell>
        </row>
        <row r="120">
          <cell r="W120" t="str">
            <v>8</v>
          </cell>
        </row>
        <row r="121">
          <cell r="A121" t="str">
            <v>赵亚楠</v>
          </cell>
          <cell r="B121" t="str">
            <v>上海产研中心</v>
          </cell>
          <cell r="C121" t="str">
            <v>产研一部-测试一部-教育三组测试组</v>
          </cell>
        </row>
        <row r="121">
          <cell r="E121" t="str">
            <v>测试主管</v>
          </cell>
          <cell r="F121" t="str">
            <v>066747493235451451</v>
          </cell>
          <cell r="G121" t="str">
            <v>23</v>
          </cell>
          <cell r="H121" t="str">
            <v>8</v>
          </cell>
          <cell r="I121" t="str">
            <v>9464</v>
          </cell>
          <cell r="J121" t="str">
            <v>4</v>
          </cell>
          <cell r="K121" t="str">
            <v>33</v>
          </cell>
        </row>
        <row r="121">
          <cell r="O121" t="str">
            <v>17</v>
          </cell>
          <cell r="P121" t="str">
            <v>709</v>
          </cell>
        </row>
        <row r="121">
          <cell r="Y121" t="str">
            <v>4</v>
          </cell>
        </row>
        <row r="121">
          <cell r="AE121" t="str">
            <v>1.5</v>
          </cell>
        </row>
        <row r="122">
          <cell r="A122" t="str">
            <v>林欣怡</v>
          </cell>
          <cell r="B122" t="str">
            <v>上海产研中心</v>
          </cell>
          <cell r="C122" t="str">
            <v>产研一部-产品部-教育一组产品组</v>
          </cell>
        </row>
        <row r="122">
          <cell r="E122" t="str">
            <v>产品助理</v>
          </cell>
          <cell r="F122" t="str">
            <v>17453739253666452</v>
          </cell>
          <cell r="G122" t="str">
            <v>23</v>
          </cell>
          <cell r="H122" t="str">
            <v>8</v>
          </cell>
          <cell r="I122" t="str">
            <v>11131</v>
          </cell>
          <cell r="J122" t="str">
            <v>1</v>
          </cell>
          <cell r="K122" t="str">
            <v>12</v>
          </cell>
        </row>
        <row r="122">
          <cell r="W122" t="str">
            <v>2.5</v>
          </cell>
        </row>
        <row r="123">
          <cell r="A123" t="str">
            <v>彭鲲</v>
          </cell>
          <cell r="B123" t="str">
            <v>上海产研中心</v>
          </cell>
          <cell r="C123" t="str">
            <v>产研一部-产品部-教育一组产品组</v>
          </cell>
        </row>
        <row r="123">
          <cell r="E123" t="str">
            <v>产品经理</v>
          </cell>
          <cell r="F123" t="str">
            <v>16157726802325013</v>
          </cell>
          <cell r="G123" t="str">
            <v>23</v>
          </cell>
          <cell r="H123" t="str">
            <v>8</v>
          </cell>
          <cell r="I123" t="str">
            <v>10304</v>
          </cell>
          <cell r="J123" t="str">
            <v>1</v>
          </cell>
          <cell r="K123" t="str">
            <v>1</v>
          </cell>
        </row>
        <row r="123">
          <cell r="Q123" t="str">
            <v>2</v>
          </cell>
        </row>
        <row r="123">
          <cell r="W123" t="str">
            <v>3</v>
          </cell>
        </row>
        <row r="124">
          <cell r="A124" t="str">
            <v>吴俊志</v>
          </cell>
          <cell r="B124" t="str">
            <v>上海产研中心</v>
          </cell>
          <cell r="C124" t="str">
            <v>产研一部-产品部-教育一组产品组</v>
          </cell>
        </row>
        <row r="124">
          <cell r="E124" t="str">
            <v>产品一部主管</v>
          </cell>
          <cell r="F124" t="str">
            <v>16226879731889551</v>
          </cell>
          <cell r="G124" t="str">
            <v>25</v>
          </cell>
          <cell r="H124" t="str">
            <v>8</v>
          </cell>
          <cell r="I124" t="str">
            <v>11853</v>
          </cell>
          <cell r="J124" t="str">
            <v>2</v>
          </cell>
          <cell r="K124" t="str">
            <v>21</v>
          </cell>
        </row>
        <row r="124">
          <cell r="U124" t="str">
            <v>8</v>
          </cell>
          <cell r="V124" t="str">
            <v>1</v>
          </cell>
        </row>
        <row r="124">
          <cell r="Y124" t="str">
            <v>3.5</v>
          </cell>
        </row>
        <row r="124">
          <cell r="AE124" t="str">
            <v>1</v>
          </cell>
        </row>
        <row r="124">
          <cell r="AG124" t="str">
            <v>16</v>
          </cell>
        </row>
        <row r="124">
          <cell r="AI124" t="str">
            <v>12</v>
          </cell>
        </row>
        <row r="124">
          <cell r="AL124" t="str">
            <v>4</v>
          </cell>
        </row>
        <row r="125">
          <cell r="A125" t="str">
            <v>褚晨雯</v>
          </cell>
          <cell r="B125" t="str">
            <v>上海产研中心</v>
          </cell>
          <cell r="C125" t="str">
            <v>产研一部-产品部-教育一组产品组</v>
          </cell>
        </row>
        <row r="125">
          <cell r="E125" t="str">
            <v>资深产品经理</v>
          </cell>
          <cell r="F125" t="str">
            <v>16423864245165397</v>
          </cell>
          <cell r="G125" t="str">
            <v>26</v>
          </cell>
          <cell r="H125" t="str">
            <v>8</v>
          </cell>
          <cell r="I125" t="str">
            <v>11425</v>
          </cell>
          <cell r="J125" t="str">
            <v>2</v>
          </cell>
          <cell r="K125" t="str">
            <v>12</v>
          </cell>
        </row>
        <row r="125">
          <cell r="AE125" t="str">
            <v>1</v>
          </cell>
        </row>
        <row r="126">
          <cell r="A126" t="str">
            <v>冯猛飞</v>
          </cell>
          <cell r="B126" t="str">
            <v>上海产研中心</v>
          </cell>
          <cell r="C126" t="str">
            <v>产研一部-教育二组-测试</v>
          </cell>
        </row>
        <row r="126">
          <cell r="E126" t="str">
            <v>测试工程师</v>
          </cell>
          <cell r="F126" t="str">
            <v>17096922901257976</v>
          </cell>
          <cell r="G126" t="str">
            <v>22</v>
          </cell>
          <cell r="H126" t="str">
            <v>8</v>
          </cell>
          <cell r="I126" t="str">
            <v>11338</v>
          </cell>
        </row>
        <row r="126">
          <cell r="Y126" t="str">
            <v>21.5</v>
          </cell>
        </row>
        <row r="126">
          <cell r="AG126" t="str">
            <v>8</v>
          </cell>
        </row>
        <row r="126">
          <cell r="AL126" t="str">
            <v>8</v>
          </cell>
        </row>
        <row r="127">
          <cell r="A127" t="str">
            <v>戚海生</v>
          </cell>
          <cell r="B127" t="str">
            <v>上海产研中心</v>
          </cell>
          <cell r="C127" t="str">
            <v>产研一部-教育二组-测试</v>
          </cell>
        </row>
        <row r="127">
          <cell r="E127" t="str">
            <v>测试工程师</v>
          </cell>
          <cell r="F127" t="str">
            <v>17513353383459243</v>
          </cell>
          <cell r="G127" t="str">
            <v>23</v>
          </cell>
          <cell r="H127" t="str">
            <v>8</v>
          </cell>
          <cell r="I127" t="str">
            <v>11498</v>
          </cell>
        </row>
        <row r="127">
          <cell r="Q127" t="str">
            <v>1</v>
          </cell>
        </row>
        <row r="128">
          <cell r="A128" t="str">
            <v>段云侠</v>
          </cell>
          <cell r="B128" t="str">
            <v>上海产研中心</v>
          </cell>
          <cell r="C128" t="str">
            <v>产研一部-教育二组-产品</v>
          </cell>
        </row>
        <row r="128">
          <cell r="E128" t="str">
            <v>产品经理</v>
          </cell>
          <cell r="F128" t="str">
            <v>16999270197315077</v>
          </cell>
          <cell r="G128" t="str">
            <v>23</v>
          </cell>
          <cell r="H128" t="str">
            <v>8</v>
          </cell>
          <cell r="I128" t="str">
            <v>11108</v>
          </cell>
        </row>
        <row r="128">
          <cell r="Y128" t="str">
            <v>4.5</v>
          </cell>
        </row>
        <row r="129">
          <cell r="A129" t="str">
            <v>王亚超</v>
          </cell>
          <cell r="B129" t="str">
            <v>上海产研中心</v>
          </cell>
          <cell r="C129" t="str">
            <v>产研一部-教育二组-产品</v>
          </cell>
        </row>
        <row r="129">
          <cell r="E129" t="str">
            <v>产品经理</v>
          </cell>
          <cell r="F129" t="str">
            <v>16999293084394392</v>
          </cell>
          <cell r="G129" t="str">
            <v>23</v>
          </cell>
          <cell r="H129" t="str">
            <v>8</v>
          </cell>
          <cell r="I129" t="str">
            <v>11686</v>
          </cell>
          <cell r="J129" t="str">
            <v>4</v>
          </cell>
          <cell r="K129" t="str">
            <v>5</v>
          </cell>
        </row>
        <row r="130">
          <cell r="A130" t="str">
            <v>陈畴竹</v>
          </cell>
          <cell r="B130" t="str">
            <v>上海产研中心</v>
          </cell>
          <cell r="C130" t="str">
            <v>产研一部-教育二组-开发</v>
          </cell>
        </row>
        <row r="130">
          <cell r="E130" t="str">
            <v>Android开发工程师</v>
          </cell>
          <cell r="F130" t="str">
            <v>1702345015385575</v>
          </cell>
          <cell r="G130" t="str">
            <v>21</v>
          </cell>
          <cell r="H130" t="str">
            <v>8</v>
          </cell>
          <cell r="I130" t="str">
            <v>10374</v>
          </cell>
          <cell r="J130" t="str">
            <v>2</v>
          </cell>
          <cell r="K130" t="str">
            <v>2</v>
          </cell>
        </row>
        <row r="130">
          <cell r="Y130" t="str">
            <v>24</v>
          </cell>
        </row>
        <row r="130">
          <cell r="AG130" t="str">
            <v>4</v>
          </cell>
        </row>
        <row r="130">
          <cell r="AL130" t="str">
            <v>4</v>
          </cell>
        </row>
        <row r="131">
          <cell r="A131" t="str">
            <v>高结</v>
          </cell>
          <cell r="B131" t="str">
            <v>上海产研中心</v>
          </cell>
          <cell r="C131" t="str">
            <v>产研一部-教育二组-开发</v>
          </cell>
        </row>
        <row r="131">
          <cell r="E131" t="str">
            <v>iOS开发工程师</v>
          </cell>
          <cell r="F131" t="str">
            <v>17246387043807659</v>
          </cell>
          <cell r="G131" t="str">
            <v>23</v>
          </cell>
          <cell r="H131" t="str">
            <v>8</v>
          </cell>
          <cell r="I131" t="str">
            <v>11982</v>
          </cell>
        </row>
        <row r="132">
          <cell r="A132" t="str">
            <v>皮亚楠</v>
          </cell>
          <cell r="B132" t="str">
            <v>上海产研中心</v>
          </cell>
          <cell r="C132" t="str">
            <v>产研一部-教育二组-开发</v>
          </cell>
        </row>
        <row r="132">
          <cell r="E132" t="str">
            <v>Android开发工程师</v>
          </cell>
          <cell r="F132" t="str">
            <v>16600140977692327</v>
          </cell>
          <cell r="G132" t="str">
            <v>26</v>
          </cell>
          <cell r="H132" t="str">
            <v>8</v>
          </cell>
          <cell r="I132" t="str">
            <v>14282</v>
          </cell>
          <cell r="J132" t="str">
            <v>1</v>
          </cell>
          <cell r="K132" t="str">
            <v>1</v>
          </cell>
        </row>
        <row r="132">
          <cell r="AG132" t="str">
            <v>20</v>
          </cell>
        </row>
        <row r="132">
          <cell r="AI132" t="str">
            <v>20</v>
          </cell>
        </row>
        <row r="133">
          <cell r="A133" t="str">
            <v>齐浩迎</v>
          </cell>
          <cell r="B133" t="str">
            <v>上海产研中心</v>
          </cell>
          <cell r="C133" t="str">
            <v>产研一部-教育二组-开发</v>
          </cell>
        </row>
        <row r="133">
          <cell r="E133" t="str">
            <v>研发主管</v>
          </cell>
          <cell r="F133" t="str">
            <v>020624134640098517</v>
          </cell>
          <cell r="G133" t="str">
            <v>25</v>
          </cell>
          <cell r="H133" t="str">
            <v>8</v>
          </cell>
          <cell r="I133" t="str">
            <v>13643</v>
          </cell>
          <cell r="J133" t="str">
            <v>1</v>
          </cell>
          <cell r="K133" t="str">
            <v>1</v>
          </cell>
        </row>
        <row r="133">
          <cell r="Y133" t="str">
            <v>2.5</v>
          </cell>
        </row>
        <row r="133">
          <cell r="AG133" t="str">
            <v>13</v>
          </cell>
        </row>
        <row r="133">
          <cell r="AL133" t="str">
            <v>13</v>
          </cell>
        </row>
        <row r="134">
          <cell r="A134" t="str">
            <v>王鹏飞</v>
          </cell>
          <cell r="B134" t="str">
            <v>上海产研中心</v>
          </cell>
          <cell r="C134" t="str">
            <v>产研一部-教育二组-开发</v>
          </cell>
        </row>
        <row r="134">
          <cell r="E134" t="str">
            <v>iOS开发工程师</v>
          </cell>
          <cell r="F134" t="str">
            <v>17011365911962161</v>
          </cell>
          <cell r="G134" t="str">
            <v>25</v>
          </cell>
          <cell r="H134" t="str">
            <v>8</v>
          </cell>
          <cell r="I134" t="str">
            <v>11909</v>
          </cell>
        </row>
        <row r="134">
          <cell r="Y134" t="str">
            <v>11</v>
          </cell>
        </row>
        <row r="134">
          <cell r="AG134" t="str">
            <v>12</v>
          </cell>
        </row>
        <row r="134">
          <cell r="AL134" t="str">
            <v>12</v>
          </cell>
        </row>
        <row r="135">
          <cell r="A135" t="str">
            <v>吴利丹</v>
          </cell>
          <cell r="B135" t="str">
            <v>上海产研中心</v>
          </cell>
          <cell r="C135" t="str">
            <v>产研一部-教育二组-开发</v>
          </cell>
        </row>
        <row r="135">
          <cell r="E135" t="str">
            <v>iOS开发工程师</v>
          </cell>
          <cell r="F135" t="str">
            <v>15905458634917515</v>
          </cell>
          <cell r="G135" t="str">
            <v>18</v>
          </cell>
          <cell r="H135" t="str">
            <v>8</v>
          </cell>
          <cell r="I135" t="str">
            <v>10081</v>
          </cell>
        </row>
        <row r="135">
          <cell r="Z135" t="str">
            <v>5</v>
          </cell>
        </row>
        <row r="136">
          <cell r="A136" t="str">
            <v>吴雪峰</v>
          </cell>
          <cell r="B136" t="str">
            <v>上海产研中心</v>
          </cell>
          <cell r="C136" t="str">
            <v>产研一部-教育二组-开发</v>
          </cell>
        </row>
        <row r="136">
          <cell r="E136" t="str">
            <v>Android开发工程师</v>
          </cell>
          <cell r="F136" t="str">
            <v>17012229167085507</v>
          </cell>
          <cell r="G136" t="str">
            <v>21</v>
          </cell>
          <cell r="H136" t="str">
            <v>8</v>
          </cell>
          <cell r="I136" t="str">
            <v>10987</v>
          </cell>
        </row>
        <row r="136">
          <cell r="V136" t="str">
            <v>1</v>
          </cell>
        </row>
        <row r="136">
          <cell r="Y136" t="str">
            <v>13</v>
          </cell>
        </row>
        <row r="137">
          <cell r="A137" t="str">
            <v>祝傲</v>
          </cell>
          <cell r="B137" t="str">
            <v>上海产研中心</v>
          </cell>
          <cell r="C137" t="str">
            <v>产研一部-教育二组-开发</v>
          </cell>
        </row>
        <row r="137">
          <cell r="E137" t="str">
            <v>iOS开发工程师</v>
          </cell>
          <cell r="F137" t="str">
            <v>17018285307999687</v>
          </cell>
          <cell r="G137" t="str">
            <v>20</v>
          </cell>
          <cell r="H137" t="str">
            <v>8</v>
          </cell>
          <cell r="I137" t="str">
            <v>11737</v>
          </cell>
        </row>
        <row r="137">
          <cell r="AB137">
            <v>4</v>
          </cell>
        </row>
        <row r="137">
          <cell r="AG137" t="str">
            <v>8</v>
          </cell>
        </row>
        <row r="137">
          <cell r="AI137" t="str">
            <v>8</v>
          </cell>
        </row>
        <row r="138">
          <cell r="A138" t="str">
            <v>王哲</v>
          </cell>
          <cell r="B138" t="str">
            <v>上海产研中心</v>
          </cell>
          <cell r="C138" t="str">
            <v>产研一部-教育二组-设计</v>
          </cell>
        </row>
        <row r="138">
          <cell r="E138" t="str">
            <v>UI设计师</v>
          </cell>
          <cell r="F138" t="str">
            <v>17004451020319431</v>
          </cell>
          <cell r="G138" t="str">
            <v>22</v>
          </cell>
          <cell r="H138" t="str">
            <v>8</v>
          </cell>
          <cell r="I138" t="str">
            <v>10714</v>
          </cell>
        </row>
        <row r="138">
          <cell r="Y138" t="str">
            <v>10.5</v>
          </cell>
        </row>
        <row r="139">
          <cell r="A139" t="str">
            <v>朱秀梅</v>
          </cell>
          <cell r="B139" t="str">
            <v>上海产研中心</v>
          </cell>
          <cell r="C139" t="str">
            <v>产研一部-教育二组-设计</v>
          </cell>
        </row>
        <row r="139">
          <cell r="E139" t="str">
            <v>产品主管</v>
          </cell>
          <cell r="F139" t="str">
            <v>16145631556588764</v>
          </cell>
          <cell r="G139" t="str">
            <v>24</v>
          </cell>
          <cell r="H139" t="str">
            <v>8</v>
          </cell>
          <cell r="I139" t="str">
            <v>12723</v>
          </cell>
        </row>
        <row r="139">
          <cell r="AG139" t="str">
            <v>8</v>
          </cell>
        </row>
        <row r="139">
          <cell r="AI139" t="str">
            <v>8</v>
          </cell>
        </row>
        <row r="140">
          <cell r="A140" t="str">
            <v>贾睿</v>
          </cell>
          <cell r="B140" t="str">
            <v>上海产研中心</v>
          </cell>
          <cell r="C140" t="str">
            <v>产研一部-教育三组-测试</v>
          </cell>
        </row>
        <row r="140">
          <cell r="E140" t="str">
            <v>测试工程师</v>
          </cell>
          <cell r="F140" t="str">
            <v>17464971168193330</v>
          </cell>
          <cell r="G140" t="str">
            <v>23</v>
          </cell>
          <cell r="H140" t="str">
            <v>8</v>
          </cell>
          <cell r="I140" t="str">
            <v>12803</v>
          </cell>
        </row>
        <row r="140">
          <cell r="W140" t="str">
            <v>8</v>
          </cell>
        </row>
        <row r="140">
          <cell r="AG140" t="str">
            <v>10.5</v>
          </cell>
        </row>
        <row r="140">
          <cell r="AI140" t="str">
            <v>10.5</v>
          </cell>
        </row>
        <row r="141">
          <cell r="A141" t="str">
            <v>李九三</v>
          </cell>
          <cell r="B141" t="str">
            <v>上海产研中心</v>
          </cell>
          <cell r="C141" t="str">
            <v>产研一部-教育三组-测试</v>
          </cell>
        </row>
        <row r="141">
          <cell r="E141" t="str">
            <v>测试工程师</v>
          </cell>
          <cell r="F141" t="str">
            <v>17169467464873718</v>
          </cell>
          <cell r="G141" t="str">
            <v>21</v>
          </cell>
          <cell r="H141" t="str">
            <v>8</v>
          </cell>
          <cell r="I141" t="str">
            <v>11001</v>
          </cell>
          <cell r="J141" t="str">
            <v>3</v>
          </cell>
          <cell r="K141" t="str">
            <v>11</v>
          </cell>
        </row>
        <row r="141">
          <cell r="V141" t="str">
            <v>2</v>
          </cell>
        </row>
        <row r="141">
          <cell r="Y141" t="str">
            <v>1</v>
          </cell>
        </row>
        <row r="142">
          <cell r="A142" t="str">
            <v>张士炎</v>
          </cell>
          <cell r="B142" t="str">
            <v>上海产研中心</v>
          </cell>
          <cell r="C142" t="str">
            <v>产研一部-教育三组-测试</v>
          </cell>
        </row>
        <row r="142">
          <cell r="E142" t="str">
            <v>测试工程师</v>
          </cell>
          <cell r="F142" t="str">
            <v>17173799295092160</v>
          </cell>
          <cell r="G142" t="str">
            <v>23</v>
          </cell>
          <cell r="H142" t="str">
            <v>8</v>
          </cell>
          <cell r="I142" t="str">
            <v>12696</v>
          </cell>
        </row>
        <row r="142">
          <cell r="Y142" t="str">
            <v>8.5</v>
          </cell>
        </row>
        <row r="142">
          <cell r="AG142" t="str">
            <v>11</v>
          </cell>
        </row>
        <row r="142">
          <cell r="AL142" t="str">
            <v>11</v>
          </cell>
        </row>
        <row r="143">
          <cell r="A143" t="str">
            <v>陈绪慧</v>
          </cell>
          <cell r="B143" t="str">
            <v>上海产研中心</v>
          </cell>
          <cell r="C143" t="str">
            <v>产研一部-教育三组-产品</v>
          </cell>
        </row>
        <row r="143">
          <cell r="E143" t="str">
            <v>产品主管</v>
          </cell>
          <cell r="F143" t="str">
            <v>136315273038003717</v>
          </cell>
          <cell r="G143" t="str">
            <v>22</v>
          </cell>
          <cell r="H143" t="str">
            <v>8</v>
          </cell>
          <cell r="I143" t="str">
            <v>11652</v>
          </cell>
          <cell r="J143" t="str">
            <v>1</v>
          </cell>
          <cell r="K143" t="str">
            <v>6</v>
          </cell>
        </row>
        <row r="143">
          <cell r="AF143" t="str">
            <v>1.5</v>
          </cell>
        </row>
        <row r="144">
          <cell r="A144" t="str">
            <v>方政</v>
          </cell>
          <cell r="B144" t="str">
            <v>上海产研中心</v>
          </cell>
          <cell r="C144" t="str">
            <v>产研一部-教育三组-产品</v>
          </cell>
        </row>
        <row r="144">
          <cell r="E144" t="str">
            <v>产品经理</v>
          </cell>
          <cell r="F144" t="str">
            <v>17483974735094430</v>
          </cell>
          <cell r="G144" t="str">
            <v>23</v>
          </cell>
          <cell r="H144" t="str">
            <v>8</v>
          </cell>
          <cell r="I144" t="str">
            <v>11232</v>
          </cell>
          <cell r="J144" t="str">
            <v>1</v>
          </cell>
          <cell r="K144" t="str">
            <v>1</v>
          </cell>
        </row>
        <row r="144">
          <cell r="W144" t="str">
            <v>3.5</v>
          </cell>
        </row>
        <row r="145">
          <cell r="A145" t="str">
            <v>李雅珠</v>
          </cell>
          <cell r="B145" t="str">
            <v>上海产研中心</v>
          </cell>
          <cell r="C145" t="str">
            <v>产研一部-教育三组-产品</v>
          </cell>
        </row>
        <row r="145">
          <cell r="E145" t="str">
            <v>产品经理</v>
          </cell>
          <cell r="F145" t="str">
            <v>16606156773162046</v>
          </cell>
          <cell r="G145" t="str">
            <v>24</v>
          </cell>
          <cell r="H145" t="str">
            <v>8</v>
          </cell>
          <cell r="I145" t="str">
            <v>12369</v>
          </cell>
          <cell r="J145" t="str">
            <v>9</v>
          </cell>
          <cell r="K145" t="str">
            <v>50</v>
          </cell>
        </row>
        <row r="145">
          <cell r="W145" t="str">
            <v>2</v>
          </cell>
        </row>
        <row r="145">
          <cell r="AG145" t="str">
            <v>8</v>
          </cell>
        </row>
        <row r="145">
          <cell r="AL145" t="str">
            <v>8</v>
          </cell>
        </row>
        <row r="146">
          <cell r="A146" t="str">
            <v>胡翔翔</v>
          </cell>
          <cell r="B146" t="str">
            <v>上海产研中心</v>
          </cell>
          <cell r="C146" t="str">
            <v>产研一部-教育三组-开发</v>
          </cell>
        </row>
        <row r="146">
          <cell r="E146" t="str">
            <v>研发主管</v>
          </cell>
          <cell r="F146" t="str">
            <v>030132221832753441</v>
          </cell>
          <cell r="G146" t="str">
            <v>24</v>
          </cell>
          <cell r="H146" t="str">
            <v>8</v>
          </cell>
          <cell r="I146" t="str">
            <v>13322</v>
          </cell>
        </row>
        <row r="146">
          <cell r="W146" t="str">
            <v>3.5</v>
          </cell>
        </row>
        <row r="146">
          <cell r="AG146" t="str">
            <v>8</v>
          </cell>
        </row>
        <row r="146">
          <cell r="AL146" t="str">
            <v>8</v>
          </cell>
        </row>
        <row r="147">
          <cell r="A147" t="str">
            <v>李海侠</v>
          </cell>
          <cell r="B147" t="str">
            <v>上海产研中心</v>
          </cell>
          <cell r="C147" t="str">
            <v>产研一部-教育三组-开发</v>
          </cell>
        </row>
        <row r="147">
          <cell r="E147" t="str">
            <v>Android开发工程师</v>
          </cell>
          <cell r="F147" t="str">
            <v>16155137210126329</v>
          </cell>
          <cell r="G147" t="str">
            <v>20</v>
          </cell>
          <cell r="H147" t="str">
            <v>8</v>
          </cell>
          <cell r="I147" t="str">
            <v>10127</v>
          </cell>
        </row>
        <row r="147">
          <cell r="V147" t="str">
            <v>2</v>
          </cell>
        </row>
        <row r="147">
          <cell r="Y147" t="str">
            <v>16</v>
          </cell>
        </row>
        <row r="147">
          <cell r="AG147" t="str">
            <v>8</v>
          </cell>
        </row>
        <row r="147">
          <cell r="AL147" t="str">
            <v>8</v>
          </cell>
        </row>
        <row r="148">
          <cell r="A148" t="str">
            <v>陆文宇</v>
          </cell>
          <cell r="B148" t="str">
            <v>上海产研中心</v>
          </cell>
          <cell r="C148" t="str">
            <v>产研一部-教育三组-开发</v>
          </cell>
        </row>
        <row r="148">
          <cell r="E148" t="str">
            <v>iOS开发工程师</v>
          </cell>
          <cell r="F148" t="str">
            <v>16782396287688277</v>
          </cell>
          <cell r="G148" t="str">
            <v>17</v>
          </cell>
          <cell r="H148" t="str">
            <v>8</v>
          </cell>
          <cell r="I148" t="str">
            <v>7944</v>
          </cell>
          <cell r="J148" t="str">
            <v>2</v>
          </cell>
          <cell r="K148" t="str">
            <v>2</v>
          </cell>
        </row>
        <row r="148">
          <cell r="W148" t="str">
            <v>56</v>
          </cell>
        </row>
        <row r="149">
          <cell r="A149" t="str">
            <v>杨海燕</v>
          </cell>
          <cell r="B149" t="str">
            <v>上海产研中心</v>
          </cell>
          <cell r="C149" t="str">
            <v>产研一部-教育三组-开发</v>
          </cell>
        </row>
        <row r="149">
          <cell r="E149" t="str">
            <v>iOS开发工程师</v>
          </cell>
          <cell r="F149" t="str">
            <v>15921860671053280</v>
          </cell>
          <cell r="G149" t="str">
            <v>25</v>
          </cell>
          <cell r="H149" t="str">
            <v>8</v>
          </cell>
          <cell r="I149" t="str">
            <v>12515</v>
          </cell>
          <cell r="J149" t="str">
            <v>3</v>
          </cell>
          <cell r="K149" t="str">
            <v>23</v>
          </cell>
        </row>
        <row r="149">
          <cell r="Y149" t="str">
            <v>3</v>
          </cell>
        </row>
        <row r="149">
          <cell r="AG149" t="str">
            <v>16</v>
          </cell>
        </row>
        <row r="149">
          <cell r="AL149" t="str">
            <v>16</v>
          </cell>
        </row>
        <row r="150">
          <cell r="A150" t="str">
            <v>杨坤霖</v>
          </cell>
          <cell r="B150" t="str">
            <v>上海产研中心</v>
          </cell>
          <cell r="C150" t="str">
            <v>产研一部-教育三组-开发</v>
          </cell>
        </row>
        <row r="150">
          <cell r="E150" t="str">
            <v>Android开发工程师</v>
          </cell>
          <cell r="F150" t="str">
            <v>17300811031429768</v>
          </cell>
          <cell r="G150" t="str">
            <v>23</v>
          </cell>
          <cell r="H150" t="str">
            <v>8</v>
          </cell>
          <cell r="I150" t="str">
            <v>12313</v>
          </cell>
        </row>
        <row r="151">
          <cell r="A151" t="str">
            <v>尹贻浩</v>
          </cell>
          <cell r="B151" t="str">
            <v>上海产研中心</v>
          </cell>
          <cell r="C151" t="str">
            <v>产研一部-教育三组-开发</v>
          </cell>
        </row>
        <row r="151">
          <cell r="E151" t="str">
            <v>Android开发工程师</v>
          </cell>
          <cell r="F151" t="str">
            <v>17180717287129212</v>
          </cell>
          <cell r="G151" t="str">
            <v>23</v>
          </cell>
          <cell r="H151" t="str">
            <v>8</v>
          </cell>
          <cell r="I151" t="str">
            <v>11402</v>
          </cell>
          <cell r="J151" t="str">
            <v>5</v>
          </cell>
          <cell r="K151" t="str">
            <v>36</v>
          </cell>
        </row>
        <row r="152">
          <cell r="A152" t="str">
            <v>章发晨</v>
          </cell>
          <cell r="B152" t="str">
            <v>上海产研中心</v>
          </cell>
          <cell r="C152" t="str">
            <v>产研一部-教育三组-开发</v>
          </cell>
        </row>
        <row r="152">
          <cell r="E152" t="str">
            <v>iOS开发工程师</v>
          </cell>
          <cell r="F152" t="str">
            <v>025963354730920599</v>
          </cell>
          <cell r="G152" t="str">
            <v>22</v>
          </cell>
          <cell r="H152" t="str">
            <v>8</v>
          </cell>
          <cell r="I152" t="str">
            <v>10906</v>
          </cell>
          <cell r="J152" t="str">
            <v>1</v>
          </cell>
          <cell r="K152" t="str">
            <v>1</v>
          </cell>
        </row>
        <row r="152">
          <cell r="W152" t="str">
            <v>16</v>
          </cell>
        </row>
        <row r="152">
          <cell r="Y152" t="str">
            <v>8</v>
          </cell>
        </row>
        <row r="152">
          <cell r="AG152" t="str">
            <v>12.5</v>
          </cell>
        </row>
        <row r="152">
          <cell r="AL152" t="str">
            <v>12.5</v>
          </cell>
        </row>
        <row r="153">
          <cell r="A153" t="str">
            <v>朱梦雅</v>
          </cell>
          <cell r="B153" t="str">
            <v>上海产研中心</v>
          </cell>
          <cell r="C153" t="str">
            <v>产研一部-教育三组-开发</v>
          </cell>
        </row>
        <row r="153">
          <cell r="E153" t="str">
            <v>Android开发工程师</v>
          </cell>
          <cell r="F153" t="str">
            <v>16780673958763109</v>
          </cell>
          <cell r="G153" t="str">
            <v>25</v>
          </cell>
          <cell r="H153" t="str">
            <v>8</v>
          </cell>
          <cell r="I153" t="str">
            <v>13783</v>
          </cell>
        </row>
        <row r="153">
          <cell r="AG153" t="str">
            <v>16</v>
          </cell>
        </row>
        <row r="153">
          <cell r="AI153" t="str">
            <v>8</v>
          </cell>
        </row>
        <row r="153">
          <cell r="AL153" t="str">
            <v>8</v>
          </cell>
        </row>
        <row r="154">
          <cell r="A154" t="str">
            <v>李一鸣</v>
          </cell>
          <cell r="B154" t="str">
            <v>上海产研中心</v>
          </cell>
          <cell r="C154" t="str">
            <v>产研一部-教育三组-设计</v>
          </cell>
        </row>
        <row r="154">
          <cell r="E154" t="str">
            <v>设计主管</v>
          </cell>
          <cell r="F154" t="str">
            <v>16804901359229111</v>
          </cell>
          <cell r="G154" t="str">
            <v>22</v>
          </cell>
          <cell r="H154" t="str">
            <v>8</v>
          </cell>
          <cell r="I154" t="str">
            <v>11798</v>
          </cell>
        </row>
        <row r="154">
          <cell r="W154" t="str">
            <v>8</v>
          </cell>
        </row>
        <row r="155">
          <cell r="A155" t="str">
            <v>王依</v>
          </cell>
          <cell r="B155" t="str">
            <v>上海产研中心</v>
          </cell>
          <cell r="C155" t="str">
            <v>产研一部-教育三组-设计</v>
          </cell>
        </row>
        <row r="155">
          <cell r="E155" t="str">
            <v>UI设计师</v>
          </cell>
          <cell r="F155" t="str">
            <v>1316565837937330</v>
          </cell>
        </row>
        <row r="155">
          <cell r="H155" t="str">
            <v>8</v>
          </cell>
        </row>
        <row r="155">
          <cell r="AA155" t="str">
            <v>23</v>
          </cell>
        </row>
        <row r="156">
          <cell r="A156" t="str">
            <v>张新宇</v>
          </cell>
          <cell r="B156" t="str">
            <v>上海产研中心</v>
          </cell>
          <cell r="C156" t="str">
            <v>产研一部-教育三组-设计</v>
          </cell>
        </row>
        <row r="156">
          <cell r="E156" t="str">
            <v>UI设计师</v>
          </cell>
          <cell r="F156" t="str">
            <v>17495207412262595</v>
          </cell>
          <cell r="G156" t="str">
            <v>23</v>
          </cell>
          <cell r="H156" t="str">
            <v>8</v>
          </cell>
          <cell r="I156" t="str">
            <v>11389</v>
          </cell>
        </row>
        <row r="157">
          <cell r="A157" t="str">
            <v>蔡子俊</v>
          </cell>
          <cell r="B157" t="str">
            <v>上海产研中心</v>
          </cell>
          <cell r="C157" t="str">
            <v>产研一部-教育一组-测试</v>
          </cell>
        </row>
        <row r="157">
          <cell r="E157" t="str">
            <v>测试工程师</v>
          </cell>
          <cell r="F157" t="str">
            <v>1685930508346392</v>
          </cell>
          <cell r="G157" t="str">
            <v>22</v>
          </cell>
          <cell r="H157" t="str">
            <v>8</v>
          </cell>
          <cell r="I157" t="str">
            <v>11366</v>
          </cell>
          <cell r="J157" t="str">
            <v>1</v>
          </cell>
          <cell r="K157" t="str">
            <v>1</v>
          </cell>
        </row>
        <row r="157">
          <cell r="Y157" t="str">
            <v>8</v>
          </cell>
        </row>
        <row r="158">
          <cell r="A158" t="str">
            <v>耿童童</v>
          </cell>
          <cell r="B158" t="str">
            <v>上海产研中心</v>
          </cell>
          <cell r="C158" t="str">
            <v>产研一部-教育一组-测试</v>
          </cell>
        </row>
        <row r="158">
          <cell r="E158" t="str">
            <v>测试工程师</v>
          </cell>
          <cell r="F158" t="str">
            <v>16804901511256011</v>
          </cell>
          <cell r="G158" t="str">
            <v>23</v>
          </cell>
          <cell r="H158" t="str">
            <v>8</v>
          </cell>
          <cell r="I158" t="str">
            <v>11960</v>
          </cell>
          <cell r="J158" t="str">
            <v>1</v>
          </cell>
          <cell r="K158" t="str">
            <v>8</v>
          </cell>
        </row>
        <row r="158">
          <cell r="V158" t="str">
            <v>0.5</v>
          </cell>
        </row>
        <row r="158">
          <cell r="Y158" t="str">
            <v>8</v>
          </cell>
        </row>
        <row r="158">
          <cell r="AG158" t="str">
            <v>8</v>
          </cell>
        </row>
        <row r="158">
          <cell r="AL158" t="str">
            <v>8</v>
          </cell>
        </row>
        <row r="159">
          <cell r="A159" t="str">
            <v>李超凡</v>
          </cell>
          <cell r="B159" t="str">
            <v>上海产研中心</v>
          </cell>
          <cell r="C159" t="str">
            <v>产研一部-教育一组-测试</v>
          </cell>
        </row>
        <row r="159">
          <cell r="E159" t="str">
            <v>测试工程师</v>
          </cell>
          <cell r="F159" t="str">
            <v>17149606499983899</v>
          </cell>
          <cell r="G159" t="str">
            <v>22</v>
          </cell>
          <cell r="H159" t="str">
            <v>8</v>
          </cell>
          <cell r="I159" t="str">
            <v>12673</v>
          </cell>
        </row>
        <row r="159">
          <cell r="Y159" t="str">
            <v>8</v>
          </cell>
        </row>
        <row r="160">
          <cell r="A160" t="str">
            <v>李华南</v>
          </cell>
          <cell r="B160" t="str">
            <v>上海产研中心</v>
          </cell>
          <cell r="C160" t="str">
            <v>产研一部-教育一组-测试</v>
          </cell>
        </row>
        <row r="160">
          <cell r="E160" t="str">
            <v>测试经理</v>
          </cell>
          <cell r="F160" t="str">
            <v>15900273720227593</v>
          </cell>
          <cell r="G160" t="str">
            <v>24</v>
          </cell>
          <cell r="H160" t="str">
            <v>8</v>
          </cell>
          <cell r="I160" t="str">
            <v>12940</v>
          </cell>
          <cell r="J160" t="str">
            <v>1</v>
          </cell>
          <cell r="K160" t="str">
            <v>1</v>
          </cell>
        </row>
        <row r="160">
          <cell r="Y160" t="str">
            <v>5.5</v>
          </cell>
        </row>
        <row r="160">
          <cell r="AG160" t="str">
            <v>9.5</v>
          </cell>
        </row>
        <row r="160">
          <cell r="AL160" t="str">
            <v>9.5</v>
          </cell>
        </row>
        <row r="161">
          <cell r="A161" t="str">
            <v>朴雪花</v>
          </cell>
          <cell r="B161" t="str">
            <v>上海产研中心</v>
          </cell>
          <cell r="C161" t="str">
            <v>产研一部-教育一组-产品</v>
          </cell>
        </row>
        <row r="161">
          <cell r="E161" t="str">
            <v>资深产品经理</v>
          </cell>
          <cell r="F161" t="str">
            <v>16022087683323175</v>
          </cell>
          <cell r="G161" t="str">
            <v>22</v>
          </cell>
          <cell r="H161" t="str">
            <v>8</v>
          </cell>
          <cell r="I161" t="str">
            <v>11314</v>
          </cell>
          <cell r="J161" t="str">
            <v>1</v>
          </cell>
          <cell r="K161" t="str">
            <v>1</v>
          </cell>
        </row>
        <row r="161">
          <cell r="V161" t="str">
            <v>1</v>
          </cell>
        </row>
        <row r="161">
          <cell r="Y161" t="str">
            <v>8</v>
          </cell>
        </row>
        <row r="161">
          <cell r="AG161" t="str">
            <v>8</v>
          </cell>
        </row>
        <row r="161">
          <cell r="AL161" t="str">
            <v>8</v>
          </cell>
        </row>
        <row r="162">
          <cell r="A162" t="str">
            <v>戴佳磊</v>
          </cell>
          <cell r="B162" t="str">
            <v>上海产研中心</v>
          </cell>
          <cell r="C162" t="str">
            <v>产研一部-教育一组-开发</v>
          </cell>
        </row>
        <row r="162">
          <cell r="E162" t="str">
            <v>iOS开发工程师</v>
          </cell>
          <cell r="F162" t="str">
            <v>17018278374403582</v>
          </cell>
          <cell r="G162" t="str">
            <v>23</v>
          </cell>
          <cell r="H162" t="str">
            <v>8</v>
          </cell>
          <cell r="I162" t="str">
            <v>12318</v>
          </cell>
        </row>
        <row r="163">
          <cell r="A163" t="str">
            <v>郭二宁</v>
          </cell>
          <cell r="B163" t="str">
            <v>上海产研中心</v>
          </cell>
          <cell r="C163" t="str">
            <v>产研一部-教育一组-开发</v>
          </cell>
        </row>
        <row r="163">
          <cell r="E163" t="str">
            <v>Android开发工程师</v>
          </cell>
          <cell r="F163" t="str">
            <v>17331041343102575</v>
          </cell>
          <cell r="G163" t="str">
            <v>23</v>
          </cell>
          <cell r="H163" t="str">
            <v>8</v>
          </cell>
          <cell r="I163" t="str">
            <v>11781</v>
          </cell>
        </row>
        <row r="164">
          <cell r="A164" t="str">
            <v>黄涛</v>
          </cell>
          <cell r="B164" t="str">
            <v>上海产研中心</v>
          </cell>
          <cell r="C164" t="str">
            <v>产研一部-教育一组-开发</v>
          </cell>
        </row>
        <row r="164">
          <cell r="E164" t="str">
            <v>Android开发工程师</v>
          </cell>
          <cell r="F164" t="str">
            <v>17332769235173465</v>
          </cell>
          <cell r="G164" t="str">
            <v>23</v>
          </cell>
          <cell r="H164" t="str">
            <v>8</v>
          </cell>
          <cell r="I164" t="str">
            <v>11589</v>
          </cell>
        </row>
        <row r="165">
          <cell r="A165" t="str">
            <v>骆方涛</v>
          </cell>
          <cell r="B165" t="str">
            <v>上海产研中心</v>
          </cell>
          <cell r="C165" t="str">
            <v>产研一部-教育一组-开发</v>
          </cell>
        </row>
        <row r="165">
          <cell r="E165" t="str">
            <v>iOS开发工程师</v>
          </cell>
          <cell r="F165" t="str">
            <v>023613490438850568</v>
          </cell>
          <cell r="G165" t="str">
            <v>13</v>
          </cell>
          <cell r="H165" t="str">
            <v>8</v>
          </cell>
          <cell r="I165" t="str">
            <v>6534</v>
          </cell>
        </row>
        <row r="165">
          <cell r="V165" t="str">
            <v>2</v>
          </cell>
        </row>
        <row r="165">
          <cell r="AB165" t="str">
            <v>8</v>
          </cell>
        </row>
        <row r="166">
          <cell r="A166" t="str">
            <v>梅守强</v>
          </cell>
          <cell r="B166" t="str">
            <v>上海产研中心</v>
          </cell>
          <cell r="C166" t="str">
            <v>产研一部-教育一组-开发</v>
          </cell>
        </row>
        <row r="166">
          <cell r="E166" t="str">
            <v>研发主管</v>
          </cell>
          <cell r="F166" t="str">
            <v>055916620026464247</v>
          </cell>
          <cell r="G166" t="str">
            <v>27</v>
          </cell>
          <cell r="H166" t="str">
            <v>8</v>
          </cell>
          <cell r="I166" t="str">
            <v>14975</v>
          </cell>
          <cell r="J166" t="str">
            <v>2</v>
          </cell>
          <cell r="K166" t="str">
            <v>8</v>
          </cell>
        </row>
        <row r="166">
          <cell r="W166" t="str">
            <v>2.5</v>
          </cell>
        </row>
        <row r="166">
          <cell r="AG166" t="str">
            <v>28</v>
          </cell>
        </row>
        <row r="166">
          <cell r="AI166" t="str">
            <v>24</v>
          </cell>
        </row>
        <row r="166">
          <cell r="AL166" t="str">
            <v>4</v>
          </cell>
        </row>
        <row r="167">
          <cell r="A167" t="str">
            <v>钱策</v>
          </cell>
          <cell r="B167" t="str">
            <v>上海产研中心</v>
          </cell>
          <cell r="C167" t="str">
            <v>产研一部-教育一组-开发</v>
          </cell>
        </row>
        <row r="167">
          <cell r="E167" t="str">
            <v>iOS开发工程师</v>
          </cell>
          <cell r="F167" t="str">
            <v>17331039165119137</v>
          </cell>
          <cell r="G167" t="str">
            <v>23</v>
          </cell>
          <cell r="H167" t="str">
            <v>8</v>
          </cell>
          <cell r="I167" t="str">
            <v>11895</v>
          </cell>
        </row>
        <row r="167">
          <cell r="V167" t="str">
            <v>0.5</v>
          </cell>
        </row>
        <row r="167">
          <cell r="X167" t="str">
            <v>0.5</v>
          </cell>
        </row>
        <row r="168">
          <cell r="A168" t="str">
            <v>严金</v>
          </cell>
          <cell r="B168" t="str">
            <v>上海产研中心</v>
          </cell>
          <cell r="C168" t="str">
            <v>产研一部-教育一组-开发</v>
          </cell>
        </row>
        <row r="168">
          <cell r="E168" t="str">
            <v>Android开发工程师</v>
          </cell>
          <cell r="F168" t="str">
            <v>17041612168525501</v>
          </cell>
          <cell r="G168" t="str">
            <v>23</v>
          </cell>
          <cell r="H168" t="str">
            <v>8</v>
          </cell>
          <cell r="I168" t="str">
            <v>11758</v>
          </cell>
        </row>
        <row r="168">
          <cell r="Y168" t="str">
            <v>2.5</v>
          </cell>
        </row>
        <row r="169">
          <cell r="A169" t="str">
            <v>易鹏</v>
          </cell>
          <cell r="B169" t="str">
            <v>上海产研中心</v>
          </cell>
          <cell r="C169" t="str">
            <v>产研一部-教育一组-开发</v>
          </cell>
        </row>
        <row r="169">
          <cell r="E169" t="str">
            <v>Android开发工程师</v>
          </cell>
          <cell r="F169" t="str">
            <v>16637271659885621</v>
          </cell>
          <cell r="G169" t="str">
            <v>23</v>
          </cell>
          <cell r="H169" t="str">
            <v>8</v>
          </cell>
          <cell r="I169" t="str">
            <v>11636</v>
          </cell>
        </row>
        <row r="170">
          <cell r="A170" t="str">
            <v>郝惠军</v>
          </cell>
          <cell r="B170" t="str">
            <v>上海产研中心</v>
          </cell>
          <cell r="C170" t="str">
            <v>产研一部-教育一组-设计</v>
          </cell>
        </row>
        <row r="170">
          <cell r="E170" t="str">
            <v>设计主管</v>
          </cell>
          <cell r="F170" t="str">
            <v>15900278023016204</v>
          </cell>
          <cell r="G170" t="str">
            <v>24</v>
          </cell>
          <cell r="H170" t="str">
            <v>8</v>
          </cell>
          <cell r="I170" t="str">
            <v>13351</v>
          </cell>
        </row>
        <row r="170">
          <cell r="Y170" t="str">
            <v>1</v>
          </cell>
        </row>
        <row r="170">
          <cell r="AG170" t="str">
            <v>8</v>
          </cell>
        </row>
        <row r="170">
          <cell r="AL170" t="str">
            <v>8</v>
          </cell>
        </row>
        <row r="171">
          <cell r="A171" t="str">
            <v>江佳新</v>
          </cell>
          <cell r="B171" t="str">
            <v>上海产研中心</v>
          </cell>
          <cell r="C171" t="str">
            <v>产研一部-教育一组-设计</v>
          </cell>
        </row>
        <row r="171">
          <cell r="E171" t="str">
            <v>UI设计师</v>
          </cell>
          <cell r="F171" t="str">
            <v>1733709745140612</v>
          </cell>
          <cell r="G171" t="str">
            <v>23</v>
          </cell>
          <cell r="H171" t="str">
            <v>8</v>
          </cell>
          <cell r="I171" t="str">
            <v>11484</v>
          </cell>
        </row>
        <row r="171">
          <cell r="Y171" t="str">
            <v>2.5</v>
          </cell>
        </row>
        <row r="172">
          <cell r="A172" t="str">
            <v>蒲科辉</v>
          </cell>
          <cell r="B172" t="str">
            <v>上海产研中心</v>
          </cell>
          <cell r="C172" t="str">
            <v>产研一部-设计部</v>
          </cell>
        </row>
        <row r="172">
          <cell r="E172" t="str">
            <v>研发副总</v>
          </cell>
          <cell r="F172" t="str">
            <v>096666571133648650</v>
          </cell>
          <cell r="G172" t="str">
            <v>3</v>
          </cell>
          <cell r="H172" t="str">
            <v>8</v>
          </cell>
          <cell r="I172" t="str">
            <v>494</v>
          </cell>
        </row>
        <row r="172">
          <cell r="R172" t="str">
            <v>3</v>
          </cell>
          <cell r="S172" t="str">
            <v>13</v>
          </cell>
        </row>
        <row r="172">
          <cell r="V172" t="str">
            <v>6.5</v>
          </cell>
        </row>
        <row r="172">
          <cell r="AG172" t="str">
            <v>6.5</v>
          </cell>
        </row>
        <row r="172">
          <cell r="AI172" t="str">
            <v>6.5</v>
          </cell>
        </row>
        <row r="173">
          <cell r="A173" t="str">
            <v>汪天辰</v>
          </cell>
          <cell r="B173" t="str">
            <v>上海产研中心</v>
          </cell>
          <cell r="C173" t="str">
            <v>产研一部-设计部-教育一组设计组</v>
          </cell>
        </row>
        <row r="173">
          <cell r="E173" t="str">
            <v>UI设计师</v>
          </cell>
          <cell r="F173" t="str">
            <v>17198009865802558</v>
          </cell>
          <cell r="G173" t="str">
            <v>23</v>
          </cell>
          <cell r="H173" t="str">
            <v>8</v>
          </cell>
          <cell r="I173" t="str">
            <v>11858</v>
          </cell>
          <cell r="J173" t="str">
            <v>1</v>
          </cell>
          <cell r="K173" t="str">
            <v>1</v>
          </cell>
        </row>
        <row r="173">
          <cell r="Y173" t="str">
            <v>15.5</v>
          </cell>
        </row>
        <row r="173">
          <cell r="AG173" t="str">
            <v>5.5</v>
          </cell>
        </row>
        <row r="173">
          <cell r="AL173" t="str">
            <v>5.5</v>
          </cell>
        </row>
        <row r="174">
          <cell r="A174" t="str">
            <v>丁辉</v>
          </cell>
          <cell r="B174" t="str">
            <v>长沙办公室（含西安北京运营）</v>
          </cell>
          <cell r="C174" t="str">
            <v>长沙内容部</v>
          </cell>
        </row>
        <row r="174">
          <cell r="E174" t="str">
            <v>营销总监</v>
          </cell>
          <cell r="F174" t="str">
            <v>0260266646655784</v>
          </cell>
          <cell r="G174" t="str">
            <v>23</v>
          </cell>
          <cell r="H174" t="str">
            <v>8</v>
          </cell>
          <cell r="I174" t="str">
            <v>12443</v>
          </cell>
        </row>
        <row r="175">
          <cell r="A175" t="str">
            <v>陈良伟</v>
          </cell>
          <cell r="B175" t="str">
            <v>长沙办公室（含西安北京运营）</v>
          </cell>
          <cell r="C175" t="str">
            <v>长沙内容部-刘丽组</v>
          </cell>
        </row>
        <row r="175">
          <cell r="E175" t="str">
            <v>内容编辑</v>
          </cell>
          <cell r="F175" t="str">
            <v>17187602596237851</v>
          </cell>
          <cell r="G175" t="str">
            <v>23</v>
          </cell>
          <cell r="H175" t="str">
            <v>8</v>
          </cell>
          <cell r="I175" t="str">
            <v>14918</v>
          </cell>
        </row>
        <row r="176">
          <cell r="A176" t="str">
            <v>高蕾</v>
          </cell>
          <cell r="B176" t="str">
            <v>长沙办公室（含西安北京运营）</v>
          </cell>
          <cell r="C176" t="str">
            <v>长沙内容部-刘丽组</v>
          </cell>
        </row>
        <row r="176">
          <cell r="E176" t="str">
            <v>内容编辑</v>
          </cell>
          <cell r="F176" t="str">
            <v>17445948961768183</v>
          </cell>
          <cell r="G176" t="str">
            <v>23</v>
          </cell>
          <cell r="H176" t="str">
            <v>8</v>
          </cell>
          <cell r="I176" t="str">
            <v>11714</v>
          </cell>
        </row>
        <row r="177">
          <cell r="A177" t="str">
            <v>刘丽</v>
          </cell>
          <cell r="B177" t="str">
            <v>长沙办公室（含西安北京运营）</v>
          </cell>
          <cell r="C177" t="str">
            <v>长沙内容部-刘丽组</v>
          </cell>
        </row>
        <row r="177">
          <cell r="E177" t="str">
            <v>内容主管</v>
          </cell>
          <cell r="F177" t="str">
            <v>1591759238982138</v>
          </cell>
          <cell r="G177" t="str">
            <v>25</v>
          </cell>
          <cell r="H177" t="str">
            <v>8</v>
          </cell>
          <cell r="I177" t="str">
            <v>13070</v>
          </cell>
        </row>
        <row r="177">
          <cell r="AG177" t="str">
            <v>16</v>
          </cell>
        </row>
        <row r="177">
          <cell r="AI177" t="str">
            <v>16</v>
          </cell>
        </row>
        <row r="178">
          <cell r="A178" t="str">
            <v>汤晓雨</v>
          </cell>
          <cell r="B178" t="str">
            <v>长沙办公室（含西安北京运营）</v>
          </cell>
          <cell r="C178" t="str">
            <v>长沙内容部-刘丽组</v>
          </cell>
        </row>
        <row r="178">
          <cell r="E178" t="str">
            <v>内容编辑</v>
          </cell>
          <cell r="F178" t="str">
            <v>17247235752489262</v>
          </cell>
          <cell r="G178" t="str">
            <v>20</v>
          </cell>
          <cell r="H178" t="str">
            <v>8</v>
          </cell>
          <cell r="I178" t="str">
            <v>11513</v>
          </cell>
        </row>
        <row r="178">
          <cell r="V178" t="str">
            <v>4</v>
          </cell>
        </row>
        <row r="178">
          <cell r="Y178" t="str">
            <v>8</v>
          </cell>
        </row>
        <row r="178">
          <cell r="AG178" t="str">
            <v>16</v>
          </cell>
        </row>
        <row r="178">
          <cell r="AI178" t="str">
            <v>8</v>
          </cell>
        </row>
        <row r="178">
          <cell r="AL178" t="str">
            <v>8</v>
          </cell>
        </row>
        <row r="179">
          <cell r="A179" t="str">
            <v>王凯杰</v>
          </cell>
          <cell r="B179" t="str">
            <v>长沙办公室（含西安北京运营）</v>
          </cell>
          <cell r="C179" t="str">
            <v>长沙内容部-刘丽组</v>
          </cell>
        </row>
        <row r="179">
          <cell r="E179" t="str">
            <v>内容编辑</v>
          </cell>
          <cell r="F179" t="str">
            <v>17252410496889176</v>
          </cell>
          <cell r="G179" t="str">
            <v>22</v>
          </cell>
          <cell r="H179" t="str">
            <v>8</v>
          </cell>
          <cell r="I179" t="str">
            <v>13030</v>
          </cell>
        </row>
        <row r="179">
          <cell r="V179" t="str">
            <v>1</v>
          </cell>
        </row>
        <row r="180">
          <cell r="A180" t="str">
            <v>王思婕</v>
          </cell>
          <cell r="B180" t="str">
            <v>长沙办公室（含西安北京运营）</v>
          </cell>
          <cell r="C180" t="str">
            <v>长沙内容部-刘丽组</v>
          </cell>
        </row>
        <row r="180">
          <cell r="E180" t="str">
            <v>内容编辑</v>
          </cell>
          <cell r="F180" t="str">
            <v>196426670829211299</v>
          </cell>
          <cell r="G180" t="str">
            <v>26</v>
          </cell>
          <cell r="H180" t="str">
            <v>8</v>
          </cell>
          <cell r="I180" t="str">
            <v>16139</v>
          </cell>
        </row>
        <row r="180">
          <cell r="V180" t="str">
            <v>1</v>
          </cell>
        </row>
        <row r="180">
          <cell r="AG180" t="str">
            <v>32</v>
          </cell>
        </row>
        <row r="180">
          <cell r="AI180" t="str">
            <v>32</v>
          </cell>
        </row>
        <row r="181">
          <cell r="A181" t="str">
            <v>谢馨怡</v>
          </cell>
          <cell r="B181" t="str">
            <v>长沙办公室（含西安北京运营）</v>
          </cell>
          <cell r="C181" t="str">
            <v>长沙内容部-刘丽组</v>
          </cell>
        </row>
        <row r="181">
          <cell r="E181" t="str">
            <v>内容编辑</v>
          </cell>
          <cell r="F181" t="str">
            <v>17421769200522202</v>
          </cell>
          <cell r="G181" t="str">
            <v>23</v>
          </cell>
          <cell r="H181" t="str">
            <v>8</v>
          </cell>
          <cell r="I181" t="str">
            <v>12862</v>
          </cell>
        </row>
        <row r="182">
          <cell r="A182" t="str">
            <v>余亚璐</v>
          </cell>
          <cell r="B182" t="str">
            <v>长沙办公室（含西安北京运营）</v>
          </cell>
          <cell r="C182" t="str">
            <v>长沙内容部-刘丽组</v>
          </cell>
        </row>
        <row r="182">
          <cell r="E182" t="str">
            <v>内容编辑</v>
          </cell>
          <cell r="F182" t="str">
            <v>17428664712715561</v>
          </cell>
          <cell r="G182" t="str">
            <v>24</v>
          </cell>
          <cell r="H182" t="str">
            <v>8</v>
          </cell>
          <cell r="I182" t="str">
            <v>12365</v>
          </cell>
        </row>
        <row r="182">
          <cell r="AG182" t="str">
            <v>8</v>
          </cell>
        </row>
        <row r="182">
          <cell r="AI182" t="str">
            <v>8</v>
          </cell>
        </row>
        <row r="183">
          <cell r="A183" t="str">
            <v>邹芳梅</v>
          </cell>
          <cell r="B183" t="str">
            <v>长沙办公室（含西安北京运营）</v>
          </cell>
          <cell r="C183" t="str">
            <v>长沙内容部-刘丽组</v>
          </cell>
        </row>
        <row r="183">
          <cell r="E183" t="str">
            <v>内容编辑</v>
          </cell>
          <cell r="F183" t="str">
            <v>17052894505386338</v>
          </cell>
          <cell r="G183" t="str">
            <v>23</v>
          </cell>
          <cell r="H183" t="str">
            <v>8</v>
          </cell>
          <cell r="I183" t="str">
            <v>11412</v>
          </cell>
        </row>
        <row r="183">
          <cell r="Y183" t="str">
            <v>8</v>
          </cell>
        </row>
        <row r="183">
          <cell r="AG183" t="str">
            <v>8</v>
          </cell>
        </row>
        <row r="183">
          <cell r="AL183" t="str">
            <v>8</v>
          </cell>
        </row>
        <row r="184">
          <cell r="A184" t="str">
            <v>李瑶</v>
          </cell>
          <cell r="B184" t="str">
            <v>长沙办公室（含西安北京运营）</v>
          </cell>
          <cell r="C184" t="str">
            <v>长沙内容部-刘莹组</v>
          </cell>
        </row>
        <row r="184">
          <cell r="E184" t="str">
            <v>内容编辑</v>
          </cell>
          <cell r="F184" t="str">
            <v>16067019665616130</v>
          </cell>
          <cell r="G184" t="str">
            <v>24</v>
          </cell>
          <cell r="H184" t="str">
            <v>8</v>
          </cell>
          <cell r="I184" t="str">
            <v>14318</v>
          </cell>
        </row>
        <row r="184">
          <cell r="W184" t="str">
            <v>3</v>
          </cell>
        </row>
        <row r="184">
          <cell r="AG184" t="str">
            <v>8</v>
          </cell>
        </row>
        <row r="184">
          <cell r="AI184" t="str">
            <v>8</v>
          </cell>
        </row>
        <row r="185">
          <cell r="A185" t="str">
            <v>刘莹</v>
          </cell>
          <cell r="B185" t="str">
            <v>长沙办公室（含西安北京运营）</v>
          </cell>
          <cell r="C185" t="str">
            <v>长沙内容部-刘莹组</v>
          </cell>
        </row>
        <row r="185">
          <cell r="E185" t="str">
            <v>内容主管</v>
          </cell>
          <cell r="F185" t="str">
            <v>2357032548685217</v>
          </cell>
          <cell r="G185" t="str">
            <v>23</v>
          </cell>
          <cell r="H185" t="str">
            <v>8</v>
          </cell>
          <cell r="I185" t="str">
            <v>14734</v>
          </cell>
        </row>
        <row r="186">
          <cell r="A186" t="str">
            <v>田纯</v>
          </cell>
          <cell r="B186" t="str">
            <v>长沙办公室（含西安北京运营）</v>
          </cell>
          <cell r="C186" t="str">
            <v>长沙内容部-刘莹组</v>
          </cell>
        </row>
        <row r="186">
          <cell r="E186" t="str">
            <v>内容编辑</v>
          </cell>
          <cell r="F186" t="str">
            <v>1729473546962864</v>
          </cell>
          <cell r="G186" t="str">
            <v>23</v>
          </cell>
          <cell r="H186" t="str">
            <v>8</v>
          </cell>
          <cell r="I186" t="str">
            <v>12283</v>
          </cell>
        </row>
        <row r="187">
          <cell r="A187" t="str">
            <v>肖茜</v>
          </cell>
          <cell r="B187" t="str">
            <v>长沙办公室（含西安北京运营）</v>
          </cell>
          <cell r="C187" t="str">
            <v>长沙内容部-刘莹组</v>
          </cell>
        </row>
        <row r="187">
          <cell r="E187" t="str">
            <v>内容编辑</v>
          </cell>
          <cell r="F187" t="str">
            <v>17428678606649848</v>
          </cell>
          <cell r="G187" t="str">
            <v>23</v>
          </cell>
          <cell r="H187" t="str">
            <v>8</v>
          </cell>
          <cell r="I187" t="str">
            <v>11566</v>
          </cell>
        </row>
        <row r="188">
          <cell r="A188" t="str">
            <v>杨琼</v>
          </cell>
          <cell r="B188" t="str">
            <v>长沙办公室（含西安北京运营）</v>
          </cell>
          <cell r="C188" t="str">
            <v>长沙内容部-刘莹组</v>
          </cell>
        </row>
        <row r="188">
          <cell r="E188" t="str">
            <v>内容编辑</v>
          </cell>
          <cell r="F188" t="str">
            <v>3231115934850388</v>
          </cell>
          <cell r="G188" t="str">
            <v>23</v>
          </cell>
          <cell r="H188" t="str">
            <v>8</v>
          </cell>
          <cell r="I188" t="str">
            <v>15604</v>
          </cell>
        </row>
        <row r="189">
          <cell r="A189" t="str">
            <v>尹超</v>
          </cell>
          <cell r="B189" t="str">
            <v>长沙办公室（含西安北京运营）</v>
          </cell>
          <cell r="C189" t="str">
            <v>长沙内容部-刘莹组</v>
          </cell>
        </row>
        <row r="189">
          <cell r="E189" t="str">
            <v>内容编辑</v>
          </cell>
          <cell r="F189" t="str">
            <v>17295613612947573</v>
          </cell>
          <cell r="G189" t="str">
            <v>23</v>
          </cell>
          <cell r="H189" t="str">
            <v>8</v>
          </cell>
          <cell r="I189" t="str">
            <v>12014</v>
          </cell>
        </row>
        <row r="190">
          <cell r="A190" t="str">
            <v>张慧</v>
          </cell>
          <cell r="B190" t="str">
            <v>长沙办公室（含西安北京运营）</v>
          </cell>
          <cell r="C190" t="str">
            <v>长沙内容部-刘莹组</v>
          </cell>
        </row>
        <row r="190">
          <cell r="E190" t="str">
            <v>内容编辑</v>
          </cell>
          <cell r="F190" t="str">
            <v>17441656677641872</v>
          </cell>
          <cell r="G190" t="str">
            <v>23</v>
          </cell>
          <cell r="H190" t="str">
            <v>8</v>
          </cell>
          <cell r="I190" t="str">
            <v>12396</v>
          </cell>
        </row>
        <row r="191">
          <cell r="A191" t="str">
            <v>梁力豪</v>
          </cell>
          <cell r="B191" t="str">
            <v>未加入考勤组</v>
          </cell>
          <cell r="C191" t="str">
            <v>鹿鸣医疗</v>
          </cell>
        </row>
        <row r="191">
          <cell r="F191" t="str">
            <v>275043054926401136</v>
          </cell>
        </row>
        <row r="192">
          <cell r="A192" t="str">
            <v>郭昱伶</v>
          </cell>
          <cell r="B192" t="str">
            <v>上海办公室</v>
          </cell>
          <cell r="C192" t="str">
            <v>人力资源部</v>
          </cell>
        </row>
        <row r="192">
          <cell r="E192" t="str">
            <v>资深人事</v>
          </cell>
          <cell r="F192" t="str">
            <v>16202674573549540</v>
          </cell>
          <cell r="G192" t="str">
            <v>22</v>
          </cell>
          <cell r="H192" t="str">
            <v>8</v>
          </cell>
          <cell r="I192" t="str">
            <v>10598</v>
          </cell>
          <cell r="J192" t="str">
            <v>3</v>
          </cell>
          <cell r="K192" t="str">
            <v>5</v>
          </cell>
        </row>
        <row r="192">
          <cell r="X192" t="str">
            <v>1</v>
          </cell>
          <cell r="Y192" t="str">
            <v>4</v>
          </cell>
        </row>
        <row r="193">
          <cell r="A193" t="str">
            <v>纪志豪</v>
          </cell>
          <cell r="B193" t="str">
            <v>上海办公室</v>
          </cell>
          <cell r="C193" t="str">
            <v>人力资源部</v>
          </cell>
        </row>
        <row r="193">
          <cell r="E193" t="str">
            <v>资深人事</v>
          </cell>
          <cell r="F193" t="str">
            <v>621904001731957917</v>
          </cell>
          <cell r="G193" t="str">
            <v>23</v>
          </cell>
          <cell r="H193" t="str">
            <v>8</v>
          </cell>
          <cell r="I193" t="str">
            <v>11110</v>
          </cell>
        </row>
        <row r="193">
          <cell r="U193" t="str">
            <v>5.5</v>
          </cell>
        </row>
        <row r="193">
          <cell r="X193" t="str">
            <v>1.5</v>
          </cell>
          <cell r="Y193" t="str">
            <v>9</v>
          </cell>
        </row>
        <row r="193">
          <cell r="AG193" t="str">
            <v>4</v>
          </cell>
        </row>
        <row r="193">
          <cell r="AL193" t="str">
            <v>4</v>
          </cell>
        </row>
        <row r="194">
          <cell r="A194" t="str">
            <v>李丽萍</v>
          </cell>
          <cell r="B194" t="str">
            <v>上海办公室</v>
          </cell>
          <cell r="C194" t="str">
            <v>人力资源部</v>
          </cell>
        </row>
        <row r="194">
          <cell r="E194" t="str">
            <v>人事专员</v>
          </cell>
          <cell r="F194" t="str">
            <v>16770312852249918</v>
          </cell>
          <cell r="G194" t="str">
            <v>4</v>
          </cell>
          <cell r="H194" t="str">
            <v>8</v>
          </cell>
          <cell r="I194" t="str">
            <v>1777</v>
          </cell>
          <cell r="J194" t="str">
            <v>2</v>
          </cell>
          <cell r="K194" t="str">
            <v>8</v>
          </cell>
        </row>
        <row r="194">
          <cell r="O194" t="str">
            <v>4</v>
          </cell>
          <cell r="P194" t="str">
            <v>142</v>
          </cell>
        </row>
        <row r="194">
          <cell r="AA194" t="str">
            <v>19</v>
          </cell>
        </row>
        <row r="195">
          <cell r="A195" t="str">
            <v>孙玉凤</v>
          </cell>
          <cell r="B195" t="str">
            <v>上海办公室</v>
          </cell>
          <cell r="C195" t="str">
            <v>人力资源部</v>
          </cell>
        </row>
        <row r="195">
          <cell r="E195" t="str">
            <v>人力资源总监</v>
          </cell>
          <cell r="F195" t="str">
            <v>156838076623410836</v>
          </cell>
          <cell r="G195" t="str">
            <v>25</v>
          </cell>
          <cell r="H195" t="str">
            <v>8</v>
          </cell>
          <cell r="I195" t="str">
            <v>11399</v>
          </cell>
          <cell r="J195" t="str">
            <v>8</v>
          </cell>
          <cell r="K195" t="str">
            <v>41</v>
          </cell>
        </row>
        <row r="195">
          <cell r="O195" t="str">
            <v>1</v>
          </cell>
          <cell r="P195" t="str">
            <v>94</v>
          </cell>
        </row>
        <row r="195">
          <cell r="U195" t="str">
            <v>11</v>
          </cell>
          <cell r="V195" t="str">
            <v>1</v>
          </cell>
        </row>
        <row r="195">
          <cell r="AG195" t="str">
            <v>11.5</v>
          </cell>
        </row>
        <row r="195">
          <cell r="AL195" t="str">
            <v>11.5</v>
          </cell>
        </row>
        <row r="196">
          <cell r="A196" t="str">
            <v>汪兰兰</v>
          </cell>
          <cell r="B196" t="str">
            <v>上海办公室</v>
          </cell>
          <cell r="C196" t="str">
            <v>人力资源部</v>
          </cell>
        </row>
        <row r="196">
          <cell r="E196" t="str">
            <v>人事专员</v>
          </cell>
          <cell r="F196" t="str">
            <v>17092581560112805</v>
          </cell>
          <cell r="G196" t="str">
            <v>21</v>
          </cell>
          <cell r="H196" t="str">
            <v>8</v>
          </cell>
          <cell r="I196" t="str">
            <v>9726</v>
          </cell>
          <cell r="J196" t="str">
            <v>4</v>
          </cell>
          <cell r="K196" t="str">
            <v>19</v>
          </cell>
        </row>
        <row r="196">
          <cell r="U196" t="str">
            <v>5.5</v>
          </cell>
        </row>
        <row r="196">
          <cell r="Y196" t="str">
            <v>23</v>
          </cell>
        </row>
        <row r="197">
          <cell r="A197" t="str">
            <v>小H</v>
          </cell>
          <cell r="B197" t="str">
            <v>上海办公室</v>
          </cell>
          <cell r="C197" t="str">
            <v>人力资源部</v>
          </cell>
        </row>
        <row r="197">
          <cell r="F197" t="str">
            <v>01252417116636332514</v>
          </cell>
          <cell r="G197" t="str">
            <v>2</v>
          </cell>
          <cell r="H197" t="str">
            <v>8</v>
          </cell>
        </row>
        <row r="197">
          <cell r="Q197" t="str">
            <v>2</v>
          </cell>
        </row>
        <row r="197">
          <cell r="S197" t="str">
            <v>21</v>
          </cell>
        </row>
        <row r="198">
          <cell r="A198" t="str">
            <v>熊溜溜</v>
          </cell>
          <cell r="B198" t="str">
            <v>上海办公室</v>
          </cell>
          <cell r="C198" t="str">
            <v>人力资源部</v>
          </cell>
        </row>
        <row r="198">
          <cell r="E198" t="str">
            <v>人事专员</v>
          </cell>
          <cell r="F198" t="str">
            <v>16000494291824872</v>
          </cell>
          <cell r="G198" t="str">
            <v>19</v>
          </cell>
          <cell r="H198" t="str">
            <v>8</v>
          </cell>
          <cell r="I198" t="str">
            <v>8841</v>
          </cell>
        </row>
        <row r="198">
          <cell r="O198" t="str">
            <v>1</v>
          </cell>
          <cell r="P198" t="str">
            <v>60</v>
          </cell>
        </row>
        <row r="198">
          <cell r="AD198" t="str">
            <v>42</v>
          </cell>
        </row>
        <row r="199">
          <cell r="A199" t="str">
            <v>贲小康</v>
          </cell>
          <cell r="B199" t="str">
            <v>上海办公室</v>
          </cell>
          <cell r="C199" t="str">
            <v>人力资源部</v>
          </cell>
        </row>
        <row r="199">
          <cell r="E199" t="str">
            <v>人事专员</v>
          </cell>
          <cell r="F199" t="str">
            <v>17092579599741134</v>
          </cell>
          <cell r="G199" t="str">
            <v>21</v>
          </cell>
          <cell r="H199" t="str">
            <v>8</v>
          </cell>
          <cell r="I199" t="str">
            <v>10382</v>
          </cell>
          <cell r="J199" t="str">
            <v>3</v>
          </cell>
          <cell r="K199" t="str">
            <v>7</v>
          </cell>
        </row>
        <row r="199">
          <cell r="V199" t="str">
            <v>1</v>
          </cell>
          <cell r="W199" t="str">
            <v>9.5</v>
          </cell>
        </row>
        <row r="200">
          <cell r="A200" t="str">
            <v>扶婧媛</v>
          </cell>
          <cell r="B200" t="str">
            <v>长沙办公室（含西安北京运营）</v>
          </cell>
          <cell r="C200" t="str">
            <v>人力资源部-长沙人事部</v>
          </cell>
        </row>
        <row r="200">
          <cell r="E200" t="str">
            <v>人事专员</v>
          </cell>
          <cell r="F200" t="str">
            <v>17294737202679883</v>
          </cell>
          <cell r="G200" t="str">
            <v>23</v>
          </cell>
          <cell r="H200" t="str">
            <v>8</v>
          </cell>
          <cell r="I200" t="str">
            <v>11927</v>
          </cell>
        </row>
        <row r="201">
          <cell r="A201" t="str">
            <v>蔡洁</v>
          </cell>
          <cell r="B201" t="str">
            <v>自由戏剧考勤组</v>
          </cell>
          <cell r="C201" t="str">
            <v>戏剧业务部</v>
          </cell>
        </row>
        <row r="201">
          <cell r="E201" t="str">
            <v>戏剧业务部负责人</v>
          </cell>
          <cell r="F201" t="str">
            <v>16711696699565319</v>
          </cell>
        </row>
        <row r="201">
          <cell r="H201" t="str">
            <v>9</v>
          </cell>
        </row>
        <row r="202">
          <cell r="A202" t="str">
            <v>刘骏</v>
          </cell>
          <cell r="B202" t="str">
            <v>厦门办公室</v>
          </cell>
          <cell r="C202" t="str">
            <v>厦门内容部</v>
          </cell>
        </row>
        <row r="202">
          <cell r="E202" t="str">
            <v>厦门内容部经理</v>
          </cell>
          <cell r="F202" t="str">
            <v>18210815691063</v>
          </cell>
          <cell r="G202" t="str">
            <v>19</v>
          </cell>
          <cell r="H202" t="str">
            <v>8</v>
          </cell>
          <cell r="I202" t="str">
            <v>10996</v>
          </cell>
        </row>
        <row r="202">
          <cell r="V202" t="str">
            <v>3.5</v>
          </cell>
          <cell r="W202" t="str">
            <v>8</v>
          </cell>
        </row>
        <row r="203">
          <cell r="A203" t="str">
            <v>陈雅真</v>
          </cell>
          <cell r="B203" t="str">
            <v>厦门办公室</v>
          </cell>
          <cell r="C203" t="str">
            <v>厦门内容部-陈雅真组</v>
          </cell>
        </row>
        <row r="203">
          <cell r="E203" t="str">
            <v>内容主管</v>
          </cell>
          <cell r="F203" t="str">
            <v>15933355429708537</v>
          </cell>
          <cell r="G203" t="str">
            <v>23</v>
          </cell>
          <cell r="H203" t="str">
            <v>8</v>
          </cell>
          <cell r="I203" t="str">
            <v>12586</v>
          </cell>
        </row>
        <row r="204">
          <cell r="A204" t="str">
            <v>何健涛</v>
          </cell>
          <cell r="B204" t="str">
            <v>厦门办公室</v>
          </cell>
          <cell r="C204" t="str">
            <v>厦门内容部-陈雅真组</v>
          </cell>
        </row>
        <row r="204">
          <cell r="E204" t="str">
            <v>内容编辑</v>
          </cell>
          <cell r="F204" t="str">
            <v>17306824606506291</v>
          </cell>
          <cell r="G204" t="str">
            <v>23</v>
          </cell>
          <cell r="H204" t="str">
            <v>8</v>
          </cell>
          <cell r="I204" t="str">
            <v>11244</v>
          </cell>
          <cell r="J204" t="str">
            <v>1</v>
          </cell>
          <cell r="K204" t="str">
            <v>15</v>
          </cell>
        </row>
        <row r="205">
          <cell r="A205" t="str">
            <v>黄艺慧</v>
          </cell>
          <cell r="B205" t="str">
            <v>厦门办公室</v>
          </cell>
          <cell r="C205" t="str">
            <v>厦门内容部-陈雅真组</v>
          </cell>
        </row>
        <row r="205">
          <cell r="E205" t="str">
            <v>内容编辑</v>
          </cell>
          <cell r="F205" t="str">
            <v>16792765631261948</v>
          </cell>
          <cell r="G205" t="str">
            <v>22</v>
          </cell>
          <cell r="H205" t="str">
            <v>8</v>
          </cell>
          <cell r="I205" t="str">
            <v>10950</v>
          </cell>
        </row>
        <row r="205">
          <cell r="V205" t="str">
            <v>1</v>
          </cell>
        </row>
        <row r="206">
          <cell r="A206" t="str">
            <v>罗琳</v>
          </cell>
          <cell r="B206" t="str">
            <v>厦门办公室</v>
          </cell>
          <cell r="C206" t="str">
            <v>厦门内容部-陈雅真组</v>
          </cell>
        </row>
        <row r="206">
          <cell r="E206" t="str">
            <v>内容编辑</v>
          </cell>
          <cell r="F206" t="str">
            <v>16986298728438586</v>
          </cell>
          <cell r="G206" t="str">
            <v>23</v>
          </cell>
          <cell r="H206" t="str">
            <v>8</v>
          </cell>
          <cell r="I206" t="str">
            <v>11229</v>
          </cell>
        </row>
        <row r="206">
          <cell r="W206" t="str">
            <v>3.5</v>
          </cell>
        </row>
        <row r="207">
          <cell r="A207" t="str">
            <v>罗桐（离职）</v>
          </cell>
          <cell r="B207" t="str">
            <v>未加入考勤组</v>
          </cell>
          <cell r="C207" t="str">
            <v>厦门内容部-陈雅真组</v>
          </cell>
        </row>
        <row r="207">
          <cell r="E207" t="str">
            <v>内容编辑</v>
          </cell>
          <cell r="F207" t="str">
            <v>1719367024412213</v>
          </cell>
          <cell r="G207" t="str">
            <v>17</v>
          </cell>
          <cell r="H207" t="str">
            <v>6</v>
          </cell>
          <cell r="I207" t="str">
            <v>7934</v>
          </cell>
        </row>
        <row r="207">
          <cell r="V207" t="str">
            <v>2.5</v>
          </cell>
          <cell r="W207" t="str">
            <v>0.5</v>
          </cell>
        </row>
        <row r="208">
          <cell r="A208" t="str">
            <v>谭梓俞</v>
          </cell>
          <cell r="B208" t="str">
            <v>厦门办公室</v>
          </cell>
          <cell r="C208" t="str">
            <v>厦门内容部-陈雅真组</v>
          </cell>
        </row>
        <row r="208">
          <cell r="E208" t="str">
            <v>内容编辑</v>
          </cell>
          <cell r="F208" t="str">
            <v>17306825078978650</v>
          </cell>
          <cell r="G208" t="str">
            <v>22</v>
          </cell>
          <cell r="H208" t="str">
            <v>8</v>
          </cell>
          <cell r="I208" t="str">
            <v>10635</v>
          </cell>
        </row>
        <row r="208">
          <cell r="W208" t="str">
            <v>10</v>
          </cell>
        </row>
        <row r="209">
          <cell r="A209" t="str">
            <v>汪燕萍</v>
          </cell>
          <cell r="B209" t="str">
            <v>厦门办公室</v>
          </cell>
          <cell r="C209" t="str">
            <v>厦门内容部-陈雅真组</v>
          </cell>
        </row>
        <row r="209">
          <cell r="E209" t="str">
            <v>内容编辑</v>
          </cell>
          <cell r="F209" t="str">
            <v>1698026680257153</v>
          </cell>
          <cell r="G209" t="str">
            <v>25</v>
          </cell>
          <cell r="H209" t="str">
            <v>8</v>
          </cell>
          <cell r="I209" t="str">
            <v>12337</v>
          </cell>
        </row>
        <row r="209">
          <cell r="AG209" t="str">
            <v>16</v>
          </cell>
        </row>
        <row r="209">
          <cell r="AL209" t="str">
            <v>16</v>
          </cell>
        </row>
        <row r="210">
          <cell r="A210" t="str">
            <v>吴新晨</v>
          </cell>
          <cell r="B210" t="str">
            <v>厦门办公室</v>
          </cell>
          <cell r="C210" t="str">
            <v>厦门内容部-陈雅真组</v>
          </cell>
        </row>
        <row r="210">
          <cell r="E210" t="str">
            <v>内容编辑</v>
          </cell>
          <cell r="F210" t="str">
            <v>17525423976644304</v>
          </cell>
          <cell r="G210" t="str">
            <v>13</v>
          </cell>
          <cell r="H210" t="str">
            <v>4</v>
          </cell>
          <cell r="I210" t="str">
            <v>6382</v>
          </cell>
        </row>
        <row r="211">
          <cell r="A211" t="str">
            <v>严奕玫</v>
          </cell>
          <cell r="B211" t="str">
            <v>厦门办公室</v>
          </cell>
          <cell r="C211" t="str">
            <v>厦门内容部-陈雅真组</v>
          </cell>
        </row>
        <row r="211">
          <cell r="E211" t="str">
            <v>内容编辑</v>
          </cell>
          <cell r="F211" t="str">
            <v>17542698735794887</v>
          </cell>
        </row>
        <row r="212">
          <cell r="A212" t="str">
            <v>曾晖</v>
          </cell>
          <cell r="B212" t="str">
            <v>厦门办公室</v>
          </cell>
          <cell r="C212" t="str">
            <v>厦门内容部-陈雅真组</v>
          </cell>
        </row>
        <row r="212">
          <cell r="E212" t="str">
            <v>内容编辑</v>
          </cell>
          <cell r="F212" t="str">
            <v>17531466888057761</v>
          </cell>
          <cell r="G212" t="str">
            <v>8</v>
          </cell>
          <cell r="H212" t="str">
            <v>2</v>
          </cell>
          <cell r="I212" t="str">
            <v>3926</v>
          </cell>
        </row>
        <row r="213">
          <cell r="A213" t="str">
            <v>高芳芹</v>
          </cell>
          <cell r="B213" t="str">
            <v>厦门办公室</v>
          </cell>
          <cell r="C213" t="str">
            <v>厦门内容部-教研组</v>
          </cell>
        </row>
        <row r="213">
          <cell r="E213" t="str">
            <v>英语教研</v>
          </cell>
          <cell r="F213" t="str">
            <v>1723425802262757</v>
          </cell>
          <cell r="G213" t="str">
            <v>22</v>
          </cell>
          <cell r="H213" t="str">
            <v>8</v>
          </cell>
          <cell r="I213" t="str">
            <v>10869</v>
          </cell>
        </row>
        <row r="213">
          <cell r="V213" t="str">
            <v>1</v>
          </cell>
        </row>
        <row r="214">
          <cell r="A214" t="str">
            <v>黄灵曼（离职）</v>
          </cell>
          <cell r="B214" t="str">
            <v>未加入考勤组</v>
          </cell>
          <cell r="C214" t="str">
            <v>厦门内容部-教研组</v>
          </cell>
        </row>
        <row r="214">
          <cell r="E214" t="str">
            <v>英语教研</v>
          </cell>
          <cell r="F214" t="str">
            <v>17318921936498198</v>
          </cell>
          <cell r="G214" t="str">
            <v>10</v>
          </cell>
          <cell r="H214" t="str">
            <v>4</v>
          </cell>
          <cell r="I214" t="str">
            <v>4706</v>
          </cell>
        </row>
        <row r="214">
          <cell r="R214" t="str">
            <v>1</v>
          </cell>
        </row>
        <row r="214">
          <cell r="V214" t="str">
            <v>1</v>
          </cell>
          <cell r="W214" t="str">
            <v>8</v>
          </cell>
        </row>
        <row r="215">
          <cell r="A215" t="str">
            <v>林诗珺</v>
          </cell>
          <cell r="B215" t="str">
            <v>厦门办公室</v>
          </cell>
          <cell r="C215" t="str">
            <v>厦门内容部-教研组</v>
          </cell>
        </row>
        <row r="215">
          <cell r="E215" t="str">
            <v>英语教研</v>
          </cell>
          <cell r="F215" t="str">
            <v>17542707144991818</v>
          </cell>
        </row>
        <row r="216">
          <cell r="A216" t="str">
            <v>王彬燕</v>
          </cell>
          <cell r="B216" t="str">
            <v>厦门办公室</v>
          </cell>
          <cell r="C216" t="str">
            <v>厦门内容部-教研组</v>
          </cell>
        </row>
        <row r="216">
          <cell r="E216" t="str">
            <v>美工编辑</v>
          </cell>
          <cell r="F216" t="str">
            <v>17513319546235996</v>
          </cell>
          <cell r="G216" t="str">
            <v>23</v>
          </cell>
          <cell r="H216" t="str">
            <v>8</v>
          </cell>
          <cell r="I216" t="str">
            <v>11765</v>
          </cell>
        </row>
        <row r="217">
          <cell r="A217" t="str">
            <v>于晓雨</v>
          </cell>
          <cell r="B217" t="str">
            <v>厦门办公室</v>
          </cell>
          <cell r="C217" t="str">
            <v>厦门内容部-教研组</v>
          </cell>
        </row>
        <row r="217">
          <cell r="E217" t="str">
            <v>英语教研</v>
          </cell>
          <cell r="F217" t="str">
            <v>17318923682728603</v>
          </cell>
          <cell r="G217" t="str">
            <v>22</v>
          </cell>
          <cell r="H217" t="str">
            <v>8</v>
          </cell>
          <cell r="I217" t="str">
            <v>10363</v>
          </cell>
          <cell r="J217" t="str">
            <v>6</v>
          </cell>
          <cell r="K217" t="str">
            <v>11</v>
          </cell>
        </row>
        <row r="217">
          <cell r="V217" t="str">
            <v>1.5</v>
          </cell>
        </row>
        <row r="218">
          <cell r="A218" t="str">
            <v>曾巧萍</v>
          </cell>
          <cell r="B218" t="str">
            <v>厦门办公室</v>
          </cell>
          <cell r="C218" t="str">
            <v>厦门内容部-教研组</v>
          </cell>
        </row>
        <row r="218">
          <cell r="E218" t="str">
            <v>英语教研</v>
          </cell>
          <cell r="F218" t="str">
            <v>17533196202049661</v>
          </cell>
          <cell r="G218" t="str">
            <v>6</v>
          </cell>
          <cell r="H218" t="str">
            <v>2</v>
          </cell>
          <cell r="I218" t="str">
            <v>2419</v>
          </cell>
        </row>
        <row r="218">
          <cell r="Q218" t="str">
            <v>1</v>
          </cell>
        </row>
        <row r="219">
          <cell r="A219" t="str">
            <v>蔡娜涵</v>
          </cell>
          <cell r="B219" t="str">
            <v>厦门办公室</v>
          </cell>
          <cell r="C219" t="str">
            <v>厦门内容部-林碧虹组</v>
          </cell>
        </row>
        <row r="219">
          <cell r="E219" t="str">
            <v>内容编辑</v>
          </cell>
          <cell r="F219" t="str">
            <v>17400139127561844</v>
          </cell>
          <cell r="G219" t="str">
            <v>23</v>
          </cell>
          <cell r="H219" t="str">
            <v>8</v>
          </cell>
          <cell r="I219" t="str">
            <v>11265</v>
          </cell>
        </row>
        <row r="220">
          <cell r="A220" t="str">
            <v>陈昇</v>
          </cell>
          <cell r="B220" t="str">
            <v>厦门办公室</v>
          </cell>
          <cell r="C220" t="str">
            <v>厦门内容部-林碧虹组</v>
          </cell>
        </row>
        <row r="220">
          <cell r="E220" t="str">
            <v>内容编辑</v>
          </cell>
          <cell r="F220" t="str">
            <v>1752541444332887</v>
          </cell>
          <cell r="G220" t="str">
            <v>13</v>
          </cell>
          <cell r="H220" t="str">
            <v>4</v>
          </cell>
          <cell r="I220" t="str">
            <v>5929</v>
          </cell>
        </row>
        <row r="220">
          <cell r="Q220" t="str">
            <v>1</v>
          </cell>
        </row>
        <row r="221">
          <cell r="A221" t="str">
            <v>崔婷</v>
          </cell>
          <cell r="B221" t="str">
            <v>厦门办公室</v>
          </cell>
          <cell r="C221" t="str">
            <v>厦门内容部-林碧虹组</v>
          </cell>
        </row>
        <row r="221">
          <cell r="E221" t="str">
            <v>内容编辑</v>
          </cell>
          <cell r="F221" t="str">
            <v>17191926388352581</v>
          </cell>
          <cell r="G221" t="str">
            <v>23</v>
          </cell>
          <cell r="H221" t="str">
            <v>8</v>
          </cell>
          <cell r="I221" t="str">
            <v>11455</v>
          </cell>
        </row>
        <row r="222">
          <cell r="A222" t="str">
            <v>李晓倩</v>
          </cell>
          <cell r="B222" t="str">
            <v>厦门办公室</v>
          </cell>
          <cell r="C222" t="str">
            <v>厦门内容部-林碧虹组</v>
          </cell>
        </row>
        <row r="222">
          <cell r="E222" t="str">
            <v>内容编辑</v>
          </cell>
          <cell r="F222" t="str">
            <v>17415696584405392</v>
          </cell>
          <cell r="G222" t="str">
            <v>23</v>
          </cell>
          <cell r="H222" t="str">
            <v>8</v>
          </cell>
          <cell r="I222" t="str">
            <v>11374</v>
          </cell>
        </row>
        <row r="223">
          <cell r="A223" t="str">
            <v>林碧虹</v>
          </cell>
          <cell r="B223" t="str">
            <v>厦门办公室</v>
          </cell>
          <cell r="C223" t="str">
            <v>厦门内容部-林碧虹组</v>
          </cell>
        </row>
        <row r="223">
          <cell r="E223" t="str">
            <v>内容主管</v>
          </cell>
          <cell r="F223" t="str">
            <v>021515413124569083</v>
          </cell>
          <cell r="G223" t="str">
            <v>22</v>
          </cell>
          <cell r="H223" t="str">
            <v>8</v>
          </cell>
          <cell r="I223" t="str">
            <v>11349</v>
          </cell>
        </row>
        <row r="223">
          <cell r="V223" t="str">
            <v>1</v>
          </cell>
        </row>
        <row r="224">
          <cell r="A224" t="str">
            <v>吴芳芳</v>
          </cell>
          <cell r="B224" t="str">
            <v>厦门办公室</v>
          </cell>
          <cell r="C224" t="str">
            <v>厦门内容部-林碧虹组</v>
          </cell>
        </row>
        <row r="224">
          <cell r="E224" t="str">
            <v>内容编辑</v>
          </cell>
          <cell r="F224" t="str">
            <v>16492215786921473</v>
          </cell>
          <cell r="G224" t="str">
            <v>23</v>
          </cell>
          <cell r="H224" t="str">
            <v>8</v>
          </cell>
          <cell r="I224" t="str">
            <v>11566</v>
          </cell>
        </row>
        <row r="225">
          <cell r="A225" t="str">
            <v>徐雨星</v>
          </cell>
          <cell r="B225" t="str">
            <v>厦门办公室</v>
          </cell>
          <cell r="C225" t="str">
            <v>厦门内容部-林碧虹组</v>
          </cell>
        </row>
        <row r="225">
          <cell r="E225" t="str">
            <v>内容编辑</v>
          </cell>
          <cell r="F225" t="str">
            <v>17421788052202843</v>
          </cell>
          <cell r="G225" t="str">
            <v>23</v>
          </cell>
          <cell r="H225" t="str">
            <v>8</v>
          </cell>
          <cell r="I225" t="str">
            <v>11243</v>
          </cell>
        </row>
        <row r="226">
          <cell r="A226" t="str">
            <v>杨杰</v>
          </cell>
          <cell r="B226" t="str">
            <v>厦门办公室</v>
          </cell>
          <cell r="C226" t="str">
            <v>厦门内容部-林碧虹组</v>
          </cell>
        </row>
        <row r="226">
          <cell r="E226" t="str">
            <v>内容编辑</v>
          </cell>
          <cell r="F226" t="str">
            <v>17464953800343017</v>
          </cell>
          <cell r="G226" t="str">
            <v>23</v>
          </cell>
          <cell r="H226" t="str">
            <v>8</v>
          </cell>
          <cell r="I226" t="str">
            <v>11341</v>
          </cell>
        </row>
        <row r="227">
          <cell r="A227" t="str">
            <v>庄莲欢</v>
          </cell>
          <cell r="B227" t="str">
            <v>厦门办公室</v>
          </cell>
          <cell r="C227" t="str">
            <v>厦门内容部-林碧虹组</v>
          </cell>
        </row>
        <row r="227">
          <cell r="E227" t="str">
            <v>内容编辑</v>
          </cell>
          <cell r="F227" t="str">
            <v>17525420319832995</v>
          </cell>
          <cell r="G227" t="str">
            <v>13</v>
          </cell>
          <cell r="H227" t="str">
            <v>4</v>
          </cell>
          <cell r="I227" t="str">
            <v>6315</v>
          </cell>
          <cell r="J227" t="str">
            <v>1</v>
          </cell>
          <cell r="K227" t="str">
            <v>124</v>
          </cell>
        </row>
        <row r="228">
          <cell r="A228" t="str">
            <v>蔡惠娜</v>
          </cell>
          <cell r="B228" t="str">
            <v>长泰办公室</v>
          </cell>
          <cell r="C228" t="str">
            <v>厦门内容部-叶聪玲组</v>
          </cell>
        </row>
        <row r="228">
          <cell r="E228" t="str">
            <v>内容编辑</v>
          </cell>
          <cell r="F228" t="str">
            <v>094855650233543709</v>
          </cell>
          <cell r="G228" t="str">
            <v>23</v>
          </cell>
          <cell r="H228" t="str">
            <v>8</v>
          </cell>
          <cell r="I228" t="str">
            <v>14717</v>
          </cell>
        </row>
        <row r="229">
          <cell r="A229" t="str">
            <v>卢珠玉</v>
          </cell>
          <cell r="B229" t="str">
            <v>长泰办公室</v>
          </cell>
          <cell r="C229" t="str">
            <v>厦门内容部-叶聪玲组</v>
          </cell>
        </row>
        <row r="229">
          <cell r="E229" t="str">
            <v>内容编辑</v>
          </cell>
          <cell r="F229" t="str">
            <v>1721626017055920</v>
          </cell>
          <cell r="G229" t="str">
            <v>23</v>
          </cell>
          <cell r="H229" t="str">
            <v>8</v>
          </cell>
          <cell r="I229" t="str">
            <v>14702</v>
          </cell>
        </row>
        <row r="230">
          <cell r="A230" t="str">
            <v>王燕丽</v>
          </cell>
          <cell r="B230" t="str">
            <v>长泰办公室</v>
          </cell>
          <cell r="C230" t="str">
            <v>厦门内容部-叶聪玲组</v>
          </cell>
        </row>
        <row r="230">
          <cell r="E230" t="str">
            <v>内容编辑</v>
          </cell>
          <cell r="F230" t="str">
            <v>17434701312123544</v>
          </cell>
          <cell r="G230" t="str">
            <v>23</v>
          </cell>
          <cell r="H230" t="str">
            <v>8</v>
          </cell>
          <cell r="I230" t="str">
            <v>13502</v>
          </cell>
        </row>
        <row r="230">
          <cell r="V230" t="str">
            <v>0.5</v>
          </cell>
          <cell r="W230" t="str">
            <v>1</v>
          </cell>
        </row>
        <row r="231">
          <cell r="A231" t="str">
            <v>杨英琴</v>
          </cell>
          <cell r="B231" t="str">
            <v>长泰办公室</v>
          </cell>
          <cell r="C231" t="str">
            <v>厦门内容部-叶聪玲组</v>
          </cell>
        </row>
        <row r="231">
          <cell r="E231" t="str">
            <v>内容编辑</v>
          </cell>
          <cell r="F231" t="str">
            <v>17409705068288871</v>
          </cell>
          <cell r="G231" t="str">
            <v>23</v>
          </cell>
          <cell r="H231" t="str">
            <v>8</v>
          </cell>
          <cell r="I231" t="str">
            <v>13955</v>
          </cell>
        </row>
        <row r="231">
          <cell r="X231" t="str">
            <v>0.5</v>
          </cell>
        </row>
        <row r="232">
          <cell r="A232" t="str">
            <v>叶聪玲</v>
          </cell>
          <cell r="B232" t="str">
            <v>长泰办公室</v>
          </cell>
          <cell r="C232" t="str">
            <v>厦门内容部-叶聪玲组</v>
          </cell>
        </row>
        <row r="232">
          <cell r="E232" t="str">
            <v>内容主管</v>
          </cell>
          <cell r="F232" t="str">
            <v>096314406121704446</v>
          </cell>
          <cell r="G232" t="str">
            <v>23</v>
          </cell>
          <cell r="H232" t="str">
            <v>8</v>
          </cell>
          <cell r="I232" t="str">
            <v>15486</v>
          </cell>
        </row>
        <row r="233">
          <cell r="A233" t="str">
            <v>郑建珍</v>
          </cell>
          <cell r="B233" t="str">
            <v>长泰办公室</v>
          </cell>
          <cell r="C233" t="str">
            <v>厦门内容部-叶聪玲组</v>
          </cell>
        </row>
        <row r="233">
          <cell r="E233" t="str">
            <v>内容编辑</v>
          </cell>
          <cell r="F233" t="str">
            <v>233257104936410532</v>
          </cell>
          <cell r="G233" t="str">
            <v>18</v>
          </cell>
          <cell r="H233" t="str">
            <v>8</v>
          </cell>
          <cell r="I233" t="str">
            <v>11562</v>
          </cell>
        </row>
        <row r="233">
          <cell r="X233" t="str">
            <v>5</v>
          </cell>
        </row>
        <row r="234">
          <cell r="A234" t="str">
            <v>蒋杰</v>
          </cell>
          <cell r="B234" t="str">
            <v>上海办公室</v>
          </cell>
          <cell r="C234" t="str">
            <v>行政部</v>
          </cell>
        </row>
        <row r="234">
          <cell r="E234" t="str">
            <v>行政&amp;营销总监</v>
          </cell>
          <cell r="F234" t="str">
            <v>09343251641078341</v>
          </cell>
          <cell r="G234" t="str">
            <v>19</v>
          </cell>
          <cell r="H234" t="str">
            <v>8</v>
          </cell>
          <cell r="I234" t="str">
            <v>8054</v>
          </cell>
          <cell r="J234" t="str">
            <v>3</v>
          </cell>
          <cell r="K234" t="str">
            <v>46</v>
          </cell>
        </row>
        <row r="234">
          <cell r="Q234" t="str">
            <v>1</v>
          </cell>
          <cell r="R234" t="str">
            <v>4</v>
          </cell>
        </row>
        <row r="234">
          <cell r="V234" t="str">
            <v>3</v>
          </cell>
        </row>
        <row r="235">
          <cell r="A235" t="str">
            <v>张晓伟</v>
          </cell>
          <cell r="B235" t="str">
            <v>上海办公室</v>
          </cell>
          <cell r="C235" t="str">
            <v>行政部</v>
          </cell>
        </row>
        <row r="235">
          <cell r="E235" t="str">
            <v>IT网络工程师</v>
          </cell>
          <cell r="F235" t="str">
            <v>033007372924234572</v>
          </cell>
          <cell r="G235" t="str">
            <v>25</v>
          </cell>
          <cell r="H235" t="str">
            <v>8</v>
          </cell>
          <cell r="I235" t="str">
            <v>12026</v>
          </cell>
        </row>
        <row r="235">
          <cell r="U235" t="str">
            <v>18.5</v>
          </cell>
        </row>
        <row r="235">
          <cell r="AG235" t="str">
            <v>16</v>
          </cell>
        </row>
        <row r="235">
          <cell r="AL235" t="str">
            <v>16</v>
          </cell>
        </row>
        <row r="236">
          <cell r="A236" t="str">
            <v>卢佳</v>
          </cell>
          <cell r="B236" t="str">
            <v>上海办公室</v>
          </cell>
          <cell r="C236" t="str">
            <v>行政部-上海行政部</v>
          </cell>
        </row>
        <row r="236">
          <cell r="E236" t="str">
            <v>行政主管</v>
          </cell>
          <cell r="F236" t="str">
            <v>16048885321432486</v>
          </cell>
          <cell r="G236" t="str">
            <v>18</v>
          </cell>
          <cell r="H236" t="str">
            <v>8</v>
          </cell>
          <cell r="I236" t="str">
            <v>8885</v>
          </cell>
          <cell r="J236" t="str">
            <v>3</v>
          </cell>
          <cell r="K236" t="str">
            <v>15</v>
          </cell>
        </row>
        <row r="236">
          <cell r="R236" t="str">
            <v>1</v>
          </cell>
        </row>
        <row r="236">
          <cell r="U236" t="str">
            <v>13</v>
          </cell>
          <cell r="V236" t="str">
            <v>4.5</v>
          </cell>
          <cell r="W236" t="str">
            <v>4</v>
          </cell>
        </row>
        <row r="236">
          <cell r="Y236" t="str">
            <v>2</v>
          </cell>
        </row>
        <row r="237">
          <cell r="A237" t="str">
            <v>汤雨坚</v>
          </cell>
          <cell r="B237" t="str">
            <v>上海办公室</v>
          </cell>
          <cell r="C237" t="str">
            <v>行政部-上海行政部</v>
          </cell>
        </row>
        <row r="237">
          <cell r="E237" t="str">
            <v>行政前台</v>
          </cell>
          <cell r="F237" t="str">
            <v>17439906519122133</v>
          </cell>
          <cell r="G237" t="str">
            <v>23</v>
          </cell>
          <cell r="H237" t="str">
            <v>8</v>
          </cell>
          <cell r="I237" t="str">
            <v>11483</v>
          </cell>
        </row>
        <row r="238">
          <cell r="A238" t="str">
            <v>周彤</v>
          </cell>
          <cell r="B238" t="str">
            <v>上海办公室</v>
          </cell>
          <cell r="C238" t="str">
            <v>行政部-上海行政部</v>
          </cell>
        </row>
        <row r="238">
          <cell r="E238" t="str">
            <v>行政前台</v>
          </cell>
          <cell r="F238" t="str">
            <v>1836052434694268</v>
          </cell>
          <cell r="G238" t="str">
            <v>24</v>
          </cell>
          <cell r="H238" t="str">
            <v>8</v>
          </cell>
          <cell r="I238" t="str">
            <v>12465</v>
          </cell>
        </row>
        <row r="238">
          <cell r="V238" t="str">
            <v>1.5</v>
          </cell>
        </row>
        <row r="238">
          <cell r="Y238" t="str">
            <v>0.5</v>
          </cell>
        </row>
        <row r="238">
          <cell r="AG238" t="str">
            <v>16</v>
          </cell>
        </row>
        <row r="238">
          <cell r="AL238" t="str">
            <v>16</v>
          </cell>
        </row>
        <row r="239">
          <cell r="A239" t="str">
            <v>蔡天竹</v>
          </cell>
          <cell r="B239" t="str">
            <v>上海办公室</v>
          </cell>
          <cell r="C239" t="str">
            <v>业务二部</v>
          </cell>
        </row>
        <row r="239">
          <cell r="E239" t="str">
            <v>新媒体运营</v>
          </cell>
          <cell r="F239" t="str">
            <v>1750643665059829</v>
          </cell>
          <cell r="G239" t="str">
            <v>23</v>
          </cell>
          <cell r="H239" t="str">
            <v>8</v>
          </cell>
          <cell r="I239" t="str">
            <v>11532</v>
          </cell>
        </row>
        <row r="240">
          <cell r="A240" t="str">
            <v>段玉姝</v>
          </cell>
          <cell r="B240" t="str">
            <v>上海办公室</v>
          </cell>
          <cell r="C240" t="str">
            <v>业务二部</v>
          </cell>
        </row>
        <row r="240">
          <cell r="E240" t="str">
            <v>外教运营</v>
          </cell>
          <cell r="F240" t="str">
            <v>17476234262266983</v>
          </cell>
          <cell r="G240" t="str">
            <v>23</v>
          </cell>
          <cell r="H240" t="str">
            <v>8</v>
          </cell>
          <cell r="I240" t="str">
            <v>11480</v>
          </cell>
        </row>
        <row r="241">
          <cell r="A241" t="str">
            <v>牟立强</v>
          </cell>
          <cell r="B241" t="str">
            <v>上海办公室</v>
          </cell>
          <cell r="C241" t="str">
            <v>业务二部</v>
          </cell>
        </row>
        <row r="241">
          <cell r="E241" t="str">
            <v>业务二部总监</v>
          </cell>
          <cell r="F241" t="str">
            <v>0938113729135982</v>
          </cell>
          <cell r="G241" t="str">
            <v>25</v>
          </cell>
          <cell r="H241" t="str">
            <v>8</v>
          </cell>
          <cell r="I241" t="str">
            <v>11728</v>
          </cell>
          <cell r="J241" t="str">
            <v>4</v>
          </cell>
          <cell r="K241" t="str">
            <v>79</v>
          </cell>
          <cell r="L241" t="str">
            <v>17</v>
          </cell>
          <cell r="M241" t="str">
            <v>723</v>
          </cell>
        </row>
        <row r="241">
          <cell r="Y241" t="str">
            <v>2</v>
          </cell>
        </row>
        <row r="241">
          <cell r="AG241" t="str">
            <v>16.5</v>
          </cell>
        </row>
        <row r="241">
          <cell r="AL241" t="str">
            <v>16.5</v>
          </cell>
        </row>
        <row r="242">
          <cell r="A242" t="str">
            <v>孙静怡</v>
          </cell>
          <cell r="B242" t="str">
            <v>上海办公室</v>
          </cell>
          <cell r="C242" t="str">
            <v>业务二部</v>
          </cell>
        </row>
        <row r="242">
          <cell r="E242" t="str">
            <v>业务运营</v>
          </cell>
          <cell r="F242" t="str">
            <v>16204394588291280</v>
          </cell>
          <cell r="G242" t="str">
            <v>21</v>
          </cell>
          <cell r="H242" t="str">
            <v>8</v>
          </cell>
          <cell r="I242" t="str">
            <v>10833</v>
          </cell>
        </row>
        <row r="242">
          <cell r="V242" t="str">
            <v>2</v>
          </cell>
        </row>
        <row r="243">
          <cell r="A243" t="str">
            <v>吴戈</v>
          </cell>
          <cell r="B243" t="str">
            <v>上海办公室</v>
          </cell>
          <cell r="C243" t="str">
            <v>业务二部</v>
          </cell>
        </row>
        <row r="243">
          <cell r="E243" t="str">
            <v>业务运营</v>
          </cell>
          <cell r="F243" t="str">
            <v>16067879370041088</v>
          </cell>
          <cell r="G243" t="str">
            <v>23</v>
          </cell>
          <cell r="H243" t="str">
            <v>8</v>
          </cell>
          <cell r="I243" t="str">
            <v>11346</v>
          </cell>
          <cell r="J243" t="str">
            <v>7</v>
          </cell>
          <cell r="K243" t="str">
            <v>35</v>
          </cell>
        </row>
        <row r="244">
          <cell r="A244" t="str">
            <v>许宁</v>
          </cell>
          <cell r="B244" t="str">
            <v>上海办公室</v>
          </cell>
          <cell r="C244" t="str">
            <v>业务二部</v>
          </cell>
        </row>
        <row r="244">
          <cell r="E244" t="str">
            <v>外教运营</v>
          </cell>
          <cell r="F244" t="str">
            <v>17331041860508679</v>
          </cell>
          <cell r="G244" t="str">
            <v>23</v>
          </cell>
          <cell r="H244" t="str">
            <v>8</v>
          </cell>
          <cell r="I244" t="str">
            <v>11448</v>
          </cell>
        </row>
        <row r="245">
          <cell r="A245" t="str">
            <v>杨晓俊</v>
          </cell>
          <cell r="B245" t="str">
            <v>上海办公室</v>
          </cell>
          <cell r="C245" t="str">
            <v>业务二部</v>
          </cell>
        </row>
        <row r="245">
          <cell r="E245" t="str">
            <v>业务运营</v>
          </cell>
          <cell r="F245" t="str">
            <v>17530629577814299</v>
          </cell>
          <cell r="G245" t="str">
            <v>9</v>
          </cell>
          <cell r="H245" t="str">
            <v>2</v>
          </cell>
          <cell r="I245" t="str">
            <v>4398</v>
          </cell>
          <cell r="J245" t="str">
            <v>1</v>
          </cell>
          <cell r="K245" t="str">
            <v>1</v>
          </cell>
        </row>
        <row r="246">
          <cell r="A246" t="str">
            <v>张冰聪</v>
          </cell>
          <cell r="B246" t="str">
            <v>上海办公室</v>
          </cell>
          <cell r="C246" t="str">
            <v>业务二部</v>
          </cell>
        </row>
        <row r="246">
          <cell r="E246" t="str">
            <v>业务运营</v>
          </cell>
          <cell r="F246" t="str">
            <v>17524577978106716</v>
          </cell>
          <cell r="G246" t="str">
            <v>13</v>
          </cell>
          <cell r="H246" t="str">
            <v>4</v>
          </cell>
          <cell r="I246" t="str">
            <v>6446</v>
          </cell>
          <cell r="J246" t="str">
            <v>1</v>
          </cell>
          <cell r="K246" t="str">
            <v>1</v>
          </cell>
        </row>
        <row r="246">
          <cell r="S246" t="str">
            <v>1</v>
          </cell>
        </row>
        <row r="247">
          <cell r="A247" t="str">
            <v>朱晓荣</v>
          </cell>
          <cell r="B247" t="str">
            <v>上海办公室</v>
          </cell>
          <cell r="C247" t="str">
            <v>业务二部</v>
          </cell>
        </row>
        <row r="247">
          <cell r="E247" t="str">
            <v>外教运营</v>
          </cell>
          <cell r="F247" t="str">
            <v>17464966685482256</v>
          </cell>
          <cell r="G247" t="str">
            <v>23</v>
          </cell>
          <cell r="H247" t="str">
            <v>8</v>
          </cell>
          <cell r="I247" t="str">
            <v>11545</v>
          </cell>
        </row>
        <row r="248">
          <cell r="A248" t="str">
            <v>胡惜文</v>
          </cell>
          <cell r="B248" t="str">
            <v>上海办公室</v>
          </cell>
          <cell r="C248" t="str">
            <v>业务一部</v>
          </cell>
        </row>
        <row r="248">
          <cell r="E248" t="str">
            <v>业务一部经理</v>
          </cell>
          <cell r="F248" t="str">
            <v>283240403032500940</v>
          </cell>
          <cell r="G248" t="str">
            <v>22</v>
          </cell>
          <cell r="H248" t="str">
            <v>8</v>
          </cell>
          <cell r="I248" t="str">
            <v>11968</v>
          </cell>
        </row>
        <row r="248">
          <cell r="U248" t="str">
            <v>16.5</v>
          </cell>
        </row>
        <row r="249">
          <cell r="A249" t="str">
            <v>陈瑛楠</v>
          </cell>
          <cell r="B249" t="str">
            <v>上海办公室</v>
          </cell>
          <cell r="C249" t="str">
            <v>业务一部-口才事业部</v>
          </cell>
        </row>
        <row r="249">
          <cell r="E249" t="str">
            <v>口才事业部主管</v>
          </cell>
          <cell r="F249" t="str">
            <v>17464972969376453</v>
          </cell>
          <cell r="G249" t="str">
            <v>23</v>
          </cell>
          <cell r="H249" t="str">
            <v>8</v>
          </cell>
          <cell r="I249" t="str">
            <v>11961</v>
          </cell>
        </row>
        <row r="250">
          <cell r="A250" t="str">
            <v>贾云成</v>
          </cell>
          <cell r="B250" t="str">
            <v>上海办公室</v>
          </cell>
          <cell r="C250" t="str">
            <v>业务一部-口才事业部</v>
          </cell>
        </row>
        <row r="250">
          <cell r="E250" t="str">
            <v>口才教研</v>
          </cell>
          <cell r="F250" t="str">
            <v>17500424892225341</v>
          </cell>
          <cell r="G250" t="str">
            <v>23</v>
          </cell>
          <cell r="H250" t="str">
            <v>8</v>
          </cell>
          <cell r="I250" t="str">
            <v>11350</v>
          </cell>
          <cell r="J250" t="str">
            <v>2</v>
          </cell>
          <cell r="K250" t="str">
            <v>7</v>
          </cell>
        </row>
        <row r="251">
          <cell r="A251" t="str">
            <v>张拴拴</v>
          </cell>
          <cell r="B251" t="str">
            <v>上海办公室</v>
          </cell>
          <cell r="C251" t="str">
            <v>业务一部-口才事业部</v>
          </cell>
        </row>
        <row r="251">
          <cell r="E251" t="str">
            <v>口才教研</v>
          </cell>
          <cell r="F251" t="str">
            <v>17500412787614985</v>
          </cell>
          <cell r="G251" t="str">
            <v>23</v>
          </cell>
          <cell r="H251" t="str">
            <v>8</v>
          </cell>
          <cell r="I251" t="str">
            <v>11877</v>
          </cell>
        </row>
        <row r="252">
          <cell r="A252" t="str">
            <v>贾潇</v>
          </cell>
          <cell r="B252" t="str">
            <v>上海办公室</v>
          </cell>
          <cell r="C252" t="str">
            <v>业务一部-美术事业部</v>
          </cell>
        </row>
        <row r="252">
          <cell r="E252" t="str">
            <v>市场推广</v>
          </cell>
          <cell r="F252" t="str">
            <v>17137513499952585</v>
          </cell>
          <cell r="G252" t="str">
            <v>23</v>
          </cell>
          <cell r="H252" t="str">
            <v>8</v>
          </cell>
          <cell r="I252" t="str">
            <v>10744</v>
          </cell>
        </row>
        <row r="252">
          <cell r="Y252" t="str">
            <v>8</v>
          </cell>
        </row>
        <row r="253">
          <cell r="A253" t="str">
            <v>乐敏</v>
          </cell>
          <cell r="B253" t="str">
            <v>上海办公室</v>
          </cell>
          <cell r="C253" t="str">
            <v>业务一部-美术事业部</v>
          </cell>
        </row>
        <row r="253">
          <cell r="E253" t="str">
            <v>美术事业部主管</v>
          </cell>
          <cell r="F253" t="str">
            <v>16896503353323723</v>
          </cell>
          <cell r="G253" t="str">
            <v>19</v>
          </cell>
          <cell r="H253" t="str">
            <v>8</v>
          </cell>
          <cell r="I253" t="str">
            <v>9523</v>
          </cell>
        </row>
        <row r="253">
          <cell r="U253" t="str">
            <v>17.9</v>
          </cell>
          <cell r="V253" t="str">
            <v>3</v>
          </cell>
        </row>
        <row r="253">
          <cell r="Y253" t="str">
            <v>8</v>
          </cell>
        </row>
        <row r="254">
          <cell r="A254" t="str">
            <v>王秀婷</v>
          </cell>
          <cell r="B254" t="str">
            <v>上海办公室</v>
          </cell>
          <cell r="C254" t="str">
            <v>业务一部-美术事业部</v>
          </cell>
        </row>
        <row r="254">
          <cell r="E254" t="str">
            <v>美术高级教研</v>
          </cell>
          <cell r="F254" t="str">
            <v>1691978185329977</v>
          </cell>
          <cell r="G254" t="str">
            <v>16</v>
          </cell>
          <cell r="H254" t="str">
            <v>8</v>
          </cell>
          <cell r="I254" t="str">
            <v>7849</v>
          </cell>
          <cell r="J254" t="str">
            <v>2</v>
          </cell>
          <cell r="K254" t="str">
            <v>5</v>
          </cell>
        </row>
        <row r="254">
          <cell r="X254" t="str">
            <v>7</v>
          </cell>
        </row>
        <row r="255">
          <cell r="A255" t="str">
            <v>章婷</v>
          </cell>
          <cell r="B255" t="str">
            <v>上海办公室</v>
          </cell>
          <cell r="C255" t="str">
            <v>业务一部-美术事业部</v>
          </cell>
        </row>
        <row r="255">
          <cell r="E255" t="str">
            <v>美术高级教研</v>
          </cell>
          <cell r="F255" t="str">
            <v>16919780778741342</v>
          </cell>
          <cell r="G255" t="str">
            <v>23</v>
          </cell>
          <cell r="H255" t="str">
            <v>8</v>
          </cell>
          <cell r="I255" t="str">
            <v>11199</v>
          </cell>
          <cell r="J255" t="str">
            <v>3</v>
          </cell>
          <cell r="K255" t="str">
            <v>18</v>
          </cell>
        </row>
        <row r="256">
          <cell r="A256" t="str">
            <v>顾慧</v>
          </cell>
          <cell r="B256" t="str">
            <v>上海办公室</v>
          </cell>
          <cell r="C256" t="str">
            <v>业务一部-商务组</v>
          </cell>
        </row>
        <row r="256">
          <cell r="E256" t="str">
            <v>商务BD</v>
          </cell>
          <cell r="F256" t="str">
            <v>17173813500174195</v>
          </cell>
          <cell r="G256" t="str">
            <v>23</v>
          </cell>
          <cell r="H256" t="str">
            <v>8</v>
          </cell>
          <cell r="I256" t="str">
            <v>10938</v>
          </cell>
          <cell r="J256" t="str">
            <v>4</v>
          </cell>
          <cell r="K256" t="str">
            <v>28</v>
          </cell>
        </row>
        <row r="256">
          <cell r="R256" t="str">
            <v>1</v>
          </cell>
        </row>
        <row r="256">
          <cell r="U256" t="str">
            <v>13</v>
          </cell>
        </row>
        <row r="256">
          <cell r="W256" t="str">
            <v>2.5</v>
          </cell>
        </row>
        <row r="257">
          <cell r="A257" t="str">
            <v>周子蛟</v>
          </cell>
          <cell r="B257" t="str">
            <v>上海办公室</v>
          </cell>
          <cell r="C257" t="str">
            <v>业务一部-商务组</v>
          </cell>
        </row>
        <row r="257">
          <cell r="E257" t="str">
            <v>商务BD</v>
          </cell>
          <cell r="F257" t="str">
            <v>16145628964723212</v>
          </cell>
          <cell r="G257" t="str">
            <v>21</v>
          </cell>
          <cell r="H257" t="str">
            <v>8</v>
          </cell>
          <cell r="I257" t="str">
            <v>10044</v>
          </cell>
        </row>
        <row r="257">
          <cell r="Q257" t="str">
            <v>1</v>
          </cell>
        </row>
        <row r="257">
          <cell r="U257" t="str">
            <v>49.56</v>
          </cell>
          <cell r="V257" t="str">
            <v>0.5</v>
          </cell>
          <cell r="W257" t="str">
            <v>9.5</v>
          </cell>
        </row>
        <row r="258">
          <cell r="A258" t="str">
            <v>何尚杰</v>
          </cell>
          <cell r="B258" t="str">
            <v>上海办公室</v>
          </cell>
          <cell r="C258" t="str">
            <v>业务一部-市场渠道组</v>
          </cell>
        </row>
        <row r="258">
          <cell r="E258" t="str">
            <v>业务主管</v>
          </cell>
          <cell r="F258" t="str">
            <v>2223253720274347</v>
          </cell>
          <cell r="G258" t="str">
            <v>20</v>
          </cell>
          <cell r="H258" t="str">
            <v>8</v>
          </cell>
          <cell r="I258" t="str">
            <v>9239</v>
          </cell>
          <cell r="J258" t="str">
            <v>2</v>
          </cell>
          <cell r="K258" t="str">
            <v>4</v>
          </cell>
        </row>
        <row r="258">
          <cell r="U258" t="str">
            <v>4.5</v>
          </cell>
        </row>
        <row r="258">
          <cell r="Y258" t="str">
            <v>34</v>
          </cell>
        </row>
        <row r="259">
          <cell r="A259" t="str">
            <v>王澜滔</v>
          </cell>
          <cell r="B259" t="str">
            <v>上海办公室</v>
          </cell>
          <cell r="C259" t="str">
            <v>业务一部-市场渠道组</v>
          </cell>
        </row>
        <row r="259">
          <cell r="E259" t="str">
            <v>平面设计</v>
          </cell>
          <cell r="F259" t="str">
            <v>184037346529339523</v>
          </cell>
          <cell r="G259" t="str">
            <v>22</v>
          </cell>
          <cell r="H259" t="str">
            <v>8</v>
          </cell>
          <cell r="I259" t="str">
            <v>9236</v>
          </cell>
          <cell r="J259" t="str">
            <v>7</v>
          </cell>
          <cell r="K259" t="str">
            <v>23</v>
          </cell>
        </row>
        <row r="259">
          <cell r="Q259" t="str">
            <v>2</v>
          </cell>
          <cell r="R259" t="str">
            <v>1</v>
          </cell>
        </row>
        <row r="259">
          <cell r="V259" t="str">
            <v>1</v>
          </cell>
        </row>
        <row r="260">
          <cell r="A260" t="str">
            <v>蔡璐滢</v>
          </cell>
          <cell r="B260" t="str">
            <v>厦门办公室</v>
          </cell>
          <cell r="C260" t="str">
            <v>业务一部-书法事业部</v>
          </cell>
        </row>
        <row r="260">
          <cell r="E260" t="str">
            <v>平面设计</v>
          </cell>
          <cell r="F260" t="str">
            <v>16916303970046583</v>
          </cell>
          <cell r="G260" t="str">
            <v>23</v>
          </cell>
          <cell r="H260" t="str">
            <v>8</v>
          </cell>
          <cell r="I260" t="str">
            <v>11199</v>
          </cell>
        </row>
        <row r="261">
          <cell r="A261" t="str">
            <v>陈雪清</v>
          </cell>
          <cell r="B261" t="str">
            <v>厦门办公室</v>
          </cell>
          <cell r="C261" t="str">
            <v>业务一部-书法事业部</v>
          </cell>
        </row>
        <row r="261">
          <cell r="E261" t="str">
            <v>书法高级教研</v>
          </cell>
          <cell r="F261" t="str">
            <v>16883533247393210</v>
          </cell>
          <cell r="G261" t="str">
            <v>22</v>
          </cell>
          <cell r="H261" t="str">
            <v>8</v>
          </cell>
          <cell r="I261" t="str">
            <v>11086</v>
          </cell>
        </row>
        <row r="261">
          <cell r="AF261" t="str">
            <v>1</v>
          </cell>
        </row>
        <row r="262">
          <cell r="A262" t="str">
            <v>陈子英</v>
          </cell>
          <cell r="B262" t="str">
            <v>厦门办公室</v>
          </cell>
          <cell r="C262" t="str">
            <v>业务一部-书法事业部</v>
          </cell>
        </row>
        <row r="262">
          <cell r="E262" t="str">
            <v>新媒体运营</v>
          </cell>
          <cell r="F262" t="str">
            <v>17542705421036047</v>
          </cell>
        </row>
        <row r="263">
          <cell r="A263" t="str">
            <v>方超印</v>
          </cell>
          <cell r="B263" t="str">
            <v>厦门办公室</v>
          </cell>
          <cell r="C263" t="str">
            <v>业务一部-书法事业部</v>
          </cell>
        </row>
        <row r="263">
          <cell r="E263" t="str">
            <v>书法高级教研</v>
          </cell>
          <cell r="F263" t="str">
            <v>17421889291324039</v>
          </cell>
          <cell r="G263" t="str">
            <v>23</v>
          </cell>
          <cell r="H263" t="str">
            <v>8</v>
          </cell>
          <cell r="I263" t="str">
            <v>11453</v>
          </cell>
        </row>
        <row r="264">
          <cell r="A264" t="str">
            <v>方志海</v>
          </cell>
          <cell r="B264" t="str">
            <v>厦门办公室</v>
          </cell>
          <cell r="C264" t="str">
            <v>业务一部-书法事业部</v>
          </cell>
        </row>
        <row r="264">
          <cell r="E264" t="str">
            <v>书法高级教研</v>
          </cell>
          <cell r="F264" t="str">
            <v>16890394482972111</v>
          </cell>
          <cell r="G264" t="str">
            <v>22</v>
          </cell>
          <cell r="H264" t="str">
            <v>8</v>
          </cell>
          <cell r="I264" t="str">
            <v>10961</v>
          </cell>
        </row>
        <row r="264">
          <cell r="V264" t="str">
            <v>1.5</v>
          </cell>
        </row>
        <row r="265">
          <cell r="A265" t="str">
            <v>黄培源</v>
          </cell>
          <cell r="B265" t="str">
            <v>厦门办公室</v>
          </cell>
          <cell r="C265" t="str">
            <v>业务一部-书法事业部</v>
          </cell>
        </row>
        <row r="265">
          <cell r="E265" t="str">
            <v>新媒体运营</v>
          </cell>
          <cell r="F265" t="str">
            <v>17197992899865562</v>
          </cell>
          <cell r="G265" t="str">
            <v>23</v>
          </cell>
          <cell r="H265" t="str">
            <v>8</v>
          </cell>
          <cell r="I265" t="str">
            <v>11023</v>
          </cell>
        </row>
        <row r="265">
          <cell r="V265" t="str">
            <v>0.5</v>
          </cell>
        </row>
        <row r="266">
          <cell r="A266" t="str">
            <v>刘天来</v>
          </cell>
          <cell r="B266" t="str">
            <v>厦门办公室</v>
          </cell>
          <cell r="C266" t="str">
            <v>业务一部-书法事业部</v>
          </cell>
        </row>
        <row r="266">
          <cell r="E266" t="str">
            <v>书法事业部主管</v>
          </cell>
          <cell r="F266" t="str">
            <v>16883539506411384</v>
          </cell>
          <cell r="G266" t="str">
            <v>23</v>
          </cell>
          <cell r="H266" t="str">
            <v>8</v>
          </cell>
          <cell r="I266" t="str">
            <v>12055</v>
          </cell>
        </row>
        <row r="266">
          <cell r="U266" t="str">
            <v>6</v>
          </cell>
        </row>
        <row r="266">
          <cell r="Y266" t="str">
            <v>5</v>
          </cell>
        </row>
        <row r="267">
          <cell r="A267" t="str">
            <v>潘惠心</v>
          </cell>
          <cell r="B267" t="str">
            <v>厦门办公室</v>
          </cell>
          <cell r="C267" t="str">
            <v>业务一部-书法事业部</v>
          </cell>
        </row>
        <row r="267">
          <cell r="E267" t="str">
            <v>书法高级教研</v>
          </cell>
          <cell r="F267" t="str">
            <v>16886255510388914</v>
          </cell>
          <cell r="G267" t="str">
            <v>16</v>
          </cell>
          <cell r="H267" t="str">
            <v>8</v>
          </cell>
          <cell r="I267" t="str">
            <v>8056</v>
          </cell>
          <cell r="J267" t="str">
            <v>1</v>
          </cell>
          <cell r="K267" t="str">
            <v>3</v>
          </cell>
        </row>
        <row r="267">
          <cell r="W267" t="str">
            <v>2.5</v>
          </cell>
          <cell r="X267" t="str">
            <v>7</v>
          </cell>
        </row>
        <row r="268">
          <cell r="A268" t="str">
            <v>时秋菊</v>
          </cell>
          <cell r="B268" t="str">
            <v>上海办公室</v>
          </cell>
          <cell r="C268" t="str">
            <v>业务一部-数学事业部</v>
          </cell>
        </row>
        <row r="268">
          <cell r="E268" t="str">
            <v>数学教研</v>
          </cell>
          <cell r="F268" t="str">
            <v>17482244441688676</v>
          </cell>
          <cell r="G268" t="str">
            <v>23</v>
          </cell>
          <cell r="H268" t="str">
            <v>8</v>
          </cell>
          <cell r="I268" t="str">
            <v>11651</v>
          </cell>
        </row>
        <row r="269">
          <cell r="A269" t="str">
            <v>吴俊宇</v>
          </cell>
          <cell r="B269" t="str">
            <v>上海办公室</v>
          </cell>
          <cell r="C269" t="str">
            <v>业务一部-数学事业部</v>
          </cell>
        </row>
        <row r="269">
          <cell r="E269" t="str">
            <v>数学事业部主管</v>
          </cell>
          <cell r="F269" t="str">
            <v>17409670645339464</v>
          </cell>
          <cell r="G269" t="str">
            <v>23</v>
          </cell>
          <cell r="H269" t="str">
            <v>8</v>
          </cell>
          <cell r="I269" t="str">
            <v>12248</v>
          </cell>
        </row>
        <row r="270">
          <cell r="A270" t="str">
            <v>臧广桐</v>
          </cell>
          <cell r="B270" t="str">
            <v>上海办公室</v>
          </cell>
          <cell r="C270" t="str">
            <v>业务一部-数学事业部</v>
          </cell>
        </row>
        <row r="270">
          <cell r="E270" t="str">
            <v>数学教研</v>
          </cell>
          <cell r="F270" t="str">
            <v>17478801846948202</v>
          </cell>
          <cell r="G270" t="str">
            <v>23</v>
          </cell>
          <cell r="H270" t="str">
            <v>8</v>
          </cell>
          <cell r="I270" t="str">
            <v>11085</v>
          </cell>
          <cell r="J270" t="str">
            <v>8</v>
          </cell>
          <cell r="K270" t="str">
            <v>36</v>
          </cell>
        </row>
        <row r="271">
          <cell r="A271" t="str">
            <v>陈天行</v>
          </cell>
          <cell r="B271" t="str">
            <v>上海办公室</v>
          </cell>
          <cell r="C271" t="str">
            <v>业务一部-新媒体组</v>
          </cell>
        </row>
        <row r="271">
          <cell r="E271" t="str">
            <v>文案编辑</v>
          </cell>
          <cell r="F271" t="str">
            <v>17016580418821538</v>
          </cell>
          <cell r="G271" t="str">
            <v>23</v>
          </cell>
          <cell r="H271" t="str">
            <v>8</v>
          </cell>
          <cell r="I271" t="str">
            <v>11866</v>
          </cell>
        </row>
        <row r="272">
          <cell r="A272" t="str">
            <v>黄佳慧</v>
          </cell>
          <cell r="B272" t="str">
            <v>上海办公室</v>
          </cell>
          <cell r="C272" t="str">
            <v>业务一部-新媒体组</v>
          </cell>
        </row>
        <row r="272">
          <cell r="E272" t="str">
            <v>培训讲师</v>
          </cell>
          <cell r="F272" t="str">
            <v>131641055339714328</v>
          </cell>
          <cell r="G272" t="str">
            <v>23</v>
          </cell>
          <cell r="H272" t="str">
            <v>8</v>
          </cell>
          <cell r="I272" t="str">
            <v>11245</v>
          </cell>
        </row>
        <row r="273">
          <cell r="A273" t="str">
            <v>雷方平</v>
          </cell>
          <cell r="B273" t="str">
            <v>上海办公室</v>
          </cell>
          <cell r="C273" t="str">
            <v>业务一部-新媒体组</v>
          </cell>
        </row>
        <row r="273">
          <cell r="E273" t="str">
            <v>新媒体运营</v>
          </cell>
          <cell r="F273" t="str">
            <v>17173799789475422</v>
          </cell>
          <cell r="G273" t="str">
            <v>23</v>
          </cell>
          <cell r="H273" t="str">
            <v>8</v>
          </cell>
          <cell r="I273" t="str">
            <v>12339</v>
          </cell>
        </row>
        <row r="273">
          <cell r="W273" t="str">
            <v>4</v>
          </cell>
        </row>
        <row r="274">
          <cell r="A274" t="str">
            <v>李叶泥泥</v>
          </cell>
          <cell r="B274" t="str">
            <v>上海办公室</v>
          </cell>
          <cell r="C274" t="str">
            <v>业务一部-新媒体组</v>
          </cell>
        </row>
        <row r="274">
          <cell r="E274" t="str">
            <v>运营策划</v>
          </cell>
          <cell r="F274" t="str">
            <v>16867077237899019</v>
          </cell>
          <cell r="G274" t="str">
            <v>21</v>
          </cell>
          <cell r="H274" t="str">
            <v>8</v>
          </cell>
          <cell r="I274" t="str">
            <v>10587</v>
          </cell>
        </row>
        <row r="274">
          <cell r="U274" t="str">
            <v>8</v>
          </cell>
        </row>
        <row r="274">
          <cell r="X274" t="str">
            <v>1.5</v>
          </cell>
        </row>
        <row r="275">
          <cell r="A275" t="str">
            <v>刘鑫</v>
          </cell>
          <cell r="B275" t="str">
            <v>上海办公室</v>
          </cell>
          <cell r="C275" t="str">
            <v>业务一部-新媒体组</v>
          </cell>
        </row>
        <row r="275">
          <cell r="E275" t="str">
            <v>新媒体主管</v>
          </cell>
          <cell r="F275" t="str">
            <v>1606182624616398</v>
          </cell>
          <cell r="G275" t="str">
            <v>20</v>
          </cell>
          <cell r="H275" t="str">
            <v>8</v>
          </cell>
          <cell r="I275" t="str">
            <v>10599</v>
          </cell>
        </row>
        <row r="275">
          <cell r="U275" t="str">
            <v>12</v>
          </cell>
          <cell r="V275" t="str">
            <v>3</v>
          </cell>
        </row>
        <row r="276">
          <cell r="A276" t="str">
            <v>陆常斌</v>
          </cell>
          <cell r="B276" t="str">
            <v>上海办公室</v>
          </cell>
          <cell r="C276" t="str">
            <v>业务一部-新媒体组</v>
          </cell>
        </row>
        <row r="276">
          <cell r="E276" t="str">
            <v>视频剪辑</v>
          </cell>
          <cell r="F276" t="str">
            <v>16780673985118735</v>
          </cell>
          <cell r="G276" t="str">
            <v>23</v>
          </cell>
          <cell r="H276" t="str">
            <v>8</v>
          </cell>
          <cell r="I276" t="str">
            <v>11308</v>
          </cell>
        </row>
        <row r="277">
          <cell r="A277" t="str">
            <v>屈翎野</v>
          </cell>
          <cell r="B277" t="str">
            <v>上海办公室</v>
          </cell>
          <cell r="C277" t="str">
            <v>业务一部-新媒体组</v>
          </cell>
        </row>
        <row r="277">
          <cell r="E277" t="str">
            <v>新媒体专员</v>
          </cell>
          <cell r="F277" t="str">
            <v>182456600423754248</v>
          </cell>
          <cell r="G277" t="str">
            <v>23</v>
          </cell>
          <cell r="H277" t="str">
            <v>8</v>
          </cell>
          <cell r="I277" t="str">
            <v>12001</v>
          </cell>
          <cell r="J277" t="str">
            <v>2</v>
          </cell>
          <cell r="K277" t="str">
            <v>11</v>
          </cell>
        </row>
        <row r="277">
          <cell r="Y277" t="str">
            <v>1</v>
          </cell>
        </row>
        <row r="278">
          <cell r="A278" t="str">
            <v>位帅康（离职）</v>
          </cell>
          <cell r="B278" t="str">
            <v>未加入考勤组</v>
          </cell>
          <cell r="C278" t="str">
            <v>业务一部-新媒体组</v>
          </cell>
        </row>
        <row r="278">
          <cell r="E278" t="str">
            <v>视频编辑</v>
          </cell>
          <cell r="F278" t="str">
            <v>17439909026951214</v>
          </cell>
          <cell r="G278" t="str">
            <v>15</v>
          </cell>
          <cell r="H278" t="str">
            <v>6</v>
          </cell>
          <cell r="I278" t="str">
            <v>6915</v>
          </cell>
        </row>
        <row r="278">
          <cell r="R278" t="str">
            <v>1</v>
          </cell>
        </row>
        <row r="279">
          <cell r="A279" t="str">
            <v>陈孟莉</v>
          </cell>
          <cell r="B279" t="str">
            <v>上海办公室</v>
          </cell>
          <cell r="C279" t="str">
            <v>业务一部-研学事业部</v>
          </cell>
        </row>
        <row r="279">
          <cell r="E279" t="str">
            <v>研学主管</v>
          </cell>
          <cell r="F279" t="str">
            <v>17489158907375809</v>
          </cell>
          <cell r="G279" t="str">
            <v>24</v>
          </cell>
          <cell r="H279" t="str">
            <v>8</v>
          </cell>
          <cell r="I279" t="str">
            <v>14532</v>
          </cell>
        </row>
        <row r="279">
          <cell r="U279" t="str">
            <v>85.5</v>
          </cell>
        </row>
        <row r="280">
          <cell r="A280" t="str">
            <v>刘雪婷</v>
          </cell>
          <cell r="B280" t="str">
            <v>上海办公室</v>
          </cell>
          <cell r="C280" t="str">
            <v>业务一部-研学事业部</v>
          </cell>
        </row>
        <row r="280">
          <cell r="E280" t="str">
            <v>研学运营</v>
          </cell>
          <cell r="F280" t="str">
            <v>17509915804374176</v>
          </cell>
          <cell r="G280" t="str">
            <v>23</v>
          </cell>
          <cell r="H280" t="str">
            <v>8</v>
          </cell>
          <cell r="I280" t="str">
            <v>11987</v>
          </cell>
        </row>
        <row r="281">
          <cell r="A281" t="str">
            <v>王翠萍</v>
          </cell>
          <cell r="B281" t="str">
            <v>上海办公室</v>
          </cell>
          <cell r="C281" t="str">
            <v>业务一部-研学事业部</v>
          </cell>
        </row>
        <row r="281">
          <cell r="E281" t="str">
            <v>研学策划</v>
          </cell>
          <cell r="F281" t="str">
            <v>17506434081072426</v>
          </cell>
          <cell r="G281" t="str">
            <v>23</v>
          </cell>
          <cell r="H281" t="str">
            <v>8</v>
          </cell>
          <cell r="I281" t="str">
            <v>12363</v>
          </cell>
        </row>
        <row r="282">
          <cell r="A282" t="str">
            <v>曹佳军</v>
          </cell>
          <cell r="B282" t="str">
            <v>上海办公室</v>
          </cell>
          <cell r="C282" t="str">
            <v>业务一部-业务运营组</v>
          </cell>
        </row>
        <row r="282">
          <cell r="E282" t="str">
            <v>业务运营</v>
          </cell>
          <cell r="F282" t="str">
            <v>16913735706439885</v>
          </cell>
          <cell r="G282" t="str">
            <v>22</v>
          </cell>
          <cell r="H282" t="str">
            <v>8</v>
          </cell>
          <cell r="I282" t="str">
            <v>12056</v>
          </cell>
        </row>
        <row r="282">
          <cell r="V282" t="str">
            <v>1</v>
          </cell>
        </row>
        <row r="283">
          <cell r="A283" t="str">
            <v>饶洁</v>
          </cell>
          <cell r="B283" t="str">
            <v>上海办公室</v>
          </cell>
          <cell r="C283" t="str">
            <v>业务一部-业务运营组</v>
          </cell>
        </row>
        <row r="283">
          <cell r="E283" t="str">
            <v>业务主管</v>
          </cell>
          <cell r="F283" t="str">
            <v>18384467071245771</v>
          </cell>
          <cell r="G283" t="str">
            <v>23</v>
          </cell>
          <cell r="H283" t="str">
            <v>8</v>
          </cell>
          <cell r="I283" t="str">
            <v>12574</v>
          </cell>
        </row>
        <row r="283">
          <cell r="U283" t="str">
            <v>4.17</v>
          </cell>
        </row>
        <row r="284">
          <cell r="A284" t="str">
            <v>张铭文</v>
          </cell>
          <cell r="B284" t="str">
            <v>上海办公室</v>
          </cell>
          <cell r="C284" t="str">
            <v>业务一部-业务运营组</v>
          </cell>
        </row>
        <row r="284">
          <cell r="E284" t="str">
            <v>活动策划</v>
          </cell>
          <cell r="F284" t="str">
            <v>17500396661148375</v>
          </cell>
          <cell r="G284" t="str">
            <v>23</v>
          </cell>
          <cell r="H284" t="str">
            <v>8</v>
          </cell>
          <cell r="I284" t="str">
            <v>11010</v>
          </cell>
        </row>
        <row r="284">
          <cell r="W284" t="str">
            <v>5</v>
          </cell>
        </row>
        <row r="285">
          <cell r="A285" t="str">
            <v>鲍金点</v>
          </cell>
          <cell r="B285" t="str">
            <v>上海办公室</v>
          </cell>
          <cell r="C285" t="str">
            <v>业务一部-音乐事业部</v>
          </cell>
        </row>
        <row r="285">
          <cell r="E285" t="str">
            <v>实习生</v>
          </cell>
          <cell r="F285" t="str">
            <v>17537587174611691</v>
          </cell>
          <cell r="G285" t="str">
            <v>3</v>
          </cell>
        </row>
        <row r="285">
          <cell r="I285" t="str">
            <v>981</v>
          </cell>
        </row>
        <row r="285">
          <cell r="Q285" t="str">
            <v>1</v>
          </cell>
        </row>
        <row r="286">
          <cell r="A286" t="str">
            <v>陈婧乐</v>
          </cell>
          <cell r="B286" t="str">
            <v>上海办公室</v>
          </cell>
          <cell r="C286" t="str">
            <v>业务一部-音乐事业部</v>
          </cell>
        </row>
        <row r="286">
          <cell r="E286" t="str">
            <v>音乐事业部主管</v>
          </cell>
          <cell r="F286" t="str">
            <v>17083075842362633</v>
          </cell>
          <cell r="G286" t="str">
            <v>22</v>
          </cell>
          <cell r="H286" t="str">
            <v>8</v>
          </cell>
          <cell r="I286" t="str">
            <v>10932</v>
          </cell>
          <cell r="J286" t="str">
            <v>7</v>
          </cell>
          <cell r="K286" t="str">
            <v>39</v>
          </cell>
        </row>
        <row r="286">
          <cell r="U286" t="str">
            <v>15.17</v>
          </cell>
        </row>
        <row r="286">
          <cell r="W286" t="str">
            <v>1</v>
          </cell>
        </row>
        <row r="286">
          <cell r="Y286" t="str">
            <v>8</v>
          </cell>
        </row>
        <row r="287">
          <cell r="A287" t="str">
            <v>任奕祯</v>
          </cell>
          <cell r="B287" t="str">
            <v>上海办公室</v>
          </cell>
          <cell r="C287" t="str">
            <v>业务一部-音乐事业部</v>
          </cell>
        </row>
        <row r="287">
          <cell r="E287" t="str">
            <v>实习生</v>
          </cell>
          <cell r="F287" t="str">
            <v>17537570583103610</v>
          </cell>
          <cell r="G287" t="str">
            <v>3</v>
          </cell>
        </row>
        <row r="287">
          <cell r="I287" t="str">
            <v>987</v>
          </cell>
        </row>
        <row r="287">
          <cell r="Q287" t="str">
            <v>1</v>
          </cell>
        </row>
        <row r="288">
          <cell r="A288" t="str">
            <v>孙奕婷</v>
          </cell>
          <cell r="B288" t="str">
            <v>上海办公室</v>
          </cell>
          <cell r="C288" t="str">
            <v>业务一部-音乐事业部</v>
          </cell>
        </row>
        <row r="288">
          <cell r="E288" t="str">
            <v>实习生</v>
          </cell>
          <cell r="F288" t="str">
            <v>17537538984721846</v>
          </cell>
          <cell r="G288" t="str">
            <v>3</v>
          </cell>
        </row>
        <row r="288">
          <cell r="I288" t="str">
            <v>1516</v>
          </cell>
          <cell r="J288" t="str">
            <v>1</v>
          </cell>
          <cell r="K288" t="str">
            <v>2</v>
          </cell>
        </row>
        <row r="289">
          <cell r="A289" t="str">
            <v>汤灿坤</v>
          </cell>
          <cell r="B289" t="str">
            <v>上海办公室</v>
          </cell>
          <cell r="C289" t="str">
            <v>业务一部-音乐事业部</v>
          </cell>
        </row>
        <row r="289">
          <cell r="E289" t="str">
            <v>音乐教研</v>
          </cell>
          <cell r="F289" t="str">
            <v>17283539243659692</v>
          </cell>
          <cell r="G289" t="str">
            <v>22</v>
          </cell>
          <cell r="H289" t="str">
            <v>8</v>
          </cell>
          <cell r="I289" t="str">
            <v>10798</v>
          </cell>
          <cell r="J289" t="str">
            <v>3</v>
          </cell>
          <cell r="K289" t="str">
            <v>22</v>
          </cell>
        </row>
        <row r="289">
          <cell r="U289" t="str">
            <v>2.5</v>
          </cell>
        </row>
        <row r="289">
          <cell r="W289" t="str">
            <v>1.5</v>
          </cell>
        </row>
        <row r="289">
          <cell r="Y289" t="str">
            <v>8</v>
          </cell>
        </row>
        <row r="290">
          <cell r="A290" t="str">
            <v>王海鑫</v>
          </cell>
          <cell r="B290" t="str">
            <v>上海办公室</v>
          </cell>
          <cell r="C290" t="str">
            <v>业务一部-音乐事业部</v>
          </cell>
        </row>
        <row r="290">
          <cell r="E290" t="str">
            <v>音乐编辑</v>
          </cell>
          <cell r="F290" t="str">
            <v>17173798101599620</v>
          </cell>
          <cell r="G290" t="str">
            <v>21</v>
          </cell>
          <cell r="H290" t="str">
            <v>8</v>
          </cell>
          <cell r="I290" t="str">
            <v>10646</v>
          </cell>
        </row>
        <row r="290">
          <cell r="Y290" t="str">
            <v>16</v>
          </cell>
        </row>
        <row r="291">
          <cell r="A291" t="str">
            <v>殷紫珵</v>
          </cell>
          <cell r="B291" t="str">
            <v>上海办公室</v>
          </cell>
          <cell r="C291" t="str">
            <v>业务一部-音乐事业部</v>
          </cell>
        </row>
        <row r="291">
          <cell r="E291" t="str">
            <v>实习生</v>
          </cell>
          <cell r="F291" t="str">
            <v>17537570923689405</v>
          </cell>
          <cell r="G291" t="str">
            <v>3</v>
          </cell>
        </row>
        <row r="291">
          <cell r="I291" t="str">
            <v>962</v>
          </cell>
          <cell r="J291" t="str">
            <v>1</v>
          </cell>
          <cell r="K291" t="str">
            <v>1</v>
          </cell>
        </row>
        <row r="291">
          <cell r="Q291" t="str">
            <v>1</v>
          </cell>
        </row>
        <row r="292">
          <cell r="A292" t="str">
            <v>赵翊云</v>
          </cell>
          <cell r="B292" t="str">
            <v>上海办公室</v>
          </cell>
          <cell r="C292" t="str">
            <v>业务一部-音乐事业部</v>
          </cell>
        </row>
        <row r="292">
          <cell r="E292" t="str">
            <v>实习生</v>
          </cell>
          <cell r="F292" t="str">
            <v>17537574473664836</v>
          </cell>
          <cell r="G292" t="str">
            <v>3</v>
          </cell>
        </row>
        <row r="292">
          <cell r="I292" t="str">
            <v>962</v>
          </cell>
        </row>
        <row r="292">
          <cell r="Q292" t="str">
            <v>1</v>
          </cell>
        </row>
        <row r="293">
          <cell r="A293" t="str">
            <v>陈娟</v>
          </cell>
          <cell r="B293" t="str">
            <v>上海办公室</v>
          </cell>
          <cell r="C293" t="str">
            <v>业务一部-英语事业部</v>
          </cell>
        </row>
        <row r="293">
          <cell r="E293" t="str">
            <v>英语学科运营</v>
          </cell>
          <cell r="F293" t="str">
            <v>17513352148848829</v>
          </cell>
          <cell r="G293" t="str">
            <v>23</v>
          </cell>
          <cell r="H293" t="str">
            <v>8</v>
          </cell>
          <cell r="I293" t="str">
            <v>11019</v>
          </cell>
        </row>
        <row r="293">
          <cell r="Q293" t="str">
            <v>1</v>
          </cell>
        </row>
        <row r="294">
          <cell r="A294" t="str">
            <v>胡圆圆</v>
          </cell>
          <cell r="B294" t="str">
            <v>上海办公室</v>
          </cell>
          <cell r="C294" t="str">
            <v>业务一部-英语事业部</v>
          </cell>
        </row>
        <row r="294">
          <cell r="E294" t="str">
            <v>英语教研</v>
          </cell>
          <cell r="F294" t="str">
            <v>17530627318563948</v>
          </cell>
          <cell r="G294" t="str">
            <v>9</v>
          </cell>
          <cell r="H294" t="str">
            <v>2</v>
          </cell>
          <cell r="I294" t="str">
            <v>4303</v>
          </cell>
        </row>
        <row r="294">
          <cell r="L294" t="str">
            <v>1</v>
          </cell>
          <cell r="M294" t="str">
            <v>266</v>
          </cell>
        </row>
        <row r="295">
          <cell r="A295" t="str">
            <v>欧静华</v>
          </cell>
          <cell r="B295" t="str">
            <v>上海办公室</v>
          </cell>
          <cell r="C295" t="str">
            <v>业务一部-英语事业部</v>
          </cell>
        </row>
        <row r="295">
          <cell r="E295" t="str">
            <v>业务主管</v>
          </cell>
          <cell r="F295" t="str">
            <v>17217863159485042</v>
          </cell>
          <cell r="G295" t="str">
            <v>23</v>
          </cell>
          <cell r="H295" t="str">
            <v>8</v>
          </cell>
          <cell r="I295" t="str">
            <v>11141</v>
          </cell>
          <cell r="J295" t="str">
            <v>1</v>
          </cell>
          <cell r="K295" t="str">
            <v>5</v>
          </cell>
        </row>
        <row r="295">
          <cell r="U295" t="str">
            <v>4</v>
          </cell>
        </row>
        <row r="295">
          <cell r="Y295" t="str">
            <v>3</v>
          </cell>
        </row>
        <row r="296">
          <cell r="A296" t="str">
            <v>严欣旻</v>
          </cell>
          <cell r="B296" t="str">
            <v>上海办公室</v>
          </cell>
          <cell r="C296" t="str">
            <v>业务一部-英语事业部</v>
          </cell>
        </row>
        <row r="296">
          <cell r="E296" t="str">
            <v>英语课程运营</v>
          </cell>
          <cell r="F296" t="str">
            <v>17532362088795225</v>
          </cell>
          <cell r="G296" t="str">
            <v>7</v>
          </cell>
          <cell r="H296" t="str">
            <v>2</v>
          </cell>
          <cell r="I296" t="str">
            <v>2958</v>
          </cell>
        </row>
        <row r="296">
          <cell r="Q296" t="str">
            <v>1</v>
          </cell>
        </row>
        <row r="297">
          <cell r="A297" t="str">
            <v>陈金彬</v>
          </cell>
          <cell r="B297" t="str">
            <v>厦门办公室</v>
          </cell>
          <cell r="C297" t="str">
            <v>业务一部-阅读事业部</v>
          </cell>
        </row>
        <row r="297">
          <cell r="E297" t="str">
            <v>学科运营</v>
          </cell>
          <cell r="F297" t="str">
            <v>17131626226727522</v>
          </cell>
          <cell r="G297" t="str">
            <v>23</v>
          </cell>
          <cell r="H297" t="str">
            <v>8</v>
          </cell>
          <cell r="I297" t="str">
            <v>13255</v>
          </cell>
          <cell r="J297" t="str">
            <v>3</v>
          </cell>
          <cell r="K297" t="str">
            <v>4</v>
          </cell>
        </row>
        <row r="297">
          <cell r="Y297" t="str">
            <v>2</v>
          </cell>
        </row>
        <row r="298">
          <cell r="A298" t="str">
            <v>翟可馨（离职）</v>
          </cell>
          <cell r="B298" t="str">
            <v>未加入考勤组</v>
          </cell>
          <cell r="C298" t="str">
            <v>业务一部-阅读事业部</v>
          </cell>
        </row>
        <row r="298">
          <cell r="E298" t="str">
            <v>课程研发</v>
          </cell>
          <cell r="F298" t="str">
            <v>17482231188718391</v>
          </cell>
          <cell r="G298" t="str">
            <v>11</v>
          </cell>
          <cell r="H298" t="str">
            <v>4</v>
          </cell>
          <cell r="I298" t="str">
            <v>6418</v>
          </cell>
          <cell r="J298" t="str">
            <v>4</v>
          </cell>
          <cell r="K298" t="str">
            <v>36</v>
          </cell>
        </row>
        <row r="298">
          <cell r="W298" t="str">
            <v>2</v>
          </cell>
        </row>
        <row r="299">
          <cell r="A299" t="str">
            <v>郭凯鑫</v>
          </cell>
          <cell r="B299" t="str">
            <v>厦门办公室</v>
          </cell>
          <cell r="C299" t="str">
            <v>业务一部-阅读事业部</v>
          </cell>
        </row>
        <row r="299">
          <cell r="E299" t="str">
            <v>新媒体运营</v>
          </cell>
          <cell r="F299" t="str">
            <v>17524563599966466</v>
          </cell>
          <cell r="G299" t="str">
            <v>14</v>
          </cell>
          <cell r="H299" t="str">
            <v>4</v>
          </cell>
          <cell r="I299" t="str">
            <v>7103</v>
          </cell>
          <cell r="J299" t="str">
            <v>1</v>
          </cell>
          <cell r="K299" t="str">
            <v>5</v>
          </cell>
        </row>
        <row r="299">
          <cell r="R299" t="str">
            <v>1</v>
          </cell>
        </row>
        <row r="300">
          <cell r="A300" t="str">
            <v>黄黎珊</v>
          </cell>
          <cell r="B300" t="str">
            <v>厦门办公室</v>
          </cell>
          <cell r="C300" t="str">
            <v>业务一部-阅读事业部</v>
          </cell>
        </row>
        <row r="300">
          <cell r="E300" t="str">
            <v>课程运营</v>
          </cell>
          <cell r="F300" t="str">
            <v>17513330178498875</v>
          </cell>
          <cell r="G300" t="str">
            <v>23</v>
          </cell>
          <cell r="H300" t="str">
            <v>8</v>
          </cell>
          <cell r="I300" t="str">
            <v>11812</v>
          </cell>
          <cell r="J300" t="str">
            <v>1</v>
          </cell>
          <cell r="K300" t="str">
            <v>127</v>
          </cell>
        </row>
        <row r="301">
          <cell r="A301" t="str">
            <v>蒋李妹</v>
          </cell>
          <cell r="B301" t="str">
            <v>厦门办公室</v>
          </cell>
          <cell r="C301" t="str">
            <v>业务一部-阅读事业部</v>
          </cell>
        </row>
        <row r="301">
          <cell r="E301" t="str">
            <v>课程研发</v>
          </cell>
          <cell r="F301" t="str">
            <v>17294729765954265</v>
          </cell>
          <cell r="G301" t="str">
            <v>23</v>
          </cell>
          <cell r="H301" t="str">
            <v>8</v>
          </cell>
          <cell r="I301" t="str">
            <v>11739</v>
          </cell>
          <cell r="J301" t="str">
            <v>1</v>
          </cell>
          <cell r="K301" t="str">
            <v>1</v>
          </cell>
        </row>
        <row r="301">
          <cell r="V301" t="str">
            <v>1</v>
          </cell>
        </row>
        <row r="301">
          <cell r="Y301" t="str">
            <v>3</v>
          </cell>
        </row>
        <row r="302">
          <cell r="A302" t="str">
            <v>林颖</v>
          </cell>
          <cell r="B302" t="str">
            <v>厦门办公室</v>
          </cell>
          <cell r="C302" t="str">
            <v>业务一部-阅读事业部</v>
          </cell>
        </row>
        <row r="302">
          <cell r="E302" t="str">
            <v>课程研发</v>
          </cell>
          <cell r="F302" t="str">
            <v>17531463994131347</v>
          </cell>
          <cell r="G302" t="str">
            <v>9</v>
          </cell>
          <cell r="H302" t="str">
            <v>2</v>
          </cell>
          <cell r="I302" t="str">
            <v>5028</v>
          </cell>
        </row>
        <row r="302">
          <cell r="Y302" t="str">
            <v>4</v>
          </cell>
        </row>
        <row r="302">
          <cell r="AG302" t="str">
            <v>8</v>
          </cell>
        </row>
        <row r="302">
          <cell r="AL302" t="str">
            <v>8</v>
          </cell>
        </row>
        <row r="303">
          <cell r="A303" t="str">
            <v>马捞捞</v>
          </cell>
          <cell r="B303" t="str">
            <v>厦门办公室</v>
          </cell>
          <cell r="C303" t="str">
            <v>业务一部-阅读事业部</v>
          </cell>
        </row>
        <row r="303">
          <cell r="E303" t="str">
            <v>课程研发</v>
          </cell>
          <cell r="F303" t="str">
            <v>1740014107397717</v>
          </cell>
          <cell r="G303" t="str">
            <v>26</v>
          </cell>
          <cell r="H303" t="str">
            <v>8</v>
          </cell>
          <cell r="I303" t="str">
            <v>14826</v>
          </cell>
        </row>
        <row r="303">
          <cell r="AG303" t="str">
            <v>15</v>
          </cell>
        </row>
        <row r="303">
          <cell r="AI303" t="str">
            <v>15</v>
          </cell>
        </row>
        <row r="304">
          <cell r="A304" t="str">
            <v>潘婧瑜</v>
          </cell>
          <cell r="B304" t="str">
            <v>厦门办公室</v>
          </cell>
          <cell r="C304" t="str">
            <v>业务一部-阅读事业部</v>
          </cell>
        </row>
        <row r="304">
          <cell r="E304" t="str">
            <v>课程研发</v>
          </cell>
          <cell r="F304" t="str">
            <v>17427782860677767</v>
          </cell>
          <cell r="G304" t="str">
            <v>23</v>
          </cell>
          <cell r="H304" t="str">
            <v>8</v>
          </cell>
          <cell r="I304" t="str">
            <v>12660</v>
          </cell>
          <cell r="J304" t="str">
            <v>6</v>
          </cell>
          <cell r="K304" t="str">
            <v>15</v>
          </cell>
        </row>
        <row r="304">
          <cell r="Y304" t="str">
            <v>3.5</v>
          </cell>
        </row>
        <row r="305">
          <cell r="A305" t="str">
            <v>裴芳芳</v>
          </cell>
          <cell r="B305" t="str">
            <v>厦门办公室</v>
          </cell>
          <cell r="C305" t="str">
            <v>业务一部-阅读事业部</v>
          </cell>
        </row>
        <row r="305">
          <cell r="E305" t="str">
            <v>阅读事业部主管</v>
          </cell>
          <cell r="F305" t="str">
            <v>17131454320331652</v>
          </cell>
          <cell r="G305" t="str">
            <v>23</v>
          </cell>
          <cell r="H305" t="str">
            <v>8</v>
          </cell>
          <cell r="I305" t="str">
            <v>12845</v>
          </cell>
          <cell r="J305" t="str">
            <v>2</v>
          </cell>
          <cell r="K305" t="str">
            <v>10</v>
          </cell>
        </row>
        <row r="305">
          <cell r="Y305" t="str">
            <v>5.5</v>
          </cell>
        </row>
        <row r="306">
          <cell r="A306" t="str">
            <v>秦立春（离职）</v>
          </cell>
          <cell r="B306" t="str">
            <v>未加入考勤组</v>
          </cell>
          <cell r="C306" t="str">
            <v>业务一部-阅读事业部</v>
          </cell>
        </row>
        <row r="306">
          <cell r="E306" t="str">
            <v>课程研发</v>
          </cell>
          <cell r="F306" t="str">
            <v>1739413694108548</v>
          </cell>
          <cell r="G306" t="str">
            <v>9</v>
          </cell>
          <cell r="H306" t="str">
            <v>2</v>
          </cell>
          <cell r="I306" t="str">
            <v>4348</v>
          </cell>
          <cell r="J306" t="str">
            <v>3</v>
          </cell>
          <cell r="K306" t="str">
            <v>26</v>
          </cell>
        </row>
        <row r="306">
          <cell r="W306" t="str">
            <v>3.5</v>
          </cell>
        </row>
        <row r="307">
          <cell r="A307" t="str">
            <v>石桂芳</v>
          </cell>
          <cell r="B307" t="str">
            <v>厦门办公室</v>
          </cell>
          <cell r="C307" t="str">
            <v>业务一部-阅读事业部</v>
          </cell>
        </row>
        <row r="307">
          <cell r="E307" t="str">
            <v>课程研发</v>
          </cell>
          <cell r="F307" t="str">
            <v>17131632127551313</v>
          </cell>
          <cell r="G307" t="str">
            <v>23</v>
          </cell>
          <cell r="H307" t="str">
            <v>8</v>
          </cell>
          <cell r="I307" t="str">
            <v>11776</v>
          </cell>
        </row>
        <row r="307">
          <cell r="Y307" t="str">
            <v>6</v>
          </cell>
        </row>
        <row r="308">
          <cell r="A308" t="str">
            <v>颜雅红</v>
          </cell>
          <cell r="B308" t="str">
            <v>厦门办公室</v>
          </cell>
          <cell r="C308" t="str">
            <v>业务一部-阅读事业部</v>
          </cell>
        </row>
        <row r="308">
          <cell r="E308" t="str">
            <v>课程研发</v>
          </cell>
          <cell r="F308" t="str">
            <v>17210092361889339</v>
          </cell>
          <cell r="G308" t="str">
            <v>23</v>
          </cell>
          <cell r="H308" t="str">
            <v>8</v>
          </cell>
          <cell r="I308" t="str">
            <v>13530</v>
          </cell>
          <cell r="J308" t="str">
            <v>1</v>
          </cell>
          <cell r="K308" t="str">
            <v>13</v>
          </cell>
        </row>
        <row r="308">
          <cell r="Y308" t="str">
            <v>1</v>
          </cell>
        </row>
        <row r="309">
          <cell r="A309" t="str">
            <v>叶家美</v>
          </cell>
          <cell r="B309" t="str">
            <v>厦门办公室</v>
          </cell>
          <cell r="C309" t="str">
            <v>业务一部-阅读事业部</v>
          </cell>
        </row>
        <row r="309">
          <cell r="E309" t="str">
            <v>学科运营</v>
          </cell>
          <cell r="F309" t="str">
            <v>17349163591911839</v>
          </cell>
          <cell r="G309" t="str">
            <v>23</v>
          </cell>
          <cell r="H309" t="str">
            <v>8</v>
          </cell>
          <cell r="I309" t="str">
            <v>13804</v>
          </cell>
          <cell r="J309" t="str">
            <v>3</v>
          </cell>
          <cell r="K309" t="str">
            <v>6</v>
          </cell>
        </row>
        <row r="309">
          <cell r="Y309" t="str">
            <v>1</v>
          </cell>
        </row>
        <row r="310">
          <cell r="A310" t="str">
            <v>余莎莎</v>
          </cell>
          <cell r="B310" t="str">
            <v>厦门办公室</v>
          </cell>
          <cell r="C310" t="str">
            <v>业务一部-阅读事业部</v>
          </cell>
        </row>
        <row r="310">
          <cell r="E310" t="str">
            <v>课程研发</v>
          </cell>
          <cell r="F310" t="str">
            <v>17525417259285727</v>
          </cell>
          <cell r="G310" t="str">
            <v>13</v>
          </cell>
          <cell r="H310" t="str">
            <v>4</v>
          </cell>
          <cell r="I310" t="str">
            <v>6672</v>
          </cell>
        </row>
        <row r="310">
          <cell r="W310" t="str">
            <v>3</v>
          </cell>
        </row>
        <row r="311">
          <cell r="A311" t="str">
            <v>曾苏婉（离职）</v>
          </cell>
          <cell r="B311" t="str">
            <v>未加入考勤组</v>
          </cell>
          <cell r="C311" t="str">
            <v>业务一部-阅读事业部</v>
          </cell>
        </row>
        <row r="311">
          <cell r="E311" t="str">
            <v>课程研发</v>
          </cell>
          <cell r="F311" t="str">
            <v>17513333493186982</v>
          </cell>
          <cell r="G311" t="str">
            <v>5</v>
          </cell>
          <cell r="H311" t="str">
            <v>2</v>
          </cell>
          <cell r="I311" t="str">
            <v>2464</v>
          </cell>
          <cell r="J311" t="str">
            <v>1</v>
          </cell>
          <cell r="K311" t="str">
            <v>128</v>
          </cell>
        </row>
        <row r="311">
          <cell r="S311" t="str">
            <v>1</v>
          </cell>
        </row>
        <row r="312">
          <cell r="A312" t="str">
            <v>曾晓媛</v>
          </cell>
          <cell r="B312" t="str">
            <v>厦门办公室</v>
          </cell>
          <cell r="C312" t="str">
            <v>业务一部-阅读事业部</v>
          </cell>
        </row>
        <row r="312">
          <cell r="E312" t="str">
            <v>课程研发</v>
          </cell>
          <cell r="F312" t="str">
            <v>17131472373636129</v>
          </cell>
          <cell r="G312" t="str">
            <v>23</v>
          </cell>
          <cell r="H312" t="str">
            <v>8</v>
          </cell>
          <cell r="I312" t="str">
            <v>12379</v>
          </cell>
        </row>
        <row r="312">
          <cell r="V312" t="str">
            <v>1</v>
          </cell>
        </row>
        <row r="312">
          <cell r="Y312" t="str">
            <v>7.5</v>
          </cell>
        </row>
        <row r="312">
          <cell r="AG312" t="str">
            <v>4</v>
          </cell>
        </row>
        <row r="312">
          <cell r="AL312" t="str">
            <v>4</v>
          </cell>
        </row>
        <row r="313">
          <cell r="A313" t="str">
            <v>张文杰</v>
          </cell>
          <cell r="B313" t="str">
            <v>厦门办公室</v>
          </cell>
          <cell r="C313" t="str">
            <v>业务一部-阅读事业部</v>
          </cell>
        </row>
        <row r="313">
          <cell r="E313" t="str">
            <v>平面设计</v>
          </cell>
          <cell r="F313" t="str">
            <v>1716341449547541</v>
          </cell>
          <cell r="G313" t="str">
            <v>23</v>
          </cell>
          <cell r="H313" t="str">
            <v>8</v>
          </cell>
          <cell r="I313" t="str">
            <v>11765</v>
          </cell>
        </row>
        <row r="314">
          <cell r="A314" t="str">
            <v>刘其坚</v>
          </cell>
          <cell r="B314" t="str">
            <v>未加入考勤组</v>
          </cell>
          <cell r="C314" t="str">
            <v>营销中心</v>
          </cell>
        </row>
        <row r="314">
          <cell r="E314" t="str">
            <v>CEO</v>
          </cell>
          <cell r="F314" t="str">
            <v>085643603120865212</v>
          </cell>
        </row>
        <row r="315">
          <cell r="A315" t="str">
            <v>刘旭</v>
          </cell>
          <cell r="B315" t="str">
            <v>长沙办公室（含西安北京运营）</v>
          </cell>
          <cell r="C315" t="str">
            <v>营销中心-北京营销中心</v>
          </cell>
        </row>
        <row r="315">
          <cell r="E315" t="str">
            <v>运营专员</v>
          </cell>
          <cell r="F315" t="str">
            <v>17477055316541810</v>
          </cell>
          <cell r="G315" t="str">
            <v>23</v>
          </cell>
          <cell r="H315" t="str">
            <v>8</v>
          </cell>
          <cell r="I315" t="str">
            <v>12936</v>
          </cell>
        </row>
        <row r="316">
          <cell r="A316" t="str">
            <v>戴振超</v>
          </cell>
          <cell r="B316" t="str">
            <v>北京龙岩&amp;郑州&amp;厦门&amp;长沙&amp;西安销售（9.00-18.00）</v>
          </cell>
          <cell r="C316" t="str">
            <v>营销中心-北京营销中心-房金伟组</v>
          </cell>
        </row>
        <row r="316">
          <cell r="E316" t="str">
            <v>销售专员</v>
          </cell>
          <cell r="F316" t="str">
            <v>1725846582034183</v>
          </cell>
          <cell r="G316" t="str">
            <v>23</v>
          </cell>
          <cell r="H316" t="str">
            <v>8</v>
          </cell>
          <cell r="I316" t="str">
            <v>13916</v>
          </cell>
          <cell r="J316" t="str">
            <v>2</v>
          </cell>
          <cell r="K316" t="str">
            <v>8</v>
          </cell>
        </row>
        <row r="316">
          <cell r="Y316" t="str">
            <v>5</v>
          </cell>
        </row>
        <row r="317">
          <cell r="A317" t="str">
            <v>房金伟</v>
          </cell>
          <cell r="B317" t="str">
            <v>北京龙岩&amp;郑州&amp;厦门&amp;长沙&amp;西安销售（9.00-18.00）</v>
          </cell>
          <cell r="C317" t="str">
            <v>营销中心-北京营销中心-房金伟组</v>
          </cell>
        </row>
        <row r="317">
          <cell r="E317" t="str">
            <v>销售主管</v>
          </cell>
          <cell r="F317" t="str">
            <v>17222294276099284</v>
          </cell>
          <cell r="G317" t="str">
            <v>22</v>
          </cell>
          <cell r="H317" t="str">
            <v>8</v>
          </cell>
          <cell r="I317" t="str">
            <v>14814</v>
          </cell>
        </row>
        <row r="317">
          <cell r="U317" t="str">
            <v>11</v>
          </cell>
        </row>
        <row r="318">
          <cell r="A318" t="str">
            <v>刘永衡</v>
          </cell>
          <cell r="B318" t="str">
            <v>北京龙岩&amp;郑州&amp;厦门&amp;长沙&amp;西安销售（9.00-18.00）</v>
          </cell>
          <cell r="C318" t="str">
            <v>营销中心-北京营销中心-房金伟组</v>
          </cell>
        </row>
        <row r="318">
          <cell r="E318" t="str">
            <v>销售专员</v>
          </cell>
          <cell r="F318" t="str">
            <v>17246443884112072</v>
          </cell>
          <cell r="G318" t="str">
            <v>23</v>
          </cell>
          <cell r="H318" t="str">
            <v>8</v>
          </cell>
          <cell r="I318" t="str">
            <v>15021</v>
          </cell>
        </row>
        <row r="319">
          <cell r="A319" t="str">
            <v>田井林</v>
          </cell>
          <cell r="B319" t="str">
            <v>北京龙岩&amp;郑州&amp;厦门&amp;长沙&amp;西安销售（9.00-18.00）</v>
          </cell>
          <cell r="C319" t="str">
            <v>营销中心-北京营销中心-房金伟组</v>
          </cell>
        </row>
        <row r="319">
          <cell r="E319" t="str">
            <v>销售专员</v>
          </cell>
          <cell r="F319" t="str">
            <v>17254993127905091</v>
          </cell>
          <cell r="G319" t="str">
            <v>23</v>
          </cell>
          <cell r="H319" t="str">
            <v>8</v>
          </cell>
          <cell r="I319" t="str">
            <v>14269</v>
          </cell>
        </row>
        <row r="320">
          <cell r="A320" t="str">
            <v>长沙王艳</v>
          </cell>
          <cell r="B320" t="str">
            <v>长沙办公室（含西安北京运营）</v>
          </cell>
          <cell r="C320" t="str">
            <v>营销中心-长沙新媒体运营-陈宇组</v>
          </cell>
        </row>
        <row r="320">
          <cell r="E320" t="str">
            <v>新媒体运营</v>
          </cell>
          <cell r="F320" t="str">
            <v>6218334132950344</v>
          </cell>
          <cell r="G320" t="str">
            <v>23</v>
          </cell>
          <cell r="H320" t="str">
            <v>8</v>
          </cell>
          <cell r="I320" t="str">
            <v>15227</v>
          </cell>
        </row>
        <row r="320">
          <cell r="W320" t="str">
            <v>4</v>
          </cell>
        </row>
        <row r="321">
          <cell r="A321" t="str">
            <v>陈宇</v>
          </cell>
          <cell r="B321" t="str">
            <v>长沙办公室（含西安北京运营）</v>
          </cell>
          <cell r="C321" t="str">
            <v>营销中心-长沙新媒体运营-陈宇组</v>
          </cell>
        </row>
        <row r="321">
          <cell r="E321" t="str">
            <v>新媒体运营主管</v>
          </cell>
          <cell r="F321" t="str">
            <v>16022278358738648</v>
          </cell>
          <cell r="G321" t="str">
            <v>5</v>
          </cell>
          <cell r="H321" t="str">
            <v>8</v>
          </cell>
          <cell r="I321" t="str">
            <v>2264</v>
          </cell>
        </row>
        <row r="321">
          <cell r="O321" t="str">
            <v>5</v>
          </cell>
          <cell r="P321" t="str">
            <v>176</v>
          </cell>
        </row>
        <row r="321">
          <cell r="AA321" t="str">
            <v>18</v>
          </cell>
        </row>
        <row r="322">
          <cell r="A322" t="str">
            <v>李清</v>
          </cell>
          <cell r="B322" t="str">
            <v>长沙办公室（含西安北京运营）</v>
          </cell>
          <cell r="C322" t="str">
            <v>营销中心-长沙新媒体运营-陈宇组</v>
          </cell>
        </row>
        <row r="322">
          <cell r="E322" t="str">
            <v>新媒体运营</v>
          </cell>
          <cell r="F322" t="str">
            <v>1918112800847991</v>
          </cell>
          <cell r="G322" t="str">
            <v>22</v>
          </cell>
          <cell r="H322" t="str">
            <v>8</v>
          </cell>
          <cell r="I322" t="str">
            <v>10419</v>
          </cell>
          <cell r="J322" t="str">
            <v>1</v>
          </cell>
          <cell r="K322" t="str">
            <v>1</v>
          </cell>
        </row>
        <row r="322">
          <cell r="O322" t="str">
            <v>4</v>
          </cell>
          <cell r="P322" t="str">
            <v>222</v>
          </cell>
        </row>
        <row r="322">
          <cell r="V322" t="str">
            <v>1</v>
          </cell>
        </row>
        <row r="323">
          <cell r="A323" t="str">
            <v>何倩</v>
          </cell>
          <cell r="B323" t="str">
            <v>北京龙岩&amp;郑州&amp;厦门&amp;长沙&amp;西安销售（9.00-18.00）</v>
          </cell>
          <cell r="C323" t="str">
            <v>营销中心-长沙营销二部-何倩组</v>
          </cell>
        </row>
        <row r="323">
          <cell r="E323" t="str">
            <v>销售主管</v>
          </cell>
          <cell r="F323" t="str">
            <v>0854614326650100</v>
          </cell>
          <cell r="G323" t="str">
            <v>23</v>
          </cell>
          <cell r="H323" t="str">
            <v>8</v>
          </cell>
          <cell r="I323" t="str">
            <v>11900</v>
          </cell>
        </row>
        <row r="323">
          <cell r="X323" t="str">
            <v>1.5</v>
          </cell>
        </row>
        <row r="324">
          <cell r="A324" t="str">
            <v>邱容</v>
          </cell>
          <cell r="B324" t="str">
            <v>北京龙岩&amp;郑州&amp;厦门&amp;长沙&amp;西安销售（9.00-18.00）</v>
          </cell>
          <cell r="C324" t="str">
            <v>营销中心-长沙营销二部-何倩组</v>
          </cell>
        </row>
        <row r="324">
          <cell r="E324" t="str">
            <v>销售专员</v>
          </cell>
          <cell r="F324" t="str">
            <v>17331028592259484</v>
          </cell>
          <cell r="G324" t="str">
            <v>22</v>
          </cell>
          <cell r="H324" t="str">
            <v>8</v>
          </cell>
          <cell r="I324" t="str">
            <v>10828</v>
          </cell>
        </row>
        <row r="324">
          <cell r="V324" t="str">
            <v>1</v>
          </cell>
        </row>
        <row r="325">
          <cell r="A325" t="str">
            <v>王一凯</v>
          </cell>
          <cell r="B325" t="str">
            <v>北京龙岩&amp;郑州&amp;厦门&amp;长沙&amp;西安销售（9.00-18.00）</v>
          </cell>
          <cell r="C325" t="str">
            <v>营销中心-长沙营销二部-何倩组</v>
          </cell>
        </row>
        <row r="325">
          <cell r="E325" t="str">
            <v>销售专员</v>
          </cell>
          <cell r="F325" t="str">
            <v>17107254203222946</v>
          </cell>
          <cell r="G325" t="str">
            <v>22</v>
          </cell>
          <cell r="H325" t="str">
            <v>8</v>
          </cell>
          <cell r="I325" t="str">
            <v>15389</v>
          </cell>
        </row>
        <row r="325">
          <cell r="V325" t="str">
            <v>1</v>
          </cell>
        </row>
        <row r="326">
          <cell r="A326" t="str">
            <v>吴竞</v>
          </cell>
          <cell r="B326" t="str">
            <v>北京龙岩&amp;郑州&amp;厦门&amp;长沙&amp;西安销售（9.00-18.00）</v>
          </cell>
          <cell r="C326" t="str">
            <v>营销中心-长沙营销二部-何倩组</v>
          </cell>
        </row>
        <row r="326">
          <cell r="E326" t="str">
            <v>销售专员</v>
          </cell>
          <cell r="F326" t="str">
            <v>17283516102932661</v>
          </cell>
          <cell r="G326" t="str">
            <v>23</v>
          </cell>
          <cell r="H326" t="str">
            <v>8</v>
          </cell>
          <cell r="I326" t="str">
            <v>15338</v>
          </cell>
        </row>
        <row r="326">
          <cell r="V326" t="str">
            <v>0.5</v>
          </cell>
        </row>
        <row r="327">
          <cell r="A327" t="str">
            <v>曾璠玥</v>
          </cell>
          <cell r="B327" t="str">
            <v>北京龙岩&amp;郑州&amp;厦门&amp;长沙&amp;西安销售（9.00-18.00）</v>
          </cell>
          <cell r="C327" t="str">
            <v>营销中心-长沙营销二部-何倩组</v>
          </cell>
        </row>
        <row r="327">
          <cell r="E327" t="str">
            <v>销售专员</v>
          </cell>
          <cell r="F327" t="str">
            <v>17107258036044383</v>
          </cell>
          <cell r="G327" t="str">
            <v>21</v>
          </cell>
          <cell r="H327" t="str">
            <v>8</v>
          </cell>
          <cell r="I327" t="str">
            <v>11033</v>
          </cell>
          <cell r="J327" t="str">
            <v>3</v>
          </cell>
          <cell r="K327" t="str">
            <v>18</v>
          </cell>
        </row>
        <row r="327">
          <cell r="W327" t="str">
            <v>16</v>
          </cell>
        </row>
        <row r="328">
          <cell r="A328" t="str">
            <v>张建燚</v>
          </cell>
          <cell r="B328" t="str">
            <v>北京龙岩&amp;郑州&amp;厦门&amp;长沙&amp;西安销售（9.00-18.00）</v>
          </cell>
          <cell r="C328" t="str">
            <v>营销中心-长沙营销二部-何倩组</v>
          </cell>
        </row>
        <row r="328">
          <cell r="E328" t="str">
            <v>销售专员</v>
          </cell>
          <cell r="F328" t="str">
            <v>1742176443216810</v>
          </cell>
          <cell r="G328" t="str">
            <v>22</v>
          </cell>
          <cell r="H328" t="str">
            <v>8</v>
          </cell>
          <cell r="I328" t="str">
            <v>11830</v>
          </cell>
        </row>
        <row r="328">
          <cell r="V328" t="str">
            <v>1</v>
          </cell>
        </row>
        <row r="329">
          <cell r="A329" t="str">
            <v>苏坚</v>
          </cell>
          <cell r="B329" t="str">
            <v>长沙办公室（含西安北京运营）</v>
          </cell>
          <cell r="C329" t="str">
            <v>营销中心-长沙营销二部-苏坚组</v>
          </cell>
        </row>
        <row r="329">
          <cell r="E329" t="str">
            <v>运营主管</v>
          </cell>
          <cell r="F329" t="str">
            <v>66340400401060459</v>
          </cell>
          <cell r="G329" t="str">
            <v>25</v>
          </cell>
          <cell r="H329" t="str">
            <v>8</v>
          </cell>
          <cell r="I329" t="str">
            <v>12355</v>
          </cell>
        </row>
        <row r="329">
          <cell r="AE329" t="str">
            <v>1.5</v>
          </cell>
        </row>
        <row r="329">
          <cell r="AG329" t="str">
            <v>16</v>
          </cell>
        </row>
        <row r="329">
          <cell r="AI329" t="str">
            <v>16</v>
          </cell>
        </row>
        <row r="330">
          <cell r="A330" t="str">
            <v>周宇洋</v>
          </cell>
          <cell r="B330" t="str">
            <v>长沙办公室（含西安北京运营）</v>
          </cell>
          <cell r="C330" t="str">
            <v>营销中心-长沙营销二部-苏坚组</v>
          </cell>
        </row>
        <row r="330">
          <cell r="E330" t="str">
            <v>运营专员</v>
          </cell>
          <cell r="F330" t="str">
            <v>16889537418464916</v>
          </cell>
          <cell r="G330" t="str">
            <v>25</v>
          </cell>
          <cell r="H330" t="str">
            <v>8</v>
          </cell>
          <cell r="I330" t="str">
            <v>12876</v>
          </cell>
        </row>
        <row r="330">
          <cell r="AG330" t="str">
            <v>16</v>
          </cell>
        </row>
        <row r="330">
          <cell r="AI330" t="str">
            <v>16</v>
          </cell>
        </row>
        <row r="331">
          <cell r="A331" t="str">
            <v>胥文秀</v>
          </cell>
          <cell r="B331" t="str">
            <v>长沙办公室（含西安北京运营）</v>
          </cell>
          <cell r="C331" t="str">
            <v>营销中心-长沙营销二部-苏坚组</v>
          </cell>
        </row>
        <row r="331">
          <cell r="E331" t="str">
            <v>运营专员</v>
          </cell>
          <cell r="F331" t="str">
            <v>17478774141852925</v>
          </cell>
          <cell r="G331" t="str">
            <v>26</v>
          </cell>
          <cell r="H331" t="str">
            <v>8</v>
          </cell>
          <cell r="I331" t="str">
            <v>13373</v>
          </cell>
        </row>
        <row r="331">
          <cell r="AG331" t="str">
            <v>24</v>
          </cell>
        </row>
        <row r="331">
          <cell r="AI331" t="str">
            <v>8</v>
          </cell>
        </row>
        <row r="331">
          <cell r="AL331" t="str">
            <v>16</v>
          </cell>
        </row>
        <row r="332">
          <cell r="A332" t="str">
            <v>陈哲</v>
          </cell>
          <cell r="B332" t="str">
            <v>北京龙岩&amp;郑州&amp;厦门&amp;长沙&amp;西安销售（9.00-18.00）</v>
          </cell>
          <cell r="C332" t="str">
            <v>营销中心-长沙营销二部-周波涛组</v>
          </cell>
        </row>
        <row r="332">
          <cell r="E332" t="str">
            <v>销售专员</v>
          </cell>
          <cell r="F332" t="str">
            <v>17409662670132941</v>
          </cell>
          <cell r="G332" t="str">
            <v>23</v>
          </cell>
          <cell r="H332" t="str">
            <v>8</v>
          </cell>
          <cell r="I332" t="str">
            <v>13389</v>
          </cell>
        </row>
        <row r="333">
          <cell r="A333" t="str">
            <v>李森</v>
          </cell>
          <cell r="B333" t="str">
            <v>北京龙岩&amp;郑州&amp;厦门&amp;长沙&amp;西安销售（9.00-18.00）</v>
          </cell>
          <cell r="C333" t="str">
            <v>营销中心-长沙营销二部-周波涛组</v>
          </cell>
        </row>
        <row r="333">
          <cell r="E333" t="str">
            <v>销售专员</v>
          </cell>
          <cell r="F333" t="str">
            <v>17290412000146438</v>
          </cell>
          <cell r="G333" t="str">
            <v>22</v>
          </cell>
          <cell r="H333" t="str">
            <v>8</v>
          </cell>
          <cell r="I333" t="str">
            <v>11474</v>
          </cell>
        </row>
        <row r="333">
          <cell r="V333" t="str">
            <v>1</v>
          </cell>
        </row>
        <row r="334">
          <cell r="A334" t="str">
            <v>龙浩</v>
          </cell>
          <cell r="B334" t="str">
            <v>北京龙岩&amp;郑州&amp;厦门&amp;长沙&amp;西安销售（9.00-18.00）</v>
          </cell>
          <cell r="C334" t="str">
            <v>营销中心-长沙营销二部-周波涛组</v>
          </cell>
        </row>
        <row r="334">
          <cell r="E334" t="str">
            <v>资深销售二级</v>
          </cell>
          <cell r="F334" t="str">
            <v>17139214239399734</v>
          </cell>
          <cell r="G334" t="str">
            <v>23</v>
          </cell>
          <cell r="H334" t="str">
            <v>8</v>
          </cell>
          <cell r="I334" t="str">
            <v>14277</v>
          </cell>
        </row>
        <row r="334">
          <cell r="V334" t="str">
            <v>0.5</v>
          </cell>
          <cell r="W334" t="str">
            <v>6</v>
          </cell>
          <cell r="X334" t="str">
            <v>0.5</v>
          </cell>
        </row>
        <row r="335">
          <cell r="A335" t="str">
            <v>任阳</v>
          </cell>
          <cell r="B335" t="str">
            <v>北京龙岩&amp;郑州&amp;厦门&amp;长沙&amp;西安销售（9.00-18.00）</v>
          </cell>
          <cell r="C335" t="str">
            <v>营销中心-长沙营销二部-周波涛组</v>
          </cell>
        </row>
        <row r="335">
          <cell r="E335" t="str">
            <v>销售专员</v>
          </cell>
          <cell r="F335" t="str">
            <v>17187586205346113</v>
          </cell>
          <cell r="G335" t="str">
            <v>23</v>
          </cell>
          <cell r="H335" t="str">
            <v>8</v>
          </cell>
          <cell r="I335" t="str">
            <v>13828</v>
          </cell>
        </row>
        <row r="336">
          <cell r="A336" t="str">
            <v>施钧夫</v>
          </cell>
          <cell r="B336" t="str">
            <v>北京龙岩&amp;郑州&amp;厦门&amp;长沙&amp;西安销售（9.00-18.00）</v>
          </cell>
          <cell r="C336" t="str">
            <v>营销中心-长沙营销二部-周波涛组</v>
          </cell>
        </row>
        <row r="336">
          <cell r="E336" t="str">
            <v>销售专员</v>
          </cell>
          <cell r="F336" t="str">
            <v>17159110906356470</v>
          </cell>
          <cell r="G336" t="str">
            <v>23</v>
          </cell>
          <cell r="H336" t="str">
            <v>8</v>
          </cell>
          <cell r="I336" t="str">
            <v>12684</v>
          </cell>
        </row>
        <row r="336">
          <cell r="V336" t="str">
            <v>0.5</v>
          </cell>
        </row>
        <row r="337">
          <cell r="A337" t="str">
            <v>王利蝶</v>
          </cell>
          <cell r="B337" t="str">
            <v>北京龙岩&amp;郑州&amp;厦门&amp;长沙&amp;西安销售（9.00-18.00）</v>
          </cell>
          <cell r="C337" t="str">
            <v>营销中心-长沙营销二部-周波涛组</v>
          </cell>
        </row>
        <row r="337">
          <cell r="E337" t="str">
            <v>资深销售一级</v>
          </cell>
          <cell r="F337" t="str">
            <v>173137795025345</v>
          </cell>
          <cell r="G337" t="str">
            <v>23</v>
          </cell>
          <cell r="H337" t="str">
            <v>8</v>
          </cell>
          <cell r="I337" t="str">
            <v>12645</v>
          </cell>
          <cell r="J337" t="str">
            <v>2</v>
          </cell>
          <cell r="K337" t="str">
            <v>9</v>
          </cell>
        </row>
        <row r="338">
          <cell r="A338" t="str">
            <v>王正</v>
          </cell>
          <cell r="B338" t="str">
            <v>北京龙岩&amp;郑州&amp;厦门&amp;长沙&amp;西安销售（9.00-18.00）</v>
          </cell>
          <cell r="C338" t="str">
            <v>营销中心-长沙营销二部-周波涛组</v>
          </cell>
        </row>
        <row r="338">
          <cell r="E338" t="str">
            <v>资深销售一级</v>
          </cell>
          <cell r="F338" t="str">
            <v>17167797969914300</v>
          </cell>
          <cell r="G338" t="str">
            <v>23</v>
          </cell>
          <cell r="H338" t="str">
            <v>8</v>
          </cell>
          <cell r="I338" t="str">
            <v>15128</v>
          </cell>
        </row>
        <row r="338">
          <cell r="W338" t="str">
            <v>4</v>
          </cell>
        </row>
        <row r="339">
          <cell r="A339" t="str">
            <v>周波涛</v>
          </cell>
          <cell r="B339" t="str">
            <v>北京龙岩&amp;郑州&amp;厦门&amp;长沙&amp;西安销售（9.00-18.00）</v>
          </cell>
          <cell r="C339" t="str">
            <v>营销中心-长沙营销二部-周波涛组</v>
          </cell>
        </row>
        <row r="339">
          <cell r="E339" t="str">
            <v>销售主管</v>
          </cell>
          <cell r="F339" t="str">
            <v>16937943956351191</v>
          </cell>
          <cell r="G339" t="str">
            <v>15</v>
          </cell>
          <cell r="H339" t="str">
            <v>8</v>
          </cell>
          <cell r="I339" t="str">
            <v>7996</v>
          </cell>
        </row>
        <row r="339">
          <cell r="W339" t="str">
            <v>8</v>
          </cell>
        </row>
        <row r="339">
          <cell r="AB339" t="str">
            <v>7</v>
          </cell>
        </row>
        <row r="340">
          <cell r="A340" t="str">
            <v>周鑫（离职）</v>
          </cell>
          <cell r="B340" t="str">
            <v>未加入考勤组</v>
          </cell>
          <cell r="C340" t="str">
            <v>营销中心-长沙营销二部-周波涛组</v>
          </cell>
        </row>
        <row r="340">
          <cell r="E340" t="str">
            <v>销售专员</v>
          </cell>
          <cell r="F340" t="str">
            <v>17409664463294131</v>
          </cell>
          <cell r="G340" t="str">
            <v>22</v>
          </cell>
          <cell r="H340" t="str">
            <v>8</v>
          </cell>
          <cell r="I340" t="str">
            <v>13934</v>
          </cell>
        </row>
        <row r="340">
          <cell r="V340" t="str">
            <v>1</v>
          </cell>
        </row>
        <row r="341">
          <cell r="A341" t="str">
            <v>单冰冰</v>
          </cell>
          <cell r="B341" t="str">
            <v>北京龙岩&amp;郑州&amp;厦门&amp;长沙&amp;西安销售（9.00-18.00）</v>
          </cell>
          <cell r="C341" t="str">
            <v>营销中心-长沙营销二部-周波涛组-彭文波组</v>
          </cell>
        </row>
        <row r="341">
          <cell r="E341" t="str">
            <v>资深销售一级</v>
          </cell>
          <cell r="F341" t="str">
            <v>17307731042263064</v>
          </cell>
          <cell r="G341" t="str">
            <v>23</v>
          </cell>
          <cell r="H341" t="str">
            <v>8</v>
          </cell>
          <cell r="I341" t="str">
            <v>13027</v>
          </cell>
        </row>
        <row r="342">
          <cell r="A342" t="str">
            <v>姜仕威</v>
          </cell>
          <cell r="B342" t="str">
            <v>北京龙岩&amp;郑州&amp;厦门&amp;长沙&amp;西安销售（9.00-18.00）</v>
          </cell>
          <cell r="C342" t="str">
            <v>营销中心-长沙营销二部-周波涛组-彭文波组</v>
          </cell>
        </row>
        <row r="342">
          <cell r="E342" t="str">
            <v>销售专员</v>
          </cell>
          <cell r="F342" t="str">
            <v>17313763424023638</v>
          </cell>
          <cell r="G342" t="str">
            <v>22</v>
          </cell>
          <cell r="H342" t="str">
            <v>8</v>
          </cell>
          <cell r="I342" t="str">
            <v>12377</v>
          </cell>
        </row>
        <row r="342">
          <cell r="V342" t="str">
            <v>1</v>
          </cell>
        </row>
        <row r="343">
          <cell r="A343" t="str">
            <v>刘良海</v>
          </cell>
          <cell r="B343" t="str">
            <v>北京龙岩&amp;郑州&amp;厦门&amp;长沙&amp;西安销售（9.00-18.00）</v>
          </cell>
          <cell r="C343" t="str">
            <v>营销中心-长沙营销二部-周波涛组-彭文波组</v>
          </cell>
        </row>
        <row r="343">
          <cell r="E343" t="str">
            <v>销售专员</v>
          </cell>
          <cell r="F343" t="str">
            <v>17434739479572903</v>
          </cell>
          <cell r="G343" t="str">
            <v>23</v>
          </cell>
          <cell r="H343" t="str">
            <v>8</v>
          </cell>
          <cell r="I343" t="str">
            <v>14105</v>
          </cell>
        </row>
        <row r="344">
          <cell r="A344" t="str">
            <v>潘飞</v>
          </cell>
          <cell r="B344" t="str">
            <v>北京龙岩&amp;郑州&amp;厦门&amp;长沙&amp;西安销售（9.00-18.00）</v>
          </cell>
          <cell r="C344" t="str">
            <v>营销中心-长沙营销二部-周波涛组-彭文波组</v>
          </cell>
        </row>
        <row r="344">
          <cell r="E344" t="str">
            <v>销售专员</v>
          </cell>
          <cell r="F344" t="str">
            <v>17439924079523739</v>
          </cell>
          <cell r="G344" t="str">
            <v>23</v>
          </cell>
          <cell r="H344" t="str">
            <v>8</v>
          </cell>
          <cell r="I344" t="str">
            <v>12043</v>
          </cell>
        </row>
        <row r="344">
          <cell r="V344" t="str">
            <v>1</v>
          </cell>
        </row>
        <row r="345">
          <cell r="A345" t="str">
            <v>彭文波</v>
          </cell>
          <cell r="B345" t="str">
            <v>北京龙岩&amp;郑州&amp;厦门&amp;长沙&amp;西安销售（9.00-18.00）</v>
          </cell>
          <cell r="C345" t="str">
            <v>营销中心-长沙营销二部-周波涛组-彭文波组</v>
          </cell>
        </row>
        <row r="345">
          <cell r="E345" t="str">
            <v>销售主管</v>
          </cell>
          <cell r="F345" t="str">
            <v>17139213818537822</v>
          </cell>
          <cell r="G345" t="str">
            <v>21</v>
          </cell>
          <cell r="H345" t="str">
            <v>8</v>
          </cell>
          <cell r="I345" t="str">
            <v>12000</v>
          </cell>
        </row>
        <row r="345">
          <cell r="V345" t="str">
            <v>1</v>
          </cell>
          <cell r="W345" t="str">
            <v>16</v>
          </cell>
        </row>
        <row r="346">
          <cell r="A346" t="str">
            <v>叶立</v>
          </cell>
          <cell r="B346" t="str">
            <v>北京龙岩&amp;郑州&amp;厦门&amp;长沙&amp;西安销售（9.00-18.00）</v>
          </cell>
          <cell r="C346" t="str">
            <v>营销中心-长沙营销二部-周波涛组-彭文波组</v>
          </cell>
        </row>
        <row r="346">
          <cell r="E346" t="str">
            <v>销售专员</v>
          </cell>
          <cell r="F346" t="str">
            <v>17291316096091047</v>
          </cell>
          <cell r="G346" t="str">
            <v>21</v>
          </cell>
          <cell r="H346" t="str">
            <v>8</v>
          </cell>
          <cell r="I346" t="str">
            <v>11424</v>
          </cell>
        </row>
        <row r="346">
          <cell r="V346" t="str">
            <v>2</v>
          </cell>
        </row>
        <row r="347">
          <cell r="A347" t="str">
            <v>张超影（离职）</v>
          </cell>
          <cell r="B347" t="str">
            <v>未加入考勤组</v>
          </cell>
          <cell r="C347" t="str">
            <v>营销中心-长沙营销二部-周波涛组-彭文波组</v>
          </cell>
        </row>
        <row r="347">
          <cell r="E347" t="str">
            <v>销售专员</v>
          </cell>
          <cell r="F347" t="str">
            <v>17409664744589409</v>
          </cell>
          <cell r="G347" t="str">
            <v>19</v>
          </cell>
          <cell r="H347" t="str">
            <v>8</v>
          </cell>
          <cell r="I347" t="str">
            <v>12858</v>
          </cell>
        </row>
        <row r="347">
          <cell r="V347" t="str">
            <v>4</v>
          </cell>
        </row>
        <row r="348">
          <cell r="A348" t="str">
            <v>王甜</v>
          </cell>
          <cell r="B348" t="str">
            <v>长沙办公室（含西安北京运营）</v>
          </cell>
          <cell r="C348" t="str">
            <v>营销中心-长沙营销一部</v>
          </cell>
        </row>
        <row r="348">
          <cell r="E348" t="str">
            <v>人事主管</v>
          </cell>
          <cell r="F348" t="str">
            <v>16031668042025881</v>
          </cell>
          <cell r="G348" t="str">
            <v>25</v>
          </cell>
          <cell r="H348" t="str">
            <v>8</v>
          </cell>
          <cell r="I348" t="str">
            <v>13417</v>
          </cell>
          <cell r="J348" t="str">
            <v>4</v>
          </cell>
          <cell r="K348" t="str">
            <v>13</v>
          </cell>
        </row>
        <row r="348">
          <cell r="Q348" t="str">
            <v>1</v>
          </cell>
          <cell r="R348" t="str">
            <v>1</v>
          </cell>
        </row>
        <row r="348">
          <cell r="U348" t="str">
            <v>3</v>
          </cell>
        </row>
        <row r="348">
          <cell r="AG348" t="str">
            <v>16</v>
          </cell>
        </row>
        <row r="348">
          <cell r="AI348" t="str">
            <v>16</v>
          </cell>
        </row>
        <row r="349">
          <cell r="A349" t="str">
            <v>陈佳俊</v>
          </cell>
          <cell r="B349" t="str">
            <v>北京龙岩&amp;郑州&amp;厦门&amp;长沙&amp;西安销售（9.00-18.00）</v>
          </cell>
          <cell r="C349" t="str">
            <v>营销中心-长沙营销一部-何双组</v>
          </cell>
        </row>
        <row r="349">
          <cell r="E349" t="str">
            <v>资深销售一级</v>
          </cell>
          <cell r="F349" t="str">
            <v>16931891398145932</v>
          </cell>
          <cell r="G349" t="str">
            <v>23</v>
          </cell>
          <cell r="H349" t="str">
            <v>8</v>
          </cell>
          <cell r="I349" t="str">
            <v>12891</v>
          </cell>
        </row>
        <row r="350">
          <cell r="A350" t="str">
            <v>丁亚坤</v>
          </cell>
          <cell r="B350" t="str">
            <v>北京龙岩&amp;郑州&amp;厦门&amp;长沙&amp;西安销售（9.00-18.00）</v>
          </cell>
          <cell r="C350" t="str">
            <v>营销中心-长沙营销一部-何双组</v>
          </cell>
        </row>
        <row r="350">
          <cell r="E350" t="str">
            <v>销售专员</v>
          </cell>
          <cell r="F350" t="str">
            <v>17416587212244253</v>
          </cell>
          <cell r="G350" t="str">
            <v>23</v>
          </cell>
          <cell r="H350" t="str">
            <v>8</v>
          </cell>
          <cell r="I350" t="str">
            <v>14020</v>
          </cell>
        </row>
        <row r="351">
          <cell r="A351" t="str">
            <v>何双</v>
          </cell>
          <cell r="B351" t="str">
            <v>北京龙岩&amp;郑州&amp;厦门&amp;长沙&amp;西安销售（9.00-18.00）</v>
          </cell>
          <cell r="C351" t="str">
            <v>营销中心-长沙营销一部-何双组</v>
          </cell>
        </row>
        <row r="351">
          <cell r="E351" t="str">
            <v>销售主管</v>
          </cell>
          <cell r="F351" t="str">
            <v>1202003231651031</v>
          </cell>
          <cell r="G351" t="str">
            <v>23</v>
          </cell>
          <cell r="H351" t="str">
            <v>8</v>
          </cell>
          <cell r="I351" t="str">
            <v>14298</v>
          </cell>
        </row>
        <row r="351">
          <cell r="U351" t="str">
            <v>2.43</v>
          </cell>
        </row>
        <row r="352">
          <cell r="A352" t="str">
            <v>彭蕾</v>
          </cell>
          <cell r="B352" t="str">
            <v>北京龙岩&amp;郑州&amp;厦门&amp;长沙&amp;西安销售（9.00-18.00）</v>
          </cell>
          <cell r="C352" t="str">
            <v>营销中心-长沙营销一部-何双组</v>
          </cell>
        </row>
        <row r="352">
          <cell r="E352" t="str">
            <v>资深销售二级</v>
          </cell>
          <cell r="F352" t="str">
            <v>16841166481835371</v>
          </cell>
          <cell r="G352" t="str">
            <v>22</v>
          </cell>
          <cell r="H352" t="str">
            <v>8</v>
          </cell>
          <cell r="I352" t="str">
            <v>11346</v>
          </cell>
        </row>
        <row r="352">
          <cell r="W352" t="str">
            <v>8</v>
          </cell>
        </row>
        <row r="353">
          <cell r="A353" t="str">
            <v>袁善文</v>
          </cell>
          <cell r="B353" t="str">
            <v>北京龙岩&amp;郑州&amp;厦门&amp;长沙&amp;西安销售（9.00-18.00）</v>
          </cell>
          <cell r="C353" t="str">
            <v>营销中心-长沙营销一部-何双组</v>
          </cell>
        </row>
        <row r="353">
          <cell r="E353" t="str">
            <v>销售专员</v>
          </cell>
          <cell r="F353" t="str">
            <v>1741572109895932</v>
          </cell>
          <cell r="G353" t="str">
            <v>23</v>
          </cell>
          <cell r="H353" t="str">
            <v>8</v>
          </cell>
          <cell r="I353" t="str">
            <v>11302</v>
          </cell>
        </row>
        <row r="353">
          <cell r="V353" t="str">
            <v>0.5</v>
          </cell>
        </row>
        <row r="354">
          <cell r="A354" t="str">
            <v>侯佳玲</v>
          </cell>
          <cell r="B354" t="str">
            <v>长沙办公室（含西安北京运营）</v>
          </cell>
          <cell r="C354" t="str">
            <v>营销中心-长沙营销一部-彭乾组</v>
          </cell>
        </row>
        <row r="354">
          <cell r="E354" t="str">
            <v>运营专员</v>
          </cell>
          <cell r="F354" t="str">
            <v>221635292920263566</v>
          </cell>
          <cell r="G354" t="str">
            <v>24</v>
          </cell>
          <cell r="H354" t="str">
            <v>8</v>
          </cell>
          <cell r="I354" t="str">
            <v>12733</v>
          </cell>
        </row>
        <row r="354">
          <cell r="Y354" t="str">
            <v>14</v>
          </cell>
        </row>
        <row r="354">
          <cell r="AG354" t="str">
            <v>16</v>
          </cell>
        </row>
        <row r="354">
          <cell r="AL354" t="str">
            <v>16</v>
          </cell>
        </row>
        <row r="355">
          <cell r="A355" t="str">
            <v>刘艺霞</v>
          </cell>
          <cell r="B355" t="str">
            <v>长沙办公室（含西安北京运营）</v>
          </cell>
          <cell r="C355" t="str">
            <v>营销中心-长沙营销一部-彭乾组</v>
          </cell>
        </row>
        <row r="355">
          <cell r="E355" t="str">
            <v>运营专员</v>
          </cell>
          <cell r="F355" t="str">
            <v>13153811-563663363</v>
          </cell>
          <cell r="G355" t="str">
            <v>25</v>
          </cell>
          <cell r="H355" t="str">
            <v>8</v>
          </cell>
          <cell r="I355" t="str">
            <v>12560</v>
          </cell>
        </row>
        <row r="355">
          <cell r="AG355" t="str">
            <v>16</v>
          </cell>
        </row>
        <row r="355">
          <cell r="AI355" t="str">
            <v>16</v>
          </cell>
        </row>
        <row r="356">
          <cell r="A356" t="str">
            <v>彭乾</v>
          </cell>
          <cell r="B356" t="str">
            <v>长沙办公室（含西安北京运营）</v>
          </cell>
          <cell r="C356" t="str">
            <v>营销中心-长沙营销一部-彭乾组</v>
          </cell>
        </row>
        <row r="356">
          <cell r="E356" t="str">
            <v>运营主管</v>
          </cell>
          <cell r="F356" t="str">
            <v>1438142953777393</v>
          </cell>
          <cell r="G356" t="str">
            <v>23</v>
          </cell>
          <cell r="H356" t="str">
            <v>8</v>
          </cell>
          <cell r="I356" t="str">
            <v>12628</v>
          </cell>
        </row>
        <row r="356">
          <cell r="Y356" t="str">
            <v>16</v>
          </cell>
        </row>
        <row r="356">
          <cell r="AG356" t="str">
            <v>16</v>
          </cell>
        </row>
        <row r="356">
          <cell r="AL356" t="str">
            <v>16</v>
          </cell>
        </row>
        <row r="357">
          <cell r="A357" t="str">
            <v>刘彦婧</v>
          </cell>
          <cell r="B357" t="str">
            <v>北京龙岩&amp;郑州&amp;厦门&amp;长沙&amp;西安销售（9.00-18.00）</v>
          </cell>
          <cell r="C357" t="str">
            <v>营销中心-长沙营销一部-苏星星组</v>
          </cell>
        </row>
        <row r="357">
          <cell r="E357" t="str">
            <v>销售专员</v>
          </cell>
          <cell r="F357" t="str">
            <v>1751335882043619</v>
          </cell>
          <cell r="G357" t="str">
            <v>23</v>
          </cell>
          <cell r="H357" t="str">
            <v>8</v>
          </cell>
          <cell r="I357" t="str">
            <v>13112</v>
          </cell>
        </row>
        <row r="357">
          <cell r="Q357" t="str">
            <v>1</v>
          </cell>
        </row>
        <row r="358">
          <cell r="A358" t="str">
            <v>刘炜臻（离职）</v>
          </cell>
          <cell r="B358" t="str">
            <v>未加入考勤组</v>
          </cell>
          <cell r="C358" t="str">
            <v>营销中心-长沙营销一部-苏星星组</v>
          </cell>
        </row>
        <row r="358">
          <cell r="E358" t="str">
            <v>销售专员</v>
          </cell>
          <cell r="F358" t="str">
            <v>17331060332463254</v>
          </cell>
          <cell r="G358" t="str">
            <v>22</v>
          </cell>
          <cell r="H358" t="str">
            <v>8</v>
          </cell>
          <cell r="I358" t="str">
            <v>11060</v>
          </cell>
        </row>
        <row r="358">
          <cell r="W358" t="str">
            <v>8</v>
          </cell>
        </row>
        <row r="359">
          <cell r="A359" t="str">
            <v>宁鹏</v>
          </cell>
          <cell r="B359" t="str">
            <v>北京龙岩&amp;郑州&amp;厦门&amp;长沙&amp;西安销售（9.00-18.00）</v>
          </cell>
          <cell r="C359" t="str">
            <v>营销中心-长沙营销一部-苏星星组</v>
          </cell>
        </row>
        <row r="359">
          <cell r="E359" t="str">
            <v>销售专员</v>
          </cell>
          <cell r="F359" t="str">
            <v>16878322927381268</v>
          </cell>
          <cell r="G359" t="str">
            <v>23</v>
          </cell>
          <cell r="H359" t="str">
            <v>8</v>
          </cell>
          <cell r="I359" t="str">
            <v>12678</v>
          </cell>
        </row>
        <row r="359">
          <cell r="U359" t="str">
            <v>2</v>
          </cell>
          <cell r="V359" t="str">
            <v>0.5</v>
          </cell>
        </row>
        <row r="360">
          <cell r="A360" t="str">
            <v>苏星星</v>
          </cell>
          <cell r="B360" t="str">
            <v>北京龙岩&amp;郑州&amp;厦门&amp;长沙&amp;西安销售（9.00-18.00）</v>
          </cell>
          <cell r="C360" t="str">
            <v>营销中心-长沙营销一部-苏星星组</v>
          </cell>
        </row>
        <row r="360">
          <cell r="E360" t="str">
            <v>中级销售主管</v>
          </cell>
          <cell r="F360" t="str">
            <v>01433640055033017583</v>
          </cell>
          <cell r="G360" t="str">
            <v>23</v>
          </cell>
          <cell r="H360" t="str">
            <v>8</v>
          </cell>
          <cell r="I360" t="str">
            <v>14683</v>
          </cell>
        </row>
        <row r="360">
          <cell r="U360" t="str">
            <v>1</v>
          </cell>
        </row>
        <row r="361">
          <cell r="A361" t="str">
            <v>王臣立</v>
          </cell>
          <cell r="B361" t="str">
            <v>北京龙岩&amp;郑州&amp;厦门&amp;长沙&amp;西安销售（9.00-18.00）</v>
          </cell>
          <cell r="C361" t="str">
            <v>营销中心-长沙营销一部-苏星星组</v>
          </cell>
        </row>
        <row r="361">
          <cell r="E361" t="str">
            <v>销售专员</v>
          </cell>
          <cell r="F361" t="str">
            <v>16808301976062044</v>
          </cell>
          <cell r="G361" t="str">
            <v>23</v>
          </cell>
          <cell r="H361" t="str">
            <v>8</v>
          </cell>
          <cell r="I361" t="str">
            <v>13562</v>
          </cell>
        </row>
        <row r="362">
          <cell r="A362" t="str">
            <v>王海云</v>
          </cell>
          <cell r="B362" t="str">
            <v>北京龙岩&amp;郑州&amp;厦门&amp;长沙&amp;西安销售（9.00-18.00）</v>
          </cell>
          <cell r="C362" t="str">
            <v>营销中心-长沙营销一部-苏星星组</v>
          </cell>
        </row>
        <row r="362">
          <cell r="E362" t="str">
            <v>销售专员</v>
          </cell>
          <cell r="F362" t="str">
            <v>16816976908167183</v>
          </cell>
          <cell r="G362" t="str">
            <v>23</v>
          </cell>
          <cell r="H362" t="str">
            <v>8</v>
          </cell>
          <cell r="I362" t="str">
            <v>13278</v>
          </cell>
        </row>
        <row r="363">
          <cell r="A363" t="str">
            <v>杨浩宇</v>
          </cell>
          <cell r="B363" t="str">
            <v>北京龙岩&amp;郑州&amp;厦门&amp;长沙&amp;西安销售（9.00-18.00）</v>
          </cell>
          <cell r="C363" t="str">
            <v>营销中心-长沙营销一部-苏星星组</v>
          </cell>
        </row>
        <row r="363">
          <cell r="E363" t="str">
            <v>销售专员</v>
          </cell>
          <cell r="F363" t="str">
            <v>17326729871152260</v>
          </cell>
          <cell r="G363" t="str">
            <v>23</v>
          </cell>
          <cell r="H363" t="str">
            <v>8</v>
          </cell>
          <cell r="I363" t="str">
            <v>11501</v>
          </cell>
        </row>
        <row r="364">
          <cell r="A364" t="str">
            <v>杨钰帆</v>
          </cell>
          <cell r="B364" t="str">
            <v>北京龙岩&amp;郑州&amp;厦门&amp;长沙&amp;西安销售（9.00-18.00）</v>
          </cell>
          <cell r="C364" t="str">
            <v>营销中心-长沙营销一部-苏星星组</v>
          </cell>
        </row>
        <row r="364">
          <cell r="E364" t="str">
            <v>销售专员</v>
          </cell>
          <cell r="F364" t="str">
            <v>17506426857493364</v>
          </cell>
          <cell r="G364" t="str">
            <v>23</v>
          </cell>
          <cell r="H364" t="str">
            <v>8</v>
          </cell>
          <cell r="I364" t="str">
            <v>13645</v>
          </cell>
        </row>
        <row r="365">
          <cell r="A365" t="str">
            <v>李德权（离职）</v>
          </cell>
          <cell r="B365" t="str">
            <v>未加入考勤组</v>
          </cell>
          <cell r="C365" t="str">
            <v>营销中心-长沙营销一部-吴凯莉组</v>
          </cell>
        </row>
        <row r="365">
          <cell r="E365" t="str">
            <v>销售专员</v>
          </cell>
          <cell r="F365" t="str">
            <v>17421739373054961</v>
          </cell>
          <cell r="G365" t="str">
            <v>20</v>
          </cell>
          <cell r="H365" t="str">
            <v>8</v>
          </cell>
          <cell r="I365" t="str">
            <v>11015</v>
          </cell>
        </row>
        <row r="365">
          <cell r="V365" t="str">
            <v>1.5</v>
          </cell>
        </row>
        <row r="366">
          <cell r="A366" t="str">
            <v>石伟鸿</v>
          </cell>
          <cell r="B366" t="str">
            <v>北京龙岩&amp;郑州&amp;厦门&amp;长沙&amp;西安销售（9.00-18.00）</v>
          </cell>
          <cell r="C366" t="str">
            <v>营销中心-长沙营销一部-吴凯莉组</v>
          </cell>
        </row>
        <row r="366">
          <cell r="E366" t="str">
            <v>销售专员</v>
          </cell>
          <cell r="F366" t="str">
            <v>17429535633551136</v>
          </cell>
          <cell r="G366" t="str">
            <v>23</v>
          </cell>
          <cell r="H366" t="str">
            <v>8</v>
          </cell>
          <cell r="I366" t="str">
            <v>13503</v>
          </cell>
        </row>
        <row r="366">
          <cell r="W366" t="str">
            <v>4</v>
          </cell>
        </row>
        <row r="367">
          <cell r="A367" t="str">
            <v>吴凯莉</v>
          </cell>
          <cell r="B367" t="str">
            <v>北京龙岩&amp;郑州&amp;厦门&amp;长沙&amp;西安销售（9.00-18.00）</v>
          </cell>
          <cell r="C367" t="str">
            <v>营销中心-长沙营销一部-吴凯莉组</v>
          </cell>
        </row>
        <row r="367">
          <cell r="E367" t="str">
            <v>销售主管</v>
          </cell>
          <cell r="F367" t="str">
            <v>16855831060542161</v>
          </cell>
          <cell r="G367" t="str">
            <v>20</v>
          </cell>
          <cell r="H367" t="str">
            <v>8</v>
          </cell>
          <cell r="I367" t="str">
            <v>13292</v>
          </cell>
        </row>
        <row r="367">
          <cell r="T367" t="str">
            <v>3</v>
          </cell>
        </row>
        <row r="367">
          <cell r="V367" t="str">
            <v>0.5</v>
          </cell>
        </row>
        <row r="368">
          <cell r="A368" t="str">
            <v>向永枫</v>
          </cell>
          <cell r="B368" t="str">
            <v>北京龙岩&amp;郑州&amp;厦门&amp;长沙&amp;西安销售（9.00-18.00）</v>
          </cell>
          <cell r="C368" t="str">
            <v>营销中心-长沙营销一部-吴凯莉组</v>
          </cell>
        </row>
        <row r="368">
          <cell r="E368" t="str">
            <v>销售专员</v>
          </cell>
          <cell r="F368" t="str">
            <v>17434719320252726</v>
          </cell>
          <cell r="G368" t="str">
            <v>23</v>
          </cell>
          <cell r="H368" t="str">
            <v>8</v>
          </cell>
          <cell r="I368" t="str">
            <v>13834</v>
          </cell>
        </row>
        <row r="369">
          <cell r="A369" t="str">
            <v>姚雨驰</v>
          </cell>
          <cell r="B369" t="str">
            <v>北京龙岩&amp;郑州&amp;厦门&amp;长沙&amp;西安销售（9.00-18.00）</v>
          </cell>
          <cell r="C369" t="str">
            <v>营销中心-长沙营销一部-吴凯莉组</v>
          </cell>
        </row>
        <row r="369">
          <cell r="E369" t="str">
            <v>销售专员</v>
          </cell>
          <cell r="F369" t="str">
            <v>17445949509068689</v>
          </cell>
          <cell r="G369" t="str">
            <v>23</v>
          </cell>
          <cell r="H369" t="str">
            <v>8</v>
          </cell>
          <cell r="I369" t="str">
            <v>13723</v>
          </cell>
        </row>
        <row r="370">
          <cell r="A370" t="str">
            <v>曾俊杰（离职）</v>
          </cell>
          <cell r="B370" t="str">
            <v>未加入考勤组</v>
          </cell>
          <cell r="C370" t="str">
            <v>营销中心-长沙营销一部-吴凯莉组</v>
          </cell>
        </row>
        <row r="370">
          <cell r="E370" t="str">
            <v>销售专员</v>
          </cell>
          <cell r="F370" t="str">
            <v>17428652779756524</v>
          </cell>
          <cell r="G370" t="str">
            <v>20</v>
          </cell>
          <cell r="H370" t="str">
            <v>8</v>
          </cell>
          <cell r="I370" t="str">
            <v>11167</v>
          </cell>
        </row>
        <row r="370">
          <cell r="W370" t="str">
            <v>8</v>
          </cell>
        </row>
        <row r="371">
          <cell r="A371" t="str">
            <v>郭子齐</v>
          </cell>
          <cell r="B371" t="str">
            <v>成都考勤组坐班（运营平面）</v>
          </cell>
          <cell r="C371" t="str">
            <v>营销中心-成都营销中心</v>
          </cell>
        </row>
        <row r="371">
          <cell r="E371" t="str">
            <v>新媒体运营</v>
          </cell>
          <cell r="F371" t="str">
            <v>17103857104573872</v>
          </cell>
          <cell r="G371" t="str">
            <v>23</v>
          </cell>
          <cell r="H371" t="str">
            <v>8</v>
          </cell>
          <cell r="I371" t="str">
            <v>11249</v>
          </cell>
        </row>
        <row r="372">
          <cell r="A372" t="str">
            <v>凌婧</v>
          </cell>
          <cell r="B372" t="str">
            <v>成都考勤组坐班（运营平面）</v>
          </cell>
          <cell r="C372" t="str">
            <v>营销中心-成都营销中心</v>
          </cell>
        </row>
        <row r="372">
          <cell r="E372" t="str">
            <v>营销总监</v>
          </cell>
          <cell r="F372" t="str">
            <v>16714223624738076</v>
          </cell>
          <cell r="G372" t="str">
            <v>16</v>
          </cell>
          <cell r="H372" t="str">
            <v>8</v>
          </cell>
          <cell r="I372" t="str">
            <v>13398</v>
          </cell>
          <cell r="J372" t="str">
            <v>2</v>
          </cell>
          <cell r="K372" t="str">
            <v>14</v>
          </cell>
        </row>
        <row r="372">
          <cell r="T372" t="str">
            <v>8</v>
          </cell>
          <cell r="U372" t="str">
            <v>10.77</v>
          </cell>
        </row>
        <row r="373">
          <cell r="A373" t="str">
            <v>刘丹凤</v>
          </cell>
          <cell r="B373" t="str">
            <v>成都考勤组坐班（运营平面）</v>
          </cell>
          <cell r="C373" t="str">
            <v>营销中心-成都营销中心</v>
          </cell>
        </row>
        <row r="373">
          <cell r="E373" t="str">
            <v>运营专员</v>
          </cell>
          <cell r="F373" t="str">
            <v>17536678368092792</v>
          </cell>
          <cell r="G373" t="str">
            <v>4</v>
          </cell>
        </row>
        <row r="373">
          <cell r="I373" t="str">
            <v>2144</v>
          </cell>
        </row>
        <row r="374">
          <cell r="A374" t="str">
            <v>杨爱民</v>
          </cell>
          <cell r="B374" t="str">
            <v>上海&amp;成都&amp;深圳销售（9.30-18.30）</v>
          </cell>
          <cell r="C374" t="str">
            <v>营销中心-成都营销中心</v>
          </cell>
        </row>
        <row r="374">
          <cell r="E374" t="str">
            <v>销售主管</v>
          </cell>
          <cell r="F374" t="str">
            <v>1722478683053606</v>
          </cell>
          <cell r="G374" t="str">
            <v>15</v>
          </cell>
          <cell r="H374" t="str">
            <v>8</v>
          </cell>
          <cell r="I374" t="str">
            <v>11584</v>
          </cell>
        </row>
        <row r="374">
          <cell r="T374" t="str">
            <v>6</v>
          </cell>
          <cell r="U374" t="str">
            <v>8</v>
          </cell>
          <cell r="V374" t="str">
            <v>3</v>
          </cell>
        </row>
        <row r="375">
          <cell r="A375" t="str">
            <v>张中林</v>
          </cell>
          <cell r="B375" t="str">
            <v>成都考勤组坐班（运营平面）</v>
          </cell>
          <cell r="C375" t="str">
            <v>营销中心-成都营销中心</v>
          </cell>
        </row>
        <row r="375">
          <cell r="E375" t="str">
            <v>运营专员</v>
          </cell>
          <cell r="F375" t="str">
            <v>16994122452071306</v>
          </cell>
          <cell r="G375" t="str">
            <v>23</v>
          </cell>
          <cell r="H375" t="str">
            <v>8</v>
          </cell>
          <cell r="I375" t="str">
            <v>11690</v>
          </cell>
        </row>
        <row r="376">
          <cell r="A376" t="str">
            <v>董忠国</v>
          </cell>
          <cell r="B376" t="str">
            <v>上海&amp;成都&amp;深圳销售（9.30-18.30）</v>
          </cell>
          <cell r="C376" t="str">
            <v>营销中心-成都营销中心-姜海伦组</v>
          </cell>
        </row>
        <row r="376">
          <cell r="E376" t="str">
            <v>销售专员</v>
          </cell>
          <cell r="F376" t="str">
            <v>17478793559178467</v>
          </cell>
          <cell r="G376" t="str">
            <v>22</v>
          </cell>
          <cell r="H376" t="str">
            <v>8</v>
          </cell>
          <cell r="I376" t="str">
            <v>12641</v>
          </cell>
        </row>
        <row r="376">
          <cell r="W376" t="str">
            <v>8</v>
          </cell>
        </row>
        <row r="377">
          <cell r="A377" t="str">
            <v>姜海伦</v>
          </cell>
          <cell r="B377" t="str">
            <v>上海&amp;成都&amp;深圳销售（9.30-18.30）</v>
          </cell>
          <cell r="C377" t="str">
            <v>营销中心-成都营销中心-姜海伦组</v>
          </cell>
        </row>
        <row r="377">
          <cell r="E377" t="str">
            <v>销售主管</v>
          </cell>
          <cell r="F377" t="str">
            <v>17096216132183766</v>
          </cell>
          <cell r="G377" t="str">
            <v>18</v>
          </cell>
          <cell r="H377" t="str">
            <v>8</v>
          </cell>
          <cell r="I377" t="str">
            <v>14339</v>
          </cell>
        </row>
        <row r="377">
          <cell r="T377" t="str">
            <v>7</v>
          </cell>
          <cell r="U377" t="str">
            <v>13.98</v>
          </cell>
        </row>
        <row r="378">
          <cell r="A378" t="str">
            <v>敬强圣</v>
          </cell>
          <cell r="B378" t="str">
            <v>上海&amp;成都&amp;深圳销售（9.30-18.30）</v>
          </cell>
          <cell r="C378" t="str">
            <v>营销中心-成都营销中心-姜海伦组</v>
          </cell>
        </row>
        <row r="378">
          <cell r="E378" t="str">
            <v>销售专员</v>
          </cell>
          <cell r="F378" t="str">
            <v>17294770205324083</v>
          </cell>
          <cell r="G378" t="str">
            <v>18</v>
          </cell>
          <cell r="H378" t="str">
            <v>8</v>
          </cell>
          <cell r="I378" t="str">
            <v>13475</v>
          </cell>
        </row>
        <row r="378">
          <cell r="T378" t="str">
            <v>6</v>
          </cell>
        </row>
        <row r="379">
          <cell r="A379" t="str">
            <v>雷舜玥</v>
          </cell>
          <cell r="B379" t="str">
            <v>上海&amp;成都&amp;深圳销售（9.30-18.30）</v>
          </cell>
          <cell r="C379" t="str">
            <v>营销中心-成都营销中心-姜海伦组</v>
          </cell>
        </row>
        <row r="379">
          <cell r="E379" t="str">
            <v>销售专员</v>
          </cell>
          <cell r="F379" t="str">
            <v>17399325366837151</v>
          </cell>
          <cell r="G379" t="str">
            <v>18</v>
          </cell>
          <cell r="H379" t="str">
            <v>8</v>
          </cell>
          <cell r="I379" t="str">
            <v>13915</v>
          </cell>
          <cell r="J379" t="str">
            <v>1</v>
          </cell>
          <cell r="K379" t="str">
            <v>1</v>
          </cell>
        </row>
        <row r="379">
          <cell r="T379" t="str">
            <v>6</v>
          </cell>
        </row>
        <row r="380">
          <cell r="A380" t="str">
            <v>林海平</v>
          </cell>
          <cell r="B380" t="str">
            <v>上海&amp;成都&amp;深圳销售（9.30-18.30）</v>
          </cell>
          <cell r="C380" t="str">
            <v>营销中心-成都营销中心-姜海伦组</v>
          </cell>
        </row>
        <row r="380">
          <cell r="E380" t="str">
            <v>销售专员</v>
          </cell>
          <cell r="F380" t="str">
            <v>17409676857551074</v>
          </cell>
          <cell r="G380" t="str">
            <v>18</v>
          </cell>
          <cell r="H380" t="str">
            <v>8</v>
          </cell>
          <cell r="I380" t="str">
            <v>14075</v>
          </cell>
        </row>
        <row r="380">
          <cell r="T380" t="str">
            <v>6</v>
          </cell>
        </row>
        <row r="381">
          <cell r="A381" t="str">
            <v>杨林</v>
          </cell>
          <cell r="B381" t="str">
            <v>上海&amp;成都&amp;深圳销售（9.30-18.30）</v>
          </cell>
          <cell r="C381" t="str">
            <v>营销中心-成都营销中心-姜海伦组</v>
          </cell>
        </row>
        <row r="381">
          <cell r="E381" t="str">
            <v>销售专员</v>
          </cell>
          <cell r="F381" t="str">
            <v>17482246155723011</v>
          </cell>
          <cell r="G381" t="str">
            <v>23</v>
          </cell>
          <cell r="H381" t="str">
            <v>8</v>
          </cell>
          <cell r="I381" t="str">
            <v>13945</v>
          </cell>
        </row>
        <row r="382">
          <cell r="A382" t="str">
            <v>袁成</v>
          </cell>
          <cell r="B382" t="str">
            <v>上海&amp;成都&amp;深圳销售（9.30-18.30）</v>
          </cell>
          <cell r="C382" t="str">
            <v>营销中心-成都营销中心-姜海伦组</v>
          </cell>
        </row>
        <row r="382">
          <cell r="E382" t="str">
            <v>销售专员</v>
          </cell>
          <cell r="F382" t="str">
            <v>17399324755619546</v>
          </cell>
          <cell r="G382" t="str">
            <v>18</v>
          </cell>
          <cell r="H382" t="str">
            <v>8</v>
          </cell>
          <cell r="I382" t="str">
            <v>13651</v>
          </cell>
        </row>
        <row r="382">
          <cell r="T382" t="str">
            <v>6</v>
          </cell>
        </row>
        <row r="383">
          <cell r="A383" t="str">
            <v>刘平</v>
          </cell>
          <cell r="B383" t="str">
            <v>上海办公室</v>
          </cell>
          <cell r="C383" t="str">
            <v>营销中心-上海新媒体运营</v>
          </cell>
        </row>
        <row r="383">
          <cell r="E383" t="str">
            <v>新媒体运营</v>
          </cell>
          <cell r="F383" t="str">
            <v>17102971739248933</v>
          </cell>
          <cell r="G383" t="str">
            <v>23</v>
          </cell>
          <cell r="H383" t="str">
            <v>8</v>
          </cell>
          <cell r="I383" t="str">
            <v>11081</v>
          </cell>
        </row>
        <row r="383">
          <cell r="V383" t="str">
            <v>0.5</v>
          </cell>
        </row>
        <row r="384">
          <cell r="A384" t="str">
            <v>骆家旺</v>
          </cell>
          <cell r="B384" t="str">
            <v>上海办公室</v>
          </cell>
          <cell r="C384" t="str">
            <v>营销中心-上海新媒体运营</v>
          </cell>
        </row>
        <row r="384">
          <cell r="E384" t="str">
            <v>新媒体运营</v>
          </cell>
          <cell r="F384" t="str">
            <v>17102975587973602</v>
          </cell>
          <cell r="G384" t="str">
            <v>22</v>
          </cell>
          <cell r="H384" t="str">
            <v>8</v>
          </cell>
          <cell r="I384" t="str">
            <v>10593</v>
          </cell>
          <cell r="J384" t="str">
            <v>1</v>
          </cell>
          <cell r="K384" t="str">
            <v>9</v>
          </cell>
        </row>
        <row r="384">
          <cell r="W384" t="str">
            <v>8</v>
          </cell>
        </row>
        <row r="385">
          <cell r="A385" t="str">
            <v>庞家兴</v>
          </cell>
          <cell r="B385" t="str">
            <v>上海办公室</v>
          </cell>
          <cell r="C385" t="str">
            <v>营销中心-上海新媒体运营</v>
          </cell>
        </row>
        <row r="385">
          <cell r="E385" t="str">
            <v>新媒体运营</v>
          </cell>
          <cell r="F385" t="str">
            <v>17102975895236847</v>
          </cell>
          <cell r="G385" t="str">
            <v>23</v>
          </cell>
          <cell r="H385" t="str">
            <v>8</v>
          </cell>
          <cell r="I385" t="str">
            <v>11049</v>
          </cell>
        </row>
        <row r="385">
          <cell r="W385" t="str">
            <v>6.5</v>
          </cell>
        </row>
        <row r="386">
          <cell r="A386" t="str">
            <v>丁应强</v>
          </cell>
          <cell r="B386" t="str">
            <v>上海&amp;成都&amp;深圳销售（9.30-18.30）</v>
          </cell>
          <cell r="C386" t="str">
            <v>营销中心-上海营销二部</v>
          </cell>
        </row>
        <row r="386">
          <cell r="E386" t="str">
            <v>资深销售四级</v>
          </cell>
          <cell r="F386" t="str">
            <v>192825052619965159</v>
          </cell>
          <cell r="G386" t="str">
            <v>20</v>
          </cell>
          <cell r="H386" t="str">
            <v>8</v>
          </cell>
          <cell r="I386" t="str">
            <v>9758</v>
          </cell>
        </row>
        <row r="386">
          <cell r="X386" t="str">
            <v>3</v>
          </cell>
          <cell r="Y386" t="str">
            <v>8</v>
          </cell>
        </row>
        <row r="386">
          <cell r="AG386" t="str">
            <v>8</v>
          </cell>
        </row>
        <row r="386">
          <cell r="AL386" t="str">
            <v>8</v>
          </cell>
        </row>
        <row r="387">
          <cell r="A387" t="str">
            <v>李腾飞</v>
          </cell>
          <cell r="B387" t="str">
            <v>上海&amp;成都&amp;深圳销售（9.30-18.30）</v>
          </cell>
          <cell r="C387" t="str">
            <v>营销中心-上海营销二部</v>
          </cell>
        </row>
        <row r="387">
          <cell r="E387" t="str">
            <v>资深销售二级</v>
          </cell>
          <cell r="F387" t="str">
            <v>055764672926481390</v>
          </cell>
          <cell r="G387" t="str">
            <v>22</v>
          </cell>
          <cell r="H387" t="str">
            <v>2</v>
          </cell>
          <cell r="I387" t="str">
            <v>10332</v>
          </cell>
        </row>
        <row r="387">
          <cell r="Q387" t="str">
            <v>1</v>
          </cell>
        </row>
        <row r="387">
          <cell r="V387" t="str">
            <v>1</v>
          </cell>
          <cell r="W387" t="str">
            <v>5.5</v>
          </cell>
        </row>
        <row r="387">
          <cell r="Y387" t="str">
            <v>8</v>
          </cell>
        </row>
        <row r="387">
          <cell r="AG387" t="str">
            <v>8</v>
          </cell>
        </row>
        <row r="387">
          <cell r="AL387" t="str">
            <v>8</v>
          </cell>
        </row>
        <row r="388">
          <cell r="A388" t="str">
            <v>刘欢</v>
          </cell>
          <cell r="B388" t="str">
            <v>上海&amp;成都&amp;深圳销售（9.30-18.30）</v>
          </cell>
          <cell r="C388" t="str">
            <v>营销中心-上海营销二部</v>
          </cell>
        </row>
        <row r="388">
          <cell r="E388" t="str">
            <v>资深销售二级</v>
          </cell>
          <cell r="F388" t="str">
            <v>2526110324678922</v>
          </cell>
          <cell r="G388" t="str">
            <v>23</v>
          </cell>
          <cell r="H388" t="str">
            <v>8</v>
          </cell>
          <cell r="I388" t="str">
            <v>14671</v>
          </cell>
        </row>
        <row r="389">
          <cell r="A389" t="str">
            <v>王景武</v>
          </cell>
          <cell r="B389" t="str">
            <v>上海&amp;成都&amp;深圳销售（9.30-18.30）</v>
          </cell>
          <cell r="C389" t="str">
            <v>营销中心-上海营销二部</v>
          </cell>
        </row>
        <row r="389">
          <cell r="E389" t="str">
            <v>资深销售二级</v>
          </cell>
          <cell r="F389" t="str">
            <v>225150083129265826</v>
          </cell>
          <cell r="G389" t="str">
            <v>24</v>
          </cell>
          <cell r="H389" t="str">
            <v>8</v>
          </cell>
          <cell r="I389" t="str">
            <v>11479</v>
          </cell>
          <cell r="J389" t="str">
            <v>3</v>
          </cell>
          <cell r="K389" t="str">
            <v>10</v>
          </cell>
        </row>
        <row r="389">
          <cell r="Y389" t="str">
            <v>4</v>
          </cell>
        </row>
        <row r="389">
          <cell r="AG389" t="str">
            <v>4</v>
          </cell>
        </row>
        <row r="389">
          <cell r="AL389" t="str">
            <v>4</v>
          </cell>
        </row>
        <row r="390">
          <cell r="A390" t="str">
            <v>陈春霞</v>
          </cell>
          <cell r="B390" t="str">
            <v>上海&amp;成都&amp;深圳销售（9.30-18.30）</v>
          </cell>
          <cell r="C390" t="str">
            <v>营销中心-上海营销二部-陈春霞组</v>
          </cell>
        </row>
        <row r="390">
          <cell r="E390" t="str">
            <v>中级销售主管</v>
          </cell>
          <cell r="F390" t="str">
            <v>030543332937820897</v>
          </cell>
          <cell r="G390" t="str">
            <v>25</v>
          </cell>
          <cell r="H390" t="str">
            <v>8</v>
          </cell>
          <cell r="I390" t="str">
            <v>17437</v>
          </cell>
          <cell r="J390" t="str">
            <v>2</v>
          </cell>
          <cell r="K390" t="str">
            <v>4</v>
          </cell>
        </row>
        <row r="390">
          <cell r="Y390" t="str">
            <v>10</v>
          </cell>
        </row>
        <row r="390">
          <cell r="AG390" t="str">
            <v>16</v>
          </cell>
        </row>
        <row r="390">
          <cell r="AL390" t="str">
            <v>16</v>
          </cell>
        </row>
        <row r="391">
          <cell r="A391" t="str">
            <v>李赛赛</v>
          </cell>
          <cell r="B391" t="str">
            <v>上海&amp;成都&amp;深圳销售（9.30-18.30）</v>
          </cell>
          <cell r="C391" t="str">
            <v>营销中心-上海营销二部-陈春霞组</v>
          </cell>
        </row>
        <row r="391">
          <cell r="E391" t="str">
            <v>资深销售四级</v>
          </cell>
          <cell r="F391" t="str">
            <v>16841162820549524</v>
          </cell>
          <cell r="G391" t="str">
            <v>22</v>
          </cell>
          <cell r="H391" t="str">
            <v>8</v>
          </cell>
          <cell r="I391" t="str">
            <v>11196</v>
          </cell>
        </row>
        <row r="391">
          <cell r="V391" t="str">
            <v>1</v>
          </cell>
        </row>
        <row r="391">
          <cell r="Y391" t="str">
            <v>16</v>
          </cell>
        </row>
        <row r="391">
          <cell r="AG391" t="str">
            <v>16</v>
          </cell>
        </row>
        <row r="391">
          <cell r="AL391" t="str">
            <v>16</v>
          </cell>
        </row>
        <row r="392">
          <cell r="A392" t="str">
            <v>孙路路</v>
          </cell>
          <cell r="B392" t="str">
            <v>上海&amp;成都&amp;深圳销售（9.30-18.30）</v>
          </cell>
          <cell r="C392" t="str">
            <v>营销中心-上海营销二部-陈春霞组</v>
          </cell>
        </row>
        <row r="392">
          <cell r="E392" t="str">
            <v>销售专员</v>
          </cell>
          <cell r="F392" t="str">
            <v>17107273541889101</v>
          </cell>
          <cell r="G392" t="str">
            <v>22</v>
          </cell>
          <cell r="H392" t="str">
            <v>8</v>
          </cell>
          <cell r="I392" t="str">
            <v>11795</v>
          </cell>
        </row>
        <row r="392">
          <cell r="V392" t="str">
            <v>1</v>
          </cell>
          <cell r="W392" t="str">
            <v>1</v>
          </cell>
        </row>
        <row r="393">
          <cell r="A393" t="str">
            <v>杨召军</v>
          </cell>
          <cell r="B393" t="str">
            <v>上海&amp;成都&amp;深圳销售（9.30-18.30）</v>
          </cell>
          <cell r="C393" t="str">
            <v>营销中心-上海营销二部-陈春霞组</v>
          </cell>
        </row>
        <row r="393">
          <cell r="E393" t="str">
            <v>资深销售一级</v>
          </cell>
          <cell r="F393" t="str">
            <v>144847105726126487</v>
          </cell>
          <cell r="G393" t="str">
            <v>23</v>
          </cell>
          <cell r="H393" t="str">
            <v>8</v>
          </cell>
          <cell r="I393" t="str">
            <v>11654</v>
          </cell>
        </row>
        <row r="393">
          <cell r="Y393" t="str">
            <v>8</v>
          </cell>
        </row>
        <row r="393">
          <cell r="AG393" t="str">
            <v>8</v>
          </cell>
        </row>
        <row r="393">
          <cell r="AL393" t="str">
            <v>8</v>
          </cell>
        </row>
        <row r="394">
          <cell r="A394" t="str">
            <v>姚德</v>
          </cell>
          <cell r="B394" t="str">
            <v>上海&amp;成都&amp;深圳销售（9.30-18.30）</v>
          </cell>
          <cell r="C394" t="str">
            <v>营销中心-上海营销二部-陈春霞组</v>
          </cell>
        </row>
        <row r="394">
          <cell r="E394" t="str">
            <v>销售专员</v>
          </cell>
          <cell r="F394" t="str">
            <v>17109113425691809</v>
          </cell>
          <cell r="G394" t="str">
            <v>23</v>
          </cell>
          <cell r="H394" t="str">
            <v>8</v>
          </cell>
          <cell r="I394" t="str">
            <v>13180</v>
          </cell>
        </row>
        <row r="395">
          <cell r="A395" t="str">
            <v>张小高</v>
          </cell>
          <cell r="B395" t="str">
            <v>上海&amp;成都&amp;深圳销售（9.30-18.30）</v>
          </cell>
          <cell r="C395" t="str">
            <v>营销中心-上海营销二部-陈春霞组</v>
          </cell>
        </row>
        <row r="395">
          <cell r="E395" t="str">
            <v>资深销售一级</v>
          </cell>
          <cell r="F395" t="str">
            <v>1691460763864826</v>
          </cell>
          <cell r="G395" t="str">
            <v>23</v>
          </cell>
          <cell r="H395" t="str">
            <v>8</v>
          </cell>
          <cell r="I395" t="str">
            <v>11883</v>
          </cell>
        </row>
        <row r="395">
          <cell r="Y395" t="str">
            <v>16</v>
          </cell>
        </row>
        <row r="395">
          <cell r="AG395" t="str">
            <v>16</v>
          </cell>
        </row>
        <row r="395">
          <cell r="AL395" t="str">
            <v>16</v>
          </cell>
        </row>
        <row r="396">
          <cell r="A396" t="str">
            <v>周明</v>
          </cell>
          <cell r="B396" t="str">
            <v>上海&amp;成都&amp;深圳销售（9.30-18.30）</v>
          </cell>
          <cell r="C396" t="str">
            <v>营销中心-上海营销二部-陈春霞组</v>
          </cell>
        </row>
        <row r="396">
          <cell r="E396" t="str">
            <v>资深销售一级</v>
          </cell>
          <cell r="F396" t="str">
            <v>18243838695974</v>
          </cell>
          <cell r="G396" t="str">
            <v>24</v>
          </cell>
          <cell r="H396" t="str">
            <v>8</v>
          </cell>
          <cell r="I396" t="str">
            <v>13779</v>
          </cell>
        </row>
        <row r="396">
          <cell r="Y396" t="str">
            <v>5.5</v>
          </cell>
        </row>
        <row r="396">
          <cell r="AG396" t="str">
            <v>6</v>
          </cell>
        </row>
        <row r="396">
          <cell r="AL396" t="str">
            <v>6</v>
          </cell>
        </row>
        <row r="397">
          <cell r="A397" t="str">
            <v>高岩</v>
          </cell>
          <cell r="B397" t="str">
            <v>上海&amp;成都&amp;深圳销售（9.30-18.30）</v>
          </cell>
          <cell r="C397" t="str">
            <v>营销中心-上海营销二部-刘伦星组</v>
          </cell>
        </row>
        <row r="397">
          <cell r="E397" t="str">
            <v>销售专员</v>
          </cell>
          <cell r="F397" t="str">
            <v>17430410455234942</v>
          </cell>
          <cell r="G397" t="str">
            <v>23</v>
          </cell>
          <cell r="H397" t="str">
            <v>8</v>
          </cell>
          <cell r="I397" t="str">
            <v>11858</v>
          </cell>
        </row>
        <row r="398">
          <cell r="A398" t="str">
            <v>刘伦星</v>
          </cell>
          <cell r="B398" t="str">
            <v>上海&amp;成都&amp;深圳销售（9.30-18.30）</v>
          </cell>
          <cell r="C398" t="str">
            <v>营销中心-上海营销二部-刘伦星组</v>
          </cell>
        </row>
        <row r="398">
          <cell r="E398" t="str">
            <v>中级销售主管</v>
          </cell>
          <cell r="F398" t="str">
            <v>054058110120850641</v>
          </cell>
          <cell r="G398" t="str">
            <v>23</v>
          </cell>
          <cell r="H398" t="str">
            <v>8</v>
          </cell>
          <cell r="I398" t="str">
            <v>11976</v>
          </cell>
        </row>
        <row r="399">
          <cell r="A399" t="str">
            <v>彭朝磊</v>
          </cell>
          <cell r="B399" t="str">
            <v>上海&amp;成都&amp;深圳销售（9.30-18.30）</v>
          </cell>
          <cell r="C399" t="str">
            <v>营销中心-上海营销二部-刘伦星组</v>
          </cell>
        </row>
        <row r="399">
          <cell r="E399" t="str">
            <v>销售专员</v>
          </cell>
          <cell r="F399" t="str">
            <v>17266256687544801</v>
          </cell>
          <cell r="G399" t="str">
            <v>17</v>
          </cell>
          <cell r="H399" t="str">
            <v>8</v>
          </cell>
          <cell r="I399" t="str">
            <v>9245</v>
          </cell>
        </row>
        <row r="399">
          <cell r="V399" t="str">
            <v>4.5</v>
          </cell>
          <cell r="W399" t="str">
            <v>12</v>
          </cell>
          <cell r="X399" t="str">
            <v>1</v>
          </cell>
        </row>
        <row r="400">
          <cell r="A400" t="str">
            <v>施俊杰</v>
          </cell>
          <cell r="B400" t="str">
            <v>上海&amp;成都&amp;深圳销售（9.30-18.30）</v>
          </cell>
          <cell r="C400" t="str">
            <v>营销中心-上海营销二部-刘伦星组</v>
          </cell>
        </row>
        <row r="400">
          <cell r="E400" t="str">
            <v>资深销售四级</v>
          </cell>
          <cell r="F400" t="str">
            <v>171271788191411</v>
          </cell>
          <cell r="G400" t="str">
            <v>18</v>
          </cell>
          <cell r="H400" t="str">
            <v>8</v>
          </cell>
          <cell r="I400" t="str">
            <v>9395</v>
          </cell>
        </row>
        <row r="400">
          <cell r="V400" t="str">
            <v>1</v>
          </cell>
          <cell r="W400" t="str">
            <v>32</v>
          </cell>
        </row>
        <row r="401">
          <cell r="A401" t="str">
            <v>展小茸</v>
          </cell>
          <cell r="B401" t="str">
            <v>上海&amp;成都&amp;深圳销售（9.30-18.30）</v>
          </cell>
          <cell r="C401" t="str">
            <v>营销中心-上海营销二部-刘伦星组</v>
          </cell>
        </row>
        <row r="401">
          <cell r="E401" t="str">
            <v>销售专员</v>
          </cell>
          <cell r="F401" t="str">
            <v>17133196846057847</v>
          </cell>
          <cell r="G401" t="str">
            <v>23</v>
          </cell>
          <cell r="H401" t="str">
            <v>8</v>
          </cell>
          <cell r="I401" t="str">
            <v>12055</v>
          </cell>
        </row>
        <row r="402">
          <cell r="A402" t="str">
            <v>赵纪元</v>
          </cell>
          <cell r="B402" t="str">
            <v>上海&amp;成都&amp;深圳销售（9.30-18.30）</v>
          </cell>
          <cell r="C402" t="str">
            <v>营销中心-上海营销二部-刘伦星组</v>
          </cell>
        </row>
        <row r="402">
          <cell r="E402" t="str">
            <v>销售专员</v>
          </cell>
          <cell r="F402" t="str">
            <v>1743991312776658</v>
          </cell>
          <cell r="G402" t="str">
            <v>20</v>
          </cell>
          <cell r="H402" t="str">
            <v>8</v>
          </cell>
          <cell r="I402" t="str">
            <v>10107</v>
          </cell>
        </row>
        <row r="402">
          <cell r="V402" t="str">
            <v>2</v>
          </cell>
          <cell r="W402" t="str">
            <v>8</v>
          </cell>
        </row>
        <row r="403">
          <cell r="A403" t="str">
            <v>周子涛</v>
          </cell>
          <cell r="B403" t="str">
            <v>上海&amp;成都&amp;深圳销售（9.30-18.30）</v>
          </cell>
          <cell r="C403" t="str">
            <v>营销中心-上海营销二部-刘伦星组</v>
          </cell>
        </row>
        <row r="403">
          <cell r="E403" t="str">
            <v>销售专员</v>
          </cell>
          <cell r="F403" t="str">
            <v>17452005248411103</v>
          </cell>
          <cell r="G403" t="str">
            <v>22</v>
          </cell>
          <cell r="H403" t="str">
            <v>8</v>
          </cell>
          <cell r="I403" t="str">
            <v>11776</v>
          </cell>
        </row>
        <row r="403">
          <cell r="V403" t="str">
            <v>1</v>
          </cell>
        </row>
        <row r="404">
          <cell r="A404" t="str">
            <v>陈慧</v>
          </cell>
          <cell r="B404" t="str">
            <v>上海办公室</v>
          </cell>
          <cell r="C404" t="str">
            <v>营销中心-上海营销二部-吴菲组</v>
          </cell>
        </row>
        <row r="404">
          <cell r="E404" t="str">
            <v>运营专员</v>
          </cell>
          <cell r="F404" t="str">
            <v>10472516641217567</v>
          </cell>
          <cell r="G404" t="str">
            <v>23</v>
          </cell>
          <cell r="H404" t="str">
            <v>8</v>
          </cell>
          <cell r="I404" t="str">
            <v>11340</v>
          </cell>
        </row>
        <row r="404">
          <cell r="W404" t="str">
            <v>19</v>
          </cell>
        </row>
        <row r="404">
          <cell r="AG404" t="str">
            <v>16</v>
          </cell>
        </row>
        <row r="404">
          <cell r="AI404" t="str">
            <v>16</v>
          </cell>
        </row>
        <row r="405">
          <cell r="A405" t="str">
            <v>雷雪</v>
          </cell>
          <cell r="B405" t="str">
            <v>上海办公室</v>
          </cell>
          <cell r="C405" t="str">
            <v>营销中心-上海营销二部-吴菲组</v>
          </cell>
        </row>
        <row r="405">
          <cell r="E405" t="str">
            <v>运营专员</v>
          </cell>
          <cell r="F405" t="str">
            <v>16212183022813314</v>
          </cell>
          <cell r="G405" t="str">
            <v>23</v>
          </cell>
          <cell r="H405" t="str">
            <v>8</v>
          </cell>
          <cell r="I405" t="str">
            <v>10718</v>
          </cell>
        </row>
        <row r="405">
          <cell r="Y405" t="str">
            <v>8</v>
          </cell>
        </row>
        <row r="405">
          <cell r="AE405" t="str">
            <v>1</v>
          </cell>
        </row>
        <row r="405">
          <cell r="AG405" t="str">
            <v>8</v>
          </cell>
        </row>
        <row r="405">
          <cell r="AL405" t="str">
            <v>8</v>
          </cell>
        </row>
        <row r="406">
          <cell r="A406" t="str">
            <v>吴菲</v>
          </cell>
          <cell r="B406" t="str">
            <v>上海办公室</v>
          </cell>
          <cell r="C406" t="str">
            <v>营销中心-上海营销二部-吴菲组</v>
          </cell>
        </row>
        <row r="406">
          <cell r="E406" t="str">
            <v>运营主管</v>
          </cell>
          <cell r="F406" t="str">
            <v>2162222817702014</v>
          </cell>
          <cell r="G406" t="str">
            <v>22</v>
          </cell>
          <cell r="H406" t="str">
            <v>8</v>
          </cell>
          <cell r="I406" t="str">
            <v>11197</v>
          </cell>
        </row>
        <row r="406">
          <cell r="V406" t="str">
            <v>1</v>
          </cell>
        </row>
        <row r="407">
          <cell r="A407" t="str">
            <v>许慧</v>
          </cell>
          <cell r="B407" t="str">
            <v>上海办公室</v>
          </cell>
          <cell r="C407" t="str">
            <v>营销中心-上海营销二部-吴菲组</v>
          </cell>
        </row>
        <row r="407">
          <cell r="E407" t="str">
            <v>运营专员</v>
          </cell>
          <cell r="F407" t="str">
            <v>30574832621133743</v>
          </cell>
          <cell r="G407" t="str">
            <v>20</v>
          </cell>
          <cell r="H407" t="str">
            <v>8</v>
          </cell>
          <cell r="I407" t="str">
            <v>10369</v>
          </cell>
        </row>
        <row r="407">
          <cell r="Y407" t="str">
            <v>32</v>
          </cell>
        </row>
        <row r="407">
          <cell r="AC407" t="str">
            <v>1</v>
          </cell>
        </row>
        <row r="407">
          <cell r="AG407" t="str">
            <v>16</v>
          </cell>
        </row>
        <row r="407">
          <cell r="AL407" t="str">
            <v>16</v>
          </cell>
        </row>
        <row r="408">
          <cell r="A408" t="str">
            <v>张俊</v>
          </cell>
          <cell r="B408" t="str">
            <v>上海办公室</v>
          </cell>
          <cell r="C408" t="str">
            <v>营销中心-上海营销二部-吴菲组</v>
          </cell>
        </row>
        <row r="408">
          <cell r="E408" t="str">
            <v>运营专员</v>
          </cell>
          <cell r="F408" t="str">
            <v>16847218124337582</v>
          </cell>
          <cell r="G408" t="str">
            <v>22</v>
          </cell>
          <cell r="H408" t="str">
            <v>8</v>
          </cell>
          <cell r="I408" t="str">
            <v>10842</v>
          </cell>
          <cell r="J408" t="str">
            <v>3</v>
          </cell>
          <cell r="K408" t="str">
            <v>33</v>
          </cell>
        </row>
        <row r="408">
          <cell r="X408" t="str">
            <v>1</v>
          </cell>
          <cell r="Y408" t="str">
            <v>16</v>
          </cell>
        </row>
        <row r="408">
          <cell r="AG408" t="str">
            <v>16</v>
          </cell>
        </row>
        <row r="408">
          <cell r="AL408" t="str">
            <v>16</v>
          </cell>
        </row>
        <row r="409">
          <cell r="A409" t="str">
            <v>曹龙飞</v>
          </cell>
          <cell r="B409" t="str">
            <v>上海&amp;成都&amp;深圳销售（9.30-18.30）</v>
          </cell>
          <cell r="C409" t="str">
            <v>营销中心-上海营销三部-韩丽丽组</v>
          </cell>
        </row>
        <row r="409">
          <cell r="E409" t="str">
            <v>销售专员</v>
          </cell>
          <cell r="F409" t="str">
            <v>17301664318535768</v>
          </cell>
          <cell r="G409" t="str">
            <v>23</v>
          </cell>
          <cell r="H409" t="str">
            <v>8</v>
          </cell>
          <cell r="I409" t="str">
            <v>12657</v>
          </cell>
        </row>
        <row r="410">
          <cell r="A410" t="str">
            <v>杜青青</v>
          </cell>
          <cell r="B410" t="str">
            <v>上海&amp;成都&amp;深圳销售（9.30-18.30）</v>
          </cell>
          <cell r="C410" t="str">
            <v>营销中心-上海营销三部-韩丽丽组</v>
          </cell>
        </row>
        <row r="410">
          <cell r="E410" t="str">
            <v>销售专员</v>
          </cell>
          <cell r="F410" t="str">
            <v>17453736651506796</v>
          </cell>
          <cell r="G410" t="str">
            <v>22</v>
          </cell>
          <cell r="H410" t="str">
            <v>8</v>
          </cell>
          <cell r="I410" t="str">
            <v>11181</v>
          </cell>
        </row>
        <row r="410">
          <cell r="W410" t="str">
            <v>12</v>
          </cell>
        </row>
        <row r="410">
          <cell r="Y410" t="str">
            <v>24</v>
          </cell>
        </row>
        <row r="410">
          <cell r="AG410" t="str">
            <v>24</v>
          </cell>
        </row>
        <row r="410">
          <cell r="AL410" t="str">
            <v>24</v>
          </cell>
        </row>
        <row r="411">
          <cell r="A411" t="str">
            <v>韩丽丽</v>
          </cell>
          <cell r="B411" t="str">
            <v>上海&amp;成都&amp;深圳销售（9.30-18.30）</v>
          </cell>
          <cell r="C411" t="str">
            <v>营销中心-上海营销三部-韩丽丽组</v>
          </cell>
        </row>
        <row r="411">
          <cell r="E411" t="str">
            <v>中级销售主管</v>
          </cell>
          <cell r="F411" t="str">
            <v>16054916165302958</v>
          </cell>
          <cell r="G411" t="str">
            <v>23</v>
          </cell>
          <cell r="H411" t="str">
            <v>8</v>
          </cell>
          <cell r="I411" t="str">
            <v>12934</v>
          </cell>
        </row>
        <row r="412">
          <cell r="A412" t="str">
            <v>秦加成</v>
          </cell>
          <cell r="B412" t="str">
            <v>上海&amp;成都&amp;深圳销售（9.30-18.30）</v>
          </cell>
          <cell r="C412" t="str">
            <v>营销中心-上海营销三部-韩丽丽组</v>
          </cell>
        </row>
        <row r="412">
          <cell r="E412" t="str">
            <v>资深销售一级</v>
          </cell>
          <cell r="F412" t="str">
            <v>1709689906763756</v>
          </cell>
          <cell r="G412" t="str">
            <v>23</v>
          </cell>
          <cell r="H412" t="str">
            <v>8</v>
          </cell>
          <cell r="I412" t="str">
            <v>11274</v>
          </cell>
        </row>
        <row r="412">
          <cell r="R412" t="str">
            <v>2</v>
          </cell>
        </row>
        <row r="413">
          <cell r="A413" t="str">
            <v>赵红</v>
          </cell>
          <cell r="B413" t="str">
            <v>上海&amp;成都&amp;深圳销售（9.30-18.30）</v>
          </cell>
          <cell r="C413" t="str">
            <v>营销中心-上海营销三部-韩丽丽组</v>
          </cell>
        </row>
        <row r="413">
          <cell r="E413" t="str">
            <v>销售专员</v>
          </cell>
          <cell r="F413" t="str">
            <v>17454603067218882</v>
          </cell>
          <cell r="G413" t="str">
            <v>23</v>
          </cell>
          <cell r="H413" t="str">
            <v>8</v>
          </cell>
          <cell r="I413" t="str">
            <v>11673</v>
          </cell>
        </row>
        <row r="414">
          <cell r="A414" t="str">
            <v>程金殷</v>
          </cell>
          <cell r="B414" t="str">
            <v>上海办公室</v>
          </cell>
          <cell r="C414" t="str">
            <v>营销中心-上海营销三部-李梦组</v>
          </cell>
        </row>
        <row r="414">
          <cell r="E414" t="str">
            <v>运营专员</v>
          </cell>
          <cell r="F414" t="str">
            <v>17266256505736310</v>
          </cell>
          <cell r="G414" t="str">
            <v>24</v>
          </cell>
          <cell r="H414" t="str">
            <v>8</v>
          </cell>
          <cell r="I414" t="str">
            <v>11976</v>
          </cell>
        </row>
        <row r="414">
          <cell r="Y414" t="str">
            <v>8</v>
          </cell>
        </row>
        <row r="414">
          <cell r="AG414" t="str">
            <v>16</v>
          </cell>
        </row>
        <row r="414">
          <cell r="AI414" t="str">
            <v>8</v>
          </cell>
        </row>
        <row r="414">
          <cell r="AL414" t="str">
            <v>8</v>
          </cell>
        </row>
        <row r="415">
          <cell r="A415" t="str">
            <v>黄娜</v>
          </cell>
          <cell r="B415" t="str">
            <v>上海办公室</v>
          </cell>
          <cell r="C415" t="str">
            <v>营销中心-上海营销三部-李梦组</v>
          </cell>
        </row>
        <row r="415">
          <cell r="E415" t="str">
            <v>运营专员</v>
          </cell>
          <cell r="F415" t="str">
            <v>17083076962455586</v>
          </cell>
          <cell r="G415" t="str">
            <v>25</v>
          </cell>
          <cell r="H415" t="str">
            <v>8</v>
          </cell>
          <cell r="I415" t="str">
            <v>12392</v>
          </cell>
        </row>
        <row r="415">
          <cell r="Y415" t="str">
            <v>8</v>
          </cell>
        </row>
        <row r="415">
          <cell r="AG415" t="str">
            <v>24</v>
          </cell>
        </row>
        <row r="415">
          <cell r="AI415" t="str">
            <v>16</v>
          </cell>
        </row>
        <row r="415">
          <cell r="AL415" t="str">
            <v>8</v>
          </cell>
        </row>
        <row r="416">
          <cell r="A416" t="str">
            <v>李梦</v>
          </cell>
          <cell r="B416" t="str">
            <v>上海办公室</v>
          </cell>
          <cell r="C416" t="str">
            <v>营销中心-上海营销三部-李梦组</v>
          </cell>
        </row>
        <row r="416">
          <cell r="E416" t="str">
            <v>运营主管</v>
          </cell>
          <cell r="F416" t="str">
            <v>1531514851846616</v>
          </cell>
          <cell r="G416" t="str">
            <v>23</v>
          </cell>
          <cell r="H416" t="str">
            <v>8</v>
          </cell>
          <cell r="I416" t="str">
            <v>11653</v>
          </cell>
          <cell r="J416" t="str">
            <v>1</v>
          </cell>
          <cell r="K416" t="str">
            <v>4</v>
          </cell>
        </row>
        <row r="417">
          <cell r="A417" t="str">
            <v>宋洪丰</v>
          </cell>
          <cell r="B417" t="str">
            <v>上海办公室</v>
          </cell>
          <cell r="C417" t="str">
            <v>营销中心-上海营销三部-李梦组</v>
          </cell>
        </row>
        <row r="417">
          <cell r="E417" t="str">
            <v>运营专员</v>
          </cell>
          <cell r="F417" t="str">
            <v>181957411223407377</v>
          </cell>
          <cell r="G417" t="str">
            <v>23</v>
          </cell>
          <cell r="H417" t="str">
            <v>8</v>
          </cell>
          <cell r="I417" t="str">
            <v>11414</v>
          </cell>
        </row>
        <row r="417">
          <cell r="V417" t="str">
            <v>1</v>
          </cell>
        </row>
        <row r="417">
          <cell r="Y417" t="str">
            <v>8</v>
          </cell>
        </row>
        <row r="417">
          <cell r="AG417" t="str">
            <v>16</v>
          </cell>
        </row>
        <row r="417">
          <cell r="AI417" t="str">
            <v>8</v>
          </cell>
        </row>
        <row r="417">
          <cell r="AL417" t="str">
            <v>8</v>
          </cell>
        </row>
        <row r="418">
          <cell r="A418" t="str">
            <v>左楠</v>
          </cell>
          <cell r="B418" t="str">
            <v>上海办公室</v>
          </cell>
          <cell r="C418" t="str">
            <v>营销中心-上海营销三部-李梦组</v>
          </cell>
        </row>
        <row r="418">
          <cell r="E418" t="str">
            <v>运营专员</v>
          </cell>
          <cell r="F418" t="str">
            <v>16212184518227738</v>
          </cell>
          <cell r="G418" t="str">
            <v>22</v>
          </cell>
          <cell r="H418" t="str">
            <v>8</v>
          </cell>
          <cell r="I418" t="str">
            <v>11329</v>
          </cell>
        </row>
        <row r="418">
          <cell r="AF418" t="str">
            <v>1</v>
          </cell>
        </row>
        <row r="419">
          <cell r="A419" t="str">
            <v>方世军</v>
          </cell>
          <cell r="B419" t="str">
            <v>上海&amp;成都&amp;深圳销售（9.30-18.30）</v>
          </cell>
          <cell r="C419" t="str">
            <v>营销中心-上海营销三部-万建国组</v>
          </cell>
        </row>
        <row r="419">
          <cell r="E419" t="str">
            <v>资深销售三级</v>
          </cell>
          <cell r="F419" t="str">
            <v>116346624225665982</v>
          </cell>
          <cell r="G419" t="str">
            <v>14</v>
          </cell>
          <cell r="H419" t="str">
            <v>8</v>
          </cell>
          <cell r="I419" t="str">
            <v>6985</v>
          </cell>
        </row>
        <row r="419">
          <cell r="V419" t="str">
            <v>1</v>
          </cell>
        </row>
        <row r="419">
          <cell r="AB419" t="str">
            <v>8</v>
          </cell>
        </row>
        <row r="420">
          <cell r="A420" t="str">
            <v>谈璐（离职）</v>
          </cell>
          <cell r="B420" t="str">
            <v>未加入考勤组</v>
          </cell>
          <cell r="C420" t="str">
            <v>营销中心-上海营销三部-万建国组</v>
          </cell>
        </row>
        <row r="420">
          <cell r="E420" t="str">
            <v>销售专员</v>
          </cell>
          <cell r="F420" t="str">
            <v>17500392452444742</v>
          </cell>
          <cell r="G420" t="str">
            <v>22</v>
          </cell>
          <cell r="H420" t="str">
            <v>8</v>
          </cell>
          <cell r="I420" t="str">
            <v>10605</v>
          </cell>
          <cell r="J420" t="str">
            <v>2</v>
          </cell>
          <cell r="K420" t="str">
            <v>13</v>
          </cell>
        </row>
        <row r="420">
          <cell r="R420" t="str">
            <v>1</v>
          </cell>
        </row>
        <row r="420">
          <cell r="W420" t="str">
            <v>8</v>
          </cell>
        </row>
        <row r="420">
          <cell r="Y420" t="str">
            <v>16</v>
          </cell>
        </row>
        <row r="420">
          <cell r="AG420" t="str">
            <v>16</v>
          </cell>
        </row>
        <row r="420">
          <cell r="AL420" t="str">
            <v>16</v>
          </cell>
        </row>
        <row r="421">
          <cell r="A421" t="str">
            <v>田永嘉</v>
          </cell>
          <cell r="B421" t="str">
            <v>上海&amp;成都&amp;深圳销售（9.30-18.30）</v>
          </cell>
          <cell r="C421" t="str">
            <v>营销中心-上海营销三部-万建国组</v>
          </cell>
        </row>
        <row r="421">
          <cell r="E421" t="str">
            <v>销售专员</v>
          </cell>
          <cell r="F421" t="str">
            <v>17109003468562930</v>
          </cell>
          <cell r="G421" t="str">
            <v>23</v>
          </cell>
          <cell r="H421" t="str">
            <v>8</v>
          </cell>
          <cell r="I421" t="str">
            <v>13390</v>
          </cell>
        </row>
        <row r="422">
          <cell r="A422" t="str">
            <v>万建国</v>
          </cell>
          <cell r="B422" t="str">
            <v>上海&amp;成都&amp;深圳销售（9.30-18.30）</v>
          </cell>
          <cell r="C422" t="str">
            <v>营销中心-上海营销三部-万建国组</v>
          </cell>
        </row>
        <row r="422">
          <cell r="E422" t="str">
            <v>中级销售主管</v>
          </cell>
          <cell r="F422" t="str">
            <v>033117492319971978</v>
          </cell>
          <cell r="G422" t="str">
            <v>22</v>
          </cell>
          <cell r="H422" t="str">
            <v>8</v>
          </cell>
          <cell r="I422" t="str">
            <v>10926</v>
          </cell>
          <cell r="J422" t="str">
            <v>5</v>
          </cell>
          <cell r="K422" t="str">
            <v>20</v>
          </cell>
        </row>
        <row r="422">
          <cell r="V422" t="str">
            <v>1</v>
          </cell>
          <cell r="W422" t="str">
            <v>4</v>
          </cell>
        </row>
        <row r="423">
          <cell r="A423" t="str">
            <v>王玉冰（离职）</v>
          </cell>
          <cell r="B423" t="str">
            <v>未加入考勤组</v>
          </cell>
          <cell r="C423" t="str">
            <v>营销中心-上海营销三部-万建国组</v>
          </cell>
        </row>
        <row r="423">
          <cell r="E423" t="str">
            <v>销售专员</v>
          </cell>
          <cell r="F423" t="str">
            <v>16992356454768681</v>
          </cell>
          <cell r="G423" t="str">
            <v>23</v>
          </cell>
          <cell r="H423" t="str">
            <v>8</v>
          </cell>
          <cell r="I423" t="str">
            <v>11825</v>
          </cell>
        </row>
        <row r="423">
          <cell r="R423" t="str">
            <v>1</v>
          </cell>
        </row>
        <row r="423">
          <cell r="V423" t="str">
            <v>0.5</v>
          </cell>
        </row>
        <row r="423">
          <cell r="Y423" t="str">
            <v>8</v>
          </cell>
        </row>
        <row r="423">
          <cell r="AG423" t="str">
            <v>8</v>
          </cell>
        </row>
        <row r="423">
          <cell r="AL423" t="str">
            <v>8</v>
          </cell>
        </row>
        <row r="424">
          <cell r="A424" t="str">
            <v>张艳</v>
          </cell>
          <cell r="B424" t="str">
            <v>上海&amp;成都&amp;深圳销售（9.30-18.30）</v>
          </cell>
          <cell r="C424" t="str">
            <v>营销中心-上海营销三部-万建国组</v>
          </cell>
        </row>
        <row r="424">
          <cell r="E424" t="str">
            <v>销售专员</v>
          </cell>
          <cell r="F424" t="str">
            <v>17252422314281227</v>
          </cell>
          <cell r="G424" t="str">
            <v>20</v>
          </cell>
          <cell r="H424" t="str">
            <v>8</v>
          </cell>
          <cell r="I424" t="str">
            <v>11299</v>
          </cell>
        </row>
        <row r="424">
          <cell r="V424" t="str">
            <v>3</v>
          </cell>
        </row>
        <row r="424">
          <cell r="Y424" t="str">
            <v>16</v>
          </cell>
        </row>
        <row r="424">
          <cell r="AG424" t="str">
            <v>16</v>
          </cell>
        </row>
        <row r="424">
          <cell r="AL424" t="str">
            <v>16</v>
          </cell>
        </row>
        <row r="425">
          <cell r="A425" t="str">
            <v>董皊</v>
          </cell>
          <cell r="B425" t="str">
            <v>上海办公室</v>
          </cell>
          <cell r="C425" t="str">
            <v>营销中心-上海营销一部-董皊组</v>
          </cell>
        </row>
        <row r="425">
          <cell r="E425" t="str">
            <v>运营主管</v>
          </cell>
          <cell r="F425" t="str">
            <v>11406364071080967</v>
          </cell>
          <cell r="G425" t="str">
            <v>19</v>
          </cell>
          <cell r="H425" t="str">
            <v>8</v>
          </cell>
          <cell r="I425" t="str">
            <v>9619</v>
          </cell>
        </row>
        <row r="425">
          <cell r="V425" t="str">
            <v>4</v>
          </cell>
        </row>
        <row r="426">
          <cell r="A426" t="str">
            <v>刘晨欣</v>
          </cell>
          <cell r="B426" t="str">
            <v>上海办公室</v>
          </cell>
          <cell r="C426" t="str">
            <v>营销中心-上海营销一部-董皊组</v>
          </cell>
        </row>
        <row r="426">
          <cell r="E426" t="str">
            <v>运营专员</v>
          </cell>
          <cell r="F426" t="str">
            <v>17447684859846404</v>
          </cell>
          <cell r="G426" t="str">
            <v>23</v>
          </cell>
          <cell r="H426" t="str">
            <v>8</v>
          </cell>
          <cell r="I426" t="str">
            <v>11874</v>
          </cell>
        </row>
        <row r="426">
          <cell r="Y426" t="str">
            <v>16</v>
          </cell>
        </row>
        <row r="426">
          <cell r="AG426" t="str">
            <v>16</v>
          </cell>
        </row>
        <row r="426">
          <cell r="AL426" t="str">
            <v>16</v>
          </cell>
        </row>
        <row r="427">
          <cell r="A427" t="str">
            <v>罗婕</v>
          </cell>
          <cell r="B427" t="str">
            <v>上海办公室</v>
          </cell>
          <cell r="C427" t="str">
            <v>营销中心-上海营销一部-董皊组</v>
          </cell>
        </row>
        <row r="427">
          <cell r="E427" t="str">
            <v>运营专员</v>
          </cell>
          <cell r="F427" t="str">
            <v>17308587811997600</v>
          </cell>
          <cell r="G427" t="str">
            <v>23</v>
          </cell>
          <cell r="H427" t="str">
            <v>8</v>
          </cell>
          <cell r="I427" t="str">
            <v>11332</v>
          </cell>
        </row>
        <row r="427">
          <cell r="Y427" t="str">
            <v>16</v>
          </cell>
        </row>
        <row r="427">
          <cell r="AG427" t="str">
            <v>16</v>
          </cell>
        </row>
        <row r="427">
          <cell r="AL427" t="str">
            <v>16</v>
          </cell>
        </row>
        <row r="428">
          <cell r="A428" t="str">
            <v>马玉</v>
          </cell>
          <cell r="B428" t="str">
            <v>上海办公室</v>
          </cell>
          <cell r="C428" t="str">
            <v>营销中心-上海营销一部-董皊组</v>
          </cell>
        </row>
        <row r="428">
          <cell r="E428" t="str">
            <v>资深运营</v>
          </cell>
          <cell r="F428" t="str">
            <v>16266863351255069</v>
          </cell>
          <cell r="G428" t="str">
            <v>24</v>
          </cell>
          <cell r="H428" t="str">
            <v>8</v>
          </cell>
          <cell r="I428" t="str">
            <v>11982</v>
          </cell>
        </row>
        <row r="428">
          <cell r="AG428" t="str">
            <v>8</v>
          </cell>
        </row>
        <row r="428">
          <cell r="AI428" t="str">
            <v>8</v>
          </cell>
        </row>
        <row r="429">
          <cell r="A429" t="str">
            <v>朱韦平</v>
          </cell>
          <cell r="B429" t="str">
            <v>上海办公室</v>
          </cell>
          <cell r="C429" t="str">
            <v>营销中心-上海营销一部-董皊组</v>
          </cell>
        </row>
        <row r="429">
          <cell r="E429" t="str">
            <v>运营专员</v>
          </cell>
          <cell r="F429" t="str">
            <v>052437366526616382</v>
          </cell>
          <cell r="G429" t="str">
            <v>25</v>
          </cell>
          <cell r="H429" t="str">
            <v>8</v>
          </cell>
          <cell r="I429" t="str">
            <v>12883</v>
          </cell>
        </row>
        <row r="429">
          <cell r="AG429" t="str">
            <v>16</v>
          </cell>
        </row>
        <row r="429">
          <cell r="AI429" t="str">
            <v>16</v>
          </cell>
        </row>
        <row r="430">
          <cell r="A430" t="str">
            <v>邓超</v>
          </cell>
          <cell r="B430" t="str">
            <v>上海&amp;成都&amp;深圳销售（9.30-18.30）</v>
          </cell>
          <cell r="C430" t="str">
            <v>营销中心-上海营销一部-朱行悟组</v>
          </cell>
        </row>
        <row r="430">
          <cell r="E430" t="str">
            <v>销售专员</v>
          </cell>
          <cell r="F430" t="str">
            <v>16992365213656011</v>
          </cell>
          <cell r="G430" t="str">
            <v>21</v>
          </cell>
          <cell r="H430" t="str">
            <v>8</v>
          </cell>
          <cell r="I430" t="str">
            <v>13033</v>
          </cell>
        </row>
        <row r="430">
          <cell r="V430" t="str">
            <v>2</v>
          </cell>
        </row>
        <row r="430">
          <cell r="Y430" t="str">
            <v>16</v>
          </cell>
        </row>
        <row r="430">
          <cell r="AG430" t="str">
            <v>16</v>
          </cell>
        </row>
        <row r="430">
          <cell r="AL430" t="str">
            <v>16</v>
          </cell>
        </row>
        <row r="431">
          <cell r="A431" t="str">
            <v>董玉清</v>
          </cell>
          <cell r="B431" t="str">
            <v>上海&amp;成都&amp;深圳销售（9.30-18.30）</v>
          </cell>
          <cell r="C431" t="str">
            <v>营销中心-上海营销一部-朱行悟组</v>
          </cell>
        </row>
        <row r="431">
          <cell r="E431" t="str">
            <v>销售专员</v>
          </cell>
          <cell r="F431" t="str">
            <v>17301663317548757</v>
          </cell>
          <cell r="G431" t="str">
            <v>23</v>
          </cell>
          <cell r="H431" t="str">
            <v>8</v>
          </cell>
          <cell r="I431" t="str">
            <v>13607</v>
          </cell>
          <cell r="J431" t="str">
            <v>1</v>
          </cell>
          <cell r="K431" t="str">
            <v>9</v>
          </cell>
        </row>
        <row r="431">
          <cell r="W431" t="str">
            <v>4</v>
          </cell>
        </row>
        <row r="432">
          <cell r="A432" t="str">
            <v>范小燕（离职）</v>
          </cell>
          <cell r="B432" t="str">
            <v>未加入考勤组</v>
          </cell>
          <cell r="C432" t="str">
            <v>营销中心-上海营销一部-朱行悟组</v>
          </cell>
        </row>
        <row r="432">
          <cell r="E432" t="str">
            <v>销售专员</v>
          </cell>
          <cell r="F432" t="str">
            <v>17312905473588894</v>
          </cell>
          <cell r="G432" t="str">
            <v>14</v>
          </cell>
          <cell r="H432" t="str">
            <v>6</v>
          </cell>
          <cell r="I432" t="str">
            <v>7416</v>
          </cell>
        </row>
        <row r="432">
          <cell r="R432" t="str">
            <v>1</v>
          </cell>
          <cell r="S432" t="str">
            <v>1</v>
          </cell>
        </row>
        <row r="432">
          <cell r="V432" t="str">
            <v>0.5</v>
          </cell>
        </row>
        <row r="432">
          <cell r="Y432" t="str">
            <v>4</v>
          </cell>
        </row>
        <row r="432">
          <cell r="AG432" t="str">
            <v>4</v>
          </cell>
        </row>
        <row r="432">
          <cell r="AL432" t="str">
            <v>4</v>
          </cell>
        </row>
        <row r="433">
          <cell r="A433" t="str">
            <v>韩文纪</v>
          </cell>
          <cell r="B433" t="str">
            <v>上海&amp;成都&amp;深圳销售（9.30-18.30）</v>
          </cell>
          <cell r="C433" t="str">
            <v>营销中心-上海营销一部-朱行悟组</v>
          </cell>
        </row>
        <row r="433">
          <cell r="E433" t="str">
            <v>销售专员</v>
          </cell>
          <cell r="F433" t="str">
            <v>17532361030837783</v>
          </cell>
          <cell r="G433" t="str">
            <v>7</v>
          </cell>
          <cell r="H433" t="str">
            <v>2</v>
          </cell>
          <cell r="I433" t="str">
            <v>2970</v>
          </cell>
        </row>
        <row r="433">
          <cell r="Q433" t="str">
            <v>1</v>
          </cell>
        </row>
        <row r="434">
          <cell r="A434" t="str">
            <v>黄梅花</v>
          </cell>
          <cell r="B434" t="str">
            <v>上海&amp;成都&amp;深圳销售（9.30-18.30）</v>
          </cell>
          <cell r="C434" t="str">
            <v>营销中心-上海营销一部-朱行悟组</v>
          </cell>
        </row>
        <row r="434">
          <cell r="E434" t="str">
            <v>销售专员</v>
          </cell>
          <cell r="F434" t="str">
            <v>17397588563639619</v>
          </cell>
          <cell r="G434" t="str">
            <v>24</v>
          </cell>
          <cell r="H434" t="str">
            <v>8</v>
          </cell>
          <cell r="I434" t="str">
            <v>14229</v>
          </cell>
        </row>
        <row r="434">
          <cell r="Y434" t="str">
            <v>16</v>
          </cell>
        </row>
        <row r="434">
          <cell r="AG434" t="str">
            <v>16</v>
          </cell>
        </row>
        <row r="434">
          <cell r="AL434" t="str">
            <v>16</v>
          </cell>
        </row>
        <row r="435">
          <cell r="A435" t="str">
            <v>李浩瀚</v>
          </cell>
          <cell r="B435" t="str">
            <v>上海&amp;成都&amp;深圳销售（9.30-18.30）</v>
          </cell>
          <cell r="C435" t="str">
            <v>营销中心-上海营销一部-朱行悟组</v>
          </cell>
        </row>
        <row r="435">
          <cell r="E435" t="str">
            <v>资深销售二级</v>
          </cell>
          <cell r="F435" t="str">
            <v>16916327080745605</v>
          </cell>
          <cell r="G435" t="str">
            <v>24</v>
          </cell>
          <cell r="H435" t="str">
            <v>8</v>
          </cell>
          <cell r="I435" t="str">
            <v>14643</v>
          </cell>
        </row>
        <row r="435">
          <cell r="Y435" t="str">
            <v>4</v>
          </cell>
        </row>
        <row r="435">
          <cell r="AG435" t="str">
            <v>8</v>
          </cell>
        </row>
        <row r="435">
          <cell r="AL435" t="str">
            <v>8</v>
          </cell>
        </row>
        <row r="436">
          <cell r="A436" t="str">
            <v>吕静龙</v>
          </cell>
          <cell r="B436" t="str">
            <v>上海&amp;成都&amp;深圳销售（9.30-18.30）</v>
          </cell>
          <cell r="C436" t="str">
            <v>营销中心-上海营销一部-朱行悟组</v>
          </cell>
        </row>
        <row r="436">
          <cell r="E436" t="str">
            <v>销售专员</v>
          </cell>
          <cell r="F436" t="str">
            <v>17409674239166483</v>
          </cell>
          <cell r="G436" t="str">
            <v>22</v>
          </cell>
          <cell r="H436" t="str">
            <v>8</v>
          </cell>
          <cell r="I436" t="str">
            <v>13685</v>
          </cell>
        </row>
        <row r="436">
          <cell r="V436" t="str">
            <v>1</v>
          </cell>
        </row>
        <row r="436">
          <cell r="Y436" t="str">
            <v>8</v>
          </cell>
        </row>
        <row r="436">
          <cell r="AG436" t="str">
            <v>8</v>
          </cell>
        </row>
        <row r="436">
          <cell r="AL436" t="str">
            <v>8</v>
          </cell>
        </row>
        <row r="437">
          <cell r="A437" t="str">
            <v>罗丹丹</v>
          </cell>
          <cell r="B437" t="str">
            <v>上海&amp;成都&amp;深圳销售（9.30-18.30）</v>
          </cell>
          <cell r="C437" t="str">
            <v>营销中心-上海营销一部-朱行悟组</v>
          </cell>
        </row>
        <row r="437">
          <cell r="E437" t="str">
            <v>销售专员</v>
          </cell>
          <cell r="F437" t="str">
            <v>17326733832797150</v>
          </cell>
          <cell r="G437" t="str">
            <v>23</v>
          </cell>
          <cell r="H437" t="str">
            <v>8</v>
          </cell>
          <cell r="I437" t="str">
            <v>14798</v>
          </cell>
        </row>
        <row r="438">
          <cell r="A438" t="str">
            <v>马泽生</v>
          </cell>
          <cell r="B438" t="str">
            <v>上海&amp;成都&amp;深圳销售（9.30-18.30）</v>
          </cell>
          <cell r="C438" t="str">
            <v>营销中心-上海营销一部-朱行悟组</v>
          </cell>
        </row>
        <row r="438">
          <cell r="E438" t="str">
            <v>资深销售五级</v>
          </cell>
          <cell r="F438" t="str">
            <v>253257141138885166</v>
          </cell>
          <cell r="G438" t="str">
            <v>23</v>
          </cell>
          <cell r="H438" t="str">
            <v>8</v>
          </cell>
          <cell r="I438" t="str">
            <v>14042</v>
          </cell>
        </row>
        <row r="438">
          <cell r="AE438" t="str">
            <v>1</v>
          </cell>
        </row>
        <row r="439">
          <cell r="A439" t="str">
            <v>漆嘉欣</v>
          </cell>
          <cell r="B439" t="str">
            <v>上海&amp;成都&amp;深圳销售（9.30-18.30）</v>
          </cell>
          <cell r="C439" t="str">
            <v>营销中心-上海营销一部-朱行悟组</v>
          </cell>
        </row>
        <row r="439">
          <cell r="E439" t="str">
            <v>销售专员</v>
          </cell>
          <cell r="F439" t="str">
            <v>17532357419302577</v>
          </cell>
          <cell r="G439" t="str">
            <v>7</v>
          </cell>
          <cell r="H439" t="str">
            <v>2</v>
          </cell>
          <cell r="I439" t="str">
            <v>3216</v>
          </cell>
        </row>
        <row r="439">
          <cell r="Q439" t="str">
            <v>1</v>
          </cell>
        </row>
        <row r="440">
          <cell r="A440" t="str">
            <v>汪笑青</v>
          </cell>
          <cell r="B440" t="str">
            <v>上海&amp;成都&amp;深圳销售（9.30-18.30）</v>
          </cell>
          <cell r="C440" t="str">
            <v>营销中心-上海营销一部-朱行悟组</v>
          </cell>
        </row>
        <row r="440">
          <cell r="E440" t="str">
            <v>销售专员</v>
          </cell>
          <cell r="F440" t="str">
            <v>17167752112442812</v>
          </cell>
          <cell r="G440" t="str">
            <v>22</v>
          </cell>
          <cell r="H440" t="str">
            <v>8</v>
          </cell>
          <cell r="I440" t="str">
            <v>13889</v>
          </cell>
        </row>
        <row r="440">
          <cell r="V440" t="str">
            <v>1</v>
          </cell>
        </row>
        <row r="441">
          <cell r="A441" t="str">
            <v>叶雅雅</v>
          </cell>
          <cell r="B441" t="str">
            <v>上海&amp;成都&amp;深圳销售（9.30-18.30）</v>
          </cell>
          <cell r="C441" t="str">
            <v>营销中心-上海营销一部-朱行悟组</v>
          </cell>
        </row>
        <row r="441">
          <cell r="E441" t="str">
            <v>销售专员</v>
          </cell>
          <cell r="F441" t="str">
            <v>17518535781649319</v>
          </cell>
          <cell r="G441" t="str">
            <v>18</v>
          </cell>
          <cell r="H441" t="str">
            <v>6</v>
          </cell>
          <cell r="I441" t="str">
            <v>8586</v>
          </cell>
          <cell r="J441" t="str">
            <v>1</v>
          </cell>
          <cell r="K441" t="str">
            <v>2</v>
          </cell>
        </row>
        <row r="441">
          <cell r="Q441" t="str">
            <v>1</v>
          </cell>
        </row>
        <row r="441">
          <cell r="W441" t="str">
            <v>8</v>
          </cell>
        </row>
        <row r="442">
          <cell r="A442" t="str">
            <v>岳娟</v>
          </cell>
          <cell r="B442" t="str">
            <v>上海&amp;成都&amp;深圳销售（9.30-18.30）</v>
          </cell>
          <cell r="C442" t="str">
            <v>营销中心-上海营销一部-朱行悟组</v>
          </cell>
        </row>
        <row r="442">
          <cell r="E442" t="str">
            <v>资深销售三级</v>
          </cell>
          <cell r="F442" t="str">
            <v>2839026820758732</v>
          </cell>
          <cell r="G442" t="str">
            <v>23</v>
          </cell>
          <cell r="H442" t="str">
            <v>8</v>
          </cell>
          <cell r="I442" t="str">
            <v>13824</v>
          </cell>
        </row>
        <row r="443">
          <cell r="A443" t="str">
            <v>朱行悟</v>
          </cell>
          <cell r="B443" t="str">
            <v>上海&amp;成都&amp;深圳销售（9.30-18.30）</v>
          </cell>
          <cell r="C443" t="str">
            <v>营销中心-上海营销一部-朱行悟组</v>
          </cell>
        </row>
        <row r="443">
          <cell r="E443" t="str">
            <v>中级销售主管</v>
          </cell>
          <cell r="F443" t="str">
            <v>142000585626493124</v>
          </cell>
          <cell r="G443" t="str">
            <v>23</v>
          </cell>
          <cell r="H443" t="str">
            <v>8</v>
          </cell>
          <cell r="I443" t="str">
            <v>14466</v>
          </cell>
        </row>
        <row r="443">
          <cell r="W443" t="str">
            <v>4</v>
          </cell>
        </row>
        <row r="444">
          <cell r="A444" t="str">
            <v>陈兰兰</v>
          </cell>
          <cell r="B444" t="str">
            <v>上海&amp;成都&amp;深圳销售（9.30-18.30）</v>
          </cell>
          <cell r="C444" t="str">
            <v>营销中心-上海营销一部-朱行悟组-周媛组</v>
          </cell>
        </row>
        <row r="444">
          <cell r="E444" t="str">
            <v>销售专员</v>
          </cell>
          <cell r="F444" t="str">
            <v>17318955228131364</v>
          </cell>
          <cell r="G444" t="str">
            <v>21</v>
          </cell>
          <cell r="H444" t="str">
            <v>8</v>
          </cell>
          <cell r="I444" t="str">
            <v>12587</v>
          </cell>
        </row>
        <row r="444">
          <cell r="V444" t="str">
            <v>1</v>
          </cell>
          <cell r="W444" t="str">
            <v>8</v>
          </cell>
        </row>
        <row r="444">
          <cell r="Y444" t="str">
            <v>8</v>
          </cell>
        </row>
        <row r="444">
          <cell r="AG444" t="str">
            <v>8</v>
          </cell>
        </row>
        <row r="444">
          <cell r="AL444" t="str">
            <v>8</v>
          </cell>
        </row>
        <row r="445">
          <cell r="A445" t="str">
            <v>贺提鸿</v>
          </cell>
          <cell r="B445" t="str">
            <v>上海&amp;成都&amp;深圳销售（9.30-18.30）</v>
          </cell>
          <cell r="C445" t="str">
            <v>营销中心-上海营销一部-朱行悟组-周媛组</v>
          </cell>
        </row>
        <row r="445">
          <cell r="E445" t="str">
            <v>销售专员</v>
          </cell>
          <cell r="F445" t="str">
            <v>17175531475771217</v>
          </cell>
          <cell r="G445" t="str">
            <v>24</v>
          </cell>
          <cell r="H445" t="str">
            <v>8</v>
          </cell>
          <cell r="I445" t="str">
            <v>14811</v>
          </cell>
          <cell r="J445" t="str">
            <v>1</v>
          </cell>
          <cell r="K445" t="str">
            <v>3</v>
          </cell>
        </row>
        <row r="445">
          <cell r="Y445" t="str">
            <v>3.5</v>
          </cell>
        </row>
        <row r="445">
          <cell r="AG445" t="str">
            <v>3</v>
          </cell>
        </row>
        <row r="445">
          <cell r="AL445" t="str">
            <v>3</v>
          </cell>
        </row>
        <row r="446">
          <cell r="A446" t="str">
            <v>刘一帆</v>
          </cell>
          <cell r="B446" t="str">
            <v>上海&amp;成都&amp;深圳销售（9.30-18.30）</v>
          </cell>
          <cell r="C446" t="str">
            <v>营销中心-上海营销一部-朱行悟组-周媛组</v>
          </cell>
        </row>
        <row r="446">
          <cell r="E446" t="str">
            <v>销售专员</v>
          </cell>
          <cell r="F446" t="str">
            <v>17530642803713250</v>
          </cell>
          <cell r="G446" t="str">
            <v>9</v>
          </cell>
          <cell r="H446" t="str">
            <v>2</v>
          </cell>
          <cell r="I446" t="str">
            <v>4699</v>
          </cell>
        </row>
        <row r="446">
          <cell r="Q446" t="str">
            <v>1</v>
          </cell>
        </row>
        <row r="447">
          <cell r="A447" t="str">
            <v>屈淑怡</v>
          </cell>
          <cell r="B447" t="str">
            <v>上海&amp;成都&amp;深圳销售（9.30-18.30）</v>
          </cell>
          <cell r="C447" t="str">
            <v>营销中心-上海营销一部-朱行悟组-周媛组</v>
          </cell>
        </row>
        <row r="447">
          <cell r="E447" t="str">
            <v>销售专员</v>
          </cell>
          <cell r="F447" t="str">
            <v>17266256540782148</v>
          </cell>
          <cell r="G447" t="str">
            <v>22</v>
          </cell>
          <cell r="H447" t="str">
            <v>8</v>
          </cell>
          <cell r="I447" t="str">
            <v>14018</v>
          </cell>
        </row>
        <row r="447">
          <cell r="V447" t="str">
            <v>1</v>
          </cell>
        </row>
        <row r="448">
          <cell r="A448" t="str">
            <v>张文静</v>
          </cell>
          <cell r="B448" t="str">
            <v>上海&amp;成都&amp;深圳销售（9.30-18.30）</v>
          </cell>
          <cell r="C448" t="str">
            <v>营销中心-上海营销一部-朱行悟组-周媛组</v>
          </cell>
        </row>
        <row r="448">
          <cell r="E448" t="str">
            <v>销售专员</v>
          </cell>
          <cell r="F448" t="str">
            <v>17410524671202871</v>
          </cell>
          <cell r="G448" t="str">
            <v>23</v>
          </cell>
          <cell r="H448" t="str">
            <v>8</v>
          </cell>
          <cell r="I448" t="str">
            <v>14214</v>
          </cell>
        </row>
        <row r="449">
          <cell r="A449" t="str">
            <v>张韬</v>
          </cell>
          <cell r="B449" t="str">
            <v>上海&amp;成都&amp;深圳销售（9.30-18.30）</v>
          </cell>
          <cell r="C449" t="str">
            <v>营销中心-上海营销一部-朱行悟组-周媛组</v>
          </cell>
        </row>
        <row r="449">
          <cell r="E449" t="str">
            <v>销售专员</v>
          </cell>
          <cell r="F449" t="str">
            <v>1753409828797532</v>
          </cell>
          <cell r="G449" t="str">
            <v>5</v>
          </cell>
          <cell r="H449" t="str">
            <v>2</v>
          </cell>
          <cell r="I449" t="str">
            <v>2512</v>
          </cell>
        </row>
        <row r="449">
          <cell r="Q449" t="str">
            <v>1</v>
          </cell>
        </row>
        <row r="450">
          <cell r="A450" t="str">
            <v>周媛</v>
          </cell>
          <cell r="B450" t="str">
            <v>上海&amp;成都&amp;深圳销售（9.30-18.30）</v>
          </cell>
          <cell r="C450" t="str">
            <v>营销中心-上海营销一部-朱行悟组-周媛组</v>
          </cell>
        </row>
        <row r="450">
          <cell r="E450" t="str">
            <v>销售主管</v>
          </cell>
          <cell r="F450" t="str">
            <v>2161285015693043</v>
          </cell>
          <cell r="G450" t="str">
            <v>23</v>
          </cell>
          <cell r="H450" t="str">
            <v>8</v>
          </cell>
          <cell r="I450" t="str">
            <v>13850</v>
          </cell>
        </row>
        <row r="451">
          <cell r="A451" t="str">
            <v>朱兴佳</v>
          </cell>
          <cell r="B451" t="str">
            <v>上海&amp;成都&amp;深圳销售（9.30-18.30）</v>
          </cell>
          <cell r="C451" t="str">
            <v>营销中心-上海营销一部-朱行悟组-周媛组</v>
          </cell>
        </row>
        <row r="451">
          <cell r="E451" t="str">
            <v>销售专员</v>
          </cell>
          <cell r="F451" t="str">
            <v>17434720334997892</v>
          </cell>
          <cell r="G451" t="str">
            <v>23</v>
          </cell>
          <cell r="H451" t="str">
            <v>8</v>
          </cell>
          <cell r="I451" t="str">
            <v>13894</v>
          </cell>
          <cell r="J451" t="str">
            <v>1</v>
          </cell>
          <cell r="K451" t="str">
            <v>2</v>
          </cell>
        </row>
        <row r="452">
          <cell r="A452" t="str">
            <v>康琪</v>
          </cell>
          <cell r="B452" t="str">
            <v>上海&amp;成都&amp;深圳销售（9.30-18.30）</v>
          </cell>
          <cell r="C452" t="str">
            <v>营销中心-深圳营销中心</v>
          </cell>
        </row>
        <row r="452">
          <cell r="E452" t="str">
            <v>资深销售一级</v>
          </cell>
          <cell r="F452" t="str">
            <v>17230826855818287</v>
          </cell>
          <cell r="G452" t="str">
            <v>23</v>
          </cell>
          <cell r="H452" t="str">
            <v>8</v>
          </cell>
          <cell r="I452" t="str">
            <v>15275</v>
          </cell>
        </row>
        <row r="453">
          <cell r="A453" t="str">
            <v>罗培生</v>
          </cell>
          <cell r="B453" t="str">
            <v>深圳考勤组（研发团队）</v>
          </cell>
          <cell r="C453" t="str">
            <v>营销中心-深圳营销中心</v>
          </cell>
        </row>
        <row r="453">
          <cell r="E453" t="str">
            <v>研发&amp;营销总监</v>
          </cell>
          <cell r="F453" t="str">
            <v>023103421932055773</v>
          </cell>
          <cell r="G453" t="str">
            <v>18</v>
          </cell>
          <cell r="H453" t="str">
            <v>8</v>
          </cell>
          <cell r="I453" t="str">
            <v>13038</v>
          </cell>
        </row>
        <row r="453">
          <cell r="T453" t="str">
            <v>6</v>
          </cell>
        </row>
        <row r="454">
          <cell r="A454" t="str">
            <v>王通</v>
          </cell>
          <cell r="B454" t="str">
            <v>上海&amp;成都&amp;深圳销售（9.30-18.30）</v>
          </cell>
          <cell r="C454" t="str">
            <v>营销中心-深圳营销中心</v>
          </cell>
        </row>
        <row r="454">
          <cell r="E454" t="str">
            <v>销售专员</v>
          </cell>
          <cell r="F454" t="str">
            <v>17124590165687329</v>
          </cell>
          <cell r="G454" t="str">
            <v>15</v>
          </cell>
          <cell r="H454" t="str">
            <v>8</v>
          </cell>
          <cell r="I454" t="str">
            <v>11993</v>
          </cell>
          <cell r="J454" t="str">
            <v>6</v>
          </cell>
          <cell r="K454" t="str">
            <v>47</v>
          </cell>
        </row>
        <row r="454">
          <cell r="T454" t="str">
            <v>6</v>
          </cell>
        </row>
        <row r="454">
          <cell r="W454" t="str">
            <v>2</v>
          </cell>
        </row>
        <row r="454">
          <cell r="Y454" t="str">
            <v>25</v>
          </cell>
        </row>
        <row r="454">
          <cell r="AG454" t="str">
            <v>16</v>
          </cell>
        </row>
        <row r="454">
          <cell r="AL454" t="str">
            <v>16</v>
          </cell>
        </row>
        <row r="455">
          <cell r="A455" t="str">
            <v>伍俊杰</v>
          </cell>
          <cell r="B455" t="str">
            <v>深圳运营</v>
          </cell>
          <cell r="C455" t="str">
            <v>营销中心-深圳营销中心</v>
          </cell>
        </row>
        <row r="455">
          <cell r="E455" t="str">
            <v>运营专员</v>
          </cell>
          <cell r="F455" t="str">
            <v>17458180239212791</v>
          </cell>
          <cell r="G455" t="str">
            <v>21</v>
          </cell>
          <cell r="H455" t="str">
            <v>8</v>
          </cell>
          <cell r="I455" t="str">
            <v>12670</v>
          </cell>
        </row>
        <row r="455">
          <cell r="Y455" t="str">
            <v>16</v>
          </cell>
        </row>
        <row r="455">
          <cell r="AG455" t="str">
            <v>16</v>
          </cell>
        </row>
        <row r="455">
          <cell r="AL455" t="str">
            <v>16</v>
          </cell>
        </row>
        <row r="456">
          <cell r="A456" t="str">
            <v>朱梦含</v>
          </cell>
          <cell r="B456" t="str">
            <v>上海&amp;成都&amp;深圳销售（9.30-18.30）</v>
          </cell>
          <cell r="C456" t="str">
            <v>营销中心-深圳营销中心</v>
          </cell>
        </row>
        <row r="456">
          <cell r="E456" t="str">
            <v>销售专员</v>
          </cell>
          <cell r="F456" t="str">
            <v>17403663049754415</v>
          </cell>
          <cell r="G456" t="str">
            <v>18</v>
          </cell>
          <cell r="H456" t="str">
            <v>8</v>
          </cell>
          <cell r="I456" t="str">
            <v>13307</v>
          </cell>
        </row>
        <row r="456">
          <cell r="T456" t="str">
            <v>6</v>
          </cell>
        </row>
        <row r="457">
          <cell r="A457" t="str">
            <v>曹东贏</v>
          </cell>
          <cell r="B457" t="str">
            <v>上海&amp;成都&amp;深圳销售（9.30-18.30）</v>
          </cell>
          <cell r="C457" t="str">
            <v>营销中心-深圳营销中心-李天组</v>
          </cell>
        </row>
        <row r="457">
          <cell r="E457" t="str">
            <v>销售专员</v>
          </cell>
          <cell r="F457" t="str">
            <v>17530662544487004</v>
          </cell>
          <cell r="G457" t="str">
            <v>9</v>
          </cell>
          <cell r="H457" t="str">
            <v>2</v>
          </cell>
          <cell r="I457" t="str">
            <v>4619</v>
          </cell>
        </row>
        <row r="458">
          <cell r="A458" t="str">
            <v>李天</v>
          </cell>
          <cell r="B458" t="str">
            <v>上海&amp;成都&amp;深圳销售（9.30-18.30）</v>
          </cell>
          <cell r="C458" t="str">
            <v>营销中心-深圳营销中心-李天组</v>
          </cell>
        </row>
        <row r="458">
          <cell r="E458" t="str">
            <v>销售主管</v>
          </cell>
          <cell r="F458" t="str">
            <v>17149614107867108</v>
          </cell>
          <cell r="G458" t="str">
            <v>18</v>
          </cell>
          <cell r="H458" t="str">
            <v>8</v>
          </cell>
          <cell r="I458" t="str">
            <v>14363</v>
          </cell>
        </row>
        <row r="458">
          <cell r="T458" t="str">
            <v>6</v>
          </cell>
        </row>
        <row r="458">
          <cell r="AG458" t="str">
            <v>8</v>
          </cell>
        </row>
        <row r="458">
          <cell r="AL458" t="str">
            <v>8</v>
          </cell>
        </row>
        <row r="459">
          <cell r="A459" t="str">
            <v>马亚兰（离职）</v>
          </cell>
          <cell r="B459" t="str">
            <v>未加入考勤组</v>
          </cell>
          <cell r="C459" t="str">
            <v>营销中心-深圳营销中心-李天组</v>
          </cell>
        </row>
        <row r="459">
          <cell r="E459" t="str">
            <v>销售专员</v>
          </cell>
          <cell r="F459" t="str">
            <v>17536696419849390</v>
          </cell>
          <cell r="G459" t="str">
            <v>1</v>
          </cell>
        </row>
        <row r="459">
          <cell r="Q459" t="str">
            <v>1</v>
          </cell>
        </row>
        <row r="459">
          <cell r="S459" t="str">
            <v>2</v>
          </cell>
        </row>
        <row r="460">
          <cell r="A460" t="str">
            <v>陈甜（离职）</v>
          </cell>
          <cell r="B460" t="str">
            <v>未加入考勤组</v>
          </cell>
          <cell r="C460" t="str">
            <v>营销中心-深圳营销中心-习辉平组</v>
          </cell>
        </row>
        <row r="460">
          <cell r="E460" t="str">
            <v>销售专员</v>
          </cell>
          <cell r="F460" t="str">
            <v>17445995934588109</v>
          </cell>
          <cell r="G460" t="str">
            <v>21</v>
          </cell>
          <cell r="H460" t="str">
            <v>8</v>
          </cell>
          <cell r="I460" t="str">
            <v>12696</v>
          </cell>
        </row>
        <row r="460">
          <cell r="V460" t="str">
            <v>2.5</v>
          </cell>
        </row>
        <row r="461">
          <cell r="A461" t="str">
            <v>刘建光</v>
          </cell>
          <cell r="B461" t="str">
            <v>上海&amp;成都&amp;深圳销售（9.30-18.30）</v>
          </cell>
          <cell r="C461" t="str">
            <v>营销中心-深圳营销中心-习辉平组</v>
          </cell>
        </row>
        <row r="461">
          <cell r="E461" t="str">
            <v>销售专员</v>
          </cell>
          <cell r="F461" t="str">
            <v>17174648416644086</v>
          </cell>
          <cell r="G461" t="str">
            <v>18</v>
          </cell>
          <cell r="H461" t="str">
            <v>8</v>
          </cell>
          <cell r="I461" t="str">
            <v>10933</v>
          </cell>
        </row>
        <row r="461">
          <cell r="W461" t="str">
            <v>24</v>
          </cell>
        </row>
        <row r="461">
          <cell r="Y461" t="str">
            <v>16</v>
          </cell>
        </row>
        <row r="461">
          <cell r="AG461" t="str">
            <v>16</v>
          </cell>
        </row>
        <row r="461">
          <cell r="AL461" t="str">
            <v>16</v>
          </cell>
        </row>
        <row r="462">
          <cell r="A462" t="str">
            <v>刘晶</v>
          </cell>
          <cell r="B462" t="str">
            <v>上海&amp;成都&amp;深圳销售（9.30-18.30）</v>
          </cell>
          <cell r="C462" t="str">
            <v>营销中心-深圳营销中心-习辉平组</v>
          </cell>
        </row>
        <row r="462">
          <cell r="E462" t="str">
            <v>销售专员</v>
          </cell>
          <cell r="F462" t="str">
            <v>17199753742375997</v>
          </cell>
          <cell r="G462" t="str">
            <v>23</v>
          </cell>
          <cell r="H462" t="str">
            <v>8</v>
          </cell>
          <cell r="I462" t="str">
            <v>14038</v>
          </cell>
        </row>
        <row r="462">
          <cell r="Y462" t="str">
            <v>21</v>
          </cell>
        </row>
        <row r="462">
          <cell r="AG462" t="str">
            <v>13</v>
          </cell>
        </row>
        <row r="462">
          <cell r="AL462" t="str">
            <v>13</v>
          </cell>
        </row>
        <row r="463">
          <cell r="A463" t="str">
            <v>欧迪</v>
          </cell>
          <cell r="B463" t="str">
            <v>上海&amp;成都&amp;深圳销售（9.30-18.30）</v>
          </cell>
          <cell r="C463" t="str">
            <v>营销中心-深圳营销中心-习辉平组</v>
          </cell>
        </row>
        <row r="463">
          <cell r="E463" t="str">
            <v>销售专员</v>
          </cell>
          <cell r="F463" t="str">
            <v>17300831817514122</v>
          </cell>
          <cell r="G463" t="str">
            <v>23</v>
          </cell>
          <cell r="H463" t="str">
            <v>8</v>
          </cell>
          <cell r="I463" t="str">
            <v>13814</v>
          </cell>
        </row>
        <row r="464">
          <cell r="A464" t="str">
            <v>吴婵冰</v>
          </cell>
          <cell r="B464" t="str">
            <v>上海&amp;成都&amp;深圳销售（9.30-18.30）</v>
          </cell>
          <cell r="C464" t="str">
            <v>营销中心-深圳营销中心-习辉平组</v>
          </cell>
        </row>
        <row r="464">
          <cell r="E464" t="str">
            <v>销售专员</v>
          </cell>
          <cell r="F464" t="str">
            <v>1742438071180436</v>
          </cell>
          <cell r="G464" t="str">
            <v>17</v>
          </cell>
          <cell r="H464" t="str">
            <v>8</v>
          </cell>
          <cell r="I464" t="str">
            <v>13133</v>
          </cell>
        </row>
        <row r="464">
          <cell r="T464" t="str">
            <v>6</v>
          </cell>
        </row>
        <row r="464">
          <cell r="V464" t="str">
            <v>1</v>
          </cell>
          <cell r="W464" t="str">
            <v>5</v>
          </cell>
        </row>
        <row r="465">
          <cell r="A465" t="str">
            <v>习辉平</v>
          </cell>
          <cell r="B465" t="str">
            <v>上海&amp;成都&amp;深圳销售（9.30-18.30）</v>
          </cell>
          <cell r="C465" t="str">
            <v>营销中心-深圳营销中心-习辉平组</v>
          </cell>
        </row>
        <row r="465">
          <cell r="E465" t="str">
            <v>销售主管</v>
          </cell>
          <cell r="F465" t="str">
            <v>17107316894367317</v>
          </cell>
          <cell r="G465" t="str">
            <v>22</v>
          </cell>
          <cell r="H465" t="str">
            <v>8</v>
          </cell>
          <cell r="I465" t="str">
            <v>14293</v>
          </cell>
        </row>
        <row r="465">
          <cell r="Y465" t="str">
            <v>10.5</v>
          </cell>
        </row>
        <row r="465">
          <cell r="AG465" t="str">
            <v>8</v>
          </cell>
        </row>
        <row r="465">
          <cell r="AL465" t="str">
            <v>8</v>
          </cell>
        </row>
        <row r="466">
          <cell r="A466" t="str">
            <v>曾广光</v>
          </cell>
          <cell r="B466" t="str">
            <v>上海&amp;成都&amp;深圳销售（9.30-18.30）</v>
          </cell>
          <cell r="C466" t="str">
            <v>营销中心-深圳营销中心-习辉平组</v>
          </cell>
        </row>
        <row r="466">
          <cell r="E466" t="str">
            <v>销售专员</v>
          </cell>
          <cell r="F466" t="str">
            <v>17247470209592646</v>
          </cell>
          <cell r="G466" t="str">
            <v>23</v>
          </cell>
          <cell r="H466" t="str">
            <v>8</v>
          </cell>
          <cell r="I466" t="str">
            <v>14238</v>
          </cell>
          <cell r="J466" t="str">
            <v>2</v>
          </cell>
          <cell r="K466" t="str">
            <v>2</v>
          </cell>
        </row>
        <row r="467">
          <cell r="A467" t="str">
            <v>张展腾</v>
          </cell>
          <cell r="B467" t="str">
            <v>上海&amp;成都&amp;深圳销售（9.30-18.30）</v>
          </cell>
          <cell r="C467" t="str">
            <v>营销中心-深圳营销中心-习辉平组</v>
          </cell>
        </row>
        <row r="467">
          <cell r="E467" t="str">
            <v>销售专员</v>
          </cell>
          <cell r="F467" t="str">
            <v>17180699185995426</v>
          </cell>
          <cell r="G467" t="str">
            <v>21</v>
          </cell>
          <cell r="H467" t="str">
            <v>8</v>
          </cell>
          <cell r="I467" t="str">
            <v>16155</v>
          </cell>
        </row>
        <row r="467">
          <cell r="T467" t="str">
            <v>6</v>
          </cell>
          <cell r="U467" t="str">
            <v>2.5</v>
          </cell>
        </row>
        <row r="467">
          <cell r="Y467" t="str">
            <v>13.5</v>
          </cell>
        </row>
        <row r="467">
          <cell r="AG467" t="str">
            <v>40</v>
          </cell>
        </row>
        <row r="467">
          <cell r="AL467" t="str">
            <v>40</v>
          </cell>
        </row>
        <row r="468">
          <cell r="A468" t="str">
            <v>党磊</v>
          </cell>
          <cell r="B468" t="str">
            <v>西安营销中心</v>
          </cell>
          <cell r="C468" t="str">
            <v>营销中心-西安营销中心</v>
          </cell>
        </row>
        <row r="468">
          <cell r="E468" t="str">
            <v>销售专员</v>
          </cell>
          <cell r="F468" t="str">
            <v>16911120135484440</v>
          </cell>
          <cell r="G468" t="str">
            <v>23</v>
          </cell>
          <cell r="H468" t="str">
            <v>8</v>
          </cell>
          <cell r="I468" t="str">
            <v>16443</v>
          </cell>
        </row>
        <row r="469">
          <cell r="A469" t="str">
            <v>杜修文</v>
          </cell>
          <cell r="B469" t="str">
            <v>西安营销中心</v>
          </cell>
          <cell r="C469" t="str">
            <v>营销中心-西安营销中心</v>
          </cell>
        </row>
        <row r="469">
          <cell r="E469" t="str">
            <v>销售专员</v>
          </cell>
          <cell r="F469" t="str">
            <v>16914579453438253</v>
          </cell>
          <cell r="G469" t="str">
            <v>23</v>
          </cell>
          <cell r="H469" t="str">
            <v>8</v>
          </cell>
          <cell r="I469" t="str">
            <v>16273</v>
          </cell>
          <cell r="J469" t="str">
            <v>1</v>
          </cell>
          <cell r="K469" t="str">
            <v>1</v>
          </cell>
        </row>
        <row r="470">
          <cell r="A470" t="str">
            <v>李根德</v>
          </cell>
          <cell r="B470" t="str">
            <v>西安营销中心</v>
          </cell>
          <cell r="C470" t="str">
            <v>营销中心-西安营销中心</v>
          </cell>
        </row>
        <row r="470">
          <cell r="E470" t="str">
            <v>新媒体运营</v>
          </cell>
          <cell r="F470" t="str">
            <v>17240342957451635</v>
          </cell>
          <cell r="G470" t="str">
            <v>23</v>
          </cell>
          <cell r="H470" t="str">
            <v>8</v>
          </cell>
          <cell r="I470" t="str">
            <v>16513</v>
          </cell>
        </row>
        <row r="471">
          <cell r="A471" t="str">
            <v>秦羽筱</v>
          </cell>
          <cell r="B471" t="str">
            <v>北京龙岩&amp;郑州&amp;厦门&amp;长沙&amp;西安销售（9.00-18.00）</v>
          </cell>
          <cell r="C471" t="str">
            <v>营销中心-西安营销中心</v>
          </cell>
        </row>
        <row r="471">
          <cell r="E471" t="str">
            <v>销售专员</v>
          </cell>
          <cell r="F471" t="str">
            <v>17409692933073662</v>
          </cell>
          <cell r="G471" t="str">
            <v>23</v>
          </cell>
          <cell r="H471" t="str">
            <v>8</v>
          </cell>
          <cell r="I471" t="str">
            <v>15290</v>
          </cell>
        </row>
        <row r="471">
          <cell r="V471" t="str">
            <v>0.5</v>
          </cell>
        </row>
        <row r="472">
          <cell r="A472" t="str">
            <v>王磊</v>
          </cell>
          <cell r="B472" t="str">
            <v>西安营销中心</v>
          </cell>
          <cell r="C472" t="str">
            <v>营销中心-西安营销中心</v>
          </cell>
        </row>
        <row r="472">
          <cell r="E472" t="str">
            <v>销售专员</v>
          </cell>
          <cell r="F472" t="str">
            <v>17101257311033449</v>
          </cell>
          <cell r="G472" t="str">
            <v>19</v>
          </cell>
          <cell r="H472" t="str">
            <v>8</v>
          </cell>
          <cell r="I472" t="str">
            <v>13957</v>
          </cell>
        </row>
        <row r="472">
          <cell r="V472" t="str">
            <v>1</v>
          </cell>
          <cell r="W472" t="str">
            <v>24</v>
          </cell>
        </row>
        <row r="473">
          <cell r="A473" t="str">
            <v>杨馨雨</v>
          </cell>
          <cell r="B473" t="str">
            <v>长沙办公室（含西安北京运营）</v>
          </cell>
          <cell r="C473" t="str">
            <v>营销中心-西安营销中心</v>
          </cell>
        </row>
        <row r="473">
          <cell r="E473" t="str">
            <v>运营专员</v>
          </cell>
          <cell r="F473" t="str">
            <v>17457185155192733</v>
          </cell>
          <cell r="G473" t="str">
            <v>21</v>
          </cell>
          <cell r="H473" t="str">
            <v>8</v>
          </cell>
          <cell r="I473" t="str">
            <v>12665</v>
          </cell>
        </row>
        <row r="473">
          <cell r="V473" t="str">
            <v>2</v>
          </cell>
        </row>
        <row r="473">
          <cell r="Y473" t="str">
            <v>8</v>
          </cell>
        </row>
        <row r="473">
          <cell r="AG473" t="str">
            <v>8</v>
          </cell>
        </row>
        <row r="473">
          <cell r="AL473" t="str">
            <v>8</v>
          </cell>
        </row>
        <row r="474">
          <cell r="A474" t="str">
            <v>袁欢</v>
          </cell>
          <cell r="B474" t="str">
            <v>西安营销中心</v>
          </cell>
          <cell r="C474" t="str">
            <v>营销中心-西安营销中心</v>
          </cell>
        </row>
        <row r="474">
          <cell r="E474" t="str">
            <v>销售专员</v>
          </cell>
          <cell r="F474" t="str">
            <v>17228365386421763</v>
          </cell>
          <cell r="G474" t="str">
            <v>23</v>
          </cell>
          <cell r="H474" t="str">
            <v>8</v>
          </cell>
          <cell r="I474" t="str">
            <v>15569</v>
          </cell>
        </row>
        <row r="475">
          <cell r="A475" t="str">
            <v>袁晶</v>
          </cell>
          <cell r="B475" t="str">
            <v>西安营销中心</v>
          </cell>
          <cell r="C475" t="str">
            <v>营销中心-西安营销中心</v>
          </cell>
        </row>
        <row r="475">
          <cell r="E475" t="str">
            <v>销售经理</v>
          </cell>
          <cell r="F475" t="str">
            <v>1617943425824777</v>
          </cell>
          <cell r="G475" t="str">
            <v>23</v>
          </cell>
          <cell r="H475" t="str">
            <v>8</v>
          </cell>
          <cell r="I475" t="str">
            <v>14376</v>
          </cell>
        </row>
        <row r="475">
          <cell r="U475" t="str">
            <v>2</v>
          </cell>
        </row>
        <row r="476">
          <cell r="A476" t="str">
            <v>张卓</v>
          </cell>
          <cell r="B476" t="str">
            <v>西安营销中心</v>
          </cell>
          <cell r="C476" t="str">
            <v>营销中心-西安营销中心</v>
          </cell>
        </row>
        <row r="476">
          <cell r="E476" t="str">
            <v>销售专员</v>
          </cell>
          <cell r="F476" t="str">
            <v>16931897416036858</v>
          </cell>
          <cell r="G476" t="str">
            <v>23</v>
          </cell>
          <cell r="H476" t="str">
            <v>8</v>
          </cell>
          <cell r="I476" t="str">
            <v>16012</v>
          </cell>
        </row>
        <row r="476">
          <cell r="V476" t="str">
            <v>0.5</v>
          </cell>
        </row>
        <row r="477">
          <cell r="A477" t="str">
            <v>黄伟</v>
          </cell>
          <cell r="B477" t="str">
            <v>北京龙岩&amp;郑州&amp;厦门&amp;长沙&amp;西安销售（9.00-18.00）</v>
          </cell>
          <cell r="C477" t="str">
            <v>营销中心-西安营销中心-黄伟组</v>
          </cell>
        </row>
        <row r="477">
          <cell r="E477" t="str">
            <v>销售主管</v>
          </cell>
          <cell r="F477" t="str">
            <v>16908552335211230</v>
          </cell>
          <cell r="G477" t="str">
            <v>19</v>
          </cell>
          <cell r="H477" t="str">
            <v>8</v>
          </cell>
          <cell r="I477" t="str">
            <v>13842</v>
          </cell>
        </row>
        <row r="477">
          <cell r="U477" t="str">
            <v>8</v>
          </cell>
        </row>
        <row r="477">
          <cell r="Y477" t="str">
            <v>28</v>
          </cell>
        </row>
        <row r="478">
          <cell r="A478" t="str">
            <v>舒幸晨</v>
          </cell>
          <cell r="B478" t="str">
            <v>北京龙岩&amp;郑州&amp;厦门&amp;长沙&amp;西安销售（9.00-18.00）</v>
          </cell>
          <cell r="C478" t="str">
            <v>营销中心-西安营销中心-黄伟组</v>
          </cell>
        </row>
        <row r="478">
          <cell r="E478" t="str">
            <v>销售专员</v>
          </cell>
          <cell r="F478" t="str">
            <v>17513386227518367</v>
          </cell>
          <cell r="G478" t="str">
            <v>23</v>
          </cell>
          <cell r="H478" t="str">
            <v>8</v>
          </cell>
          <cell r="I478" t="str">
            <v>14765</v>
          </cell>
        </row>
        <row r="478">
          <cell r="Q478" t="str">
            <v>1</v>
          </cell>
        </row>
        <row r="479">
          <cell r="A479" t="str">
            <v>张啸</v>
          </cell>
          <cell r="B479" t="str">
            <v>北京龙岩&amp;郑州&amp;厦门&amp;长沙&amp;西安销售（9.00-18.00）</v>
          </cell>
          <cell r="C479" t="str">
            <v>营销中心-西安营销中心-黄伟组</v>
          </cell>
        </row>
        <row r="479">
          <cell r="E479" t="str">
            <v>销售专员</v>
          </cell>
          <cell r="F479" t="str">
            <v>17515935140591710</v>
          </cell>
          <cell r="G479" t="str">
            <v>20</v>
          </cell>
          <cell r="H479" t="str">
            <v>8</v>
          </cell>
          <cell r="I479" t="str">
            <v>11726</v>
          </cell>
          <cell r="J479" t="str">
            <v>1</v>
          </cell>
          <cell r="K479" t="str">
            <v>192</v>
          </cell>
        </row>
        <row r="480">
          <cell r="A480" t="str">
            <v>蔡小明</v>
          </cell>
          <cell r="B480" t="str">
            <v>北京龙岩&amp;郑州&amp;厦门&amp;长沙&amp;西安销售（9.00-18.00）</v>
          </cell>
          <cell r="C480" t="str">
            <v>营销中心-厦门营销二部</v>
          </cell>
        </row>
        <row r="480">
          <cell r="E480" t="str">
            <v>销售专员</v>
          </cell>
          <cell r="F480" t="str">
            <v>3659081661-1705212527</v>
          </cell>
          <cell r="G480" t="str">
            <v>23</v>
          </cell>
          <cell r="H480" t="str">
            <v>8</v>
          </cell>
          <cell r="I480" t="str">
            <v>12578</v>
          </cell>
        </row>
        <row r="481">
          <cell r="A481" t="str">
            <v>陈敏莲</v>
          </cell>
          <cell r="B481" t="str">
            <v>北京龙岩&amp;郑州&amp;厦门&amp;长沙&amp;西安销售（9.00-18.00）</v>
          </cell>
          <cell r="C481" t="str">
            <v>营销中心-厦门营销二部</v>
          </cell>
        </row>
        <row r="481">
          <cell r="E481" t="str">
            <v>资深销售一级</v>
          </cell>
          <cell r="F481" t="str">
            <v>17168616049444007</v>
          </cell>
          <cell r="G481" t="str">
            <v>24</v>
          </cell>
          <cell r="H481" t="str">
            <v>8</v>
          </cell>
          <cell r="I481" t="str">
            <v>11928</v>
          </cell>
        </row>
        <row r="481">
          <cell r="W481" t="str">
            <v>1.5</v>
          </cell>
        </row>
        <row r="481">
          <cell r="AG481" t="str">
            <v>2</v>
          </cell>
        </row>
        <row r="481">
          <cell r="AL481" t="str">
            <v>2</v>
          </cell>
        </row>
        <row r="482">
          <cell r="A482" t="str">
            <v>陈燕钟</v>
          </cell>
          <cell r="B482" t="str">
            <v>北京龙岩&amp;郑州&amp;厦门&amp;长沙&amp;西安销售（9.00-18.00）</v>
          </cell>
          <cell r="C482" t="str">
            <v>营销中心-厦门营销二部</v>
          </cell>
        </row>
        <row r="482">
          <cell r="E482" t="str">
            <v>销售专员</v>
          </cell>
          <cell r="F482" t="str">
            <v>1740964297702469</v>
          </cell>
          <cell r="G482" t="str">
            <v>23</v>
          </cell>
          <cell r="H482" t="str">
            <v>8</v>
          </cell>
          <cell r="I482" t="str">
            <v>11904</v>
          </cell>
        </row>
        <row r="483">
          <cell r="A483" t="str">
            <v>蒋昌铭</v>
          </cell>
          <cell r="B483" t="str">
            <v>北京龙岩&amp;郑州&amp;厦门&amp;长沙&amp;西安销售（9.00-18.00）</v>
          </cell>
          <cell r="C483" t="str">
            <v>营销中心-厦门营销二部</v>
          </cell>
        </row>
        <row r="483">
          <cell r="E483" t="str">
            <v>销售专员</v>
          </cell>
          <cell r="F483" t="str">
            <v>17005292987563407</v>
          </cell>
          <cell r="G483" t="str">
            <v>23</v>
          </cell>
          <cell r="H483" t="str">
            <v>8</v>
          </cell>
          <cell r="I483" t="str">
            <v>11315</v>
          </cell>
        </row>
        <row r="484">
          <cell r="A484" t="str">
            <v>李小青</v>
          </cell>
          <cell r="B484" t="str">
            <v>北京龙岩&amp;郑州&amp;厦门&amp;长沙&amp;西安销售（9.00-18.00）</v>
          </cell>
          <cell r="C484" t="str">
            <v>营销中心-厦门营销二部</v>
          </cell>
        </row>
        <row r="484">
          <cell r="E484" t="str">
            <v>资深销售一级</v>
          </cell>
          <cell r="F484" t="str">
            <v>17283501947914644</v>
          </cell>
          <cell r="G484" t="str">
            <v>21</v>
          </cell>
          <cell r="H484" t="str">
            <v>8</v>
          </cell>
          <cell r="I484" t="str">
            <v>10879</v>
          </cell>
          <cell r="J484" t="str">
            <v>2</v>
          </cell>
          <cell r="K484" t="str">
            <v>8</v>
          </cell>
        </row>
        <row r="484">
          <cell r="V484" t="str">
            <v>2</v>
          </cell>
          <cell r="W484" t="str">
            <v>8</v>
          </cell>
        </row>
        <row r="485">
          <cell r="A485" t="str">
            <v>李倩</v>
          </cell>
          <cell r="B485" t="str">
            <v>北京龙岩&amp;郑州&amp;厦门&amp;长沙&amp;西安销售（9.00-18.00）</v>
          </cell>
          <cell r="C485" t="str">
            <v>营销中心-厦门营销二部</v>
          </cell>
        </row>
        <row r="485">
          <cell r="E485" t="str">
            <v>销售专员</v>
          </cell>
          <cell r="F485" t="str">
            <v>17464942245977741</v>
          </cell>
          <cell r="G485" t="str">
            <v>21</v>
          </cell>
          <cell r="H485" t="str">
            <v>8</v>
          </cell>
          <cell r="I485" t="str">
            <v>8938</v>
          </cell>
        </row>
        <row r="485">
          <cell r="V485" t="str">
            <v>2.5</v>
          </cell>
          <cell r="W485" t="str">
            <v>3</v>
          </cell>
        </row>
        <row r="485">
          <cell r="AE485" t="str">
            <v>2</v>
          </cell>
        </row>
        <row r="486">
          <cell r="A486" t="str">
            <v>林福美</v>
          </cell>
          <cell r="B486" t="str">
            <v>北京龙岩&amp;郑州&amp;厦门&amp;长沙&amp;西安销售（9.00-18.00）</v>
          </cell>
          <cell r="C486" t="str">
            <v>营销中心-厦门营销二部</v>
          </cell>
        </row>
        <row r="486">
          <cell r="E486" t="str">
            <v>资深销售二级</v>
          </cell>
          <cell r="F486" t="str">
            <v>16762520071858600</v>
          </cell>
          <cell r="G486" t="str">
            <v>25</v>
          </cell>
          <cell r="H486" t="str">
            <v>8</v>
          </cell>
          <cell r="I486" t="str">
            <v>11396</v>
          </cell>
        </row>
        <row r="486">
          <cell r="V486" t="str">
            <v>0.5</v>
          </cell>
        </row>
        <row r="486">
          <cell r="Y486" t="str">
            <v>16</v>
          </cell>
        </row>
        <row r="486">
          <cell r="AG486" t="str">
            <v>16</v>
          </cell>
        </row>
        <row r="486">
          <cell r="AL486" t="str">
            <v>16</v>
          </cell>
        </row>
        <row r="487">
          <cell r="A487" t="str">
            <v>林海燕</v>
          </cell>
          <cell r="B487" t="str">
            <v>北京龙岩&amp;郑州&amp;厦门&amp;长沙&amp;西安销售（9.00-18.00）</v>
          </cell>
          <cell r="C487" t="str">
            <v>营销中心-厦门营销二部</v>
          </cell>
        </row>
        <row r="487">
          <cell r="E487" t="str">
            <v>新媒体运营</v>
          </cell>
          <cell r="F487" t="str">
            <v>17107268625293759</v>
          </cell>
          <cell r="G487" t="str">
            <v>23</v>
          </cell>
          <cell r="H487" t="str">
            <v>8</v>
          </cell>
          <cell r="I487" t="str">
            <v>11924</v>
          </cell>
          <cell r="J487" t="str">
            <v>4</v>
          </cell>
          <cell r="K487" t="str">
            <v>7</v>
          </cell>
        </row>
        <row r="488">
          <cell r="A488" t="str">
            <v>汤章溢</v>
          </cell>
          <cell r="B488" t="str">
            <v>北京龙岩&amp;郑州&amp;厦门&amp;长沙&amp;西安销售（9.00-18.00）</v>
          </cell>
          <cell r="C488" t="str">
            <v>营销中心-厦门营销二部</v>
          </cell>
        </row>
        <row r="488">
          <cell r="E488" t="str">
            <v>营销总监</v>
          </cell>
          <cell r="F488" t="str">
            <v>092405432327669286</v>
          </cell>
          <cell r="G488" t="str">
            <v>21</v>
          </cell>
          <cell r="H488" t="str">
            <v>8</v>
          </cell>
          <cell r="I488" t="str">
            <v>10751</v>
          </cell>
          <cell r="J488" t="str">
            <v>2</v>
          </cell>
          <cell r="K488" t="str">
            <v>10</v>
          </cell>
        </row>
        <row r="488">
          <cell r="V488" t="str">
            <v>2</v>
          </cell>
        </row>
        <row r="488">
          <cell r="Y488" t="str">
            <v>4</v>
          </cell>
        </row>
        <row r="489">
          <cell r="A489" t="str">
            <v>徐琴</v>
          </cell>
          <cell r="B489" t="str">
            <v>北京龙岩&amp;郑州&amp;厦门&amp;长沙&amp;西安销售（9.00-18.00）</v>
          </cell>
          <cell r="C489" t="str">
            <v>营销中心-厦门营销二部</v>
          </cell>
        </row>
        <row r="489">
          <cell r="E489" t="str">
            <v>销售专员</v>
          </cell>
          <cell r="F489" t="str">
            <v>17167737893631440</v>
          </cell>
          <cell r="G489" t="str">
            <v>23</v>
          </cell>
          <cell r="H489" t="str">
            <v>8</v>
          </cell>
          <cell r="I489" t="str">
            <v>11463</v>
          </cell>
        </row>
        <row r="490">
          <cell r="A490" t="str">
            <v>严重阳</v>
          </cell>
          <cell r="B490" t="str">
            <v>北京龙岩&amp;郑州&amp;厦门&amp;长沙&amp;西安销售（9.00-18.00）</v>
          </cell>
          <cell r="C490" t="str">
            <v>营销中心-厦门营销二部</v>
          </cell>
        </row>
        <row r="490">
          <cell r="E490" t="str">
            <v>销售专员</v>
          </cell>
          <cell r="F490" t="str">
            <v>17216995468844841</v>
          </cell>
          <cell r="G490" t="str">
            <v>22</v>
          </cell>
          <cell r="H490" t="str">
            <v>8</v>
          </cell>
          <cell r="I490" t="str">
            <v>10906</v>
          </cell>
        </row>
        <row r="490">
          <cell r="V490" t="str">
            <v>2</v>
          </cell>
          <cell r="W490" t="str">
            <v>3</v>
          </cell>
        </row>
        <row r="490">
          <cell r="AG490" t="str">
            <v>3</v>
          </cell>
        </row>
        <row r="490">
          <cell r="AL490" t="str">
            <v>3</v>
          </cell>
        </row>
        <row r="491">
          <cell r="A491" t="str">
            <v>余鹏飞</v>
          </cell>
          <cell r="B491" t="str">
            <v>北京龙岩&amp;郑州&amp;厦门&amp;长沙&amp;西安销售（9.00-18.00）</v>
          </cell>
          <cell r="C491" t="str">
            <v>营销中心-厦门营销二部</v>
          </cell>
        </row>
        <row r="491">
          <cell r="E491" t="str">
            <v>销售专员</v>
          </cell>
          <cell r="F491" t="str">
            <v>17403598125734215</v>
          </cell>
          <cell r="G491" t="str">
            <v>22</v>
          </cell>
          <cell r="H491" t="str">
            <v>8</v>
          </cell>
          <cell r="I491" t="str">
            <v>11300</v>
          </cell>
        </row>
        <row r="491">
          <cell r="W491" t="str">
            <v>8</v>
          </cell>
        </row>
        <row r="491">
          <cell r="Y491" t="str">
            <v>24</v>
          </cell>
        </row>
        <row r="491">
          <cell r="AG491" t="str">
            <v>24</v>
          </cell>
        </row>
        <row r="491">
          <cell r="AL491" t="str">
            <v>24</v>
          </cell>
        </row>
        <row r="492">
          <cell r="A492" t="str">
            <v>白嘉鹏</v>
          </cell>
          <cell r="B492" t="str">
            <v>厦门办公室</v>
          </cell>
          <cell r="C492" t="str">
            <v>营销中心-厦门营销二部-杜雅妮组</v>
          </cell>
        </row>
        <row r="492">
          <cell r="E492" t="str">
            <v>运营专员</v>
          </cell>
          <cell r="F492" t="str">
            <v>17403589384922139</v>
          </cell>
          <cell r="G492" t="str">
            <v>24</v>
          </cell>
          <cell r="H492" t="str">
            <v>8</v>
          </cell>
          <cell r="I492" t="str">
            <v>12013</v>
          </cell>
        </row>
        <row r="492">
          <cell r="Y492" t="str">
            <v>24</v>
          </cell>
        </row>
        <row r="492">
          <cell r="AG492" t="str">
            <v>32</v>
          </cell>
        </row>
        <row r="492">
          <cell r="AL492" t="str">
            <v>32</v>
          </cell>
        </row>
        <row r="493">
          <cell r="A493" t="str">
            <v>陈可欣</v>
          </cell>
          <cell r="B493" t="str">
            <v>厦门办公室</v>
          </cell>
          <cell r="C493" t="str">
            <v>营销中心-厦门营销二部-杜雅妮组</v>
          </cell>
        </row>
        <row r="493">
          <cell r="E493" t="str">
            <v>运营专员</v>
          </cell>
          <cell r="F493" t="str">
            <v>15959062277087356</v>
          </cell>
          <cell r="G493" t="str">
            <v>24</v>
          </cell>
          <cell r="H493" t="str">
            <v>8</v>
          </cell>
          <cell r="I493" t="str">
            <v>11708</v>
          </cell>
        </row>
        <row r="493">
          <cell r="V493" t="str">
            <v>0.5</v>
          </cell>
        </row>
        <row r="493">
          <cell r="Y493" t="str">
            <v>17</v>
          </cell>
        </row>
        <row r="493">
          <cell r="AG493" t="str">
            <v>24</v>
          </cell>
        </row>
        <row r="493">
          <cell r="AL493" t="str">
            <v>24</v>
          </cell>
        </row>
        <row r="494">
          <cell r="A494" t="str">
            <v>陈珊</v>
          </cell>
          <cell r="B494" t="str">
            <v>厦门办公室</v>
          </cell>
          <cell r="C494" t="str">
            <v>营销中心-厦门营销二部-杜雅妮组</v>
          </cell>
        </row>
        <row r="494">
          <cell r="E494" t="str">
            <v>运营专员</v>
          </cell>
          <cell r="F494" t="str">
            <v>68335106101222274</v>
          </cell>
        </row>
        <row r="494">
          <cell r="H494" t="str">
            <v>8</v>
          </cell>
        </row>
        <row r="494">
          <cell r="AA494" t="str">
            <v>23</v>
          </cell>
        </row>
        <row r="495">
          <cell r="A495" t="str">
            <v>杜雅妮</v>
          </cell>
          <cell r="B495" t="str">
            <v>厦门办公室</v>
          </cell>
          <cell r="C495" t="str">
            <v>营销中心-厦门营销二部-杜雅妮组</v>
          </cell>
        </row>
        <row r="495">
          <cell r="E495" t="str">
            <v>运营主管</v>
          </cell>
          <cell r="F495" t="str">
            <v>213947176026647525</v>
          </cell>
          <cell r="G495" t="str">
            <v>23</v>
          </cell>
          <cell r="H495" t="str">
            <v>8</v>
          </cell>
          <cell r="I495" t="str">
            <v>12779</v>
          </cell>
        </row>
        <row r="495">
          <cell r="Y495" t="str">
            <v>16</v>
          </cell>
        </row>
        <row r="495">
          <cell r="AG495" t="str">
            <v>16</v>
          </cell>
        </row>
        <row r="495">
          <cell r="AL495" t="str">
            <v>16</v>
          </cell>
        </row>
        <row r="496">
          <cell r="A496" t="str">
            <v>林月荧</v>
          </cell>
          <cell r="B496" t="str">
            <v>厦门办公室</v>
          </cell>
          <cell r="C496" t="str">
            <v>营销中心-厦门营销二部-杜雅妮组</v>
          </cell>
        </row>
        <row r="496">
          <cell r="E496" t="str">
            <v>运营专员</v>
          </cell>
          <cell r="F496" t="str">
            <v>16181909348157036</v>
          </cell>
          <cell r="G496" t="str">
            <v>23</v>
          </cell>
          <cell r="H496" t="str">
            <v>8</v>
          </cell>
          <cell r="I496" t="str">
            <v>11339</v>
          </cell>
        </row>
        <row r="496">
          <cell r="Y496" t="str">
            <v>16</v>
          </cell>
        </row>
        <row r="496">
          <cell r="AG496" t="str">
            <v>16</v>
          </cell>
        </row>
        <row r="496">
          <cell r="AL496" t="str">
            <v>16</v>
          </cell>
        </row>
        <row r="497">
          <cell r="A497" t="str">
            <v>王彭</v>
          </cell>
          <cell r="B497" t="str">
            <v>厦门办公室</v>
          </cell>
          <cell r="C497" t="str">
            <v>营销中心-厦门营销二部-杜雅妮组</v>
          </cell>
        </row>
        <row r="497">
          <cell r="E497" t="str">
            <v>运营专员</v>
          </cell>
          <cell r="F497" t="str">
            <v>17464936011882025</v>
          </cell>
          <cell r="G497" t="str">
            <v>23</v>
          </cell>
          <cell r="H497" t="str">
            <v>8</v>
          </cell>
          <cell r="I497" t="str">
            <v>11172</v>
          </cell>
        </row>
        <row r="497">
          <cell r="Y497" t="str">
            <v>24</v>
          </cell>
        </row>
        <row r="497">
          <cell r="AG497" t="str">
            <v>23</v>
          </cell>
        </row>
        <row r="497">
          <cell r="AL497" t="str">
            <v>23</v>
          </cell>
        </row>
        <row r="498">
          <cell r="A498" t="str">
            <v>叶云霞</v>
          </cell>
          <cell r="B498" t="str">
            <v>厦门办公室</v>
          </cell>
          <cell r="C498" t="str">
            <v>营销中心-厦门营销二部-杜雅妮组</v>
          </cell>
        </row>
        <row r="498">
          <cell r="E498" t="str">
            <v>运营专员</v>
          </cell>
          <cell r="F498" t="str">
            <v>16908547099705555</v>
          </cell>
          <cell r="G498" t="str">
            <v>23</v>
          </cell>
          <cell r="H498" t="str">
            <v>8</v>
          </cell>
          <cell r="I498" t="str">
            <v>11481</v>
          </cell>
        </row>
        <row r="498">
          <cell r="Y498" t="str">
            <v>16</v>
          </cell>
        </row>
        <row r="498">
          <cell r="AG498" t="str">
            <v>16</v>
          </cell>
        </row>
        <row r="498">
          <cell r="AI498" t="str">
            <v>8</v>
          </cell>
        </row>
        <row r="498">
          <cell r="AL498" t="str">
            <v>8</v>
          </cell>
        </row>
        <row r="499">
          <cell r="A499" t="str">
            <v>陈智萍</v>
          </cell>
          <cell r="B499" t="str">
            <v>北京龙岩&amp;郑州&amp;厦门&amp;长沙&amp;西安销售（9.00-18.00）</v>
          </cell>
          <cell r="C499" t="str">
            <v>营销中心-厦门营销二部-蓝青青组</v>
          </cell>
        </row>
        <row r="499">
          <cell r="E499" t="str">
            <v>销售专员</v>
          </cell>
          <cell r="F499" t="str">
            <v>17234269282615563</v>
          </cell>
          <cell r="G499" t="str">
            <v>14</v>
          </cell>
          <cell r="H499" t="str">
            <v>8</v>
          </cell>
          <cell r="I499" t="str">
            <v>6983</v>
          </cell>
        </row>
        <row r="499">
          <cell r="X499" t="str">
            <v>4</v>
          </cell>
          <cell r="Y499" t="str">
            <v>8</v>
          </cell>
        </row>
        <row r="499">
          <cell r="AA499" t="str">
            <v>5</v>
          </cell>
        </row>
        <row r="499">
          <cell r="AG499" t="str">
            <v>8</v>
          </cell>
        </row>
        <row r="499">
          <cell r="AL499" t="str">
            <v>8</v>
          </cell>
        </row>
        <row r="500">
          <cell r="A500" t="str">
            <v>赖鹭珍（离职）</v>
          </cell>
          <cell r="B500" t="str">
            <v>未加入考勤组</v>
          </cell>
          <cell r="C500" t="str">
            <v>营销中心-厦门营销二部-蓝青青组</v>
          </cell>
        </row>
        <row r="500">
          <cell r="E500" t="str">
            <v>销售专员</v>
          </cell>
          <cell r="F500" t="str">
            <v>17519387522739388</v>
          </cell>
          <cell r="G500" t="str">
            <v>6</v>
          </cell>
          <cell r="H500" t="str">
            <v>2</v>
          </cell>
          <cell r="I500" t="str">
            <v>3010</v>
          </cell>
          <cell r="J500" t="str">
            <v>1</v>
          </cell>
          <cell r="K500" t="str">
            <v>8</v>
          </cell>
        </row>
        <row r="500">
          <cell r="S500" t="str">
            <v>1</v>
          </cell>
        </row>
        <row r="501">
          <cell r="A501" t="str">
            <v>蓝青青</v>
          </cell>
          <cell r="B501" t="str">
            <v>北京龙岩&amp;郑州&amp;厦门&amp;长沙&amp;西安销售（9.00-18.00）</v>
          </cell>
          <cell r="C501" t="str">
            <v>营销中心-厦门营销二部-蓝青青组</v>
          </cell>
        </row>
        <row r="501">
          <cell r="E501" t="str">
            <v>中级销售主管</v>
          </cell>
          <cell r="F501" t="str">
            <v>16762523471687597</v>
          </cell>
          <cell r="G501" t="str">
            <v>23</v>
          </cell>
          <cell r="H501" t="str">
            <v>8</v>
          </cell>
          <cell r="I501" t="str">
            <v>11552</v>
          </cell>
        </row>
        <row r="502">
          <cell r="A502" t="str">
            <v>翁宵斌（离职）</v>
          </cell>
          <cell r="B502" t="str">
            <v>未加入考勤组</v>
          </cell>
          <cell r="C502" t="str">
            <v>营销中心-厦门营销二部-蓝青青组</v>
          </cell>
        </row>
        <row r="502">
          <cell r="E502" t="str">
            <v>销售专员</v>
          </cell>
          <cell r="F502" t="str">
            <v>17525421228562616</v>
          </cell>
          <cell r="G502" t="str">
            <v>10</v>
          </cell>
          <cell r="H502" t="str">
            <v>4</v>
          </cell>
          <cell r="I502" t="str">
            <v>4466</v>
          </cell>
        </row>
        <row r="502">
          <cell r="R502" t="str">
            <v>1</v>
          </cell>
          <cell r="S502" t="str">
            <v>1</v>
          </cell>
        </row>
        <row r="503">
          <cell r="A503" t="str">
            <v>俞忠</v>
          </cell>
          <cell r="B503" t="str">
            <v>北京龙岩&amp;郑州&amp;厦门&amp;长沙&amp;西安销售（9.00-18.00）</v>
          </cell>
          <cell r="C503" t="str">
            <v>营销中心-厦门营销二部-蓝青青组</v>
          </cell>
        </row>
        <row r="503">
          <cell r="E503" t="str">
            <v>销售专员</v>
          </cell>
          <cell r="F503" t="str">
            <v>17199717767846307</v>
          </cell>
          <cell r="G503" t="str">
            <v>23</v>
          </cell>
          <cell r="H503" t="str">
            <v>8</v>
          </cell>
          <cell r="I503" t="str">
            <v>11488</v>
          </cell>
        </row>
        <row r="503">
          <cell r="Y503" t="str">
            <v>16</v>
          </cell>
        </row>
        <row r="503">
          <cell r="AG503" t="str">
            <v>16</v>
          </cell>
        </row>
        <row r="503">
          <cell r="AL503" t="str">
            <v>16</v>
          </cell>
        </row>
        <row r="504">
          <cell r="A504" t="str">
            <v>张文舋（离职）</v>
          </cell>
          <cell r="B504" t="str">
            <v>未加入考勤组</v>
          </cell>
          <cell r="C504" t="str">
            <v>营销中心-厦门营销二部-蓝青青组</v>
          </cell>
        </row>
        <row r="504">
          <cell r="E504" t="str">
            <v>销售专员</v>
          </cell>
          <cell r="F504" t="str">
            <v>17524563961446058</v>
          </cell>
          <cell r="G504" t="str">
            <v>12</v>
          </cell>
          <cell r="H504" t="str">
            <v>4</v>
          </cell>
          <cell r="I504" t="str">
            <v>4909</v>
          </cell>
          <cell r="J504" t="str">
            <v>1</v>
          </cell>
          <cell r="K504" t="str">
            <v>4</v>
          </cell>
        </row>
        <row r="504">
          <cell r="R504" t="str">
            <v>2</v>
          </cell>
          <cell r="S504" t="str">
            <v>2</v>
          </cell>
        </row>
        <row r="505">
          <cell r="A505" t="str">
            <v>张小萍</v>
          </cell>
          <cell r="B505" t="str">
            <v>北京龙岩&amp;郑州&amp;厦门&amp;长沙&amp;西安销售（9.00-18.00）</v>
          </cell>
          <cell r="C505" t="str">
            <v>营销中心-厦门营销二部-蓝青青组</v>
          </cell>
        </row>
        <row r="505">
          <cell r="E505" t="str">
            <v>销售专员</v>
          </cell>
          <cell r="F505" t="str">
            <v>17155653940109638</v>
          </cell>
          <cell r="G505" t="str">
            <v>23</v>
          </cell>
          <cell r="H505" t="str">
            <v>8</v>
          </cell>
          <cell r="I505" t="str">
            <v>11612</v>
          </cell>
        </row>
        <row r="506">
          <cell r="A506" t="str">
            <v>朱竹静（离职）</v>
          </cell>
          <cell r="B506" t="str">
            <v>未加入考勤组</v>
          </cell>
          <cell r="C506" t="str">
            <v>营销中心-厦门营销二部-蓝青青组</v>
          </cell>
        </row>
        <row r="506">
          <cell r="E506" t="str">
            <v>销售专员</v>
          </cell>
          <cell r="F506" t="str">
            <v>17530596474167000</v>
          </cell>
          <cell r="G506" t="str">
            <v>9</v>
          </cell>
          <cell r="H506" t="str">
            <v>2</v>
          </cell>
          <cell r="I506" t="str">
            <v>3586</v>
          </cell>
        </row>
        <row r="506">
          <cell r="Q506" t="str">
            <v>1</v>
          </cell>
          <cell r="R506" t="str">
            <v>1</v>
          </cell>
        </row>
        <row r="507">
          <cell r="A507" t="str">
            <v>罗剑华</v>
          </cell>
          <cell r="B507" t="str">
            <v>北京龙岩&amp;郑州&amp;厦门&amp;长沙&amp;西安销售（9.00-18.00）</v>
          </cell>
          <cell r="C507" t="str">
            <v>营销中心-厦门营销二部-许财杰组</v>
          </cell>
        </row>
        <row r="507">
          <cell r="E507" t="str">
            <v>销售专员</v>
          </cell>
          <cell r="F507" t="str">
            <v>17283504102482332</v>
          </cell>
          <cell r="G507" t="str">
            <v>23</v>
          </cell>
          <cell r="H507" t="str">
            <v>8</v>
          </cell>
          <cell r="I507" t="str">
            <v>13138</v>
          </cell>
        </row>
        <row r="508">
          <cell r="A508" t="str">
            <v>彭书琴</v>
          </cell>
          <cell r="B508" t="str">
            <v>北京龙岩&amp;郑州&amp;厦门&amp;长沙&amp;西安销售（9.00-18.00）</v>
          </cell>
          <cell r="C508" t="str">
            <v>营销中心-厦门营销二部-许财杰组</v>
          </cell>
        </row>
        <row r="508">
          <cell r="E508" t="str">
            <v>销售专员</v>
          </cell>
          <cell r="F508" t="str">
            <v>17210925806137423</v>
          </cell>
          <cell r="G508" t="str">
            <v>22</v>
          </cell>
          <cell r="H508" t="str">
            <v>8</v>
          </cell>
          <cell r="I508" t="str">
            <v>12136</v>
          </cell>
          <cell r="J508" t="str">
            <v>1</v>
          </cell>
          <cell r="K508" t="str">
            <v>2</v>
          </cell>
        </row>
        <row r="508">
          <cell r="W508" t="str">
            <v>8</v>
          </cell>
        </row>
        <row r="509">
          <cell r="A509" t="str">
            <v>吴晓葵</v>
          </cell>
          <cell r="B509" t="str">
            <v>北京龙岩&amp;郑州&amp;厦门&amp;长沙&amp;西安销售（9.00-18.00）</v>
          </cell>
          <cell r="C509" t="str">
            <v>营销中心-厦门营销二部-许财杰组</v>
          </cell>
        </row>
        <row r="509">
          <cell r="E509" t="str">
            <v>销售专员</v>
          </cell>
          <cell r="F509" t="str">
            <v>1752628640405982</v>
          </cell>
          <cell r="G509" t="str">
            <v>11</v>
          </cell>
          <cell r="H509" t="str">
            <v>4</v>
          </cell>
          <cell r="I509" t="str">
            <v>4891</v>
          </cell>
        </row>
        <row r="509">
          <cell r="Q509" t="str">
            <v>1</v>
          </cell>
        </row>
        <row r="509">
          <cell r="W509" t="str">
            <v>8</v>
          </cell>
        </row>
        <row r="510">
          <cell r="A510" t="str">
            <v>肖福</v>
          </cell>
          <cell r="B510" t="str">
            <v>北京龙岩&amp;郑州&amp;厦门&amp;长沙&amp;西安销售（9.00-18.00）</v>
          </cell>
          <cell r="C510" t="str">
            <v>营销中心-厦门营销二部-许财杰组</v>
          </cell>
        </row>
        <row r="510">
          <cell r="E510" t="str">
            <v>销售专员</v>
          </cell>
          <cell r="F510" t="str">
            <v>17198022794607235</v>
          </cell>
          <cell r="G510" t="str">
            <v>24</v>
          </cell>
          <cell r="H510" t="str">
            <v>8</v>
          </cell>
          <cell r="I510" t="str">
            <v>12737</v>
          </cell>
        </row>
        <row r="510">
          <cell r="Y510" t="str">
            <v>8</v>
          </cell>
        </row>
        <row r="510">
          <cell r="AG510" t="str">
            <v>8</v>
          </cell>
        </row>
        <row r="510">
          <cell r="AL510" t="str">
            <v>8</v>
          </cell>
        </row>
        <row r="511">
          <cell r="A511" t="str">
            <v>许财杰</v>
          </cell>
          <cell r="B511" t="str">
            <v>北京龙岩&amp;郑州&amp;厦门&amp;长沙&amp;西安销售（9.00-18.00）</v>
          </cell>
          <cell r="C511" t="str">
            <v>营销中心-厦门营销二部-许财杰组</v>
          </cell>
        </row>
        <row r="511">
          <cell r="E511" t="str">
            <v>中级销售主管</v>
          </cell>
          <cell r="F511" t="str">
            <v>1597715710653465</v>
          </cell>
          <cell r="G511" t="str">
            <v>23</v>
          </cell>
          <cell r="H511" t="str">
            <v>8</v>
          </cell>
          <cell r="I511" t="str">
            <v>11689</v>
          </cell>
        </row>
        <row r="511">
          <cell r="V511" t="str">
            <v>1</v>
          </cell>
        </row>
        <row r="512">
          <cell r="A512" t="str">
            <v>余金雨（离职）</v>
          </cell>
          <cell r="B512" t="str">
            <v>未加入考勤组</v>
          </cell>
          <cell r="C512" t="str">
            <v>营销中心-厦门营销二部-许财杰组</v>
          </cell>
        </row>
        <row r="512">
          <cell r="E512" t="str">
            <v>销售专员</v>
          </cell>
          <cell r="F512" t="str">
            <v>17527186738022235</v>
          </cell>
          <cell r="G512" t="str">
            <v>11</v>
          </cell>
          <cell r="H512" t="str">
            <v>4</v>
          </cell>
          <cell r="I512" t="str">
            <v>5499</v>
          </cell>
        </row>
        <row r="513">
          <cell r="A513" t="str">
            <v>周建明</v>
          </cell>
          <cell r="B513" t="str">
            <v>北京龙岩&amp;郑州&amp;厦门&amp;长沙&amp;西安销售（9.00-18.00）</v>
          </cell>
          <cell r="C513" t="str">
            <v>营销中心-厦门营销二部-许财杰组</v>
          </cell>
        </row>
        <row r="513">
          <cell r="E513" t="str">
            <v>资深销售一级</v>
          </cell>
          <cell r="F513" t="str">
            <v>16855850463451609</v>
          </cell>
          <cell r="G513" t="str">
            <v>23</v>
          </cell>
          <cell r="H513" t="str">
            <v>8</v>
          </cell>
          <cell r="I513" t="str">
            <v>12341</v>
          </cell>
        </row>
        <row r="514">
          <cell r="A514" t="str">
            <v>陈晓蓉</v>
          </cell>
          <cell r="B514" t="str">
            <v>北京龙岩&amp;郑州&amp;厦门&amp;长沙&amp;西安销售（9.00-18.00）</v>
          </cell>
          <cell r="C514" t="str">
            <v>营销中心-厦门营销二部-许满玉组</v>
          </cell>
        </row>
        <row r="514">
          <cell r="E514" t="str">
            <v>销售专员</v>
          </cell>
          <cell r="F514" t="str">
            <v>17519396017342991</v>
          </cell>
          <cell r="G514" t="str">
            <v>18</v>
          </cell>
          <cell r="H514" t="str">
            <v>6</v>
          </cell>
          <cell r="I514" t="str">
            <v>8635</v>
          </cell>
        </row>
        <row r="514">
          <cell r="X514" t="str">
            <v>0.5</v>
          </cell>
        </row>
        <row r="515">
          <cell r="A515" t="str">
            <v>陈雅婷</v>
          </cell>
          <cell r="B515" t="str">
            <v>北京龙岩&amp;郑州&amp;厦门&amp;长沙&amp;西安销售（9.00-18.00）</v>
          </cell>
          <cell r="C515" t="str">
            <v>营销中心-厦门营销二部-许满玉组</v>
          </cell>
        </row>
        <row r="515">
          <cell r="E515" t="str">
            <v>销售专员</v>
          </cell>
          <cell r="F515" t="str">
            <v>1741569072612210</v>
          </cell>
          <cell r="G515" t="str">
            <v>23</v>
          </cell>
          <cell r="H515" t="str">
            <v>8</v>
          </cell>
          <cell r="I515" t="str">
            <v>11264</v>
          </cell>
        </row>
        <row r="516">
          <cell r="A516" t="str">
            <v>陈锴</v>
          </cell>
          <cell r="B516" t="str">
            <v>北京龙岩&amp;郑州&amp;厦门&amp;长沙&amp;西安销售（9.00-18.00）</v>
          </cell>
          <cell r="C516" t="str">
            <v>营销中心-厦门营销二部-许满玉组</v>
          </cell>
        </row>
        <row r="516">
          <cell r="E516" t="str">
            <v>销售专员</v>
          </cell>
          <cell r="F516" t="str">
            <v>16950008303962328</v>
          </cell>
          <cell r="G516" t="str">
            <v>23</v>
          </cell>
          <cell r="H516" t="str">
            <v>8</v>
          </cell>
          <cell r="I516" t="str">
            <v>11313</v>
          </cell>
        </row>
        <row r="516">
          <cell r="Y516" t="str">
            <v>8</v>
          </cell>
        </row>
        <row r="516">
          <cell r="AG516" t="str">
            <v>8</v>
          </cell>
        </row>
        <row r="516">
          <cell r="AL516" t="str">
            <v>8</v>
          </cell>
        </row>
        <row r="517">
          <cell r="A517" t="str">
            <v>何小梅</v>
          </cell>
          <cell r="B517" t="str">
            <v>北京龙岩&amp;郑州&amp;厦门&amp;长沙&amp;西安销售（9.00-18.00）</v>
          </cell>
          <cell r="C517" t="str">
            <v>营销中心-厦门营销二部-许满玉组</v>
          </cell>
        </row>
        <row r="517">
          <cell r="E517" t="str">
            <v>销售专员</v>
          </cell>
          <cell r="F517" t="str">
            <v>17519368189152446</v>
          </cell>
          <cell r="G517" t="str">
            <v>18</v>
          </cell>
          <cell r="H517" t="str">
            <v>6</v>
          </cell>
          <cell r="I517" t="str">
            <v>8938</v>
          </cell>
        </row>
        <row r="518">
          <cell r="A518" t="str">
            <v>李忠</v>
          </cell>
          <cell r="B518" t="str">
            <v>北京龙岩&amp;郑州&amp;厦门&amp;长沙&amp;西安销售（9.00-18.00）</v>
          </cell>
          <cell r="C518" t="str">
            <v>营销中心-厦门营销二部-许满玉组</v>
          </cell>
        </row>
        <row r="518">
          <cell r="E518" t="str">
            <v>销售专员</v>
          </cell>
          <cell r="F518" t="str">
            <v>17519372264679758</v>
          </cell>
          <cell r="G518" t="str">
            <v>18</v>
          </cell>
          <cell r="H518" t="str">
            <v>6</v>
          </cell>
          <cell r="I518" t="str">
            <v>8957</v>
          </cell>
        </row>
        <row r="519">
          <cell r="A519" t="str">
            <v>许满玉</v>
          </cell>
          <cell r="B519" t="str">
            <v>北京龙岩&amp;郑州&amp;厦门&amp;长沙&amp;西安销售（9.00-18.00）</v>
          </cell>
          <cell r="C519" t="str">
            <v>营销中心-厦门营销二部-许满玉组</v>
          </cell>
        </row>
        <row r="519">
          <cell r="E519" t="str">
            <v>中级销售主管</v>
          </cell>
          <cell r="F519" t="str">
            <v>16151683062543498</v>
          </cell>
          <cell r="G519" t="str">
            <v>23</v>
          </cell>
          <cell r="H519" t="str">
            <v>8</v>
          </cell>
          <cell r="I519" t="str">
            <v>11617</v>
          </cell>
        </row>
        <row r="520">
          <cell r="A520" t="str">
            <v>陈丹琴</v>
          </cell>
          <cell r="B520" t="str">
            <v>北京龙岩&amp;郑州&amp;厦门&amp;长沙&amp;西安销售（9.00-18.00）</v>
          </cell>
          <cell r="C520" t="str">
            <v>营销中心-厦门营销一部</v>
          </cell>
        </row>
        <row r="520">
          <cell r="E520" t="str">
            <v>销售专员</v>
          </cell>
          <cell r="F520" t="str">
            <v>17254987414873861</v>
          </cell>
          <cell r="G520" t="str">
            <v>23</v>
          </cell>
          <cell r="H520" t="str">
            <v>8</v>
          </cell>
          <cell r="I520" t="str">
            <v>12408</v>
          </cell>
          <cell r="J520" t="str">
            <v>1</v>
          </cell>
          <cell r="K520" t="str">
            <v>1</v>
          </cell>
        </row>
        <row r="521">
          <cell r="A521" t="str">
            <v>黄娜君</v>
          </cell>
          <cell r="B521" t="str">
            <v>北京龙岩&amp;郑州&amp;厦门&amp;长沙&amp;西安销售（9.00-18.00）</v>
          </cell>
          <cell r="C521" t="str">
            <v>营销中心-厦门营销一部</v>
          </cell>
        </row>
        <row r="521">
          <cell r="E521" t="str">
            <v>资深销售二级</v>
          </cell>
          <cell r="F521" t="str">
            <v>286964381539795523</v>
          </cell>
          <cell r="G521" t="str">
            <v>8</v>
          </cell>
          <cell r="H521" t="str">
            <v>8</v>
          </cell>
          <cell r="I521" t="str">
            <v>3346</v>
          </cell>
          <cell r="J521" t="str">
            <v>8</v>
          </cell>
          <cell r="K521" t="str">
            <v>120</v>
          </cell>
        </row>
        <row r="521">
          <cell r="W521" t="str">
            <v>127</v>
          </cell>
        </row>
        <row r="522">
          <cell r="A522" t="str">
            <v>蓝坤燕</v>
          </cell>
          <cell r="B522" t="str">
            <v>北京龙岩&amp;郑州&amp;厦门&amp;长沙&amp;西安销售（9.00-18.00）</v>
          </cell>
          <cell r="C522" t="str">
            <v>营销中心-厦门营销一部</v>
          </cell>
        </row>
        <row r="522">
          <cell r="E522" t="str">
            <v>资深销售一级</v>
          </cell>
          <cell r="F522" t="str">
            <v>16176734809969746</v>
          </cell>
          <cell r="G522" t="str">
            <v>23</v>
          </cell>
          <cell r="H522" t="str">
            <v>8</v>
          </cell>
          <cell r="I522" t="str">
            <v>11064</v>
          </cell>
        </row>
        <row r="522">
          <cell r="V522" t="str">
            <v>0.5</v>
          </cell>
        </row>
        <row r="523">
          <cell r="A523" t="str">
            <v>林双玲</v>
          </cell>
          <cell r="B523" t="str">
            <v>北京龙岩&amp;郑州&amp;厦门&amp;长沙&amp;西安销售（9.00-18.00）</v>
          </cell>
          <cell r="C523" t="str">
            <v>营销中心-厦门营销一部</v>
          </cell>
        </row>
        <row r="523">
          <cell r="E523" t="str">
            <v>销售专员</v>
          </cell>
          <cell r="F523" t="str">
            <v>17119358080695523</v>
          </cell>
          <cell r="G523" t="str">
            <v>22</v>
          </cell>
          <cell r="H523" t="str">
            <v>8</v>
          </cell>
          <cell r="I523" t="str">
            <v>10898</v>
          </cell>
        </row>
        <row r="523">
          <cell r="V523" t="str">
            <v>1</v>
          </cell>
        </row>
        <row r="524">
          <cell r="A524" t="str">
            <v>刘益先</v>
          </cell>
          <cell r="B524" t="str">
            <v>北京龙岩&amp;郑州&amp;厦门&amp;长沙&amp;西安销售（9.00-18.00）</v>
          </cell>
          <cell r="C524" t="str">
            <v>营销中心-厦门营销一部</v>
          </cell>
          <cell r="D524" t="str">
            <v>0616684721361704</v>
          </cell>
          <cell r="E524" t="str">
            <v>营销总监</v>
          </cell>
          <cell r="F524" t="str">
            <v>0616684721361704</v>
          </cell>
          <cell r="G524" t="str">
            <v>23</v>
          </cell>
          <cell r="H524" t="str">
            <v>8</v>
          </cell>
          <cell r="I524" t="str">
            <v>13262</v>
          </cell>
          <cell r="J524" t="str">
            <v>2</v>
          </cell>
          <cell r="K524" t="str">
            <v>76</v>
          </cell>
        </row>
        <row r="524">
          <cell r="R524" t="str">
            <v>2</v>
          </cell>
        </row>
        <row r="525">
          <cell r="A525" t="str">
            <v>卢春祥</v>
          </cell>
          <cell r="B525" t="str">
            <v>北京龙岩&amp;郑州&amp;厦门&amp;长沙&amp;西安销售（9.00-18.00）</v>
          </cell>
          <cell r="C525" t="str">
            <v>营销中心-厦门营销一部</v>
          </cell>
        </row>
        <row r="525">
          <cell r="E525" t="str">
            <v>销售专员</v>
          </cell>
          <cell r="F525" t="str">
            <v>17540111413337372</v>
          </cell>
        </row>
        <row r="526">
          <cell r="A526" t="str">
            <v>罗海太</v>
          </cell>
          <cell r="B526" t="str">
            <v>厦门办公室</v>
          </cell>
          <cell r="C526" t="str">
            <v>营销中心-厦门营销一部</v>
          </cell>
        </row>
        <row r="526">
          <cell r="E526" t="str">
            <v>人事专员</v>
          </cell>
          <cell r="F526" t="str">
            <v>17397545372701523</v>
          </cell>
          <cell r="G526" t="str">
            <v>23</v>
          </cell>
          <cell r="H526" t="str">
            <v>8</v>
          </cell>
          <cell r="I526" t="str">
            <v>12769</v>
          </cell>
        </row>
        <row r="527">
          <cell r="A527" t="str">
            <v>罗石琴</v>
          </cell>
          <cell r="B527" t="str">
            <v>北京龙岩&amp;郑州&amp;厦门&amp;长沙&amp;西安销售（9.00-18.00）</v>
          </cell>
          <cell r="C527" t="str">
            <v>营销中心-厦门营销一部</v>
          </cell>
        </row>
        <row r="527">
          <cell r="E527" t="str">
            <v>新媒体运营</v>
          </cell>
          <cell r="F527" t="str">
            <v>17391497573593956</v>
          </cell>
          <cell r="G527" t="str">
            <v>23</v>
          </cell>
          <cell r="H527" t="str">
            <v>8</v>
          </cell>
          <cell r="I527" t="str">
            <v>11927</v>
          </cell>
        </row>
        <row r="528">
          <cell r="A528" t="str">
            <v>宋亚慧</v>
          </cell>
          <cell r="B528" t="str">
            <v>厦门办公室</v>
          </cell>
          <cell r="C528" t="str">
            <v>营销中心-厦门营销一部</v>
          </cell>
        </row>
        <row r="528">
          <cell r="E528" t="str">
            <v>行政前台</v>
          </cell>
          <cell r="F528" t="str">
            <v>17520228642613488</v>
          </cell>
          <cell r="G528" t="str">
            <v>17</v>
          </cell>
          <cell r="H528" t="str">
            <v>6</v>
          </cell>
          <cell r="I528" t="str">
            <v>8466</v>
          </cell>
          <cell r="J528" t="str">
            <v>1</v>
          </cell>
          <cell r="K528" t="str">
            <v>78</v>
          </cell>
        </row>
        <row r="529">
          <cell r="A529" t="str">
            <v>魏力莉</v>
          </cell>
          <cell r="B529" t="str">
            <v>长泰销售（魏力莉）</v>
          </cell>
          <cell r="C529" t="str">
            <v>营销中心-厦门营销一部</v>
          </cell>
          <cell r="D529" t="str">
            <v>093033116538897629</v>
          </cell>
          <cell r="E529" t="str">
            <v>资深销售三级</v>
          </cell>
          <cell r="F529" t="str">
            <v>093033116538897629</v>
          </cell>
          <cell r="G529" t="str">
            <v>23</v>
          </cell>
          <cell r="H529" t="str">
            <v>8</v>
          </cell>
          <cell r="I529" t="str">
            <v>12720</v>
          </cell>
        </row>
        <row r="530">
          <cell r="A530" t="str">
            <v>谢雪平</v>
          </cell>
          <cell r="B530" t="str">
            <v>北京龙岩&amp;郑州&amp;厦门&amp;长沙&amp;西安销售（9.00-18.00）</v>
          </cell>
          <cell r="C530" t="str">
            <v>营销中心-厦门营销一部</v>
          </cell>
        </row>
        <row r="530">
          <cell r="E530" t="str">
            <v>销售专员</v>
          </cell>
          <cell r="F530" t="str">
            <v>17109867464687947</v>
          </cell>
          <cell r="G530" t="str">
            <v>23</v>
          </cell>
          <cell r="H530" t="str">
            <v>8</v>
          </cell>
          <cell r="I530" t="str">
            <v>11370</v>
          </cell>
        </row>
        <row r="531">
          <cell r="A531" t="str">
            <v>许欣瑜</v>
          </cell>
          <cell r="B531" t="str">
            <v>厦门办公室</v>
          </cell>
          <cell r="C531" t="str">
            <v>营销中心-厦门营销一部</v>
          </cell>
        </row>
        <row r="531">
          <cell r="E531" t="str">
            <v>人事专员</v>
          </cell>
          <cell r="F531" t="str">
            <v>17096044580408739</v>
          </cell>
          <cell r="G531" t="str">
            <v>23</v>
          </cell>
          <cell r="H531" t="str">
            <v>8</v>
          </cell>
          <cell r="I531" t="str">
            <v>12524</v>
          </cell>
        </row>
        <row r="532">
          <cell r="A532" t="str">
            <v>杨潮侠</v>
          </cell>
          <cell r="B532" t="str">
            <v>北京龙岩&amp;郑州&amp;厦门&amp;长沙&amp;西安销售（9.00-18.00）</v>
          </cell>
          <cell r="C532" t="str">
            <v>营销中心-厦门营销一部</v>
          </cell>
        </row>
        <row r="532">
          <cell r="E532" t="str">
            <v>销售专员</v>
          </cell>
          <cell r="F532" t="str">
            <v>17218701528005091</v>
          </cell>
          <cell r="G532" t="str">
            <v>23</v>
          </cell>
          <cell r="H532" t="str">
            <v>8</v>
          </cell>
          <cell r="I532" t="str">
            <v>11613</v>
          </cell>
        </row>
        <row r="532">
          <cell r="Y532" t="str">
            <v>8</v>
          </cell>
        </row>
        <row r="532">
          <cell r="AG532" t="str">
            <v>8</v>
          </cell>
        </row>
        <row r="532">
          <cell r="AL532" t="str">
            <v>8</v>
          </cell>
        </row>
        <row r="533">
          <cell r="A533" t="str">
            <v>叶瑞珠</v>
          </cell>
          <cell r="B533" t="str">
            <v>北京龙岩&amp;郑州&amp;厦门&amp;长沙&amp;西安销售（9.00-18.00）</v>
          </cell>
          <cell r="C533" t="str">
            <v>营销中心-厦门营销一部</v>
          </cell>
        </row>
        <row r="533">
          <cell r="E533" t="str">
            <v>销售专员</v>
          </cell>
          <cell r="F533" t="str">
            <v>17119367254713548</v>
          </cell>
          <cell r="G533" t="str">
            <v>23</v>
          </cell>
          <cell r="H533" t="str">
            <v>8</v>
          </cell>
          <cell r="I533" t="str">
            <v>12126</v>
          </cell>
          <cell r="J533" t="str">
            <v>2</v>
          </cell>
          <cell r="K533" t="str">
            <v>2</v>
          </cell>
        </row>
        <row r="534">
          <cell r="A534" t="str">
            <v>郑德鑫</v>
          </cell>
          <cell r="B534" t="str">
            <v>北京龙岩&amp;郑州&amp;厦门&amp;长沙&amp;西安销售（9.00-18.00）</v>
          </cell>
          <cell r="C534" t="str">
            <v>营销中心-厦门营销一部</v>
          </cell>
        </row>
        <row r="534">
          <cell r="E534" t="str">
            <v>销售专员</v>
          </cell>
          <cell r="F534" t="str">
            <v>17525419239787888</v>
          </cell>
          <cell r="G534" t="str">
            <v>13</v>
          </cell>
          <cell r="H534" t="str">
            <v>4</v>
          </cell>
          <cell r="I534" t="str">
            <v>6619</v>
          </cell>
        </row>
        <row r="535">
          <cell r="A535" t="str">
            <v>周贵清</v>
          </cell>
          <cell r="B535" t="str">
            <v>北京龙岩&amp;郑州&amp;厦门&amp;长沙&amp;西安销售（9.00-18.00）</v>
          </cell>
          <cell r="C535" t="str">
            <v>营销中心-厦门营销一部</v>
          </cell>
        </row>
        <row r="535">
          <cell r="E535" t="str">
            <v>销售专员</v>
          </cell>
          <cell r="F535" t="str">
            <v>17261046047587268</v>
          </cell>
          <cell r="G535" t="str">
            <v>23</v>
          </cell>
          <cell r="H535" t="str">
            <v>8</v>
          </cell>
          <cell r="I535" t="str">
            <v>12481</v>
          </cell>
        </row>
        <row r="536">
          <cell r="A536" t="str">
            <v>李梦阳</v>
          </cell>
          <cell r="B536" t="str">
            <v>厦门办公室</v>
          </cell>
          <cell r="C536" t="str">
            <v>营销中心-厦门营销一部-李梦阳组</v>
          </cell>
        </row>
        <row r="536">
          <cell r="E536" t="str">
            <v>运营主管</v>
          </cell>
          <cell r="F536" t="str">
            <v>046025331026283547</v>
          </cell>
          <cell r="G536" t="str">
            <v>28</v>
          </cell>
          <cell r="H536" t="str">
            <v>8</v>
          </cell>
          <cell r="I536" t="str">
            <v>14597</v>
          </cell>
        </row>
        <row r="536">
          <cell r="AG536" t="str">
            <v>40</v>
          </cell>
        </row>
        <row r="536">
          <cell r="AI536" t="str">
            <v>40</v>
          </cell>
        </row>
        <row r="537">
          <cell r="A537" t="str">
            <v>刘悦莉</v>
          </cell>
          <cell r="B537" t="str">
            <v>厦门办公室</v>
          </cell>
          <cell r="C537" t="str">
            <v>营销中心-厦门营销一部-李梦阳组</v>
          </cell>
        </row>
        <row r="537">
          <cell r="E537" t="str">
            <v>运营专员</v>
          </cell>
          <cell r="F537" t="str">
            <v>063010034720997051</v>
          </cell>
          <cell r="G537" t="str">
            <v>28</v>
          </cell>
          <cell r="H537" t="str">
            <v>8</v>
          </cell>
          <cell r="I537" t="str">
            <v>14630</v>
          </cell>
        </row>
        <row r="537">
          <cell r="AG537" t="str">
            <v>40</v>
          </cell>
        </row>
        <row r="537">
          <cell r="AI537" t="str">
            <v>40</v>
          </cell>
        </row>
        <row r="538">
          <cell r="A538" t="str">
            <v>孙敏</v>
          </cell>
          <cell r="B538" t="str">
            <v>厦门办公室</v>
          </cell>
          <cell r="C538" t="str">
            <v>营销中心-厦门营销一部-李梦阳组</v>
          </cell>
        </row>
        <row r="538">
          <cell r="E538" t="str">
            <v>运营专员</v>
          </cell>
          <cell r="F538" t="str">
            <v>2804636356750870</v>
          </cell>
          <cell r="G538" t="str">
            <v>24</v>
          </cell>
          <cell r="H538" t="str">
            <v>8</v>
          </cell>
          <cell r="I538" t="str">
            <v>11699</v>
          </cell>
        </row>
        <row r="538">
          <cell r="V538" t="str">
            <v>1.5</v>
          </cell>
        </row>
        <row r="538">
          <cell r="AG538" t="str">
            <v>16</v>
          </cell>
        </row>
        <row r="538">
          <cell r="AI538" t="str">
            <v>16</v>
          </cell>
        </row>
        <row r="539">
          <cell r="A539" t="str">
            <v>王家盛</v>
          </cell>
          <cell r="B539" t="str">
            <v>厦门办公室</v>
          </cell>
          <cell r="C539" t="str">
            <v>营销中心-厦门营销一部-李梦阳组</v>
          </cell>
        </row>
        <row r="539">
          <cell r="E539" t="str">
            <v>运营专员</v>
          </cell>
          <cell r="F539" t="str">
            <v>263249363029183664</v>
          </cell>
          <cell r="G539" t="str">
            <v>23</v>
          </cell>
          <cell r="H539" t="str">
            <v>8</v>
          </cell>
          <cell r="I539" t="str">
            <v>10784</v>
          </cell>
        </row>
        <row r="539">
          <cell r="V539" t="str">
            <v>4</v>
          </cell>
        </row>
        <row r="539">
          <cell r="AG539" t="str">
            <v>16</v>
          </cell>
        </row>
        <row r="539">
          <cell r="AI539" t="str">
            <v>16</v>
          </cell>
        </row>
        <row r="540">
          <cell r="A540" t="str">
            <v>夜琛</v>
          </cell>
          <cell r="B540" t="str">
            <v>厦门办公室</v>
          </cell>
          <cell r="C540" t="str">
            <v>营销中心-厦门营销一部-李梦阳组</v>
          </cell>
        </row>
        <row r="540">
          <cell r="E540" t="str">
            <v>运营专员</v>
          </cell>
          <cell r="F540" t="str">
            <v>0562086705736895</v>
          </cell>
          <cell r="G540" t="str">
            <v>25</v>
          </cell>
          <cell r="H540" t="str">
            <v>8</v>
          </cell>
          <cell r="I540" t="str">
            <v>12978</v>
          </cell>
        </row>
        <row r="540">
          <cell r="AG540" t="str">
            <v>16</v>
          </cell>
        </row>
        <row r="540">
          <cell r="AI540" t="str">
            <v>16</v>
          </cell>
        </row>
        <row r="541">
          <cell r="A541" t="str">
            <v>陈佳敏</v>
          </cell>
          <cell r="B541" t="str">
            <v>北京龙岩&amp;郑州&amp;厦门&amp;长沙&amp;西安销售（9.00-18.00）</v>
          </cell>
          <cell r="C541" t="str">
            <v>营销中心-厦门营销一部-廖齐辉组</v>
          </cell>
        </row>
        <row r="541">
          <cell r="E541" t="str">
            <v>销售专员</v>
          </cell>
          <cell r="F541" t="str">
            <v>17518507205307848</v>
          </cell>
          <cell r="G541" t="str">
            <v>19</v>
          </cell>
          <cell r="H541" t="str">
            <v>6</v>
          </cell>
          <cell r="I541" t="str">
            <v>9053</v>
          </cell>
        </row>
        <row r="541">
          <cell r="Q541" t="str">
            <v>1</v>
          </cell>
        </row>
        <row r="541">
          <cell r="U541" t="str">
            <v>8</v>
          </cell>
        </row>
        <row r="542">
          <cell r="A542" t="str">
            <v>李雯洁</v>
          </cell>
          <cell r="B542" t="str">
            <v>北京龙岩&amp;郑州&amp;厦门&amp;长沙&amp;西安销售（9.00-18.00）</v>
          </cell>
          <cell r="C542" t="str">
            <v>营销中心-厦门营销一部-廖齐辉组</v>
          </cell>
        </row>
        <row r="542">
          <cell r="E542" t="str">
            <v>销售专员</v>
          </cell>
          <cell r="F542" t="str">
            <v>17524555623091101</v>
          </cell>
          <cell r="G542" t="str">
            <v>14</v>
          </cell>
          <cell r="H542" t="str">
            <v>4</v>
          </cell>
          <cell r="I542" t="str">
            <v>6865</v>
          </cell>
          <cell r="J542" t="str">
            <v>1</v>
          </cell>
          <cell r="K542" t="str">
            <v>100</v>
          </cell>
        </row>
        <row r="542">
          <cell r="U542" t="str">
            <v>8</v>
          </cell>
        </row>
        <row r="543">
          <cell r="A543" t="str">
            <v>廖齐辉</v>
          </cell>
          <cell r="B543" t="str">
            <v>北京龙岩&amp;郑州&amp;厦门&amp;长沙&amp;西安销售（9.00-18.00）</v>
          </cell>
          <cell r="C543" t="str">
            <v>营销中心-厦门营销一部-廖齐辉组</v>
          </cell>
        </row>
        <row r="543">
          <cell r="E543" t="str">
            <v>销售主管</v>
          </cell>
          <cell r="F543" t="str">
            <v>231307494524632207</v>
          </cell>
          <cell r="G543" t="str">
            <v>25</v>
          </cell>
          <cell r="H543" t="str">
            <v>8</v>
          </cell>
          <cell r="I543" t="str">
            <v>15628</v>
          </cell>
        </row>
        <row r="543">
          <cell r="AG543" t="str">
            <v>16</v>
          </cell>
        </row>
        <row r="543">
          <cell r="AL543" t="str">
            <v>16</v>
          </cell>
        </row>
        <row r="544">
          <cell r="A544" t="str">
            <v>罗菲菲</v>
          </cell>
          <cell r="B544" t="str">
            <v>北京龙岩&amp;郑州&amp;厦门&amp;长沙&amp;西安销售（9.00-18.00）</v>
          </cell>
          <cell r="C544" t="str">
            <v>营销中心-厦门营销一部-廖齐辉组</v>
          </cell>
        </row>
        <row r="544">
          <cell r="E544" t="str">
            <v>销售专员</v>
          </cell>
          <cell r="F544" t="str">
            <v>17445931199399873</v>
          </cell>
          <cell r="G544" t="str">
            <v>23</v>
          </cell>
          <cell r="H544" t="str">
            <v>8</v>
          </cell>
          <cell r="I544" t="str">
            <v>12279</v>
          </cell>
        </row>
        <row r="544">
          <cell r="U544" t="str">
            <v>8</v>
          </cell>
        </row>
        <row r="545">
          <cell r="A545" t="str">
            <v>翁鹏举</v>
          </cell>
          <cell r="B545" t="str">
            <v>北京龙岩&amp;郑州&amp;厦门&amp;长沙&amp;西安销售（9.00-18.00）</v>
          </cell>
          <cell r="C545" t="str">
            <v>营销中心-厦门营销一部-廖齐辉组</v>
          </cell>
        </row>
        <row r="545">
          <cell r="E545" t="str">
            <v>销售专员</v>
          </cell>
          <cell r="F545" t="str">
            <v>17524552988628887</v>
          </cell>
          <cell r="G545" t="str">
            <v>14</v>
          </cell>
          <cell r="H545" t="str">
            <v>4</v>
          </cell>
          <cell r="I545" t="str">
            <v>6570</v>
          </cell>
        </row>
        <row r="545">
          <cell r="Q545" t="str">
            <v>1</v>
          </cell>
        </row>
        <row r="545">
          <cell r="U545" t="str">
            <v>8</v>
          </cell>
        </row>
        <row r="546">
          <cell r="A546" t="str">
            <v>陈俊</v>
          </cell>
          <cell r="B546" t="str">
            <v>北京龙岩&amp;郑州&amp;厦门&amp;长沙&amp;西安销售（9.00-18.00）</v>
          </cell>
          <cell r="C546" t="str">
            <v>营销中心-厦门营销一部-刘建镇组</v>
          </cell>
        </row>
        <row r="546">
          <cell r="E546" t="str">
            <v>销售专员</v>
          </cell>
          <cell r="F546" t="str">
            <v>17524554574986147</v>
          </cell>
          <cell r="G546" t="str">
            <v>14</v>
          </cell>
          <cell r="H546" t="str">
            <v>4</v>
          </cell>
          <cell r="I546" t="str">
            <v>7085</v>
          </cell>
        </row>
        <row r="547">
          <cell r="A547" t="str">
            <v>何静</v>
          </cell>
          <cell r="B547" t="str">
            <v>北京龙岩&amp;郑州&amp;厦门&amp;长沙&amp;西安销售（9.00-18.00）</v>
          </cell>
          <cell r="C547" t="str">
            <v>营销中心-厦门营销一部-刘建镇组</v>
          </cell>
        </row>
        <row r="547">
          <cell r="E547" t="str">
            <v>销售专员</v>
          </cell>
          <cell r="F547" t="str">
            <v>17435568165717199</v>
          </cell>
          <cell r="G547" t="str">
            <v>23</v>
          </cell>
          <cell r="H547" t="str">
            <v>8</v>
          </cell>
          <cell r="I547" t="str">
            <v>11464</v>
          </cell>
        </row>
        <row r="547">
          <cell r="W547" t="str">
            <v>2.5</v>
          </cell>
        </row>
        <row r="548">
          <cell r="A548" t="str">
            <v>李山鹏</v>
          </cell>
          <cell r="B548" t="str">
            <v>北京龙岩&amp;郑州&amp;厦门&amp;长沙&amp;西安销售（9.00-18.00）</v>
          </cell>
          <cell r="C548" t="str">
            <v>营销中心-厦门营销一部-刘建镇组</v>
          </cell>
        </row>
        <row r="548">
          <cell r="E548" t="str">
            <v>销售专员</v>
          </cell>
          <cell r="F548" t="str">
            <v>17514183244743963</v>
          </cell>
          <cell r="G548" t="str">
            <v>22</v>
          </cell>
          <cell r="H548" t="str">
            <v>8</v>
          </cell>
          <cell r="I548" t="str">
            <v>10983</v>
          </cell>
        </row>
        <row r="549">
          <cell r="A549" t="str">
            <v>刘建镇</v>
          </cell>
          <cell r="B549" t="str">
            <v>北京龙岩&amp;郑州&amp;厦门&amp;长沙&amp;西安销售（9.00-18.00）</v>
          </cell>
          <cell r="C549" t="str">
            <v>营销中心-厦门营销一部-刘建镇组</v>
          </cell>
        </row>
        <row r="549">
          <cell r="E549" t="str">
            <v>销售主管</v>
          </cell>
          <cell r="F549" t="str">
            <v>16843973611906318</v>
          </cell>
          <cell r="G549" t="str">
            <v>23</v>
          </cell>
          <cell r="H549" t="str">
            <v>8</v>
          </cell>
          <cell r="I549" t="str">
            <v>11766</v>
          </cell>
        </row>
        <row r="550">
          <cell r="A550" t="str">
            <v>石胜铭</v>
          </cell>
          <cell r="B550" t="str">
            <v>北京龙岩&amp;郑州&amp;厦门&amp;长沙&amp;西安销售（9.00-18.00）</v>
          </cell>
          <cell r="C550" t="str">
            <v>营销中心-厦门营销一部-刘建镇组</v>
          </cell>
        </row>
        <row r="550">
          <cell r="E550" t="str">
            <v>销售专员</v>
          </cell>
          <cell r="F550" t="str">
            <v>17513328257333774</v>
          </cell>
          <cell r="G550" t="str">
            <v>23</v>
          </cell>
          <cell r="H550" t="str">
            <v>8</v>
          </cell>
          <cell r="I550" t="str">
            <v>10948</v>
          </cell>
        </row>
        <row r="550">
          <cell r="Q550" t="str">
            <v>1</v>
          </cell>
        </row>
        <row r="551">
          <cell r="A551" t="str">
            <v>林龙腾（离职）</v>
          </cell>
          <cell r="B551" t="str">
            <v>未加入考勤组</v>
          </cell>
          <cell r="C551" t="str">
            <v>营销中心-厦门营销一部-郑鸿政组</v>
          </cell>
        </row>
        <row r="551">
          <cell r="E551" t="str">
            <v>销售专员</v>
          </cell>
          <cell r="F551" t="str">
            <v>17494465506553620</v>
          </cell>
          <cell r="G551" t="str">
            <v>23</v>
          </cell>
          <cell r="H551" t="str">
            <v>8</v>
          </cell>
          <cell r="I551" t="str">
            <v>11287</v>
          </cell>
        </row>
        <row r="552">
          <cell r="A552" t="str">
            <v>农秋双</v>
          </cell>
          <cell r="B552" t="str">
            <v>北京龙岩&amp;郑州&amp;厦门&amp;长沙&amp;西安销售（9.00-18.00）</v>
          </cell>
          <cell r="C552" t="str">
            <v>营销中心-厦门营销一部-郑鸿政组</v>
          </cell>
        </row>
        <row r="552">
          <cell r="E552" t="str">
            <v>销售专员</v>
          </cell>
          <cell r="F552" t="str">
            <v>17421743406853698</v>
          </cell>
          <cell r="G552" t="str">
            <v>23</v>
          </cell>
          <cell r="H552" t="str">
            <v>8</v>
          </cell>
          <cell r="I552" t="str">
            <v>12110</v>
          </cell>
        </row>
        <row r="553">
          <cell r="A553" t="str">
            <v>吴瑞浩</v>
          </cell>
          <cell r="B553" t="str">
            <v>北京龙岩&amp;郑州&amp;厦门&amp;长沙&amp;西安销售（9.00-18.00）</v>
          </cell>
          <cell r="C553" t="str">
            <v>营销中心-厦门营销一部-郑鸿政组</v>
          </cell>
        </row>
        <row r="553">
          <cell r="E553" t="str">
            <v>销售专员</v>
          </cell>
          <cell r="F553" t="str">
            <v>17434691548927623</v>
          </cell>
          <cell r="G553" t="str">
            <v>23</v>
          </cell>
          <cell r="H553" t="str">
            <v>8</v>
          </cell>
          <cell r="I553" t="str">
            <v>11730</v>
          </cell>
        </row>
        <row r="554">
          <cell r="A554" t="str">
            <v>薛妍莹</v>
          </cell>
          <cell r="B554" t="str">
            <v>北京龙岩&amp;郑州&amp;厦门&amp;长沙&amp;西安销售（9.00-18.00）</v>
          </cell>
          <cell r="C554" t="str">
            <v>营销中心-厦门营销一部-郑鸿政组</v>
          </cell>
        </row>
        <row r="554">
          <cell r="E554" t="str">
            <v>销售专员</v>
          </cell>
          <cell r="F554" t="str">
            <v>17525428703483789</v>
          </cell>
          <cell r="G554" t="str">
            <v>13</v>
          </cell>
          <cell r="H554" t="str">
            <v>4</v>
          </cell>
          <cell r="I554" t="str">
            <v>6248</v>
          </cell>
        </row>
        <row r="554">
          <cell r="Q554" t="str">
            <v>1</v>
          </cell>
        </row>
        <row r="555">
          <cell r="A555" t="str">
            <v>杨本毅</v>
          </cell>
          <cell r="B555" t="str">
            <v>北京龙岩&amp;郑州&amp;厦门&amp;长沙&amp;西安销售（9.00-18.00）</v>
          </cell>
          <cell r="C555" t="str">
            <v>营销中心-厦门营销一部-郑鸿政组</v>
          </cell>
        </row>
        <row r="555">
          <cell r="E555" t="str">
            <v>销售专员</v>
          </cell>
          <cell r="F555" t="str">
            <v>17409630891403629</v>
          </cell>
          <cell r="G555" t="str">
            <v>24</v>
          </cell>
          <cell r="H555" t="str">
            <v>8</v>
          </cell>
          <cell r="I555" t="str">
            <v>12322</v>
          </cell>
        </row>
        <row r="555">
          <cell r="Y555" t="str">
            <v>14</v>
          </cell>
        </row>
        <row r="555">
          <cell r="AG555" t="str">
            <v>14</v>
          </cell>
        </row>
        <row r="555">
          <cell r="AL555" t="str">
            <v>14</v>
          </cell>
        </row>
        <row r="556">
          <cell r="A556" t="str">
            <v>袁成荫</v>
          </cell>
          <cell r="B556" t="str">
            <v>北京龙岩&amp;郑州&amp;厦门&amp;长沙&amp;西安销售（9.00-18.00）</v>
          </cell>
          <cell r="C556" t="str">
            <v>营销中心-厦门营销一部-郑鸿政组</v>
          </cell>
        </row>
        <row r="556">
          <cell r="E556" t="str">
            <v>销售专员</v>
          </cell>
          <cell r="F556" t="str">
            <v>17400139873498485</v>
          </cell>
          <cell r="G556" t="str">
            <v>23</v>
          </cell>
          <cell r="H556" t="str">
            <v>8</v>
          </cell>
          <cell r="I556" t="str">
            <v>11562</v>
          </cell>
        </row>
        <row r="557">
          <cell r="A557" t="str">
            <v>郑鸿政</v>
          </cell>
          <cell r="B557" t="str">
            <v>北京龙岩&amp;郑州&amp;厦门&amp;长沙&amp;西安销售（9.00-18.00）</v>
          </cell>
          <cell r="C557" t="str">
            <v>营销中心-厦门营销一部-郑鸿政组</v>
          </cell>
        </row>
        <row r="557">
          <cell r="E557" t="str">
            <v>销售主管</v>
          </cell>
          <cell r="F557" t="str">
            <v>17191937127341355</v>
          </cell>
          <cell r="G557" t="str">
            <v>23</v>
          </cell>
          <cell r="H557" t="str">
            <v>8</v>
          </cell>
          <cell r="I557" t="str">
            <v>12219</v>
          </cell>
        </row>
        <row r="557">
          <cell r="U557" t="str">
            <v>2.77</v>
          </cell>
        </row>
        <row r="558">
          <cell r="A558" t="str">
            <v>安治豪</v>
          </cell>
          <cell r="B558" t="str">
            <v>北京龙岩&amp;郑州&amp;厦门&amp;长沙&amp;西安销售（9.00-18.00）</v>
          </cell>
          <cell r="C558" t="str">
            <v>营销中心-郑州营销中心</v>
          </cell>
        </row>
        <row r="558">
          <cell r="E558" t="str">
            <v>销售专员</v>
          </cell>
          <cell r="F558" t="str">
            <v>16989905264738515</v>
          </cell>
          <cell r="G558" t="str">
            <v>22</v>
          </cell>
          <cell r="H558" t="str">
            <v>8</v>
          </cell>
          <cell r="I558" t="str">
            <v>10891</v>
          </cell>
        </row>
        <row r="558">
          <cell r="V558" t="str">
            <v>1</v>
          </cell>
        </row>
        <row r="559">
          <cell r="A559" t="str">
            <v>谷星辰（离职）</v>
          </cell>
          <cell r="B559" t="str">
            <v>未加入考勤组</v>
          </cell>
          <cell r="C559" t="str">
            <v>营销中心-郑州营销中心</v>
          </cell>
        </row>
        <row r="559">
          <cell r="E559" t="str">
            <v>销售专员</v>
          </cell>
          <cell r="F559" t="str">
            <v>17409692668279165</v>
          </cell>
          <cell r="G559" t="str">
            <v>20</v>
          </cell>
          <cell r="H559" t="str">
            <v>8</v>
          </cell>
          <cell r="I559" t="str">
            <v>10164</v>
          </cell>
        </row>
        <row r="559">
          <cell r="S559" t="str">
            <v>1</v>
          </cell>
        </row>
        <row r="559">
          <cell r="Y559" t="str">
            <v>16</v>
          </cell>
        </row>
        <row r="560">
          <cell r="A560" t="str">
            <v>郭学雷</v>
          </cell>
          <cell r="B560" t="str">
            <v>北京龙岩&amp;郑州&amp;厦门&amp;长沙&amp;西安销售（9.00-18.00）</v>
          </cell>
          <cell r="C560" t="str">
            <v>营销中心-郑州营销中心</v>
          </cell>
        </row>
        <row r="560">
          <cell r="E560" t="str">
            <v>营销总监</v>
          </cell>
          <cell r="F560" t="str">
            <v>045050455736418046</v>
          </cell>
          <cell r="G560" t="str">
            <v>23</v>
          </cell>
          <cell r="H560" t="str">
            <v>8</v>
          </cell>
          <cell r="I560" t="str">
            <v>11276</v>
          </cell>
        </row>
        <row r="560">
          <cell r="R560" t="str">
            <v>1</v>
          </cell>
        </row>
        <row r="561">
          <cell r="A561" t="str">
            <v>陆慧敏</v>
          </cell>
          <cell r="B561" t="str">
            <v>北京龙岩&amp;郑州&amp;厦门&amp;长沙&amp;西安销售（9.00-18.00）</v>
          </cell>
          <cell r="C561" t="str">
            <v>营销中心-郑州营销中心</v>
          </cell>
        </row>
        <row r="561">
          <cell r="E561" t="str">
            <v>资深销售二级</v>
          </cell>
          <cell r="F561" t="str">
            <v>273264400037768590</v>
          </cell>
          <cell r="G561" t="str">
            <v>23</v>
          </cell>
          <cell r="H561" t="str">
            <v>8</v>
          </cell>
          <cell r="I561" t="str">
            <v>11073</v>
          </cell>
        </row>
        <row r="561">
          <cell r="R561" t="str">
            <v>1</v>
          </cell>
        </row>
        <row r="562">
          <cell r="A562" t="str">
            <v>齐慎慎</v>
          </cell>
          <cell r="B562" t="str">
            <v>北京龙岩&amp;郑州&amp;厦门&amp;长沙&amp;西安销售（9.00-18.00）</v>
          </cell>
          <cell r="C562" t="str">
            <v>营销中心-郑州营销中心</v>
          </cell>
        </row>
        <row r="562">
          <cell r="E562" t="str">
            <v>销售专员</v>
          </cell>
          <cell r="F562" t="str">
            <v>17542872274668915</v>
          </cell>
        </row>
        <row r="563">
          <cell r="A563" t="str">
            <v>吴昭霖</v>
          </cell>
          <cell r="B563" t="str">
            <v>北京龙岩&amp;郑州&amp;厦门&amp;长沙&amp;西安销售（9.00-18.00）</v>
          </cell>
          <cell r="C563" t="str">
            <v>营销中心-郑州营销中心</v>
          </cell>
        </row>
        <row r="563">
          <cell r="E563" t="str">
            <v>新媒体运营</v>
          </cell>
          <cell r="F563" t="str">
            <v>17409701826685178</v>
          </cell>
          <cell r="G563" t="str">
            <v>23</v>
          </cell>
          <cell r="H563" t="str">
            <v>8</v>
          </cell>
          <cell r="I563" t="str">
            <v>11316</v>
          </cell>
          <cell r="J563" t="str">
            <v>1</v>
          </cell>
          <cell r="K563" t="str">
            <v>1</v>
          </cell>
        </row>
        <row r="564">
          <cell r="A564" t="str">
            <v>薛爱哲（离职）</v>
          </cell>
          <cell r="B564" t="str">
            <v>未加入考勤组</v>
          </cell>
          <cell r="C564" t="str">
            <v>营销中心-郑州营销中心</v>
          </cell>
        </row>
        <row r="564">
          <cell r="E564" t="str">
            <v>销售专员</v>
          </cell>
          <cell r="F564" t="str">
            <v>17397620692309977</v>
          </cell>
          <cell r="G564" t="str">
            <v>19</v>
          </cell>
          <cell r="H564" t="str">
            <v>8</v>
          </cell>
          <cell r="I564" t="str">
            <v>9317</v>
          </cell>
        </row>
        <row r="564">
          <cell r="S564" t="str">
            <v>1</v>
          </cell>
        </row>
        <row r="564">
          <cell r="W564" t="str">
            <v>8</v>
          </cell>
        </row>
        <row r="564">
          <cell r="Y564" t="str">
            <v>16</v>
          </cell>
        </row>
        <row r="565">
          <cell r="A565" t="str">
            <v>张珍珠</v>
          </cell>
          <cell r="B565" t="str">
            <v>北京龙岩&amp;郑州&amp;厦门&amp;长沙&amp;西安销售（9.00-18.00）</v>
          </cell>
          <cell r="C565" t="str">
            <v>营销中心-郑州营销中心</v>
          </cell>
        </row>
        <row r="565">
          <cell r="E565" t="str">
            <v>资深销售二级</v>
          </cell>
          <cell r="F565" t="str">
            <v>112242540224350931</v>
          </cell>
          <cell r="G565" t="str">
            <v>25</v>
          </cell>
          <cell r="H565" t="str">
            <v>8</v>
          </cell>
          <cell r="I565" t="str">
            <v>12536</v>
          </cell>
        </row>
        <row r="565">
          <cell r="W565" t="str">
            <v>3</v>
          </cell>
        </row>
        <row r="566">
          <cell r="A566" t="str">
            <v>柴明军</v>
          </cell>
          <cell r="B566" t="str">
            <v>郑州分部</v>
          </cell>
          <cell r="C566" t="str">
            <v>营销中心-郑州营销中心-张庆庆组</v>
          </cell>
        </row>
        <row r="566">
          <cell r="E566" t="str">
            <v>运营专员</v>
          </cell>
          <cell r="F566" t="str">
            <v>03295966202726404929</v>
          </cell>
          <cell r="G566" t="str">
            <v>14</v>
          </cell>
          <cell r="H566" t="str">
            <v>4</v>
          </cell>
          <cell r="I566" t="str">
            <v>6838</v>
          </cell>
        </row>
        <row r="566">
          <cell r="Q566" t="str">
            <v>1</v>
          </cell>
        </row>
        <row r="567">
          <cell r="A567" t="str">
            <v>柴明军（副）（离职）</v>
          </cell>
          <cell r="B567" t="str">
            <v>未加入考勤组</v>
          </cell>
          <cell r="C567" t="str">
            <v>营销中心-郑州营销中心-张庆庆组</v>
          </cell>
        </row>
        <row r="567">
          <cell r="E567" t="str">
            <v>运营专员</v>
          </cell>
          <cell r="F567" t="str">
            <v>15946970388354518</v>
          </cell>
          <cell r="G567" t="str">
            <v>9</v>
          </cell>
          <cell r="H567" t="str">
            <v>4</v>
          </cell>
          <cell r="I567" t="str">
            <v>4915</v>
          </cell>
        </row>
        <row r="567">
          <cell r="S567" t="str">
            <v>1</v>
          </cell>
        </row>
        <row r="568">
          <cell r="A568" t="str">
            <v>邢卓远</v>
          </cell>
          <cell r="B568" t="str">
            <v>郑州分部</v>
          </cell>
          <cell r="C568" t="str">
            <v>营销中心-郑州营销中心-张庆庆组</v>
          </cell>
        </row>
        <row r="568">
          <cell r="E568" t="str">
            <v>运营专员</v>
          </cell>
          <cell r="F568" t="str">
            <v>17095184863124866</v>
          </cell>
          <cell r="G568" t="str">
            <v>23</v>
          </cell>
          <cell r="H568" t="str">
            <v>8</v>
          </cell>
          <cell r="I568" t="str">
            <v>11255</v>
          </cell>
        </row>
        <row r="568">
          <cell r="U568" t="str">
            <v>6.33</v>
          </cell>
        </row>
        <row r="569">
          <cell r="A569" t="str">
            <v>张庆庆</v>
          </cell>
          <cell r="B569" t="str">
            <v>郑州分部</v>
          </cell>
          <cell r="C569" t="str">
            <v>营销中心-郑州营销中心-张庆庆组</v>
          </cell>
        </row>
        <row r="569">
          <cell r="E569" t="str">
            <v>运营主管</v>
          </cell>
          <cell r="F569" t="str">
            <v>283428000024176608</v>
          </cell>
          <cell r="G569" t="str">
            <v>23</v>
          </cell>
          <cell r="H569" t="str">
            <v>8</v>
          </cell>
          <cell r="I569" t="str">
            <v>11542</v>
          </cell>
        </row>
        <row r="570">
          <cell r="A570" t="str">
            <v>李贺军</v>
          </cell>
          <cell r="B570" t="str">
            <v>北京龙岩&amp;郑州&amp;厦门&amp;长沙&amp;西安销售（9.00-18.00）</v>
          </cell>
          <cell r="C570" t="str">
            <v>营销中心-郑州营销中心-张文君组</v>
          </cell>
        </row>
        <row r="570">
          <cell r="E570" t="str">
            <v>销售专员</v>
          </cell>
          <cell r="F570" t="str">
            <v>17107297815747889</v>
          </cell>
          <cell r="G570" t="str">
            <v>21</v>
          </cell>
          <cell r="H570" t="str">
            <v>8</v>
          </cell>
          <cell r="I570" t="str">
            <v>10358</v>
          </cell>
        </row>
        <row r="570">
          <cell r="Y570" t="str">
            <v>16</v>
          </cell>
        </row>
        <row r="571">
          <cell r="A571" t="str">
            <v>李婷（离职）</v>
          </cell>
          <cell r="B571" t="str">
            <v>未加入考勤组</v>
          </cell>
          <cell r="C571" t="str">
            <v>营销中心-郑州营销中心-张文君组</v>
          </cell>
        </row>
        <row r="571">
          <cell r="E571" t="str">
            <v>销售专员</v>
          </cell>
          <cell r="F571" t="str">
            <v>17319009814276410</v>
          </cell>
          <cell r="G571" t="str">
            <v>21</v>
          </cell>
          <cell r="H571" t="str">
            <v>8</v>
          </cell>
          <cell r="I571" t="str">
            <v>8336</v>
          </cell>
        </row>
        <row r="571">
          <cell r="Q571" t="str">
            <v>2</v>
          </cell>
          <cell r="R571" t="str">
            <v>2</v>
          </cell>
        </row>
        <row r="571">
          <cell r="Y571" t="str">
            <v>16</v>
          </cell>
        </row>
        <row r="572">
          <cell r="A572" t="str">
            <v>张文君</v>
          </cell>
          <cell r="B572" t="str">
            <v>北京龙岩&amp;郑州&amp;厦门&amp;长沙&amp;西安销售（9.00-18.00）</v>
          </cell>
          <cell r="C572" t="str">
            <v>营销中心-郑州营销中心-张文君组</v>
          </cell>
        </row>
        <row r="572">
          <cell r="E572" t="str">
            <v>销售主管</v>
          </cell>
          <cell r="F572" t="str">
            <v>650235382324229524</v>
          </cell>
          <cell r="G572" t="str">
            <v>20</v>
          </cell>
          <cell r="H572" t="str">
            <v>8</v>
          </cell>
          <cell r="I572" t="str">
            <v>10786</v>
          </cell>
        </row>
        <row r="572">
          <cell r="T572" t="str">
            <v>2</v>
          </cell>
        </row>
        <row r="572">
          <cell r="Y572" t="str">
            <v>12</v>
          </cell>
        </row>
        <row r="573">
          <cell r="A573" t="str">
            <v>赵景楠</v>
          </cell>
          <cell r="B573" t="str">
            <v>北京龙岩&amp;郑州&amp;厦门&amp;长沙&amp;西安销售（9.00-18.00）</v>
          </cell>
          <cell r="C573" t="str">
            <v>营销中心-郑州营销中心-张文君组</v>
          </cell>
        </row>
        <row r="573">
          <cell r="E573" t="str">
            <v>销售专员</v>
          </cell>
          <cell r="F573" t="str">
            <v>17107287732412413</v>
          </cell>
          <cell r="G573" t="str">
            <v>20</v>
          </cell>
          <cell r="H573" t="str">
            <v>8</v>
          </cell>
          <cell r="I573" t="str">
            <v>10588</v>
          </cell>
        </row>
        <row r="573">
          <cell r="T573" t="str">
            <v>2</v>
          </cell>
        </row>
        <row r="573">
          <cell r="Y573" t="str">
            <v>13</v>
          </cell>
        </row>
        <row r="574">
          <cell r="A574" t="str">
            <v>高峰</v>
          </cell>
          <cell r="B574" t="str">
            <v>北京龙岩&amp;郑州&amp;厦门&amp;长沙&amp;西安销售（9.00-18.00）</v>
          </cell>
          <cell r="C574" t="str">
            <v>营销中心-郑州营销中心-菅丽萍组</v>
          </cell>
        </row>
        <row r="574">
          <cell r="E574" t="str">
            <v>销售专员</v>
          </cell>
          <cell r="F574" t="str">
            <v>17258473650361842</v>
          </cell>
          <cell r="G574" t="str">
            <v>22</v>
          </cell>
          <cell r="H574" t="str">
            <v>8</v>
          </cell>
          <cell r="I574" t="str">
            <v>10768</v>
          </cell>
        </row>
        <row r="574">
          <cell r="V574" t="str">
            <v>1</v>
          </cell>
        </row>
        <row r="575">
          <cell r="A575" t="str">
            <v>侯敏</v>
          </cell>
          <cell r="B575" t="str">
            <v>北京龙岩&amp;郑州&amp;厦门&amp;长沙&amp;西安销售（9.00-18.00）</v>
          </cell>
          <cell r="C575" t="str">
            <v>营销中心-郑州营销中心-菅丽萍组</v>
          </cell>
        </row>
        <row r="575">
          <cell r="E575" t="str">
            <v>销售专员</v>
          </cell>
          <cell r="F575" t="str">
            <v>1740969902984347</v>
          </cell>
          <cell r="G575" t="str">
            <v>23</v>
          </cell>
          <cell r="H575" t="str">
            <v>8</v>
          </cell>
          <cell r="I575" t="str">
            <v>11347</v>
          </cell>
        </row>
        <row r="576">
          <cell r="A576" t="str">
            <v>李成龙</v>
          </cell>
          <cell r="B576" t="str">
            <v>北京龙岩&amp;郑州&amp;厦门&amp;长沙&amp;西安销售（9.00-18.00）</v>
          </cell>
          <cell r="C576" t="str">
            <v>营销中心-郑州营销中心-菅丽萍组</v>
          </cell>
        </row>
        <row r="576">
          <cell r="E576" t="str">
            <v>销售专员</v>
          </cell>
          <cell r="F576" t="str">
            <v>17258472641901411</v>
          </cell>
          <cell r="G576" t="str">
            <v>22</v>
          </cell>
          <cell r="H576" t="str">
            <v>8</v>
          </cell>
          <cell r="I576" t="str">
            <v>10875</v>
          </cell>
        </row>
        <row r="576">
          <cell r="V576" t="str">
            <v>1</v>
          </cell>
        </row>
        <row r="577">
          <cell r="A577" t="str">
            <v>孙世豪</v>
          </cell>
          <cell r="B577" t="str">
            <v>北京龙岩&amp;郑州&amp;厦门&amp;长沙&amp;西安销售（9.00-18.00）</v>
          </cell>
          <cell r="C577" t="str">
            <v>营销中心-郑州营销中心-菅丽萍组</v>
          </cell>
        </row>
        <row r="577">
          <cell r="E577" t="str">
            <v>销售专员</v>
          </cell>
          <cell r="F577" t="str">
            <v>17113331970787265</v>
          </cell>
          <cell r="G577" t="str">
            <v>21</v>
          </cell>
          <cell r="H577" t="str">
            <v>8</v>
          </cell>
          <cell r="I577" t="str">
            <v>9757</v>
          </cell>
          <cell r="J577" t="str">
            <v>2</v>
          </cell>
          <cell r="K577" t="str">
            <v>4</v>
          </cell>
        </row>
        <row r="577">
          <cell r="R577" t="str">
            <v>1</v>
          </cell>
        </row>
        <row r="577">
          <cell r="V577" t="str">
            <v>1</v>
          </cell>
          <cell r="W577" t="str">
            <v>8</v>
          </cell>
        </row>
        <row r="578">
          <cell r="A578" t="str">
            <v>谢娟</v>
          </cell>
          <cell r="B578" t="str">
            <v>北京龙岩&amp;郑州&amp;厦门&amp;长沙&amp;西安销售（9.00-18.00）</v>
          </cell>
          <cell r="C578" t="str">
            <v>营销中心-郑州营销中心-菅丽萍组</v>
          </cell>
        </row>
        <row r="578">
          <cell r="E578" t="str">
            <v>资深销售一级</v>
          </cell>
          <cell r="F578" t="str">
            <v>29014267661135165</v>
          </cell>
          <cell r="G578" t="str">
            <v>22</v>
          </cell>
          <cell r="H578" t="str">
            <v>8</v>
          </cell>
          <cell r="I578" t="str">
            <v>10858</v>
          </cell>
        </row>
        <row r="578">
          <cell r="Y578" t="str">
            <v>8</v>
          </cell>
        </row>
        <row r="579">
          <cell r="A579" t="str">
            <v>菅丽萍</v>
          </cell>
          <cell r="B579" t="str">
            <v>北京龙岩&amp;郑州&amp;厦门&amp;长沙&amp;西安销售（9.00-18.00）</v>
          </cell>
          <cell r="C579" t="str">
            <v>营销中心-郑州营销中心-菅丽萍组</v>
          </cell>
        </row>
        <row r="579">
          <cell r="E579" t="str">
            <v>销售主管</v>
          </cell>
          <cell r="F579" t="str">
            <v>284454674833072117</v>
          </cell>
          <cell r="G579" t="str">
            <v>23</v>
          </cell>
          <cell r="H579" t="str">
            <v>8</v>
          </cell>
          <cell r="I579" t="str">
            <v>10905</v>
          </cell>
          <cell r="J579" t="str">
            <v>1</v>
          </cell>
          <cell r="K579" t="str">
            <v>3</v>
          </cell>
        </row>
        <row r="579">
          <cell r="R579" t="str">
            <v>1</v>
          </cell>
        </row>
        <row r="580">
          <cell r="A580" t="str">
            <v>杜润平</v>
          </cell>
          <cell r="B580" t="str">
            <v>上海办公室</v>
          </cell>
          <cell r="C580" t="str">
            <v>总经办</v>
          </cell>
        </row>
        <row r="580">
          <cell r="E580" t="str">
            <v>总经理助理</v>
          </cell>
          <cell r="F580" t="str">
            <v>16823019820926037</v>
          </cell>
          <cell r="G580" t="str">
            <v>19</v>
          </cell>
          <cell r="H580" t="str">
            <v>8</v>
          </cell>
          <cell r="I580" t="str">
            <v>9414</v>
          </cell>
        </row>
        <row r="580">
          <cell r="X580" t="str">
            <v>4</v>
          </cell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在职人员-花名册"/>
      <sheetName val="中信银行卡"/>
      <sheetName val="离职人员"/>
      <sheetName val="内推人员"/>
    </sheetNames>
    <sheetDataSet>
      <sheetData sheetId="0"/>
      <sheetData sheetId="1">
        <row r="1">
          <cell r="C1" t="str">
            <v>姓名</v>
          </cell>
          <cell r="D1" t="str">
            <v>区域</v>
          </cell>
        </row>
        <row r="2">
          <cell r="C2" t="str">
            <v>丁辉</v>
          </cell>
          <cell r="D2" t="str">
            <v>长沙</v>
          </cell>
        </row>
        <row r="3">
          <cell r="C3" t="str">
            <v>刘其坚</v>
          </cell>
          <cell r="D3" t="str">
            <v>上海</v>
          </cell>
        </row>
        <row r="4">
          <cell r="C4" t="str">
            <v>沈刚</v>
          </cell>
          <cell r="D4" t="str">
            <v>上海</v>
          </cell>
        </row>
        <row r="5">
          <cell r="C5" t="str">
            <v>蒲科辉</v>
          </cell>
          <cell r="D5" t="str">
            <v>上海</v>
          </cell>
        </row>
        <row r="6">
          <cell r="C6" t="str">
            <v>吴阳明</v>
          </cell>
          <cell r="D6" t="str">
            <v>厦门</v>
          </cell>
        </row>
        <row r="7">
          <cell r="C7" t="str">
            <v>蒋杰</v>
          </cell>
          <cell r="D7" t="str">
            <v>上海</v>
          </cell>
        </row>
        <row r="8">
          <cell r="C8" t="str">
            <v>刘益先</v>
          </cell>
          <cell r="D8" t="str">
            <v>厦门</v>
          </cell>
        </row>
        <row r="9">
          <cell r="C9" t="str">
            <v>叶聪玲</v>
          </cell>
          <cell r="D9" t="str">
            <v>长泰</v>
          </cell>
        </row>
        <row r="10">
          <cell r="C10" t="str">
            <v>汤章溢</v>
          </cell>
          <cell r="D10" t="str">
            <v>厦门</v>
          </cell>
        </row>
        <row r="11">
          <cell r="C11" t="str">
            <v>魏力莉</v>
          </cell>
          <cell r="D11" t="str">
            <v>长泰</v>
          </cell>
        </row>
        <row r="12">
          <cell r="C12" t="str">
            <v>何倩</v>
          </cell>
          <cell r="D12" t="str">
            <v>长沙</v>
          </cell>
        </row>
        <row r="13">
          <cell r="C13" t="str">
            <v>赵亚楠</v>
          </cell>
          <cell r="D13" t="str">
            <v>上海</v>
          </cell>
        </row>
        <row r="14">
          <cell r="C14" t="str">
            <v>胡翔翔</v>
          </cell>
          <cell r="D14" t="str">
            <v>上海</v>
          </cell>
        </row>
        <row r="15">
          <cell r="C15" t="str">
            <v>蔡惠娜</v>
          </cell>
          <cell r="D15" t="str">
            <v>长泰</v>
          </cell>
        </row>
        <row r="16">
          <cell r="C16" t="str">
            <v>汤喆</v>
          </cell>
          <cell r="D16" t="str">
            <v>上海</v>
          </cell>
        </row>
        <row r="17">
          <cell r="C17" t="str">
            <v>李清</v>
          </cell>
          <cell r="D17" t="str">
            <v>长沙</v>
          </cell>
        </row>
        <row r="18">
          <cell r="C18" t="str">
            <v>刘凌</v>
          </cell>
          <cell r="D18" t="str">
            <v>厦门</v>
          </cell>
        </row>
        <row r="19">
          <cell r="C19" t="str">
            <v>梅守强</v>
          </cell>
          <cell r="D19" t="str">
            <v>上海</v>
          </cell>
        </row>
        <row r="20">
          <cell r="C20" t="str">
            <v>李梦阳</v>
          </cell>
          <cell r="D20" t="str">
            <v>厦门</v>
          </cell>
        </row>
        <row r="21">
          <cell r="C21" t="str">
            <v>刘骏</v>
          </cell>
          <cell r="D21" t="str">
            <v>厦门</v>
          </cell>
        </row>
        <row r="22">
          <cell r="C22" t="str">
            <v>王思婕</v>
          </cell>
          <cell r="D22" t="str">
            <v>长沙</v>
          </cell>
        </row>
        <row r="23">
          <cell r="C23" t="str">
            <v>郭洁</v>
          </cell>
          <cell r="D23" t="str">
            <v>上海</v>
          </cell>
        </row>
        <row r="24">
          <cell r="C24" t="str">
            <v>陈佳明</v>
          </cell>
          <cell r="D24" t="str">
            <v>上海</v>
          </cell>
        </row>
        <row r="25">
          <cell r="C25" t="str">
            <v>周明</v>
          </cell>
          <cell r="D25" t="str">
            <v>上海</v>
          </cell>
        </row>
        <row r="26">
          <cell r="C26" t="str">
            <v>牟立强</v>
          </cell>
          <cell r="D26" t="str">
            <v>上海</v>
          </cell>
        </row>
        <row r="27">
          <cell r="C27" t="str">
            <v>屈翎野</v>
          </cell>
          <cell r="D27" t="str">
            <v>上海</v>
          </cell>
        </row>
        <row r="28">
          <cell r="C28" t="str">
            <v>孙玉凤</v>
          </cell>
          <cell r="D28" t="str">
            <v>上海</v>
          </cell>
        </row>
        <row r="29">
          <cell r="C29" t="str">
            <v>邱圆</v>
          </cell>
          <cell r="D29" t="str">
            <v>上海</v>
          </cell>
        </row>
        <row r="30">
          <cell r="C30" t="str">
            <v>张书田</v>
          </cell>
          <cell r="D30" t="str">
            <v>上海</v>
          </cell>
        </row>
        <row r="31">
          <cell r="C31" t="str">
            <v>万建国</v>
          </cell>
          <cell r="D31" t="str">
            <v>上海</v>
          </cell>
        </row>
        <row r="32">
          <cell r="C32" t="str">
            <v>毛意伟</v>
          </cell>
          <cell r="D32" t="str">
            <v>上海</v>
          </cell>
        </row>
        <row r="33">
          <cell r="C33" t="str">
            <v>丁应强</v>
          </cell>
          <cell r="D33" t="str">
            <v>上海</v>
          </cell>
        </row>
        <row r="34">
          <cell r="C34" t="str">
            <v>骆方涛</v>
          </cell>
          <cell r="D34" t="str">
            <v>上海</v>
          </cell>
        </row>
        <row r="35">
          <cell r="C35" t="str">
            <v>陈春霞</v>
          </cell>
          <cell r="D35" t="str">
            <v>上海</v>
          </cell>
        </row>
        <row r="36">
          <cell r="C36" t="str">
            <v>何尚杰</v>
          </cell>
          <cell r="D36" t="str">
            <v>上海</v>
          </cell>
        </row>
        <row r="37">
          <cell r="C37" t="str">
            <v>王澜滔</v>
          </cell>
          <cell r="D37" t="str">
            <v>上海</v>
          </cell>
        </row>
        <row r="38">
          <cell r="C38" t="str">
            <v>马玉</v>
          </cell>
          <cell r="D38" t="str">
            <v>上海</v>
          </cell>
        </row>
        <row r="39">
          <cell r="C39" t="str">
            <v>杜雅妮</v>
          </cell>
          <cell r="D39" t="str">
            <v>厦门</v>
          </cell>
        </row>
        <row r="40">
          <cell r="C40" t="str">
            <v>王依</v>
          </cell>
          <cell r="D40" t="str">
            <v>上海</v>
          </cell>
        </row>
        <row r="41">
          <cell r="C41" t="str">
            <v>吴菲</v>
          </cell>
          <cell r="D41" t="str">
            <v>上海</v>
          </cell>
        </row>
        <row r="42">
          <cell r="C42" t="str">
            <v>朱行悟</v>
          </cell>
          <cell r="D42" t="str">
            <v>上海</v>
          </cell>
        </row>
        <row r="43">
          <cell r="C43" t="str">
            <v>王景武</v>
          </cell>
          <cell r="D43" t="str">
            <v>上海</v>
          </cell>
        </row>
        <row r="44">
          <cell r="C44" t="str">
            <v>周媛</v>
          </cell>
          <cell r="D44" t="str">
            <v>上海</v>
          </cell>
        </row>
        <row r="45">
          <cell r="C45" t="str">
            <v>郑建珍</v>
          </cell>
          <cell r="D45" t="str">
            <v>长泰</v>
          </cell>
        </row>
        <row r="46">
          <cell r="C46" t="str">
            <v>章发晨</v>
          </cell>
          <cell r="D46" t="str">
            <v>上海</v>
          </cell>
        </row>
        <row r="47">
          <cell r="C47" t="str">
            <v>齐浩迎</v>
          </cell>
          <cell r="D47" t="str">
            <v>上海</v>
          </cell>
        </row>
        <row r="48">
          <cell r="C48" t="str">
            <v>周彤</v>
          </cell>
          <cell r="D48" t="str">
            <v>上海</v>
          </cell>
        </row>
        <row r="49">
          <cell r="C49" t="str">
            <v>王家盛</v>
          </cell>
          <cell r="D49" t="str">
            <v>厦门</v>
          </cell>
        </row>
        <row r="50">
          <cell r="C50" t="str">
            <v>刘玉</v>
          </cell>
          <cell r="D50" t="str">
            <v>上海</v>
          </cell>
        </row>
        <row r="51">
          <cell r="C51" t="str">
            <v>张晓伟</v>
          </cell>
          <cell r="D51" t="str">
            <v>上海</v>
          </cell>
        </row>
        <row r="52">
          <cell r="C52" t="str">
            <v>马泽生</v>
          </cell>
          <cell r="D52" t="str">
            <v>上海</v>
          </cell>
        </row>
        <row r="53">
          <cell r="C53" t="str">
            <v>黄佳慧</v>
          </cell>
          <cell r="D53" t="str">
            <v>上海</v>
          </cell>
        </row>
        <row r="54">
          <cell r="C54" t="str">
            <v>孙敏</v>
          </cell>
          <cell r="D54" t="str">
            <v>厦门</v>
          </cell>
        </row>
        <row r="55">
          <cell r="C55" t="str">
            <v>董皊</v>
          </cell>
          <cell r="D55" t="str">
            <v>上海</v>
          </cell>
        </row>
        <row r="56">
          <cell r="C56" t="str">
            <v>宛超</v>
          </cell>
          <cell r="D56" t="str">
            <v>上海</v>
          </cell>
        </row>
        <row r="57">
          <cell r="C57" t="str">
            <v>黄娜君</v>
          </cell>
          <cell r="D57" t="str">
            <v>厦门</v>
          </cell>
        </row>
        <row r="58">
          <cell r="C58" t="str">
            <v>王晓倩</v>
          </cell>
          <cell r="D58" t="str">
            <v>上海</v>
          </cell>
        </row>
        <row r="59">
          <cell r="C59" t="str">
            <v>杨召军</v>
          </cell>
          <cell r="D59" t="str">
            <v>上海</v>
          </cell>
        </row>
        <row r="60">
          <cell r="C60" t="str">
            <v>张庆庆</v>
          </cell>
          <cell r="D60" t="str">
            <v>郑州</v>
          </cell>
        </row>
        <row r="61">
          <cell r="C61" t="str">
            <v>刘程</v>
          </cell>
          <cell r="D61" t="str">
            <v>上海</v>
          </cell>
        </row>
        <row r="62">
          <cell r="C62" t="str">
            <v>菅丽萍</v>
          </cell>
          <cell r="D62" t="str">
            <v>郑州</v>
          </cell>
        </row>
        <row r="63">
          <cell r="C63" t="str">
            <v>郭学雷</v>
          </cell>
          <cell r="D63" t="str">
            <v>郑州</v>
          </cell>
        </row>
        <row r="64">
          <cell r="C64" t="str">
            <v>陆慧敏</v>
          </cell>
          <cell r="D64" t="str">
            <v>郑州</v>
          </cell>
        </row>
        <row r="65">
          <cell r="C65" t="str">
            <v>张珍珠</v>
          </cell>
          <cell r="D65" t="str">
            <v>郑州</v>
          </cell>
        </row>
        <row r="66">
          <cell r="C66" t="str">
            <v>胡惜文</v>
          </cell>
          <cell r="D66" t="str">
            <v>上海</v>
          </cell>
        </row>
        <row r="67">
          <cell r="C67" t="str">
            <v>夜琛</v>
          </cell>
          <cell r="D67" t="str">
            <v>厦门</v>
          </cell>
        </row>
        <row r="68">
          <cell r="C68" t="str">
            <v>彭乾</v>
          </cell>
          <cell r="D68" t="str">
            <v>长沙</v>
          </cell>
        </row>
        <row r="69">
          <cell r="C69" t="str">
            <v>廖齐辉</v>
          </cell>
          <cell r="D69" t="str">
            <v>厦门</v>
          </cell>
        </row>
        <row r="70">
          <cell r="C70" t="str">
            <v>谢娟</v>
          </cell>
          <cell r="D70" t="str">
            <v>郑州</v>
          </cell>
        </row>
        <row r="71">
          <cell r="C71" t="str">
            <v>饶洁</v>
          </cell>
          <cell r="D71" t="str">
            <v>上海</v>
          </cell>
        </row>
        <row r="72">
          <cell r="C72" t="str">
            <v>何双</v>
          </cell>
          <cell r="D72" t="str">
            <v>长沙</v>
          </cell>
        </row>
        <row r="73">
          <cell r="C73" t="str">
            <v>方世军</v>
          </cell>
          <cell r="D73" t="str">
            <v>上海</v>
          </cell>
        </row>
        <row r="74">
          <cell r="C74" t="str">
            <v>陈绪慧</v>
          </cell>
          <cell r="D74" t="str">
            <v>上海</v>
          </cell>
        </row>
        <row r="75">
          <cell r="C75" t="str">
            <v>许慧</v>
          </cell>
          <cell r="D75" t="str">
            <v>上海</v>
          </cell>
        </row>
        <row r="76">
          <cell r="C76" t="str">
            <v>朱韦平</v>
          </cell>
          <cell r="D76" t="str">
            <v>上海</v>
          </cell>
        </row>
        <row r="77">
          <cell r="C77" t="str">
            <v>侯佳玲</v>
          </cell>
          <cell r="D77" t="str">
            <v>长沙</v>
          </cell>
        </row>
        <row r="78">
          <cell r="C78" t="str">
            <v>宋洪丰</v>
          </cell>
          <cell r="D78" t="str">
            <v>上海</v>
          </cell>
        </row>
        <row r="79">
          <cell r="C79" t="str">
            <v>李梦</v>
          </cell>
          <cell r="D79" t="str">
            <v>上海</v>
          </cell>
        </row>
        <row r="80">
          <cell r="C80" t="str">
            <v>张文君</v>
          </cell>
          <cell r="D80" t="str">
            <v>郑州</v>
          </cell>
        </row>
        <row r="81">
          <cell r="C81" t="str">
            <v>陈慧</v>
          </cell>
          <cell r="D81" t="str">
            <v>上海</v>
          </cell>
        </row>
        <row r="82">
          <cell r="C82" t="str">
            <v>蔡小明</v>
          </cell>
          <cell r="D82" t="str">
            <v>龙岩</v>
          </cell>
        </row>
        <row r="83">
          <cell r="C83" t="str">
            <v>长沙王艳</v>
          </cell>
          <cell r="D83" t="str">
            <v>长沙</v>
          </cell>
        </row>
        <row r="84">
          <cell r="C84" t="str">
            <v>苏坚</v>
          </cell>
          <cell r="D84" t="str">
            <v>长沙</v>
          </cell>
        </row>
        <row r="85">
          <cell r="C85" t="str">
            <v>刘艺霞</v>
          </cell>
          <cell r="D85" t="str">
            <v>长沙</v>
          </cell>
        </row>
        <row r="86">
          <cell r="C86" t="str">
            <v>刘伦星</v>
          </cell>
          <cell r="D86" t="str">
            <v>上海</v>
          </cell>
        </row>
        <row r="87">
          <cell r="C87" t="str">
            <v>刘欢</v>
          </cell>
          <cell r="D87" t="str">
            <v>上海</v>
          </cell>
        </row>
        <row r="88">
          <cell r="C88" t="str">
            <v>刘莹</v>
          </cell>
          <cell r="D88" t="str">
            <v>长沙</v>
          </cell>
        </row>
        <row r="89">
          <cell r="C89" t="str">
            <v>陈珊</v>
          </cell>
          <cell r="D89" t="str">
            <v>厦门</v>
          </cell>
        </row>
        <row r="90">
          <cell r="C90" t="str">
            <v>杨琼</v>
          </cell>
          <cell r="D90" t="str">
            <v>长沙</v>
          </cell>
        </row>
        <row r="91">
          <cell r="C91" t="str">
            <v>刘悦莉</v>
          </cell>
          <cell r="D91" t="str">
            <v>厦门</v>
          </cell>
        </row>
        <row r="92">
          <cell r="C92" t="str">
            <v>纪志豪</v>
          </cell>
          <cell r="D92" t="str">
            <v>上海</v>
          </cell>
        </row>
        <row r="93">
          <cell r="C93" t="str">
            <v>周宏坤</v>
          </cell>
          <cell r="D93" t="str">
            <v>上海</v>
          </cell>
        </row>
        <row r="94">
          <cell r="C94" t="str">
            <v>林碧虹</v>
          </cell>
          <cell r="D94" t="str">
            <v>厦门</v>
          </cell>
        </row>
        <row r="95">
          <cell r="C95" t="str">
            <v>张潭辉</v>
          </cell>
          <cell r="D95" t="str">
            <v>上海</v>
          </cell>
        </row>
        <row r="96">
          <cell r="C96" t="str">
            <v>郝惠军</v>
          </cell>
          <cell r="D96" t="str">
            <v>上海</v>
          </cell>
        </row>
        <row r="97">
          <cell r="C97" t="str">
            <v>李华南</v>
          </cell>
          <cell r="D97" t="str">
            <v>上海</v>
          </cell>
        </row>
        <row r="98">
          <cell r="C98" t="str">
            <v>吴利丹</v>
          </cell>
          <cell r="D98" t="str">
            <v>上海</v>
          </cell>
        </row>
        <row r="99">
          <cell r="C99" t="str">
            <v>胡生娜</v>
          </cell>
          <cell r="D99" t="str">
            <v>上海</v>
          </cell>
        </row>
        <row r="100">
          <cell r="C100" t="str">
            <v>刘丽</v>
          </cell>
          <cell r="D100" t="str">
            <v>长沙</v>
          </cell>
        </row>
        <row r="101">
          <cell r="C101" t="str">
            <v>杨海燕</v>
          </cell>
          <cell r="D101" t="str">
            <v>上海</v>
          </cell>
        </row>
        <row r="102">
          <cell r="C102" t="str">
            <v>陈雅真</v>
          </cell>
          <cell r="D102" t="str">
            <v>厦门</v>
          </cell>
        </row>
        <row r="103">
          <cell r="C103" t="str">
            <v>柴明军</v>
          </cell>
          <cell r="D103" t="str">
            <v>郑州</v>
          </cell>
        </row>
        <row r="104">
          <cell r="C104" t="str">
            <v>上海王艳</v>
          </cell>
          <cell r="D104" t="str">
            <v>上海</v>
          </cell>
        </row>
        <row r="105">
          <cell r="C105" t="str">
            <v>陈可欣</v>
          </cell>
          <cell r="D105" t="str">
            <v>厦门</v>
          </cell>
        </row>
        <row r="106">
          <cell r="C106" t="str">
            <v>许财杰</v>
          </cell>
          <cell r="D106" t="str">
            <v>厦门</v>
          </cell>
        </row>
        <row r="107">
          <cell r="C107" t="str">
            <v>王付佳</v>
          </cell>
          <cell r="D107" t="str">
            <v>上海</v>
          </cell>
        </row>
        <row r="108">
          <cell r="C108" t="str">
            <v>李贵洲</v>
          </cell>
          <cell r="D108" t="str">
            <v>上海</v>
          </cell>
        </row>
        <row r="109">
          <cell r="C109" t="str">
            <v>刘海亮</v>
          </cell>
          <cell r="D109" t="str">
            <v>厦门</v>
          </cell>
        </row>
        <row r="110">
          <cell r="C110" t="str">
            <v>夏菁</v>
          </cell>
          <cell r="D110" t="str">
            <v>上海</v>
          </cell>
        </row>
        <row r="111">
          <cell r="C111" t="str">
            <v>熊溜溜</v>
          </cell>
          <cell r="D111" t="str">
            <v>上海</v>
          </cell>
        </row>
        <row r="112">
          <cell r="C112" t="str">
            <v>苏星星</v>
          </cell>
          <cell r="D112" t="str">
            <v>长沙</v>
          </cell>
        </row>
        <row r="113">
          <cell r="C113" t="str">
            <v>朴雪花</v>
          </cell>
          <cell r="D113" t="str">
            <v>上海</v>
          </cell>
        </row>
        <row r="114">
          <cell r="C114" t="str">
            <v>陈宇</v>
          </cell>
          <cell r="D114" t="str">
            <v>长沙</v>
          </cell>
        </row>
        <row r="115">
          <cell r="C115" t="str">
            <v>王甜</v>
          </cell>
          <cell r="D115" t="str">
            <v>长沙</v>
          </cell>
        </row>
        <row r="116">
          <cell r="C116" t="str">
            <v>卢佳</v>
          </cell>
          <cell r="D116" t="str">
            <v>上海</v>
          </cell>
        </row>
        <row r="117">
          <cell r="C117" t="str">
            <v>韩丽丽</v>
          </cell>
          <cell r="D117" t="str">
            <v>上海</v>
          </cell>
        </row>
        <row r="118">
          <cell r="C118" t="str">
            <v>李胜航</v>
          </cell>
          <cell r="D118" t="str">
            <v>厦门</v>
          </cell>
        </row>
        <row r="119">
          <cell r="C119" t="str">
            <v>刘鑫</v>
          </cell>
          <cell r="D119" t="str">
            <v>上海</v>
          </cell>
        </row>
        <row r="120">
          <cell r="C120" t="str">
            <v>李瑶</v>
          </cell>
          <cell r="D120" t="str">
            <v>长沙</v>
          </cell>
        </row>
        <row r="121">
          <cell r="C121" t="str">
            <v>吴戈</v>
          </cell>
          <cell r="D121" t="str">
            <v>上海</v>
          </cell>
        </row>
        <row r="122">
          <cell r="C122" t="str">
            <v>朱秀梅</v>
          </cell>
          <cell r="D122" t="str">
            <v>上海</v>
          </cell>
        </row>
        <row r="123">
          <cell r="C123" t="str">
            <v>胡军</v>
          </cell>
          <cell r="D123" t="str">
            <v>上海</v>
          </cell>
        </row>
        <row r="124">
          <cell r="C124" t="str">
            <v>周子蛟</v>
          </cell>
          <cell r="D124" t="str">
            <v>上海</v>
          </cell>
        </row>
        <row r="125">
          <cell r="C125" t="str">
            <v>许满玉</v>
          </cell>
          <cell r="D125" t="str">
            <v>厦门</v>
          </cell>
        </row>
        <row r="126">
          <cell r="C126" t="str">
            <v>李海侠</v>
          </cell>
          <cell r="D126" t="str">
            <v>上海</v>
          </cell>
        </row>
        <row r="127">
          <cell r="C127" t="str">
            <v>彭鲲</v>
          </cell>
          <cell r="D127" t="str">
            <v>上海</v>
          </cell>
        </row>
        <row r="128">
          <cell r="C128" t="str">
            <v>袁晶</v>
          </cell>
          <cell r="D128" t="str">
            <v>西安</v>
          </cell>
        </row>
        <row r="129">
          <cell r="C129" t="str">
            <v>蓝坤燕</v>
          </cell>
          <cell r="D129" t="str">
            <v>厦门</v>
          </cell>
        </row>
        <row r="130">
          <cell r="C130" t="str">
            <v>李浩然</v>
          </cell>
          <cell r="D130" t="str">
            <v>上海</v>
          </cell>
        </row>
        <row r="131">
          <cell r="C131" t="str">
            <v>黄金伟</v>
          </cell>
          <cell r="D131" t="str">
            <v>上海</v>
          </cell>
        </row>
        <row r="132">
          <cell r="C132" t="str">
            <v>王沨</v>
          </cell>
          <cell r="D132" t="str">
            <v>上海</v>
          </cell>
        </row>
        <row r="133">
          <cell r="C133" t="str">
            <v>郭昱伶</v>
          </cell>
          <cell r="D133" t="str">
            <v>上海</v>
          </cell>
        </row>
        <row r="134">
          <cell r="C134" t="str">
            <v>孙静怡</v>
          </cell>
          <cell r="D134" t="str">
            <v>上海</v>
          </cell>
        </row>
        <row r="135">
          <cell r="C135" t="str">
            <v>王冉冉</v>
          </cell>
          <cell r="D135" t="str">
            <v>上海</v>
          </cell>
        </row>
        <row r="136">
          <cell r="C136" t="str">
            <v>邢杏杏</v>
          </cell>
          <cell r="D136" t="str">
            <v>上海</v>
          </cell>
        </row>
        <row r="137">
          <cell r="C137" t="str">
            <v>雷雪</v>
          </cell>
          <cell r="D137" t="str">
            <v>上海</v>
          </cell>
        </row>
        <row r="138">
          <cell r="C138" t="str">
            <v>左楠</v>
          </cell>
          <cell r="D138" t="str">
            <v>上海</v>
          </cell>
        </row>
        <row r="139">
          <cell r="C139" t="str">
            <v>张金凯</v>
          </cell>
          <cell r="D139" t="str">
            <v>上海</v>
          </cell>
        </row>
        <row r="140">
          <cell r="C140" t="str">
            <v>申国超</v>
          </cell>
          <cell r="D140" t="str">
            <v>上海</v>
          </cell>
        </row>
        <row r="141">
          <cell r="C141" t="str">
            <v>吴俊志</v>
          </cell>
          <cell r="D141" t="str">
            <v>上海</v>
          </cell>
        </row>
        <row r="142">
          <cell r="C142" t="str">
            <v>罗细娟</v>
          </cell>
          <cell r="D142" t="str">
            <v>上海</v>
          </cell>
        </row>
        <row r="143">
          <cell r="C143" t="str">
            <v>邓雅芳</v>
          </cell>
          <cell r="D143" t="str">
            <v>上海</v>
          </cell>
        </row>
        <row r="144">
          <cell r="C144" t="str">
            <v>褚晨雯</v>
          </cell>
          <cell r="D144" t="str">
            <v>上海</v>
          </cell>
        </row>
        <row r="145">
          <cell r="C145" t="str">
            <v>林月荧</v>
          </cell>
          <cell r="D145" t="str">
            <v>厦门</v>
          </cell>
        </row>
        <row r="146">
          <cell r="C146" t="str">
            <v>吴芳芳</v>
          </cell>
          <cell r="D146" t="str">
            <v>厦门</v>
          </cell>
        </row>
        <row r="147">
          <cell r="C147" t="str">
            <v>王敬豪</v>
          </cell>
          <cell r="D147" t="str">
            <v>上海</v>
          </cell>
        </row>
        <row r="148">
          <cell r="C148" t="str">
            <v>黄健</v>
          </cell>
          <cell r="D148" t="str">
            <v>上海</v>
          </cell>
        </row>
        <row r="149">
          <cell r="C149" t="str">
            <v>骆毅佳</v>
          </cell>
          <cell r="D149" t="str">
            <v>厦门</v>
          </cell>
        </row>
        <row r="150">
          <cell r="C150" t="str">
            <v>陈燕飞</v>
          </cell>
          <cell r="D150" t="str">
            <v>厦门</v>
          </cell>
        </row>
        <row r="151">
          <cell r="C151" t="str">
            <v>孙唯嘉</v>
          </cell>
          <cell r="D151" t="str">
            <v>上海</v>
          </cell>
        </row>
        <row r="152">
          <cell r="C152" t="str">
            <v>李雅珠</v>
          </cell>
          <cell r="D152" t="str">
            <v>上海</v>
          </cell>
        </row>
        <row r="153">
          <cell r="C153" t="str">
            <v>易鹏</v>
          </cell>
          <cell r="D153" t="str">
            <v>上海</v>
          </cell>
        </row>
        <row r="154">
          <cell r="C154" t="str">
            <v>皮亚楠</v>
          </cell>
          <cell r="D154" t="str">
            <v>上海</v>
          </cell>
        </row>
        <row r="155">
          <cell r="C155" t="str">
            <v>吴登朋</v>
          </cell>
          <cell r="D155" t="str">
            <v>上海</v>
          </cell>
        </row>
        <row r="156">
          <cell r="C156" t="str">
            <v>徐姣姣</v>
          </cell>
          <cell r="D156" t="str">
            <v>上海</v>
          </cell>
        </row>
        <row r="157">
          <cell r="C157" t="str">
            <v>蓝青青</v>
          </cell>
          <cell r="D157" t="str">
            <v>厦门</v>
          </cell>
        </row>
        <row r="158">
          <cell r="C158" t="str">
            <v>林福美</v>
          </cell>
          <cell r="D158" t="str">
            <v>厦门</v>
          </cell>
        </row>
        <row r="159">
          <cell r="C159" t="str">
            <v>魏尧天</v>
          </cell>
          <cell r="D159" t="str">
            <v>厦门</v>
          </cell>
        </row>
        <row r="160">
          <cell r="C160" t="str">
            <v>赵朝龙</v>
          </cell>
          <cell r="D160" t="str">
            <v>上海</v>
          </cell>
        </row>
        <row r="161">
          <cell r="C161" t="str">
            <v>罗培生</v>
          </cell>
          <cell r="D161" t="str">
            <v>深圳</v>
          </cell>
        </row>
        <row r="162">
          <cell r="C162" t="str">
            <v>林贵煌</v>
          </cell>
          <cell r="D162" t="str">
            <v>厦门</v>
          </cell>
        </row>
        <row r="163">
          <cell r="C163" t="str">
            <v>李丽萍</v>
          </cell>
          <cell r="D163" t="str">
            <v>上海</v>
          </cell>
        </row>
        <row r="164">
          <cell r="C164" t="str">
            <v>邱成</v>
          </cell>
          <cell r="D164" t="str">
            <v>上海</v>
          </cell>
        </row>
        <row r="165">
          <cell r="C165" t="str">
            <v>陆常斌</v>
          </cell>
          <cell r="D165" t="str">
            <v>上海</v>
          </cell>
        </row>
        <row r="166">
          <cell r="C166" t="str">
            <v>朱梦雅</v>
          </cell>
          <cell r="D166" t="str">
            <v>上海</v>
          </cell>
        </row>
        <row r="167">
          <cell r="C167" t="str">
            <v>孙运成</v>
          </cell>
          <cell r="D167" t="str">
            <v>上海</v>
          </cell>
        </row>
        <row r="168">
          <cell r="C168" t="str">
            <v>陆文宇</v>
          </cell>
          <cell r="D168" t="str">
            <v>上海</v>
          </cell>
        </row>
        <row r="169">
          <cell r="C169" t="str">
            <v>黄艺慧</v>
          </cell>
          <cell r="D169" t="str">
            <v>厦门</v>
          </cell>
        </row>
        <row r="170">
          <cell r="C170" t="str">
            <v>李一鸣</v>
          </cell>
          <cell r="D170" t="str">
            <v>上海</v>
          </cell>
        </row>
        <row r="171">
          <cell r="C171" t="str">
            <v>李敏</v>
          </cell>
          <cell r="D171" t="str">
            <v>厦门</v>
          </cell>
        </row>
        <row r="172">
          <cell r="C172" t="str">
            <v>耿童童</v>
          </cell>
          <cell r="D172" t="str">
            <v>上海</v>
          </cell>
        </row>
        <row r="173">
          <cell r="C173" t="str">
            <v>王臣立</v>
          </cell>
          <cell r="D173" t="str">
            <v>长沙</v>
          </cell>
        </row>
        <row r="174">
          <cell r="C174" t="str">
            <v>王海云</v>
          </cell>
          <cell r="D174" t="str">
            <v>长沙</v>
          </cell>
        </row>
        <row r="175">
          <cell r="C175" t="str">
            <v>李帅华</v>
          </cell>
          <cell r="D175" t="str">
            <v>上海</v>
          </cell>
        </row>
        <row r="176">
          <cell r="C176" t="str">
            <v>杜润平</v>
          </cell>
          <cell r="D176" t="str">
            <v>上海</v>
          </cell>
        </row>
        <row r="177">
          <cell r="C177" t="str">
            <v>赵德正</v>
          </cell>
          <cell r="D177" t="str">
            <v>上海</v>
          </cell>
        </row>
        <row r="178">
          <cell r="C178" t="str">
            <v>臧兆鋆</v>
          </cell>
          <cell r="D178" t="str">
            <v>上海</v>
          </cell>
        </row>
        <row r="179">
          <cell r="C179" t="str">
            <v>李赛赛</v>
          </cell>
          <cell r="D179" t="str">
            <v>上海</v>
          </cell>
        </row>
        <row r="180">
          <cell r="C180" t="str">
            <v>彭蕾</v>
          </cell>
          <cell r="D180" t="str">
            <v>长沙</v>
          </cell>
        </row>
        <row r="181">
          <cell r="C181" t="str">
            <v>岳娟</v>
          </cell>
          <cell r="D181" t="str">
            <v>上海</v>
          </cell>
        </row>
        <row r="182">
          <cell r="C182" t="str">
            <v>刘建镇</v>
          </cell>
          <cell r="D182" t="str">
            <v>厦门</v>
          </cell>
        </row>
        <row r="183">
          <cell r="C183" t="str">
            <v>张俊</v>
          </cell>
          <cell r="D183" t="str">
            <v>上海</v>
          </cell>
        </row>
        <row r="184">
          <cell r="C184" t="str">
            <v>尹钧正</v>
          </cell>
          <cell r="D184" t="str">
            <v>上海</v>
          </cell>
        </row>
        <row r="185">
          <cell r="C185" t="str">
            <v>周建明</v>
          </cell>
          <cell r="D185" t="str">
            <v>厦门</v>
          </cell>
        </row>
        <row r="186">
          <cell r="C186" t="str">
            <v>徐玲馨</v>
          </cell>
          <cell r="D186" t="str">
            <v>上海</v>
          </cell>
        </row>
        <row r="187">
          <cell r="C187" t="str">
            <v>吴凯莉</v>
          </cell>
          <cell r="D187" t="str">
            <v>长沙</v>
          </cell>
        </row>
        <row r="188">
          <cell r="C188" t="str">
            <v>蔡子俊</v>
          </cell>
          <cell r="D188" t="str">
            <v>上海</v>
          </cell>
        </row>
        <row r="189">
          <cell r="C189" t="str">
            <v>陈钊</v>
          </cell>
          <cell r="D189" t="str">
            <v>深圳</v>
          </cell>
        </row>
        <row r="190">
          <cell r="C190" t="str">
            <v>李叶泥泥</v>
          </cell>
          <cell r="D190" t="str">
            <v>上海</v>
          </cell>
        </row>
        <row r="191">
          <cell r="C191" t="str">
            <v>刘涛</v>
          </cell>
          <cell r="D191" t="str">
            <v>深圳</v>
          </cell>
        </row>
        <row r="192">
          <cell r="C192" t="str">
            <v>陈震</v>
          </cell>
          <cell r="D192" t="str">
            <v>厦门</v>
          </cell>
        </row>
        <row r="193">
          <cell r="C193" t="str">
            <v>陈雪清</v>
          </cell>
          <cell r="D193" t="str">
            <v>厦门</v>
          </cell>
        </row>
        <row r="194">
          <cell r="C194" t="str">
            <v>刘天来</v>
          </cell>
          <cell r="D194" t="str">
            <v>厦门</v>
          </cell>
        </row>
        <row r="195">
          <cell r="C195" t="str">
            <v>潘惠心</v>
          </cell>
          <cell r="D195" t="str">
            <v>厦门</v>
          </cell>
        </row>
        <row r="196">
          <cell r="C196" t="str">
            <v>周宇洋</v>
          </cell>
          <cell r="D196" t="str">
            <v>长沙</v>
          </cell>
        </row>
        <row r="197">
          <cell r="C197" t="str">
            <v>刘洋</v>
          </cell>
          <cell r="D197" t="str">
            <v>上海</v>
          </cell>
        </row>
        <row r="198">
          <cell r="C198" t="str">
            <v>方志海</v>
          </cell>
          <cell r="D198" t="str">
            <v>厦门</v>
          </cell>
        </row>
        <row r="199">
          <cell r="C199" t="str">
            <v>乐敏</v>
          </cell>
          <cell r="D199" t="str">
            <v>上海</v>
          </cell>
        </row>
        <row r="200">
          <cell r="C200" t="str">
            <v>程坤宇</v>
          </cell>
          <cell r="D200" t="str">
            <v>上海</v>
          </cell>
        </row>
        <row r="201">
          <cell r="C201" t="str">
            <v>黄伟</v>
          </cell>
          <cell r="D201" t="str">
            <v>西安</v>
          </cell>
        </row>
        <row r="202">
          <cell r="C202" t="str">
            <v>叶云霞</v>
          </cell>
          <cell r="D202" t="str">
            <v>厦门</v>
          </cell>
        </row>
        <row r="203">
          <cell r="C203" t="str">
            <v>夏伶慧</v>
          </cell>
          <cell r="D203" t="str">
            <v>上海</v>
          </cell>
        </row>
        <row r="204">
          <cell r="C204" t="str">
            <v>党磊</v>
          </cell>
          <cell r="D204" t="str">
            <v>西安</v>
          </cell>
        </row>
        <row r="205">
          <cell r="C205" t="str">
            <v>曹佳军</v>
          </cell>
          <cell r="D205" t="str">
            <v>上海</v>
          </cell>
        </row>
        <row r="206">
          <cell r="C206" t="str">
            <v>张程莹</v>
          </cell>
          <cell r="D206" t="str">
            <v>深圳</v>
          </cell>
        </row>
        <row r="207">
          <cell r="C207" t="str">
            <v>张小高</v>
          </cell>
          <cell r="D207" t="str">
            <v>上海</v>
          </cell>
        </row>
        <row r="208">
          <cell r="C208" t="str">
            <v>李浩瀚</v>
          </cell>
          <cell r="D208" t="str">
            <v>上海</v>
          </cell>
        </row>
        <row r="209">
          <cell r="C209" t="str">
            <v>蔡璐滢</v>
          </cell>
          <cell r="D209" t="str">
            <v>厦门</v>
          </cell>
        </row>
        <row r="210">
          <cell r="C210" t="str">
            <v>章婷</v>
          </cell>
          <cell r="D210" t="str">
            <v>上海</v>
          </cell>
        </row>
        <row r="211">
          <cell r="C211" t="str">
            <v>王秀婷</v>
          </cell>
          <cell r="D211" t="str">
            <v>上海</v>
          </cell>
        </row>
        <row r="212">
          <cell r="C212" t="str">
            <v>张卓</v>
          </cell>
          <cell r="D212" t="str">
            <v>西安</v>
          </cell>
        </row>
        <row r="213">
          <cell r="C213" t="str">
            <v>陈佳俊</v>
          </cell>
          <cell r="D213" t="str">
            <v>长沙</v>
          </cell>
        </row>
        <row r="214">
          <cell r="C214" t="str">
            <v>周波涛</v>
          </cell>
          <cell r="D214" t="str">
            <v>长沙</v>
          </cell>
        </row>
        <row r="215">
          <cell r="C215" t="str">
            <v>王之枫</v>
          </cell>
          <cell r="D215" t="str">
            <v>上海</v>
          </cell>
        </row>
        <row r="216">
          <cell r="C216" t="str">
            <v>孙超</v>
          </cell>
          <cell r="D216" t="str">
            <v>上海</v>
          </cell>
        </row>
        <row r="217">
          <cell r="C217" t="str">
            <v>陈锴</v>
          </cell>
          <cell r="D217" t="str">
            <v>厦门</v>
          </cell>
        </row>
        <row r="218">
          <cell r="C218" t="str">
            <v>樊云曦</v>
          </cell>
          <cell r="D218" t="str">
            <v>上海</v>
          </cell>
        </row>
        <row r="219">
          <cell r="C219" t="str">
            <v>赵小明</v>
          </cell>
          <cell r="D219" t="str">
            <v>深圳</v>
          </cell>
        </row>
        <row r="220">
          <cell r="C220" t="str">
            <v>汪燕萍</v>
          </cell>
          <cell r="D220" t="str">
            <v>厦门</v>
          </cell>
        </row>
        <row r="221">
          <cell r="C221" t="str">
            <v>罗琳</v>
          </cell>
          <cell r="D221" t="str">
            <v>厦门</v>
          </cell>
        </row>
        <row r="222">
          <cell r="C222" t="str">
            <v>徐宁</v>
          </cell>
          <cell r="D222" t="str">
            <v>上海</v>
          </cell>
        </row>
        <row r="223">
          <cell r="C223" t="str">
            <v>陆诗尧</v>
          </cell>
          <cell r="D223" t="str">
            <v>上海</v>
          </cell>
        </row>
        <row r="224">
          <cell r="C224" t="str">
            <v>蓝传涛</v>
          </cell>
          <cell r="D224" t="str">
            <v>上海</v>
          </cell>
        </row>
        <row r="225">
          <cell r="C225" t="str">
            <v>汪诗雨</v>
          </cell>
          <cell r="D225" t="str">
            <v>上海</v>
          </cell>
        </row>
        <row r="226">
          <cell r="C226" t="str">
            <v>张家惠</v>
          </cell>
          <cell r="D226" t="str">
            <v>上海</v>
          </cell>
        </row>
        <row r="227">
          <cell r="C227" t="str">
            <v>安治豪</v>
          </cell>
          <cell r="D227" t="str">
            <v>郑州</v>
          </cell>
        </row>
        <row r="228">
          <cell r="C228" t="str">
            <v>邓超</v>
          </cell>
          <cell r="D228" t="str">
            <v>上海</v>
          </cell>
        </row>
        <row r="229">
          <cell r="C229" t="str">
            <v>王亚超</v>
          </cell>
          <cell r="D229" t="str">
            <v>上海</v>
          </cell>
        </row>
        <row r="230">
          <cell r="C230" t="str">
            <v>段云侠</v>
          </cell>
          <cell r="D230" t="str">
            <v>上海</v>
          </cell>
        </row>
        <row r="231">
          <cell r="C231" t="str">
            <v>王哲</v>
          </cell>
          <cell r="D231" t="str">
            <v>上海</v>
          </cell>
        </row>
        <row r="232">
          <cell r="C232" t="str">
            <v>蒋昌铭</v>
          </cell>
          <cell r="D232" t="str">
            <v>厦门</v>
          </cell>
        </row>
        <row r="233">
          <cell r="C233" t="str">
            <v>王鹏飞</v>
          </cell>
          <cell r="D233" t="str">
            <v>上海</v>
          </cell>
        </row>
        <row r="234">
          <cell r="C234" t="str">
            <v>吴雪峰</v>
          </cell>
          <cell r="D234" t="str">
            <v>上海</v>
          </cell>
        </row>
        <row r="235">
          <cell r="C235" t="str">
            <v>陈天行</v>
          </cell>
          <cell r="D235" t="str">
            <v>上海</v>
          </cell>
        </row>
        <row r="236">
          <cell r="C236" t="str">
            <v>戴佳磊</v>
          </cell>
          <cell r="D236" t="str">
            <v>上海</v>
          </cell>
        </row>
        <row r="237">
          <cell r="C237" t="str">
            <v>祝傲</v>
          </cell>
          <cell r="D237" t="str">
            <v>上海</v>
          </cell>
        </row>
        <row r="238">
          <cell r="C238" t="str">
            <v>陈畴竹</v>
          </cell>
          <cell r="D238" t="str">
            <v>上海</v>
          </cell>
        </row>
        <row r="239">
          <cell r="C239" t="str">
            <v>刘杰</v>
          </cell>
          <cell r="D239" t="str">
            <v>上海</v>
          </cell>
        </row>
        <row r="240">
          <cell r="C240" t="str">
            <v>邬甜甜</v>
          </cell>
          <cell r="D240" t="str">
            <v>上海</v>
          </cell>
        </row>
        <row r="241">
          <cell r="C241" t="str">
            <v>田方玉</v>
          </cell>
          <cell r="D241" t="str">
            <v>上海</v>
          </cell>
        </row>
        <row r="242">
          <cell r="C242" t="str">
            <v>严金</v>
          </cell>
          <cell r="D242" t="str">
            <v>上海</v>
          </cell>
        </row>
        <row r="243">
          <cell r="C243" t="str">
            <v>邹芳梅</v>
          </cell>
          <cell r="D243" t="str">
            <v>长沙</v>
          </cell>
        </row>
        <row r="244">
          <cell r="C244" t="str">
            <v>唐鹤鸿</v>
          </cell>
          <cell r="D244" t="str">
            <v>上海</v>
          </cell>
        </row>
        <row r="245">
          <cell r="C245" t="str">
            <v>陈婧乐</v>
          </cell>
          <cell r="D245" t="str">
            <v>上海</v>
          </cell>
        </row>
        <row r="246">
          <cell r="C246" t="str">
            <v>黄娜</v>
          </cell>
          <cell r="D246" t="str">
            <v>上海</v>
          </cell>
        </row>
        <row r="247">
          <cell r="C247" t="str">
            <v>焦少平</v>
          </cell>
          <cell r="D247" t="str">
            <v>上海</v>
          </cell>
        </row>
        <row r="248">
          <cell r="C248" t="str">
            <v>贲小康</v>
          </cell>
          <cell r="D248" t="str">
            <v>上海</v>
          </cell>
        </row>
        <row r="249">
          <cell r="C249" t="str">
            <v>汪兰兰</v>
          </cell>
          <cell r="D249" t="str">
            <v>上海</v>
          </cell>
        </row>
        <row r="250">
          <cell r="C250" t="str">
            <v>邢卓远</v>
          </cell>
          <cell r="D250" t="str">
            <v>郑州</v>
          </cell>
        </row>
        <row r="251">
          <cell r="C251" t="str">
            <v>许欣瑜</v>
          </cell>
          <cell r="D251" t="str">
            <v>厦门</v>
          </cell>
        </row>
        <row r="252">
          <cell r="C252" t="str">
            <v>张双麒</v>
          </cell>
          <cell r="D252" t="str">
            <v>上海</v>
          </cell>
        </row>
        <row r="253">
          <cell r="C253" t="str">
            <v>胡彬</v>
          </cell>
          <cell r="D253" t="str">
            <v>上海</v>
          </cell>
        </row>
        <row r="254">
          <cell r="C254" t="str">
            <v>冯猛飞</v>
          </cell>
          <cell r="D254" t="str">
            <v>上海</v>
          </cell>
        </row>
        <row r="255">
          <cell r="C255" t="str">
            <v>秦加成</v>
          </cell>
          <cell r="D255" t="str">
            <v>上海</v>
          </cell>
        </row>
        <row r="256">
          <cell r="C256" t="str">
            <v>王磊</v>
          </cell>
          <cell r="D256" t="str">
            <v>西安</v>
          </cell>
        </row>
        <row r="257">
          <cell r="C257" t="str">
            <v>骆家旺</v>
          </cell>
          <cell r="D257" t="str">
            <v>上海</v>
          </cell>
        </row>
        <row r="258">
          <cell r="C258" t="str">
            <v>庞家兴</v>
          </cell>
          <cell r="D258" t="str">
            <v>上海</v>
          </cell>
        </row>
        <row r="259">
          <cell r="C259" t="str">
            <v>刘平</v>
          </cell>
          <cell r="D259" t="str">
            <v>上海</v>
          </cell>
        </row>
        <row r="260">
          <cell r="C260" t="str">
            <v>赵景楠</v>
          </cell>
          <cell r="D260" t="str">
            <v>郑州</v>
          </cell>
        </row>
        <row r="261">
          <cell r="C261" t="str">
            <v>李贺军</v>
          </cell>
          <cell r="D261" t="str">
            <v>郑州</v>
          </cell>
        </row>
        <row r="262">
          <cell r="C262" t="str">
            <v>王一凯</v>
          </cell>
          <cell r="D262" t="str">
            <v>长沙</v>
          </cell>
        </row>
        <row r="263">
          <cell r="C263" t="str">
            <v>曾璠玥</v>
          </cell>
          <cell r="D263" t="str">
            <v>长沙</v>
          </cell>
        </row>
        <row r="264">
          <cell r="C264" t="str">
            <v>孙路路</v>
          </cell>
          <cell r="D264" t="str">
            <v>上海</v>
          </cell>
        </row>
        <row r="265">
          <cell r="C265" t="str">
            <v>林海燕</v>
          </cell>
          <cell r="D265" t="str">
            <v>厦门</v>
          </cell>
        </row>
        <row r="266">
          <cell r="C266" t="str">
            <v>习辉平</v>
          </cell>
          <cell r="D266" t="str">
            <v>深圳</v>
          </cell>
        </row>
        <row r="267">
          <cell r="C267" t="str">
            <v>田永嘉</v>
          </cell>
          <cell r="D267" t="str">
            <v>上海</v>
          </cell>
        </row>
        <row r="268">
          <cell r="C268" t="str">
            <v>姚德</v>
          </cell>
          <cell r="D268" t="str">
            <v>上海</v>
          </cell>
        </row>
        <row r="269">
          <cell r="C269" t="str">
            <v>谢雪平</v>
          </cell>
          <cell r="D269" t="str">
            <v>厦门</v>
          </cell>
        </row>
        <row r="270">
          <cell r="C270" t="str">
            <v>孙世豪</v>
          </cell>
          <cell r="D270" t="str">
            <v>郑州</v>
          </cell>
        </row>
        <row r="271">
          <cell r="C271" t="str">
            <v>林双玲</v>
          </cell>
          <cell r="D271" t="str">
            <v>厦门</v>
          </cell>
        </row>
        <row r="272">
          <cell r="C272" t="str">
            <v>叶瑞珠</v>
          </cell>
          <cell r="D272" t="str">
            <v>厦门</v>
          </cell>
        </row>
        <row r="273">
          <cell r="C273" t="str">
            <v>赵鹏飞</v>
          </cell>
          <cell r="D273" t="str">
            <v>上海</v>
          </cell>
        </row>
        <row r="274">
          <cell r="C274" t="str">
            <v>王通</v>
          </cell>
          <cell r="D274" t="str">
            <v>深圳</v>
          </cell>
        </row>
        <row r="275">
          <cell r="C275" t="str">
            <v>施俊杰</v>
          </cell>
          <cell r="D275" t="str">
            <v>上海</v>
          </cell>
        </row>
        <row r="276">
          <cell r="C276" t="str">
            <v>裴芳芳</v>
          </cell>
          <cell r="D276" t="str">
            <v>厦门</v>
          </cell>
        </row>
        <row r="277">
          <cell r="C277" t="str">
            <v>陈金彬</v>
          </cell>
          <cell r="D277" t="str">
            <v>厦门</v>
          </cell>
        </row>
        <row r="278">
          <cell r="C278" t="str">
            <v>石桂芳</v>
          </cell>
          <cell r="D278" t="str">
            <v>厦门</v>
          </cell>
        </row>
        <row r="279">
          <cell r="C279" t="str">
            <v>曾晓媛</v>
          </cell>
          <cell r="D279" t="str">
            <v>厦门</v>
          </cell>
        </row>
        <row r="280">
          <cell r="C280" t="str">
            <v>倪亦歆</v>
          </cell>
          <cell r="D280" t="str">
            <v>上海</v>
          </cell>
        </row>
        <row r="281">
          <cell r="C281" t="str">
            <v>展小茸</v>
          </cell>
          <cell r="D281" t="str">
            <v>上海</v>
          </cell>
        </row>
        <row r="282">
          <cell r="C282" t="str">
            <v>贾潇</v>
          </cell>
          <cell r="D282" t="str">
            <v>上海</v>
          </cell>
        </row>
        <row r="283">
          <cell r="C283" t="str">
            <v>彭文波</v>
          </cell>
          <cell r="D283" t="str">
            <v>长沙</v>
          </cell>
        </row>
        <row r="284">
          <cell r="C284" t="str">
            <v>龙浩</v>
          </cell>
          <cell r="D284" t="str">
            <v>长沙</v>
          </cell>
        </row>
        <row r="285">
          <cell r="C285" t="str">
            <v>李超凡</v>
          </cell>
          <cell r="D285" t="str">
            <v>上海</v>
          </cell>
        </row>
        <row r="286">
          <cell r="C286" t="str">
            <v>张小萍</v>
          </cell>
          <cell r="D286" t="str">
            <v>厦门</v>
          </cell>
        </row>
        <row r="287">
          <cell r="C287" t="str">
            <v>张积隆</v>
          </cell>
          <cell r="D287" t="str">
            <v>上海</v>
          </cell>
        </row>
        <row r="288">
          <cell r="C288" t="str">
            <v>施钧夫</v>
          </cell>
          <cell r="D288" t="str">
            <v>长沙</v>
          </cell>
        </row>
        <row r="289">
          <cell r="C289" t="str">
            <v>张文杰</v>
          </cell>
          <cell r="D289" t="str">
            <v>厦门</v>
          </cell>
        </row>
        <row r="290">
          <cell r="C290" t="str">
            <v>徐琴</v>
          </cell>
          <cell r="D290" t="str">
            <v>厦门</v>
          </cell>
        </row>
        <row r="291">
          <cell r="C291" t="str">
            <v>王正</v>
          </cell>
          <cell r="D291" t="str">
            <v>长沙</v>
          </cell>
        </row>
        <row r="292">
          <cell r="C292" t="str">
            <v>汪笑青</v>
          </cell>
          <cell r="D292" t="str">
            <v>上海</v>
          </cell>
        </row>
        <row r="293">
          <cell r="C293" t="str">
            <v>陈敏莲</v>
          </cell>
          <cell r="D293" t="str">
            <v>厦门</v>
          </cell>
        </row>
        <row r="294">
          <cell r="C294" t="str">
            <v>李九三</v>
          </cell>
          <cell r="D294" t="str">
            <v>上海</v>
          </cell>
        </row>
        <row r="295">
          <cell r="C295" t="str">
            <v>张士炎</v>
          </cell>
          <cell r="D295" t="str">
            <v>上海</v>
          </cell>
        </row>
        <row r="296">
          <cell r="C296" t="str">
            <v>雷方平</v>
          </cell>
          <cell r="D296" t="str">
            <v>上海</v>
          </cell>
        </row>
        <row r="297">
          <cell r="C297" t="str">
            <v>王海鑫</v>
          </cell>
          <cell r="D297" t="str">
            <v>上海</v>
          </cell>
        </row>
        <row r="298">
          <cell r="C298" t="str">
            <v>顾慧</v>
          </cell>
          <cell r="D298" t="str">
            <v>上海</v>
          </cell>
        </row>
        <row r="299">
          <cell r="C299" t="str">
            <v>贺提鸿</v>
          </cell>
          <cell r="D299" t="str">
            <v>上海</v>
          </cell>
        </row>
        <row r="300">
          <cell r="C300" t="str">
            <v>尹贻浩</v>
          </cell>
          <cell r="D300" t="str">
            <v>上海</v>
          </cell>
        </row>
        <row r="301">
          <cell r="C301" t="str">
            <v>张展腾</v>
          </cell>
          <cell r="D301" t="str">
            <v>深圳</v>
          </cell>
        </row>
        <row r="302">
          <cell r="C302" t="str">
            <v>刘浩</v>
          </cell>
          <cell r="D302" t="str">
            <v>上海</v>
          </cell>
        </row>
        <row r="303">
          <cell r="C303" t="str">
            <v>陈良伟</v>
          </cell>
          <cell r="D303" t="str">
            <v>长沙</v>
          </cell>
        </row>
        <row r="304">
          <cell r="C304" t="str">
            <v>崔婷</v>
          </cell>
          <cell r="D304" t="str">
            <v>厦门</v>
          </cell>
        </row>
        <row r="305">
          <cell r="C305" t="str">
            <v>郑鸿政</v>
          </cell>
          <cell r="D305" t="str">
            <v>厦门</v>
          </cell>
        </row>
        <row r="306">
          <cell r="C306" t="str">
            <v>汪天辰</v>
          </cell>
          <cell r="D306" t="str">
            <v>上海</v>
          </cell>
        </row>
        <row r="307">
          <cell r="C307" t="str">
            <v>肖福</v>
          </cell>
          <cell r="D307" t="str">
            <v>厦门</v>
          </cell>
        </row>
        <row r="308">
          <cell r="C308" t="str">
            <v>黄培源</v>
          </cell>
          <cell r="D308" t="str">
            <v>厦门</v>
          </cell>
        </row>
        <row r="309">
          <cell r="C309" t="str">
            <v>俞忠</v>
          </cell>
          <cell r="D309" t="str">
            <v>厦门</v>
          </cell>
        </row>
        <row r="310">
          <cell r="C310" t="str">
            <v>刘晶</v>
          </cell>
          <cell r="D310" t="str">
            <v>深圳</v>
          </cell>
        </row>
        <row r="311">
          <cell r="C311" t="str">
            <v>颜雅红</v>
          </cell>
          <cell r="D311" t="str">
            <v>厦门</v>
          </cell>
        </row>
        <row r="312">
          <cell r="C312" t="str">
            <v>彭书琴</v>
          </cell>
          <cell r="D312" t="str">
            <v>厦门</v>
          </cell>
        </row>
        <row r="313">
          <cell r="C313" t="str">
            <v>卢珠玉</v>
          </cell>
          <cell r="D313" t="str">
            <v>长泰</v>
          </cell>
        </row>
        <row r="314">
          <cell r="C314" t="str">
            <v>严重阳</v>
          </cell>
          <cell r="D314" t="str">
            <v>厦门</v>
          </cell>
        </row>
        <row r="315">
          <cell r="C315" t="str">
            <v>欧静华</v>
          </cell>
          <cell r="D315" t="str">
            <v>上海</v>
          </cell>
        </row>
        <row r="316">
          <cell r="C316" t="str">
            <v>杨潮侠</v>
          </cell>
          <cell r="D316" t="str">
            <v>厦门</v>
          </cell>
        </row>
        <row r="317">
          <cell r="C317" t="str">
            <v>房金伟</v>
          </cell>
          <cell r="D317" t="str">
            <v>北京</v>
          </cell>
        </row>
        <row r="318">
          <cell r="C318" t="str">
            <v>李啸</v>
          </cell>
          <cell r="D318" t="str">
            <v>上海</v>
          </cell>
        </row>
        <row r="319">
          <cell r="C319" t="str">
            <v>袁欢</v>
          </cell>
          <cell r="D319" t="str">
            <v>西安</v>
          </cell>
        </row>
        <row r="320">
          <cell r="C320" t="str">
            <v>康琪</v>
          </cell>
          <cell r="D320" t="str">
            <v>深圳</v>
          </cell>
        </row>
        <row r="321">
          <cell r="C321" t="str">
            <v>高芳芹</v>
          </cell>
          <cell r="D321" t="str">
            <v>厦门</v>
          </cell>
        </row>
        <row r="322">
          <cell r="C322" t="str">
            <v>陈智萍</v>
          </cell>
          <cell r="D322" t="str">
            <v>厦门</v>
          </cell>
        </row>
        <row r="323">
          <cell r="C323" t="str">
            <v>王世光</v>
          </cell>
          <cell r="D323" t="str">
            <v>深圳</v>
          </cell>
        </row>
        <row r="324">
          <cell r="C324" t="str">
            <v>李根德</v>
          </cell>
          <cell r="D324" t="str">
            <v>西安</v>
          </cell>
        </row>
        <row r="325">
          <cell r="C325" t="str">
            <v>高结</v>
          </cell>
          <cell r="D325" t="str">
            <v>上海</v>
          </cell>
        </row>
        <row r="326">
          <cell r="C326" t="str">
            <v>刘永衡</v>
          </cell>
          <cell r="D326" t="str">
            <v>北京</v>
          </cell>
        </row>
        <row r="327">
          <cell r="C327" t="str">
            <v>汤晓雨</v>
          </cell>
          <cell r="D327" t="str">
            <v>长沙</v>
          </cell>
        </row>
        <row r="328">
          <cell r="C328" t="str">
            <v>陈旺</v>
          </cell>
          <cell r="D328" t="str">
            <v>上海</v>
          </cell>
        </row>
        <row r="329">
          <cell r="C329" t="str">
            <v>凌婧</v>
          </cell>
          <cell r="D329" t="str">
            <v>成都</v>
          </cell>
        </row>
        <row r="330">
          <cell r="C330" t="str">
            <v>蔡洁</v>
          </cell>
          <cell r="D330" t="str">
            <v>成都</v>
          </cell>
        </row>
        <row r="331">
          <cell r="C331" t="str">
            <v>张中林</v>
          </cell>
          <cell r="D331" t="str">
            <v>成都</v>
          </cell>
        </row>
        <row r="332">
          <cell r="C332" t="str">
            <v>姜海伦</v>
          </cell>
          <cell r="D332" t="str">
            <v>成都</v>
          </cell>
        </row>
        <row r="333">
          <cell r="C333" t="str">
            <v>郭子齐</v>
          </cell>
          <cell r="D333" t="str">
            <v>成都</v>
          </cell>
        </row>
        <row r="334">
          <cell r="C334" t="str">
            <v>杨爱民</v>
          </cell>
          <cell r="D334" t="str">
            <v>成都</v>
          </cell>
        </row>
        <row r="335">
          <cell r="C335" t="str">
            <v>王凯杰</v>
          </cell>
          <cell r="D335" t="str">
            <v>长沙</v>
          </cell>
        </row>
        <row r="336">
          <cell r="C336" t="str">
            <v>张艳</v>
          </cell>
          <cell r="D336" t="str">
            <v>上海</v>
          </cell>
        </row>
        <row r="337">
          <cell r="C337" t="str">
            <v>姚泽毅</v>
          </cell>
          <cell r="D337" t="str">
            <v>深圳</v>
          </cell>
        </row>
        <row r="338">
          <cell r="C338" t="str">
            <v>田井林</v>
          </cell>
          <cell r="D338" t="str">
            <v>北京</v>
          </cell>
        </row>
        <row r="339">
          <cell r="C339" t="str">
            <v>陈丹琴</v>
          </cell>
          <cell r="D339" t="str">
            <v>厦门</v>
          </cell>
        </row>
        <row r="340">
          <cell r="C340" t="str">
            <v>高峰</v>
          </cell>
          <cell r="D340" t="str">
            <v>郑州</v>
          </cell>
        </row>
        <row r="341">
          <cell r="C341" t="str">
            <v>李希栋</v>
          </cell>
          <cell r="D341" t="str">
            <v>上海</v>
          </cell>
        </row>
        <row r="342">
          <cell r="C342" t="str">
            <v>李成龙</v>
          </cell>
          <cell r="D342" t="str">
            <v>郑州</v>
          </cell>
        </row>
        <row r="343">
          <cell r="C343" t="str">
            <v>周贵清</v>
          </cell>
          <cell r="D343" t="str">
            <v>厦门</v>
          </cell>
        </row>
        <row r="344">
          <cell r="C344" t="str">
            <v>屈淑怡</v>
          </cell>
          <cell r="D344" t="str">
            <v>上海</v>
          </cell>
        </row>
        <row r="345">
          <cell r="C345" t="str">
            <v>钮天翔</v>
          </cell>
          <cell r="D345" t="str">
            <v>上海</v>
          </cell>
        </row>
        <row r="346">
          <cell r="C346" t="str">
            <v>程金殷</v>
          </cell>
          <cell r="D346" t="str">
            <v>上海</v>
          </cell>
        </row>
        <row r="347">
          <cell r="C347" t="str">
            <v>彭朝磊</v>
          </cell>
          <cell r="D347" t="str">
            <v>上海</v>
          </cell>
        </row>
        <row r="348">
          <cell r="C348" t="str">
            <v>汤灿坤</v>
          </cell>
          <cell r="D348" t="str">
            <v>上海</v>
          </cell>
        </row>
        <row r="349">
          <cell r="C349" t="str">
            <v>罗剑华</v>
          </cell>
          <cell r="D349" t="str">
            <v>厦门</v>
          </cell>
        </row>
        <row r="350">
          <cell r="C350" t="str">
            <v>李小青</v>
          </cell>
          <cell r="D350" t="str">
            <v>厦门</v>
          </cell>
        </row>
        <row r="351">
          <cell r="C351" t="str">
            <v>李森</v>
          </cell>
          <cell r="D351" t="str">
            <v>长沙</v>
          </cell>
        </row>
        <row r="352">
          <cell r="C352" t="str">
            <v>叶立</v>
          </cell>
          <cell r="D352" t="str">
            <v>长沙</v>
          </cell>
        </row>
        <row r="353">
          <cell r="C353" t="str">
            <v>田纯</v>
          </cell>
          <cell r="D353" t="str">
            <v>长沙</v>
          </cell>
        </row>
        <row r="354">
          <cell r="C354" t="str">
            <v>扶婧媛</v>
          </cell>
          <cell r="D354" t="str">
            <v>长沙</v>
          </cell>
        </row>
        <row r="355">
          <cell r="C355" t="str">
            <v>蒋李妹</v>
          </cell>
          <cell r="D355" t="str">
            <v>厦门</v>
          </cell>
        </row>
        <row r="356">
          <cell r="C356" t="str">
            <v>敬强圣</v>
          </cell>
          <cell r="D356" t="str">
            <v>成都</v>
          </cell>
        </row>
        <row r="357">
          <cell r="C357" t="str">
            <v>尹超</v>
          </cell>
          <cell r="D357" t="str">
            <v>长沙</v>
          </cell>
        </row>
        <row r="358">
          <cell r="C358" t="str">
            <v>杨坤霖</v>
          </cell>
          <cell r="D358" t="str">
            <v>上海</v>
          </cell>
        </row>
        <row r="359">
          <cell r="C359" t="str">
            <v>曹龙飞</v>
          </cell>
          <cell r="D359" t="str">
            <v>上海</v>
          </cell>
        </row>
        <row r="360">
          <cell r="C360" t="str">
            <v>董玉清</v>
          </cell>
          <cell r="D360" t="str">
            <v>上海</v>
          </cell>
        </row>
        <row r="361">
          <cell r="C361" t="str">
            <v>何健涛</v>
          </cell>
          <cell r="D361" t="str">
            <v>厦门</v>
          </cell>
        </row>
        <row r="362">
          <cell r="C362" t="str">
            <v>单冰冰</v>
          </cell>
          <cell r="D362" t="str">
            <v>长沙</v>
          </cell>
        </row>
        <row r="363">
          <cell r="C363" t="str">
            <v>罗婕</v>
          </cell>
          <cell r="D363" t="str">
            <v>上海</v>
          </cell>
        </row>
        <row r="364">
          <cell r="C364" t="str">
            <v>姜仕威</v>
          </cell>
          <cell r="D364" t="str">
            <v>长沙</v>
          </cell>
        </row>
        <row r="365">
          <cell r="C365" t="str">
            <v>王利蝶</v>
          </cell>
          <cell r="D365" t="str">
            <v>长沙</v>
          </cell>
        </row>
        <row r="366">
          <cell r="C366" t="str">
            <v>于晓雨</v>
          </cell>
          <cell r="D366" t="str">
            <v>厦门</v>
          </cell>
        </row>
        <row r="367">
          <cell r="C367" t="str">
            <v>陈兰兰</v>
          </cell>
          <cell r="D367" t="str">
            <v>上海</v>
          </cell>
        </row>
        <row r="368">
          <cell r="C368" t="str">
            <v>李纤</v>
          </cell>
          <cell r="D368" t="str">
            <v>上海</v>
          </cell>
        </row>
        <row r="369">
          <cell r="C369" t="str">
            <v>徐世鹏</v>
          </cell>
          <cell r="D369" t="str">
            <v>上海</v>
          </cell>
        </row>
        <row r="370">
          <cell r="C370" t="str">
            <v>陈前洲</v>
          </cell>
          <cell r="D370" t="str">
            <v>深圳</v>
          </cell>
        </row>
        <row r="371">
          <cell r="C371" t="str">
            <v>杨浩宇</v>
          </cell>
          <cell r="D371" t="str">
            <v>长沙</v>
          </cell>
        </row>
        <row r="372">
          <cell r="C372" t="str">
            <v>罗丹丹</v>
          </cell>
          <cell r="D372" t="str">
            <v>上海</v>
          </cell>
        </row>
        <row r="373">
          <cell r="C373" t="str">
            <v>邱容</v>
          </cell>
          <cell r="D373" t="str">
            <v>长沙</v>
          </cell>
        </row>
        <row r="374">
          <cell r="C374" t="str">
            <v>郭二宁</v>
          </cell>
          <cell r="D374" t="str">
            <v>上海</v>
          </cell>
        </row>
        <row r="375">
          <cell r="C375" t="str">
            <v>钱策</v>
          </cell>
          <cell r="D375" t="str">
            <v>上海</v>
          </cell>
        </row>
        <row r="376">
          <cell r="C376" t="str">
            <v>许宁</v>
          </cell>
          <cell r="D376" t="str">
            <v>上海</v>
          </cell>
        </row>
        <row r="377">
          <cell r="C377" t="str">
            <v>黄涛</v>
          </cell>
          <cell r="D377" t="str">
            <v>上海</v>
          </cell>
        </row>
        <row r="378">
          <cell r="C378" t="str">
            <v>江佳新</v>
          </cell>
          <cell r="D378" t="str">
            <v>上海</v>
          </cell>
        </row>
        <row r="379">
          <cell r="C379" t="str">
            <v>顾学新</v>
          </cell>
          <cell r="D379" t="str">
            <v>上海</v>
          </cell>
        </row>
        <row r="380">
          <cell r="C380" t="str">
            <v>闫丽扬</v>
          </cell>
          <cell r="D380" t="str">
            <v>上海</v>
          </cell>
        </row>
        <row r="381">
          <cell r="C381" t="str">
            <v>赵万龙</v>
          </cell>
          <cell r="D381" t="str">
            <v>上海</v>
          </cell>
        </row>
        <row r="382">
          <cell r="C382" t="str">
            <v>薛文博</v>
          </cell>
          <cell r="D382" t="str">
            <v>上海</v>
          </cell>
        </row>
        <row r="383">
          <cell r="C383" t="str">
            <v>叶家美</v>
          </cell>
          <cell r="D383" t="str">
            <v>厦门</v>
          </cell>
        </row>
        <row r="384">
          <cell r="C384" t="str">
            <v>李一翔</v>
          </cell>
          <cell r="D384" t="str">
            <v>上海</v>
          </cell>
        </row>
        <row r="385">
          <cell r="C385" t="str">
            <v>罗石琴</v>
          </cell>
          <cell r="D385" t="str">
            <v>厦门</v>
          </cell>
        </row>
        <row r="386">
          <cell r="C386" t="str">
            <v>黄梅花</v>
          </cell>
          <cell r="D386" t="str">
            <v>上海</v>
          </cell>
        </row>
        <row r="387">
          <cell r="C387" t="str">
            <v>罗海太</v>
          </cell>
          <cell r="D387" t="str">
            <v>厦门</v>
          </cell>
        </row>
        <row r="388">
          <cell r="C388" t="str">
            <v>雷舜玥</v>
          </cell>
          <cell r="D388" t="str">
            <v>成都</v>
          </cell>
        </row>
        <row r="389">
          <cell r="C389" t="str">
            <v>袁成</v>
          </cell>
          <cell r="D389" t="str">
            <v>成都</v>
          </cell>
        </row>
        <row r="390">
          <cell r="C390" t="str">
            <v>蔡娜涵</v>
          </cell>
          <cell r="D390" t="str">
            <v>厦门</v>
          </cell>
        </row>
        <row r="391">
          <cell r="C391" t="str">
            <v>马捞捞</v>
          </cell>
          <cell r="D391" t="str">
            <v>厦门</v>
          </cell>
        </row>
        <row r="392">
          <cell r="C392" t="str">
            <v>袁成荫</v>
          </cell>
          <cell r="D392" t="str">
            <v>厦门</v>
          </cell>
        </row>
        <row r="393">
          <cell r="C393" t="str">
            <v>白嘉鹏</v>
          </cell>
          <cell r="D393" t="str">
            <v>厦门</v>
          </cell>
        </row>
        <row r="394">
          <cell r="C394" t="str">
            <v>余鹏飞</v>
          </cell>
          <cell r="D394" t="str">
            <v>厦门</v>
          </cell>
        </row>
        <row r="395">
          <cell r="C395" t="str">
            <v>朱梦含</v>
          </cell>
          <cell r="D395" t="str">
            <v>深圳</v>
          </cell>
        </row>
        <row r="396">
          <cell r="C396" t="str">
            <v>吴俊宇</v>
          </cell>
          <cell r="D396" t="str">
            <v>上海</v>
          </cell>
        </row>
        <row r="397">
          <cell r="C397" t="str">
            <v>吕静龙</v>
          </cell>
          <cell r="D397" t="str">
            <v>上海</v>
          </cell>
        </row>
        <row r="398">
          <cell r="C398" t="str">
            <v>吴昭霖</v>
          </cell>
          <cell r="D398" t="str">
            <v>郑州</v>
          </cell>
        </row>
        <row r="399">
          <cell r="C399" t="str">
            <v>林海平</v>
          </cell>
          <cell r="D399" t="str">
            <v>成都</v>
          </cell>
        </row>
        <row r="400">
          <cell r="C400" t="str">
            <v>侯敏</v>
          </cell>
          <cell r="D400" t="str">
            <v>郑州</v>
          </cell>
        </row>
        <row r="401">
          <cell r="C401" t="str">
            <v>陈哲</v>
          </cell>
          <cell r="D401" t="str">
            <v>长沙</v>
          </cell>
        </row>
        <row r="402">
          <cell r="C402" t="str">
            <v>秦羽筱</v>
          </cell>
          <cell r="D402" t="str">
            <v>西安</v>
          </cell>
        </row>
        <row r="403">
          <cell r="C403" t="str">
            <v>杨英琴</v>
          </cell>
          <cell r="D403" t="str">
            <v>长泰</v>
          </cell>
        </row>
        <row r="404">
          <cell r="C404" t="str">
            <v>陈燕钟</v>
          </cell>
          <cell r="D404" t="str">
            <v>厦门</v>
          </cell>
        </row>
        <row r="405">
          <cell r="C405" t="str">
            <v>杨本毅</v>
          </cell>
          <cell r="D405" t="str">
            <v>厦门</v>
          </cell>
        </row>
        <row r="406">
          <cell r="C406" t="str">
            <v>张文静</v>
          </cell>
          <cell r="D406" t="str">
            <v>上海</v>
          </cell>
        </row>
        <row r="407">
          <cell r="C407" t="str">
            <v>崔红达</v>
          </cell>
          <cell r="D407" t="str">
            <v>上海</v>
          </cell>
        </row>
        <row r="408">
          <cell r="C408" t="str">
            <v>肖嘉俊</v>
          </cell>
          <cell r="D408" t="str">
            <v>上海</v>
          </cell>
        </row>
        <row r="409">
          <cell r="C409" t="str">
            <v>陈柄杰</v>
          </cell>
          <cell r="D409" t="str">
            <v>上海</v>
          </cell>
        </row>
        <row r="410">
          <cell r="C410" t="str">
            <v>李晓倩</v>
          </cell>
          <cell r="D410" t="str">
            <v>厦门</v>
          </cell>
        </row>
        <row r="411">
          <cell r="C411" t="str">
            <v>陈雅婷</v>
          </cell>
          <cell r="D411" t="str">
            <v>厦门</v>
          </cell>
        </row>
        <row r="412">
          <cell r="C412" t="str">
            <v>丁亚坤</v>
          </cell>
          <cell r="D412" t="str">
            <v>长沙</v>
          </cell>
        </row>
        <row r="413">
          <cell r="C413" t="str">
            <v>郭明哲</v>
          </cell>
          <cell r="D413" t="str">
            <v>上海</v>
          </cell>
        </row>
        <row r="414">
          <cell r="C414" t="str">
            <v>方超印</v>
          </cell>
          <cell r="D414" t="str">
            <v>厦门</v>
          </cell>
        </row>
        <row r="415">
          <cell r="C415" t="str">
            <v>徐雨星</v>
          </cell>
          <cell r="D415" t="str">
            <v>厦门</v>
          </cell>
        </row>
        <row r="416">
          <cell r="C416" t="str">
            <v>农秋双</v>
          </cell>
          <cell r="D416" t="str">
            <v>厦门</v>
          </cell>
        </row>
        <row r="417">
          <cell r="C417" t="str">
            <v>谢馨怡</v>
          </cell>
          <cell r="D417" t="str">
            <v>长沙</v>
          </cell>
        </row>
        <row r="418">
          <cell r="C418" t="str">
            <v>吴婵冰</v>
          </cell>
          <cell r="D418" t="str">
            <v>深圳</v>
          </cell>
        </row>
        <row r="419">
          <cell r="C419" t="str">
            <v>潘婧瑜</v>
          </cell>
          <cell r="D419" t="str">
            <v>厦门</v>
          </cell>
        </row>
        <row r="420">
          <cell r="C420" t="str">
            <v>余亚璐</v>
          </cell>
          <cell r="D420" t="str">
            <v>长沙</v>
          </cell>
        </row>
        <row r="421">
          <cell r="C421" t="str">
            <v>肖茜</v>
          </cell>
          <cell r="D421" t="str">
            <v>长沙</v>
          </cell>
        </row>
        <row r="422">
          <cell r="C422" t="str">
            <v>高岩</v>
          </cell>
          <cell r="D422" t="str">
            <v>上海</v>
          </cell>
        </row>
        <row r="423">
          <cell r="C423" t="str">
            <v>张书华</v>
          </cell>
          <cell r="D423" t="str">
            <v>上海</v>
          </cell>
        </row>
        <row r="424">
          <cell r="C424" t="str">
            <v>朱兴佳</v>
          </cell>
          <cell r="D424" t="str">
            <v>上海</v>
          </cell>
        </row>
        <row r="425">
          <cell r="C425" t="str">
            <v>王燕丽</v>
          </cell>
          <cell r="D425" t="str">
            <v>长泰</v>
          </cell>
        </row>
        <row r="426">
          <cell r="C426" t="str">
            <v>刘良海</v>
          </cell>
          <cell r="D426" t="str">
            <v>长沙</v>
          </cell>
        </row>
        <row r="427">
          <cell r="C427" t="str">
            <v>汤雨坚</v>
          </cell>
          <cell r="D427" t="str">
            <v>上海</v>
          </cell>
        </row>
        <row r="428">
          <cell r="C428" t="str">
            <v>赵纪元</v>
          </cell>
          <cell r="D428" t="str">
            <v>上海</v>
          </cell>
        </row>
        <row r="429">
          <cell r="C429" t="str">
            <v>潘飞</v>
          </cell>
          <cell r="D429" t="str">
            <v>长沙</v>
          </cell>
        </row>
        <row r="430">
          <cell r="C430" t="str">
            <v>张慧</v>
          </cell>
          <cell r="D430" t="str">
            <v>长沙</v>
          </cell>
        </row>
        <row r="431">
          <cell r="C431" t="str">
            <v>梁军卫</v>
          </cell>
          <cell r="D431" t="str">
            <v>上海</v>
          </cell>
        </row>
        <row r="432">
          <cell r="C432" t="str">
            <v>徐康</v>
          </cell>
          <cell r="D432" t="str">
            <v>上海</v>
          </cell>
        </row>
        <row r="433">
          <cell r="C433" t="str">
            <v>罗菲菲</v>
          </cell>
          <cell r="D433" t="str">
            <v>厦门</v>
          </cell>
        </row>
        <row r="434">
          <cell r="C434" t="str">
            <v>刘晨欣</v>
          </cell>
          <cell r="D434" t="str">
            <v>上海</v>
          </cell>
        </row>
        <row r="435">
          <cell r="C435" t="str">
            <v>周子涛</v>
          </cell>
          <cell r="D435" t="str">
            <v>上海</v>
          </cell>
        </row>
        <row r="436">
          <cell r="C436" t="str">
            <v>杜青青</v>
          </cell>
          <cell r="D436" t="str">
            <v>上海</v>
          </cell>
        </row>
        <row r="437">
          <cell r="C437" t="str">
            <v>林欣怡</v>
          </cell>
          <cell r="D437" t="str">
            <v>上海</v>
          </cell>
        </row>
        <row r="438">
          <cell r="C438" t="str">
            <v>赵红</v>
          </cell>
          <cell r="D438" t="str">
            <v>上海</v>
          </cell>
        </row>
        <row r="439">
          <cell r="C439" t="str">
            <v>杨馨雨</v>
          </cell>
          <cell r="D439" t="str">
            <v>西安</v>
          </cell>
        </row>
        <row r="440">
          <cell r="C440" t="str">
            <v>伍俊杰</v>
          </cell>
          <cell r="D440" t="str">
            <v>深圳</v>
          </cell>
        </row>
        <row r="441">
          <cell r="C441" t="str">
            <v>陈瑛楠</v>
          </cell>
          <cell r="D441" t="str">
            <v>上海</v>
          </cell>
        </row>
        <row r="442">
          <cell r="C442" t="str">
            <v>张祥</v>
          </cell>
          <cell r="D442" t="str">
            <v>上海</v>
          </cell>
        </row>
        <row r="443">
          <cell r="C443" t="str">
            <v>朱晓荣</v>
          </cell>
          <cell r="D443" t="str">
            <v>上海</v>
          </cell>
        </row>
        <row r="444">
          <cell r="C444" t="str">
            <v>李倩</v>
          </cell>
          <cell r="D444" t="str">
            <v>厦门</v>
          </cell>
        </row>
        <row r="445">
          <cell r="C445" t="str">
            <v>王彭</v>
          </cell>
          <cell r="D445" t="str">
            <v>厦门</v>
          </cell>
        </row>
        <row r="446">
          <cell r="C446" t="str">
            <v>杨杰</v>
          </cell>
          <cell r="D446" t="str">
            <v>厦门</v>
          </cell>
        </row>
        <row r="447">
          <cell r="C447" t="str">
            <v>段玉姝</v>
          </cell>
          <cell r="D447" t="str">
            <v>上海</v>
          </cell>
        </row>
        <row r="448">
          <cell r="C448" t="str">
            <v>刘旭</v>
          </cell>
          <cell r="D448" t="str">
            <v>北京</v>
          </cell>
        </row>
        <row r="449">
          <cell r="C449" t="str">
            <v>胥文秀</v>
          </cell>
          <cell r="D449" t="str">
            <v>长沙</v>
          </cell>
        </row>
        <row r="450">
          <cell r="C450" t="str">
            <v>臧广桐</v>
          </cell>
          <cell r="D450" t="str">
            <v>上海</v>
          </cell>
        </row>
        <row r="451">
          <cell r="C451" t="str">
            <v>时秋菊</v>
          </cell>
          <cell r="D451" t="str">
            <v>上海</v>
          </cell>
        </row>
        <row r="452">
          <cell r="C452" t="str">
            <v>方政</v>
          </cell>
          <cell r="D452" t="str">
            <v>上海</v>
          </cell>
        </row>
        <row r="453">
          <cell r="C453" t="str">
            <v>陈孟莉</v>
          </cell>
          <cell r="D453" t="str">
            <v>上海</v>
          </cell>
        </row>
        <row r="454">
          <cell r="C454" t="str">
            <v>史振亚</v>
          </cell>
          <cell r="D454" t="str">
            <v>上海</v>
          </cell>
        </row>
        <row r="455">
          <cell r="C455" t="str">
            <v>张新宇</v>
          </cell>
          <cell r="D455" t="str">
            <v>上海</v>
          </cell>
        </row>
        <row r="456">
          <cell r="C456" t="str">
            <v>贾云成</v>
          </cell>
          <cell r="D456" t="str">
            <v>上海</v>
          </cell>
        </row>
        <row r="457">
          <cell r="C457" t="str">
            <v>张铭文</v>
          </cell>
          <cell r="D457" t="str">
            <v>上海</v>
          </cell>
        </row>
        <row r="458">
          <cell r="C458" t="str">
            <v>张拴拴</v>
          </cell>
          <cell r="D458" t="str">
            <v>上海</v>
          </cell>
        </row>
        <row r="459">
          <cell r="C459" t="str">
            <v>李天</v>
          </cell>
          <cell r="D459" t="str">
            <v>深圳</v>
          </cell>
        </row>
        <row r="460">
          <cell r="C460" t="str">
            <v>蔡天竹</v>
          </cell>
          <cell r="D460" t="str">
            <v>上海</v>
          </cell>
        </row>
        <row r="461">
          <cell r="C461" t="str">
            <v>王翠萍</v>
          </cell>
          <cell r="D461" t="str">
            <v>上海</v>
          </cell>
        </row>
        <row r="462">
          <cell r="C462" t="str">
            <v>杨钰帆</v>
          </cell>
          <cell r="D462" t="str">
            <v>长沙</v>
          </cell>
        </row>
        <row r="463">
          <cell r="C463" t="str">
            <v>刘雪婷</v>
          </cell>
          <cell r="D463" t="str">
            <v>上海</v>
          </cell>
        </row>
        <row r="464">
          <cell r="C464" t="str">
            <v>陈娟</v>
          </cell>
          <cell r="D464" t="str">
            <v>上海</v>
          </cell>
        </row>
        <row r="465">
          <cell r="C465" t="str">
            <v>陆其明</v>
          </cell>
          <cell r="D465" t="str">
            <v>上海</v>
          </cell>
        </row>
        <row r="466">
          <cell r="C466" t="str">
            <v>戚海生</v>
          </cell>
          <cell r="D466" t="str">
            <v>上海</v>
          </cell>
        </row>
        <row r="467">
          <cell r="C467" t="str">
            <v>黄黎珊</v>
          </cell>
          <cell r="D467" t="str">
            <v>厦门</v>
          </cell>
        </row>
        <row r="468">
          <cell r="C468" t="str">
            <v>王彬燕</v>
          </cell>
          <cell r="D468" t="str">
            <v>厦门</v>
          </cell>
        </row>
        <row r="469">
          <cell r="C469" t="str">
            <v>刘彦婧</v>
          </cell>
          <cell r="D469" t="str">
            <v>长沙</v>
          </cell>
        </row>
        <row r="470">
          <cell r="C470" t="str">
            <v>舒幸晨</v>
          </cell>
          <cell r="D470" t="str">
            <v>西安</v>
          </cell>
        </row>
        <row r="471">
          <cell r="C471" t="str">
            <v>许蒙恩</v>
          </cell>
          <cell r="D471" t="str">
            <v>上海</v>
          </cell>
        </row>
        <row r="472">
          <cell r="C472" t="str">
            <v>李山鹏</v>
          </cell>
          <cell r="D472" t="str">
            <v>厦门</v>
          </cell>
        </row>
        <row r="473">
          <cell r="C473" t="str">
            <v>张啸</v>
          </cell>
          <cell r="D473" t="str">
            <v>西安</v>
          </cell>
        </row>
        <row r="474">
          <cell r="C474" t="str">
            <v>叶雅雅</v>
          </cell>
          <cell r="D474" t="str">
            <v>上海</v>
          </cell>
        </row>
        <row r="475">
          <cell r="C475" t="str">
            <v>陈佳敏</v>
          </cell>
          <cell r="D475" t="str">
            <v>厦门</v>
          </cell>
        </row>
        <row r="476">
          <cell r="C476" t="str">
            <v>陈晓蓉</v>
          </cell>
          <cell r="D476" t="str">
            <v>厦门</v>
          </cell>
        </row>
        <row r="477">
          <cell r="C477" t="str">
            <v>何小梅</v>
          </cell>
          <cell r="D477" t="str">
            <v>厦门</v>
          </cell>
        </row>
        <row r="478">
          <cell r="C478" t="str">
            <v>李忠</v>
          </cell>
          <cell r="D478" t="str">
            <v>厦门</v>
          </cell>
        </row>
        <row r="479">
          <cell r="C479" t="str">
            <v>宋亚慧</v>
          </cell>
          <cell r="D479" t="str">
            <v>厦门</v>
          </cell>
        </row>
        <row r="480">
          <cell r="C480" t="str">
            <v>张冰聪</v>
          </cell>
          <cell r="D480" t="str">
            <v>上海</v>
          </cell>
        </row>
        <row r="481">
          <cell r="C481" t="str">
            <v>李雯洁</v>
          </cell>
          <cell r="D481" t="str">
            <v>厦门</v>
          </cell>
        </row>
        <row r="482">
          <cell r="C482" t="str">
            <v>陈昇</v>
          </cell>
          <cell r="D482" t="str">
            <v>厦门</v>
          </cell>
        </row>
        <row r="483">
          <cell r="C483" t="str">
            <v>吴新晨</v>
          </cell>
          <cell r="D483" t="str">
            <v>厦门</v>
          </cell>
        </row>
        <row r="484">
          <cell r="C484" t="str">
            <v>薛妍莹</v>
          </cell>
          <cell r="D484" t="str">
            <v>厦门</v>
          </cell>
        </row>
        <row r="485">
          <cell r="C485" t="str">
            <v>郑德鑫</v>
          </cell>
          <cell r="D485" t="str">
            <v>厦门</v>
          </cell>
        </row>
        <row r="486">
          <cell r="C486" t="str">
            <v>庄莲欢</v>
          </cell>
          <cell r="D486" t="str">
            <v>厦门</v>
          </cell>
        </row>
        <row r="487">
          <cell r="C487" t="str">
            <v>陈慧云</v>
          </cell>
          <cell r="D487" t="str">
            <v>上海</v>
          </cell>
        </row>
        <row r="488">
          <cell r="C488" t="str">
            <v>陈宇豪</v>
          </cell>
          <cell r="D488" t="str">
            <v>上海</v>
          </cell>
        </row>
        <row r="489">
          <cell r="C489" t="str">
            <v>胡圆圆</v>
          </cell>
          <cell r="D489" t="str">
            <v>上海</v>
          </cell>
        </row>
        <row r="490">
          <cell r="C490" t="str">
            <v>刘一帆</v>
          </cell>
          <cell r="D490" t="str">
            <v>上海</v>
          </cell>
        </row>
        <row r="491">
          <cell r="C491" t="str">
            <v>杨晓俊</v>
          </cell>
          <cell r="D491" t="str">
            <v>上海</v>
          </cell>
        </row>
        <row r="492">
          <cell r="C492" t="str">
            <v>杨哲彬</v>
          </cell>
          <cell r="D492" t="str">
            <v>上海</v>
          </cell>
        </row>
        <row r="493">
          <cell r="C493" t="str">
            <v>岳浩</v>
          </cell>
          <cell r="D493" t="str">
            <v>上海</v>
          </cell>
        </row>
        <row r="494">
          <cell r="C494" t="str">
            <v>朱贯政</v>
          </cell>
          <cell r="D494" t="str">
            <v>深圳</v>
          </cell>
        </row>
        <row r="495">
          <cell r="C495" t="str">
            <v>曾晖</v>
          </cell>
          <cell r="D495" t="str">
            <v>厦门</v>
          </cell>
        </row>
        <row r="496">
          <cell r="C496" t="str">
            <v>林颖</v>
          </cell>
          <cell r="D496" t="str">
            <v>厦门</v>
          </cell>
        </row>
        <row r="497">
          <cell r="C497" t="str">
            <v>漆嘉欣</v>
          </cell>
          <cell r="D497" t="str">
            <v>上海</v>
          </cell>
        </row>
        <row r="498">
          <cell r="C498" t="str">
            <v>严欣旻</v>
          </cell>
          <cell r="D498" t="str">
            <v>上海</v>
          </cell>
        </row>
        <row r="499">
          <cell r="C499" t="str">
            <v>曾巧萍</v>
          </cell>
          <cell r="D499" t="str">
            <v>厦门</v>
          </cell>
        </row>
        <row r="500">
          <cell r="C500" t="str">
            <v>刘丹凤</v>
          </cell>
          <cell r="D500" t="str">
            <v>成都</v>
          </cell>
        </row>
        <row r="501">
          <cell r="C501" t="str">
            <v>卢春祥</v>
          </cell>
          <cell r="D501" t="str">
            <v>厦门</v>
          </cell>
        </row>
        <row r="502">
          <cell r="C502" t="str">
            <v>陈璐扬</v>
          </cell>
          <cell r="D502" t="str">
            <v>上海</v>
          </cell>
        </row>
        <row r="503">
          <cell r="C503" t="str">
            <v>林诗珺</v>
          </cell>
          <cell r="D503" t="str">
            <v>厦门</v>
          </cell>
        </row>
        <row r="504">
          <cell r="C504" t="str">
            <v>刘帅龙</v>
          </cell>
          <cell r="D504" t="str">
            <v>上海</v>
          </cell>
        </row>
        <row r="505">
          <cell r="C505" t="str">
            <v>严奕玫</v>
          </cell>
          <cell r="D505" t="str">
            <v>厦门</v>
          </cell>
        </row>
        <row r="506">
          <cell r="C506" t="str">
            <v>邢谢晗</v>
          </cell>
          <cell r="D506" t="str">
            <v>上海</v>
          </cell>
        </row>
        <row r="507">
          <cell r="C507" t="str">
            <v>慕芊芊</v>
          </cell>
          <cell r="D507" t="str">
            <v>郑州</v>
          </cell>
        </row>
        <row r="508">
          <cell r="C508" t="str">
            <v>程旭辉</v>
          </cell>
          <cell r="D508" t="str">
            <v>上海</v>
          </cell>
        </row>
        <row r="509">
          <cell r="C509" t="str">
            <v>杨骏杰</v>
          </cell>
          <cell r="D509" t="str">
            <v>上海</v>
          </cell>
        </row>
        <row r="510">
          <cell r="C510" t="str">
            <v>袁张裕</v>
          </cell>
          <cell r="D510" t="str">
            <v>上海</v>
          </cell>
        </row>
        <row r="511">
          <cell r="C511" t="str">
            <v>马梦杰</v>
          </cell>
          <cell r="D511" t="str">
            <v>郑州</v>
          </cell>
        </row>
        <row r="512">
          <cell r="C512" t="str">
            <v>刘光品</v>
          </cell>
          <cell r="D512" t="str">
            <v>长沙</v>
          </cell>
        </row>
        <row r="513">
          <cell r="C513" t="str">
            <v>王忠于</v>
          </cell>
          <cell r="D513" t="str">
            <v>上海</v>
          </cell>
        </row>
        <row r="514">
          <cell r="C514" t="str">
            <v>肖利群</v>
          </cell>
          <cell r="D514" t="str">
            <v>长沙</v>
          </cell>
        </row>
        <row r="515">
          <cell r="C515" t="str">
            <v>扶廷婷</v>
          </cell>
          <cell r="D515" t="str">
            <v>上海</v>
          </cell>
        </row>
        <row r="516">
          <cell r="C516" t="str">
            <v>华巧玉</v>
          </cell>
          <cell r="D516" t="str">
            <v>上海</v>
          </cell>
        </row>
        <row r="517">
          <cell r="C517" t="str">
            <v>朱宇缘</v>
          </cell>
          <cell r="D517" t="str">
            <v>上海</v>
          </cell>
        </row>
        <row r="518">
          <cell r="C518" t="str">
            <v>何俊敏</v>
          </cell>
          <cell r="D518" t="str">
            <v>上海</v>
          </cell>
        </row>
        <row r="519">
          <cell r="C519" t="str">
            <v>徐梦成</v>
          </cell>
          <cell r="D519" t="str">
            <v>厦门</v>
          </cell>
        </row>
        <row r="520">
          <cell r="C520" t="str">
            <v>王少辉</v>
          </cell>
          <cell r="D520" t="str">
            <v>上海</v>
          </cell>
        </row>
        <row r="521">
          <cell r="C521" t="str">
            <v>易杨</v>
          </cell>
          <cell r="D521" t="str">
            <v>长沙</v>
          </cell>
        </row>
        <row r="522">
          <cell r="C522" t="str">
            <v>周小敏</v>
          </cell>
          <cell r="D522" t="str">
            <v>上海</v>
          </cell>
        </row>
        <row r="523">
          <cell r="C523" t="str">
            <v>郭铭</v>
          </cell>
          <cell r="D523" t="str">
            <v>郑州</v>
          </cell>
        </row>
        <row r="524">
          <cell r="C524" t="str">
            <v>左品爽</v>
          </cell>
          <cell r="D524" t="str">
            <v>上海</v>
          </cell>
        </row>
        <row r="525">
          <cell r="C525" t="str">
            <v>周莹</v>
          </cell>
          <cell r="D525" t="str">
            <v>上海</v>
          </cell>
        </row>
        <row r="526">
          <cell r="C526" t="str">
            <v>张楚娴</v>
          </cell>
          <cell r="D526" t="str">
            <v>厦门</v>
          </cell>
        </row>
        <row r="527">
          <cell r="C527" t="str">
            <v>叶非</v>
          </cell>
          <cell r="D527" t="str">
            <v>上海</v>
          </cell>
        </row>
        <row r="528">
          <cell r="C528" t="str">
            <v>测试张祥</v>
          </cell>
          <cell r="D528" t="str">
            <v>上海</v>
          </cell>
        </row>
        <row r="529">
          <cell r="C529" t="str">
            <v>韦炜坚</v>
          </cell>
          <cell r="D529" t="str">
            <v>深圳</v>
          </cell>
        </row>
        <row r="530">
          <cell r="C530" t="str">
            <v>唐峰林</v>
          </cell>
          <cell r="D530" t="str">
            <v>深圳</v>
          </cell>
        </row>
        <row r="531">
          <cell r="C531" t="str">
            <v>黄达</v>
          </cell>
          <cell r="D531" t="str">
            <v>深圳</v>
          </cell>
        </row>
        <row r="532">
          <cell r="C532" t="str">
            <v>黄萍</v>
          </cell>
          <cell r="D532" t="str">
            <v>上海</v>
          </cell>
        </row>
        <row r="533">
          <cell r="C533" t="str">
            <v>宋杰</v>
          </cell>
          <cell r="D533" t="str">
            <v>长沙</v>
          </cell>
        </row>
        <row r="534">
          <cell r="C534" t="str">
            <v>何淑琴</v>
          </cell>
          <cell r="D534" t="str">
            <v>成都</v>
          </cell>
        </row>
        <row r="535">
          <cell r="C535" t="str">
            <v>余立洋</v>
          </cell>
          <cell r="D535" t="str">
            <v>上海</v>
          </cell>
        </row>
        <row r="536">
          <cell r="C536" t="str">
            <v>吕梦娜</v>
          </cell>
          <cell r="D536" t="str">
            <v>上海</v>
          </cell>
        </row>
        <row r="537">
          <cell r="C537" t="str">
            <v>郑旭伟</v>
          </cell>
          <cell r="D537" t="str">
            <v>上海</v>
          </cell>
        </row>
        <row r="538">
          <cell r="C538" t="str">
            <v>郭祖源</v>
          </cell>
          <cell r="D538" t="str">
            <v>深圳</v>
          </cell>
        </row>
        <row r="539">
          <cell r="C539" t="str">
            <v>梁容</v>
          </cell>
          <cell r="D539" t="str">
            <v>深圳</v>
          </cell>
        </row>
        <row r="540">
          <cell r="C540" t="str">
            <v>赵紫荆</v>
          </cell>
          <cell r="D540" t="str">
            <v>厦门</v>
          </cell>
        </row>
        <row r="541">
          <cell r="C541" t="str">
            <v>李赢</v>
          </cell>
          <cell r="D541" t="str">
            <v>上海</v>
          </cell>
        </row>
        <row r="542">
          <cell r="C542" t="str">
            <v>陈慧杰</v>
          </cell>
          <cell r="D542" t="str">
            <v>厦门</v>
          </cell>
        </row>
        <row r="543">
          <cell r="C543" t="str">
            <v>产品王艳</v>
          </cell>
          <cell r="D543" t="str">
            <v>上海</v>
          </cell>
        </row>
        <row r="544">
          <cell r="C544" t="str">
            <v>孔璐平</v>
          </cell>
          <cell r="D544" t="str">
            <v>上海</v>
          </cell>
        </row>
        <row r="545">
          <cell r="C545" t="str">
            <v>李文玉</v>
          </cell>
          <cell r="D545" t="str">
            <v>上海</v>
          </cell>
        </row>
        <row r="546">
          <cell r="C546" t="str">
            <v>张路平</v>
          </cell>
          <cell r="D546" t="str">
            <v>上海</v>
          </cell>
        </row>
        <row r="547">
          <cell r="C547" t="str">
            <v>王雪来</v>
          </cell>
          <cell r="D547" t="str">
            <v>上海</v>
          </cell>
        </row>
        <row r="548">
          <cell r="C548" t="str">
            <v>李维</v>
          </cell>
          <cell r="D548" t="str">
            <v>上海</v>
          </cell>
        </row>
        <row r="549">
          <cell r="C549" t="str">
            <v>彭郑</v>
          </cell>
          <cell r="D549" t="str">
            <v>长沙</v>
          </cell>
        </row>
        <row r="550">
          <cell r="C550" t="str">
            <v>苌笑</v>
          </cell>
          <cell r="D550" t="str">
            <v>上海</v>
          </cell>
        </row>
        <row r="551">
          <cell r="C551" t="str">
            <v>宋超</v>
          </cell>
          <cell r="D551" t="str">
            <v>成都</v>
          </cell>
        </row>
        <row r="552">
          <cell r="C552" t="str">
            <v>方佳颖</v>
          </cell>
          <cell r="D552" t="str">
            <v>厦门</v>
          </cell>
        </row>
        <row r="553">
          <cell r="C553" t="str">
            <v>李建鹏</v>
          </cell>
          <cell r="D553" t="str">
            <v>上海</v>
          </cell>
        </row>
        <row r="554">
          <cell r="C554" t="str">
            <v>王博文</v>
          </cell>
          <cell r="D554" t="str">
            <v>西安</v>
          </cell>
        </row>
        <row r="555">
          <cell r="C555" t="str">
            <v>宋相雨</v>
          </cell>
          <cell r="D555" t="str">
            <v>深圳</v>
          </cell>
        </row>
        <row r="556">
          <cell r="C556" t="str">
            <v>许艳晶</v>
          </cell>
          <cell r="D556" t="str">
            <v>厦门</v>
          </cell>
        </row>
        <row r="557">
          <cell r="C557" t="str">
            <v>高涵</v>
          </cell>
          <cell r="D557" t="str">
            <v>上海</v>
          </cell>
        </row>
        <row r="558">
          <cell r="C558" t="str">
            <v>杨梅霞</v>
          </cell>
          <cell r="D558" t="str">
            <v>厦门</v>
          </cell>
        </row>
        <row r="559">
          <cell r="C559" t="str">
            <v>刘坪英</v>
          </cell>
          <cell r="D559" t="str">
            <v>厦门</v>
          </cell>
        </row>
        <row r="560">
          <cell r="C560" t="str">
            <v>杨雅晴</v>
          </cell>
          <cell r="D560" t="str">
            <v>上海</v>
          </cell>
        </row>
        <row r="561">
          <cell r="C561" t="str">
            <v>肖晔晖</v>
          </cell>
          <cell r="D561" t="str">
            <v>长沙</v>
          </cell>
        </row>
        <row r="562">
          <cell r="C562" t="str">
            <v>刘佳伟</v>
          </cell>
          <cell r="D562" t="str">
            <v>厦门</v>
          </cell>
        </row>
        <row r="563">
          <cell r="C563" t="str">
            <v>崔美娟</v>
          </cell>
          <cell r="D563" t="str">
            <v>北京</v>
          </cell>
        </row>
        <row r="564">
          <cell r="C564" t="str">
            <v>郑静</v>
          </cell>
          <cell r="D564" t="str">
            <v>上海</v>
          </cell>
        </row>
        <row r="565">
          <cell r="C565" t="str">
            <v>柏润民</v>
          </cell>
          <cell r="D565" t="str">
            <v>深圳</v>
          </cell>
        </row>
        <row r="566">
          <cell r="C566" t="str">
            <v>张伟君</v>
          </cell>
          <cell r="D566" t="str">
            <v>上海</v>
          </cell>
        </row>
        <row r="567">
          <cell r="C567" t="str">
            <v>迟天宇</v>
          </cell>
          <cell r="D567" t="str">
            <v>上海</v>
          </cell>
        </row>
        <row r="568">
          <cell r="C568" t="str">
            <v>张芮</v>
          </cell>
          <cell r="D568" t="str">
            <v>北京</v>
          </cell>
        </row>
        <row r="569">
          <cell r="C569" t="str">
            <v>熊甜甜</v>
          </cell>
          <cell r="D569" t="str">
            <v>深圳</v>
          </cell>
        </row>
        <row r="570">
          <cell r="C570" t="str">
            <v>谢婷</v>
          </cell>
          <cell r="D570" t="str">
            <v>北京</v>
          </cell>
        </row>
        <row r="571">
          <cell r="C571" t="str">
            <v>陈楠</v>
          </cell>
          <cell r="D571" t="str">
            <v>西安</v>
          </cell>
        </row>
        <row r="572">
          <cell r="C572" t="str">
            <v>刘仕杰</v>
          </cell>
          <cell r="D572" t="str">
            <v>深圳</v>
          </cell>
        </row>
      </sheetData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月度汇总"/>
      <sheetName val="打卡时间"/>
      <sheetName val="每日统计"/>
      <sheetName val="原始记录"/>
      <sheetName val="缺卡统计"/>
    </sheetNames>
    <sheetDataSet>
      <sheetData sheetId="0" refreshError="1">
        <row r="1">
          <cell r="A1" t="str">
            <v>月度汇总 统计日期：2025-09-01 至 2025-09-30</v>
          </cell>
        </row>
        <row r="2">
          <cell r="A2" t="str">
            <v>报表生成时间：2025-10-10 10:22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</row>
        <row r="3">
          <cell r="T3" t="str">
            <v>旷工天数</v>
          </cell>
          <cell r="U3" t="str">
            <v>出差时长</v>
          </cell>
          <cell r="V3" t="str">
            <v>外出时长</v>
          </cell>
          <cell r="W3" t="str">
            <v>请假</v>
          </cell>
        </row>
        <row r="3">
          <cell r="AH3" t="str">
            <v>加班总时长</v>
          </cell>
          <cell r="AI3" t="str">
            <v>加班时长（转加班费）</v>
          </cell>
        </row>
        <row r="4">
          <cell r="W4" t="str">
            <v>年假(天)</v>
          </cell>
          <cell r="X4" t="str">
            <v>事假(小时)</v>
          </cell>
          <cell r="Y4" t="str">
            <v>病假(天)</v>
          </cell>
          <cell r="Z4" t="str">
            <v>调休(小时)</v>
          </cell>
          <cell r="AA4" t="str">
            <v>婚假(天)</v>
          </cell>
          <cell r="AB4" t="str">
            <v>产假(天)</v>
          </cell>
          <cell r="AC4" t="str">
            <v>陪产假(天)</v>
          </cell>
          <cell r="AD4" t="str">
            <v>丧假(天)</v>
          </cell>
          <cell r="AE4" t="str">
            <v>哺乳假(小时)</v>
          </cell>
          <cell r="AF4" t="str">
            <v>育儿假(天)</v>
          </cell>
          <cell r="AG4" t="str">
            <v>产检假(天)</v>
          </cell>
        </row>
        <row r="4">
          <cell r="AI4" t="str">
            <v>工作日（转加班费）</v>
          </cell>
          <cell r="AJ4" t="str">
            <v>休息日（转加班费）</v>
          </cell>
        </row>
        <row r="5">
          <cell r="A5" t="str">
            <v>IT</v>
          </cell>
          <cell r="B5" t="str">
            <v>上海办公室</v>
          </cell>
        </row>
        <row r="5">
          <cell r="F5" t="str">
            <v>0131123117643371</v>
          </cell>
        </row>
        <row r="5">
          <cell r="H5" t="str">
            <v>7</v>
          </cell>
        </row>
        <row r="5">
          <cell r="S5">
            <v>0</v>
          </cell>
          <cell r="T5" t="str">
            <v>23</v>
          </cell>
        </row>
        <row r="6">
          <cell r="A6" t="str">
            <v>邓雅芳</v>
          </cell>
          <cell r="B6" t="str">
            <v>上海办公室</v>
          </cell>
          <cell r="C6" t="str">
            <v>财务部</v>
          </cell>
        </row>
        <row r="6">
          <cell r="E6" t="str">
            <v>财务主管</v>
          </cell>
          <cell r="F6" t="str">
            <v>1638323873740942</v>
          </cell>
          <cell r="G6" t="str">
            <v>22</v>
          </cell>
          <cell r="H6" t="str">
            <v>7</v>
          </cell>
          <cell r="I6" t="str">
            <v>10723</v>
          </cell>
          <cell r="J6" t="str">
            <v>1</v>
          </cell>
          <cell r="K6" t="str">
            <v>1</v>
          </cell>
        </row>
        <row r="6">
          <cell r="S6">
            <v>0</v>
          </cell>
        </row>
        <row r="6">
          <cell r="V6" t="str">
            <v>5.5</v>
          </cell>
        </row>
        <row r="6">
          <cell r="X6" t="str">
            <v>10</v>
          </cell>
        </row>
        <row r="7">
          <cell r="A7" t="str">
            <v>胡生娜</v>
          </cell>
          <cell r="B7" t="str">
            <v>上海办公室</v>
          </cell>
          <cell r="C7" t="str">
            <v>财务部</v>
          </cell>
        </row>
        <row r="7">
          <cell r="E7" t="str">
            <v>财务总监</v>
          </cell>
          <cell r="F7" t="str">
            <v>15909773962266612</v>
          </cell>
          <cell r="G7" t="str">
            <v>23</v>
          </cell>
          <cell r="H7" t="str">
            <v>7</v>
          </cell>
          <cell r="I7" t="str">
            <v>11852</v>
          </cell>
        </row>
        <row r="7">
          <cell r="S7">
            <v>0</v>
          </cell>
        </row>
        <row r="8">
          <cell r="A8" t="str">
            <v>刘玉</v>
          </cell>
          <cell r="B8" t="str">
            <v>上海办公室</v>
          </cell>
          <cell r="C8" t="str">
            <v>财务部</v>
          </cell>
        </row>
        <row r="8">
          <cell r="E8" t="str">
            <v>财务专员</v>
          </cell>
          <cell r="F8" t="str">
            <v>0960510410681073</v>
          </cell>
          <cell r="G8" t="str">
            <v>23</v>
          </cell>
          <cell r="H8" t="str">
            <v>7</v>
          </cell>
          <cell r="I8" t="str">
            <v>11417</v>
          </cell>
          <cell r="J8" t="str">
            <v>1</v>
          </cell>
          <cell r="K8" t="str">
            <v>1</v>
          </cell>
        </row>
        <row r="8">
          <cell r="S8">
            <v>0</v>
          </cell>
        </row>
        <row r="9">
          <cell r="A9" t="str">
            <v>倪亦歆</v>
          </cell>
          <cell r="B9" t="str">
            <v>上海办公室</v>
          </cell>
          <cell r="C9" t="str">
            <v>财务部</v>
          </cell>
        </row>
        <row r="9">
          <cell r="E9" t="str">
            <v>财务专员</v>
          </cell>
          <cell r="F9" t="str">
            <v>17131464937827024</v>
          </cell>
          <cell r="G9" t="str">
            <v>23</v>
          </cell>
          <cell r="H9" t="str">
            <v>7</v>
          </cell>
          <cell r="I9" t="str">
            <v>11396</v>
          </cell>
        </row>
        <row r="9">
          <cell r="S9">
            <v>0</v>
          </cell>
        </row>
        <row r="9">
          <cell r="V9" t="str">
            <v>5.5</v>
          </cell>
        </row>
        <row r="9">
          <cell r="X9" t="str">
            <v>1</v>
          </cell>
        </row>
        <row r="10">
          <cell r="A10" t="str">
            <v>张祥</v>
          </cell>
          <cell r="B10" t="str">
            <v>上海办公室</v>
          </cell>
          <cell r="C10" t="str">
            <v>财务部</v>
          </cell>
        </row>
        <row r="10">
          <cell r="E10" t="str">
            <v>财务专员</v>
          </cell>
          <cell r="F10" t="str">
            <v>1746496469586963</v>
          </cell>
          <cell r="G10" t="str">
            <v>23</v>
          </cell>
          <cell r="H10" t="str">
            <v>7</v>
          </cell>
          <cell r="I10" t="str">
            <v>11336</v>
          </cell>
        </row>
        <row r="10">
          <cell r="S10">
            <v>0</v>
          </cell>
        </row>
        <row r="10">
          <cell r="Y10" t="str">
            <v>0.5</v>
          </cell>
        </row>
        <row r="11">
          <cell r="A11" t="str">
            <v>沈刚</v>
          </cell>
          <cell r="B11" t="str">
            <v>上海产研中心</v>
          </cell>
          <cell r="C11" t="str">
            <v>产研二部</v>
          </cell>
        </row>
        <row r="11">
          <cell r="E11" t="str">
            <v>研发副总</v>
          </cell>
          <cell r="F11" t="str">
            <v>0935050114882322</v>
          </cell>
          <cell r="G11" t="str">
            <v>5</v>
          </cell>
          <cell r="H11" t="str">
            <v>7</v>
          </cell>
          <cell r="I11" t="str">
            <v>547</v>
          </cell>
        </row>
        <row r="11">
          <cell r="Q11" t="str">
            <v>3</v>
          </cell>
          <cell r="R11" t="str">
            <v>1</v>
          </cell>
          <cell r="S11">
            <v>4</v>
          </cell>
          <cell r="T11" t="str">
            <v>18</v>
          </cell>
        </row>
        <row r="12">
          <cell r="A12" t="str">
            <v>黄萍</v>
          </cell>
          <cell r="B12" t="str">
            <v>上海产研中心</v>
          </cell>
          <cell r="C12" t="str">
            <v>产研二部-测试二部</v>
          </cell>
        </row>
        <row r="12">
          <cell r="E12" t="str">
            <v>敏捷经理</v>
          </cell>
          <cell r="F12" t="str">
            <v>16000478818242070</v>
          </cell>
          <cell r="G12" t="str">
            <v>23</v>
          </cell>
          <cell r="H12" t="str">
            <v>7</v>
          </cell>
          <cell r="I12" t="str">
            <v>11275</v>
          </cell>
          <cell r="J12" t="str">
            <v>2</v>
          </cell>
          <cell r="K12" t="str">
            <v>14</v>
          </cell>
        </row>
        <row r="12">
          <cell r="S12">
            <v>0</v>
          </cell>
        </row>
        <row r="13">
          <cell r="A13" t="str">
            <v>夏菁</v>
          </cell>
          <cell r="B13" t="str">
            <v>上海产研中心</v>
          </cell>
          <cell r="C13" t="str">
            <v>产研二部-测试二部</v>
          </cell>
        </row>
        <row r="13">
          <cell r="E13" t="str">
            <v>测试经理</v>
          </cell>
          <cell r="F13" t="str">
            <v>15989263484262636</v>
          </cell>
          <cell r="G13" t="str">
            <v>25</v>
          </cell>
          <cell r="H13" t="str">
            <v>7</v>
          </cell>
          <cell r="I13" t="str">
            <v>14435</v>
          </cell>
        </row>
        <row r="13">
          <cell r="S13">
            <v>0</v>
          </cell>
        </row>
        <row r="13">
          <cell r="Z13" t="str">
            <v>4</v>
          </cell>
        </row>
        <row r="13">
          <cell r="AH13" t="str">
            <v>18</v>
          </cell>
        </row>
        <row r="14">
          <cell r="A14" t="str">
            <v>田方玉</v>
          </cell>
          <cell r="B14" t="str">
            <v>上海产研中心</v>
          </cell>
          <cell r="C14" t="str">
            <v>产研二部-测试二部-后台二组测试组</v>
          </cell>
        </row>
        <row r="14">
          <cell r="E14" t="str">
            <v>测试工程师</v>
          </cell>
          <cell r="F14" t="str">
            <v>17034694841143567</v>
          </cell>
          <cell r="G14" t="str">
            <v>20</v>
          </cell>
          <cell r="H14" t="str">
            <v>7</v>
          </cell>
          <cell r="I14" t="str">
            <v>11105</v>
          </cell>
        </row>
        <row r="14">
          <cell r="S14">
            <v>0</v>
          </cell>
        </row>
        <row r="14">
          <cell r="W14" t="str">
            <v>2</v>
          </cell>
        </row>
        <row r="14">
          <cell r="Z14" t="str">
            <v>8</v>
          </cell>
        </row>
        <row r="15">
          <cell r="A15" t="str">
            <v>张金凯</v>
          </cell>
          <cell r="B15" t="str">
            <v>上海产研中心</v>
          </cell>
          <cell r="C15" t="str">
            <v>产研二部-测试二部-后台二组测试组</v>
          </cell>
        </row>
        <row r="15">
          <cell r="E15" t="str">
            <v>测试主管</v>
          </cell>
          <cell r="F15" t="str">
            <v>16212183796573118</v>
          </cell>
          <cell r="G15" t="str">
            <v>21</v>
          </cell>
          <cell r="H15" t="str">
            <v>7</v>
          </cell>
          <cell r="I15" t="str">
            <v>12867</v>
          </cell>
        </row>
        <row r="15">
          <cell r="S15">
            <v>0</v>
          </cell>
        </row>
        <row r="15">
          <cell r="Z15" t="str">
            <v>26.5</v>
          </cell>
        </row>
        <row r="15">
          <cell r="AH15" t="str">
            <v>9.5</v>
          </cell>
        </row>
        <row r="16">
          <cell r="A16" t="str">
            <v>赵万龙</v>
          </cell>
          <cell r="B16" t="str">
            <v>上海产研中心</v>
          </cell>
          <cell r="C16" t="str">
            <v>产研二部-测试二部-后台二组测试组</v>
          </cell>
        </row>
        <row r="16">
          <cell r="E16" t="str">
            <v>测试工程师</v>
          </cell>
          <cell r="F16" t="str">
            <v>17337094145133114</v>
          </cell>
          <cell r="G16" t="str">
            <v>21</v>
          </cell>
          <cell r="H16" t="str">
            <v>7</v>
          </cell>
          <cell r="I16" t="str">
            <v>11178</v>
          </cell>
        </row>
        <row r="16">
          <cell r="S16">
            <v>0</v>
          </cell>
        </row>
        <row r="16">
          <cell r="W16" t="str">
            <v>0.5</v>
          </cell>
        </row>
        <row r="16">
          <cell r="Z16" t="str">
            <v>24</v>
          </cell>
        </row>
        <row r="16">
          <cell r="AH16" t="str">
            <v>8</v>
          </cell>
        </row>
        <row r="17">
          <cell r="A17" t="str">
            <v>吴登朋</v>
          </cell>
          <cell r="B17" t="str">
            <v>上海产研中心</v>
          </cell>
          <cell r="C17" t="str">
            <v>产研二部-测试二部-后台一组测试组</v>
          </cell>
        </row>
        <row r="17">
          <cell r="E17" t="str">
            <v>测试工程师</v>
          </cell>
          <cell r="F17" t="str">
            <v>16762529591921661</v>
          </cell>
          <cell r="G17" t="str">
            <v>23</v>
          </cell>
          <cell r="H17" t="str">
            <v>7</v>
          </cell>
          <cell r="I17" t="str">
            <v>11426</v>
          </cell>
        </row>
        <row r="17">
          <cell r="S17">
            <v>0</v>
          </cell>
        </row>
        <row r="17">
          <cell r="Z17" t="str">
            <v>32</v>
          </cell>
        </row>
        <row r="17">
          <cell r="AH17" t="str">
            <v>24</v>
          </cell>
        </row>
        <row r="17">
          <cell r="AJ17" t="str">
            <v>24</v>
          </cell>
        </row>
        <row r="18">
          <cell r="A18" t="str">
            <v>徐姣姣</v>
          </cell>
          <cell r="B18" t="str">
            <v>上海产研中心</v>
          </cell>
          <cell r="C18" t="str">
            <v>产研二部-测试二部-后台一组测试组</v>
          </cell>
        </row>
        <row r="18">
          <cell r="E18" t="str">
            <v>测试工程师</v>
          </cell>
          <cell r="F18" t="str">
            <v>16762526817343608</v>
          </cell>
          <cell r="G18" t="str">
            <v>23</v>
          </cell>
          <cell r="H18" t="str">
            <v>7</v>
          </cell>
          <cell r="I18" t="str">
            <v>12024</v>
          </cell>
        </row>
        <row r="18">
          <cell r="S18">
            <v>0</v>
          </cell>
        </row>
        <row r="18">
          <cell r="Y18" t="str">
            <v>1</v>
          </cell>
          <cell r="Z18" t="str">
            <v>2.5</v>
          </cell>
        </row>
        <row r="18">
          <cell r="AH18" t="str">
            <v>8</v>
          </cell>
        </row>
        <row r="18">
          <cell r="AJ18" t="str">
            <v>8</v>
          </cell>
        </row>
        <row r="19">
          <cell r="A19" t="str">
            <v>程坤宇</v>
          </cell>
          <cell r="B19" t="str">
            <v>上海产研中心</v>
          </cell>
          <cell r="C19" t="str">
            <v>产研二部-测试二部-教育二组测试组</v>
          </cell>
        </row>
        <row r="19">
          <cell r="E19" t="str">
            <v>测试工程师</v>
          </cell>
          <cell r="F19" t="str">
            <v>16903367455472828</v>
          </cell>
          <cell r="G19" t="str">
            <v>23</v>
          </cell>
          <cell r="H19" t="str">
            <v>7</v>
          </cell>
          <cell r="I19" t="str">
            <v>11865</v>
          </cell>
        </row>
        <row r="19">
          <cell r="S19">
            <v>0</v>
          </cell>
        </row>
        <row r="20">
          <cell r="A20" t="str">
            <v>张双麒</v>
          </cell>
          <cell r="B20" t="str">
            <v>上海产研中心</v>
          </cell>
          <cell r="C20" t="str">
            <v>产研二部-测试二部-教育二组测试组</v>
          </cell>
        </row>
        <row r="20">
          <cell r="E20" t="str">
            <v>测试工程师</v>
          </cell>
          <cell r="F20" t="str">
            <v>17096925012836857</v>
          </cell>
          <cell r="G20" t="str">
            <v>23</v>
          </cell>
          <cell r="H20" t="str">
            <v>7</v>
          </cell>
          <cell r="I20" t="str">
            <v>11536</v>
          </cell>
        </row>
        <row r="20">
          <cell r="S20">
            <v>0</v>
          </cell>
        </row>
        <row r="20">
          <cell r="W20" t="str">
            <v>1</v>
          </cell>
          <cell r="X20" t="str">
            <v>5.5</v>
          </cell>
        </row>
        <row r="20">
          <cell r="AH20" t="str">
            <v>8</v>
          </cell>
        </row>
        <row r="20">
          <cell r="AJ20" t="str">
            <v>8</v>
          </cell>
        </row>
        <row r="21">
          <cell r="A21" t="str">
            <v>徐宁</v>
          </cell>
          <cell r="B21" t="str">
            <v>上海产研中心</v>
          </cell>
          <cell r="C21" t="str">
            <v>产研二部-测试二部-业务管理一组测试组</v>
          </cell>
        </row>
        <row r="21">
          <cell r="E21" t="str">
            <v>测试工程师</v>
          </cell>
          <cell r="F21" t="str">
            <v>16988040360373441</v>
          </cell>
          <cell r="G21" t="str">
            <v>23</v>
          </cell>
          <cell r="H21" t="str">
            <v>7</v>
          </cell>
          <cell r="I21" t="str">
            <v>12012</v>
          </cell>
        </row>
        <row r="21">
          <cell r="S21">
            <v>0</v>
          </cell>
        </row>
        <row r="21">
          <cell r="Z21" t="str">
            <v>24</v>
          </cell>
        </row>
        <row r="21">
          <cell r="AH21" t="str">
            <v>24</v>
          </cell>
        </row>
        <row r="22">
          <cell r="A22" t="str">
            <v>尹钧正</v>
          </cell>
          <cell r="B22" t="str">
            <v>上海产研中心</v>
          </cell>
          <cell r="C22" t="str">
            <v>产研二部-测试二部-业务管理一组测试组</v>
          </cell>
        </row>
        <row r="22">
          <cell r="E22" t="str">
            <v>测试工程师</v>
          </cell>
          <cell r="F22" t="str">
            <v>16855853223868848</v>
          </cell>
          <cell r="G22" t="str">
            <v>22</v>
          </cell>
          <cell r="H22" t="str">
            <v>7</v>
          </cell>
          <cell r="I22" t="str">
            <v>10652</v>
          </cell>
          <cell r="J22" t="str">
            <v>1</v>
          </cell>
          <cell r="K22" t="str">
            <v>1</v>
          </cell>
        </row>
        <row r="22">
          <cell r="S22">
            <v>0</v>
          </cell>
        </row>
        <row r="22">
          <cell r="X22" t="str">
            <v>21.5</v>
          </cell>
        </row>
        <row r="22">
          <cell r="Z22" t="str">
            <v>8.5</v>
          </cell>
        </row>
        <row r="22">
          <cell r="AH22" t="str">
            <v>13.5</v>
          </cell>
        </row>
        <row r="23">
          <cell r="A23" t="str">
            <v>刘浩</v>
          </cell>
          <cell r="B23" t="str">
            <v>上海产研中心</v>
          </cell>
          <cell r="C23" t="str">
            <v>产研二部-产品部-业务管理一组产品组</v>
          </cell>
        </row>
        <row r="23">
          <cell r="E23" t="str">
            <v>产品经理</v>
          </cell>
          <cell r="F23" t="str">
            <v>17181576014916335</v>
          </cell>
          <cell r="G23" t="str">
            <v>22</v>
          </cell>
          <cell r="H23" t="str">
            <v>7</v>
          </cell>
          <cell r="I23" t="str">
            <v>11162</v>
          </cell>
        </row>
        <row r="23">
          <cell r="S23">
            <v>0</v>
          </cell>
        </row>
        <row r="23">
          <cell r="X23" t="str">
            <v>8.5</v>
          </cell>
        </row>
        <row r="23">
          <cell r="Z23" t="str">
            <v>16</v>
          </cell>
        </row>
        <row r="23">
          <cell r="AH23" t="str">
            <v>16</v>
          </cell>
        </row>
        <row r="24">
          <cell r="A24" t="str">
            <v>孙唯嘉</v>
          </cell>
          <cell r="B24" t="str">
            <v>上海产研中心</v>
          </cell>
          <cell r="C24" t="str">
            <v>产研二部-产品部-业务管理一组产品组</v>
          </cell>
        </row>
        <row r="24">
          <cell r="E24" t="str">
            <v>产品主管</v>
          </cell>
          <cell r="F24" t="str">
            <v>1660529652288531</v>
          </cell>
          <cell r="G24" t="str">
            <v>23</v>
          </cell>
          <cell r="H24" t="str">
            <v>7</v>
          </cell>
          <cell r="I24" t="str">
            <v>11514</v>
          </cell>
          <cell r="J24" t="str">
            <v>3</v>
          </cell>
          <cell r="K24" t="str">
            <v>6</v>
          </cell>
        </row>
        <row r="24">
          <cell r="S24">
            <v>0</v>
          </cell>
        </row>
        <row r="24">
          <cell r="X24" t="str">
            <v>8</v>
          </cell>
        </row>
        <row r="24">
          <cell r="Z24" t="str">
            <v>19</v>
          </cell>
        </row>
        <row r="24">
          <cell r="AH24" t="str">
            <v>19</v>
          </cell>
        </row>
        <row r="25">
          <cell r="A25" t="str">
            <v>张家惠</v>
          </cell>
          <cell r="B25" t="str">
            <v>上海产研中心</v>
          </cell>
          <cell r="C25" t="str">
            <v>产研二部-后台二组-测试</v>
          </cell>
        </row>
        <row r="25">
          <cell r="E25" t="str">
            <v>测试工程师</v>
          </cell>
          <cell r="F25" t="str">
            <v>16988036666353838</v>
          </cell>
          <cell r="G25" t="str">
            <v>24</v>
          </cell>
          <cell r="H25" t="str">
            <v>7</v>
          </cell>
          <cell r="I25" t="str">
            <v>13073</v>
          </cell>
        </row>
        <row r="25">
          <cell r="S25">
            <v>0</v>
          </cell>
        </row>
        <row r="25">
          <cell r="AH25" t="str">
            <v>8</v>
          </cell>
        </row>
        <row r="26">
          <cell r="A26" t="str">
            <v>顾学新</v>
          </cell>
          <cell r="B26" t="str">
            <v>上海产研中心</v>
          </cell>
          <cell r="C26" t="str">
            <v>产研二部-后台二组-开发</v>
          </cell>
        </row>
        <row r="26">
          <cell r="E26" t="str">
            <v>Java开发工程师</v>
          </cell>
          <cell r="F26" t="str">
            <v>17337118757229596</v>
          </cell>
          <cell r="G26" t="str">
            <v>24</v>
          </cell>
          <cell r="H26" t="str">
            <v>7</v>
          </cell>
          <cell r="I26" t="str">
            <v>13063</v>
          </cell>
        </row>
        <row r="26">
          <cell r="S26">
            <v>0</v>
          </cell>
        </row>
        <row r="26">
          <cell r="AH26" t="str">
            <v>8</v>
          </cell>
        </row>
        <row r="26">
          <cell r="AJ26" t="str">
            <v>8</v>
          </cell>
        </row>
        <row r="27">
          <cell r="A27" t="str">
            <v>胡军</v>
          </cell>
          <cell r="B27" t="str">
            <v>上海产研中心</v>
          </cell>
          <cell r="C27" t="str">
            <v>产研二部-后台二组-开发</v>
          </cell>
        </row>
        <row r="27">
          <cell r="E27" t="str">
            <v>研发主管</v>
          </cell>
          <cell r="F27" t="str">
            <v>16145652584269973</v>
          </cell>
          <cell r="G27" t="str">
            <v>24</v>
          </cell>
          <cell r="H27" t="str">
            <v>7</v>
          </cell>
          <cell r="I27" t="str">
            <v>12732</v>
          </cell>
          <cell r="J27" t="str">
            <v>1</v>
          </cell>
          <cell r="K27" t="str">
            <v>4</v>
          </cell>
        </row>
        <row r="27">
          <cell r="Q27" t="str">
            <v>1</v>
          </cell>
        </row>
        <row r="27">
          <cell r="S27">
            <v>1</v>
          </cell>
        </row>
        <row r="27">
          <cell r="AH27" t="str">
            <v>6.5</v>
          </cell>
        </row>
        <row r="28">
          <cell r="A28" t="str">
            <v>焦少平</v>
          </cell>
          <cell r="B28" t="str">
            <v>上海产研中心</v>
          </cell>
          <cell r="C28" t="str">
            <v>产研二部-后台二组-开发</v>
          </cell>
        </row>
        <row r="28">
          <cell r="E28" t="str">
            <v>Java开发工程师</v>
          </cell>
          <cell r="F28" t="str">
            <v>17092593888418049</v>
          </cell>
          <cell r="G28" t="str">
            <v>24</v>
          </cell>
          <cell r="H28" t="str">
            <v>7</v>
          </cell>
          <cell r="I28" t="str">
            <v>14011</v>
          </cell>
          <cell r="J28" t="str">
            <v>4</v>
          </cell>
          <cell r="K28" t="str">
            <v>14</v>
          </cell>
        </row>
        <row r="28">
          <cell r="S28">
            <v>0</v>
          </cell>
        </row>
        <row r="28">
          <cell r="W28" t="str">
            <v>1</v>
          </cell>
        </row>
        <row r="28">
          <cell r="AH28" t="str">
            <v>16</v>
          </cell>
        </row>
        <row r="28">
          <cell r="AJ28" t="str">
            <v>16</v>
          </cell>
        </row>
        <row r="29">
          <cell r="A29" t="str">
            <v>孙运成</v>
          </cell>
          <cell r="B29" t="str">
            <v>上海产研中心</v>
          </cell>
          <cell r="C29" t="str">
            <v>产研二部-后台二组-开发</v>
          </cell>
        </row>
        <row r="29">
          <cell r="E29" t="str">
            <v>Java开发工程师</v>
          </cell>
          <cell r="F29" t="str">
            <v>16781566411223385</v>
          </cell>
          <cell r="G29" t="str">
            <v>24</v>
          </cell>
          <cell r="H29" t="str">
            <v>7</v>
          </cell>
          <cell r="I29" t="str">
            <v>12422</v>
          </cell>
          <cell r="J29" t="str">
            <v>1</v>
          </cell>
          <cell r="K29" t="str">
            <v>1</v>
          </cell>
        </row>
        <row r="29">
          <cell r="S29">
            <v>0</v>
          </cell>
        </row>
        <row r="29">
          <cell r="X29" t="str">
            <v>5</v>
          </cell>
        </row>
        <row r="29">
          <cell r="AH29" t="str">
            <v>2.5</v>
          </cell>
        </row>
        <row r="30">
          <cell r="A30" t="str">
            <v>王敬豪</v>
          </cell>
          <cell r="B30" t="str">
            <v>上海产研中心</v>
          </cell>
          <cell r="C30" t="str">
            <v>产研二部-后台二组-开发</v>
          </cell>
        </row>
        <row r="30">
          <cell r="E30" t="str">
            <v>Java开发工程师</v>
          </cell>
          <cell r="F30" t="str">
            <v>16575053120257284</v>
          </cell>
          <cell r="G30" t="str">
            <v>24</v>
          </cell>
          <cell r="H30" t="str">
            <v>7</v>
          </cell>
          <cell r="I30" t="str">
            <v>11934</v>
          </cell>
        </row>
        <row r="30">
          <cell r="Q30" t="str">
            <v>1</v>
          </cell>
        </row>
        <row r="30">
          <cell r="S30">
            <v>1</v>
          </cell>
        </row>
        <row r="30">
          <cell r="AH30" t="str">
            <v>8</v>
          </cell>
        </row>
        <row r="30">
          <cell r="AJ30" t="str">
            <v>8</v>
          </cell>
        </row>
        <row r="31">
          <cell r="A31" t="str">
            <v>肖嘉俊</v>
          </cell>
          <cell r="B31" t="str">
            <v>上海产研中心</v>
          </cell>
          <cell r="C31" t="str">
            <v>产研二部-后台二组-开发</v>
          </cell>
        </row>
        <row r="31">
          <cell r="E31" t="str">
            <v>Java开发工程师</v>
          </cell>
          <cell r="F31" t="str">
            <v>17415723943155134</v>
          </cell>
          <cell r="G31" t="str">
            <v>18</v>
          </cell>
          <cell r="H31" t="str">
            <v>7</v>
          </cell>
          <cell r="I31" t="str">
            <v>9714</v>
          </cell>
          <cell r="J31" t="str">
            <v>1</v>
          </cell>
          <cell r="K31" t="str">
            <v>7</v>
          </cell>
        </row>
        <row r="31">
          <cell r="S31">
            <v>0</v>
          </cell>
        </row>
        <row r="31">
          <cell r="X31" t="str">
            <v>40</v>
          </cell>
        </row>
        <row r="32">
          <cell r="A32" t="str">
            <v>徐世鹏</v>
          </cell>
          <cell r="B32" t="str">
            <v>上海产研中心</v>
          </cell>
          <cell r="C32" t="str">
            <v>产研二部-后台二组-开发</v>
          </cell>
        </row>
        <row r="32">
          <cell r="E32" t="str">
            <v>Java开发工程师</v>
          </cell>
          <cell r="F32" t="str">
            <v>1732499682667233</v>
          </cell>
          <cell r="G32" t="str">
            <v>22</v>
          </cell>
          <cell r="H32" t="str">
            <v>7</v>
          </cell>
          <cell r="I32" t="str">
            <v>12549</v>
          </cell>
        </row>
        <row r="32">
          <cell r="S32">
            <v>0</v>
          </cell>
        </row>
        <row r="32">
          <cell r="Z32" t="str">
            <v>12</v>
          </cell>
        </row>
        <row r="33">
          <cell r="A33" t="str">
            <v>薛文博</v>
          </cell>
          <cell r="B33" t="str">
            <v>上海产研中心</v>
          </cell>
          <cell r="C33" t="str">
            <v>产研二部-后台二组-开发</v>
          </cell>
        </row>
        <row r="33">
          <cell r="E33" t="str">
            <v>Java开发工程师</v>
          </cell>
          <cell r="F33" t="str">
            <v>17344867523815950</v>
          </cell>
          <cell r="G33" t="str">
            <v>21</v>
          </cell>
          <cell r="H33" t="str">
            <v>7</v>
          </cell>
          <cell r="I33" t="str">
            <v>10550</v>
          </cell>
          <cell r="J33" t="str">
            <v>9</v>
          </cell>
          <cell r="K33" t="str">
            <v>24</v>
          </cell>
        </row>
        <row r="33">
          <cell r="S33">
            <v>0</v>
          </cell>
        </row>
        <row r="33">
          <cell r="W33" t="str">
            <v>2</v>
          </cell>
        </row>
        <row r="34">
          <cell r="A34" t="str">
            <v>周宏坤</v>
          </cell>
          <cell r="B34" t="str">
            <v>上海产研中心</v>
          </cell>
          <cell r="C34" t="str">
            <v>产研二部-后台二组-开发</v>
          </cell>
        </row>
        <row r="34">
          <cell r="E34" t="str">
            <v>资深Java开发工程师</v>
          </cell>
          <cell r="F34" t="str">
            <v>01040162602521514269</v>
          </cell>
          <cell r="G34" t="str">
            <v>23</v>
          </cell>
          <cell r="H34" t="str">
            <v>7</v>
          </cell>
          <cell r="I34" t="str">
            <v>10386</v>
          </cell>
          <cell r="J34" t="str">
            <v>3</v>
          </cell>
          <cell r="K34" t="str">
            <v>3</v>
          </cell>
        </row>
        <row r="34">
          <cell r="Q34" t="str">
            <v>4</v>
          </cell>
          <cell r="R34" t="str">
            <v>1</v>
          </cell>
          <cell r="S34">
            <v>5</v>
          </cell>
          <cell r="T34" t="str">
            <v>1</v>
          </cell>
        </row>
        <row r="34">
          <cell r="X34" t="str">
            <v>8</v>
          </cell>
        </row>
        <row r="34">
          <cell r="AH34" t="str">
            <v>8</v>
          </cell>
        </row>
        <row r="34">
          <cell r="AJ34" t="str">
            <v>8</v>
          </cell>
        </row>
        <row r="35">
          <cell r="A35" t="str">
            <v>汪诗雨</v>
          </cell>
          <cell r="B35" t="str">
            <v>上海产研中心</v>
          </cell>
          <cell r="C35" t="str">
            <v>产研二部-后台一组-测试</v>
          </cell>
        </row>
        <row r="35">
          <cell r="E35" t="str">
            <v>测试工程师</v>
          </cell>
          <cell r="F35" t="str">
            <v>1698803414506584</v>
          </cell>
          <cell r="G35" t="str">
            <v>20</v>
          </cell>
          <cell r="H35" t="str">
            <v>7</v>
          </cell>
          <cell r="I35" t="str">
            <v>9916</v>
          </cell>
        </row>
        <row r="35">
          <cell r="S35">
            <v>0</v>
          </cell>
        </row>
        <row r="35">
          <cell r="Z35" t="str">
            <v>30.5</v>
          </cell>
        </row>
        <row r="36">
          <cell r="A36" t="str">
            <v>邢杏杏</v>
          </cell>
          <cell r="B36" t="str">
            <v>上海产研中心</v>
          </cell>
          <cell r="C36" t="str">
            <v>产研二部-后台一组-测试</v>
          </cell>
        </row>
        <row r="36">
          <cell r="E36" t="str">
            <v>测试主管</v>
          </cell>
          <cell r="F36" t="str">
            <v>16212182760667137</v>
          </cell>
          <cell r="G36" t="str">
            <v>23</v>
          </cell>
          <cell r="H36" t="str">
            <v>7</v>
          </cell>
          <cell r="I36" t="str">
            <v>12347</v>
          </cell>
        </row>
        <row r="36">
          <cell r="S36">
            <v>0</v>
          </cell>
        </row>
        <row r="36">
          <cell r="W36" t="str">
            <v>0.5</v>
          </cell>
        </row>
        <row r="36">
          <cell r="Z36" t="str">
            <v>14.5</v>
          </cell>
        </row>
        <row r="36">
          <cell r="AH36" t="str">
            <v>12</v>
          </cell>
        </row>
        <row r="37">
          <cell r="A37" t="str">
            <v>崔红达</v>
          </cell>
          <cell r="B37" t="str">
            <v>上海产研中心</v>
          </cell>
          <cell r="C37" t="str">
            <v>产研二部-后台一组-开发</v>
          </cell>
        </row>
        <row r="37">
          <cell r="E37" t="str">
            <v>Java开发工程师</v>
          </cell>
          <cell r="F37" t="str">
            <v>17415723321778421</v>
          </cell>
          <cell r="G37" t="str">
            <v>21</v>
          </cell>
          <cell r="H37" t="str">
            <v>7</v>
          </cell>
          <cell r="I37" t="str">
            <v>11477</v>
          </cell>
        </row>
        <row r="37">
          <cell r="S37">
            <v>0</v>
          </cell>
        </row>
        <row r="37">
          <cell r="W37" t="str">
            <v>2</v>
          </cell>
        </row>
        <row r="38">
          <cell r="A38" t="str">
            <v>黄健</v>
          </cell>
          <cell r="B38" t="str">
            <v>上海产研中心</v>
          </cell>
          <cell r="C38" t="str">
            <v>产研二部-后台一组-开发</v>
          </cell>
        </row>
        <row r="38">
          <cell r="E38" t="str">
            <v>Java开发工程师</v>
          </cell>
          <cell r="F38" t="str">
            <v>16581107896061512</v>
          </cell>
          <cell r="G38" t="str">
            <v>24</v>
          </cell>
          <cell r="H38" t="str">
            <v>7</v>
          </cell>
          <cell r="I38" t="str">
            <v>12163</v>
          </cell>
        </row>
        <row r="38">
          <cell r="S38">
            <v>0</v>
          </cell>
        </row>
        <row r="38">
          <cell r="X38" t="str">
            <v>3.5</v>
          </cell>
        </row>
        <row r="38">
          <cell r="Z38" t="str">
            <v>17</v>
          </cell>
        </row>
        <row r="38">
          <cell r="AH38" t="str">
            <v>17.5</v>
          </cell>
        </row>
        <row r="38">
          <cell r="AJ38" t="str">
            <v>17.5</v>
          </cell>
        </row>
        <row r="39">
          <cell r="A39" t="str">
            <v>蓝传涛</v>
          </cell>
          <cell r="B39" t="str">
            <v>上海产研中心</v>
          </cell>
          <cell r="C39" t="str">
            <v>产研二部-后台一组-开发</v>
          </cell>
        </row>
        <row r="39">
          <cell r="E39" t="str">
            <v>Java开发工程师</v>
          </cell>
          <cell r="F39" t="str">
            <v>16988036353596971</v>
          </cell>
          <cell r="G39" t="str">
            <v>24</v>
          </cell>
          <cell r="H39" t="str">
            <v>7</v>
          </cell>
          <cell r="I39" t="str">
            <v>12590</v>
          </cell>
        </row>
        <row r="39">
          <cell r="S39">
            <v>0</v>
          </cell>
        </row>
        <row r="39">
          <cell r="Z39" t="str">
            <v>10.5</v>
          </cell>
        </row>
        <row r="39">
          <cell r="AH39" t="str">
            <v>14.5</v>
          </cell>
        </row>
        <row r="39">
          <cell r="AJ39" t="str">
            <v>14.5</v>
          </cell>
        </row>
        <row r="40">
          <cell r="A40" t="str">
            <v>李纤</v>
          </cell>
          <cell r="B40" t="str">
            <v>上海产研中心</v>
          </cell>
          <cell r="C40" t="str">
            <v>产研二部-后台一组-开发</v>
          </cell>
        </row>
        <row r="40">
          <cell r="E40" t="str">
            <v>Java开发工程师</v>
          </cell>
          <cell r="F40" t="str">
            <v>17324994168299601</v>
          </cell>
          <cell r="G40" t="str">
            <v>23</v>
          </cell>
          <cell r="H40" t="str">
            <v>7</v>
          </cell>
          <cell r="I40" t="str">
            <v>12109</v>
          </cell>
        </row>
        <row r="40">
          <cell r="S40">
            <v>0</v>
          </cell>
        </row>
        <row r="40">
          <cell r="Z40" t="str">
            <v>5</v>
          </cell>
        </row>
        <row r="41">
          <cell r="A41" t="str">
            <v>刘程</v>
          </cell>
          <cell r="B41" t="str">
            <v>上海产研中心</v>
          </cell>
          <cell r="C41" t="str">
            <v>产研二部-后台一组-开发</v>
          </cell>
        </row>
        <row r="41">
          <cell r="E41" t="str">
            <v>Java开发工程师</v>
          </cell>
          <cell r="F41" t="str">
            <v>2134370005682739</v>
          </cell>
          <cell r="G41" t="str">
            <v>20</v>
          </cell>
          <cell r="H41" t="str">
            <v>7</v>
          </cell>
          <cell r="I41" t="str">
            <v>10258</v>
          </cell>
        </row>
        <row r="41">
          <cell r="S41">
            <v>0</v>
          </cell>
        </row>
        <row r="41">
          <cell r="W41" t="str">
            <v>1</v>
          </cell>
          <cell r="X41" t="str">
            <v>3</v>
          </cell>
          <cell r="Y41" t="str">
            <v>2</v>
          </cell>
          <cell r="Z41" t="str">
            <v>8</v>
          </cell>
        </row>
        <row r="42">
          <cell r="A42" t="str">
            <v>刘帅龙</v>
          </cell>
          <cell r="B42" t="str">
            <v>上海产研中心</v>
          </cell>
          <cell r="C42" t="str">
            <v>产研二部-后台一组-开发</v>
          </cell>
        </row>
        <row r="42">
          <cell r="E42" t="str">
            <v>资深Java开发工程师</v>
          </cell>
          <cell r="F42" t="str">
            <v>17542721647586606</v>
          </cell>
          <cell r="G42" t="str">
            <v>23</v>
          </cell>
          <cell r="H42" t="str">
            <v>7</v>
          </cell>
          <cell r="I42" t="str">
            <v>12454</v>
          </cell>
          <cell r="J42" t="str">
            <v>2</v>
          </cell>
          <cell r="K42" t="str">
            <v>11</v>
          </cell>
        </row>
        <row r="42">
          <cell r="S42">
            <v>0</v>
          </cell>
        </row>
        <row r="42">
          <cell r="X42" t="str">
            <v>2</v>
          </cell>
        </row>
        <row r="43">
          <cell r="A43" t="str">
            <v>陆诗尧</v>
          </cell>
          <cell r="B43" t="str">
            <v>上海产研中心</v>
          </cell>
          <cell r="C43" t="str">
            <v>产研二部-后台一组-开发</v>
          </cell>
        </row>
        <row r="43">
          <cell r="E43" t="str">
            <v>Java开发工程师</v>
          </cell>
          <cell r="F43" t="str">
            <v>16988044573119773</v>
          </cell>
          <cell r="G43" t="str">
            <v>23</v>
          </cell>
          <cell r="H43" t="str">
            <v>7</v>
          </cell>
          <cell r="I43" t="str">
            <v>12183</v>
          </cell>
          <cell r="J43" t="str">
            <v>9</v>
          </cell>
          <cell r="K43" t="str">
            <v>21</v>
          </cell>
        </row>
        <row r="43">
          <cell r="R43" t="str">
            <v>1</v>
          </cell>
          <cell r="S43">
            <v>1</v>
          </cell>
        </row>
        <row r="43">
          <cell r="W43" t="str">
            <v>1</v>
          </cell>
        </row>
        <row r="43">
          <cell r="Z43" t="str">
            <v>7.5</v>
          </cell>
        </row>
        <row r="43">
          <cell r="AH43" t="str">
            <v>6.5</v>
          </cell>
        </row>
        <row r="43">
          <cell r="AJ43" t="str">
            <v>6.5</v>
          </cell>
        </row>
        <row r="44">
          <cell r="A44" t="str">
            <v>邱成</v>
          </cell>
          <cell r="B44" t="str">
            <v>上海产研中心</v>
          </cell>
          <cell r="C44" t="str">
            <v>产研二部-后台一组-开发</v>
          </cell>
        </row>
        <row r="44">
          <cell r="E44" t="str">
            <v>Java开发工程师</v>
          </cell>
          <cell r="F44" t="str">
            <v>16774627900156539</v>
          </cell>
          <cell r="G44" t="str">
            <v>23</v>
          </cell>
          <cell r="H44" t="str">
            <v>7</v>
          </cell>
          <cell r="I44" t="str">
            <v>11508</v>
          </cell>
        </row>
        <row r="44">
          <cell r="S44">
            <v>0</v>
          </cell>
        </row>
        <row r="44">
          <cell r="X44" t="str">
            <v>2.5</v>
          </cell>
        </row>
        <row r="45">
          <cell r="A45" t="str">
            <v>汤喆</v>
          </cell>
          <cell r="B45" t="str">
            <v>上海产研中心</v>
          </cell>
          <cell r="C45" t="str">
            <v>产研二部-后台一组-开发</v>
          </cell>
        </row>
        <row r="45">
          <cell r="E45" t="str">
            <v>研发主管</v>
          </cell>
          <cell r="F45" t="str">
            <v>0966650541882082</v>
          </cell>
          <cell r="G45" t="str">
            <v>24</v>
          </cell>
          <cell r="H45" t="str">
            <v>7</v>
          </cell>
          <cell r="I45" t="str">
            <v>12478</v>
          </cell>
        </row>
        <row r="45">
          <cell r="S45">
            <v>0</v>
          </cell>
        </row>
        <row r="45">
          <cell r="Z45" t="str">
            <v>11</v>
          </cell>
        </row>
        <row r="45">
          <cell r="AH45" t="str">
            <v>14</v>
          </cell>
        </row>
        <row r="46">
          <cell r="A46" t="str">
            <v>郭洁</v>
          </cell>
          <cell r="B46" t="str">
            <v>上海产研中心</v>
          </cell>
          <cell r="C46" t="str">
            <v>产研二部-设计部</v>
          </cell>
        </row>
        <row r="46">
          <cell r="E46" t="str">
            <v>产品部经理</v>
          </cell>
          <cell r="F46" t="str">
            <v>23323229681178036</v>
          </cell>
          <cell r="G46" t="str">
            <v>24</v>
          </cell>
          <cell r="H46" t="str">
            <v>7</v>
          </cell>
          <cell r="I46" t="str">
            <v>11913</v>
          </cell>
          <cell r="J46" t="str">
            <v>19</v>
          </cell>
          <cell r="K46" t="str">
            <v>249</v>
          </cell>
        </row>
        <row r="46">
          <cell r="S46">
            <v>0</v>
          </cell>
        </row>
        <row r="46">
          <cell r="W46" t="str">
            <v>0.5</v>
          </cell>
          <cell r="X46" t="str">
            <v>4.5</v>
          </cell>
        </row>
        <row r="46">
          <cell r="AH46" t="str">
            <v>7</v>
          </cell>
        </row>
        <row r="46">
          <cell r="AJ46" t="str">
            <v>7</v>
          </cell>
        </row>
        <row r="47">
          <cell r="A47" t="str">
            <v>黄金伟</v>
          </cell>
          <cell r="B47" t="str">
            <v>上海产研中心</v>
          </cell>
          <cell r="C47" t="str">
            <v>产研二部-系统运维组</v>
          </cell>
        </row>
        <row r="47">
          <cell r="E47" t="str">
            <v>运维主管</v>
          </cell>
          <cell r="F47" t="str">
            <v>1620267924594739</v>
          </cell>
          <cell r="G47" t="str">
            <v>22</v>
          </cell>
          <cell r="H47" t="str">
            <v>7</v>
          </cell>
          <cell r="I47" t="str">
            <v>10897</v>
          </cell>
        </row>
        <row r="47">
          <cell r="Q47" t="str">
            <v>1</v>
          </cell>
        </row>
        <row r="47">
          <cell r="S47">
            <v>1</v>
          </cell>
        </row>
        <row r="47">
          <cell r="W47" t="str">
            <v>1</v>
          </cell>
        </row>
        <row r="47">
          <cell r="Z47" t="str">
            <v>24</v>
          </cell>
        </row>
        <row r="47">
          <cell r="AH47" t="str">
            <v>24</v>
          </cell>
        </row>
        <row r="48">
          <cell r="A48" t="str">
            <v>许蒙恩</v>
          </cell>
          <cell r="B48" t="str">
            <v>上海产研中心</v>
          </cell>
          <cell r="C48" t="str">
            <v>产研二部-系统运维组</v>
          </cell>
        </row>
        <row r="48">
          <cell r="E48" t="str">
            <v>运维工程师</v>
          </cell>
          <cell r="F48" t="str">
            <v>17514211160439131</v>
          </cell>
          <cell r="G48" t="str">
            <v>23</v>
          </cell>
          <cell r="H48" t="str">
            <v>7</v>
          </cell>
          <cell r="I48" t="str">
            <v>11981</v>
          </cell>
        </row>
        <row r="48">
          <cell r="S48">
            <v>0</v>
          </cell>
        </row>
        <row r="48">
          <cell r="W48" t="str">
            <v>1</v>
          </cell>
        </row>
        <row r="48">
          <cell r="AH48" t="str">
            <v>8</v>
          </cell>
        </row>
        <row r="48">
          <cell r="AJ48" t="str">
            <v>8</v>
          </cell>
        </row>
        <row r="49">
          <cell r="A49" t="str">
            <v>赵朝龙</v>
          </cell>
          <cell r="B49" t="str">
            <v>上海产研中心</v>
          </cell>
          <cell r="C49" t="str">
            <v>产研二部-系统运维组</v>
          </cell>
        </row>
        <row r="49">
          <cell r="E49" t="str">
            <v>运维工程师</v>
          </cell>
          <cell r="F49" t="str">
            <v>16768576553665916</v>
          </cell>
          <cell r="G49" t="str">
            <v>23</v>
          </cell>
          <cell r="H49" t="str">
            <v>7</v>
          </cell>
          <cell r="I49" t="str">
            <v>12459</v>
          </cell>
        </row>
        <row r="49">
          <cell r="S49">
            <v>0</v>
          </cell>
        </row>
        <row r="49">
          <cell r="Z49" t="str">
            <v>24</v>
          </cell>
        </row>
        <row r="49">
          <cell r="AH49" t="str">
            <v>25.5</v>
          </cell>
        </row>
        <row r="49">
          <cell r="AJ49" t="str">
            <v>16</v>
          </cell>
        </row>
        <row r="50">
          <cell r="A50" t="str">
            <v>陈宇豪</v>
          </cell>
          <cell r="B50" t="str">
            <v>上海产研中心</v>
          </cell>
          <cell r="C50" t="str">
            <v>产研二部-业务管理一组-测试</v>
          </cell>
        </row>
        <row r="50">
          <cell r="E50" t="str">
            <v>测试工程师</v>
          </cell>
          <cell r="F50" t="str">
            <v>17530634462378155</v>
          </cell>
          <cell r="G50" t="str">
            <v>24</v>
          </cell>
          <cell r="H50" t="str">
            <v>7</v>
          </cell>
          <cell r="I50" t="str">
            <v>11957</v>
          </cell>
        </row>
        <row r="50">
          <cell r="S50">
            <v>0</v>
          </cell>
        </row>
        <row r="50">
          <cell r="AH50" t="str">
            <v>5.5</v>
          </cell>
        </row>
        <row r="50">
          <cell r="AJ50" t="str">
            <v>5.5</v>
          </cell>
        </row>
        <row r="51">
          <cell r="A51" t="str">
            <v>王冉冉</v>
          </cell>
          <cell r="B51" t="str">
            <v>上海产研中心</v>
          </cell>
          <cell r="C51" t="str">
            <v>产研二部-业务管理一组-测试</v>
          </cell>
        </row>
        <row r="51">
          <cell r="E51" t="str">
            <v>测试主管</v>
          </cell>
          <cell r="F51" t="str">
            <v>16212182077378134</v>
          </cell>
          <cell r="G51" t="str">
            <v>25</v>
          </cell>
          <cell r="H51" t="str">
            <v>7</v>
          </cell>
          <cell r="I51" t="str">
            <v>12811</v>
          </cell>
          <cell r="J51" t="str">
            <v>2</v>
          </cell>
          <cell r="K51" t="str">
            <v>7</v>
          </cell>
          <cell r="L51" t="str">
            <v>1</v>
          </cell>
          <cell r="M51" t="str">
            <v>205</v>
          </cell>
        </row>
        <row r="51">
          <cell r="S51">
            <v>0</v>
          </cell>
        </row>
        <row r="51">
          <cell r="Z51" t="str">
            <v>7.5</v>
          </cell>
        </row>
        <row r="51">
          <cell r="AH51" t="str">
            <v>13.5</v>
          </cell>
        </row>
        <row r="52">
          <cell r="A52" t="str">
            <v>郑静</v>
          </cell>
          <cell r="B52" t="str">
            <v>上海产研中心</v>
          </cell>
          <cell r="C52" t="str">
            <v>产研二部-业务管理一组-产品</v>
          </cell>
        </row>
        <row r="52">
          <cell r="E52" t="str">
            <v>产品经理</v>
          </cell>
          <cell r="F52" t="str">
            <v>17585075531179480</v>
          </cell>
          <cell r="G52" t="str">
            <v>8</v>
          </cell>
          <cell r="H52" t="str">
            <v>1</v>
          </cell>
          <cell r="I52" t="str">
            <v>4011</v>
          </cell>
        </row>
        <row r="52">
          <cell r="S52">
            <v>0</v>
          </cell>
        </row>
        <row r="53">
          <cell r="A53" t="str">
            <v>陈旺</v>
          </cell>
          <cell r="B53" t="str">
            <v>上海产研中心</v>
          </cell>
          <cell r="C53" t="str">
            <v>产研二部-业务管理一组-开发</v>
          </cell>
        </row>
        <row r="53">
          <cell r="E53" t="str">
            <v>前端开发工程师</v>
          </cell>
          <cell r="F53" t="str">
            <v>1724815552295828</v>
          </cell>
          <cell r="G53" t="str">
            <v>21</v>
          </cell>
          <cell r="H53" t="str">
            <v>7</v>
          </cell>
          <cell r="I53" t="str">
            <v>11588</v>
          </cell>
        </row>
        <row r="53">
          <cell r="S53">
            <v>0</v>
          </cell>
        </row>
        <row r="53">
          <cell r="W53" t="str">
            <v>2</v>
          </cell>
        </row>
        <row r="53">
          <cell r="Z53" t="str">
            <v>8</v>
          </cell>
        </row>
        <row r="53">
          <cell r="AH53" t="str">
            <v>8</v>
          </cell>
        </row>
        <row r="54">
          <cell r="A54" t="str">
            <v>李浩然</v>
          </cell>
          <cell r="B54" t="str">
            <v>上海产研中心</v>
          </cell>
          <cell r="C54" t="str">
            <v>产研二部-业务管理一组-开发</v>
          </cell>
        </row>
        <row r="54">
          <cell r="E54" t="str">
            <v>资深前端开发工程师</v>
          </cell>
          <cell r="F54" t="str">
            <v>16187992192558570</v>
          </cell>
          <cell r="G54" t="str">
            <v>22</v>
          </cell>
          <cell r="H54" t="str">
            <v>7</v>
          </cell>
          <cell r="I54" t="str">
            <v>10498</v>
          </cell>
          <cell r="J54" t="str">
            <v>6</v>
          </cell>
          <cell r="K54" t="str">
            <v>61</v>
          </cell>
        </row>
        <row r="54">
          <cell r="S54">
            <v>0</v>
          </cell>
        </row>
        <row r="54">
          <cell r="Z54" t="str">
            <v>13</v>
          </cell>
        </row>
        <row r="55">
          <cell r="A55" t="str">
            <v>李希栋</v>
          </cell>
          <cell r="B55" t="str">
            <v>上海产研中心</v>
          </cell>
          <cell r="C55" t="str">
            <v>产研二部-业务管理一组-开发</v>
          </cell>
        </row>
        <row r="55">
          <cell r="E55" t="str">
            <v>PHP开发工程师</v>
          </cell>
          <cell r="F55" t="str">
            <v>17258475438254643</v>
          </cell>
          <cell r="G55" t="str">
            <v>24</v>
          </cell>
          <cell r="H55" t="str">
            <v>7</v>
          </cell>
          <cell r="I55" t="str">
            <v>12053</v>
          </cell>
        </row>
        <row r="55">
          <cell r="S55">
            <v>0</v>
          </cell>
        </row>
        <row r="55">
          <cell r="AH55" t="str">
            <v>8</v>
          </cell>
        </row>
        <row r="56">
          <cell r="A56" t="str">
            <v>毛意伟</v>
          </cell>
          <cell r="B56" t="str">
            <v>上海产研中心</v>
          </cell>
          <cell r="C56" t="str">
            <v>产研二部-业务管理一组-开发</v>
          </cell>
        </row>
        <row r="56">
          <cell r="E56" t="str">
            <v>研发主管</v>
          </cell>
          <cell r="F56" t="str">
            <v>204734530527324683</v>
          </cell>
          <cell r="G56" t="str">
            <v>14</v>
          </cell>
          <cell r="H56" t="str">
            <v>7</v>
          </cell>
          <cell r="I56" t="str">
            <v>7238</v>
          </cell>
        </row>
        <row r="56">
          <cell r="S56">
            <v>0</v>
          </cell>
        </row>
        <row r="56">
          <cell r="W56" t="str">
            <v>1</v>
          </cell>
        </row>
        <row r="56">
          <cell r="Z56" t="str">
            <v>3</v>
          </cell>
        </row>
        <row r="56">
          <cell r="AC56" t="str">
            <v>8</v>
          </cell>
        </row>
        <row r="57">
          <cell r="A57" t="str">
            <v>王付佳</v>
          </cell>
          <cell r="B57" t="str">
            <v>上海产研中心</v>
          </cell>
          <cell r="C57" t="str">
            <v>产研二部-业务管理一组-开发</v>
          </cell>
        </row>
        <row r="57">
          <cell r="E57" t="str">
            <v>前端开发工程师</v>
          </cell>
          <cell r="F57" t="str">
            <v>15982353966879745</v>
          </cell>
          <cell r="G57" t="str">
            <v>25</v>
          </cell>
          <cell r="H57" t="str">
            <v>7</v>
          </cell>
          <cell r="I57" t="str">
            <v>12444</v>
          </cell>
        </row>
        <row r="57">
          <cell r="S57">
            <v>0</v>
          </cell>
        </row>
        <row r="57">
          <cell r="AH57" t="str">
            <v>14.5</v>
          </cell>
        </row>
        <row r="57">
          <cell r="AJ57" t="str">
            <v>14.5</v>
          </cell>
        </row>
        <row r="58">
          <cell r="A58" t="str">
            <v>王晓倩</v>
          </cell>
          <cell r="B58" t="str">
            <v>上海产研中心</v>
          </cell>
          <cell r="C58" t="str">
            <v>产研二部-业务管理一组-开发</v>
          </cell>
        </row>
        <row r="58">
          <cell r="E58" t="str">
            <v>PHP开发工程师</v>
          </cell>
          <cell r="F58" t="str">
            <v>183532150529257985</v>
          </cell>
          <cell r="G58" t="str">
            <v>20</v>
          </cell>
          <cell r="H58" t="str">
            <v>7</v>
          </cell>
          <cell r="I58" t="str">
            <v>10229</v>
          </cell>
        </row>
        <row r="58">
          <cell r="S58">
            <v>0</v>
          </cell>
        </row>
        <row r="58">
          <cell r="X58" t="str">
            <v>26.5</v>
          </cell>
        </row>
        <row r="59">
          <cell r="A59" t="str">
            <v>王之枫</v>
          </cell>
          <cell r="B59" t="str">
            <v>上海产研中心</v>
          </cell>
          <cell r="C59" t="str">
            <v>产研二部-业务管理一组-开发</v>
          </cell>
        </row>
        <row r="59">
          <cell r="E59" t="str">
            <v>PHP开发工程师</v>
          </cell>
          <cell r="F59" t="str">
            <v>16938790975552501</v>
          </cell>
          <cell r="G59" t="str">
            <v>22</v>
          </cell>
          <cell r="H59" t="str">
            <v>7</v>
          </cell>
          <cell r="I59" t="str">
            <v>8880</v>
          </cell>
          <cell r="J59" t="str">
            <v>1</v>
          </cell>
          <cell r="K59" t="str">
            <v>5</v>
          </cell>
        </row>
        <row r="59">
          <cell r="S59">
            <v>0</v>
          </cell>
        </row>
        <row r="59">
          <cell r="X59" t="str">
            <v>8</v>
          </cell>
        </row>
        <row r="59">
          <cell r="AF59" t="str">
            <v>4</v>
          </cell>
        </row>
        <row r="60">
          <cell r="A60" t="str">
            <v>徐康</v>
          </cell>
          <cell r="B60" t="str">
            <v>上海产研中心</v>
          </cell>
          <cell r="C60" t="str">
            <v>产研二部-业务管理一组-开发</v>
          </cell>
        </row>
        <row r="60">
          <cell r="E60" t="str">
            <v>前端开发工程师</v>
          </cell>
          <cell r="F60" t="str">
            <v>16067011923507996</v>
          </cell>
          <cell r="G60" t="str">
            <v>20</v>
          </cell>
          <cell r="H60" t="str">
            <v>7</v>
          </cell>
          <cell r="I60" t="str">
            <v>10038</v>
          </cell>
        </row>
        <row r="60">
          <cell r="S60">
            <v>0</v>
          </cell>
        </row>
        <row r="60">
          <cell r="W60" t="str">
            <v>3</v>
          </cell>
        </row>
        <row r="61">
          <cell r="A61" t="str">
            <v>张积隆</v>
          </cell>
          <cell r="B61" t="str">
            <v>上海产研中心</v>
          </cell>
          <cell r="C61" t="str">
            <v>产研二部-业务管理一组-开发</v>
          </cell>
        </row>
        <row r="61">
          <cell r="E61" t="str">
            <v>PHP开发工程师</v>
          </cell>
          <cell r="F61" t="str">
            <v>17157381893744839</v>
          </cell>
          <cell r="G61" t="str">
            <v>26</v>
          </cell>
          <cell r="H61" t="str">
            <v>7</v>
          </cell>
          <cell r="I61" t="str">
            <v>13696</v>
          </cell>
          <cell r="J61" t="str">
            <v>3</v>
          </cell>
          <cell r="K61" t="str">
            <v>7</v>
          </cell>
          <cell r="L61" t="str">
            <v>1</v>
          </cell>
          <cell r="M61" t="str">
            <v>103</v>
          </cell>
        </row>
        <row r="61">
          <cell r="S61">
            <v>0</v>
          </cell>
        </row>
        <row r="61">
          <cell r="AH61" t="str">
            <v>24</v>
          </cell>
        </row>
        <row r="61">
          <cell r="AJ61" t="str">
            <v>24</v>
          </cell>
        </row>
        <row r="62">
          <cell r="A62" t="str">
            <v>赵德正</v>
          </cell>
          <cell r="B62" t="str">
            <v>上海产研中心</v>
          </cell>
          <cell r="C62" t="str">
            <v>产研二部-业务管理一组-开发</v>
          </cell>
        </row>
        <row r="62">
          <cell r="E62" t="str">
            <v>前端开发工程师</v>
          </cell>
          <cell r="F62" t="str">
            <v>16823877531313477</v>
          </cell>
          <cell r="G62" t="str">
            <v>19</v>
          </cell>
          <cell r="H62" t="str">
            <v>7</v>
          </cell>
          <cell r="I62" t="str">
            <v>9424</v>
          </cell>
        </row>
        <row r="62">
          <cell r="S62">
            <v>0</v>
          </cell>
        </row>
        <row r="62">
          <cell r="X62" t="str">
            <v>8</v>
          </cell>
        </row>
        <row r="62">
          <cell r="Z62" t="str">
            <v>24</v>
          </cell>
        </row>
        <row r="63">
          <cell r="A63" t="str">
            <v>周小敏</v>
          </cell>
          <cell r="B63" t="str">
            <v>上海产研中心</v>
          </cell>
          <cell r="C63" t="str">
            <v>产研二部-业务管理一组-开发</v>
          </cell>
        </row>
        <row r="63">
          <cell r="E63" t="str">
            <v>PHP开发工程师</v>
          </cell>
          <cell r="F63" t="str">
            <v>17555698649876742</v>
          </cell>
          <cell r="G63" t="str">
            <v>23</v>
          </cell>
          <cell r="H63" t="str">
            <v>7</v>
          </cell>
          <cell r="I63" t="str">
            <v>11782</v>
          </cell>
        </row>
        <row r="63">
          <cell r="S63">
            <v>0</v>
          </cell>
        </row>
        <row r="64">
          <cell r="A64" t="str">
            <v>张潭辉</v>
          </cell>
          <cell r="B64" t="str">
            <v>上海产研中心</v>
          </cell>
          <cell r="C64" t="str">
            <v>产研二部-业务管理一组-设计</v>
          </cell>
        </row>
        <row r="64">
          <cell r="E64" t="str">
            <v>UI设计师</v>
          </cell>
          <cell r="F64" t="str">
            <v>15900277285196583</v>
          </cell>
          <cell r="G64" t="str">
            <v>22</v>
          </cell>
          <cell r="H64" t="str">
            <v>7</v>
          </cell>
          <cell r="I64" t="str">
            <v>10882</v>
          </cell>
          <cell r="J64" t="str">
            <v>2</v>
          </cell>
          <cell r="K64" t="str">
            <v>10</v>
          </cell>
        </row>
        <row r="64">
          <cell r="S64">
            <v>0</v>
          </cell>
        </row>
        <row r="64">
          <cell r="X64" t="str">
            <v>8</v>
          </cell>
        </row>
        <row r="65">
          <cell r="A65" t="str">
            <v>李维</v>
          </cell>
          <cell r="B65" t="str">
            <v>上海产研中心</v>
          </cell>
          <cell r="C65" t="str">
            <v>产研三部-BI组</v>
          </cell>
        </row>
        <row r="65">
          <cell r="E65" t="str">
            <v>数据开发工程师</v>
          </cell>
          <cell r="F65" t="str">
            <v>17574693771006457</v>
          </cell>
          <cell r="G65" t="str">
            <v>16</v>
          </cell>
          <cell r="H65" t="str">
            <v>5</v>
          </cell>
          <cell r="I65" t="str">
            <v>8416</v>
          </cell>
          <cell r="J65" t="str">
            <v>3</v>
          </cell>
          <cell r="K65" t="str">
            <v>10</v>
          </cell>
          <cell r="L65" t="str">
            <v>1</v>
          </cell>
          <cell r="M65" t="str">
            <v>120</v>
          </cell>
        </row>
        <row r="65">
          <cell r="S65">
            <v>0</v>
          </cell>
        </row>
        <row r="66">
          <cell r="A66" t="str">
            <v>罗细娟</v>
          </cell>
          <cell r="B66" t="str">
            <v>上海产研中心</v>
          </cell>
          <cell r="C66" t="str">
            <v>产研三部-BI组</v>
          </cell>
        </row>
        <row r="66">
          <cell r="E66" t="str">
            <v>数据开发主管</v>
          </cell>
          <cell r="F66" t="str">
            <v>163089645697616</v>
          </cell>
          <cell r="G66" t="str">
            <v>24</v>
          </cell>
          <cell r="H66" t="str">
            <v>7</v>
          </cell>
          <cell r="I66" t="str">
            <v>12511</v>
          </cell>
          <cell r="J66" t="str">
            <v>6</v>
          </cell>
          <cell r="K66" t="str">
            <v>20</v>
          </cell>
        </row>
        <row r="66">
          <cell r="R66" t="str">
            <v>1</v>
          </cell>
          <cell r="S66">
            <v>1</v>
          </cell>
        </row>
        <row r="66">
          <cell r="Z66" t="str">
            <v>15</v>
          </cell>
        </row>
        <row r="66">
          <cell r="AH66" t="str">
            <v>16</v>
          </cell>
        </row>
        <row r="66">
          <cell r="AJ66" t="str">
            <v>8</v>
          </cell>
        </row>
        <row r="67">
          <cell r="A67" t="str">
            <v>杨哲彬</v>
          </cell>
          <cell r="B67" t="str">
            <v>上海产研中心</v>
          </cell>
          <cell r="C67" t="str">
            <v>产研三部-BI组</v>
          </cell>
        </row>
        <row r="67">
          <cell r="E67" t="str">
            <v>数据开发工程师</v>
          </cell>
          <cell r="F67" t="str">
            <v>17530628791507710</v>
          </cell>
          <cell r="G67" t="str">
            <v>24</v>
          </cell>
          <cell r="H67" t="str">
            <v>7</v>
          </cell>
          <cell r="I67" t="str">
            <v>13583</v>
          </cell>
        </row>
        <row r="67">
          <cell r="S67">
            <v>0</v>
          </cell>
        </row>
        <row r="67">
          <cell r="AH67" t="str">
            <v>8</v>
          </cell>
        </row>
        <row r="67">
          <cell r="AJ67" t="str">
            <v>8</v>
          </cell>
        </row>
        <row r="68">
          <cell r="A68" t="str">
            <v>王沨</v>
          </cell>
          <cell r="B68" t="str">
            <v>上海产研中心</v>
          </cell>
          <cell r="C68" t="str">
            <v>产研三部-DIM组-测试</v>
          </cell>
        </row>
        <row r="68">
          <cell r="E68" t="str">
            <v>测试主管</v>
          </cell>
          <cell r="F68" t="str">
            <v>16202680196665784</v>
          </cell>
          <cell r="G68" t="str">
            <v>23</v>
          </cell>
          <cell r="H68" t="str">
            <v>7</v>
          </cell>
          <cell r="I68" t="str">
            <v>13174</v>
          </cell>
        </row>
        <row r="68">
          <cell r="L68" t="str">
            <v>1</v>
          </cell>
          <cell r="M68" t="str">
            <v>55</v>
          </cell>
        </row>
        <row r="68">
          <cell r="S68">
            <v>0</v>
          </cell>
        </row>
        <row r="68">
          <cell r="Z68" t="str">
            <v>8</v>
          </cell>
        </row>
        <row r="68">
          <cell r="AH68" t="str">
            <v>8</v>
          </cell>
        </row>
        <row r="69">
          <cell r="A69" t="str">
            <v>张伟君</v>
          </cell>
          <cell r="B69" t="str">
            <v>上海产研中心</v>
          </cell>
          <cell r="C69" t="str">
            <v>产研三部-DIM组-测试</v>
          </cell>
        </row>
        <row r="69">
          <cell r="E69" t="str">
            <v>测试工程师</v>
          </cell>
          <cell r="F69" t="str">
            <v>17585080278776521</v>
          </cell>
          <cell r="G69" t="str">
            <v>8</v>
          </cell>
          <cell r="H69" t="str">
            <v>1</v>
          </cell>
          <cell r="I69" t="str">
            <v>3679</v>
          </cell>
        </row>
        <row r="69">
          <cell r="Q69" t="str">
            <v>1</v>
          </cell>
        </row>
        <row r="69">
          <cell r="S69">
            <v>1</v>
          </cell>
        </row>
        <row r="70">
          <cell r="A70" t="str">
            <v>闫丽扬</v>
          </cell>
          <cell r="B70" t="str">
            <v>上海产研中心</v>
          </cell>
          <cell r="C70" t="str">
            <v>产研三部-DIM组-测试</v>
          </cell>
        </row>
        <row r="70">
          <cell r="E70" t="str">
            <v>测试工程师</v>
          </cell>
          <cell r="F70" t="str">
            <v>17337096765775826</v>
          </cell>
          <cell r="G70" t="str">
            <v>25</v>
          </cell>
          <cell r="H70" t="str">
            <v>7</v>
          </cell>
          <cell r="I70" t="str">
            <v>13270</v>
          </cell>
          <cell r="J70" t="str">
            <v>1</v>
          </cell>
          <cell r="K70" t="str">
            <v>6</v>
          </cell>
        </row>
        <row r="70">
          <cell r="S70">
            <v>0</v>
          </cell>
        </row>
        <row r="70">
          <cell r="Z70" t="str">
            <v>2</v>
          </cell>
        </row>
        <row r="70">
          <cell r="AH70" t="str">
            <v>16</v>
          </cell>
        </row>
        <row r="71">
          <cell r="A71" t="str">
            <v>夏伶慧</v>
          </cell>
          <cell r="B71" t="str">
            <v>上海产研中心</v>
          </cell>
          <cell r="C71" t="str">
            <v>产研三部-DIM组-产品</v>
          </cell>
        </row>
        <row r="71">
          <cell r="E71" t="str">
            <v>产品经理</v>
          </cell>
          <cell r="F71" t="str">
            <v>1690855909898507</v>
          </cell>
          <cell r="G71" t="str">
            <v>23</v>
          </cell>
          <cell r="H71" t="str">
            <v>7</v>
          </cell>
          <cell r="I71" t="str">
            <v>9988</v>
          </cell>
          <cell r="J71" t="str">
            <v>3</v>
          </cell>
          <cell r="K71" t="str">
            <v>25</v>
          </cell>
          <cell r="L71" t="str">
            <v>17</v>
          </cell>
          <cell r="M71" t="str">
            <v>957</v>
          </cell>
        </row>
        <row r="71">
          <cell r="O71" t="str">
            <v>3</v>
          </cell>
          <cell r="P71" t="str">
            <v>141</v>
          </cell>
        </row>
        <row r="71">
          <cell r="S71">
            <v>0</v>
          </cell>
        </row>
        <row r="71">
          <cell r="AF71" t="str">
            <v>1</v>
          </cell>
        </row>
        <row r="72">
          <cell r="A72" t="str">
            <v>陈慧云</v>
          </cell>
          <cell r="B72" t="str">
            <v>上海产研中心</v>
          </cell>
          <cell r="C72" t="str">
            <v>产研三部-DIM组-开发</v>
          </cell>
        </row>
        <row r="72">
          <cell r="E72" t="str">
            <v>前端开发工程师</v>
          </cell>
          <cell r="F72" t="str">
            <v>17530627667975748</v>
          </cell>
          <cell r="G72" t="str">
            <v>24</v>
          </cell>
          <cell r="H72" t="str">
            <v>7</v>
          </cell>
          <cell r="I72" t="str">
            <v>13133</v>
          </cell>
        </row>
        <row r="72">
          <cell r="S72">
            <v>0</v>
          </cell>
        </row>
        <row r="72">
          <cell r="AH72" t="str">
            <v>8</v>
          </cell>
        </row>
        <row r="73">
          <cell r="A73" t="str">
            <v>李贵洲</v>
          </cell>
          <cell r="B73" t="str">
            <v>上海产研中心</v>
          </cell>
          <cell r="C73" t="str">
            <v>产研三部-DIM组-开发</v>
          </cell>
        </row>
        <row r="73">
          <cell r="E73" t="str">
            <v>研发主管</v>
          </cell>
          <cell r="F73" t="str">
            <v>15983220015163034</v>
          </cell>
          <cell r="G73" t="str">
            <v>25</v>
          </cell>
          <cell r="H73" t="str">
            <v>7</v>
          </cell>
          <cell r="I73" t="str">
            <v>15913</v>
          </cell>
        </row>
        <row r="73">
          <cell r="L73" t="str">
            <v>1</v>
          </cell>
          <cell r="M73" t="str">
            <v>60</v>
          </cell>
        </row>
        <row r="73">
          <cell r="S73">
            <v>0</v>
          </cell>
        </row>
        <row r="73">
          <cell r="AH73" t="str">
            <v>16</v>
          </cell>
        </row>
        <row r="73">
          <cell r="AJ73" t="str">
            <v>16</v>
          </cell>
        </row>
        <row r="74">
          <cell r="A74" t="str">
            <v>李帅华</v>
          </cell>
          <cell r="B74" t="str">
            <v>上海产研中心</v>
          </cell>
          <cell r="C74" t="str">
            <v>产研三部-DIM组-开发</v>
          </cell>
        </row>
        <row r="74">
          <cell r="E74" t="str">
            <v>前端开发工程师</v>
          </cell>
          <cell r="F74" t="str">
            <v>16819553909171390</v>
          </cell>
          <cell r="G74" t="str">
            <v>24</v>
          </cell>
          <cell r="H74" t="str">
            <v>7</v>
          </cell>
          <cell r="I74" t="str">
            <v>13606</v>
          </cell>
          <cell r="J74" t="str">
            <v>2</v>
          </cell>
          <cell r="K74" t="str">
            <v>2</v>
          </cell>
        </row>
        <row r="74">
          <cell r="S74">
            <v>0</v>
          </cell>
        </row>
        <row r="74">
          <cell r="AH74" t="str">
            <v>8</v>
          </cell>
        </row>
        <row r="74">
          <cell r="AJ74" t="str">
            <v>8</v>
          </cell>
        </row>
        <row r="75">
          <cell r="A75" t="str">
            <v>李赢</v>
          </cell>
          <cell r="B75" t="str">
            <v>上海产研中心</v>
          </cell>
          <cell r="C75" t="str">
            <v>产研三部-DIM组-开发</v>
          </cell>
        </row>
        <row r="75">
          <cell r="E75" t="str">
            <v>PHP开发工程师</v>
          </cell>
          <cell r="F75" t="str">
            <v>17573020893554660</v>
          </cell>
          <cell r="G75" t="str">
            <v>20</v>
          </cell>
          <cell r="H75" t="str">
            <v>5</v>
          </cell>
          <cell r="I75" t="str">
            <v>10379</v>
          </cell>
          <cell r="J75" t="str">
            <v>1</v>
          </cell>
          <cell r="K75" t="str">
            <v>4</v>
          </cell>
          <cell r="L75" t="str">
            <v>1</v>
          </cell>
          <cell r="M75" t="str">
            <v>121</v>
          </cell>
        </row>
        <row r="75">
          <cell r="S75">
            <v>0</v>
          </cell>
        </row>
        <row r="75">
          <cell r="AH75" t="str">
            <v>16</v>
          </cell>
        </row>
        <row r="76">
          <cell r="A76" t="str">
            <v>杨宇飞</v>
          </cell>
          <cell r="B76" t="str">
            <v>上海产研中心</v>
          </cell>
          <cell r="C76" t="str">
            <v>产研三部-DIM组-开发</v>
          </cell>
        </row>
        <row r="76">
          <cell r="E76" t="str">
            <v>PHP开发工程师</v>
          </cell>
          <cell r="F76" t="str">
            <v>17599756054674568</v>
          </cell>
        </row>
        <row r="76">
          <cell r="S76">
            <v>0</v>
          </cell>
        </row>
        <row r="77">
          <cell r="A77" t="str">
            <v>臧兆鋆</v>
          </cell>
          <cell r="B77" t="str">
            <v>上海产研中心</v>
          </cell>
          <cell r="C77" t="str">
            <v>产研三部-DIM组-开发</v>
          </cell>
        </row>
        <row r="77">
          <cell r="E77" t="str">
            <v>PHP开发工程师</v>
          </cell>
          <cell r="F77" t="str">
            <v>16831659767657683</v>
          </cell>
          <cell r="G77" t="str">
            <v>26</v>
          </cell>
          <cell r="H77" t="str">
            <v>7</v>
          </cell>
          <cell r="I77" t="str">
            <v>14767</v>
          </cell>
          <cell r="J77" t="str">
            <v>1</v>
          </cell>
          <cell r="K77" t="str">
            <v>3</v>
          </cell>
          <cell r="L77" t="str">
            <v>1</v>
          </cell>
          <cell r="M77" t="str">
            <v>199</v>
          </cell>
        </row>
        <row r="77">
          <cell r="S77">
            <v>0</v>
          </cell>
        </row>
        <row r="77">
          <cell r="Z77" t="str">
            <v>2.5</v>
          </cell>
        </row>
        <row r="77">
          <cell r="AH77" t="str">
            <v>20</v>
          </cell>
        </row>
        <row r="77">
          <cell r="AJ77" t="str">
            <v>8</v>
          </cell>
        </row>
        <row r="78">
          <cell r="A78" t="str">
            <v>张程莹</v>
          </cell>
          <cell r="B78" t="str">
            <v>深圳考勤组（研发团队）</v>
          </cell>
          <cell r="C78" t="str">
            <v>产研三部-测试部-业务管理三组测试组</v>
          </cell>
        </row>
        <row r="78">
          <cell r="E78" t="str">
            <v>测试主管</v>
          </cell>
          <cell r="F78" t="str">
            <v>16914596109847929</v>
          </cell>
          <cell r="G78" t="str">
            <v>23</v>
          </cell>
          <cell r="H78" t="str">
            <v>7</v>
          </cell>
          <cell r="I78" t="str">
            <v>12449</v>
          </cell>
        </row>
        <row r="78">
          <cell r="S78">
            <v>0</v>
          </cell>
        </row>
        <row r="78">
          <cell r="V78" t="str">
            <v>13.47</v>
          </cell>
        </row>
        <row r="79">
          <cell r="A79" t="str">
            <v>孙超</v>
          </cell>
          <cell r="B79" t="str">
            <v>上海产研中心</v>
          </cell>
          <cell r="C79" t="str">
            <v>产研三部-产品部-业务管理二组产品组</v>
          </cell>
        </row>
        <row r="79">
          <cell r="E79" t="str">
            <v>产品主管</v>
          </cell>
          <cell r="F79" t="str">
            <v>16944839870716440</v>
          </cell>
          <cell r="G79" t="str">
            <v>21</v>
          </cell>
          <cell r="H79" t="str">
            <v>7</v>
          </cell>
          <cell r="I79" t="str">
            <v>12430</v>
          </cell>
          <cell r="J79" t="str">
            <v>5</v>
          </cell>
          <cell r="K79" t="str">
            <v>7</v>
          </cell>
        </row>
        <row r="79">
          <cell r="S79">
            <v>0</v>
          </cell>
        </row>
        <row r="79">
          <cell r="U79" t="str">
            <v>3</v>
          </cell>
        </row>
        <row r="79">
          <cell r="W79" t="str">
            <v>2</v>
          </cell>
        </row>
        <row r="79">
          <cell r="Z79" t="str">
            <v>8</v>
          </cell>
        </row>
        <row r="79">
          <cell r="AH79" t="str">
            <v>8</v>
          </cell>
        </row>
        <row r="80">
          <cell r="A80" t="str">
            <v>李建鹏</v>
          </cell>
          <cell r="B80" t="str">
            <v>上海产研中心</v>
          </cell>
          <cell r="C80" t="str">
            <v>产研三部-家长通二组-测试</v>
          </cell>
        </row>
        <row r="80">
          <cell r="E80" t="str">
            <v>测试工程师</v>
          </cell>
          <cell r="F80" t="str">
            <v>17579043921135183</v>
          </cell>
          <cell r="G80" t="str">
            <v>13</v>
          </cell>
          <cell r="H80" t="str">
            <v>3</v>
          </cell>
          <cell r="I80" t="str">
            <v>6513</v>
          </cell>
        </row>
        <row r="80">
          <cell r="Q80" t="str">
            <v>1</v>
          </cell>
        </row>
        <row r="80">
          <cell r="S80">
            <v>1</v>
          </cell>
        </row>
        <row r="81">
          <cell r="A81" t="str">
            <v>陈柄杰</v>
          </cell>
          <cell r="B81" t="str">
            <v>上海产研中心</v>
          </cell>
          <cell r="C81" t="str">
            <v>产研三部-家长通二组-开发</v>
          </cell>
        </row>
        <row r="81">
          <cell r="E81" t="str">
            <v>PHP开发工程师</v>
          </cell>
          <cell r="F81" t="str">
            <v>17415722131328445</v>
          </cell>
          <cell r="G81" t="str">
            <v>23</v>
          </cell>
          <cell r="H81" t="str">
            <v>7</v>
          </cell>
          <cell r="I81" t="str">
            <v>11842</v>
          </cell>
          <cell r="J81" t="str">
            <v>3</v>
          </cell>
          <cell r="K81" t="str">
            <v>11</v>
          </cell>
        </row>
        <row r="81">
          <cell r="S81">
            <v>0</v>
          </cell>
        </row>
        <row r="81">
          <cell r="W81" t="str">
            <v>1</v>
          </cell>
        </row>
        <row r="82">
          <cell r="A82" t="str">
            <v>池玉冬</v>
          </cell>
          <cell r="B82" t="str">
            <v>上海产研中心</v>
          </cell>
          <cell r="C82" t="str">
            <v>产研三部-家长通二组-开发</v>
          </cell>
        </row>
        <row r="82">
          <cell r="E82" t="str">
            <v>前端开发工程师</v>
          </cell>
          <cell r="F82" t="str">
            <v>17599753007053981</v>
          </cell>
        </row>
        <row r="82">
          <cell r="S82">
            <v>0</v>
          </cell>
        </row>
        <row r="83">
          <cell r="A83" t="str">
            <v>李文玉</v>
          </cell>
          <cell r="B83" t="str">
            <v>上海产研中心</v>
          </cell>
          <cell r="C83" t="str">
            <v>产研三部-家长通二组-开发</v>
          </cell>
        </row>
        <row r="83">
          <cell r="E83" t="str">
            <v>前端开发工程师</v>
          </cell>
          <cell r="F83" t="str">
            <v>17574697241076073</v>
          </cell>
          <cell r="G83" t="str">
            <v>15</v>
          </cell>
          <cell r="H83" t="str">
            <v>5</v>
          </cell>
          <cell r="I83" t="str">
            <v>7258</v>
          </cell>
        </row>
        <row r="83">
          <cell r="Q83" t="str">
            <v>1</v>
          </cell>
        </row>
        <row r="83">
          <cell r="S83">
            <v>1</v>
          </cell>
        </row>
        <row r="83">
          <cell r="X83" t="str">
            <v>8</v>
          </cell>
        </row>
        <row r="84">
          <cell r="A84" t="str">
            <v>陆其明</v>
          </cell>
          <cell r="B84" t="str">
            <v>上海产研中心</v>
          </cell>
          <cell r="C84" t="str">
            <v>产研三部-家长通一组</v>
          </cell>
        </row>
        <row r="84">
          <cell r="E84" t="str">
            <v>研发副总</v>
          </cell>
          <cell r="F84" t="str">
            <v>17513362495946566</v>
          </cell>
          <cell r="G84" t="str">
            <v>15</v>
          </cell>
          <cell r="H84" t="str">
            <v>7</v>
          </cell>
          <cell r="I84" t="str">
            <v>12287</v>
          </cell>
          <cell r="J84" t="str">
            <v>1</v>
          </cell>
          <cell r="K84" t="str">
            <v>30</v>
          </cell>
        </row>
        <row r="84">
          <cell r="S84">
            <v>0</v>
          </cell>
        </row>
        <row r="84">
          <cell r="U84" t="str">
            <v>9</v>
          </cell>
        </row>
        <row r="84">
          <cell r="W84" t="str">
            <v>0.5</v>
          </cell>
        </row>
        <row r="85">
          <cell r="A85" t="str">
            <v>陈燕飞</v>
          </cell>
          <cell r="B85" t="str">
            <v>厦门开发</v>
          </cell>
          <cell r="C85" t="str">
            <v>产研三部-家长通一组-测试</v>
          </cell>
        </row>
        <row r="85">
          <cell r="E85" t="str">
            <v>测试工程师</v>
          </cell>
          <cell r="F85" t="str">
            <v>16587134366409804</v>
          </cell>
          <cell r="G85" t="str">
            <v>23</v>
          </cell>
          <cell r="H85" t="str">
            <v>7</v>
          </cell>
          <cell r="I85" t="str">
            <v>11677</v>
          </cell>
        </row>
        <row r="85">
          <cell r="S85">
            <v>0</v>
          </cell>
        </row>
        <row r="85">
          <cell r="Z85" t="str">
            <v>2.5</v>
          </cell>
        </row>
        <row r="86">
          <cell r="A86" t="str">
            <v>魏尧天</v>
          </cell>
          <cell r="B86" t="str">
            <v>厦门开发</v>
          </cell>
          <cell r="C86" t="str">
            <v>产研三部-家长通一组-测试</v>
          </cell>
        </row>
        <row r="86">
          <cell r="E86" t="str">
            <v>测试主管</v>
          </cell>
          <cell r="F86" t="str">
            <v>1676511628704821</v>
          </cell>
          <cell r="G86" t="str">
            <v>23</v>
          </cell>
          <cell r="H86" t="str">
            <v>7</v>
          </cell>
          <cell r="I86" t="str">
            <v>11808</v>
          </cell>
        </row>
        <row r="86">
          <cell r="S86">
            <v>0</v>
          </cell>
        </row>
        <row r="86">
          <cell r="W86" t="str">
            <v>0.5</v>
          </cell>
        </row>
        <row r="86">
          <cell r="Z86" t="str">
            <v>8</v>
          </cell>
        </row>
        <row r="86">
          <cell r="AH86" t="str">
            <v>8</v>
          </cell>
        </row>
        <row r="87">
          <cell r="A87" t="str">
            <v>骆毅佳</v>
          </cell>
          <cell r="B87" t="str">
            <v>厦门开发</v>
          </cell>
          <cell r="C87" t="str">
            <v>产研三部-家长通一组-产品</v>
          </cell>
        </row>
        <row r="87">
          <cell r="E87" t="str">
            <v>产品经理</v>
          </cell>
          <cell r="F87" t="str">
            <v>16582827112754017</v>
          </cell>
          <cell r="G87" t="str">
            <v>23</v>
          </cell>
          <cell r="H87" t="str">
            <v>7</v>
          </cell>
          <cell r="I87" t="str">
            <v>12047</v>
          </cell>
        </row>
        <row r="87">
          <cell r="S87">
            <v>0</v>
          </cell>
        </row>
        <row r="88">
          <cell r="A88" t="str">
            <v>陈震</v>
          </cell>
          <cell r="B88" t="str">
            <v>厦门开发</v>
          </cell>
          <cell r="C88" t="str">
            <v>产研三部-家长通一组-开发</v>
          </cell>
        </row>
        <row r="88">
          <cell r="E88" t="str">
            <v>PHP开发工程师</v>
          </cell>
          <cell r="F88" t="str">
            <v>16877450331085832</v>
          </cell>
          <cell r="G88" t="str">
            <v>21</v>
          </cell>
          <cell r="H88" t="str">
            <v>7</v>
          </cell>
          <cell r="I88" t="str">
            <v>10543</v>
          </cell>
        </row>
        <row r="88">
          <cell r="S88">
            <v>0</v>
          </cell>
        </row>
        <row r="88">
          <cell r="W88" t="str">
            <v>2</v>
          </cell>
        </row>
        <row r="89">
          <cell r="A89" t="str">
            <v>李胜航</v>
          </cell>
          <cell r="B89" t="str">
            <v>厦门开发</v>
          </cell>
          <cell r="C89" t="str">
            <v>产研三部-家长通一组-开发</v>
          </cell>
        </row>
        <row r="89">
          <cell r="E89" t="str">
            <v>前端开发工程师</v>
          </cell>
          <cell r="F89" t="str">
            <v>16060971531427887</v>
          </cell>
          <cell r="G89" t="str">
            <v>23</v>
          </cell>
          <cell r="H89" t="str">
            <v>7</v>
          </cell>
          <cell r="I89" t="str">
            <v>11431</v>
          </cell>
        </row>
        <row r="89">
          <cell r="Q89" t="str">
            <v>1</v>
          </cell>
        </row>
        <row r="89">
          <cell r="S89">
            <v>1</v>
          </cell>
        </row>
        <row r="90">
          <cell r="A90" t="str">
            <v>林贵煌</v>
          </cell>
          <cell r="B90" t="str">
            <v>厦门开发</v>
          </cell>
          <cell r="C90" t="str">
            <v>产研三部-家长通一组-开发</v>
          </cell>
        </row>
        <row r="90">
          <cell r="E90" t="str">
            <v>前端开发工程师</v>
          </cell>
          <cell r="F90" t="str">
            <v>16770320690236494</v>
          </cell>
          <cell r="G90" t="str">
            <v>23</v>
          </cell>
          <cell r="H90" t="str">
            <v>7</v>
          </cell>
          <cell r="I90" t="str">
            <v>11098</v>
          </cell>
        </row>
        <row r="90">
          <cell r="S90">
            <v>0</v>
          </cell>
        </row>
        <row r="90">
          <cell r="Z90" t="str">
            <v>5.5</v>
          </cell>
        </row>
        <row r="91">
          <cell r="A91" t="str">
            <v>刘海亮</v>
          </cell>
          <cell r="B91" t="str">
            <v>厦门开发</v>
          </cell>
          <cell r="C91" t="str">
            <v>产研三部-家长通一组-开发</v>
          </cell>
        </row>
        <row r="91">
          <cell r="E91" t="str">
            <v>前端开发工程师</v>
          </cell>
          <cell r="F91" t="str">
            <v>15988398224264087</v>
          </cell>
          <cell r="G91" t="str">
            <v>23</v>
          </cell>
          <cell r="H91" t="str">
            <v>7</v>
          </cell>
          <cell r="I91" t="str">
            <v>10271</v>
          </cell>
          <cell r="J91" t="str">
            <v>1</v>
          </cell>
          <cell r="K91" t="str">
            <v>1</v>
          </cell>
        </row>
        <row r="91">
          <cell r="R91" t="str">
            <v>2</v>
          </cell>
          <cell r="S91">
            <v>2</v>
          </cell>
        </row>
        <row r="92">
          <cell r="A92" t="str">
            <v>刘凌</v>
          </cell>
          <cell r="B92" t="str">
            <v>厦门开发</v>
          </cell>
          <cell r="C92" t="str">
            <v>产研三部-家长通一组-开发</v>
          </cell>
        </row>
        <row r="92">
          <cell r="E92" t="str">
            <v>研发主管</v>
          </cell>
          <cell r="F92" t="str">
            <v>0367362956672436</v>
          </cell>
          <cell r="G92" t="str">
            <v>22</v>
          </cell>
          <cell r="H92" t="str">
            <v>7</v>
          </cell>
          <cell r="I92" t="str">
            <v>12101</v>
          </cell>
        </row>
        <row r="92">
          <cell r="L92" t="str">
            <v>1</v>
          </cell>
          <cell r="M92" t="str">
            <v>52</v>
          </cell>
        </row>
        <row r="92">
          <cell r="S92">
            <v>0</v>
          </cell>
        </row>
        <row r="92">
          <cell r="W92" t="str">
            <v>1.5</v>
          </cell>
        </row>
        <row r="93">
          <cell r="A93" t="str">
            <v>李敏</v>
          </cell>
          <cell r="B93" t="str">
            <v>厦门开发</v>
          </cell>
          <cell r="C93" t="str">
            <v>产研三部-家长通一组-设计</v>
          </cell>
        </row>
        <row r="93">
          <cell r="E93" t="str">
            <v>UI设计师</v>
          </cell>
          <cell r="F93" t="str">
            <v>1680492165652763</v>
          </cell>
          <cell r="G93" t="str">
            <v>21</v>
          </cell>
          <cell r="H93" t="str">
            <v>7</v>
          </cell>
          <cell r="I93" t="str">
            <v>9051</v>
          </cell>
        </row>
        <row r="93">
          <cell r="O93" t="str">
            <v>21</v>
          </cell>
          <cell r="P93" t="str">
            <v>1090</v>
          </cell>
        </row>
        <row r="93">
          <cell r="S93">
            <v>0</v>
          </cell>
        </row>
        <row r="93">
          <cell r="W93" t="str">
            <v>2</v>
          </cell>
        </row>
        <row r="94">
          <cell r="A94" t="str">
            <v>陈佳明</v>
          </cell>
          <cell r="B94" t="str">
            <v>上海产研中心</v>
          </cell>
          <cell r="C94" t="str">
            <v>产研三部-平台运维组</v>
          </cell>
        </row>
        <row r="94">
          <cell r="E94" t="str">
            <v>运维专员</v>
          </cell>
          <cell r="F94" t="str">
            <v>141329014437628227</v>
          </cell>
          <cell r="G94" t="str">
            <v>26</v>
          </cell>
          <cell r="H94" t="str">
            <v>7</v>
          </cell>
          <cell r="I94" t="str">
            <v>12975</v>
          </cell>
        </row>
        <row r="94">
          <cell r="S94">
            <v>0</v>
          </cell>
        </row>
        <row r="94">
          <cell r="Z94" t="str">
            <v>2</v>
          </cell>
        </row>
        <row r="94">
          <cell r="AH94" t="str">
            <v>16</v>
          </cell>
        </row>
        <row r="94">
          <cell r="AJ94" t="str">
            <v>16</v>
          </cell>
        </row>
        <row r="95">
          <cell r="A95" t="str">
            <v>陈佳明2</v>
          </cell>
          <cell r="B95" t="str">
            <v>上海产研中心</v>
          </cell>
          <cell r="C95" t="str">
            <v>产研三部-平台运维组</v>
          </cell>
        </row>
        <row r="95">
          <cell r="F95" t="str">
            <v>0256151932591166475087</v>
          </cell>
        </row>
        <row r="95">
          <cell r="H95" t="str">
            <v>7</v>
          </cell>
        </row>
        <row r="95">
          <cell r="S95">
            <v>0</v>
          </cell>
        </row>
        <row r="96">
          <cell r="A96" t="str">
            <v>陈璐扬</v>
          </cell>
          <cell r="B96" t="str">
            <v>上海产研中心</v>
          </cell>
          <cell r="C96" t="str">
            <v>产研三部-平台运维组</v>
          </cell>
        </row>
        <row r="96">
          <cell r="E96" t="str">
            <v>运维专员</v>
          </cell>
          <cell r="F96" t="str">
            <v>17540139203075966</v>
          </cell>
          <cell r="G96" t="str">
            <v>23</v>
          </cell>
          <cell r="H96" t="str">
            <v>7</v>
          </cell>
          <cell r="I96" t="str">
            <v>11833</v>
          </cell>
        </row>
        <row r="96">
          <cell r="S96">
            <v>0</v>
          </cell>
        </row>
        <row r="96">
          <cell r="Z96" t="str">
            <v>8</v>
          </cell>
        </row>
        <row r="96">
          <cell r="AH96" t="str">
            <v>9.5</v>
          </cell>
        </row>
        <row r="97">
          <cell r="A97" t="str">
            <v>邱圆</v>
          </cell>
          <cell r="B97" t="str">
            <v>上海产研中心</v>
          </cell>
          <cell r="C97" t="str">
            <v>产研三部-平台运维组</v>
          </cell>
        </row>
        <row r="97">
          <cell r="E97" t="str">
            <v>运维专员</v>
          </cell>
          <cell r="F97" t="str">
            <v>17216237121170549</v>
          </cell>
          <cell r="G97" t="str">
            <v>24</v>
          </cell>
          <cell r="H97" t="str">
            <v>7</v>
          </cell>
          <cell r="I97" t="str">
            <v>13029</v>
          </cell>
        </row>
        <row r="97">
          <cell r="S97">
            <v>0</v>
          </cell>
        </row>
        <row r="97">
          <cell r="Z97" t="str">
            <v>9</v>
          </cell>
        </row>
        <row r="97">
          <cell r="AH97" t="str">
            <v>16</v>
          </cell>
        </row>
        <row r="97">
          <cell r="AJ97" t="str">
            <v>16</v>
          </cell>
        </row>
        <row r="98">
          <cell r="A98" t="str">
            <v>邱圆2</v>
          </cell>
          <cell r="B98" t="str">
            <v>上海产研中心</v>
          </cell>
          <cell r="C98" t="str">
            <v>产研三部-平台运维组</v>
          </cell>
        </row>
        <row r="98">
          <cell r="E98" t="str">
            <v>运维专员</v>
          </cell>
          <cell r="F98" t="str">
            <v>01561868132236287069</v>
          </cell>
        </row>
        <row r="98">
          <cell r="H98" t="str">
            <v>7</v>
          </cell>
        </row>
        <row r="98">
          <cell r="S98">
            <v>0</v>
          </cell>
          <cell r="T98" t="str">
            <v>23</v>
          </cell>
        </row>
        <row r="99">
          <cell r="A99" t="str">
            <v>张书田</v>
          </cell>
          <cell r="B99" t="str">
            <v>上海产研中心</v>
          </cell>
          <cell r="C99" t="str">
            <v>产研三部-平台运维组</v>
          </cell>
        </row>
        <row r="99">
          <cell r="E99" t="str">
            <v>运维主管</v>
          </cell>
          <cell r="F99" t="str">
            <v>3365595624054442</v>
          </cell>
          <cell r="G99" t="str">
            <v>25</v>
          </cell>
          <cell r="H99" t="str">
            <v>7</v>
          </cell>
          <cell r="I99" t="str">
            <v>13874</v>
          </cell>
        </row>
        <row r="99">
          <cell r="S99">
            <v>0</v>
          </cell>
        </row>
        <row r="99">
          <cell r="AH99" t="str">
            <v>19</v>
          </cell>
        </row>
        <row r="99">
          <cell r="AJ99" t="str">
            <v>19</v>
          </cell>
        </row>
        <row r="100">
          <cell r="A100" t="str">
            <v>何俊敏</v>
          </cell>
          <cell r="B100" t="str">
            <v>上海产研中心</v>
          </cell>
          <cell r="C100" t="str">
            <v>产研三部-业务管理二组-测试</v>
          </cell>
        </row>
        <row r="100">
          <cell r="E100" t="str">
            <v>测试经理</v>
          </cell>
          <cell r="F100" t="str">
            <v>17554829967848334</v>
          </cell>
          <cell r="G100" t="str">
            <v>23</v>
          </cell>
          <cell r="H100" t="str">
            <v>7</v>
          </cell>
          <cell r="I100" t="str">
            <v>13377</v>
          </cell>
          <cell r="J100" t="str">
            <v>1</v>
          </cell>
          <cell r="K100" t="str">
            <v>2</v>
          </cell>
        </row>
        <row r="100">
          <cell r="S100">
            <v>0</v>
          </cell>
        </row>
        <row r="101">
          <cell r="A101" t="str">
            <v>胡彬</v>
          </cell>
          <cell r="B101" t="str">
            <v>上海产研中心</v>
          </cell>
          <cell r="C101" t="str">
            <v>产研三部-业务管理二组-测试</v>
          </cell>
        </row>
        <row r="101">
          <cell r="E101" t="str">
            <v>测试工程师</v>
          </cell>
          <cell r="F101" t="str">
            <v>17096907316088720</v>
          </cell>
          <cell r="G101" t="str">
            <v>22</v>
          </cell>
          <cell r="H101" t="str">
            <v>7</v>
          </cell>
          <cell r="I101" t="str">
            <v>11278</v>
          </cell>
        </row>
        <row r="101">
          <cell r="S101">
            <v>0</v>
          </cell>
        </row>
        <row r="101">
          <cell r="W101" t="str">
            <v>1</v>
          </cell>
        </row>
        <row r="102">
          <cell r="A102" t="str">
            <v>邬甜甜</v>
          </cell>
          <cell r="B102" t="str">
            <v>上海产研中心</v>
          </cell>
          <cell r="C102" t="str">
            <v>产研三部-业务管理二组-测试</v>
          </cell>
        </row>
        <row r="102">
          <cell r="E102" t="str">
            <v>测试工程师</v>
          </cell>
          <cell r="F102" t="str">
            <v>17034700292719835</v>
          </cell>
          <cell r="G102" t="str">
            <v>23</v>
          </cell>
          <cell r="H102" t="str">
            <v>7</v>
          </cell>
          <cell r="I102" t="str">
            <v>13401</v>
          </cell>
        </row>
        <row r="102">
          <cell r="S102">
            <v>0</v>
          </cell>
        </row>
        <row r="103">
          <cell r="A103" t="str">
            <v>产品王艳</v>
          </cell>
          <cell r="B103" t="str">
            <v>上海产研中心</v>
          </cell>
          <cell r="C103" t="str">
            <v>产研三部-业务管理二组-产品</v>
          </cell>
        </row>
        <row r="103">
          <cell r="E103" t="str">
            <v>产品经理</v>
          </cell>
          <cell r="F103" t="str">
            <v>17574693632007444</v>
          </cell>
          <cell r="G103" t="str">
            <v>16</v>
          </cell>
          <cell r="H103" t="str">
            <v>5</v>
          </cell>
          <cell r="I103" t="str">
            <v>7652</v>
          </cell>
        </row>
        <row r="103">
          <cell r="Q103" t="str">
            <v>1</v>
          </cell>
        </row>
        <row r="103">
          <cell r="S103">
            <v>1</v>
          </cell>
        </row>
        <row r="104">
          <cell r="A104" t="str">
            <v>刘洋</v>
          </cell>
          <cell r="B104" t="str">
            <v>上海产研中心</v>
          </cell>
          <cell r="C104" t="str">
            <v>产研三部-业务管理二组-产品</v>
          </cell>
        </row>
        <row r="104">
          <cell r="E104" t="str">
            <v>产品经理</v>
          </cell>
          <cell r="F104" t="str">
            <v>16889556669748942</v>
          </cell>
          <cell r="G104" t="str">
            <v>22</v>
          </cell>
          <cell r="H104" t="str">
            <v>7</v>
          </cell>
          <cell r="I104" t="str">
            <v>11997</v>
          </cell>
        </row>
        <row r="104">
          <cell r="S104">
            <v>0</v>
          </cell>
        </row>
        <row r="104">
          <cell r="Y104" t="str">
            <v>1</v>
          </cell>
        </row>
        <row r="105">
          <cell r="A105" t="str">
            <v>孔璐平</v>
          </cell>
          <cell r="B105" t="str">
            <v>上海产研中心</v>
          </cell>
          <cell r="C105" t="str">
            <v>产研三部-业务管理二组-开发</v>
          </cell>
        </row>
        <row r="105">
          <cell r="E105" t="str">
            <v>前端开发工程师</v>
          </cell>
          <cell r="F105" t="str">
            <v>17574697700173796</v>
          </cell>
          <cell r="G105" t="str">
            <v>16</v>
          </cell>
          <cell r="H105" t="str">
            <v>5</v>
          </cell>
          <cell r="I105" t="str">
            <v>8060</v>
          </cell>
        </row>
        <row r="105">
          <cell r="Q105" t="str">
            <v>1</v>
          </cell>
        </row>
        <row r="105">
          <cell r="S105">
            <v>1</v>
          </cell>
        </row>
        <row r="106">
          <cell r="A106" t="str">
            <v>李啸</v>
          </cell>
          <cell r="B106" t="str">
            <v>上海产研中心</v>
          </cell>
          <cell r="C106" t="str">
            <v>产研三部-业务管理二组-开发</v>
          </cell>
        </row>
        <row r="106">
          <cell r="E106" t="str">
            <v>前端开发工程师</v>
          </cell>
          <cell r="F106" t="str">
            <v>17224780048875844</v>
          </cell>
          <cell r="G106" t="str">
            <v>23</v>
          </cell>
          <cell r="H106" t="str">
            <v>7</v>
          </cell>
          <cell r="I106" t="str">
            <v>13802</v>
          </cell>
        </row>
        <row r="106">
          <cell r="S106">
            <v>0</v>
          </cell>
        </row>
        <row r="107">
          <cell r="A107" t="str">
            <v>刘杰</v>
          </cell>
          <cell r="B107" t="str">
            <v>上海产研中心</v>
          </cell>
          <cell r="C107" t="str">
            <v>产研三部-业务管理二组-开发</v>
          </cell>
        </row>
        <row r="107">
          <cell r="E107" t="str">
            <v>前端开发工程师</v>
          </cell>
          <cell r="F107" t="str">
            <v>17024359462803420</v>
          </cell>
          <cell r="G107" t="str">
            <v>15</v>
          </cell>
          <cell r="H107" t="str">
            <v>7</v>
          </cell>
          <cell r="I107" t="str">
            <v>8931</v>
          </cell>
          <cell r="J107" t="str">
            <v>1</v>
          </cell>
          <cell r="K107" t="str">
            <v>4</v>
          </cell>
        </row>
        <row r="107">
          <cell r="S107">
            <v>0</v>
          </cell>
        </row>
        <row r="107">
          <cell r="AA107" t="str">
            <v>8</v>
          </cell>
        </row>
        <row r="108">
          <cell r="A108" t="str">
            <v>宛超</v>
          </cell>
          <cell r="B108" t="str">
            <v>上海产研中心</v>
          </cell>
          <cell r="C108" t="str">
            <v>产研三部-业务管理二组-开发</v>
          </cell>
        </row>
        <row r="108">
          <cell r="E108" t="str">
            <v>PHP开发工程师</v>
          </cell>
          <cell r="F108" t="str">
            <v>1149065314763210</v>
          </cell>
          <cell r="G108" t="str">
            <v>23</v>
          </cell>
          <cell r="H108" t="str">
            <v>7</v>
          </cell>
          <cell r="I108" t="str">
            <v>13043</v>
          </cell>
        </row>
        <row r="108">
          <cell r="S108">
            <v>0</v>
          </cell>
        </row>
        <row r="109">
          <cell r="A109" t="str">
            <v>岳浩</v>
          </cell>
          <cell r="B109" t="str">
            <v>上海产研中心</v>
          </cell>
          <cell r="C109" t="str">
            <v>产研三部-业务管理二组-开发</v>
          </cell>
        </row>
        <row r="109">
          <cell r="E109" t="str">
            <v>PHP开发工程师</v>
          </cell>
          <cell r="F109" t="str">
            <v>17530627991984401</v>
          </cell>
          <cell r="G109" t="str">
            <v>23</v>
          </cell>
          <cell r="H109" t="str">
            <v>7</v>
          </cell>
          <cell r="I109" t="str">
            <v>11679</v>
          </cell>
        </row>
        <row r="109">
          <cell r="S109">
            <v>0</v>
          </cell>
        </row>
        <row r="110">
          <cell r="A110" t="str">
            <v>郑旭伟</v>
          </cell>
          <cell r="B110" t="str">
            <v>上海产研中心</v>
          </cell>
          <cell r="C110" t="str">
            <v>产研三部-业务管理二组-开发</v>
          </cell>
        </row>
        <row r="110">
          <cell r="E110" t="str">
            <v>PHP开发工程师</v>
          </cell>
          <cell r="F110" t="str">
            <v>17568650718249089</v>
          </cell>
          <cell r="G110" t="str">
            <v>22</v>
          </cell>
          <cell r="H110" t="str">
            <v>7</v>
          </cell>
          <cell r="I110" t="str">
            <v>11900</v>
          </cell>
          <cell r="J110" t="str">
            <v>5</v>
          </cell>
          <cell r="K110" t="str">
            <v>6</v>
          </cell>
          <cell r="L110" t="str">
            <v>1</v>
          </cell>
          <cell r="M110" t="str">
            <v>59</v>
          </cell>
        </row>
        <row r="110">
          <cell r="S110">
            <v>0</v>
          </cell>
        </row>
        <row r="110">
          <cell r="AH110" t="str">
            <v>8</v>
          </cell>
        </row>
        <row r="111">
          <cell r="A111" t="str">
            <v>徐玲馨</v>
          </cell>
          <cell r="B111" t="str">
            <v>上海产研中心</v>
          </cell>
          <cell r="C111" t="str">
            <v>产研三部-业务管理二组-设计</v>
          </cell>
        </row>
        <row r="111">
          <cell r="E111" t="str">
            <v>UI设计师</v>
          </cell>
          <cell r="F111" t="str">
            <v>1685585349184188</v>
          </cell>
          <cell r="G111" t="str">
            <v>20</v>
          </cell>
          <cell r="H111" t="str">
            <v>7</v>
          </cell>
          <cell r="I111" t="str">
            <v>10149</v>
          </cell>
        </row>
        <row r="111">
          <cell r="S111">
            <v>0</v>
          </cell>
        </row>
        <row r="111">
          <cell r="Y111" t="str">
            <v>3</v>
          </cell>
        </row>
        <row r="112">
          <cell r="A112" t="str">
            <v>朱贯政</v>
          </cell>
          <cell r="B112" t="str">
            <v>深圳考勤组（研发团队）</v>
          </cell>
          <cell r="C112" t="str">
            <v>产研三部-业务管理三组-测试</v>
          </cell>
        </row>
        <row r="112">
          <cell r="E112" t="str">
            <v>测试工程师</v>
          </cell>
          <cell r="F112" t="str">
            <v>17530670680601785</v>
          </cell>
          <cell r="G112" t="str">
            <v>23</v>
          </cell>
          <cell r="H112" t="str">
            <v>7</v>
          </cell>
          <cell r="I112" t="str">
            <v>11488</v>
          </cell>
        </row>
        <row r="112">
          <cell r="S112">
            <v>0</v>
          </cell>
        </row>
        <row r="112">
          <cell r="V112" t="str">
            <v>13.5</v>
          </cell>
        </row>
        <row r="113">
          <cell r="A113" t="str">
            <v>郭明哲</v>
          </cell>
          <cell r="B113" t="str">
            <v>上海产研中心</v>
          </cell>
          <cell r="C113" t="str">
            <v>产研三部-业务管理三组-产品</v>
          </cell>
        </row>
        <row r="113">
          <cell r="E113" t="str">
            <v>产品经理</v>
          </cell>
          <cell r="F113" t="str">
            <v>17423522964094702</v>
          </cell>
          <cell r="G113" t="str">
            <v>22</v>
          </cell>
          <cell r="H113" t="str">
            <v>7</v>
          </cell>
          <cell r="I113" t="str">
            <v>13055</v>
          </cell>
          <cell r="J113" t="str">
            <v>2</v>
          </cell>
          <cell r="K113" t="str">
            <v>9</v>
          </cell>
        </row>
        <row r="113">
          <cell r="S113">
            <v>0</v>
          </cell>
        </row>
        <row r="113">
          <cell r="U113" t="str">
            <v>3</v>
          </cell>
        </row>
        <row r="113">
          <cell r="W113" t="str">
            <v>2</v>
          </cell>
        </row>
        <row r="113">
          <cell r="AH113" t="str">
            <v>8</v>
          </cell>
        </row>
        <row r="113">
          <cell r="AJ113" t="str">
            <v>8</v>
          </cell>
        </row>
        <row r="114">
          <cell r="A114" t="str">
            <v>陈前洲</v>
          </cell>
          <cell r="B114" t="str">
            <v>深圳考勤组（研发团队）</v>
          </cell>
          <cell r="C114" t="str">
            <v>产研三部-业务管理三组-开发</v>
          </cell>
        </row>
        <row r="114">
          <cell r="E114" t="str">
            <v>PHP开发工程师</v>
          </cell>
          <cell r="F114" t="str">
            <v>17325038069377097</v>
          </cell>
          <cell r="G114" t="str">
            <v>22</v>
          </cell>
          <cell r="H114" t="str">
            <v>7</v>
          </cell>
          <cell r="I114" t="str">
            <v>13061</v>
          </cell>
        </row>
        <row r="114">
          <cell r="O114" t="str">
            <v>1</v>
          </cell>
          <cell r="P114" t="str">
            <v>367</v>
          </cell>
        </row>
        <row r="114">
          <cell r="S114">
            <v>0</v>
          </cell>
        </row>
        <row r="114">
          <cell r="V114" t="str">
            <v>8</v>
          </cell>
        </row>
        <row r="114">
          <cell r="Z114" t="str">
            <v>8</v>
          </cell>
        </row>
        <row r="115">
          <cell r="A115" t="str">
            <v>陈钊</v>
          </cell>
          <cell r="B115" t="str">
            <v>深圳考勤组（研发团队）</v>
          </cell>
          <cell r="C115" t="str">
            <v>产研三部-业务管理三组-开发</v>
          </cell>
        </row>
        <row r="115">
          <cell r="E115" t="str">
            <v>前端开发工程师</v>
          </cell>
          <cell r="F115" t="str">
            <v>16867149277966848</v>
          </cell>
          <cell r="G115" t="str">
            <v>21</v>
          </cell>
          <cell r="H115" t="str">
            <v>7</v>
          </cell>
          <cell r="I115" t="str">
            <v>11861</v>
          </cell>
          <cell r="J115" t="str">
            <v>1</v>
          </cell>
          <cell r="K115" t="str">
            <v>1</v>
          </cell>
        </row>
        <row r="115">
          <cell r="S115">
            <v>0</v>
          </cell>
        </row>
        <row r="115">
          <cell r="V115" t="str">
            <v>12.5</v>
          </cell>
          <cell r="W115" t="str">
            <v>2</v>
          </cell>
        </row>
        <row r="116">
          <cell r="A116" t="str">
            <v>黄达</v>
          </cell>
          <cell r="B116" t="str">
            <v>深圳考勤组（研发团队）</v>
          </cell>
          <cell r="C116" t="str">
            <v>产研三部-业务管理三组-开发</v>
          </cell>
        </row>
        <row r="116">
          <cell r="E116" t="str">
            <v>PHP开发工程师</v>
          </cell>
          <cell r="F116" t="str">
            <v>17567023553911136</v>
          </cell>
          <cell r="G116" t="str">
            <v>23</v>
          </cell>
          <cell r="H116" t="str">
            <v>7</v>
          </cell>
          <cell r="I116" t="str">
            <v>12342</v>
          </cell>
        </row>
        <row r="116">
          <cell r="Q116" t="str">
            <v>1</v>
          </cell>
        </row>
        <row r="116">
          <cell r="S116">
            <v>1</v>
          </cell>
        </row>
        <row r="116">
          <cell r="V116" t="str">
            <v>13.5</v>
          </cell>
        </row>
        <row r="117">
          <cell r="A117" t="str">
            <v>刘涛</v>
          </cell>
          <cell r="B117" t="str">
            <v>深圳考勤组（研发团队）</v>
          </cell>
          <cell r="C117" t="str">
            <v>产研三部-业务管理三组-开发</v>
          </cell>
        </row>
        <row r="117">
          <cell r="E117" t="str">
            <v>前端开发工程师</v>
          </cell>
          <cell r="F117" t="str">
            <v>16876611443416563</v>
          </cell>
          <cell r="G117" t="str">
            <v>22</v>
          </cell>
          <cell r="H117" t="str">
            <v>7</v>
          </cell>
          <cell r="I117" t="str">
            <v>11437</v>
          </cell>
          <cell r="J117" t="str">
            <v>2</v>
          </cell>
          <cell r="K117" t="str">
            <v>9</v>
          </cell>
        </row>
        <row r="117">
          <cell r="S117">
            <v>0</v>
          </cell>
        </row>
        <row r="117">
          <cell r="V117" t="str">
            <v>13.5</v>
          </cell>
        </row>
        <row r="117">
          <cell r="X117" t="str">
            <v>8</v>
          </cell>
        </row>
        <row r="118">
          <cell r="A118" t="str">
            <v>王世光</v>
          </cell>
          <cell r="B118" t="str">
            <v>深圳考勤组（研发团队）</v>
          </cell>
          <cell r="C118" t="str">
            <v>产研三部-业务管理三组-开发</v>
          </cell>
        </row>
        <row r="118">
          <cell r="E118" t="str">
            <v>PHP开发工程师</v>
          </cell>
          <cell r="F118" t="str">
            <v>1723623253418383</v>
          </cell>
          <cell r="G118" t="str">
            <v>23</v>
          </cell>
          <cell r="H118" t="str">
            <v>7</v>
          </cell>
          <cell r="I118" t="str">
            <v>14284</v>
          </cell>
        </row>
        <row r="118">
          <cell r="S118">
            <v>0</v>
          </cell>
        </row>
        <row r="118">
          <cell r="V118" t="str">
            <v>12.5</v>
          </cell>
          <cell r="W118" t="str">
            <v>0.5</v>
          </cell>
        </row>
        <row r="119">
          <cell r="A119" t="str">
            <v>姚泽毅</v>
          </cell>
          <cell r="B119" t="str">
            <v>深圳考勤组（研发团队）</v>
          </cell>
          <cell r="C119" t="str">
            <v>产研三部-业务管理三组-开发</v>
          </cell>
        </row>
        <row r="119">
          <cell r="E119" t="str">
            <v>前端开发工程师</v>
          </cell>
          <cell r="F119" t="str">
            <v>17252591263085767</v>
          </cell>
          <cell r="G119" t="str">
            <v>23</v>
          </cell>
          <cell r="H119" t="str">
            <v>7</v>
          </cell>
          <cell r="I119" t="str">
            <v>12208</v>
          </cell>
        </row>
        <row r="119">
          <cell r="S119">
            <v>0</v>
          </cell>
        </row>
        <row r="119">
          <cell r="V119" t="str">
            <v>13.5</v>
          </cell>
        </row>
        <row r="120">
          <cell r="A120" t="str">
            <v>赵小明</v>
          </cell>
          <cell r="B120" t="str">
            <v>深圳考勤组（研发团队）</v>
          </cell>
          <cell r="C120" t="str">
            <v>产研三部-业务管理三组-开发</v>
          </cell>
        </row>
        <row r="120">
          <cell r="E120" t="str">
            <v>研发主管</v>
          </cell>
          <cell r="F120" t="str">
            <v>16980282215894446</v>
          </cell>
          <cell r="G120" t="str">
            <v>24</v>
          </cell>
          <cell r="H120" t="str">
            <v>7</v>
          </cell>
          <cell r="I120" t="str">
            <v>14211</v>
          </cell>
          <cell r="J120" t="str">
            <v>3</v>
          </cell>
          <cell r="K120" t="str">
            <v>16</v>
          </cell>
        </row>
        <row r="120">
          <cell r="S120">
            <v>0</v>
          </cell>
        </row>
        <row r="120">
          <cell r="V120" t="str">
            <v>8</v>
          </cell>
        </row>
        <row r="120">
          <cell r="AH120" t="str">
            <v>8</v>
          </cell>
        </row>
        <row r="120">
          <cell r="AJ120" t="str">
            <v>8</v>
          </cell>
        </row>
        <row r="121">
          <cell r="A121" t="str">
            <v>樊云曦</v>
          </cell>
          <cell r="B121" t="str">
            <v>上海产研中心</v>
          </cell>
          <cell r="C121" t="str">
            <v>产研三部-业务管理三组-设计</v>
          </cell>
        </row>
        <row r="121">
          <cell r="E121" t="str">
            <v>UI设计师</v>
          </cell>
          <cell r="F121" t="str">
            <v>16980304560692724</v>
          </cell>
          <cell r="G121" t="str">
            <v>23</v>
          </cell>
          <cell r="H121" t="str">
            <v>7</v>
          </cell>
          <cell r="I121" t="str">
            <v>11531</v>
          </cell>
          <cell r="J121" t="str">
            <v>1</v>
          </cell>
          <cell r="K121" t="str">
            <v>6</v>
          </cell>
        </row>
        <row r="121">
          <cell r="S121">
            <v>0</v>
          </cell>
        </row>
        <row r="122">
          <cell r="A122" t="str">
            <v>唐鹤鸿</v>
          </cell>
          <cell r="B122" t="str">
            <v>上海产研中心</v>
          </cell>
          <cell r="C122" t="str">
            <v>产研一部-PC组</v>
          </cell>
        </row>
        <row r="122">
          <cell r="E122" t="str">
            <v>资深研发</v>
          </cell>
          <cell r="F122" t="str">
            <v>17058929185294472</v>
          </cell>
          <cell r="G122" t="str">
            <v>26</v>
          </cell>
          <cell r="H122" t="str">
            <v>7</v>
          </cell>
          <cell r="I122" t="str">
            <v>15281</v>
          </cell>
        </row>
        <row r="122">
          <cell r="S122">
            <v>0</v>
          </cell>
        </row>
        <row r="122">
          <cell r="W122" t="str">
            <v>0.5</v>
          </cell>
        </row>
        <row r="122">
          <cell r="Z122" t="str">
            <v>3</v>
          </cell>
        </row>
        <row r="122">
          <cell r="AH122" t="str">
            <v>20</v>
          </cell>
        </row>
        <row r="123">
          <cell r="A123" t="str">
            <v>测试张祥</v>
          </cell>
          <cell r="B123" t="str">
            <v>上海产研中心</v>
          </cell>
          <cell r="C123" t="str">
            <v>产研一部-PC组-测试</v>
          </cell>
        </row>
        <row r="123">
          <cell r="E123" t="str">
            <v>测试工程师</v>
          </cell>
          <cell r="F123" t="str">
            <v>17563471305148808</v>
          </cell>
          <cell r="G123" t="str">
            <v>23</v>
          </cell>
          <cell r="H123" t="str">
            <v>7</v>
          </cell>
          <cell r="I123" t="str">
            <v>12431</v>
          </cell>
          <cell r="J123" t="str">
            <v>1</v>
          </cell>
          <cell r="K123" t="str">
            <v>4</v>
          </cell>
        </row>
        <row r="123">
          <cell r="S123">
            <v>0</v>
          </cell>
        </row>
        <row r="124">
          <cell r="A124" t="str">
            <v>钮天翔</v>
          </cell>
          <cell r="B124" t="str">
            <v>上海产研中心</v>
          </cell>
          <cell r="C124" t="str">
            <v>产研一部-PC组-测试</v>
          </cell>
        </row>
        <row r="124">
          <cell r="E124" t="str">
            <v>测试主管</v>
          </cell>
          <cell r="F124" t="str">
            <v>17266249596234340</v>
          </cell>
          <cell r="G124" t="str">
            <v>24</v>
          </cell>
          <cell r="H124" t="str">
            <v>7</v>
          </cell>
          <cell r="I124" t="str">
            <v>13782</v>
          </cell>
        </row>
        <row r="124">
          <cell r="S124">
            <v>0</v>
          </cell>
        </row>
        <row r="124">
          <cell r="AH124" t="str">
            <v>8</v>
          </cell>
        </row>
        <row r="124">
          <cell r="AJ124" t="str">
            <v>8</v>
          </cell>
        </row>
        <row r="125">
          <cell r="A125" t="str">
            <v>史振亚</v>
          </cell>
          <cell r="B125" t="str">
            <v>上海产研中心</v>
          </cell>
          <cell r="C125" t="str">
            <v>产研一部-PC组-测试</v>
          </cell>
        </row>
        <row r="125">
          <cell r="E125" t="str">
            <v>测试工程师</v>
          </cell>
          <cell r="F125" t="str">
            <v>17495205113401944</v>
          </cell>
          <cell r="G125" t="str">
            <v>24</v>
          </cell>
          <cell r="H125" t="str">
            <v>7</v>
          </cell>
          <cell r="I125" t="str">
            <v>13103</v>
          </cell>
        </row>
        <row r="125">
          <cell r="S125">
            <v>0</v>
          </cell>
        </row>
        <row r="125">
          <cell r="AH125" t="str">
            <v>8</v>
          </cell>
        </row>
        <row r="126">
          <cell r="A126" t="str">
            <v>张书华</v>
          </cell>
          <cell r="B126" t="str">
            <v>上海产研中心</v>
          </cell>
          <cell r="C126" t="str">
            <v>产研一部-PC组-测试</v>
          </cell>
        </row>
        <row r="126">
          <cell r="E126" t="str">
            <v>测试工程师</v>
          </cell>
          <cell r="F126" t="str">
            <v>17430413906253192</v>
          </cell>
          <cell r="G126" t="str">
            <v>21</v>
          </cell>
          <cell r="H126" t="str">
            <v>7</v>
          </cell>
          <cell r="I126" t="str">
            <v>11019</v>
          </cell>
        </row>
        <row r="126">
          <cell r="S126">
            <v>0</v>
          </cell>
        </row>
        <row r="126">
          <cell r="W126" t="str">
            <v>2</v>
          </cell>
        </row>
        <row r="126">
          <cell r="Z126" t="str">
            <v>1.5</v>
          </cell>
        </row>
        <row r="127">
          <cell r="A127" t="str">
            <v>戴佳磊</v>
          </cell>
          <cell r="B127" t="str">
            <v>上海产研中心</v>
          </cell>
          <cell r="C127" t="str">
            <v>产研一部-PC组-开发</v>
          </cell>
        </row>
        <row r="127">
          <cell r="E127" t="str">
            <v>iOS开发工程师</v>
          </cell>
          <cell r="F127" t="str">
            <v>17018278374403582</v>
          </cell>
          <cell r="G127" t="str">
            <v>23</v>
          </cell>
          <cell r="H127" t="str">
            <v>7</v>
          </cell>
          <cell r="I127" t="str">
            <v>11973</v>
          </cell>
          <cell r="J127" t="str">
            <v>2</v>
          </cell>
          <cell r="K127" t="str">
            <v>2</v>
          </cell>
        </row>
        <row r="127">
          <cell r="S127">
            <v>0</v>
          </cell>
        </row>
        <row r="127">
          <cell r="W127" t="str">
            <v>1</v>
          </cell>
        </row>
        <row r="127">
          <cell r="Z127" t="str">
            <v>1</v>
          </cell>
        </row>
        <row r="127">
          <cell r="AH127" t="str">
            <v>6.5</v>
          </cell>
        </row>
        <row r="128">
          <cell r="A128" t="str">
            <v>李一翔</v>
          </cell>
          <cell r="B128" t="str">
            <v>上海产研中心</v>
          </cell>
          <cell r="C128" t="str">
            <v>产研一部-PC组-开发</v>
          </cell>
        </row>
        <row r="128">
          <cell r="E128" t="str">
            <v>产研总监</v>
          </cell>
          <cell r="F128" t="str">
            <v>17357830341725245</v>
          </cell>
          <cell r="G128" t="str">
            <v>23</v>
          </cell>
          <cell r="H128" t="str">
            <v>7</v>
          </cell>
          <cell r="I128" t="str">
            <v>11839</v>
          </cell>
        </row>
        <row r="128">
          <cell r="S128">
            <v>0</v>
          </cell>
        </row>
        <row r="129">
          <cell r="A129" t="str">
            <v>梁军卫</v>
          </cell>
          <cell r="B129" t="str">
            <v>上海产研中心</v>
          </cell>
          <cell r="C129" t="str">
            <v>产研一部-PC组-开发</v>
          </cell>
        </row>
        <row r="129">
          <cell r="E129" t="str">
            <v>C#开发工程师</v>
          </cell>
          <cell r="F129" t="str">
            <v>1744595378591532</v>
          </cell>
          <cell r="G129" t="str">
            <v>23</v>
          </cell>
          <cell r="H129" t="str">
            <v>7</v>
          </cell>
          <cell r="I129" t="str">
            <v>12288</v>
          </cell>
        </row>
        <row r="129">
          <cell r="Q129" t="str">
            <v>1</v>
          </cell>
        </row>
        <row r="129">
          <cell r="S129">
            <v>1</v>
          </cell>
        </row>
        <row r="130">
          <cell r="A130" t="str">
            <v>申国超</v>
          </cell>
          <cell r="B130" t="str">
            <v>上海产研中心</v>
          </cell>
          <cell r="C130" t="str">
            <v>产研一部-PC组-开发</v>
          </cell>
        </row>
        <row r="130">
          <cell r="E130" t="str">
            <v>游戏开发工程师</v>
          </cell>
          <cell r="F130" t="str">
            <v>16219076813592792</v>
          </cell>
          <cell r="G130" t="str">
            <v>21</v>
          </cell>
          <cell r="H130" t="str">
            <v>7</v>
          </cell>
          <cell r="I130" t="str">
            <v>10347</v>
          </cell>
          <cell r="J130" t="str">
            <v>1</v>
          </cell>
          <cell r="K130" t="str">
            <v>12</v>
          </cell>
        </row>
        <row r="130">
          <cell r="S130">
            <v>0</v>
          </cell>
        </row>
        <row r="130">
          <cell r="Z130" t="str">
            <v>25</v>
          </cell>
        </row>
        <row r="130">
          <cell r="AH130" t="str">
            <v>8</v>
          </cell>
        </row>
        <row r="131">
          <cell r="A131" t="str">
            <v>吴利丹</v>
          </cell>
          <cell r="B131" t="str">
            <v>上海产研中心</v>
          </cell>
          <cell r="C131" t="str">
            <v>产研一部-PC组-开发</v>
          </cell>
        </row>
        <row r="131">
          <cell r="E131" t="str">
            <v>iOS开发工程师</v>
          </cell>
          <cell r="F131" t="str">
            <v>15905458634917515</v>
          </cell>
          <cell r="G131" t="str">
            <v>23</v>
          </cell>
          <cell r="H131" t="str">
            <v>7</v>
          </cell>
          <cell r="I131" t="str">
            <v>13521</v>
          </cell>
        </row>
        <row r="131">
          <cell r="S131">
            <v>0</v>
          </cell>
        </row>
        <row r="131">
          <cell r="Z131" t="str">
            <v>6.5</v>
          </cell>
        </row>
        <row r="132">
          <cell r="A132" t="str">
            <v>吴雪峰</v>
          </cell>
          <cell r="B132" t="str">
            <v>上海产研中心</v>
          </cell>
          <cell r="C132" t="str">
            <v>产研一部-PC组-开发</v>
          </cell>
        </row>
        <row r="132">
          <cell r="E132" t="str">
            <v>Android开发工程师</v>
          </cell>
          <cell r="F132" t="str">
            <v>17012229167085507</v>
          </cell>
          <cell r="G132" t="str">
            <v>22</v>
          </cell>
          <cell r="H132" t="str">
            <v>7</v>
          </cell>
          <cell r="I132" t="str">
            <v>12185</v>
          </cell>
        </row>
        <row r="132">
          <cell r="S132">
            <v>0</v>
          </cell>
        </row>
        <row r="132">
          <cell r="Z132" t="str">
            <v>8</v>
          </cell>
        </row>
        <row r="133">
          <cell r="A133" t="str">
            <v>吴阳明</v>
          </cell>
          <cell r="B133" t="str">
            <v>厦门办公室</v>
          </cell>
          <cell r="C133" t="str">
            <v>产研一部-PC组-开发</v>
          </cell>
        </row>
        <row r="133">
          <cell r="E133" t="str">
            <v>运营总监</v>
          </cell>
          <cell r="F133" t="str">
            <v>096309365421933423</v>
          </cell>
          <cell r="G133" t="str">
            <v>23</v>
          </cell>
          <cell r="H133" t="str">
            <v>7</v>
          </cell>
          <cell r="I133" t="str">
            <v>11258</v>
          </cell>
        </row>
        <row r="133">
          <cell r="S133">
            <v>0</v>
          </cell>
        </row>
        <row r="133">
          <cell r="AF133" t="str">
            <v>1</v>
          </cell>
        </row>
        <row r="134">
          <cell r="A134" t="str">
            <v>严金</v>
          </cell>
          <cell r="B134" t="str">
            <v>上海产研中心</v>
          </cell>
          <cell r="C134" t="str">
            <v>产研一部-PC组-开发</v>
          </cell>
        </row>
        <row r="134">
          <cell r="E134" t="str">
            <v>Android开发工程师</v>
          </cell>
          <cell r="F134" t="str">
            <v>17041612168525501</v>
          </cell>
          <cell r="G134" t="str">
            <v>23</v>
          </cell>
          <cell r="H134" t="str">
            <v>7</v>
          </cell>
          <cell r="I134" t="str">
            <v>11689</v>
          </cell>
        </row>
        <row r="134">
          <cell r="S134">
            <v>0</v>
          </cell>
        </row>
        <row r="134">
          <cell r="Z134" t="str">
            <v>2.5</v>
          </cell>
        </row>
        <row r="135">
          <cell r="A135" t="str">
            <v>杨坤霖</v>
          </cell>
          <cell r="B135" t="str">
            <v>上海产研中心</v>
          </cell>
          <cell r="C135" t="str">
            <v>产研一部-PC组-开发</v>
          </cell>
        </row>
        <row r="135">
          <cell r="E135" t="str">
            <v>Android开发工程师</v>
          </cell>
          <cell r="F135" t="str">
            <v>17300811031429768</v>
          </cell>
          <cell r="G135" t="str">
            <v>22</v>
          </cell>
          <cell r="H135" t="str">
            <v>7</v>
          </cell>
          <cell r="I135" t="str">
            <v>11438</v>
          </cell>
        </row>
        <row r="135">
          <cell r="S135">
            <v>0</v>
          </cell>
        </row>
        <row r="135">
          <cell r="W135" t="str">
            <v>1</v>
          </cell>
        </row>
        <row r="135">
          <cell r="Z135" t="str">
            <v>11.5</v>
          </cell>
        </row>
        <row r="135">
          <cell r="AH135" t="str">
            <v>7.5</v>
          </cell>
        </row>
        <row r="136">
          <cell r="A136" t="str">
            <v>章发晨</v>
          </cell>
          <cell r="B136" t="str">
            <v>上海产研中心</v>
          </cell>
          <cell r="C136" t="str">
            <v>产研一部-PC组-开发</v>
          </cell>
        </row>
        <row r="136">
          <cell r="E136" t="str">
            <v>iOS开发工程师</v>
          </cell>
          <cell r="F136" t="str">
            <v>025963354730920599</v>
          </cell>
          <cell r="G136" t="str">
            <v>21</v>
          </cell>
          <cell r="H136" t="str">
            <v>7</v>
          </cell>
          <cell r="I136" t="str">
            <v>10597</v>
          </cell>
        </row>
        <row r="136">
          <cell r="S136">
            <v>0</v>
          </cell>
        </row>
        <row r="136">
          <cell r="X136" t="str">
            <v>5</v>
          </cell>
        </row>
        <row r="136">
          <cell r="Z136" t="str">
            <v>23</v>
          </cell>
        </row>
        <row r="136">
          <cell r="AH136" t="str">
            <v>8</v>
          </cell>
        </row>
        <row r="137">
          <cell r="A137" t="str">
            <v>赵鹏飞</v>
          </cell>
          <cell r="B137" t="str">
            <v>上海产研中心</v>
          </cell>
          <cell r="C137" t="str">
            <v>产研一部-PC组-开发</v>
          </cell>
        </row>
        <row r="137">
          <cell r="E137" t="str">
            <v>C#开发工程师</v>
          </cell>
          <cell r="F137" t="str">
            <v>17119368698716117</v>
          </cell>
          <cell r="G137" t="str">
            <v>22</v>
          </cell>
          <cell r="H137" t="str">
            <v>7</v>
          </cell>
          <cell r="I137" t="str">
            <v>11579</v>
          </cell>
        </row>
        <row r="137">
          <cell r="S137">
            <v>0</v>
          </cell>
        </row>
        <row r="137">
          <cell r="Z137" t="str">
            <v>16</v>
          </cell>
        </row>
        <row r="137">
          <cell r="AH137" t="str">
            <v>8</v>
          </cell>
        </row>
        <row r="138">
          <cell r="A138" t="str">
            <v>上海王艳</v>
          </cell>
          <cell r="B138" t="str">
            <v>上海产研中心</v>
          </cell>
          <cell r="C138" t="str">
            <v>产研一部-测试一部</v>
          </cell>
        </row>
        <row r="138">
          <cell r="E138" t="str">
            <v>测试总监</v>
          </cell>
          <cell r="F138" t="str">
            <v>15946079259355375</v>
          </cell>
          <cell r="G138" t="str">
            <v>23</v>
          </cell>
          <cell r="H138" t="str">
            <v>7</v>
          </cell>
          <cell r="I138" t="str">
            <v>12558</v>
          </cell>
        </row>
        <row r="138">
          <cell r="S138">
            <v>0</v>
          </cell>
        </row>
        <row r="139">
          <cell r="A139" t="str">
            <v>赵亚楠</v>
          </cell>
          <cell r="B139" t="str">
            <v>上海产研中心</v>
          </cell>
          <cell r="C139" t="str">
            <v>产研一部-测试一部-教育三组测试组</v>
          </cell>
        </row>
        <row r="139">
          <cell r="E139" t="str">
            <v>测试主管</v>
          </cell>
          <cell r="F139" t="str">
            <v>066747493235451451</v>
          </cell>
          <cell r="G139" t="str">
            <v>23</v>
          </cell>
          <cell r="H139" t="str">
            <v>7</v>
          </cell>
          <cell r="I139" t="str">
            <v>10309</v>
          </cell>
        </row>
        <row r="139">
          <cell r="L139" t="str">
            <v>23</v>
          </cell>
          <cell r="M139" t="str">
            <v>1564</v>
          </cell>
        </row>
        <row r="139">
          <cell r="S139">
            <v>0</v>
          </cell>
        </row>
        <row r="139">
          <cell r="Z139" t="str">
            <v>2</v>
          </cell>
        </row>
        <row r="140">
          <cell r="A140" t="str">
            <v>褚晨雯</v>
          </cell>
          <cell r="B140" t="str">
            <v>上海产研中心</v>
          </cell>
          <cell r="C140" t="str">
            <v>产研一部-产品部-PC产品组</v>
          </cell>
        </row>
        <row r="140">
          <cell r="E140" t="str">
            <v>资深产品经理</v>
          </cell>
          <cell r="F140" t="str">
            <v>16423864245165397</v>
          </cell>
          <cell r="G140" t="str">
            <v>22</v>
          </cell>
          <cell r="H140" t="str">
            <v>7</v>
          </cell>
          <cell r="I140" t="str">
            <v>11121</v>
          </cell>
          <cell r="J140" t="str">
            <v>3</v>
          </cell>
          <cell r="K140" t="str">
            <v>13</v>
          </cell>
        </row>
        <row r="140">
          <cell r="S140">
            <v>0</v>
          </cell>
        </row>
        <row r="140">
          <cell r="W140" t="str">
            <v>1</v>
          </cell>
        </row>
        <row r="140">
          <cell r="Z140" t="str">
            <v>2.5</v>
          </cell>
        </row>
        <row r="141">
          <cell r="A141" t="str">
            <v>林欣怡</v>
          </cell>
          <cell r="B141" t="str">
            <v>上海产研中心</v>
          </cell>
          <cell r="C141" t="str">
            <v>产研一部-产品部-教育一组产品组</v>
          </cell>
        </row>
        <row r="141">
          <cell r="E141" t="str">
            <v>产品助理</v>
          </cell>
          <cell r="F141" t="str">
            <v>17453739253666452</v>
          </cell>
          <cell r="G141" t="str">
            <v>22</v>
          </cell>
          <cell r="H141" t="str">
            <v>7</v>
          </cell>
          <cell r="I141" t="str">
            <v>10594</v>
          </cell>
          <cell r="J141" t="str">
            <v>2</v>
          </cell>
          <cell r="K141" t="str">
            <v>14</v>
          </cell>
        </row>
        <row r="141">
          <cell r="S141">
            <v>0</v>
          </cell>
        </row>
        <row r="141">
          <cell r="X141" t="str">
            <v>11</v>
          </cell>
        </row>
        <row r="142">
          <cell r="A142" t="str">
            <v>彭鲲</v>
          </cell>
          <cell r="B142" t="str">
            <v>上海产研中心</v>
          </cell>
          <cell r="C142" t="str">
            <v>产研一部-产品部-教育一组产品组</v>
          </cell>
        </row>
        <row r="142">
          <cell r="E142" t="str">
            <v>产品经理</v>
          </cell>
          <cell r="F142" t="str">
            <v>16157726802325013</v>
          </cell>
          <cell r="G142" t="str">
            <v>24</v>
          </cell>
          <cell r="H142" t="str">
            <v>7</v>
          </cell>
          <cell r="I142" t="str">
            <v>11558</v>
          </cell>
        </row>
        <row r="142">
          <cell r="R142" t="str">
            <v>1</v>
          </cell>
          <cell r="S142">
            <v>1</v>
          </cell>
        </row>
        <row r="142">
          <cell r="AH142" t="str">
            <v>8</v>
          </cell>
        </row>
        <row r="142">
          <cell r="AJ142" t="str">
            <v>8</v>
          </cell>
        </row>
        <row r="143">
          <cell r="A143" t="str">
            <v>吴俊志</v>
          </cell>
          <cell r="B143" t="str">
            <v>上海产研中心</v>
          </cell>
          <cell r="C143" t="str">
            <v>产研一部-产品部-教育一组产品组</v>
          </cell>
        </row>
        <row r="143">
          <cell r="E143" t="str">
            <v>产品一部主管</v>
          </cell>
          <cell r="F143" t="str">
            <v>16226879731889551</v>
          </cell>
          <cell r="G143" t="str">
            <v>21</v>
          </cell>
          <cell r="H143" t="str">
            <v>7</v>
          </cell>
          <cell r="I143" t="str">
            <v>8929</v>
          </cell>
          <cell r="J143" t="str">
            <v>2</v>
          </cell>
          <cell r="K143" t="str">
            <v>8</v>
          </cell>
        </row>
        <row r="143">
          <cell r="S143">
            <v>0</v>
          </cell>
        </row>
        <row r="143">
          <cell r="W143" t="str">
            <v>3</v>
          </cell>
        </row>
        <row r="143">
          <cell r="Y143" t="str">
            <v>3.5</v>
          </cell>
        </row>
        <row r="143">
          <cell r="AH143" t="str">
            <v>4</v>
          </cell>
        </row>
        <row r="143">
          <cell r="AJ143" t="str">
            <v>4</v>
          </cell>
        </row>
        <row r="144">
          <cell r="A144" t="str">
            <v>冯猛飞</v>
          </cell>
          <cell r="B144" t="str">
            <v>上海产研中心</v>
          </cell>
          <cell r="C144" t="str">
            <v>产研一部-教育二组-测试</v>
          </cell>
        </row>
        <row r="144">
          <cell r="E144" t="str">
            <v>测试主管</v>
          </cell>
          <cell r="F144" t="str">
            <v>17096922901257976</v>
          </cell>
          <cell r="G144" t="str">
            <v>22</v>
          </cell>
          <cell r="H144" t="str">
            <v>7</v>
          </cell>
          <cell r="I144" t="str">
            <v>12050</v>
          </cell>
        </row>
        <row r="144">
          <cell r="S144">
            <v>0</v>
          </cell>
        </row>
        <row r="144">
          <cell r="Z144" t="str">
            <v>8</v>
          </cell>
        </row>
        <row r="145">
          <cell r="A145" t="str">
            <v>戚海生</v>
          </cell>
          <cell r="B145" t="str">
            <v>上海产研中心</v>
          </cell>
          <cell r="C145" t="str">
            <v>产研一部-教育二组-测试</v>
          </cell>
        </row>
        <row r="145">
          <cell r="E145" t="str">
            <v>测试工程师</v>
          </cell>
          <cell r="F145" t="str">
            <v>17513353383459243</v>
          </cell>
          <cell r="G145" t="str">
            <v>21</v>
          </cell>
          <cell r="H145" t="str">
            <v>7</v>
          </cell>
          <cell r="I145" t="str">
            <v>11031</v>
          </cell>
          <cell r="J145" t="str">
            <v>1</v>
          </cell>
          <cell r="K145" t="str">
            <v>4</v>
          </cell>
        </row>
        <row r="145">
          <cell r="S145">
            <v>0</v>
          </cell>
        </row>
        <row r="145">
          <cell r="W145" t="str">
            <v>2</v>
          </cell>
        </row>
        <row r="145">
          <cell r="Z145" t="str">
            <v>8</v>
          </cell>
        </row>
        <row r="145">
          <cell r="AH145" t="str">
            <v>8</v>
          </cell>
        </row>
        <row r="146">
          <cell r="A146" t="str">
            <v>段云侠</v>
          </cell>
          <cell r="B146" t="str">
            <v>上海产研中心</v>
          </cell>
          <cell r="C146" t="str">
            <v>产研一部-教育二组-产品</v>
          </cell>
        </row>
        <row r="146">
          <cell r="E146" t="str">
            <v>产品经理</v>
          </cell>
          <cell r="F146" t="str">
            <v>16999270197315077</v>
          </cell>
          <cell r="G146" t="str">
            <v>16</v>
          </cell>
          <cell r="H146" t="str">
            <v>7</v>
          </cell>
          <cell r="I146" t="str">
            <v>7440</v>
          </cell>
        </row>
        <row r="146">
          <cell r="S146">
            <v>0</v>
          </cell>
        </row>
        <row r="146">
          <cell r="Z146" t="str">
            <v>4.5</v>
          </cell>
          <cell r="AA146" t="str">
            <v>8</v>
          </cell>
        </row>
        <row r="146">
          <cell r="AH146" t="str">
            <v>5</v>
          </cell>
        </row>
        <row r="147">
          <cell r="A147" t="str">
            <v>王亚超</v>
          </cell>
          <cell r="B147" t="str">
            <v>上海产研中心</v>
          </cell>
          <cell r="C147" t="str">
            <v>产研一部-教育二组-产品</v>
          </cell>
        </row>
        <row r="147">
          <cell r="E147" t="str">
            <v>产品经理</v>
          </cell>
          <cell r="F147" t="str">
            <v>16999293084394392</v>
          </cell>
          <cell r="G147" t="str">
            <v>24</v>
          </cell>
          <cell r="H147" t="str">
            <v>7</v>
          </cell>
          <cell r="I147" t="str">
            <v>12948</v>
          </cell>
          <cell r="J147" t="str">
            <v>2</v>
          </cell>
          <cell r="K147" t="str">
            <v>2</v>
          </cell>
        </row>
        <row r="147">
          <cell r="S147">
            <v>0</v>
          </cell>
        </row>
        <row r="147">
          <cell r="AH147" t="str">
            <v>8</v>
          </cell>
        </row>
        <row r="148">
          <cell r="A148" t="str">
            <v>陈畴竹</v>
          </cell>
          <cell r="B148" t="str">
            <v>上海产研中心</v>
          </cell>
          <cell r="C148" t="str">
            <v>产研一部-教育二组-开发</v>
          </cell>
        </row>
        <row r="148">
          <cell r="E148" t="str">
            <v>Android开发工程师</v>
          </cell>
          <cell r="F148" t="str">
            <v>1702345015385575</v>
          </cell>
          <cell r="G148" t="str">
            <v>22</v>
          </cell>
          <cell r="H148" t="str">
            <v>7</v>
          </cell>
          <cell r="I148" t="str">
            <v>10928</v>
          </cell>
          <cell r="J148" t="str">
            <v>2</v>
          </cell>
          <cell r="K148" t="str">
            <v>2</v>
          </cell>
        </row>
        <row r="148">
          <cell r="S148">
            <v>0</v>
          </cell>
        </row>
        <row r="148">
          <cell r="W148" t="str">
            <v>2</v>
          </cell>
        </row>
        <row r="148">
          <cell r="Z148" t="str">
            <v>16</v>
          </cell>
        </row>
        <row r="148">
          <cell r="AH148" t="str">
            <v>10.5</v>
          </cell>
        </row>
        <row r="149">
          <cell r="A149" t="str">
            <v>高结</v>
          </cell>
          <cell r="B149" t="str">
            <v>上海产研中心</v>
          </cell>
          <cell r="C149" t="str">
            <v>产研一部-教育二组-开发</v>
          </cell>
        </row>
        <row r="149">
          <cell r="E149" t="str">
            <v>iOS开发工程师</v>
          </cell>
          <cell r="F149" t="str">
            <v>17246387043807659</v>
          </cell>
          <cell r="G149" t="str">
            <v>24</v>
          </cell>
          <cell r="H149" t="str">
            <v>7</v>
          </cell>
          <cell r="I149" t="str">
            <v>14367</v>
          </cell>
        </row>
        <row r="149">
          <cell r="S149">
            <v>0</v>
          </cell>
        </row>
        <row r="149">
          <cell r="AH149" t="str">
            <v>8</v>
          </cell>
        </row>
        <row r="149">
          <cell r="AJ149" t="str">
            <v>8</v>
          </cell>
        </row>
        <row r="150">
          <cell r="A150" t="str">
            <v>皮亚楠</v>
          </cell>
          <cell r="B150" t="str">
            <v>上海产研中心</v>
          </cell>
          <cell r="C150" t="str">
            <v>产研一部-教育二组-开发</v>
          </cell>
        </row>
        <row r="150">
          <cell r="E150" t="str">
            <v>Android开发工程师</v>
          </cell>
          <cell r="F150" t="str">
            <v>16600140977692327</v>
          </cell>
          <cell r="G150" t="str">
            <v>22</v>
          </cell>
          <cell r="H150" t="str">
            <v>7</v>
          </cell>
          <cell r="I150" t="str">
            <v>11684</v>
          </cell>
        </row>
        <row r="150">
          <cell r="S150">
            <v>0</v>
          </cell>
        </row>
        <row r="150">
          <cell r="X150" t="str">
            <v>9</v>
          </cell>
        </row>
        <row r="150">
          <cell r="Z150" t="str">
            <v>8</v>
          </cell>
        </row>
        <row r="150">
          <cell r="AH150" t="str">
            <v>7.5</v>
          </cell>
        </row>
        <row r="150">
          <cell r="AJ150" t="str">
            <v>7.5</v>
          </cell>
        </row>
        <row r="151">
          <cell r="A151" t="str">
            <v>齐浩迎</v>
          </cell>
          <cell r="B151" t="str">
            <v>上海产研中心</v>
          </cell>
          <cell r="C151" t="str">
            <v>产研一部-教育二组-开发</v>
          </cell>
        </row>
        <row r="151">
          <cell r="E151" t="str">
            <v>研发主管</v>
          </cell>
          <cell r="F151" t="str">
            <v>020624134640098517</v>
          </cell>
          <cell r="G151" t="str">
            <v>24</v>
          </cell>
          <cell r="H151" t="str">
            <v>7</v>
          </cell>
          <cell r="I151" t="str">
            <v>13671</v>
          </cell>
        </row>
        <row r="151">
          <cell r="S151">
            <v>0</v>
          </cell>
        </row>
        <row r="151">
          <cell r="Y151" t="str">
            <v>2</v>
          </cell>
        </row>
        <row r="151">
          <cell r="AH151" t="str">
            <v>22.5</v>
          </cell>
        </row>
        <row r="152">
          <cell r="A152" t="str">
            <v>王鹏飞</v>
          </cell>
          <cell r="B152" t="str">
            <v>上海产研中心</v>
          </cell>
          <cell r="C152" t="str">
            <v>产研一部-教育二组-开发</v>
          </cell>
        </row>
        <row r="152">
          <cell r="E152" t="str">
            <v>iOS开发工程师</v>
          </cell>
          <cell r="F152" t="str">
            <v>17011365911962161</v>
          </cell>
          <cell r="G152" t="str">
            <v>26</v>
          </cell>
          <cell r="H152" t="str">
            <v>7</v>
          </cell>
          <cell r="I152" t="str">
            <v>13889</v>
          </cell>
        </row>
        <row r="152">
          <cell r="S152">
            <v>0</v>
          </cell>
        </row>
        <row r="152">
          <cell r="Z152" t="str">
            <v>2.5</v>
          </cell>
        </row>
        <row r="152">
          <cell r="AH152" t="str">
            <v>18</v>
          </cell>
        </row>
        <row r="153">
          <cell r="A153" t="str">
            <v>张路平</v>
          </cell>
          <cell r="B153" t="str">
            <v>上海产研中心</v>
          </cell>
          <cell r="C153" t="str">
            <v>产研一部-教育二组-开发</v>
          </cell>
        </row>
        <row r="153">
          <cell r="E153" t="str">
            <v>iOS开发工程师</v>
          </cell>
          <cell r="F153" t="str">
            <v>17574693695419805</v>
          </cell>
          <cell r="G153" t="str">
            <v>16</v>
          </cell>
          <cell r="H153" t="str">
            <v>5</v>
          </cell>
          <cell r="I153" t="str">
            <v>8160</v>
          </cell>
          <cell r="J153" t="str">
            <v>1</v>
          </cell>
          <cell r="K153" t="str">
            <v>1</v>
          </cell>
        </row>
        <row r="153">
          <cell r="Q153" t="str">
            <v>1</v>
          </cell>
        </row>
        <row r="153">
          <cell r="S153">
            <v>1</v>
          </cell>
        </row>
        <row r="154">
          <cell r="A154" t="str">
            <v>祝傲</v>
          </cell>
          <cell r="B154" t="str">
            <v>上海产研中心</v>
          </cell>
          <cell r="C154" t="str">
            <v>产研一部-教育二组-开发</v>
          </cell>
        </row>
        <row r="154">
          <cell r="E154" t="str">
            <v>iOS开发工程师</v>
          </cell>
          <cell r="F154" t="str">
            <v>17018285307999687</v>
          </cell>
          <cell r="G154" t="str">
            <v>25</v>
          </cell>
          <cell r="H154" t="str">
            <v>7</v>
          </cell>
          <cell r="I154" t="str">
            <v>14941</v>
          </cell>
        </row>
        <row r="154">
          <cell r="S154">
            <v>0</v>
          </cell>
        </row>
        <row r="154">
          <cell r="AH154" t="str">
            <v>16</v>
          </cell>
        </row>
        <row r="154">
          <cell r="AJ154" t="str">
            <v>16</v>
          </cell>
        </row>
        <row r="155">
          <cell r="A155" t="str">
            <v>王哲</v>
          </cell>
          <cell r="B155" t="str">
            <v>上海产研中心</v>
          </cell>
          <cell r="C155" t="str">
            <v>产研一部-教育二组-设计</v>
          </cell>
        </row>
        <row r="155">
          <cell r="E155" t="str">
            <v>UI设计师</v>
          </cell>
          <cell r="F155" t="str">
            <v>17004451020319431</v>
          </cell>
          <cell r="G155" t="str">
            <v>24</v>
          </cell>
          <cell r="H155" t="str">
            <v>7</v>
          </cell>
          <cell r="I155" t="str">
            <v>11617</v>
          </cell>
        </row>
        <row r="155">
          <cell r="S155">
            <v>0</v>
          </cell>
        </row>
        <row r="155">
          <cell r="AG155" t="str">
            <v>0.5</v>
          </cell>
          <cell r="AH155" t="str">
            <v>8</v>
          </cell>
        </row>
        <row r="156">
          <cell r="A156" t="str">
            <v>朱秀梅</v>
          </cell>
          <cell r="B156" t="str">
            <v>上海产研中心</v>
          </cell>
          <cell r="C156" t="str">
            <v>产研一部-教育二组-设计</v>
          </cell>
        </row>
        <row r="156">
          <cell r="E156" t="str">
            <v>产品主管</v>
          </cell>
          <cell r="F156" t="str">
            <v>16145631556588764</v>
          </cell>
          <cell r="G156" t="str">
            <v>25</v>
          </cell>
          <cell r="H156" t="str">
            <v>7</v>
          </cell>
          <cell r="I156" t="str">
            <v>14245</v>
          </cell>
        </row>
        <row r="156">
          <cell r="S156">
            <v>0</v>
          </cell>
        </row>
        <row r="156">
          <cell r="W156" t="str">
            <v>1</v>
          </cell>
        </row>
        <row r="156">
          <cell r="AH156" t="str">
            <v>24</v>
          </cell>
        </row>
        <row r="156">
          <cell r="AJ156" t="str">
            <v>24</v>
          </cell>
        </row>
        <row r="157">
          <cell r="A157" t="str">
            <v>李九三</v>
          </cell>
          <cell r="B157" t="str">
            <v>上海产研中心</v>
          </cell>
          <cell r="C157" t="str">
            <v>产研一部-教育三组-测试</v>
          </cell>
        </row>
        <row r="157">
          <cell r="E157" t="str">
            <v>测试工程师</v>
          </cell>
          <cell r="F157" t="str">
            <v>17169467464873718</v>
          </cell>
          <cell r="G157" t="str">
            <v>23</v>
          </cell>
          <cell r="H157" t="str">
            <v>7</v>
          </cell>
          <cell r="I157" t="str">
            <v>11691</v>
          </cell>
          <cell r="J157" t="str">
            <v>6</v>
          </cell>
          <cell r="K157" t="str">
            <v>26</v>
          </cell>
        </row>
        <row r="157">
          <cell r="S157">
            <v>0</v>
          </cell>
        </row>
        <row r="157">
          <cell r="Z157" t="str">
            <v>8</v>
          </cell>
        </row>
        <row r="157">
          <cell r="AH157" t="str">
            <v>11</v>
          </cell>
        </row>
        <row r="158">
          <cell r="A158" t="str">
            <v>叶非</v>
          </cell>
          <cell r="B158" t="str">
            <v>上海产研中心</v>
          </cell>
          <cell r="C158" t="str">
            <v>产研一部-教育三组-测试</v>
          </cell>
        </row>
        <row r="158">
          <cell r="E158" t="str">
            <v>测试工程师</v>
          </cell>
          <cell r="F158" t="str">
            <v>17562607631726997</v>
          </cell>
          <cell r="G158" t="str">
            <v>23</v>
          </cell>
          <cell r="H158" t="str">
            <v>7</v>
          </cell>
          <cell r="I158" t="str">
            <v>12058</v>
          </cell>
        </row>
        <row r="158">
          <cell r="S158">
            <v>0</v>
          </cell>
        </row>
        <row r="159">
          <cell r="A159" t="str">
            <v>张士炎</v>
          </cell>
          <cell r="B159" t="str">
            <v>上海产研中心</v>
          </cell>
          <cell r="C159" t="str">
            <v>产研一部-教育三组-测试</v>
          </cell>
        </row>
        <row r="159">
          <cell r="E159" t="str">
            <v>测试工程师</v>
          </cell>
          <cell r="F159" t="str">
            <v>17173799295092160</v>
          </cell>
          <cell r="G159" t="str">
            <v>19</v>
          </cell>
          <cell r="H159" t="str">
            <v>7</v>
          </cell>
          <cell r="I159" t="str">
            <v>9908</v>
          </cell>
          <cell r="J159" t="str">
            <v>3</v>
          </cell>
          <cell r="K159" t="str">
            <v>13</v>
          </cell>
        </row>
        <row r="159">
          <cell r="S159">
            <v>0</v>
          </cell>
        </row>
        <row r="159">
          <cell r="W159" t="str">
            <v>3</v>
          </cell>
        </row>
        <row r="159">
          <cell r="Z159" t="str">
            <v>8</v>
          </cell>
        </row>
        <row r="160">
          <cell r="A160" t="str">
            <v>陈绪慧</v>
          </cell>
          <cell r="B160" t="str">
            <v>上海产研中心</v>
          </cell>
          <cell r="C160" t="str">
            <v>产研一部-教育三组-产品</v>
          </cell>
        </row>
        <row r="160">
          <cell r="E160" t="str">
            <v>产品主管</v>
          </cell>
          <cell r="F160" t="str">
            <v>136315273038003717</v>
          </cell>
        </row>
        <row r="160">
          <cell r="H160" t="str">
            <v>7</v>
          </cell>
        </row>
        <row r="160">
          <cell r="S160">
            <v>0</v>
          </cell>
        </row>
        <row r="160">
          <cell r="AB160" t="str">
            <v>23</v>
          </cell>
        </row>
        <row r="161">
          <cell r="A161" t="str">
            <v>方政</v>
          </cell>
          <cell r="B161" t="str">
            <v>上海产研中心</v>
          </cell>
          <cell r="C161" t="str">
            <v>产研一部-教育三组-产品</v>
          </cell>
        </row>
        <row r="161">
          <cell r="E161" t="str">
            <v>产品经理</v>
          </cell>
          <cell r="F161" t="str">
            <v>17483974735094430</v>
          </cell>
          <cell r="G161" t="str">
            <v>23</v>
          </cell>
          <cell r="H161" t="str">
            <v>7</v>
          </cell>
          <cell r="I161" t="str">
            <v>11224</v>
          </cell>
          <cell r="J161" t="str">
            <v>2</v>
          </cell>
          <cell r="K161" t="str">
            <v>7</v>
          </cell>
        </row>
        <row r="161">
          <cell r="S161">
            <v>0</v>
          </cell>
        </row>
        <row r="161">
          <cell r="X161" t="str">
            <v>2.5</v>
          </cell>
        </row>
        <row r="162">
          <cell r="A162" t="str">
            <v>李雅珠</v>
          </cell>
          <cell r="B162" t="str">
            <v>上海产研中心</v>
          </cell>
          <cell r="C162" t="str">
            <v>产研一部-教育三组-产品</v>
          </cell>
        </row>
        <row r="162">
          <cell r="E162" t="str">
            <v>产品经理</v>
          </cell>
          <cell r="F162" t="str">
            <v>16606156773162046</v>
          </cell>
          <cell r="G162" t="str">
            <v>10</v>
          </cell>
          <cell r="H162" t="str">
            <v>7</v>
          </cell>
          <cell r="I162" t="str">
            <v>4981</v>
          </cell>
          <cell r="J162" t="str">
            <v>3</v>
          </cell>
          <cell r="K162" t="str">
            <v>13</v>
          </cell>
        </row>
        <row r="162">
          <cell r="S162">
            <v>0</v>
          </cell>
        </row>
        <row r="162">
          <cell r="X162" t="str">
            <v>28</v>
          </cell>
        </row>
        <row r="162">
          <cell r="Z162" t="str">
            <v>16</v>
          </cell>
          <cell r="AA162" t="str">
            <v>8</v>
          </cell>
        </row>
        <row r="163">
          <cell r="A163" t="str">
            <v>顾泽俊（离职）</v>
          </cell>
          <cell r="B163" t="str">
            <v>未加入考勤组</v>
          </cell>
          <cell r="C163" t="str">
            <v>产研一部-教育三组-开发</v>
          </cell>
        </row>
        <row r="163">
          <cell r="E163" t="str">
            <v>iOS开发工程师</v>
          </cell>
          <cell r="F163" t="str">
            <v>17568648036668022</v>
          </cell>
          <cell r="G163" t="str">
            <v>2</v>
          </cell>
          <cell r="H163" t="str">
            <v>1</v>
          </cell>
          <cell r="I163" t="str">
            <v>370</v>
          </cell>
        </row>
        <row r="163">
          <cell r="L163" t="str">
            <v>1</v>
          </cell>
          <cell r="M163" t="str">
            <v>124</v>
          </cell>
        </row>
        <row r="163">
          <cell r="R163" t="str">
            <v>1</v>
          </cell>
          <cell r="S163">
            <v>1</v>
          </cell>
          <cell r="T163" t="str">
            <v>1</v>
          </cell>
        </row>
        <row r="164">
          <cell r="A164" t="str">
            <v>胡翔翔</v>
          </cell>
          <cell r="B164" t="str">
            <v>上海产研中心</v>
          </cell>
          <cell r="C164" t="str">
            <v>产研一部-教育三组-开发</v>
          </cell>
        </row>
        <row r="164">
          <cell r="E164" t="str">
            <v>研发主管</v>
          </cell>
          <cell r="F164" t="str">
            <v>030132221832753441</v>
          </cell>
          <cell r="G164" t="str">
            <v>23</v>
          </cell>
          <cell r="H164" t="str">
            <v>7</v>
          </cell>
          <cell r="I164" t="str">
            <v>13061</v>
          </cell>
        </row>
        <row r="164">
          <cell r="S164">
            <v>0</v>
          </cell>
        </row>
        <row r="164">
          <cell r="X164" t="str">
            <v>5.5</v>
          </cell>
        </row>
        <row r="164">
          <cell r="Z164" t="str">
            <v>8</v>
          </cell>
        </row>
        <row r="164">
          <cell r="AH164" t="str">
            <v>8</v>
          </cell>
        </row>
        <row r="165">
          <cell r="A165" t="str">
            <v>李海侠</v>
          </cell>
          <cell r="B165" t="str">
            <v>上海产研中心</v>
          </cell>
          <cell r="C165" t="str">
            <v>产研一部-教育三组-开发</v>
          </cell>
        </row>
        <row r="165">
          <cell r="E165" t="str">
            <v>Android开发工程师</v>
          </cell>
          <cell r="F165" t="str">
            <v>16155137210126329</v>
          </cell>
          <cell r="G165" t="str">
            <v>23</v>
          </cell>
          <cell r="H165" t="str">
            <v>7</v>
          </cell>
          <cell r="I165" t="str">
            <v>11366</v>
          </cell>
          <cell r="J165" t="str">
            <v>1</v>
          </cell>
          <cell r="K165" t="str">
            <v>1</v>
          </cell>
        </row>
        <row r="165">
          <cell r="S165">
            <v>0</v>
          </cell>
        </row>
        <row r="165">
          <cell r="Z165" t="str">
            <v>2.5</v>
          </cell>
        </row>
        <row r="166">
          <cell r="A166" t="str">
            <v>陆文宇</v>
          </cell>
          <cell r="B166" t="str">
            <v>上海产研中心</v>
          </cell>
          <cell r="C166" t="str">
            <v>产研一部-教育三组-开发</v>
          </cell>
        </row>
        <row r="166">
          <cell r="E166" t="str">
            <v>iOS开发工程师</v>
          </cell>
          <cell r="F166" t="str">
            <v>16782396287688277</v>
          </cell>
          <cell r="G166" t="str">
            <v>21</v>
          </cell>
          <cell r="H166" t="str">
            <v>7</v>
          </cell>
          <cell r="I166" t="str">
            <v>10077</v>
          </cell>
          <cell r="J166" t="str">
            <v>8</v>
          </cell>
          <cell r="K166" t="str">
            <v>28</v>
          </cell>
        </row>
        <row r="166">
          <cell r="S166">
            <v>0</v>
          </cell>
        </row>
        <row r="166">
          <cell r="X166" t="str">
            <v>18.5</v>
          </cell>
        </row>
        <row r="167">
          <cell r="A167" t="str">
            <v>王雪来</v>
          </cell>
          <cell r="B167" t="str">
            <v>上海产研中心</v>
          </cell>
          <cell r="C167" t="str">
            <v>产研一部-教育三组-开发</v>
          </cell>
        </row>
        <row r="167">
          <cell r="E167" t="str">
            <v>iOS开发工程师</v>
          </cell>
          <cell r="F167" t="str">
            <v>17574734247496884</v>
          </cell>
          <cell r="G167" t="str">
            <v>16</v>
          </cell>
          <cell r="H167" t="str">
            <v>5</v>
          </cell>
          <cell r="I167" t="str">
            <v>9042</v>
          </cell>
        </row>
        <row r="167">
          <cell r="L167" t="str">
            <v>1</v>
          </cell>
          <cell r="M167" t="str">
            <v>124</v>
          </cell>
        </row>
        <row r="167">
          <cell r="S167">
            <v>0</v>
          </cell>
        </row>
        <row r="168">
          <cell r="A168" t="str">
            <v>杨海燕</v>
          </cell>
          <cell r="B168" t="str">
            <v>上海产研中心</v>
          </cell>
          <cell r="C168" t="str">
            <v>产研一部-教育三组-开发</v>
          </cell>
        </row>
        <row r="168">
          <cell r="E168" t="str">
            <v>iOS开发工程师</v>
          </cell>
          <cell r="F168" t="str">
            <v>15921860671053280</v>
          </cell>
          <cell r="G168" t="str">
            <v>21</v>
          </cell>
          <cell r="H168" t="str">
            <v>7</v>
          </cell>
          <cell r="I168" t="str">
            <v>9995</v>
          </cell>
          <cell r="J168" t="str">
            <v>1</v>
          </cell>
          <cell r="K168" t="str">
            <v>3</v>
          </cell>
        </row>
        <row r="168">
          <cell r="Q168" t="str">
            <v>1</v>
          </cell>
        </row>
        <row r="168">
          <cell r="S168">
            <v>1</v>
          </cell>
        </row>
        <row r="168">
          <cell r="Z168" t="str">
            <v>16</v>
          </cell>
        </row>
        <row r="169">
          <cell r="A169" t="str">
            <v>尹贻浩</v>
          </cell>
          <cell r="B169" t="str">
            <v>上海产研中心</v>
          </cell>
          <cell r="C169" t="str">
            <v>产研一部-教育三组-开发</v>
          </cell>
        </row>
        <row r="169">
          <cell r="E169" t="str">
            <v>Android开发工程师</v>
          </cell>
          <cell r="F169" t="str">
            <v>17180717287129212</v>
          </cell>
          <cell r="G169" t="str">
            <v>23</v>
          </cell>
          <cell r="H169" t="str">
            <v>7</v>
          </cell>
          <cell r="I169" t="str">
            <v>11344</v>
          </cell>
          <cell r="J169" t="str">
            <v>6</v>
          </cell>
          <cell r="K169" t="str">
            <v>29</v>
          </cell>
        </row>
        <row r="169">
          <cell r="S169">
            <v>0</v>
          </cell>
        </row>
        <row r="170">
          <cell r="A170" t="str">
            <v>朱梦雅</v>
          </cell>
          <cell r="B170" t="str">
            <v>上海产研中心</v>
          </cell>
          <cell r="C170" t="str">
            <v>产研一部-教育三组-开发</v>
          </cell>
        </row>
        <row r="170">
          <cell r="E170" t="str">
            <v>Android开发工程师</v>
          </cell>
          <cell r="F170" t="str">
            <v>16780673958763109</v>
          </cell>
          <cell r="G170" t="str">
            <v>24</v>
          </cell>
          <cell r="H170" t="str">
            <v>7</v>
          </cell>
          <cell r="I170" t="str">
            <v>12898</v>
          </cell>
        </row>
        <row r="170">
          <cell r="S170">
            <v>0</v>
          </cell>
        </row>
        <row r="170">
          <cell r="AH170" t="str">
            <v>8</v>
          </cell>
        </row>
        <row r="171">
          <cell r="A171" t="str">
            <v>李一鸣</v>
          </cell>
          <cell r="B171" t="str">
            <v>上海产研中心</v>
          </cell>
          <cell r="C171" t="str">
            <v>产研一部-教育三组-设计</v>
          </cell>
        </row>
        <row r="171">
          <cell r="E171" t="str">
            <v>设计主管</v>
          </cell>
          <cell r="F171" t="str">
            <v>16804901359229111</v>
          </cell>
          <cell r="G171" t="str">
            <v>23</v>
          </cell>
          <cell r="H171" t="str">
            <v>7</v>
          </cell>
          <cell r="I171" t="str">
            <v>12197</v>
          </cell>
        </row>
        <row r="171">
          <cell r="S171">
            <v>0</v>
          </cell>
        </row>
        <row r="172">
          <cell r="A172" t="str">
            <v>王依</v>
          </cell>
          <cell r="B172" t="str">
            <v>上海产研中心</v>
          </cell>
          <cell r="C172" t="str">
            <v>产研一部-教育三组-设计</v>
          </cell>
        </row>
        <row r="172">
          <cell r="E172" t="str">
            <v>UI设计师</v>
          </cell>
          <cell r="F172" t="str">
            <v>1316565837937330</v>
          </cell>
        </row>
        <row r="172">
          <cell r="H172" t="str">
            <v>7</v>
          </cell>
        </row>
        <row r="172">
          <cell r="S172">
            <v>0</v>
          </cell>
        </row>
        <row r="172">
          <cell r="AB172" t="str">
            <v>23</v>
          </cell>
        </row>
        <row r="173">
          <cell r="A173" t="str">
            <v>张新宇</v>
          </cell>
          <cell r="B173" t="str">
            <v>上海产研中心</v>
          </cell>
          <cell r="C173" t="str">
            <v>产研一部-教育三组-设计</v>
          </cell>
        </row>
        <row r="173">
          <cell r="E173" t="str">
            <v>UI设计师</v>
          </cell>
          <cell r="F173" t="str">
            <v>17495207412262595</v>
          </cell>
          <cell r="G173" t="str">
            <v>20</v>
          </cell>
          <cell r="H173" t="str">
            <v>7</v>
          </cell>
          <cell r="I173" t="str">
            <v>10012</v>
          </cell>
        </row>
        <row r="173">
          <cell r="S173">
            <v>0</v>
          </cell>
        </row>
        <row r="173">
          <cell r="W173" t="str">
            <v>3</v>
          </cell>
        </row>
        <row r="174">
          <cell r="A174" t="str">
            <v>蔡子俊</v>
          </cell>
          <cell r="B174" t="str">
            <v>上海产研中心</v>
          </cell>
          <cell r="C174" t="str">
            <v>产研一部-教育一组-测试</v>
          </cell>
        </row>
        <row r="174">
          <cell r="E174" t="str">
            <v>测试工程师</v>
          </cell>
          <cell r="F174" t="str">
            <v>1685930508346392</v>
          </cell>
          <cell r="G174" t="str">
            <v>23</v>
          </cell>
          <cell r="H174" t="str">
            <v>7</v>
          </cell>
          <cell r="I174" t="str">
            <v>12448</v>
          </cell>
        </row>
        <row r="174">
          <cell r="S174">
            <v>0</v>
          </cell>
        </row>
        <row r="174">
          <cell r="Z174" t="str">
            <v>16</v>
          </cell>
        </row>
        <row r="174">
          <cell r="AH174" t="str">
            <v>16</v>
          </cell>
        </row>
        <row r="175">
          <cell r="A175" t="str">
            <v>耿童童</v>
          </cell>
          <cell r="B175" t="str">
            <v>上海产研中心</v>
          </cell>
          <cell r="C175" t="str">
            <v>产研一部-教育一组-测试</v>
          </cell>
        </row>
        <row r="175">
          <cell r="E175" t="str">
            <v>测试工程师</v>
          </cell>
          <cell r="F175" t="str">
            <v>16804901511256011</v>
          </cell>
          <cell r="G175" t="str">
            <v>21</v>
          </cell>
          <cell r="H175" t="str">
            <v>7</v>
          </cell>
          <cell r="I175" t="str">
            <v>10911</v>
          </cell>
          <cell r="J175" t="str">
            <v>1</v>
          </cell>
          <cell r="K175" t="str">
            <v>1</v>
          </cell>
        </row>
        <row r="175">
          <cell r="S175">
            <v>0</v>
          </cell>
        </row>
        <row r="175">
          <cell r="X175" t="str">
            <v>16</v>
          </cell>
        </row>
        <row r="175">
          <cell r="Z175" t="str">
            <v>8</v>
          </cell>
        </row>
        <row r="175">
          <cell r="AH175" t="str">
            <v>7.5</v>
          </cell>
        </row>
        <row r="176">
          <cell r="A176" t="str">
            <v>李超凡</v>
          </cell>
          <cell r="B176" t="str">
            <v>上海产研中心</v>
          </cell>
          <cell r="C176" t="str">
            <v>产研一部-教育一组-测试</v>
          </cell>
        </row>
        <row r="176">
          <cell r="E176" t="str">
            <v>测试工程师</v>
          </cell>
          <cell r="F176" t="str">
            <v>17149606499983899</v>
          </cell>
          <cell r="G176" t="str">
            <v>20</v>
          </cell>
          <cell r="H176" t="str">
            <v>7</v>
          </cell>
          <cell r="I176" t="str">
            <v>10950</v>
          </cell>
        </row>
        <row r="176">
          <cell r="S176">
            <v>0</v>
          </cell>
        </row>
        <row r="176">
          <cell r="Z176" t="str">
            <v>24</v>
          </cell>
        </row>
        <row r="177">
          <cell r="A177" t="str">
            <v>李华南</v>
          </cell>
          <cell r="B177" t="str">
            <v>上海产研中心</v>
          </cell>
          <cell r="C177" t="str">
            <v>产研一部-教育一组-测试</v>
          </cell>
        </row>
        <row r="177">
          <cell r="E177" t="str">
            <v>测试经理</v>
          </cell>
          <cell r="F177" t="str">
            <v>15900273720227593</v>
          </cell>
          <cell r="G177" t="str">
            <v>23</v>
          </cell>
          <cell r="H177" t="str">
            <v>7</v>
          </cell>
          <cell r="I177" t="str">
            <v>12314</v>
          </cell>
        </row>
        <row r="177">
          <cell r="S177">
            <v>0</v>
          </cell>
        </row>
        <row r="177">
          <cell r="Z177" t="str">
            <v>24</v>
          </cell>
        </row>
        <row r="177">
          <cell r="AH177" t="str">
            <v>22</v>
          </cell>
        </row>
        <row r="178">
          <cell r="A178" t="str">
            <v>朴雪花</v>
          </cell>
          <cell r="B178" t="str">
            <v>上海产研中心</v>
          </cell>
          <cell r="C178" t="str">
            <v>产研一部-教育一组-产品</v>
          </cell>
        </row>
        <row r="178">
          <cell r="E178" t="str">
            <v>资深产品经理</v>
          </cell>
          <cell r="F178" t="str">
            <v>16022087683323175</v>
          </cell>
          <cell r="G178" t="str">
            <v>24</v>
          </cell>
          <cell r="H178" t="str">
            <v>7</v>
          </cell>
          <cell r="I178" t="str">
            <v>12360</v>
          </cell>
          <cell r="J178" t="str">
            <v>1</v>
          </cell>
          <cell r="K178" t="str">
            <v>1</v>
          </cell>
        </row>
        <row r="178">
          <cell r="S178">
            <v>0</v>
          </cell>
        </row>
        <row r="178">
          <cell r="AH178" t="str">
            <v>8</v>
          </cell>
        </row>
        <row r="179">
          <cell r="A179" t="str">
            <v>郭二宁</v>
          </cell>
          <cell r="B179" t="str">
            <v>上海产研中心</v>
          </cell>
          <cell r="C179" t="str">
            <v>产研一部-教育一组-开发</v>
          </cell>
        </row>
        <row r="179">
          <cell r="E179" t="str">
            <v>Android开发工程师</v>
          </cell>
          <cell r="F179" t="str">
            <v>17331041343102575</v>
          </cell>
          <cell r="G179" t="str">
            <v>24</v>
          </cell>
          <cell r="H179" t="str">
            <v>7</v>
          </cell>
          <cell r="I179" t="str">
            <v>12160</v>
          </cell>
        </row>
        <row r="179">
          <cell r="S179">
            <v>0</v>
          </cell>
        </row>
        <row r="179">
          <cell r="AH179" t="str">
            <v>7</v>
          </cell>
        </row>
        <row r="180">
          <cell r="A180" t="str">
            <v>黄涛</v>
          </cell>
          <cell r="B180" t="str">
            <v>上海产研中心</v>
          </cell>
          <cell r="C180" t="str">
            <v>产研一部-教育一组-开发</v>
          </cell>
        </row>
        <row r="180">
          <cell r="E180" t="str">
            <v>Android开发工程师</v>
          </cell>
          <cell r="F180" t="str">
            <v>17332769235173465</v>
          </cell>
          <cell r="G180" t="str">
            <v>24</v>
          </cell>
          <cell r="H180" t="str">
            <v>7</v>
          </cell>
          <cell r="I180" t="str">
            <v>11845</v>
          </cell>
          <cell r="J180" t="str">
            <v>1</v>
          </cell>
          <cell r="K180" t="str">
            <v>1</v>
          </cell>
        </row>
        <row r="180">
          <cell r="S180">
            <v>0</v>
          </cell>
        </row>
        <row r="180">
          <cell r="AF180" t="str">
            <v>1</v>
          </cell>
        </row>
        <row r="180">
          <cell r="AH180" t="str">
            <v>6</v>
          </cell>
        </row>
        <row r="180">
          <cell r="AJ180" t="str">
            <v>6</v>
          </cell>
        </row>
        <row r="181">
          <cell r="A181" t="str">
            <v>骆方涛</v>
          </cell>
          <cell r="B181" t="str">
            <v>上海产研中心</v>
          </cell>
          <cell r="C181" t="str">
            <v>产研一部-教育一组-开发</v>
          </cell>
        </row>
        <row r="181">
          <cell r="E181" t="str">
            <v>iOS开发工程师</v>
          </cell>
          <cell r="F181" t="str">
            <v>023613490438850568</v>
          </cell>
          <cell r="G181" t="str">
            <v>26</v>
          </cell>
          <cell r="H181" t="str">
            <v>7</v>
          </cell>
          <cell r="I181" t="str">
            <v>13772</v>
          </cell>
        </row>
        <row r="181">
          <cell r="S181">
            <v>0</v>
          </cell>
        </row>
        <row r="181">
          <cell r="Z181" t="str">
            <v>2</v>
          </cell>
        </row>
        <row r="181">
          <cell r="AH181" t="str">
            <v>24</v>
          </cell>
        </row>
        <row r="182">
          <cell r="A182" t="str">
            <v>梅守强</v>
          </cell>
          <cell r="B182" t="str">
            <v>上海产研中心</v>
          </cell>
          <cell r="C182" t="str">
            <v>产研一部-教育一组-开发</v>
          </cell>
        </row>
        <row r="182">
          <cell r="E182" t="str">
            <v>研发主管</v>
          </cell>
          <cell r="F182" t="str">
            <v>055916620026464247</v>
          </cell>
          <cell r="G182" t="str">
            <v>23</v>
          </cell>
          <cell r="H182" t="str">
            <v>7</v>
          </cell>
          <cell r="I182" t="str">
            <v>12238</v>
          </cell>
        </row>
        <row r="182">
          <cell r="S182">
            <v>0</v>
          </cell>
        </row>
        <row r="182">
          <cell r="Z182" t="str">
            <v>9</v>
          </cell>
        </row>
        <row r="182">
          <cell r="AH182" t="str">
            <v>7.5</v>
          </cell>
        </row>
        <row r="183">
          <cell r="A183" t="str">
            <v>钱策</v>
          </cell>
          <cell r="B183" t="str">
            <v>上海产研中心</v>
          </cell>
          <cell r="C183" t="str">
            <v>产研一部-教育一组-开发</v>
          </cell>
        </row>
        <row r="183">
          <cell r="E183" t="str">
            <v>iOS开发工程师</v>
          </cell>
          <cell r="F183" t="str">
            <v>17331039165119137</v>
          </cell>
          <cell r="G183" t="str">
            <v>24</v>
          </cell>
          <cell r="H183" t="str">
            <v>7</v>
          </cell>
          <cell r="I183" t="str">
            <v>12386</v>
          </cell>
        </row>
        <row r="183">
          <cell r="S183">
            <v>0</v>
          </cell>
        </row>
        <row r="183">
          <cell r="AH183" t="str">
            <v>8</v>
          </cell>
        </row>
        <row r="183">
          <cell r="AJ183" t="str">
            <v>8</v>
          </cell>
        </row>
        <row r="184">
          <cell r="A184" t="str">
            <v>王瑞鑫</v>
          </cell>
          <cell r="B184" t="str">
            <v>上海产研中心</v>
          </cell>
          <cell r="C184" t="str">
            <v>产研一部-教育一组-开发</v>
          </cell>
        </row>
        <row r="184">
          <cell r="E184" t="str">
            <v>Android开发工程师</v>
          </cell>
          <cell r="F184" t="str">
            <v>17599754722676206</v>
          </cell>
        </row>
        <row r="184">
          <cell r="S184">
            <v>0</v>
          </cell>
        </row>
        <row r="185">
          <cell r="A185" t="str">
            <v>易鹏</v>
          </cell>
          <cell r="B185" t="str">
            <v>上海产研中心</v>
          </cell>
          <cell r="C185" t="str">
            <v>产研一部-教育一组-开发</v>
          </cell>
        </row>
        <row r="185">
          <cell r="E185" t="str">
            <v>Android开发工程师</v>
          </cell>
          <cell r="F185" t="str">
            <v>16637271659885621</v>
          </cell>
          <cell r="G185" t="str">
            <v>24</v>
          </cell>
          <cell r="H185" t="str">
            <v>7</v>
          </cell>
          <cell r="I185" t="str">
            <v>11473</v>
          </cell>
        </row>
        <row r="185">
          <cell r="S185">
            <v>0</v>
          </cell>
        </row>
        <row r="185">
          <cell r="Z185" t="str">
            <v>10.5</v>
          </cell>
        </row>
        <row r="185">
          <cell r="AH185" t="str">
            <v>16</v>
          </cell>
        </row>
        <row r="186">
          <cell r="A186" t="str">
            <v>余立洋</v>
          </cell>
          <cell r="B186" t="str">
            <v>上海产研中心</v>
          </cell>
          <cell r="C186" t="str">
            <v>产研一部-教育一组-开发</v>
          </cell>
        </row>
        <row r="186">
          <cell r="E186" t="str">
            <v>iOS开发工程师</v>
          </cell>
          <cell r="F186" t="str">
            <v>17568650834611413</v>
          </cell>
          <cell r="G186" t="str">
            <v>21</v>
          </cell>
          <cell r="H186" t="str">
            <v>7</v>
          </cell>
          <cell r="I186" t="str">
            <v>10339</v>
          </cell>
          <cell r="J186" t="str">
            <v>1</v>
          </cell>
          <cell r="K186" t="str">
            <v>8</v>
          </cell>
        </row>
        <row r="186">
          <cell r="Q186" t="str">
            <v>1</v>
          </cell>
        </row>
        <row r="186">
          <cell r="S186">
            <v>1</v>
          </cell>
        </row>
        <row r="187">
          <cell r="A187" t="str">
            <v>郝惠军</v>
          </cell>
          <cell r="B187" t="str">
            <v>上海产研中心</v>
          </cell>
          <cell r="C187" t="str">
            <v>产研一部-教育一组-设计</v>
          </cell>
        </row>
        <row r="187">
          <cell r="E187" t="str">
            <v>设计主管</v>
          </cell>
          <cell r="F187" t="str">
            <v>15900278023016204</v>
          </cell>
          <cell r="G187" t="str">
            <v>21</v>
          </cell>
          <cell r="H187" t="str">
            <v>7</v>
          </cell>
          <cell r="I187" t="str">
            <v>10851</v>
          </cell>
          <cell r="J187" t="str">
            <v>2</v>
          </cell>
          <cell r="K187" t="str">
            <v>7</v>
          </cell>
        </row>
        <row r="187">
          <cell r="S187">
            <v>0</v>
          </cell>
        </row>
        <row r="187">
          <cell r="Z187" t="str">
            <v>20.5</v>
          </cell>
        </row>
        <row r="188">
          <cell r="A188" t="str">
            <v>江佳新</v>
          </cell>
          <cell r="B188" t="str">
            <v>上海产研中心</v>
          </cell>
          <cell r="C188" t="str">
            <v>产研一部-教育一组-设计</v>
          </cell>
        </row>
        <row r="188">
          <cell r="E188" t="str">
            <v>UI设计师</v>
          </cell>
          <cell r="F188" t="str">
            <v>1733709745140612</v>
          </cell>
          <cell r="G188" t="str">
            <v>23</v>
          </cell>
          <cell r="H188" t="str">
            <v>7</v>
          </cell>
          <cell r="I188" t="str">
            <v>11404</v>
          </cell>
        </row>
        <row r="188">
          <cell r="S188">
            <v>0</v>
          </cell>
        </row>
        <row r="188">
          <cell r="Z188" t="str">
            <v>2</v>
          </cell>
        </row>
        <row r="189">
          <cell r="A189" t="str">
            <v>蒲科辉</v>
          </cell>
          <cell r="B189" t="str">
            <v>上海产研中心</v>
          </cell>
          <cell r="C189" t="str">
            <v>产研一部-设计部</v>
          </cell>
        </row>
        <row r="189">
          <cell r="E189" t="str">
            <v>研发副总</v>
          </cell>
          <cell r="F189" t="str">
            <v>096666571133648650</v>
          </cell>
          <cell r="G189" t="str">
            <v>2</v>
          </cell>
          <cell r="H189" t="str">
            <v>7</v>
          </cell>
        </row>
        <row r="189">
          <cell r="Q189" t="str">
            <v>2</v>
          </cell>
        </row>
        <row r="189">
          <cell r="S189">
            <v>2</v>
          </cell>
          <cell r="T189" t="str">
            <v>21</v>
          </cell>
        </row>
        <row r="189">
          <cell r="AH189" t="str">
            <v>22.5</v>
          </cell>
        </row>
        <row r="189">
          <cell r="AJ189" t="str">
            <v>22.5</v>
          </cell>
        </row>
        <row r="190">
          <cell r="A190" t="str">
            <v>汪天辰</v>
          </cell>
          <cell r="B190" t="str">
            <v>上海产研中心</v>
          </cell>
          <cell r="C190" t="str">
            <v>产研一部-设计部-教育一组设计组</v>
          </cell>
        </row>
        <row r="190">
          <cell r="E190" t="str">
            <v>UI设计师</v>
          </cell>
          <cell r="F190" t="str">
            <v>17198009865802558</v>
          </cell>
          <cell r="G190" t="str">
            <v>23</v>
          </cell>
          <cell r="H190" t="str">
            <v>7</v>
          </cell>
          <cell r="I190" t="str">
            <v>12342</v>
          </cell>
          <cell r="J190" t="str">
            <v>2</v>
          </cell>
          <cell r="K190" t="str">
            <v>4</v>
          </cell>
        </row>
        <row r="190">
          <cell r="S190">
            <v>0</v>
          </cell>
        </row>
        <row r="190">
          <cell r="Z190" t="str">
            <v>2.5</v>
          </cell>
        </row>
        <row r="191">
          <cell r="A191" t="str">
            <v>丁辉</v>
          </cell>
          <cell r="B191" t="str">
            <v>长沙办公室（含西安北京运营）</v>
          </cell>
          <cell r="C191" t="str">
            <v>长沙内容部</v>
          </cell>
        </row>
        <row r="191">
          <cell r="E191" t="str">
            <v>营销总监</v>
          </cell>
          <cell r="F191" t="str">
            <v>0260266646655784</v>
          </cell>
          <cell r="G191" t="str">
            <v>13</v>
          </cell>
          <cell r="H191" t="str">
            <v>7</v>
          </cell>
          <cell r="I191" t="str">
            <v>11468</v>
          </cell>
        </row>
        <row r="191">
          <cell r="S191">
            <v>0</v>
          </cell>
        </row>
        <row r="191">
          <cell r="U191" t="str">
            <v>11</v>
          </cell>
          <cell r="V191" t="str">
            <v>8</v>
          </cell>
        </row>
        <row r="192">
          <cell r="A192" t="str">
            <v>陈良伟</v>
          </cell>
          <cell r="B192" t="str">
            <v>长沙办公室（含西安北京运营）</v>
          </cell>
          <cell r="C192" t="str">
            <v>长沙内容部-刘丽组</v>
          </cell>
        </row>
        <row r="192">
          <cell r="E192" t="str">
            <v>内容编辑</v>
          </cell>
          <cell r="F192" t="str">
            <v>17187602596237851</v>
          </cell>
          <cell r="G192" t="str">
            <v>23</v>
          </cell>
          <cell r="H192" t="str">
            <v>7</v>
          </cell>
          <cell r="I192" t="str">
            <v>13100</v>
          </cell>
        </row>
        <row r="192">
          <cell r="S192">
            <v>0</v>
          </cell>
        </row>
        <row r="193">
          <cell r="A193" t="str">
            <v>刘光品</v>
          </cell>
          <cell r="B193" t="str">
            <v>长沙办公室（含西安北京运营）</v>
          </cell>
          <cell r="C193" t="str">
            <v>长沙内容部-刘丽组</v>
          </cell>
        </row>
        <row r="193">
          <cell r="E193" t="str">
            <v>内容编辑</v>
          </cell>
          <cell r="F193" t="str">
            <v>17548767270978744</v>
          </cell>
          <cell r="G193" t="str">
            <v>23</v>
          </cell>
          <cell r="H193" t="str">
            <v>7</v>
          </cell>
          <cell r="I193" t="str">
            <v>11461</v>
          </cell>
        </row>
        <row r="193">
          <cell r="S193">
            <v>0</v>
          </cell>
        </row>
        <row r="194">
          <cell r="A194" t="str">
            <v>刘丽</v>
          </cell>
          <cell r="B194" t="str">
            <v>长沙办公室（含西安北京运营）</v>
          </cell>
          <cell r="C194" t="str">
            <v>长沙内容部-刘丽组</v>
          </cell>
        </row>
        <row r="194">
          <cell r="E194" t="str">
            <v>内容主管</v>
          </cell>
          <cell r="F194" t="str">
            <v>1591759238982138</v>
          </cell>
          <cell r="G194" t="str">
            <v>23</v>
          </cell>
          <cell r="H194" t="str">
            <v>7</v>
          </cell>
          <cell r="I194" t="str">
            <v>12277</v>
          </cell>
        </row>
        <row r="194">
          <cell r="S194">
            <v>0</v>
          </cell>
        </row>
        <row r="195">
          <cell r="A195" t="str">
            <v>汤晓雨</v>
          </cell>
          <cell r="B195" t="str">
            <v>长沙办公室（含西安北京运营）</v>
          </cell>
          <cell r="C195" t="str">
            <v>长沙内容部-刘丽组</v>
          </cell>
        </row>
        <row r="195">
          <cell r="E195" t="str">
            <v>内容编辑</v>
          </cell>
          <cell r="F195" t="str">
            <v>17247235752489262</v>
          </cell>
          <cell r="G195" t="str">
            <v>23</v>
          </cell>
          <cell r="H195" t="str">
            <v>7</v>
          </cell>
          <cell r="I195" t="str">
            <v>12589</v>
          </cell>
        </row>
        <row r="195">
          <cell r="S195">
            <v>0</v>
          </cell>
        </row>
        <row r="196">
          <cell r="A196" t="str">
            <v>王凯杰</v>
          </cell>
          <cell r="B196" t="str">
            <v>长沙办公室（含西安北京运营）</v>
          </cell>
          <cell r="C196" t="str">
            <v>长沙内容部-刘丽组</v>
          </cell>
        </row>
        <row r="196">
          <cell r="E196" t="str">
            <v>内容编辑</v>
          </cell>
          <cell r="F196" t="str">
            <v>17252410496889176</v>
          </cell>
          <cell r="G196" t="str">
            <v>22</v>
          </cell>
          <cell r="H196" t="str">
            <v>7</v>
          </cell>
          <cell r="I196" t="str">
            <v>11703</v>
          </cell>
        </row>
        <row r="196">
          <cell r="S196">
            <v>0</v>
          </cell>
        </row>
        <row r="196">
          <cell r="W196" t="str">
            <v>1.5</v>
          </cell>
        </row>
        <row r="197">
          <cell r="A197" t="str">
            <v>王思婕</v>
          </cell>
          <cell r="B197" t="str">
            <v>长沙办公室（含西安北京运营）</v>
          </cell>
          <cell r="C197" t="str">
            <v>长沙内容部-刘丽组</v>
          </cell>
        </row>
        <row r="197">
          <cell r="E197" t="str">
            <v>内容编辑</v>
          </cell>
          <cell r="F197" t="str">
            <v>196426670829211299</v>
          </cell>
          <cell r="G197" t="str">
            <v>23</v>
          </cell>
          <cell r="H197" t="str">
            <v>7</v>
          </cell>
          <cell r="I197" t="str">
            <v>13793</v>
          </cell>
        </row>
        <row r="197">
          <cell r="S197">
            <v>0</v>
          </cell>
        </row>
        <row r="198">
          <cell r="A198" t="str">
            <v>谢馨怡</v>
          </cell>
          <cell r="B198" t="str">
            <v>长沙办公室（含西安北京运营）</v>
          </cell>
          <cell r="C198" t="str">
            <v>长沙内容部-刘丽组</v>
          </cell>
        </row>
        <row r="198">
          <cell r="E198" t="str">
            <v>内容编辑</v>
          </cell>
          <cell r="F198" t="str">
            <v>17421769200522202</v>
          </cell>
          <cell r="G198" t="str">
            <v>23</v>
          </cell>
          <cell r="H198" t="str">
            <v>7</v>
          </cell>
          <cell r="I198" t="str">
            <v>11703</v>
          </cell>
        </row>
        <row r="198">
          <cell r="S198">
            <v>0</v>
          </cell>
        </row>
        <row r="199">
          <cell r="A199" t="str">
            <v>余亚璐</v>
          </cell>
          <cell r="B199" t="str">
            <v>长沙办公室（含西安北京运营）</v>
          </cell>
          <cell r="C199" t="str">
            <v>长沙内容部-刘丽组</v>
          </cell>
        </row>
        <row r="199">
          <cell r="E199" t="str">
            <v>内容编辑</v>
          </cell>
          <cell r="F199" t="str">
            <v>17428664712715561</v>
          </cell>
          <cell r="G199" t="str">
            <v>21</v>
          </cell>
          <cell r="H199" t="str">
            <v>7</v>
          </cell>
          <cell r="I199" t="str">
            <v>10609</v>
          </cell>
        </row>
        <row r="199">
          <cell r="S199">
            <v>0</v>
          </cell>
        </row>
        <row r="199">
          <cell r="W199" t="str">
            <v>2</v>
          </cell>
        </row>
        <row r="200">
          <cell r="A200" t="str">
            <v>邹芳梅</v>
          </cell>
          <cell r="B200" t="str">
            <v>长沙办公室（含西安北京运营）</v>
          </cell>
          <cell r="C200" t="str">
            <v>长沙内容部-刘丽组</v>
          </cell>
        </row>
        <row r="200">
          <cell r="E200" t="str">
            <v>内容编辑</v>
          </cell>
          <cell r="F200" t="str">
            <v>17052894505386338</v>
          </cell>
          <cell r="G200" t="str">
            <v>23</v>
          </cell>
          <cell r="H200" t="str">
            <v>7</v>
          </cell>
          <cell r="I200" t="str">
            <v>11037</v>
          </cell>
        </row>
        <row r="200">
          <cell r="R200" t="str">
            <v>1</v>
          </cell>
          <cell r="S200">
            <v>1</v>
          </cell>
        </row>
        <row r="201">
          <cell r="A201" t="str">
            <v>李瑶</v>
          </cell>
          <cell r="B201" t="str">
            <v>长沙办公室（含西安北京运营）</v>
          </cell>
          <cell r="C201" t="str">
            <v>长沙内容部-刘莹组</v>
          </cell>
        </row>
        <row r="201">
          <cell r="E201" t="str">
            <v>内容编辑</v>
          </cell>
          <cell r="F201" t="str">
            <v>16067019665616130</v>
          </cell>
          <cell r="G201" t="str">
            <v>23</v>
          </cell>
          <cell r="H201" t="str">
            <v>7</v>
          </cell>
          <cell r="I201" t="str">
            <v>14788</v>
          </cell>
        </row>
        <row r="201">
          <cell r="S201">
            <v>0</v>
          </cell>
        </row>
        <row r="202">
          <cell r="A202" t="str">
            <v>刘莹</v>
          </cell>
          <cell r="B202" t="str">
            <v>长沙办公室（含西安北京运营）</v>
          </cell>
          <cell r="C202" t="str">
            <v>长沙内容部-刘莹组</v>
          </cell>
        </row>
        <row r="202">
          <cell r="E202" t="str">
            <v>内容主管</v>
          </cell>
          <cell r="F202" t="str">
            <v>2357032548685217</v>
          </cell>
          <cell r="G202" t="str">
            <v>22</v>
          </cell>
          <cell r="H202" t="str">
            <v>7</v>
          </cell>
          <cell r="I202" t="str">
            <v>12393</v>
          </cell>
        </row>
        <row r="202">
          <cell r="S202">
            <v>0</v>
          </cell>
        </row>
        <row r="202">
          <cell r="W202" t="str">
            <v>1</v>
          </cell>
        </row>
        <row r="203">
          <cell r="A203" t="str">
            <v>田纯</v>
          </cell>
          <cell r="B203" t="str">
            <v>长沙办公室（含西安北京运营）</v>
          </cell>
          <cell r="C203" t="str">
            <v>长沙内容部-刘莹组</v>
          </cell>
        </row>
        <row r="203">
          <cell r="E203" t="str">
            <v>内容编辑</v>
          </cell>
          <cell r="F203" t="str">
            <v>1729473546962864</v>
          </cell>
          <cell r="G203" t="str">
            <v>23</v>
          </cell>
          <cell r="H203" t="str">
            <v>7</v>
          </cell>
          <cell r="I203" t="str">
            <v>11714</v>
          </cell>
        </row>
        <row r="203">
          <cell r="S203">
            <v>0</v>
          </cell>
        </row>
        <row r="204">
          <cell r="A204" t="str">
            <v>肖茜</v>
          </cell>
          <cell r="B204" t="str">
            <v>长沙办公室（含西安北京运营）</v>
          </cell>
          <cell r="C204" t="str">
            <v>长沙内容部-刘莹组</v>
          </cell>
        </row>
        <row r="204">
          <cell r="E204" t="str">
            <v>内容编辑</v>
          </cell>
          <cell r="F204" t="str">
            <v>17428678606649848</v>
          </cell>
          <cell r="G204" t="str">
            <v>21</v>
          </cell>
          <cell r="H204" t="str">
            <v>7</v>
          </cell>
          <cell r="I204" t="str">
            <v>11238</v>
          </cell>
        </row>
        <row r="204">
          <cell r="S204">
            <v>0</v>
          </cell>
        </row>
        <row r="204">
          <cell r="W204" t="str">
            <v>2</v>
          </cell>
        </row>
        <row r="205">
          <cell r="A205" t="str">
            <v>杨琼</v>
          </cell>
          <cell r="B205" t="str">
            <v>长沙办公室（含西安北京运营）</v>
          </cell>
          <cell r="C205" t="str">
            <v>长沙内容部-刘莹组</v>
          </cell>
        </row>
        <row r="205">
          <cell r="E205" t="str">
            <v>内容编辑</v>
          </cell>
          <cell r="F205" t="str">
            <v>3231115934850388</v>
          </cell>
          <cell r="G205" t="str">
            <v>23</v>
          </cell>
          <cell r="H205" t="str">
            <v>7</v>
          </cell>
          <cell r="I205" t="str">
            <v>15462</v>
          </cell>
        </row>
        <row r="205">
          <cell r="S205">
            <v>0</v>
          </cell>
        </row>
        <row r="206">
          <cell r="A206" t="str">
            <v>尹超</v>
          </cell>
          <cell r="B206" t="str">
            <v>长沙办公室（含西安北京运营）</v>
          </cell>
          <cell r="C206" t="str">
            <v>长沙内容部-刘莹组</v>
          </cell>
        </row>
        <row r="206">
          <cell r="E206" t="str">
            <v>内容编辑</v>
          </cell>
          <cell r="F206" t="str">
            <v>17295613612947573</v>
          </cell>
          <cell r="G206" t="str">
            <v>23</v>
          </cell>
          <cell r="H206" t="str">
            <v>7</v>
          </cell>
          <cell r="I206" t="str">
            <v>11809</v>
          </cell>
        </row>
        <row r="206">
          <cell r="S206">
            <v>0</v>
          </cell>
        </row>
        <row r="207">
          <cell r="A207" t="str">
            <v>张慧</v>
          </cell>
          <cell r="B207" t="str">
            <v>长沙办公室（含西安北京运营）</v>
          </cell>
          <cell r="C207" t="str">
            <v>长沙内容部-刘莹组</v>
          </cell>
        </row>
        <row r="207">
          <cell r="E207" t="str">
            <v>内容编辑</v>
          </cell>
          <cell r="F207" t="str">
            <v>17441656677641872</v>
          </cell>
          <cell r="G207" t="str">
            <v>23</v>
          </cell>
          <cell r="H207" t="str">
            <v>7</v>
          </cell>
          <cell r="I207" t="str">
            <v>11542</v>
          </cell>
        </row>
        <row r="207">
          <cell r="S207">
            <v>0</v>
          </cell>
        </row>
        <row r="208">
          <cell r="A208" t="str">
            <v>梁力豪</v>
          </cell>
          <cell r="B208" t="str">
            <v>未加入考勤组</v>
          </cell>
          <cell r="C208" t="str">
            <v>鹿鸣医疗</v>
          </cell>
        </row>
        <row r="208">
          <cell r="F208" t="str">
            <v>275043054926401136</v>
          </cell>
        </row>
        <row r="208">
          <cell r="S208">
            <v>0</v>
          </cell>
        </row>
        <row r="209">
          <cell r="A209" t="str">
            <v>郭昱伶</v>
          </cell>
          <cell r="B209" t="str">
            <v>上海办公室</v>
          </cell>
          <cell r="C209" t="str">
            <v>人力资源部</v>
          </cell>
        </row>
        <row r="209">
          <cell r="E209" t="str">
            <v>资深人事</v>
          </cell>
          <cell r="F209" t="str">
            <v>16202674573549540</v>
          </cell>
          <cell r="G209" t="str">
            <v>23</v>
          </cell>
          <cell r="H209" t="str">
            <v>7</v>
          </cell>
          <cell r="I209" t="str">
            <v>12033</v>
          </cell>
        </row>
        <row r="209">
          <cell r="S209">
            <v>0</v>
          </cell>
        </row>
        <row r="209">
          <cell r="Y209" t="str">
            <v>1</v>
          </cell>
        </row>
        <row r="209">
          <cell r="AH209" t="str">
            <v>2</v>
          </cell>
        </row>
        <row r="210">
          <cell r="A210" t="str">
            <v>纪志豪</v>
          </cell>
          <cell r="B210" t="str">
            <v>上海办公室</v>
          </cell>
          <cell r="C210" t="str">
            <v>人力资源部</v>
          </cell>
        </row>
        <row r="210">
          <cell r="E210" t="str">
            <v>资深人事</v>
          </cell>
          <cell r="F210" t="str">
            <v>621904001731957917</v>
          </cell>
          <cell r="G210" t="str">
            <v>24</v>
          </cell>
          <cell r="H210" t="str">
            <v>7</v>
          </cell>
          <cell r="I210" t="str">
            <v>11203</v>
          </cell>
        </row>
        <row r="210">
          <cell r="S210">
            <v>0</v>
          </cell>
        </row>
        <row r="210">
          <cell r="AF210" t="str">
            <v>3</v>
          </cell>
        </row>
        <row r="210">
          <cell r="AH210" t="str">
            <v>7</v>
          </cell>
        </row>
        <row r="211">
          <cell r="A211" t="str">
            <v>李丽萍</v>
          </cell>
          <cell r="B211" t="str">
            <v>上海办公室</v>
          </cell>
          <cell r="C211" t="str">
            <v>人力资源部</v>
          </cell>
        </row>
        <row r="211">
          <cell r="E211" t="str">
            <v>人事专员</v>
          </cell>
          <cell r="F211" t="str">
            <v>16770312852249918</v>
          </cell>
          <cell r="G211" t="str">
            <v>23</v>
          </cell>
          <cell r="H211" t="str">
            <v>7</v>
          </cell>
          <cell r="I211" t="str">
            <v>10573</v>
          </cell>
          <cell r="J211" t="str">
            <v>19</v>
          </cell>
          <cell r="K211" t="str">
            <v>298</v>
          </cell>
          <cell r="L211" t="str">
            <v>3</v>
          </cell>
          <cell r="M211" t="str">
            <v>151</v>
          </cell>
        </row>
        <row r="211">
          <cell r="S211">
            <v>0</v>
          </cell>
        </row>
        <row r="211">
          <cell r="AF211" t="str">
            <v>0.5</v>
          </cell>
        </row>
        <row r="212">
          <cell r="A212" t="str">
            <v>孙玉凤</v>
          </cell>
          <cell r="B212" t="str">
            <v>上海办公室</v>
          </cell>
          <cell r="C212" t="str">
            <v>人力资源部</v>
          </cell>
        </row>
        <row r="212">
          <cell r="E212" t="str">
            <v>人力资源总监</v>
          </cell>
          <cell r="F212" t="str">
            <v>156838076623410836</v>
          </cell>
          <cell r="G212" t="str">
            <v>26</v>
          </cell>
          <cell r="H212" t="str">
            <v>7</v>
          </cell>
          <cell r="I212" t="str">
            <v>12838</v>
          </cell>
          <cell r="J212" t="str">
            <v>4</v>
          </cell>
          <cell r="K212" t="str">
            <v>29</v>
          </cell>
        </row>
        <row r="212">
          <cell r="S212">
            <v>0</v>
          </cell>
        </row>
        <row r="212">
          <cell r="W212" t="str">
            <v>1</v>
          </cell>
        </row>
        <row r="212">
          <cell r="AH212" t="str">
            <v>19</v>
          </cell>
        </row>
        <row r="213">
          <cell r="A213" t="str">
            <v>汪兰兰</v>
          </cell>
          <cell r="B213" t="str">
            <v>上海办公室</v>
          </cell>
          <cell r="C213" t="str">
            <v>人力资源部</v>
          </cell>
        </row>
        <row r="213">
          <cell r="E213" t="str">
            <v>人事专员</v>
          </cell>
          <cell r="F213" t="str">
            <v>17092581560112805</v>
          </cell>
          <cell r="G213" t="str">
            <v>23</v>
          </cell>
          <cell r="H213" t="str">
            <v>7</v>
          </cell>
          <cell r="I213" t="str">
            <v>11126</v>
          </cell>
          <cell r="J213" t="str">
            <v>6</v>
          </cell>
          <cell r="K213" t="str">
            <v>16</v>
          </cell>
        </row>
        <row r="213">
          <cell r="S213">
            <v>0</v>
          </cell>
        </row>
        <row r="213">
          <cell r="X213" t="str">
            <v>8</v>
          </cell>
        </row>
        <row r="213">
          <cell r="Z213" t="str">
            <v>11.5</v>
          </cell>
        </row>
        <row r="213">
          <cell r="AH213" t="str">
            <v>11</v>
          </cell>
        </row>
        <row r="214">
          <cell r="A214" t="str">
            <v>小H</v>
          </cell>
          <cell r="B214" t="str">
            <v>测试组别</v>
          </cell>
          <cell r="C214" t="str">
            <v>人力资源部</v>
          </cell>
        </row>
        <row r="214">
          <cell r="E214" t="str">
            <v>人事专员</v>
          </cell>
          <cell r="F214" t="str">
            <v>01252417116636332514</v>
          </cell>
          <cell r="G214" t="str">
            <v>1</v>
          </cell>
          <cell r="H214" t="str">
            <v>7</v>
          </cell>
        </row>
        <row r="214">
          <cell r="L214" t="str">
            <v>1</v>
          </cell>
          <cell r="M214" t="str">
            <v>327</v>
          </cell>
        </row>
        <row r="214">
          <cell r="R214" t="str">
            <v>1</v>
          </cell>
          <cell r="S214">
            <v>1</v>
          </cell>
          <cell r="T214" t="str">
            <v>22</v>
          </cell>
        </row>
        <row r="215">
          <cell r="A215" t="str">
            <v>熊溜溜</v>
          </cell>
          <cell r="B215" t="str">
            <v>上海办公室</v>
          </cell>
          <cell r="C215" t="str">
            <v>人力资源部</v>
          </cell>
        </row>
        <row r="215">
          <cell r="E215" t="str">
            <v>资深人事</v>
          </cell>
          <cell r="F215" t="str">
            <v>16000494291824872</v>
          </cell>
          <cell r="G215" t="str">
            <v>24</v>
          </cell>
          <cell r="H215" t="str">
            <v>7</v>
          </cell>
          <cell r="I215" t="str">
            <v>11465</v>
          </cell>
        </row>
        <row r="215">
          <cell r="S215">
            <v>0</v>
          </cell>
        </row>
        <row r="215">
          <cell r="AF215" t="str">
            <v>3</v>
          </cell>
        </row>
        <row r="215">
          <cell r="AH215" t="str">
            <v>7.5</v>
          </cell>
        </row>
        <row r="216">
          <cell r="A216" t="str">
            <v>贲小康</v>
          </cell>
          <cell r="B216" t="str">
            <v>上海办公室</v>
          </cell>
          <cell r="C216" t="str">
            <v>人力资源部</v>
          </cell>
        </row>
        <row r="216">
          <cell r="E216" t="str">
            <v>人事专员</v>
          </cell>
          <cell r="F216" t="str">
            <v>17092579599741134</v>
          </cell>
          <cell r="G216" t="str">
            <v>24</v>
          </cell>
          <cell r="H216" t="str">
            <v>7</v>
          </cell>
          <cell r="I216" t="str">
            <v>10009</v>
          </cell>
        </row>
        <row r="216">
          <cell r="R216" t="str">
            <v>3</v>
          </cell>
          <cell r="S216">
            <v>3</v>
          </cell>
        </row>
        <row r="216">
          <cell r="V216" t="str">
            <v>3</v>
          </cell>
        </row>
        <row r="216">
          <cell r="Z216" t="str">
            <v>8</v>
          </cell>
        </row>
        <row r="216">
          <cell r="AH216" t="str">
            <v>7</v>
          </cell>
        </row>
        <row r="217">
          <cell r="A217" t="str">
            <v>扶婧媛</v>
          </cell>
          <cell r="B217" t="str">
            <v>长沙办公室（含西安北京运营）</v>
          </cell>
          <cell r="C217" t="str">
            <v>人力资源部-长沙人事部</v>
          </cell>
        </row>
        <row r="217">
          <cell r="E217" t="str">
            <v>人事专员</v>
          </cell>
          <cell r="F217" t="str">
            <v>17294737202679883</v>
          </cell>
          <cell r="G217" t="str">
            <v>25</v>
          </cell>
          <cell r="H217" t="str">
            <v>7</v>
          </cell>
          <cell r="I217" t="str">
            <v>13584</v>
          </cell>
        </row>
        <row r="217">
          <cell r="S217">
            <v>0</v>
          </cell>
        </row>
        <row r="217">
          <cell r="AH217" t="str">
            <v>16</v>
          </cell>
        </row>
        <row r="217">
          <cell r="AJ217" t="str">
            <v>8</v>
          </cell>
        </row>
        <row r="218">
          <cell r="A218" t="str">
            <v>蔡洁</v>
          </cell>
          <cell r="B218" t="str">
            <v>自由戏剧考勤组</v>
          </cell>
          <cell r="C218" t="str">
            <v>戏剧业务部</v>
          </cell>
        </row>
        <row r="218">
          <cell r="E218" t="str">
            <v>戏剧业务部负责人</v>
          </cell>
          <cell r="F218" t="str">
            <v>16711696699565319</v>
          </cell>
        </row>
        <row r="218">
          <cell r="H218" t="str">
            <v>11</v>
          </cell>
        </row>
        <row r="218">
          <cell r="S218">
            <v>0</v>
          </cell>
        </row>
        <row r="218">
          <cell r="U218" t="str">
            <v>11.95</v>
          </cell>
        </row>
        <row r="219">
          <cell r="A219" t="str">
            <v>刘骏</v>
          </cell>
          <cell r="B219" t="str">
            <v>厦门办公室</v>
          </cell>
          <cell r="C219" t="str">
            <v>厦门内容部</v>
          </cell>
        </row>
        <row r="219">
          <cell r="E219" t="str">
            <v>厦门内容部经理</v>
          </cell>
          <cell r="F219" t="str">
            <v>18210815691063</v>
          </cell>
          <cell r="G219" t="str">
            <v>23</v>
          </cell>
          <cell r="H219" t="str">
            <v>7</v>
          </cell>
          <cell r="I219" t="str">
            <v>12932</v>
          </cell>
        </row>
        <row r="219">
          <cell r="S219">
            <v>0</v>
          </cell>
        </row>
        <row r="219">
          <cell r="X219" t="str">
            <v>3</v>
          </cell>
        </row>
        <row r="220">
          <cell r="A220" t="str">
            <v>陈雅真</v>
          </cell>
          <cell r="B220" t="str">
            <v>厦门办公室</v>
          </cell>
          <cell r="C220" t="str">
            <v>厦门内容部-陈雅真组</v>
          </cell>
        </row>
        <row r="220">
          <cell r="E220" t="str">
            <v>内容主管</v>
          </cell>
          <cell r="F220" t="str">
            <v>15933355429708537</v>
          </cell>
          <cell r="G220" t="str">
            <v>23</v>
          </cell>
          <cell r="H220" t="str">
            <v>7</v>
          </cell>
          <cell r="I220" t="str">
            <v>12564</v>
          </cell>
        </row>
        <row r="220">
          <cell r="S220">
            <v>0</v>
          </cell>
        </row>
        <row r="220">
          <cell r="X220" t="str">
            <v>3</v>
          </cell>
        </row>
        <row r="221">
          <cell r="A221" t="str">
            <v>何健涛</v>
          </cell>
          <cell r="B221" t="str">
            <v>厦门办公室</v>
          </cell>
          <cell r="C221" t="str">
            <v>厦门内容部-陈雅真组</v>
          </cell>
        </row>
        <row r="221">
          <cell r="E221" t="str">
            <v>内容编辑</v>
          </cell>
          <cell r="F221" t="str">
            <v>17306824606506291</v>
          </cell>
          <cell r="G221" t="str">
            <v>23</v>
          </cell>
          <cell r="H221" t="str">
            <v>7</v>
          </cell>
          <cell r="I221" t="str">
            <v>11364</v>
          </cell>
        </row>
        <row r="221">
          <cell r="S221">
            <v>0</v>
          </cell>
        </row>
        <row r="222">
          <cell r="A222" t="str">
            <v>黄艺慧</v>
          </cell>
          <cell r="B222" t="str">
            <v>厦门办公室</v>
          </cell>
          <cell r="C222" t="str">
            <v>厦门内容部-陈雅真组</v>
          </cell>
        </row>
        <row r="222">
          <cell r="E222" t="str">
            <v>内容编辑</v>
          </cell>
          <cell r="F222" t="str">
            <v>16792765631261948</v>
          </cell>
          <cell r="G222" t="str">
            <v>22</v>
          </cell>
          <cell r="H222" t="str">
            <v>7</v>
          </cell>
          <cell r="I222" t="str">
            <v>10959</v>
          </cell>
        </row>
        <row r="222">
          <cell r="S222">
            <v>0</v>
          </cell>
        </row>
        <row r="222">
          <cell r="X222" t="str">
            <v>8</v>
          </cell>
        </row>
        <row r="223">
          <cell r="A223" t="str">
            <v>罗琳</v>
          </cell>
          <cell r="B223" t="str">
            <v>厦门办公室</v>
          </cell>
          <cell r="C223" t="str">
            <v>厦门内容部-陈雅真组</v>
          </cell>
        </row>
        <row r="223">
          <cell r="E223" t="str">
            <v>内容编辑</v>
          </cell>
          <cell r="F223" t="str">
            <v>16986298728438586</v>
          </cell>
          <cell r="G223" t="str">
            <v>23</v>
          </cell>
          <cell r="H223" t="str">
            <v>7</v>
          </cell>
          <cell r="I223" t="str">
            <v>11336</v>
          </cell>
        </row>
        <row r="223">
          <cell r="S223">
            <v>0</v>
          </cell>
        </row>
        <row r="224">
          <cell r="A224" t="str">
            <v>谭梓俞（离职）</v>
          </cell>
          <cell r="B224" t="str">
            <v>未加入考勤组</v>
          </cell>
          <cell r="C224" t="str">
            <v>厦门内容部-陈雅真组</v>
          </cell>
        </row>
        <row r="224">
          <cell r="E224" t="str">
            <v>内容编辑</v>
          </cell>
          <cell r="F224" t="str">
            <v>17306825078978650</v>
          </cell>
          <cell r="G224" t="str">
            <v>9</v>
          </cell>
          <cell r="H224" t="str">
            <v>2</v>
          </cell>
          <cell r="I224" t="str">
            <v>4409</v>
          </cell>
        </row>
        <row r="224">
          <cell r="S224">
            <v>0</v>
          </cell>
        </row>
        <row r="224">
          <cell r="W224" t="str">
            <v>1</v>
          </cell>
        </row>
        <row r="225">
          <cell r="A225" t="str">
            <v>汪燕萍</v>
          </cell>
          <cell r="B225" t="str">
            <v>厦门办公室</v>
          </cell>
          <cell r="C225" t="str">
            <v>厦门内容部-陈雅真组</v>
          </cell>
        </row>
        <row r="225">
          <cell r="E225" t="str">
            <v>内容编辑</v>
          </cell>
          <cell r="F225" t="str">
            <v>1698026680257153</v>
          </cell>
          <cell r="G225" t="str">
            <v>23</v>
          </cell>
          <cell r="H225" t="str">
            <v>7</v>
          </cell>
          <cell r="I225" t="str">
            <v>11217</v>
          </cell>
        </row>
        <row r="225">
          <cell r="S225">
            <v>0</v>
          </cell>
        </row>
        <row r="226">
          <cell r="A226" t="str">
            <v>吴新晨</v>
          </cell>
          <cell r="B226" t="str">
            <v>厦门办公室</v>
          </cell>
          <cell r="C226" t="str">
            <v>厦门内容部-陈雅真组</v>
          </cell>
        </row>
        <row r="226">
          <cell r="E226" t="str">
            <v>内容编辑</v>
          </cell>
          <cell r="F226" t="str">
            <v>17525423976644304</v>
          </cell>
          <cell r="G226" t="str">
            <v>23</v>
          </cell>
          <cell r="H226" t="str">
            <v>7</v>
          </cell>
          <cell r="I226" t="str">
            <v>11207</v>
          </cell>
        </row>
        <row r="226">
          <cell r="S226">
            <v>0</v>
          </cell>
        </row>
        <row r="227">
          <cell r="A227" t="str">
            <v>严奕玫</v>
          </cell>
          <cell r="B227" t="str">
            <v>厦门办公室</v>
          </cell>
          <cell r="C227" t="str">
            <v>厦门内容部-陈雅真组</v>
          </cell>
        </row>
        <row r="227">
          <cell r="E227" t="str">
            <v>内容编辑</v>
          </cell>
          <cell r="F227" t="str">
            <v>17542698735794887</v>
          </cell>
          <cell r="G227" t="str">
            <v>22</v>
          </cell>
          <cell r="H227" t="str">
            <v>7</v>
          </cell>
          <cell r="I227" t="str">
            <v>11056</v>
          </cell>
        </row>
        <row r="227">
          <cell r="S227">
            <v>0</v>
          </cell>
        </row>
        <row r="227">
          <cell r="X227" t="str">
            <v>8</v>
          </cell>
        </row>
        <row r="228">
          <cell r="A228" t="str">
            <v>曾晖</v>
          </cell>
          <cell r="B228" t="str">
            <v>厦门办公室</v>
          </cell>
          <cell r="C228" t="str">
            <v>厦门内容部-陈雅真组</v>
          </cell>
        </row>
        <row r="228">
          <cell r="E228" t="str">
            <v>内容编辑</v>
          </cell>
          <cell r="F228" t="str">
            <v>17531466888057761</v>
          </cell>
          <cell r="G228" t="str">
            <v>23</v>
          </cell>
          <cell r="H228" t="str">
            <v>7</v>
          </cell>
          <cell r="I228" t="str">
            <v>11241</v>
          </cell>
        </row>
        <row r="228">
          <cell r="S228">
            <v>0</v>
          </cell>
        </row>
        <row r="229">
          <cell r="A229" t="str">
            <v>高芳芹</v>
          </cell>
          <cell r="B229" t="str">
            <v>厦门办公室</v>
          </cell>
          <cell r="C229" t="str">
            <v>厦门内容部-教研组</v>
          </cell>
        </row>
        <row r="229">
          <cell r="E229" t="str">
            <v>英语教研</v>
          </cell>
          <cell r="F229" t="str">
            <v>1723425802262757</v>
          </cell>
          <cell r="G229" t="str">
            <v>22</v>
          </cell>
          <cell r="H229" t="str">
            <v>7</v>
          </cell>
          <cell r="I229" t="str">
            <v>11033</v>
          </cell>
        </row>
        <row r="229">
          <cell r="S229">
            <v>0</v>
          </cell>
        </row>
        <row r="229">
          <cell r="Y229" t="str">
            <v>1</v>
          </cell>
        </row>
        <row r="230">
          <cell r="A230" t="str">
            <v>林诗珺</v>
          </cell>
          <cell r="B230" t="str">
            <v>厦门办公室</v>
          </cell>
          <cell r="C230" t="str">
            <v>厦门内容部-教研组</v>
          </cell>
        </row>
        <row r="230">
          <cell r="E230" t="str">
            <v>英语教研</v>
          </cell>
          <cell r="F230" t="str">
            <v>17542707144991818</v>
          </cell>
          <cell r="G230" t="str">
            <v>23</v>
          </cell>
          <cell r="H230" t="str">
            <v>7</v>
          </cell>
          <cell r="I230" t="str">
            <v>11217</v>
          </cell>
          <cell r="J230" t="str">
            <v>1</v>
          </cell>
          <cell r="K230" t="str">
            <v>1</v>
          </cell>
        </row>
        <row r="230">
          <cell r="S230">
            <v>0</v>
          </cell>
        </row>
        <row r="231">
          <cell r="A231" t="str">
            <v>王彬燕</v>
          </cell>
          <cell r="B231" t="str">
            <v>厦门办公室</v>
          </cell>
          <cell r="C231" t="str">
            <v>厦门内容部-教研组</v>
          </cell>
        </row>
        <row r="231">
          <cell r="E231" t="str">
            <v>美工编辑</v>
          </cell>
          <cell r="F231" t="str">
            <v>17513319546235996</v>
          </cell>
          <cell r="G231" t="str">
            <v>23</v>
          </cell>
          <cell r="H231" t="str">
            <v>7</v>
          </cell>
          <cell r="I231" t="str">
            <v>11469</v>
          </cell>
        </row>
        <row r="231">
          <cell r="S231">
            <v>0</v>
          </cell>
        </row>
        <row r="232">
          <cell r="A232" t="str">
            <v>许艳晶</v>
          </cell>
          <cell r="B232" t="str">
            <v>厦门办公室</v>
          </cell>
          <cell r="C232" t="str">
            <v>厦门内容部-教研组</v>
          </cell>
        </row>
        <row r="232">
          <cell r="E232" t="str">
            <v>英语教研</v>
          </cell>
          <cell r="F232" t="str">
            <v>17578991236811111</v>
          </cell>
          <cell r="G232" t="str">
            <v>13</v>
          </cell>
          <cell r="H232" t="str">
            <v>3</v>
          </cell>
          <cell r="I232" t="str">
            <v>6325</v>
          </cell>
          <cell r="J232" t="str">
            <v>1</v>
          </cell>
          <cell r="K232" t="str">
            <v>118</v>
          </cell>
        </row>
        <row r="232">
          <cell r="S232">
            <v>0</v>
          </cell>
        </row>
        <row r="233">
          <cell r="A233" t="str">
            <v>于晓雨</v>
          </cell>
          <cell r="B233" t="str">
            <v>厦门办公室</v>
          </cell>
          <cell r="C233" t="str">
            <v>厦门内容部-教研组</v>
          </cell>
        </row>
        <row r="233">
          <cell r="E233" t="str">
            <v>英语教研</v>
          </cell>
          <cell r="F233" t="str">
            <v>17318923682728603</v>
          </cell>
          <cell r="G233" t="str">
            <v>22</v>
          </cell>
          <cell r="H233" t="str">
            <v>7</v>
          </cell>
          <cell r="I233" t="str">
            <v>10652</v>
          </cell>
          <cell r="J233" t="str">
            <v>3</v>
          </cell>
          <cell r="K233" t="str">
            <v>12</v>
          </cell>
        </row>
        <row r="233">
          <cell r="S233">
            <v>0</v>
          </cell>
        </row>
        <row r="233">
          <cell r="X233" t="str">
            <v>1</v>
          </cell>
        </row>
        <row r="233">
          <cell r="Z233" t="str">
            <v>16</v>
          </cell>
        </row>
        <row r="233">
          <cell r="AH233" t="str">
            <v>8</v>
          </cell>
        </row>
        <row r="234">
          <cell r="A234" t="str">
            <v>曾巧萍</v>
          </cell>
          <cell r="B234" t="str">
            <v>厦门办公室</v>
          </cell>
          <cell r="C234" t="str">
            <v>厦门内容部-教研组</v>
          </cell>
        </row>
        <row r="234">
          <cell r="E234" t="str">
            <v>英语教研</v>
          </cell>
          <cell r="F234" t="str">
            <v>17533196202049661</v>
          </cell>
          <cell r="G234" t="str">
            <v>23</v>
          </cell>
          <cell r="H234" t="str">
            <v>7</v>
          </cell>
          <cell r="I234" t="str">
            <v>10843</v>
          </cell>
          <cell r="J234" t="str">
            <v>5</v>
          </cell>
          <cell r="K234" t="str">
            <v>13</v>
          </cell>
        </row>
        <row r="234">
          <cell r="S234">
            <v>0</v>
          </cell>
        </row>
        <row r="234">
          <cell r="W234" t="str">
            <v>0.5</v>
          </cell>
        </row>
        <row r="235">
          <cell r="A235" t="str">
            <v>赵紫荆</v>
          </cell>
          <cell r="B235" t="str">
            <v>厦门办公室</v>
          </cell>
          <cell r="C235" t="str">
            <v>厦门内容部-教研组</v>
          </cell>
        </row>
        <row r="235">
          <cell r="E235" t="str">
            <v>英语教研</v>
          </cell>
          <cell r="F235" t="str">
            <v>17572935251625250</v>
          </cell>
          <cell r="G235" t="str">
            <v>18</v>
          </cell>
          <cell r="H235" t="str">
            <v>5</v>
          </cell>
          <cell r="I235" t="str">
            <v>8612</v>
          </cell>
          <cell r="J235" t="str">
            <v>1</v>
          </cell>
          <cell r="K235" t="str">
            <v>134</v>
          </cell>
        </row>
        <row r="235">
          <cell r="S235">
            <v>0</v>
          </cell>
        </row>
        <row r="235">
          <cell r="X235" t="str">
            <v>2</v>
          </cell>
        </row>
        <row r="236">
          <cell r="A236" t="str">
            <v>蔡娜涵</v>
          </cell>
          <cell r="B236" t="str">
            <v>厦门办公室</v>
          </cell>
          <cell r="C236" t="str">
            <v>厦门内容部-林碧虹组</v>
          </cell>
        </row>
        <row r="236">
          <cell r="E236" t="str">
            <v>内容编辑</v>
          </cell>
          <cell r="F236" t="str">
            <v>17400139127561844</v>
          </cell>
          <cell r="G236" t="str">
            <v>22</v>
          </cell>
          <cell r="H236" t="str">
            <v>7</v>
          </cell>
          <cell r="I236" t="str">
            <v>10730</v>
          </cell>
        </row>
        <row r="236">
          <cell r="S236">
            <v>0</v>
          </cell>
        </row>
        <row r="236">
          <cell r="W236" t="str">
            <v>1</v>
          </cell>
        </row>
        <row r="237">
          <cell r="A237" t="str">
            <v>陈昇</v>
          </cell>
          <cell r="B237" t="str">
            <v>厦门办公室</v>
          </cell>
          <cell r="C237" t="str">
            <v>厦门内容部-林碧虹组</v>
          </cell>
        </row>
        <row r="237">
          <cell r="E237" t="str">
            <v>内容编辑</v>
          </cell>
          <cell r="F237" t="str">
            <v>1752541444332887</v>
          </cell>
          <cell r="G237" t="str">
            <v>23</v>
          </cell>
          <cell r="H237" t="str">
            <v>7</v>
          </cell>
          <cell r="I237" t="str">
            <v>11182</v>
          </cell>
        </row>
        <row r="237">
          <cell r="S237">
            <v>0</v>
          </cell>
        </row>
        <row r="238">
          <cell r="A238" t="str">
            <v>崔婷</v>
          </cell>
          <cell r="B238" t="str">
            <v>厦门办公室</v>
          </cell>
          <cell r="C238" t="str">
            <v>厦门内容部-林碧虹组</v>
          </cell>
        </row>
        <row r="238">
          <cell r="E238" t="str">
            <v>内容编辑</v>
          </cell>
          <cell r="F238" t="str">
            <v>17191926388352581</v>
          </cell>
          <cell r="G238" t="str">
            <v>23</v>
          </cell>
          <cell r="H238" t="str">
            <v>7</v>
          </cell>
          <cell r="I238" t="str">
            <v>11191</v>
          </cell>
        </row>
        <row r="238">
          <cell r="S238">
            <v>0</v>
          </cell>
        </row>
        <row r="239">
          <cell r="A239" t="str">
            <v>李晓倩</v>
          </cell>
          <cell r="B239" t="str">
            <v>厦门办公室</v>
          </cell>
          <cell r="C239" t="str">
            <v>厦门内容部-林碧虹组</v>
          </cell>
        </row>
        <row r="239">
          <cell r="E239" t="str">
            <v>内容编辑</v>
          </cell>
          <cell r="F239" t="str">
            <v>17415696584405392</v>
          </cell>
          <cell r="G239" t="str">
            <v>23</v>
          </cell>
          <cell r="H239" t="str">
            <v>7</v>
          </cell>
          <cell r="I239" t="str">
            <v>11068</v>
          </cell>
        </row>
        <row r="239">
          <cell r="S239">
            <v>0</v>
          </cell>
        </row>
        <row r="239">
          <cell r="W239" t="str">
            <v>0.5</v>
          </cell>
          <cell r="X239" t="str">
            <v>1</v>
          </cell>
        </row>
        <row r="239">
          <cell r="Z239" t="str">
            <v>8</v>
          </cell>
        </row>
        <row r="239">
          <cell r="AH239" t="str">
            <v>8</v>
          </cell>
        </row>
        <row r="240">
          <cell r="A240" t="str">
            <v>林碧虹</v>
          </cell>
          <cell r="B240" t="str">
            <v>厦门办公室</v>
          </cell>
          <cell r="C240" t="str">
            <v>厦门内容部-林碧虹组</v>
          </cell>
        </row>
        <row r="240">
          <cell r="E240" t="str">
            <v>内容主管</v>
          </cell>
          <cell r="F240" t="str">
            <v>021515413124569083</v>
          </cell>
          <cell r="G240" t="str">
            <v>22</v>
          </cell>
          <cell r="H240" t="str">
            <v>7</v>
          </cell>
          <cell r="I240" t="str">
            <v>10784</v>
          </cell>
        </row>
        <row r="240">
          <cell r="S240">
            <v>0</v>
          </cell>
        </row>
        <row r="240">
          <cell r="W240" t="str">
            <v>1.5</v>
          </cell>
        </row>
        <row r="241">
          <cell r="A241" t="str">
            <v>吴芳芳</v>
          </cell>
          <cell r="B241" t="str">
            <v>厦门办公室</v>
          </cell>
          <cell r="C241" t="str">
            <v>厦门内容部-林碧虹组</v>
          </cell>
        </row>
        <row r="241">
          <cell r="E241" t="str">
            <v>内容编辑</v>
          </cell>
          <cell r="F241" t="str">
            <v>16492215786921473</v>
          </cell>
          <cell r="G241" t="str">
            <v>23</v>
          </cell>
          <cell r="H241" t="str">
            <v>7</v>
          </cell>
          <cell r="I241" t="str">
            <v>11343</v>
          </cell>
        </row>
        <row r="241">
          <cell r="S241">
            <v>0</v>
          </cell>
        </row>
        <row r="242">
          <cell r="A242" t="str">
            <v>徐雨星</v>
          </cell>
          <cell r="B242" t="str">
            <v>厦门办公室</v>
          </cell>
          <cell r="C242" t="str">
            <v>厦门内容部-林碧虹组</v>
          </cell>
        </row>
        <row r="242">
          <cell r="E242" t="str">
            <v>内容编辑</v>
          </cell>
          <cell r="F242" t="str">
            <v>17421788052202843</v>
          </cell>
          <cell r="G242" t="str">
            <v>22</v>
          </cell>
          <cell r="H242" t="str">
            <v>7</v>
          </cell>
          <cell r="I242" t="str">
            <v>10819</v>
          </cell>
        </row>
        <row r="242">
          <cell r="S242">
            <v>0</v>
          </cell>
        </row>
        <row r="242">
          <cell r="W242" t="str">
            <v>1</v>
          </cell>
        </row>
        <row r="243">
          <cell r="A243" t="str">
            <v>杨杰</v>
          </cell>
          <cell r="B243" t="str">
            <v>厦门办公室</v>
          </cell>
          <cell r="C243" t="str">
            <v>厦门内容部-林碧虹组</v>
          </cell>
        </row>
        <row r="243">
          <cell r="E243" t="str">
            <v>内容编辑</v>
          </cell>
          <cell r="F243" t="str">
            <v>17464953800343017</v>
          </cell>
          <cell r="G243" t="str">
            <v>22</v>
          </cell>
          <cell r="H243" t="str">
            <v>7</v>
          </cell>
          <cell r="I243" t="str">
            <v>10910</v>
          </cell>
        </row>
        <row r="243">
          <cell r="S243">
            <v>0</v>
          </cell>
        </row>
        <row r="243">
          <cell r="W243" t="str">
            <v>1</v>
          </cell>
        </row>
        <row r="244">
          <cell r="A244" t="str">
            <v>庄莲欢</v>
          </cell>
          <cell r="B244" t="str">
            <v>厦门办公室</v>
          </cell>
          <cell r="C244" t="str">
            <v>厦门内容部-林碧虹组</v>
          </cell>
        </row>
        <row r="244">
          <cell r="E244" t="str">
            <v>内容编辑</v>
          </cell>
          <cell r="F244" t="str">
            <v>17525420319832995</v>
          </cell>
          <cell r="G244" t="str">
            <v>22</v>
          </cell>
          <cell r="H244" t="str">
            <v>7</v>
          </cell>
          <cell r="I244" t="str">
            <v>10555</v>
          </cell>
        </row>
        <row r="244">
          <cell r="S244">
            <v>0</v>
          </cell>
        </row>
        <row r="244">
          <cell r="W244" t="str">
            <v>1.5</v>
          </cell>
        </row>
        <row r="245">
          <cell r="A245" t="str">
            <v>蔡惠娜</v>
          </cell>
          <cell r="B245" t="str">
            <v>长泰办公室</v>
          </cell>
          <cell r="C245" t="str">
            <v>厦门内容部-叶聪玲组</v>
          </cell>
        </row>
        <row r="245">
          <cell r="E245" t="str">
            <v>内容编辑</v>
          </cell>
          <cell r="F245" t="str">
            <v>094855650233543709</v>
          </cell>
          <cell r="G245" t="str">
            <v>22</v>
          </cell>
          <cell r="H245" t="str">
            <v>7</v>
          </cell>
          <cell r="I245" t="str">
            <v>13463</v>
          </cell>
        </row>
        <row r="245">
          <cell r="S245">
            <v>0</v>
          </cell>
        </row>
        <row r="245">
          <cell r="W245" t="str">
            <v>2</v>
          </cell>
        </row>
        <row r="246">
          <cell r="A246" t="str">
            <v>卢珠玉</v>
          </cell>
          <cell r="B246" t="str">
            <v>长泰办公室</v>
          </cell>
          <cell r="C246" t="str">
            <v>厦门内容部-叶聪玲组</v>
          </cell>
        </row>
        <row r="246">
          <cell r="E246" t="str">
            <v>内容编辑</v>
          </cell>
          <cell r="F246" t="str">
            <v>1721626017055920</v>
          </cell>
          <cell r="G246" t="str">
            <v>21</v>
          </cell>
          <cell r="H246" t="str">
            <v>7</v>
          </cell>
          <cell r="I246" t="str">
            <v>13004</v>
          </cell>
        </row>
        <row r="246">
          <cell r="S246">
            <v>0</v>
          </cell>
        </row>
        <row r="246">
          <cell r="W246" t="str">
            <v>2.5</v>
          </cell>
        </row>
        <row r="247">
          <cell r="A247" t="str">
            <v>王燕丽</v>
          </cell>
          <cell r="B247" t="str">
            <v>长泰办公室</v>
          </cell>
          <cell r="C247" t="str">
            <v>厦门内容部-叶聪玲组</v>
          </cell>
        </row>
        <row r="247">
          <cell r="E247" t="str">
            <v>内容编辑</v>
          </cell>
          <cell r="F247" t="str">
            <v>17434701312123544</v>
          </cell>
          <cell r="G247" t="str">
            <v>22</v>
          </cell>
          <cell r="H247" t="str">
            <v>7</v>
          </cell>
          <cell r="I247" t="str">
            <v>13114</v>
          </cell>
        </row>
        <row r="247">
          <cell r="S247">
            <v>0</v>
          </cell>
        </row>
        <row r="247">
          <cell r="W247" t="str">
            <v>1</v>
          </cell>
        </row>
        <row r="248">
          <cell r="A248" t="str">
            <v>杨英琴</v>
          </cell>
          <cell r="B248" t="str">
            <v>长泰办公室</v>
          </cell>
          <cell r="C248" t="str">
            <v>厦门内容部-叶聪玲组</v>
          </cell>
        </row>
        <row r="248">
          <cell r="E248" t="str">
            <v>内容编辑</v>
          </cell>
          <cell r="F248" t="str">
            <v>17409705068288871</v>
          </cell>
          <cell r="G248" t="str">
            <v>22</v>
          </cell>
          <cell r="H248" t="str">
            <v>7</v>
          </cell>
          <cell r="I248" t="str">
            <v>13118</v>
          </cell>
        </row>
        <row r="248">
          <cell r="S248">
            <v>0</v>
          </cell>
        </row>
        <row r="248">
          <cell r="W248" t="str">
            <v>1.5</v>
          </cell>
        </row>
        <row r="249">
          <cell r="A249" t="str">
            <v>叶聪玲</v>
          </cell>
          <cell r="B249" t="str">
            <v>长泰办公室</v>
          </cell>
          <cell r="C249" t="str">
            <v>厦门内容部-叶聪玲组</v>
          </cell>
        </row>
        <row r="249">
          <cell r="E249" t="str">
            <v>内容主管</v>
          </cell>
          <cell r="F249" t="str">
            <v>096314406121704446</v>
          </cell>
          <cell r="G249" t="str">
            <v>22</v>
          </cell>
          <cell r="H249" t="str">
            <v>7</v>
          </cell>
          <cell r="I249" t="str">
            <v>13120</v>
          </cell>
        </row>
        <row r="249">
          <cell r="S249">
            <v>0</v>
          </cell>
        </row>
        <row r="249">
          <cell r="W249" t="str">
            <v>1</v>
          </cell>
        </row>
        <row r="250">
          <cell r="A250" t="str">
            <v>郑建珍</v>
          </cell>
          <cell r="B250" t="str">
            <v>长泰办公室</v>
          </cell>
          <cell r="C250" t="str">
            <v>厦门内容部-叶聪玲组</v>
          </cell>
        </row>
        <row r="250">
          <cell r="E250" t="str">
            <v>内容编辑</v>
          </cell>
          <cell r="F250" t="str">
            <v>233257104936410532</v>
          </cell>
          <cell r="G250" t="str">
            <v>22</v>
          </cell>
          <cell r="H250" t="str">
            <v>7</v>
          </cell>
          <cell r="I250" t="str">
            <v>13908</v>
          </cell>
        </row>
        <row r="250">
          <cell r="S250">
            <v>0</v>
          </cell>
        </row>
        <row r="250">
          <cell r="W250" t="str">
            <v>1.5</v>
          </cell>
        </row>
        <row r="251">
          <cell r="A251" t="str">
            <v>高涵</v>
          </cell>
          <cell r="B251" t="str">
            <v>上海办公室</v>
          </cell>
          <cell r="C251" t="str">
            <v>行政部</v>
          </cell>
        </row>
        <row r="251">
          <cell r="E251" t="str">
            <v>IT网络工程师</v>
          </cell>
          <cell r="F251" t="str">
            <v>17579911275821241</v>
          </cell>
          <cell r="G251" t="str">
            <v>12</v>
          </cell>
          <cell r="H251" t="str">
            <v>3</v>
          </cell>
          <cell r="I251" t="str">
            <v>5358</v>
          </cell>
        </row>
        <row r="251">
          <cell r="Q251" t="str">
            <v>1</v>
          </cell>
        </row>
        <row r="251">
          <cell r="S251">
            <v>1</v>
          </cell>
        </row>
        <row r="252">
          <cell r="A252" t="str">
            <v>蒋杰</v>
          </cell>
          <cell r="B252" t="str">
            <v>上海办公室</v>
          </cell>
          <cell r="C252" t="str">
            <v>行政部</v>
          </cell>
        </row>
        <row r="252">
          <cell r="E252" t="str">
            <v>行政&amp;营销总监</v>
          </cell>
          <cell r="F252" t="str">
            <v>09343251641078341</v>
          </cell>
          <cell r="G252" t="str">
            <v>18</v>
          </cell>
          <cell r="H252" t="str">
            <v>7</v>
          </cell>
          <cell r="I252" t="str">
            <v>7947</v>
          </cell>
          <cell r="J252" t="str">
            <v>9</v>
          </cell>
          <cell r="K252" t="str">
            <v>82</v>
          </cell>
        </row>
        <row r="252">
          <cell r="Q252" t="str">
            <v>2</v>
          </cell>
          <cell r="R252" t="str">
            <v>5</v>
          </cell>
          <cell r="S252">
            <v>7</v>
          </cell>
        </row>
        <row r="252">
          <cell r="U252" t="str">
            <v>4</v>
          </cell>
          <cell r="V252" t="str">
            <v>3</v>
          </cell>
        </row>
        <row r="253">
          <cell r="A253" t="str">
            <v>张晓伟</v>
          </cell>
          <cell r="B253" t="str">
            <v>上海办公室</v>
          </cell>
          <cell r="C253" t="str">
            <v>行政部</v>
          </cell>
        </row>
        <row r="253">
          <cell r="E253" t="str">
            <v>IT网络工程师</v>
          </cell>
          <cell r="F253" t="str">
            <v>033007372924234572</v>
          </cell>
          <cell r="G253" t="str">
            <v>20</v>
          </cell>
          <cell r="H253" t="str">
            <v>7</v>
          </cell>
          <cell r="I253" t="str">
            <v>9550</v>
          </cell>
        </row>
        <row r="253">
          <cell r="R253" t="str">
            <v>1</v>
          </cell>
          <cell r="S253">
            <v>1</v>
          </cell>
        </row>
        <row r="253">
          <cell r="V253" t="str">
            <v>20.86</v>
          </cell>
          <cell r="W253" t="str">
            <v>4</v>
          </cell>
        </row>
        <row r="253">
          <cell r="AH253" t="str">
            <v>8</v>
          </cell>
        </row>
        <row r="254">
          <cell r="A254" t="str">
            <v>卢佳</v>
          </cell>
          <cell r="B254" t="str">
            <v>上海办公室</v>
          </cell>
          <cell r="C254" t="str">
            <v>行政部-上海行政部</v>
          </cell>
        </row>
        <row r="254">
          <cell r="E254" t="str">
            <v>行政主管</v>
          </cell>
          <cell r="F254" t="str">
            <v>16048885321432486</v>
          </cell>
          <cell r="G254" t="str">
            <v>23</v>
          </cell>
          <cell r="H254" t="str">
            <v>7</v>
          </cell>
          <cell r="I254" t="str">
            <v>11998</v>
          </cell>
          <cell r="J254" t="str">
            <v>2</v>
          </cell>
          <cell r="K254" t="str">
            <v>2</v>
          </cell>
        </row>
        <row r="254">
          <cell r="R254" t="str">
            <v>1</v>
          </cell>
          <cell r="S254">
            <v>1</v>
          </cell>
        </row>
        <row r="254">
          <cell r="V254" t="str">
            <v>23.36</v>
          </cell>
        </row>
        <row r="255">
          <cell r="A255" t="str">
            <v>汤雨坚</v>
          </cell>
          <cell r="B255" t="str">
            <v>上海办公室</v>
          </cell>
          <cell r="C255" t="str">
            <v>行政部-上海行政部</v>
          </cell>
        </row>
        <row r="255">
          <cell r="E255" t="str">
            <v>行政前台</v>
          </cell>
          <cell r="F255" t="str">
            <v>17439906519122133</v>
          </cell>
          <cell r="G255" t="str">
            <v>22</v>
          </cell>
          <cell r="H255" t="str">
            <v>7</v>
          </cell>
          <cell r="I255" t="str">
            <v>10945</v>
          </cell>
        </row>
        <row r="255">
          <cell r="O255" t="str">
            <v>4</v>
          </cell>
          <cell r="P255" t="str">
            <v>238</v>
          </cell>
        </row>
        <row r="255">
          <cell r="S255">
            <v>0</v>
          </cell>
        </row>
        <row r="255">
          <cell r="X255" t="str">
            <v>8</v>
          </cell>
        </row>
        <row r="256">
          <cell r="A256" t="str">
            <v>周彤</v>
          </cell>
          <cell r="B256" t="str">
            <v>上海办公室</v>
          </cell>
          <cell r="C256" t="str">
            <v>行政部-上海行政部</v>
          </cell>
        </row>
        <row r="256">
          <cell r="E256" t="str">
            <v>行政前台</v>
          </cell>
          <cell r="F256" t="str">
            <v>1836052434694268</v>
          </cell>
          <cell r="G256" t="str">
            <v>22</v>
          </cell>
          <cell r="H256" t="str">
            <v>7</v>
          </cell>
          <cell r="I256" t="str">
            <v>10666</v>
          </cell>
        </row>
        <row r="256">
          <cell r="S256">
            <v>0</v>
          </cell>
        </row>
        <row r="256">
          <cell r="W256" t="str">
            <v>1.5</v>
          </cell>
        </row>
        <row r="257">
          <cell r="A257" t="str">
            <v>蔡天竹</v>
          </cell>
          <cell r="B257" t="str">
            <v>上海办公室</v>
          </cell>
          <cell r="C257" t="str">
            <v>业务二部</v>
          </cell>
        </row>
        <row r="257">
          <cell r="E257" t="str">
            <v>新媒体运营</v>
          </cell>
          <cell r="F257" t="str">
            <v>1750643665059829</v>
          </cell>
          <cell r="G257" t="str">
            <v>23</v>
          </cell>
          <cell r="H257" t="str">
            <v>7</v>
          </cell>
          <cell r="I257" t="str">
            <v>11414</v>
          </cell>
        </row>
        <row r="257">
          <cell r="S257">
            <v>0</v>
          </cell>
        </row>
        <row r="258">
          <cell r="A258" t="str">
            <v>段玉姝</v>
          </cell>
          <cell r="B258" t="str">
            <v>上海办公室</v>
          </cell>
          <cell r="C258" t="str">
            <v>业务二部</v>
          </cell>
        </row>
        <row r="258">
          <cell r="E258" t="str">
            <v>外教运营</v>
          </cell>
          <cell r="F258" t="str">
            <v>17476234262266983</v>
          </cell>
          <cell r="G258" t="str">
            <v>24</v>
          </cell>
          <cell r="H258" t="str">
            <v>7</v>
          </cell>
          <cell r="I258" t="str">
            <v>11693</v>
          </cell>
          <cell r="J258" t="str">
            <v>3</v>
          </cell>
          <cell r="K258" t="str">
            <v>7</v>
          </cell>
        </row>
        <row r="258">
          <cell r="S258">
            <v>0</v>
          </cell>
        </row>
        <row r="258">
          <cell r="W258" t="str">
            <v>1</v>
          </cell>
        </row>
        <row r="258">
          <cell r="AH258" t="str">
            <v>4</v>
          </cell>
        </row>
        <row r="258">
          <cell r="AJ258" t="str">
            <v>4</v>
          </cell>
        </row>
        <row r="259">
          <cell r="A259" t="str">
            <v>黄泓博</v>
          </cell>
          <cell r="B259" t="str">
            <v>上海办公室</v>
          </cell>
          <cell r="C259" t="str">
            <v>业务二部</v>
          </cell>
        </row>
        <row r="259">
          <cell r="E259" t="str">
            <v>外教运营</v>
          </cell>
          <cell r="F259" t="str">
            <v>17599753045923334</v>
          </cell>
        </row>
        <row r="259">
          <cell r="S259">
            <v>0</v>
          </cell>
        </row>
        <row r="260">
          <cell r="A260" t="str">
            <v>牟立强</v>
          </cell>
          <cell r="B260" t="str">
            <v>上海办公室</v>
          </cell>
          <cell r="C260" t="str">
            <v>业务二部</v>
          </cell>
        </row>
        <row r="260">
          <cell r="E260" t="str">
            <v>业务二部总监</v>
          </cell>
          <cell r="F260" t="str">
            <v>0938113729135982</v>
          </cell>
          <cell r="G260" t="str">
            <v>23</v>
          </cell>
          <cell r="H260" t="str">
            <v>7</v>
          </cell>
          <cell r="I260" t="str">
            <v>10949</v>
          </cell>
          <cell r="J260" t="str">
            <v>16</v>
          </cell>
          <cell r="K260" t="str">
            <v>218</v>
          </cell>
          <cell r="L260" t="str">
            <v>4</v>
          </cell>
          <cell r="M260" t="str">
            <v>210</v>
          </cell>
        </row>
        <row r="260">
          <cell r="Q260" t="str">
            <v>1</v>
          </cell>
        </row>
        <row r="260">
          <cell r="S260">
            <v>1</v>
          </cell>
        </row>
        <row r="260">
          <cell r="Z260" t="str">
            <v>8</v>
          </cell>
        </row>
        <row r="260">
          <cell r="AH260" t="str">
            <v>8</v>
          </cell>
        </row>
        <row r="261">
          <cell r="A261" t="str">
            <v>孙静怡</v>
          </cell>
          <cell r="B261" t="str">
            <v>上海办公室</v>
          </cell>
          <cell r="C261" t="str">
            <v>业务二部</v>
          </cell>
        </row>
        <row r="261">
          <cell r="E261" t="str">
            <v>业务运营</v>
          </cell>
          <cell r="F261" t="str">
            <v>16204394588291280</v>
          </cell>
          <cell r="G261" t="str">
            <v>20</v>
          </cell>
          <cell r="H261" t="str">
            <v>7</v>
          </cell>
          <cell r="I261" t="str">
            <v>11823</v>
          </cell>
        </row>
        <row r="261">
          <cell r="S261">
            <v>0</v>
          </cell>
        </row>
        <row r="261">
          <cell r="U261" t="str">
            <v>4</v>
          </cell>
        </row>
        <row r="261">
          <cell r="W261" t="str">
            <v>1</v>
          </cell>
        </row>
        <row r="261">
          <cell r="AH261" t="str">
            <v>4</v>
          </cell>
        </row>
        <row r="261">
          <cell r="AJ261" t="str">
            <v>4</v>
          </cell>
        </row>
        <row r="262">
          <cell r="A262" t="str">
            <v>吴戈</v>
          </cell>
          <cell r="B262" t="str">
            <v>上海办公室</v>
          </cell>
          <cell r="C262" t="str">
            <v>业务二部</v>
          </cell>
        </row>
        <row r="262">
          <cell r="E262" t="str">
            <v>业务运营</v>
          </cell>
          <cell r="F262" t="str">
            <v>16067879370041088</v>
          </cell>
          <cell r="G262" t="str">
            <v>23</v>
          </cell>
          <cell r="H262" t="str">
            <v>7</v>
          </cell>
          <cell r="I262" t="str">
            <v>11221</v>
          </cell>
          <cell r="J262" t="str">
            <v>4</v>
          </cell>
          <cell r="K262" t="str">
            <v>20</v>
          </cell>
        </row>
        <row r="262">
          <cell r="S262">
            <v>0</v>
          </cell>
        </row>
        <row r="263">
          <cell r="A263" t="str">
            <v>许宁</v>
          </cell>
          <cell r="B263" t="str">
            <v>上海办公室</v>
          </cell>
          <cell r="C263" t="str">
            <v>业务二部</v>
          </cell>
        </row>
        <row r="263">
          <cell r="E263" t="str">
            <v>外教运营</v>
          </cell>
          <cell r="F263" t="str">
            <v>17331041860508679</v>
          </cell>
          <cell r="G263" t="str">
            <v>20</v>
          </cell>
          <cell r="H263" t="str">
            <v>7</v>
          </cell>
          <cell r="I263" t="str">
            <v>9816</v>
          </cell>
        </row>
        <row r="263">
          <cell r="S263">
            <v>0</v>
          </cell>
        </row>
        <row r="263">
          <cell r="W263" t="str">
            <v>0.5</v>
          </cell>
          <cell r="X263" t="str">
            <v>20</v>
          </cell>
        </row>
        <row r="264">
          <cell r="A264" t="str">
            <v>杨晓俊</v>
          </cell>
          <cell r="B264" t="str">
            <v>上海办公室</v>
          </cell>
          <cell r="C264" t="str">
            <v>业务二部</v>
          </cell>
        </row>
        <row r="264">
          <cell r="E264" t="str">
            <v>业务运营</v>
          </cell>
          <cell r="F264" t="str">
            <v>17530629577814299</v>
          </cell>
          <cell r="G264" t="str">
            <v>23</v>
          </cell>
          <cell r="H264" t="str">
            <v>7</v>
          </cell>
          <cell r="I264" t="str">
            <v>11210</v>
          </cell>
        </row>
        <row r="264">
          <cell r="S264">
            <v>0</v>
          </cell>
        </row>
        <row r="265">
          <cell r="A265" t="str">
            <v>张冰聪</v>
          </cell>
          <cell r="B265" t="str">
            <v>上海办公室</v>
          </cell>
          <cell r="C265" t="str">
            <v>业务二部</v>
          </cell>
        </row>
        <row r="265">
          <cell r="E265" t="str">
            <v>业务运营</v>
          </cell>
          <cell r="F265" t="str">
            <v>17524577978106716</v>
          </cell>
          <cell r="G265" t="str">
            <v>23</v>
          </cell>
          <cell r="H265" t="str">
            <v>7</v>
          </cell>
          <cell r="I265" t="str">
            <v>10845</v>
          </cell>
          <cell r="J265" t="str">
            <v>8</v>
          </cell>
          <cell r="K265" t="str">
            <v>40</v>
          </cell>
        </row>
        <row r="265">
          <cell r="S265">
            <v>0</v>
          </cell>
        </row>
        <row r="265">
          <cell r="X265" t="str">
            <v>5.5</v>
          </cell>
        </row>
        <row r="266">
          <cell r="A266" t="str">
            <v>朱晓荣</v>
          </cell>
          <cell r="B266" t="str">
            <v>上海办公室</v>
          </cell>
          <cell r="C266" t="str">
            <v>业务二部</v>
          </cell>
        </row>
        <row r="266">
          <cell r="E266" t="str">
            <v>外教运营</v>
          </cell>
          <cell r="F266" t="str">
            <v>17464966685482256</v>
          </cell>
          <cell r="G266" t="str">
            <v>21</v>
          </cell>
          <cell r="H266" t="str">
            <v>7</v>
          </cell>
          <cell r="I266" t="str">
            <v>10494</v>
          </cell>
        </row>
        <row r="266">
          <cell r="S266">
            <v>0</v>
          </cell>
        </row>
        <row r="266">
          <cell r="X266" t="str">
            <v>16</v>
          </cell>
        </row>
        <row r="267">
          <cell r="A267" t="str">
            <v>左品爽</v>
          </cell>
          <cell r="B267" t="str">
            <v>上海办公室</v>
          </cell>
          <cell r="C267" t="str">
            <v>业务二部</v>
          </cell>
        </row>
        <row r="267">
          <cell r="E267" t="str">
            <v>外教教研</v>
          </cell>
          <cell r="F267" t="str">
            <v>17560868425308784</v>
          </cell>
          <cell r="G267" t="str">
            <v>23</v>
          </cell>
          <cell r="H267" t="str">
            <v>7</v>
          </cell>
          <cell r="I267" t="str">
            <v>11264</v>
          </cell>
        </row>
        <row r="267">
          <cell r="O267" t="str">
            <v>1</v>
          </cell>
          <cell r="P267" t="str">
            <v>22</v>
          </cell>
        </row>
        <row r="267">
          <cell r="S267">
            <v>0</v>
          </cell>
        </row>
        <row r="267">
          <cell r="V267" t="str">
            <v>3</v>
          </cell>
        </row>
        <row r="268">
          <cell r="A268" t="str">
            <v>扶廷婷</v>
          </cell>
          <cell r="B268" t="str">
            <v>上海办公室</v>
          </cell>
          <cell r="C268" t="str">
            <v>业务一部</v>
          </cell>
        </row>
        <row r="268">
          <cell r="E268" t="str">
            <v>培训讲师</v>
          </cell>
          <cell r="F268" t="str">
            <v>17550510844887713</v>
          </cell>
          <cell r="G268" t="str">
            <v>21</v>
          </cell>
          <cell r="H268" t="str">
            <v>7</v>
          </cell>
          <cell r="I268" t="str">
            <v>10786</v>
          </cell>
          <cell r="J268" t="str">
            <v>1</v>
          </cell>
          <cell r="K268" t="str">
            <v>2</v>
          </cell>
        </row>
        <row r="268">
          <cell r="S268">
            <v>0</v>
          </cell>
        </row>
        <row r="268">
          <cell r="U268" t="str">
            <v>1</v>
          </cell>
        </row>
        <row r="268">
          <cell r="X268" t="str">
            <v>8</v>
          </cell>
        </row>
        <row r="269">
          <cell r="A269" t="str">
            <v>胡惜文</v>
          </cell>
          <cell r="B269" t="str">
            <v>上海办公室</v>
          </cell>
          <cell r="C269" t="str">
            <v>业务一部</v>
          </cell>
        </row>
        <row r="269">
          <cell r="E269" t="str">
            <v>业务一部经理</v>
          </cell>
          <cell r="F269" t="str">
            <v>283240403032500940</v>
          </cell>
          <cell r="G269" t="str">
            <v>17</v>
          </cell>
          <cell r="H269" t="str">
            <v>7</v>
          </cell>
          <cell r="I269" t="str">
            <v>10249</v>
          </cell>
        </row>
        <row r="269">
          <cell r="S269">
            <v>0</v>
          </cell>
        </row>
        <row r="269">
          <cell r="U269" t="str">
            <v>6.13</v>
          </cell>
        </row>
        <row r="269">
          <cell r="W269" t="str">
            <v>1</v>
          </cell>
        </row>
        <row r="269">
          <cell r="AF269" t="str">
            <v>2</v>
          </cell>
        </row>
        <row r="270">
          <cell r="A270" t="str">
            <v>陈瑛楠</v>
          </cell>
          <cell r="B270" t="str">
            <v>上海办公室</v>
          </cell>
          <cell r="C270" t="str">
            <v>业务一部-口才事业部</v>
          </cell>
        </row>
        <row r="270">
          <cell r="E270" t="str">
            <v>口才事业部主管</v>
          </cell>
          <cell r="F270" t="str">
            <v>17464972969376453</v>
          </cell>
          <cell r="G270" t="str">
            <v>20</v>
          </cell>
          <cell r="H270" t="str">
            <v>7</v>
          </cell>
          <cell r="I270" t="str">
            <v>11724</v>
          </cell>
          <cell r="J270" t="str">
            <v>1</v>
          </cell>
          <cell r="K270" t="str">
            <v>11</v>
          </cell>
        </row>
        <row r="270">
          <cell r="S270">
            <v>0</v>
          </cell>
        </row>
        <row r="270">
          <cell r="U270" t="str">
            <v>4</v>
          </cell>
        </row>
        <row r="270">
          <cell r="W270" t="str">
            <v>1</v>
          </cell>
        </row>
        <row r="271">
          <cell r="A271" t="str">
            <v>贾云成</v>
          </cell>
          <cell r="B271" t="str">
            <v>上海办公室</v>
          </cell>
          <cell r="C271" t="str">
            <v>业务一部-口才事业部</v>
          </cell>
        </row>
        <row r="271">
          <cell r="E271" t="str">
            <v>口才教研</v>
          </cell>
          <cell r="F271" t="str">
            <v>17500424892225341</v>
          </cell>
          <cell r="G271" t="str">
            <v>23</v>
          </cell>
          <cell r="H271" t="str">
            <v>7</v>
          </cell>
          <cell r="I271" t="str">
            <v>12005</v>
          </cell>
          <cell r="J271" t="str">
            <v>5</v>
          </cell>
          <cell r="K271" t="str">
            <v>14</v>
          </cell>
        </row>
        <row r="271">
          <cell r="S271">
            <v>0</v>
          </cell>
        </row>
        <row r="272">
          <cell r="A272" t="str">
            <v>张拴拴</v>
          </cell>
          <cell r="B272" t="str">
            <v>上海办公室</v>
          </cell>
          <cell r="C272" t="str">
            <v>业务一部-口才事业部</v>
          </cell>
        </row>
        <row r="272">
          <cell r="E272" t="str">
            <v>口才教研</v>
          </cell>
          <cell r="F272" t="str">
            <v>17500412787614985</v>
          </cell>
          <cell r="G272" t="str">
            <v>23</v>
          </cell>
          <cell r="H272" t="str">
            <v>7</v>
          </cell>
          <cell r="I272" t="str">
            <v>12713</v>
          </cell>
        </row>
        <row r="272">
          <cell r="S272">
            <v>0</v>
          </cell>
        </row>
        <row r="273">
          <cell r="A273" t="str">
            <v>张毓倩</v>
          </cell>
          <cell r="B273" t="str">
            <v>上海办公室</v>
          </cell>
          <cell r="C273" t="str">
            <v>业务一部-口才事业部</v>
          </cell>
        </row>
        <row r="273">
          <cell r="E273" t="str">
            <v>口才教研</v>
          </cell>
          <cell r="F273" t="str">
            <v>17599751025163833</v>
          </cell>
        </row>
        <row r="273">
          <cell r="S273">
            <v>0</v>
          </cell>
        </row>
        <row r="274">
          <cell r="A274" t="str">
            <v>贾潇</v>
          </cell>
          <cell r="B274" t="str">
            <v>上海办公室</v>
          </cell>
          <cell r="C274" t="str">
            <v>业务一部-美术事业部</v>
          </cell>
        </row>
        <row r="274">
          <cell r="E274" t="str">
            <v>市场推广</v>
          </cell>
          <cell r="F274" t="str">
            <v>17137513499952585</v>
          </cell>
          <cell r="G274" t="str">
            <v>19</v>
          </cell>
          <cell r="H274" t="str">
            <v>7</v>
          </cell>
          <cell r="I274" t="str">
            <v>10205</v>
          </cell>
          <cell r="J274" t="str">
            <v>1</v>
          </cell>
          <cell r="K274" t="str">
            <v>5</v>
          </cell>
        </row>
        <row r="274">
          <cell r="S274">
            <v>0</v>
          </cell>
        </row>
        <row r="274">
          <cell r="U274" t="str">
            <v>4</v>
          </cell>
          <cell r="V274" t="str">
            <v>13.67</v>
          </cell>
          <cell r="W274" t="str">
            <v>1</v>
          </cell>
        </row>
        <row r="274">
          <cell r="Z274" t="str">
            <v>4</v>
          </cell>
        </row>
        <row r="274">
          <cell r="AH274" t="str">
            <v>4</v>
          </cell>
        </row>
        <row r="275">
          <cell r="A275" t="str">
            <v>乐敏</v>
          </cell>
          <cell r="B275" t="str">
            <v>上海办公室</v>
          </cell>
          <cell r="C275" t="str">
            <v>业务一部-美术事业部</v>
          </cell>
        </row>
        <row r="275">
          <cell r="E275" t="str">
            <v>美术事业部主管</v>
          </cell>
          <cell r="F275" t="str">
            <v>16896503353323723</v>
          </cell>
          <cell r="G275" t="str">
            <v>22</v>
          </cell>
          <cell r="H275" t="str">
            <v>7</v>
          </cell>
          <cell r="I275" t="str">
            <v>10411</v>
          </cell>
        </row>
        <row r="275">
          <cell r="S275">
            <v>0</v>
          </cell>
        </row>
        <row r="275">
          <cell r="V275" t="str">
            <v>32.67</v>
          </cell>
        </row>
        <row r="275">
          <cell r="Z275" t="str">
            <v>21.5</v>
          </cell>
        </row>
        <row r="275">
          <cell r="AH275" t="str">
            <v>4.5</v>
          </cell>
        </row>
        <row r="276">
          <cell r="A276" t="str">
            <v>王秀婷</v>
          </cell>
          <cell r="B276" t="str">
            <v>上海办公室</v>
          </cell>
          <cell r="C276" t="str">
            <v>业务一部-美术事业部</v>
          </cell>
        </row>
        <row r="276">
          <cell r="E276" t="str">
            <v>美术高级教研</v>
          </cell>
          <cell r="F276" t="str">
            <v>1691978185329977</v>
          </cell>
          <cell r="G276" t="str">
            <v>16</v>
          </cell>
          <cell r="H276" t="str">
            <v>7</v>
          </cell>
          <cell r="I276" t="str">
            <v>7881</v>
          </cell>
        </row>
        <row r="276">
          <cell r="S276">
            <v>0</v>
          </cell>
        </row>
        <row r="276">
          <cell r="V276" t="str">
            <v>10.67</v>
          </cell>
        </row>
        <row r="276">
          <cell r="X276" t="str">
            <v>8</v>
          </cell>
          <cell r="Y276" t="str">
            <v>6</v>
          </cell>
          <cell r="Z276" t="str">
            <v>1</v>
          </cell>
        </row>
        <row r="277">
          <cell r="A277" t="str">
            <v>章婷</v>
          </cell>
          <cell r="B277" t="str">
            <v>上海办公室</v>
          </cell>
          <cell r="C277" t="str">
            <v>业务一部-美术事业部</v>
          </cell>
        </row>
        <row r="277">
          <cell r="E277" t="str">
            <v>美术高级教研</v>
          </cell>
          <cell r="F277" t="str">
            <v>16919780778741342</v>
          </cell>
          <cell r="G277" t="str">
            <v>23</v>
          </cell>
          <cell r="H277" t="str">
            <v>7</v>
          </cell>
          <cell r="I277" t="str">
            <v>10154</v>
          </cell>
          <cell r="J277" t="str">
            <v>2</v>
          </cell>
          <cell r="K277" t="str">
            <v>14</v>
          </cell>
        </row>
        <row r="277">
          <cell r="S277">
            <v>0</v>
          </cell>
        </row>
        <row r="277">
          <cell r="V277" t="str">
            <v>11</v>
          </cell>
        </row>
        <row r="277">
          <cell r="X277" t="str">
            <v>8</v>
          </cell>
        </row>
        <row r="277">
          <cell r="Z277" t="str">
            <v>8</v>
          </cell>
        </row>
        <row r="277">
          <cell r="AH277" t="str">
            <v>4.5</v>
          </cell>
        </row>
        <row r="278">
          <cell r="A278" t="str">
            <v>周莹</v>
          </cell>
          <cell r="B278" t="str">
            <v>上海办公室</v>
          </cell>
          <cell r="C278" t="str">
            <v>业务一部-美术事业部</v>
          </cell>
        </row>
        <row r="278">
          <cell r="E278" t="str">
            <v>学科运营</v>
          </cell>
          <cell r="F278" t="str">
            <v>17560866054361761</v>
          </cell>
          <cell r="G278" t="str">
            <v>24</v>
          </cell>
          <cell r="H278" t="str">
            <v>7</v>
          </cell>
          <cell r="I278" t="str">
            <v>11450</v>
          </cell>
          <cell r="J278" t="str">
            <v>3</v>
          </cell>
          <cell r="K278" t="str">
            <v>24</v>
          </cell>
        </row>
        <row r="278">
          <cell r="S278">
            <v>0</v>
          </cell>
        </row>
        <row r="278">
          <cell r="Y278" t="str">
            <v>0.5</v>
          </cell>
        </row>
        <row r="278">
          <cell r="AH278" t="str">
            <v>4.5</v>
          </cell>
        </row>
        <row r="278">
          <cell r="AJ278" t="str">
            <v>4.5</v>
          </cell>
        </row>
        <row r="279">
          <cell r="A279" t="str">
            <v>顾慧</v>
          </cell>
          <cell r="B279" t="str">
            <v>上海办公室</v>
          </cell>
          <cell r="C279" t="str">
            <v>业务一部-商务组</v>
          </cell>
        </row>
        <row r="279">
          <cell r="E279" t="str">
            <v>商务BD</v>
          </cell>
          <cell r="F279" t="str">
            <v>17173813500174195</v>
          </cell>
          <cell r="G279" t="str">
            <v>20</v>
          </cell>
          <cell r="H279" t="str">
            <v>7</v>
          </cell>
          <cell r="I279" t="str">
            <v>10620</v>
          </cell>
          <cell r="J279" t="str">
            <v>2</v>
          </cell>
          <cell r="K279" t="str">
            <v>3</v>
          </cell>
        </row>
        <row r="279">
          <cell r="S279">
            <v>0</v>
          </cell>
        </row>
        <row r="279">
          <cell r="U279" t="str">
            <v>3.13</v>
          </cell>
          <cell r="V279" t="str">
            <v>3.5</v>
          </cell>
        </row>
        <row r="279">
          <cell r="Z279" t="str">
            <v>13</v>
          </cell>
        </row>
        <row r="279">
          <cell r="AH279" t="str">
            <v>8</v>
          </cell>
        </row>
        <row r="280">
          <cell r="A280" t="str">
            <v>周子蛟</v>
          </cell>
          <cell r="B280" t="str">
            <v>上海办公室</v>
          </cell>
          <cell r="C280" t="str">
            <v>业务一部-商务组</v>
          </cell>
        </row>
        <row r="280">
          <cell r="E280" t="str">
            <v>商务BD</v>
          </cell>
          <cell r="F280" t="str">
            <v>16145628964723212</v>
          </cell>
          <cell r="G280" t="str">
            <v>23</v>
          </cell>
          <cell r="H280" t="str">
            <v>7</v>
          </cell>
          <cell r="I280" t="str">
            <v>9926</v>
          </cell>
          <cell r="J280" t="str">
            <v>3</v>
          </cell>
          <cell r="K280" t="str">
            <v>59</v>
          </cell>
        </row>
        <row r="280">
          <cell r="S280">
            <v>0</v>
          </cell>
        </row>
        <row r="280">
          <cell r="V280" t="str">
            <v>69.95</v>
          </cell>
        </row>
        <row r="280">
          <cell r="Y280" t="str">
            <v>1</v>
          </cell>
          <cell r="Z280" t="str">
            <v>9.5</v>
          </cell>
        </row>
        <row r="280">
          <cell r="AH280" t="str">
            <v>5.5</v>
          </cell>
        </row>
        <row r="281">
          <cell r="A281" t="str">
            <v>迟天宇</v>
          </cell>
          <cell r="B281" t="str">
            <v>上海办公室</v>
          </cell>
          <cell r="C281" t="str">
            <v>业务一部-市场渠道组</v>
          </cell>
        </row>
        <row r="281">
          <cell r="E281" t="str">
            <v>平面设计</v>
          </cell>
          <cell r="F281" t="str">
            <v>17585073749269955</v>
          </cell>
          <cell r="G281" t="str">
            <v>8</v>
          </cell>
          <cell r="H281" t="str">
            <v>1</v>
          </cell>
          <cell r="I281" t="str">
            <v>3946</v>
          </cell>
        </row>
        <row r="281">
          <cell r="S281">
            <v>0</v>
          </cell>
        </row>
        <row r="282">
          <cell r="A282" t="str">
            <v>何尚杰</v>
          </cell>
          <cell r="B282" t="str">
            <v>上海办公室</v>
          </cell>
          <cell r="C282" t="str">
            <v>业务一部-市场渠道组</v>
          </cell>
        </row>
        <row r="282">
          <cell r="E282" t="str">
            <v>业务主管</v>
          </cell>
          <cell r="F282" t="str">
            <v>2223253720274347</v>
          </cell>
          <cell r="G282" t="str">
            <v>19</v>
          </cell>
          <cell r="H282" t="str">
            <v>7</v>
          </cell>
          <cell r="I282" t="str">
            <v>11770</v>
          </cell>
          <cell r="J282" t="str">
            <v>1</v>
          </cell>
          <cell r="K282" t="str">
            <v>3</v>
          </cell>
        </row>
        <row r="282">
          <cell r="S282">
            <v>0</v>
          </cell>
        </row>
        <row r="282">
          <cell r="U282" t="str">
            <v>4</v>
          </cell>
          <cell r="V282" t="str">
            <v>1.67</v>
          </cell>
        </row>
        <row r="282">
          <cell r="X282" t="str">
            <v>12</v>
          </cell>
          <cell r="Y282" t="str">
            <v>0.5</v>
          </cell>
        </row>
        <row r="282">
          <cell r="AH282" t="str">
            <v>8</v>
          </cell>
        </row>
        <row r="283">
          <cell r="A283" t="str">
            <v>王澜滔</v>
          </cell>
          <cell r="B283" t="str">
            <v>上海办公室</v>
          </cell>
          <cell r="C283" t="str">
            <v>业务一部-市场渠道组</v>
          </cell>
        </row>
        <row r="283">
          <cell r="E283" t="str">
            <v>平面设计</v>
          </cell>
          <cell r="F283" t="str">
            <v>184037346529339523</v>
          </cell>
          <cell r="G283" t="str">
            <v>19</v>
          </cell>
          <cell r="H283" t="str">
            <v>7</v>
          </cell>
          <cell r="I283" t="str">
            <v>9742</v>
          </cell>
          <cell r="J283" t="str">
            <v>4</v>
          </cell>
          <cell r="K283" t="str">
            <v>20</v>
          </cell>
        </row>
        <row r="283">
          <cell r="S283">
            <v>0</v>
          </cell>
        </row>
        <row r="283">
          <cell r="W283" t="str">
            <v>1</v>
          </cell>
          <cell r="X283" t="str">
            <v>24</v>
          </cell>
        </row>
        <row r="284">
          <cell r="A284" t="str">
            <v>蔡璐滢</v>
          </cell>
          <cell r="B284" t="str">
            <v>厦门办公室</v>
          </cell>
          <cell r="C284" t="str">
            <v>业务一部-书法事业部</v>
          </cell>
        </row>
        <row r="284">
          <cell r="E284" t="str">
            <v>平面设计</v>
          </cell>
          <cell r="F284" t="str">
            <v>16916303970046583</v>
          </cell>
          <cell r="G284" t="str">
            <v>23</v>
          </cell>
          <cell r="H284" t="str">
            <v>7</v>
          </cell>
          <cell r="I284" t="str">
            <v>11146</v>
          </cell>
        </row>
        <row r="284">
          <cell r="S284">
            <v>0</v>
          </cell>
        </row>
        <row r="285">
          <cell r="A285" t="str">
            <v>陈雪清</v>
          </cell>
          <cell r="B285" t="str">
            <v>厦门办公室</v>
          </cell>
          <cell r="C285" t="str">
            <v>业务一部-书法事业部</v>
          </cell>
        </row>
        <row r="285">
          <cell r="E285" t="str">
            <v>书法高级教研</v>
          </cell>
          <cell r="F285" t="str">
            <v>16883533247393210</v>
          </cell>
          <cell r="G285" t="str">
            <v>21</v>
          </cell>
          <cell r="H285" t="str">
            <v>7</v>
          </cell>
          <cell r="I285" t="str">
            <v>10586</v>
          </cell>
        </row>
        <row r="285">
          <cell r="S285">
            <v>0</v>
          </cell>
        </row>
        <row r="285">
          <cell r="AG285" t="str">
            <v>2</v>
          </cell>
        </row>
        <row r="286">
          <cell r="A286" t="str">
            <v>陈子英（离职）</v>
          </cell>
          <cell r="B286" t="str">
            <v>未加入考勤组</v>
          </cell>
          <cell r="C286" t="str">
            <v>业务一部-书法事业部</v>
          </cell>
        </row>
        <row r="286">
          <cell r="E286" t="str">
            <v>新媒体运营</v>
          </cell>
          <cell r="F286" t="str">
            <v>17542705421036047</v>
          </cell>
          <cell r="G286" t="str">
            <v>21</v>
          </cell>
          <cell r="H286" t="str">
            <v>7</v>
          </cell>
          <cell r="I286" t="str">
            <v>10472</v>
          </cell>
          <cell r="J286" t="str">
            <v>5</v>
          </cell>
          <cell r="K286" t="str">
            <v>9</v>
          </cell>
        </row>
        <row r="286">
          <cell r="S286">
            <v>0</v>
          </cell>
        </row>
        <row r="286">
          <cell r="X286" t="str">
            <v>3</v>
          </cell>
        </row>
        <row r="287">
          <cell r="A287" t="str">
            <v>方超印</v>
          </cell>
          <cell r="B287" t="str">
            <v>厦门办公室</v>
          </cell>
          <cell r="C287" t="str">
            <v>业务一部-书法事业部</v>
          </cell>
        </row>
        <row r="287">
          <cell r="E287" t="str">
            <v>书法高级教研</v>
          </cell>
          <cell r="F287" t="str">
            <v>17421889291324039</v>
          </cell>
          <cell r="G287" t="str">
            <v>21</v>
          </cell>
          <cell r="H287" t="str">
            <v>7</v>
          </cell>
          <cell r="I287" t="str">
            <v>10389</v>
          </cell>
        </row>
        <row r="287">
          <cell r="S287">
            <v>0</v>
          </cell>
        </row>
        <row r="287">
          <cell r="W287" t="str">
            <v>1</v>
          </cell>
          <cell r="X287" t="str">
            <v>8</v>
          </cell>
        </row>
        <row r="288">
          <cell r="A288" t="str">
            <v>方志海</v>
          </cell>
          <cell r="B288" t="str">
            <v>厦门办公室</v>
          </cell>
          <cell r="C288" t="str">
            <v>业务一部-书法事业部</v>
          </cell>
        </row>
        <row r="288">
          <cell r="E288" t="str">
            <v>书法高级教研</v>
          </cell>
          <cell r="F288" t="str">
            <v>16890394482972111</v>
          </cell>
          <cell r="G288" t="str">
            <v>23</v>
          </cell>
          <cell r="H288" t="str">
            <v>7</v>
          </cell>
          <cell r="I288" t="str">
            <v>11788</v>
          </cell>
          <cell r="J288" t="str">
            <v>1</v>
          </cell>
          <cell r="K288" t="str">
            <v>3</v>
          </cell>
        </row>
        <row r="288">
          <cell r="S288">
            <v>0</v>
          </cell>
        </row>
        <row r="289">
          <cell r="A289" t="str">
            <v>黄培源</v>
          </cell>
          <cell r="B289" t="str">
            <v>厦门办公室</v>
          </cell>
          <cell r="C289" t="str">
            <v>业务一部-书法事业部</v>
          </cell>
        </row>
        <row r="289">
          <cell r="E289" t="str">
            <v>新媒体运营</v>
          </cell>
          <cell r="F289" t="str">
            <v>17197992899865562</v>
          </cell>
          <cell r="G289" t="str">
            <v>22</v>
          </cell>
          <cell r="H289" t="str">
            <v>7</v>
          </cell>
          <cell r="I289" t="str">
            <v>10699</v>
          </cell>
        </row>
        <row r="289">
          <cell r="S289">
            <v>0</v>
          </cell>
        </row>
        <row r="289">
          <cell r="W289" t="str">
            <v>1</v>
          </cell>
        </row>
        <row r="290">
          <cell r="A290" t="str">
            <v>刘天来</v>
          </cell>
          <cell r="B290" t="str">
            <v>厦门办公室</v>
          </cell>
          <cell r="C290" t="str">
            <v>业务一部-书法事业部</v>
          </cell>
        </row>
        <row r="290">
          <cell r="E290" t="str">
            <v>书法事业部主管</v>
          </cell>
          <cell r="F290" t="str">
            <v>16883539506411384</v>
          </cell>
          <cell r="G290" t="str">
            <v>22</v>
          </cell>
          <cell r="H290" t="str">
            <v>7</v>
          </cell>
          <cell r="I290" t="str">
            <v>12084</v>
          </cell>
        </row>
        <row r="290">
          <cell r="S290">
            <v>0</v>
          </cell>
        </row>
        <row r="290">
          <cell r="U290" t="str">
            <v>4</v>
          </cell>
          <cell r="V290" t="str">
            <v>7</v>
          </cell>
        </row>
        <row r="290">
          <cell r="Z290" t="str">
            <v>4.5</v>
          </cell>
        </row>
        <row r="291">
          <cell r="A291" t="str">
            <v>潘惠心</v>
          </cell>
          <cell r="B291" t="str">
            <v>厦门办公室</v>
          </cell>
          <cell r="C291" t="str">
            <v>业务一部-书法事业部</v>
          </cell>
        </row>
        <row r="291">
          <cell r="E291" t="str">
            <v>书法高级教研</v>
          </cell>
          <cell r="F291" t="str">
            <v>16886255510388914</v>
          </cell>
          <cell r="G291" t="str">
            <v>23</v>
          </cell>
          <cell r="H291" t="str">
            <v>7</v>
          </cell>
          <cell r="I291" t="str">
            <v>11770</v>
          </cell>
        </row>
        <row r="291">
          <cell r="S291">
            <v>0</v>
          </cell>
        </row>
        <row r="292">
          <cell r="A292" t="str">
            <v>华巧玉</v>
          </cell>
          <cell r="B292" t="str">
            <v>上海办公室</v>
          </cell>
          <cell r="C292" t="str">
            <v>业务一部-数学事业部</v>
          </cell>
        </row>
        <row r="292">
          <cell r="E292" t="str">
            <v>数学教研</v>
          </cell>
          <cell r="F292" t="str">
            <v>17550512872332722</v>
          </cell>
          <cell r="G292" t="str">
            <v>23</v>
          </cell>
          <cell r="H292" t="str">
            <v>7</v>
          </cell>
          <cell r="I292" t="str">
            <v>11426</v>
          </cell>
        </row>
        <row r="292">
          <cell r="S292">
            <v>0</v>
          </cell>
        </row>
        <row r="293">
          <cell r="A293" t="str">
            <v>时秋菊</v>
          </cell>
          <cell r="B293" t="str">
            <v>上海办公室</v>
          </cell>
          <cell r="C293" t="str">
            <v>业务一部-数学事业部</v>
          </cell>
        </row>
        <row r="293">
          <cell r="E293" t="str">
            <v>数学教研</v>
          </cell>
          <cell r="F293" t="str">
            <v>17482244441688676</v>
          </cell>
          <cell r="G293" t="str">
            <v>20</v>
          </cell>
          <cell r="H293" t="str">
            <v>7</v>
          </cell>
          <cell r="I293" t="str">
            <v>10011</v>
          </cell>
          <cell r="J293" t="str">
            <v>1</v>
          </cell>
          <cell r="K293" t="str">
            <v>1</v>
          </cell>
        </row>
        <row r="293">
          <cell r="S293">
            <v>0</v>
          </cell>
        </row>
        <row r="293">
          <cell r="W293" t="str">
            <v>3</v>
          </cell>
        </row>
        <row r="293">
          <cell r="AF293" t="str">
            <v>1</v>
          </cell>
        </row>
        <row r="294">
          <cell r="A294" t="str">
            <v>吴俊宇</v>
          </cell>
          <cell r="B294" t="str">
            <v>上海办公室</v>
          </cell>
          <cell r="C294" t="str">
            <v>业务一部-数学事业部</v>
          </cell>
        </row>
        <row r="294">
          <cell r="E294" t="str">
            <v>数学事业部主管</v>
          </cell>
          <cell r="F294" t="str">
            <v>17409670645339464</v>
          </cell>
          <cell r="G294" t="str">
            <v>21</v>
          </cell>
          <cell r="H294" t="str">
            <v>7</v>
          </cell>
          <cell r="I294" t="str">
            <v>12702</v>
          </cell>
        </row>
        <row r="294">
          <cell r="S294">
            <v>0</v>
          </cell>
        </row>
        <row r="294">
          <cell r="U294" t="str">
            <v>4</v>
          </cell>
        </row>
        <row r="294">
          <cell r="W294" t="str">
            <v>0.5</v>
          </cell>
        </row>
        <row r="295">
          <cell r="A295" t="str">
            <v>臧广桐</v>
          </cell>
          <cell r="B295" t="str">
            <v>上海办公室</v>
          </cell>
          <cell r="C295" t="str">
            <v>业务一部-数学事业部</v>
          </cell>
        </row>
        <row r="295">
          <cell r="E295" t="str">
            <v>数学教研</v>
          </cell>
          <cell r="F295" t="str">
            <v>17478801846948202</v>
          </cell>
          <cell r="G295" t="str">
            <v>21</v>
          </cell>
          <cell r="H295" t="str">
            <v>7</v>
          </cell>
          <cell r="I295" t="str">
            <v>10169</v>
          </cell>
          <cell r="J295" t="str">
            <v>6</v>
          </cell>
          <cell r="K295" t="str">
            <v>29</v>
          </cell>
        </row>
        <row r="295">
          <cell r="S295">
            <v>0</v>
          </cell>
        </row>
        <row r="295">
          <cell r="W295" t="str">
            <v>2</v>
          </cell>
        </row>
        <row r="296">
          <cell r="A296" t="str">
            <v>陈天行</v>
          </cell>
          <cell r="B296" t="str">
            <v>上海办公室</v>
          </cell>
          <cell r="C296" t="str">
            <v>业务一部-新媒体组</v>
          </cell>
        </row>
        <row r="296">
          <cell r="E296" t="str">
            <v>文案编辑</v>
          </cell>
          <cell r="F296" t="str">
            <v>17016580418821538</v>
          </cell>
          <cell r="G296" t="str">
            <v>22</v>
          </cell>
          <cell r="H296" t="str">
            <v>7</v>
          </cell>
          <cell r="I296" t="str">
            <v>10871</v>
          </cell>
        </row>
        <row r="296">
          <cell r="S296">
            <v>0</v>
          </cell>
        </row>
        <row r="296">
          <cell r="X296" t="str">
            <v>9</v>
          </cell>
        </row>
        <row r="297">
          <cell r="A297" t="str">
            <v>黄佳慧</v>
          </cell>
          <cell r="B297" t="str">
            <v>上海办公室</v>
          </cell>
          <cell r="C297" t="str">
            <v>业务一部-新媒体组</v>
          </cell>
        </row>
        <row r="297">
          <cell r="E297" t="str">
            <v>培训讲师</v>
          </cell>
          <cell r="F297" t="str">
            <v>131641055339714328</v>
          </cell>
          <cell r="G297" t="str">
            <v>22</v>
          </cell>
          <cell r="H297" t="str">
            <v>7</v>
          </cell>
          <cell r="I297" t="str">
            <v>10800</v>
          </cell>
        </row>
        <row r="297">
          <cell r="S297">
            <v>0</v>
          </cell>
        </row>
        <row r="297">
          <cell r="W297" t="str">
            <v>1</v>
          </cell>
          <cell r="X297" t="str">
            <v>1</v>
          </cell>
        </row>
        <row r="298">
          <cell r="A298" t="str">
            <v>雷方平</v>
          </cell>
          <cell r="B298" t="str">
            <v>上海办公室</v>
          </cell>
          <cell r="C298" t="str">
            <v>业务一部-新媒体组</v>
          </cell>
        </row>
        <row r="298">
          <cell r="E298" t="str">
            <v>新媒体运营</v>
          </cell>
          <cell r="F298" t="str">
            <v>17173799789475422</v>
          </cell>
          <cell r="G298" t="str">
            <v>21</v>
          </cell>
          <cell r="H298" t="str">
            <v>7</v>
          </cell>
          <cell r="I298" t="str">
            <v>10905</v>
          </cell>
        </row>
        <row r="298">
          <cell r="S298">
            <v>0</v>
          </cell>
        </row>
        <row r="298">
          <cell r="X298" t="str">
            <v>24</v>
          </cell>
        </row>
        <row r="298">
          <cell r="AH298" t="str">
            <v>4</v>
          </cell>
        </row>
        <row r="299">
          <cell r="A299" t="str">
            <v>李叶泥泥</v>
          </cell>
          <cell r="B299" t="str">
            <v>上海办公室</v>
          </cell>
          <cell r="C299" t="str">
            <v>业务一部-新媒体组</v>
          </cell>
        </row>
        <row r="299">
          <cell r="E299" t="str">
            <v>运营策划</v>
          </cell>
          <cell r="F299" t="str">
            <v>16867077237899019</v>
          </cell>
          <cell r="G299" t="str">
            <v>21</v>
          </cell>
          <cell r="H299" t="str">
            <v>7</v>
          </cell>
          <cell r="I299" t="str">
            <v>10392</v>
          </cell>
        </row>
        <row r="299">
          <cell r="S299">
            <v>0</v>
          </cell>
        </row>
        <row r="299">
          <cell r="X299" t="str">
            <v>8</v>
          </cell>
          <cell r="Y299" t="str">
            <v>1</v>
          </cell>
        </row>
        <row r="300">
          <cell r="A300" t="str">
            <v>刘鑫</v>
          </cell>
          <cell r="B300" t="str">
            <v>上海办公室</v>
          </cell>
          <cell r="C300" t="str">
            <v>业务一部-新媒体组</v>
          </cell>
        </row>
        <row r="300">
          <cell r="E300" t="str">
            <v>新媒体主管</v>
          </cell>
          <cell r="F300" t="str">
            <v>1606182624616398</v>
          </cell>
          <cell r="G300" t="str">
            <v>24</v>
          </cell>
          <cell r="H300" t="str">
            <v>7</v>
          </cell>
          <cell r="I300" t="str">
            <v>12232</v>
          </cell>
        </row>
        <row r="300">
          <cell r="S300">
            <v>0</v>
          </cell>
        </row>
        <row r="300">
          <cell r="V300" t="str">
            <v>3.17</v>
          </cell>
        </row>
        <row r="300">
          <cell r="Z300" t="str">
            <v>1</v>
          </cell>
        </row>
        <row r="300">
          <cell r="AH300" t="str">
            <v>8</v>
          </cell>
        </row>
        <row r="301">
          <cell r="A301" t="str">
            <v>陆常斌</v>
          </cell>
          <cell r="B301" t="str">
            <v>上海办公室</v>
          </cell>
          <cell r="C301" t="str">
            <v>业务一部-新媒体组</v>
          </cell>
        </row>
        <row r="301">
          <cell r="E301" t="str">
            <v>视频剪辑</v>
          </cell>
          <cell r="F301" t="str">
            <v>16780673985118735</v>
          </cell>
          <cell r="G301" t="str">
            <v>22</v>
          </cell>
          <cell r="H301" t="str">
            <v>7</v>
          </cell>
          <cell r="I301" t="str">
            <v>11557</v>
          </cell>
        </row>
        <row r="301">
          <cell r="S301">
            <v>0</v>
          </cell>
        </row>
        <row r="301">
          <cell r="U301" t="str">
            <v>2</v>
          </cell>
        </row>
        <row r="301">
          <cell r="AH301" t="str">
            <v>4</v>
          </cell>
        </row>
        <row r="302">
          <cell r="A302" t="str">
            <v>屈翎野</v>
          </cell>
          <cell r="B302" t="str">
            <v>上海办公室</v>
          </cell>
          <cell r="C302" t="str">
            <v>业务一部-新媒体组</v>
          </cell>
        </row>
        <row r="302">
          <cell r="E302" t="str">
            <v>新媒体专员</v>
          </cell>
          <cell r="F302" t="str">
            <v>182456600423754248</v>
          </cell>
          <cell r="G302" t="str">
            <v>20</v>
          </cell>
          <cell r="H302" t="str">
            <v>7</v>
          </cell>
          <cell r="I302" t="str">
            <v>10433</v>
          </cell>
        </row>
        <row r="302">
          <cell r="S302">
            <v>0</v>
          </cell>
        </row>
        <row r="302">
          <cell r="W302" t="str">
            <v>3</v>
          </cell>
        </row>
        <row r="303">
          <cell r="A303" t="str">
            <v>袁张裕</v>
          </cell>
          <cell r="B303" t="str">
            <v>上海办公室</v>
          </cell>
          <cell r="C303" t="str">
            <v>业务一部-新媒体组</v>
          </cell>
        </row>
        <row r="303">
          <cell r="E303" t="str">
            <v>视频编辑</v>
          </cell>
          <cell r="F303" t="str">
            <v>17544461688825935</v>
          </cell>
          <cell r="G303" t="str">
            <v>21</v>
          </cell>
          <cell r="H303" t="str">
            <v>7</v>
          </cell>
          <cell r="I303" t="str">
            <v>11534</v>
          </cell>
        </row>
        <row r="303">
          <cell r="S303">
            <v>0</v>
          </cell>
        </row>
        <row r="303">
          <cell r="U303" t="str">
            <v>2</v>
          </cell>
          <cell r="V303" t="str">
            <v>8</v>
          </cell>
          <cell r="W303" t="str">
            <v>1</v>
          </cell>
        </row>
        <row r="303">
          <cell r="AH303" t="str">
            <v>4</v>
          </cell>
        </row>
        <row r="304">
          <cell r="A304" t="str">
            <v>陈孟莉</v>
          </cell>
          <cell r="B304" t="str">
            <v>上海办公室</v>
          </cell>
          <cell r="C304" t="str">
            <v>业务一部-研学事业部</v>
          </cell>
        </row>
        <row r="304">
          <cell r="E304" t="str">
            <v>研学主管</v>
          </cell>
          <cell r="F304" t="str">
            <v>17489158907375809</v>
          </cell>
          <cell r="G304" t="str">
            <v>20</v>
          </cell>
          <cell r="H304" t="str">
            <v>7</v>
          </cell>
          <cell r="I304" t="str">
            <v>13562</v>
          </cell>
        </row>
        <row r="304">
          <cell r="S304">
            <v>0</v>
          </cell>
        </row>
        <row r="304">
          <cell r="U304" t="str">
            <v>7.88</v>
          </cell>
          <cell r="V304" t="str">
            <v>56</v>
          </cell>
        </row>
        <row r="305">
          <cell r="A305" t="str">
            <v>刘雪婷</v>
          </cell>
          <cell r="B305" t="str">
            <v>上海办公室</v>
          </cell>
          <cell r="C305" t="str">
            <v>业务一部-研学事业部</v>
          </cell>
        </row>
        <row r="305">
          <cell r="E305" t="str">
            <v>研学运营</v>
          </cell>
          <cell r="F305" t="str">
            <v>17509915804374176</v>
          </cell>
          <cell r="G305" t="str">
            <v>23</v>
          </cell>
          <cell r="H305" t="str">
            <v>7</v>
          </cell>
          <cell r="I305" t="str">
            <v>11743</v>
          </cell>
        </row>
        <row r="305">
          <cell r="S305">
            <v>0</v>
          </cell>
        </row>
        <row r="306">
          <cell r="A306" t="str">
            <v>王翠萍</v>
          </cell>
          <cell r="B306" t="str">
            <v>上海办公室</v>
          </cell>
          <cell r="C306" t="str">
            <v>业务一部-研学事业部</v>
          </cell>
        </row>
        <row r="306">
          <cell r="E306" t="str">
            <v>研学策划</v>
          </cell>
          <cell r="F306" t="str">
            <v>17506434081072426</v>
          </cell>
          <cell r="G306" t="str">
            <v>23</v>
          </cell>
          <cell r="H306" t="str">
            <v>7</v>
          </cell>
          <cell r="I306" t="str">
            <v>12264</v>
          </cell>
        </row>
        <row r="306">
          <cell r="S306">
            <v>0</v>
          </cell>
        </row>
        <row r="307">
          <cell r="A307" t="str">
            <v>苌笑</v>
          </cell>
          <cell r="B307" t="str">
            <v>上海办公室</v>
          </cell>
          <cell r="C307" t="str">
            <v>业务一部-研学事业部</v>
          </cell>
        </row>
        <row r="307">
          <cell r="E307" t="str">
            <v>研学顾问</v>
          </cell>
          <cell r="F307" t="str">
            <v>17579044418311264</v>
          </cell>
          <cell r="G307" t="str">
            <v>13</v>
          </cell>
          <cell r="H307" t="str">
            <v>3</v>
          </cell>
          <cell r="I307" t="str">
            <v>6148</v>
          </cell>
        </row>
        <row r="307">
          <cell r="Q307" t="str">
            <v>1</v>
          </cell>
        </row>
        <row r="307">
          <cell r="S307">
            <v>1</v>
          </cell>
        </row>
        <row r="308">
          <cell r="A308" t="str">
            <v>曹佳军</v>
          </cell>
          <cell r="B308" t="str">
            <v>上海办公室</v>
          </cell>
          <cell r="C308" t="str">
            <v>业务一部-业务运营组</v>
          </cell>
        </row>
        <row r="308">
          <cell r="E308" t="str">
            <v>业务运营</v>
          </cell>
          <cell r="F308" t="str">
            <v>16913735706439885</v>
          </cell>
          <cell r="G308" t="str">
            <v>20</v>
          </cell>
          <cell r="H308" t="str">
            <v>7</v>
          </cell>
          <cell r="I308" t="str">
            <v>11572</v>
          </cell>
        </row>
        <row r="308">
          <cell r="S308">
            <v>0</v>
          </cell>
        </row>
        <row r="308">
          <cell r="U308" t="str">
            <v>2</v>
          </cell>
        </row>
        <row r="308">
          <cell r="W308" t="str">
            <v>1</v>
          </cell>
        </row>
        <row r="308">
          <cell r="Z308" t="str">
            <v>3</v>
          </cell>
        </row>
        <row r="309">
          <cell r="A309" t="str">
            <v>饶洁</v>
          </cell>
          <cell r="B309" t="str">
            <v>上海办公室</v>
          </cell>
          <cell r="C309" t="str">
            <v>业务一部-业务运营组</v>
          </cell>
        </row>
        <row r="309">
          <cell r="E309" t="str">
            <v>业务主管</v>
          </cell>
          <cell r="F309" t="str">
            <v>18384467071245771</v>
          </cell>
          <cell r="G309" t="str">
            <v>19</v>
          </cell>
          <cell r="H309" t="str">
            <v>7</v>
          </cell>
          <cell r="I309" t="str">
            <v>10060</v>
          </cell>
        </row>
        <row r="309">
          <cell r="S309">
            <v>0</v>
          </cell>
        </row>
        <row r="309">
          <cell r="V309" t="str">
            <v>3.5</v>
          </cell>
          <cell r="W309" t="str">
            <v>4</v>
          </cell>
        </row>
        <row r="309">
          <cell r="Z309" t="str">
            <v>5.5</v>
          </cell>
        </row>
        <row r="310">
          <cell r="A310" t="str">
            <v>张铭文</v>
          </cell>
          <cell r="B310" t="str">
            <v>上海办公室</v>
          </cell>
          <cell r="C310" t="str">
            <v>业务一部-业务运营组</v>
          </cell>
        </row>
        <row r="310">
          <cell r="E310" t="str">
            <v>活动策划</v>
          </cell>
          <cell r="F310" t="str">
            <v>17500396661148375</v>
          </cell>
          <cell r="G310" t="str">
            <v>22</v>
          </cell>
          <cell r="H310" t="str">
            <v>7</v>
          </cell>
          <cell r="I310" t="str">
            <v>10195</v>
          </cell>
          <cell r="J310" t="str">
            <v>1</v>
          </cell>
          <cell r="K310" t="str">
            <v>2</v>
          </cell>
        </row>
        <row r="310">
          <cell r="S310">
            <v>0</v>
          </cell>
        </row>
        <row r="310">
          <cell r="X310" t="str">
            <v>18</v>
          </cell>
        </row>
        <row r="311">
          <cell r="A311" t="str">
            <v>鲍金点（离职）</v>
          </cell>
          <cell r="B311" t="str">
            <v>未加入考勤组</v>
          </cell>
          <cell r="C311" t="str">
            <v>业务一部-音乐事业部</v>
          </cell>
        </row>
        <row r="311">
          <cell r="E311" t="str">
            <v>实习生</v>
          </cell>
          <cell r="F311" t="str">
            <v>17537587174611691</v>
          </cell>
          <cell r="G311" t="str">
            <v>17</v>
          </cell>
          <cell r="H311" t="str">
            <v>7</v>
          </cell>
          <cell r="I311" t="str">
            <v>7852</v>
          </cell>
        </row>
        <row r="311">
          <cell r="S311">
            <v>0</v>
          </cell>
        </row>
        <row r="311">
          <cell r="X311" t="str">
            <v>39</v>
          </cell>
        </row>
        <row r="312">
          <cell r="A312" t="str">
            <v>陈婧乐</v>
          </cell>
          <cell r="B312" t="str">
            <v>上海办公室</v>
          </cell>
          <cell r="C312" t="str">
            <v>业务一部-音乐事业部</v>
          </cell>
        </row>
        <row r="312">
          <cell r="E312" t="str">
            <v>音乐事业部主管</v>
          </cell>
          <cell r="F312" t="str">
            <v>17083075842362633</v>
          </cell>
          <cell r="G312" t="str">
            <v>22</v>
          </cell>
          <cell r="H312" t="str">
            <v>7</v>
          </cell>
          <cell r="I312" t="str">
            <v>11224</v>
          </cell>
          <cell r="J312" t="str">
            <v>6</v>
          </cell>
          <cell r="K312" t="str">
            <v>31</v>
          </cell>
        </row>
        <row r="312">
          <cell r="S312">
            <v>0</v>
          </cell>
        </row>
        <row r="312">
          <cell r="V312" t="str">
            <v>17.35</v>
          </cell>
        </row>
        <row r="312">
          <cell r="X312" t="str">
            <v>4.5</v>
          </cell>
        </row>
        <row r="312">
          <cell r="Z312" t="str">
            <v>8</v>
          </cell>
        </row>
        <row r="312">
          <cell r="AH312" t="str">
            <v>4.5</v>
          </cell>
        </row>
        <row r="313">
          <cell r="A313" t="str">
            <v>任奕祯（离职）</v>
          </cell>
          <cell r="B313" t="str">
            <v>未加入考勤组</v>
          </cell>
          <cell r="C313" t="str">
            <v>业务一部-音乐事业部</v>
          </cell>
        </row>
        <row r="313">
          <cell r="E313" t="str">
            <v>实习生</v>
          </cell>
          <cell r="F313" t="str">
            <v>17537570583103610</v>
          </cell>
        </row>
        <row r="313">
          <cell r="S313">
            <v>0</v>
          </cell>
          <cell r="T313" t="str">
            <v>4</v>
          </cell>
        </row>
        <row r="314">
          <cell r="A314" t="str">
            <v>孙奕婷（离职）</v>
          </cell>
          <cell r="B314" t="str">
            <v>未加入考勤组</v>
          </cell>
          <cell r="C314" t="str">
            <v>业务一部-音乐事业部</v>
          </cell>
        </row>
        <row r="314">
          <cell r="E314" t="str">
            <v>实习生</v>
          </cell>
          <cell r="F314" t="str">
            <v>17537538984721846</v>
          </cell>
        </row>
        <row r="314">
          <cell r="S314">
            <v>0</v>
          </cell>
          <cell r="T314" t="str">
            <v>3</v>
          </cell>
        </row>
        <row r="315">
          <cell r="A315" t="str">
            <v>汤灿坤</v>
          </cell>
          <cell r="B315" t="str">
            <v>上海办公室</v>
          </cell>
          <cell r="C315" t="str">
            <v>业务一部-音乐事业部</v>
          </cell>
        </row>
        <row r="315">
          <cell r="E315" t="str">
            <v>音乐教研</v>
          </cell>
          <cell r="F315" t="str">
            <v>17283539243659692</v>
          </cell>
          <cell r="G315" t="str">
            <v>20</v>
          </cell>
          <cell r="H315" t="str">
            <v>7</v>
          </cell>
          <cell r="I315" t="str">
            <v>9493</v>
          </cell>
          <cell r="J315" t="str">
            <v>3</v>
          </cell>
          <cell r="K315" t="str">
            <v>45</v>
          </cell>
        </row>
        <row r="315">
          <cell r="S315">
            <v>0</v>
          </cell>
        </row>
        <row r="315">
          <cell r="V315" t="str">
            <v>11</v>
          </cell>
        </row>
        <row r="315">
          <cell r="X315" t="str">
            <v>16</v>
          </cell>
        </row>
        <row r="315">
          <cell r="Z315" t="str">
            <v>16.5</v>
          </cell>
        </row>
        <row r="315">
          <cell r="AH315" t="str">
            <v>7</v>
          </cell>
        </row>
        <row r="316">
          <cell r="A316" t="str">
            <v>王海鑫</v>
          </cell>
          <cell r="B316" t="str">
            <v>上海办公室</v>
          </cell>
          <cell r="C316" t="str">
            <v>业务一部-音乐事业部</v>
          </cell>
        </row>
        <row r="316">
          <cell r="E316" t="str">
            <v>音乐编辑</v>
          </cell>
          <cell r="F316" t="str">
            <v>17173798101599620</v>
          </cell>
          <cell r="G316" t="str">
            <v>19</v>
          </cell>
          <cell r="H316" t="str">
            <v>7</v>
          </cell>
          <cell r="I316" t="str">
            <v>10859</v>
          </cell>
        </row>
        <row r="316">
          <cell r="S316">
            <v>0</v>
          </cell>
        </row>
        <row r="316">
          <cell r="U316" t="str">
            <v>4</v>
          </cell>
          <cell r="V316" t="str">
            <v>8.85</v>
          </cell>
        </row>
        <row r="316">
          <cell r="Z316" t="str">
            <v>8</v>
          </cell>
        </row>
        <row r="316">
          <cell r="AH316" t="str">
            <v>4</v>
          </cell>
        </row>
        <row r="317">
          <cell r="A317" t="str">
            <v>殷紫珵（离职）</v>
          </cell>
          <cell r="B317" t="str">
            <v>未加入考勤组</v>
          </cell>
          <cell r="C317" t="str">
            <v>业务一部-音乐事业部</v>
          </cell>
        </row>
        <row r="317">
          <cell r="E317" t="str">
            <v>实习生</v>
          </cell>
          <cell r="F317" t="str">
            <v>17537570923689405</v>
          </cell>
        </row>
        <row r="317">
          <cell r="S317">
            <v>0</v>
          </cell>
          <cell r="T317" t="str">
            <v>3</v>
          </cell>
        </row>
        <row r="318">
          <cell r="A318" t="str">
            <v>赵翊云（离职）</v>
          </cell>
          <cell r="B318" t="str">
            <v>未加入考勤组</v>
          </cell>
          <cell r="C318" t="str">
            <v>业务一部-音乐事业部</v>
          </cell>
        </row>
        <row r="318">
          <cell r="E318" t="str">
            <v>实习生</v>
          </cell>
          <cell r="F318" t="str">
            <v>17537574473664836</v>
          </cell>
        </row>
        <row r="318">
          <cell r="S318">
            <v>0</v>
          </cell>
          <cell r="T318" t="str">
            <v>3</v>
          </cell>
        </row>
        <row r="319">
          <cell r="A319" t="str">
            <v>陈娟</v>
          </cell>
          <cell r="B319" t="str">
            <v>上海办公室</v>
          </cell>
          <cell r="C319" t="str">
            <v>业务一部-英语事业部</v>
          </cell>
        </row>
        <row r="319">
          <cell r="E319" t="str">
            <v>英语学科运营</v>
          </cell>
          <cell r="F319" t="str">
            <v>17513352148848829</v>
          </cell>
          <cell r="G319" t="str">
            <v>23</v>
          </cell>
          <cell r="H319" t="str">
            <v>7</v>
          </cell>
          <cell r="I319" t="str">
            <v>11964</v>
          </cell>
        </row>
        <row r="319">
          <cell r="S319">
            <v>0</v>
          </cell>
        </row>
        <row r="320">
          <cell r="A320" t="str">
            <v>胡圆圆</v>
          </cell>
          <cell r="B320" t="str">
            <v>上海办公室</v>
          </cell>
          <cell r="C320" t="str">
            <v>业务一部-英语事业部</v>
          </cell>
        </row>
        <row r="320">
          <cell r="E320" t="str">
            <v>英语教研</v>
          </cell>
          <cell r="F320" t="str">
            <v>17530627318563948</v>
          </cell>
          <cell r="G320" t="str">
            <v>22</v>
          </cell>
          <cell r="H320" t="str">
            <v>7</v>
          </cell>
          <cell r="I320" t="str">
            <v>11354</v>
          </cell>
        </row>
        <row r="320">
          <cell r="S320">
            <v>0</v>
          </cell>
        </row>
        <row r="320">
          <cell r="U320" t="str">
            <v>1.81</v>
          </cell>
        </row>
        <row r="321">
          <cell r="A321" t="str">
            <v>欧静华</v>
          </cell>
          <cell r="B321" t="str">
            <v>上海办公室</v>
          </cell>
          <cell r="C321" t="str">
            <v>业务一部-英语事业部</v>
          </cell>
        </row>
        <row r="321">
          <cell r="E321" t="str">
            <v>业务主管</v>
          </cell>
          <cell r="F321" t="str">
            <v>17217863159485042</v>
          </cell>
          <cell r="G321" t="str">
            <v>22</v>
          </cell>
          <cell r="H321" t="str">
            <v>7</v>
          </cell>
          <cell r="I321" t="str">
            <v>11974</v>
          </cell>
        </row>
        <row r="321">
          <cell r="S321">
            <v>0</v>
          </cell>
        </row>
        <row r="321">
          <cell r="Z321" t="str">
            <v>8.5</v>
          </cell>
        </row>
        <row r="322">
          <cell r="A322" t="str">
            <v>严欣旻</v>
          </cell>
          <cell r="B322" t="str">
            <v>上海办公室</v>
          </cell>
          <cell r="C322" t="str">
            <v>业务一部-英语事业部</v>
          </cell>
        </row>
        <row r="322">
          <cell r="E322" t="str">
            <v>英语课程运营</v>
          </cell>
          <cell r="F322" t="str">
            <v>17532362088795225</v>
          </cell>
          <cell r="G322" t="str">
            <v>23</v>
          </cell>
          <cell r="H322" t="str">
            <v>7</v>
          </cell>
          <cell r="I322" t="str">
            <v>11680</v>
          </cell>
        </row>
        <row r="322">
          <cell r="S322">
            <v>0</v>
          </cell>
        </row>
        <row r="323">
          <cell r="A323" t="str">
            <v>朱宇缘</v>
          </cell>
          <cell r="B323" t="str">
            <v>上海办公室</v>
          </cell>
          <cell r="C323" t="str">
            <v>业务一部-英语事业部</v>
          </cell>
        </row>
        <row r="323">
          <cell r="E323" t="str">
            <v>英语教研</v>
          </cell>
          <cell r="F323" t="str">
            <v>17550504123098053</v>
          </cell>
          <cell r="G323" t="str">
            <v>23</v>
          </cell>
          <cell r="H323" t="str">
            <v>7</v>
          </cell>
          <cell r="I323" t="str">
            <v>11876</v>
          </cell>
        </row>
        <row r="323">
          <cell r="S323">
            <v>0</v>
          </cell>
        </row>
        <row r="324">
          <cell r="A324" t="str">
            <v>陈金彬</v>
          </cell>
          <cell r="B324" t="str">
            <v>厦门办公室</v>
          </cell>
          <cell r="C324" t="str">
            <v>业务一部-阅读事业部</v>
          </cell>
        </row>
        <row r="324">
          <cell r="E324" t="str">
            <v>学科运营</v>
          </cell>
          <cell r="F324" t="str">
            <v>17131626226727522</v>
          </cell>
          <cell r="G324" t="str">
            <v>23</v>
          </cell>
          <cell r="H324" t="str">
            <v>7</v>
          </cell>
          <cell r="I324" t="str">
            <v>13511</v>
          </cell>
          <cell r="J324" t="str">
            <v>2</v>
          </cell>
          <cell r="K324" t="str">
            <v>9</v>
          </cell>
        </row>
        <row r="324">
          <cell r="S324">
            <v>0</v>
          </cell>
        </row>
        <row r="324">
          <cell r="W324" t="str">
            <v>1</v>
          </cell>
        </row>
        <row r="324">
          <cell r="Z324" t="str">
            <v>3</v>
          </cell>
        </row>
        <row r="324">
          <cell r="AH324" t="str">
            <v>5</v>
          </cell>
        </row>
        <row r="325">
          <cell r="A325" t="str">
            <v>郭凯鑫（离职）</v>
          </cell>
          <cell r="B325" t="str">
            <v>未加入考勤组</v>
          </cell>
          <cell r="C325" t="str">
            <v>业务一部-阅读事业部</v>
          </cell>
        </row>
        <row r="325">
          <cell r="E325" t="str">
            <v>新媒体运营</v>
          </cell>
          <cell r="F325" t="str">
            <v>17524563599966466</v>
          </cell>
          <cell r="G325" t="str">
            <v>11</v>
          </cell>
          <cell r="H325" t="str">
            <v>4</v>
          </cell>
          <cell r="I325" t="str">
            <v>6605</v>
          </cell>
        </row>
        <row r="325">
          <cell r="S325">
            <v>0</v>
          </cell>
        </row>
        <row r="325">
          <cell r="X325" t="str">
            <v>6.5</v>
          </cell>
        </row>
        <row r="326">
          <cell r="A326" t="str">
            <v>黄黎珊</v>
          </cell>
          <cell r="B326" t="str">
            <v>厦门办公室</v>
          </cell>
          <cell r="C326" t="str">
            <v>业务一部-阅读事业部</v>
          </cell>
        </row>
        <row r="326">
          <cell r="E326" t="str">
            <v>学科运营</v>
          </cell>
          <cell r="F326" t="str">
            <v>17513330178498875</v>
          </cell>
          <cell r="G326" t="str">
            <v>24</v>
          </cell>
          <cell r="H326" t="str">
            <v>7</v>
          </cell>
          <cell r="I326" t="str">
            <v>12925</v>
          </cell>
        </row>
        <row r="326">
          <cell r="S326">
            <v>0</v>
          </cell>
        </row>
        <row r="326">
          <cell r="Z326" t="str">
            <v>3.5</v>
          </cell>
        </row>
        <row r="326">
          <cell r="AH326" t="str">
            <v>4</v>
          </cell>
        </row>
        <row r="327">
          <cell r="A327" t="str">
            <v>蒋李妹</v>
          </cell>
          <cell r="B327" t="str">
            <v>厦门办公室</v>
          </cell>
          <cell r="C327" t="str">
            <v>业务一部-阅读事业部</v>
          </cell>
        </row>
        <row r="327">
          <cell r="E327" t="str">
            <v>课程研发</v>
          </cell>
          <cell r="F327" t="str">
            <v>17294729765954265</v>
          </cell>
          <cell r="G327" t="str">
            <v>23</v>
          </cell>
          <cell r="H327" t="str">
            <v>7</v>
          </cell>
          <cell r="I327" t="str">
            <v>12791</v>
          </cell>
        </row>
        <row r="327">
          <cell r="S327">
            <v>0</v>
          </cell>
        </row>
        <row r="327">
          <cell r="W327" t="str">
            <v>1</v>
          </cell>
        </row>
        <row r="327">
          <cell r="Z327" t="str">
            <v>3</v>
          </cell>
        </row>
        <row r="328">
          <cell r="A328" t="str">
            <v>李珊珊</v>
          </cell>
          <cell r="B328" t="str">
            <v>厦门办公室</v>
          </cell>
          <cell r="C328" t="str">
            <v>业务一部-阅读事业部</v>
          </cell>
        </row>
        <row r="328">
          <cell r="E328" t="str">
            <v>新媒体运营</v>
          </cell>
          <cell r="F328" t="str">
            <v>17600583743347875</v>
          </cell>
        </row>
        <row r="328">
          <cell r="S328">
            <v>0</v>
          </cell>
        </row>
        <row r="329">
          <cell r="A329" t="str">
            <v>林颖</v>
          </cell>
          <cell r="B329" t="str">
            <v>厦门办公室</v>
          </cell>
          <cell r="C329" t="str">
            <v>业务一部-阅读事业部</v>
          </cell>
        </row>
        <row r="329">
          <cell r="E329" t="str">
            <v>课程研发</v>
          </cell>
          <cell r="F329" t="str">
            <v>17531463994131347</v>
          </cell>
          <cell r="G329" t="str">
            <v>23</v>
          </cell>
          <cell r="H329" t="str">
            <v>7</v>
          </cell>
          <cell r="I329" t="str">
            <v>12814</v>
          </cell>
        </row>
        <row r="329">
          <cell r="S329">
            <v>0</v>
          </cell>
        </row>
        <row r="329">
          <cell r="Z329" t="str">
            <v>17</v>
          </cell>
        </row>
        <row r="329">
          <cell r="AH329" t="str">
            <v>6</v>
          </cell>
        </row>
        <row r="329">
          <cell r="AJ329" t="str">
            <v>6</v>
          </cell>
        </row>
        <row r="330">
          <cell r="A330" t="str">
            <v>刘佳伟</v>
          </cell>
          <cell r="B330" t="str">
            <v>厦门办公室</v>
          </cell>
          <cell r="C330" t="str">
            <v>业务一部-阅读事业部</v>
          </cell>
        </row>
        <row r="330">
          <cell r="E330" t="str">
            <v>运营培训师</v>
          </cell>
          <cell r="F330" t="str">
            <v>1758505573119293</v>
          </cell>
          <cell r="G330" t="str">
            <v>8</v>
          </cell>
          <cell r="H330" t="str">
            <v>1</v>
          </cell>
          <cell r="I330" t="str">
            <v>4196</v>
          </cell>
        </row>
        <row r="330">
          <cell r="S330">
            <v>0</v>
          </cell>
        </row>
        <row r="331">
          <cell r="A331" t="str">
            <v>马捞捞</v>
          </cell>
          <cell r="B331" t="str">
            <v>厦门办公室</v>
          </cell>
          <cell r="C331" t="str">
            <v>业务一部-阅读事业部</v>
          </cell>
        </row>
        <row r="331">
          <cell r="E331" t="str">
            <v>课程研发</v>
          </cell>
          <cell r="F331" t="str">
            <v>1740014107397717</v>
          </cell>
          <cell r="G331" t="str">
            <v>30</v>
          </cell>
          <cell r="H331" t="str">
            <v>7</v>
          </cell>
          <cell r="I331" t="str">
            <v>15744</v>
          </cell>
        </row>
        <row r="331">
          <cell r="S331">
            <v>0</v>
          </cell>
        </row>
        <row r="331">
          <cell r="Z331" t="str">
            <v>4</v>
          </cell>
        </row>
        <row r="331">
          <cell r="AH331" t="str">
            <v>40</v>
          </cell>
        </row>
        <row r="331">
          <cell r="AJ331" t="str">
            <v>40</v>
          </cell>
        </row>
        <row r="332">
          <cell r="A332" t="str">
            <v>潘印湘（离职）</v>
          </cell>
          <cell r="B332" t="str">
            <v>未加入考勤组</v>
          </cell>
          <cell r="C332" t="str">
            <v>业务一部-阅读事业部</v>
          </cell>
        </row>
        <row r="332">
          <cell r="E332" t="str">
            <v>运营培训师</v>
          </cell>
          <cell r="F332" t="str">
            <v>1758502615732223</v>
          </cell>
          <cell r="G332" t="str">
            <v>5</v>
          </cell>
          <cell r="H332" t="str">
            <v>1</v>
          </cell>
          <cell r="I332" t="str">
            <v>2779</v>
          </cell>
        </row>
        <row r="332">
          <cell r="S332">
            <v>0</v>
          </cell>
          <cell r="T332" t="str">
            <v>1</v>
          </cell>
        </row>
        <row r="333">
          <cell r="A333" t="str">
            <v>潘婧瑜</v>
          </cell>
          <cell r="B333" t="str">
            <v>厦门办公室</v>
          </cell>
          <cell r="C333" t="str">
            <v>业务一部-阅读事业部</v>
          </cell>
        </row>
        <row r="333">
          <cell r="E333" t="str">
            <v>课程研发</v>
          </cell>
          <cell r="F333" t="str">
            <v>17427782860677767</v>
          </cell>
          <cell r="G333" t="str">
            <v>23</v>
          </cell>
          <cell r="H333" t="str">
            <v>7</v>
          </cell>
          <cell r="I333" t="str">
            <v>13258</v>
          </cell>
          <cell r="J333" t="str">
            <v>6</v>
          </cell>
          <cell r="K333" t="str">
            <v>11</v>
          </cell>
        </row>
        <row r="333">
          <cell r="S333">
            <v>0</v>
          </cell>
        </row>
        <row r="333">
          <cell r="U333" t="str">
            <v>4</v>
          </cell>
        </row>
        <row r="333">
          <cell r="Z333" t="str">
            <v>3.5</v>
          </cell>
        </row>
        <row r="333">
          <cell r="AH333" t="str">
            <v>6</v>
          </cell>
        </row>
        <row r="333">
          <cell r="AJ333" t="str">
            <v>6</v>
          </cell>
        </row>
        <row r="334">
          <cell r="A334" t="str">
            <v>裴芳芳</v>
          </cell>
          <cell r="B334" t="str">
            <v>厦门办公室</v>
          </cell>
          <cell r="C334" t="str">
            <v>业务一部-阅读事业部</v>
          </cell>
        </row>
        <row r="334">
          <cell r="E334" t="str">
            <v>阅读事业部主管</v>
          </cell>
          <cell r="F334" t="str">
            <v>17131454320331652</v>
          </cell>
          <cell r="G334" t="str">
            <v>26</v>
          </cell>
          <cell r="H334" t="str">
            <v>7</v>
          </cell>
          <cell r="I334" t="str">
            <v>15369</v>
          </cell>
          <cell r="J334" t="str">
            <v>1</v>
          </cell>
          <cell r="K334" t="str">
            <v>1</v>
          </cell>
        </row>
        <row r="334">
          <cell r="S334">
            <v>0</v>
          </cell>
        </row>
        <row r="334">
          <cell r="Z334" t="str">
            <v>5.5</v>
          </cell>
        </row>
        <row r="334">
          <cell r="AH334" t="str">
            <v>16</v>
          </cell>
        </row>
        <row r="334">
          <cell r="AJ334" t="str">
            <v>16</v>
          </cell>
        </row>
        <row r="335">
          <cell r="A335" t="str">
            <v>石桂芳</v>
          </cell>
          <cell r="B335" t="str">
            <v>厦门办公室</v>
          </cell>
          <cell r="C335" t="str">
            <v>业务一部-阅读事业部</v>
          </cell>
        </row>
        <row r="335">
          <cell r="E335" t="str">
            <v>课程研发</v>
          </cell>
          <cell r="F335" t="str">
            <v>17131632127551313</v>
          </cell>
          <cell r="G335" t="str">
            <v>22</v>
          </cell>
          <cell r="H335" t="str">
            <v>7</v>
          </cell>
          <cell r="I335" t="str">
            <v>13139</v>
          </cell>
        </row>
        <row r="335">
          <cell r="S335">
            <v>0</v>
          </cell>
        </row>
        <row r="335">
          <cell r="U335" t="str">
            <v>4</v>
          </cell>
        </row>
        <row r="335">
          <cell r="Z335" t="str">
            <v>8</v>
          </cell>
        </row>
        <row r="335">
          <cell r="AG335" t="str">
            <v>1</v>
          </cell>
          <cell r="AH335" t="str">
            <v>14</v>
          </cell>
        </row>
        <row r="335">
          <cell r="AJ335" t="str">
            <v>7</v>
          </cell>
        </row>
        <row r="336">
          <cell r="A336" t="str">
            <v>颜雅红</v>
          </cell>
          <cell r="B336" t="str">
            <v>厦门办公室</v>
          </cell>
          <cell r="C336" t="str">
            <v>业务一部-阅读事业部</v>
          </cell>
        </row>
        <row r="336">
          <cell r="E336" t="str">
            <v>课程研发</v>
          </cell>
          <cell r="F336" t="str">
            <v>17210092361889339</v>
          </cell>
          <cell r="G336" t="str">
            <v>23</v>
          </cell>
          <cell r="H336" t="str">
            <v>7</v>
          </cell>
          <cell r="I336" t="str">
            <v>12054</v>
          </cell>
          <cell r="J336" t="str">
            <v>3</v>
          </cell>
          <cell r="K336" t="str">
            <v>4</v>
          </cell>
        </row>
        <row r="336">
          <cell r="S336">
            <v>0</v>
          </cell>
        </row>
        <row r="336">
          <cell r="W336" t="str">
            <v>1</v>
          </cell>
        </row>
        <row r="337">
          <cell r="A337" t="str">
            <v>叶家美</v>
          </cell>
          <cell r="B337" t="str">
            <v>厦门办公室</v>
          </cell>
          <cell r="C337" t="str">
            <v>业务一部-阅读事业部</v>
          </cell>
        </row>
        <row r="337">
          <cell r="E337" t="str">
            <v>学科运营</v>
          </cell>
          <cell r="F337" t="str">
            <v>17349163591911839</v>
          </cell>
          <cell r="G337" t="str">
            <v>20</v>
          </cell>
          <cell r="H337" t="str">
            <v>7</v>
          </cell>
          <cell r="I337" t="str">
            <v>13406</v>
          </cell>
          <cell r="J337" t="str">
            <v>1</v>
          </cell>
          <cell r="K337" t="str">
            <v>2</v>
          </cell>
        </row>
        <row r="337">
          <cell r="S337">
            <v>0</v>
          </cell>
        </row>
        <row r="337">
          <cell r="U337" t="str">
            <v>4</v>
          </cell>
        </row>
        <row r="337">
          <cell r="Z337" t="str">
            <v>8</v>
          </cell>
        </row>
        <row r="337">
          <cell r="AH337" t="str">
            <v>8</v>
          </cell>
        </row>
        <row r="338">
          <cell r="A338" t="str">
            <v>曾晓媛</v>
          </cell>
          <cell r="B338" t="str">
            <v>厦门办公室</v>
          </cell>
          <cell r="C338" t="str">
            <v>业务一部-阅读事业部</v>
          </cell>
        </row>
        <row r="338">
          <cell r="E338" t="str">
            <v>课程研发</v>
          </cell>
          <cell r="F338" t="str">
            <v>17131472373636129</v>
          </cell>
          <cell r="G338" t="str">
            <v>24</v>
          </cell>
          <cell r="H338" t="str">
            <v>7</v>
          </cell>
          <cell r="I338" t="str">
            <v>13525</v>
          </cell>
          <cell r="J338" t="str">
            <v>1</v>
          </cell>
          <cell r="K338" t="str">
            <v>5</v>
          </cell>
        </row>
        <row r="338">
          <cell r="S338">
            <v>0</v>
          </cell>
        </row>
        <row r="338">
          <cell r="AH338" t="str">
            <v>4</v>
          </cell>
        </row>
        <row r="339">
          <cell r="A339" t="str">
            <v>张文杰</v>
          </cell>
          <cell r="B339" t="str">
            <v>厦门办公室</v>
          </cell>
          <cell r="C339" t="str">
            <v>业务一部-阅读事业部</v>
          </cell>
        </row>
        <row r="339">
          <cell r="E339" t="str">
            <v>平面设计</v>
          </cell>
          <cell r="F339" t="str">
            <v>1716341449547541</v>
          </cell>
          <cell r="G339" t="str">
            <v>24</v>
          </cell>
          <cell r="H339" t="str">
            <v>7</v>
          </cell>
          <cell r="I339" t="str">
            <v>12490</v>
          </cell>
        </row>
        <row r="339">
          <cell r="S339">
            <v>0</v>
          </cell>
        </row>
        <row r="339">
          <cell r="Z339" t="str">
            <v>7</v>
          </cell>
        </row>
        <row r="339">
          <cell r="AH339" t="str">
            <v>8</v>
          </cell>
        </row>
        <row r="339">
          <cell r="AJ339" t="str">
            <v>8</v>
          </cell>
        </row>
        <row r="340">
          <cell r="A340" t="str">
            <v>刘其坚</v>
          </cell>
          <cell r="B340" t="str">
            <v>未加入考勤组</v>
          </cell>
          <cell r="C340" t="str">
            <v>营销中心</v>
          </cell>
        </row>
        <row r="340">
          <cell r="E340" t="str">
            <v>CEO</v>
          </cell>
          <cell r="F340" t="str">
            <v>085643603120865212</v>
          </cell>
        </row>
        <row r="340">
          <cell r="S340">
            <v>0</v>
          </cell>
        </row>
        <row r="341">
          <cell r="A341" t="str">
            <v>刘旭</v>
          </cell>
          <cell r="B341" t="str">
            <v>长沙办公室（含西安北京运营）</v>
          </cell>
          <cell r="C341" t="str">
            <v>营销中心-北京营销中心</v>
          </cell>
        </row>
        <row r="341">
          <cell r="E341" t="str">
            <v>运营专员</v>
          </cell>
          <cell r="F341" t="str">
            <v>17477055316541810</v>
          </cell>
          <cell r="G341" t="str">
            <v>22</v>
          </cell>
          <cell r="H341" t="str">
            <v>7</v>
          </cell>
          <cell r="I341" t="str">
            <v>11901</v>
          </cell>
        </row>
        <row r="341">
          <cell r="S341">
            <v>0</v>
          </cell>
        </row>
        <row r="341">
          <cell r="W341" t="str">
            <v>1</v>
          </cell>
        </row>
        <row r="342">
          <cell r="A342" t="str">
            <v>崔美娟</v>
          </cell>
          <cell r="B342" t="str">
            <v>北京龙岩&amp;郑州&amp;厦门&amp;长沙&amp;西安销售（9.00-18.00）</v>
          </cell>
          <cell r="C342" t="str">
            <v>营销中心-北京营销中心-房金伟组</v>
          </cell>
        </row>
        <row r="342">
          <cell r="E342" t="str">
            <v>销售专员</v>
          </cell>
          <cell r="F342" t="str">
            <v>1758508721247942</v>
          </cell>
          <cell r="G342" t="str">
            <v>2</v>
          </cell>
          <cell r="H342" t="str">
            <v>1</v>
          </cell>
          <cell r="I342" t="str">
            <v>495</v>
          </cell>
        </row>
        <row r="342">
          <cell r="Q342" t="str">
            <v>1</v>
          </cell>
        </row>
        <row r="342">
          <cell r="S342">
            <v>1</v>
          </cell>
        </row>
        <row r="342">
          <cell r="X342" t="str">
            <v>40</v>
          </cell>
          <cell r="Y342" t="str">
            <v>1</v>
          </cell>
        </row>
        <row r="343">
          <cell r="A343" t="str">
            <v>房金伟</v>
          </cell>
          <cell r="B343" t="str">
            <v>北京龙岩&amp;郑州&amp;厦门&amp;长沙&amp;西安销售（9.00-18.00）</v>
          </cell>
          <cell r="C343" t="str">
            <v>营销中心-北京营销中心-房金伟组</v>
          </cell>
        </row>
        <row r="343">
          <cell r="E343" t="str">
            <v>销售主管</v>
          </cell>
          <cell r="F343" t="str">
            <v>17222294276099284</v>
          </cell>
          <cell r="G343" t="str">
            <v>23</v>
          </cell>
          <cell r="H343" t="str">
            <v>7</v>
          </cell>
          <cell r="I343" t="str">
            <v>15284</v>
          </cell>
        </row>
        <row r="343">
          <cell r="S343">
            <v>0</v>
          </cell>
        </row>
        <row r="343">
          <cell r="V343" t="str">
            <v>2.67</v>
          </cell>
        </row>
        <row r="344">
          <cell r="A344" t="str">
            <v>刘永衡</v>
          </cell>
          <cell r="B344" t="str">
            <v>北京龙岩&amp;郑州&amp;厦门&amp;长沙&amp;西安销售（9.00-18.00）</v>
          </cell>
          <cell r="C344" t="str">
            <v>营销中心-北京营销中心-房金伟组</v>
          </cell>
        </row>
        <row r="344">
          <cell r="E344" t="str">
            <v>销售专员</v>
          </cell>
          <cell r="F344" t="str">
            <v>17246443884112072</v>
          </cell>
          <cell r="G344" t="str">
            <v>23</v>
          </cell>
          <cell r="H344" t="str">
            <v>7</v>
          </cell>
          <cell r="I344" t="str">
            <v>14388</v>
          </cell>
        </row>
        <row r="344">
          <cell r="S344">
            <v>0</v>
          </cell>
        </row>
        <row r="345">
          <cell r="A345" t="str">
            <v>吕翔宙</v>
          </cell>
          <cell r="B345" t="str">
            <v>北京龙岩&amp;郑州&amp;厦门&amp;长沙&amp;西安销售（9.00-18.00）</v>
          </cell>
          <cell r="C345" t="str">
            <v>营销中心-北京营销中心-房金伟组</v>
          </cell>
        </row>
        <row r="345">
          <cell r="E345" t="str">
            <v>销售专员</v>
          </cell>
          <cell r="F345" t="str">
            <v>17599762947087727</v>
          </cell>
        </row>
        <row r="345">
          <cell r="S345">
            <v>0</v>
          </cell>
        </row>
        <row r="346">
          <cell r="A346" t="str">
            <v>田井林</v>
          </cell>
          <cell r="B346" t="str">
            <v>北京龙岩&amp;郑州&amp;厦门&amp;长沙&amp;西安销售（9.00-18.00）</v>
          </cell>
          <cell r="C346" t="str">
            <v>营销中心-北京营销中心-房金伟组</v>
          </cell>
        </row>
        <row r="346">
          <cell r="E346" t="str">
            <v>销售专员</v>
          </cell>
          <cell r="F346" t="str">
            <v>17254993127905091</v>
          </cell>
          <cell r="G346" t="str">
            <v>23</v>
          </cell>
          <cell r="H346" t="str">
            <v>7</v>
          </cell>
          <cell r="I346" t="str">
            <v>13125</v>
          </cell>
        </row>
        <row r="346">
          <cell r="S346">
            <v>0</v>
          </cell>
        </row>
        <row r="347">
          <cell r="A347" t="str">
            <v>谢婷</v>
          </cell>
          <cell r="B347" t="str">
            <v>北京龙岩&amp;郑州&amp;厦门&amp;长沙&amp;西安销售（9.00-18.00）</v>
          </cell>
          <cell r="C347" t="str">
            <v>营销中心-北京营销中心-房金伟组</v>
          </cell>
        </row>
        <row r="347">
          <cell r="E347" t="str">
            <v>销售专员</v>
          </cell>
          <cell r="F347" t="str">
            <v>17585195463887059</v>
          </cell>
          <cell r="G347" t="str">
            <v>8</v>
          </cell>
          <cell r="H347" t="str">
            <v>1</v>
          </cell>
          <cell r="I347" t="str">
            <v>3514</v>
          </cell>
        </row>
        <row r="347">
          <cell r="Q347" t="str">
            <v>1</v>
          </cell>
        </row>
        <row r="347">
          <cell r="S347">
            <v>1</v>
          </cell>
        </row>
        <row r="348">
          <cell r="A348" t="str">
            <v>张芮</v>
          </cell>
          <cell r="B348" t="str">
            <v>北京龙岩&amp;郑州&amp;厦门&amp;长沙&amp;西安销售（9.00-18.00）</v>
          </cell>
          <cell r="C348" t="str">
            <v>营销中心-北京营销中心-房金伟组</v>
          </cell>
        </row>
        <row r="348">
          <cell r="E348" t="str">
            <v>销售专员</v>
          </cell>
          <cell r="F348" t="str">
            <v>1758508442629472</v>
          </cell>
          <cell r="G348" t="str">
            <v>7</v>
          </cell>
          <cell r="H348" t="str">
            <v>1</v>
          </cell>
          <cell r="I348" t="str">
            <v>2975</v>
          </cell>
        </row>
        <row r="348">
          <cell r="Q348" t="str">
            <v>1</v>
          </cell>
        </row>
        <row r="348">
          <cell r="S348">
            <v>1</v>
          </cell>
        </row>
        <row r="348">
          <cell r="X348" t="str">
            <v>8</v>
          </cell>
        </row>
        <row r="349">
          <cell r="A349" t="str">
            <v>胥朝龙</v>
          </cell>
          <cell r="B349" t="str">
            <v>北京龙岩&amp;郑州&amp;厦门&amp;长沙&amp;西安销售（9.00-18.00）</v>
          </cell>
          <cell r="C349" t="str">
            <v>营销中心-北京营销中心-房金伟组</v>
          </cell>
        </row>
        <row r="349">
          <cell r="E349" t="str">
            <v>销售专员</v>
          </cell>
          <cell r="F349" t="str">
            <v>17599776998914763</v>
          </cell>
        </row>
        <row r="349">
          <cell r="S349">
            <v>0</v>
          </cell>
        </row>
        <row r="350">
          <cell r="A350" t="str">
            <v>长沙王艳</v>
          </cell>
          <cell r="B350" t="str">
            <v>长沙办公室（含西安北京运营）</v>
          </cell>
          <cell r="C350" t="str">
            <v>营销中心-长沙新媒体运营-陈宇组</v>
          </cell>
        </row>
        <row r="350">
          <cell r="E350" t="str">
            <v>新媒体运营</v>
          </cell>
          <cell r="F350" t="str">
            <v>6218334132950344</v>
          </cell>
          <cell r="G350" t="str">
            <v>23</v>
          </cell>
          <cell r="H350" t="str">
            <v>7</v>
          </cell>
          <cell r="I350" t="str">
            <v>15488</v>
          </cell>
        </row>
        <row r="350">
          <cell r="S350">
            <v>0</v>
          </cell>
        </row>
        <row r="350">
          <cell r="W350" t="str">
            <v>0.5</v>
          </cell>
        </row>
        <row r="351">
          <cell r="A351" t="str">
            <v>陈宇</v>
          </cell>
          <cell r="B351" t="str">
            <v>长沙办公室（含西安北京运营）</v>
          </cell>
          <cell r="C351" t="str">
            <v>营销中心-长沙新媒体运营-陈宇组</v>
          </cell>
        </row>
        <row r="351">
          <cell r="E351" t="str">
            <v>新媒体运营主管</v>
          </cell>
          <cell r="F351" t="str">
            <v>16022278358738648</v>
          </cell>
          <cell r="G351" t="str">
            <v>23</v>
          </cell>
          <cell r="H351" t="str">
            <v>7</v>
          </cell>
          <cell r="I351" t="str">
            <v>10788</v>
          </cell>
          <cell r="J351" t="str">
            <v>3</v>
          </cell>
          <cell r="K351" t="str">
            <v>8</v>
          </cell>
        </row>
        <row r="351">
          <cell r="O351" t="str">
            <v>6</v>
          </cell>
          <cell r="P351" t="str">
            <v>140</v>
          </cell>
        </row>
        <row r="351">
          <cell r="S351">
            <v>0</v>
          </cell>
        </row>
        <row r="351">
          <cell r="W351" t="str">
            <v>0.5</v>
          </cell>
        </row>
        <row r="351">
          <cell r="AF351" t="str">
            <v>1</v>
          </cell>
        </row>
        <row r="352">
          <cell r="A352" t="str">
            <v>李清</v>
          </cell>
          <cell r="B352" t="str">
            <v>长沙办公室（含西安北京运营）</v>
          </cell>
          <cell r="C352" t="str">
            <v>营销中心-长沙新媒体运营-陈宇组</v>
          </cell>
        </row>
        <row r="352">
          <cell r="E352" t="str">
            <v>新媒体运营</v>
          </cell>
          <cell r="F352" t="str">
            <v>1918112800847991</v>
          </cell>
          <cell r="G352" t="str">
            <v>21</v>
          </cell>
          <cell r="H352" t="str">
            <v>7</v>
          </cell>
          <cell r="I352" t="str">
            <v>8756</v>
          </cell>
          <cell r="J352" t="str">
            <v>2</v>
          </cell>
          <cell r="K352" t="str">
            <v>5</v>
          </cell>
        </row>
        <row r="352">
          <cell r="Q352" t="str">
            <v>1</v>
          </cell>
          <cell r="R352" t="str">
            <v>2</v>
          </cell>
          <cell r="S352">
            <v>3</v>
          </cell>
        </row>
        <row r="352">
          <cell r="X352" t="str">
            <v>16</v>
          </cell>
        </row>
        <row r="353">
          <cell r="A353" t="str">
            <v>何倩</v>
          </cell>
          <cell r="B353" t="str">
            <v>北京龙岩&amp;郑州&amp;厦门&amp;长沙&amp;西安销售（9.00-18.00）</v>
          </cell>
          <cell r="C353" t="str">
            <v>营销中心-长沙营销二部-何倩组</v>
          </cell>
        </row>
        <row r="353">
          <cell r="E353" t="str">
            <v>销售主管</v>
          </cell>
          <cell r="F353" t="str">
            <v>0854614326650100</v>
          </cell>
          <cell r="G353" t="str">
            <v>23</v>
          </cell>
          <cell r="H353" t="str">
            <v>7</v>
          </cell>
          <cell r="I353" t="str">
            <v>12924</v>
          </cell>
        </row>
        <row r="353">
          <cell r="S353">
            <v>0</v>
          </cell>
        </row>
        <row r="353">
          <cell r="U353" t="str">
            <v>3</v>
          </cell>
        </row>
        <row r="353">
          <cell r="Z353" t="str">
            <v>8</v>
          </cell>
        </row>
        <row r="353">
          <cell r="AH353" t="str">
            <v>8</v>
          </cell>
        </row>
        <row r="354">
          <cell r="A354" t="str">
            <v>彭郑</v>
          </cell>
          <cell r="B354" t="str">
            <v>北京龙岩&amp;郑州&amp;厦门&amp;长沙&amp;西安销售（9.00-18.00）</v>
          </cell>
          <cell r="C354" t="str">
            <v>营销中心-长沙营销二部-何倩组</v>
          </cell>
        </row>
        <row r="354">
          <cell r="E354" t="str">
            <v>销售专员</v>
          </cell>
          <cell r="F354" t="str">
            <v>17574692884218605</v>
          </cell>
          <cell r="G354" t="str">
            <v>14</v>
          </cell>
          <cell r="H354" t="str">
            <v>5</v>
          </cell>
          <cell r="I354" t="str">
            <v>6520</v>
          </cell>
        </row>
        <row r="354">
          <cell r="Q354" t="str">
            <v>1</v>
          </cell>
        </row>
        <row r="354">
          <cell r="S354">
            <v>1</v>
          </cell>
          <cell r="T354" t="str">
            <v>1</v>
          </cell>
        </row>
        <row r="354">
          <cell r="X354" t="str">
            <v>8</v>
          </cell>
        </row>
        <row r="355">
          <cell r="A355" t="str">
            <v>邱容</v>
          </cell>
          <cell r="B355" t="str">
            <v>北京龙岩&amp;郑州&amp;厦门&amp;长沙&amp;西安销售（9.00-18.00）</v>
          </cell>
          <cell r="C355" t="str">
            <v>营销中心-长沙营销二部-何倩组</v>
          </cell>
        </row>
        <row r="355">
          <cell r="E355" t="str">
            <v>销售专员</v>
          </cell>
          <cell r="F355" t="str">
            <v>17331028592259484</v>
          </cell>
          <cell r="G355" t="str">
            <v>23</v>
          </cell>
          <cell r="H355" t="str">
            <v>7</v>
          </cell>
          <cell r="I355" t="str">
            <v>11277</v>
          </cell>
        </row>
        <row r="355">
          <cell r="S355">
            <v>0</v>
          </cell>
        </row>
        <row r="356">
          <cell r="A356" t="str">
            <v>王一凯</v>
          </cell>
          <cell r="B356" t="str">
            <v>北京龙岩&amp;郑州&amp;厦门&amp;长沙&amp;西安销售（9.00-18.00）</v>
          </cell>
          <cell r="C356" t="str">
            <v>营销中心-长沙营销二部-何倩组</v>
          </cell>
        </row>
        <row r="356">
          <cell r="E356" t="str">
            <v>销售专员</v>
          </cell>
          <cell r="F356" t="str">
            <v>17107254203222946</v>
          </cell>
          <cell r="G356" t="str">
            <v>23</v>
          </cell>
          <cell r="H356" t="str">
            <v>7</v>
          </cell>
          <cell r="I356" t="str">
            <v>14044</v>
          </cell>
        </row>
        <row r="356">
          <cell r="S356">
            <v>0</v>
          </cell>
        </row>
        <row r="356">
          <cell r="W356" t="str">
            <v>0.5</v>
          </cell>
        </row>
        <row r="356">
          <cell r="Z356" t="str">
            <v>8</v>
          </cell>
        </row>
        <row r="356">
          <cell r="AH356" t="str">
            <v>8</v>
          </cell>
        </row>
        <row r="357">
          <cell r="A357" t="str">
            <v>吴竞（离职）</v>
          </cell>
          <cell r="B357" t="str">
            <v>未加入考勤组</v>
          </cell>
          <cell r="C357" t="str">
            <v>营销中心-长沙营销二部-何倩组</v>
          </cell>
        </row>
        <row r="357">
          <cell r="E357" t="str">
            <v>销售专员</v>
          </cell>
          <cell r="F357" t="str">
            <v>17283516102932661</v>
          </cell>
          <cell r="G357" t="str">
            <v>21</v>
          </cell>
          <cell r="H357" t="str">
            <v>7</v>
          </cell>
          <cell r="I357" t="str">
            <v>12472</v>
          </cell>
        </row>
        <row r="357">
          <cell r="S357">
            <v>0</v>
          </cell>
        </row>
        <row r="357">
          <cell r="W357" t="str">
            <v>0.5</v>
          </cell>
        </row>
        <row r="358">
          <cell r="A358" t="str">
            <v>曾璠玥</v>
          </cell>
          <cell r="B358" t="str">
            <v>北京龙岩&amp;郑州&amp;厦门&amp;长沙&amp;西安销售（9.00-18.00）</v>
          </cell>
          <cell r="C358" t="str">
            <v>营销中心-长沙营销二部-何倩组</v>
          </cell>
        </row>
        <row r="358">
          <cell r="E358" t="str">
            <v>销售专员</v>
          </cell>
          <cell r="F358" t="str">
            <v>17107258036044383</v>
          </cell>
          <cell r="G358" t="str">
            <v>21</v>
          </cell>
          <cell r="H358" t="str">
            <v>7</v>
          </cell>
          <cell r="I358" t="str">
            <v>10390</v>
          </cell>
          <cell r="J358" t="str">
            <v>2</v>
          </cell>
          <cell r="K358" t="str">
            <v>16</v>
          </cell>
        </row>
        <row r="358">
          <cell r="R358" t="str">
            <v>1</v>
          </cell>
          <cell r="S358">
            <v>1</v>
          </cell>
        </row>
        <row r="358">
          <cell r="U358" t="str">
            <v>3</v>
          </cell>
        </row>
        <row r="358">
          <cell r="X358" t="str">
            <v>8</v>
          </cell>
        </row>
        <row r="358">
          <cell r="Z358" t="str">
            <v>8</v>
          </cell>
        </row>
        <row r="358">
          <cell r="AH358" t="str">
            <v>8</v>
          </cell>
        </row>
        <row r="359">
          <cell r="A359" t="str">
            <v>苏坚</v>
          </cell>
          <cell r="B359" t="str">
            <v>长沙办公室（含西安北京运营）</v>
          </cell>
          <cell r="C359" t="str">
            <v>营销中心-长沙营销二部-苏坚组</v>
          </cell>
        </row>
        <row r="359">
          <cell r="E359" t="str">
            <v>运营主管</v>
          </cell>
          <cell r="F359" t="str">
            <v>66340400401060459</v>
          </cell>
          <cell r="G359" t="str">
            <v>26</v>
          </cell>
          <cell r="H359" t="str">
            <v>7</v>
          </cell>
          <cell r="I359" t="str">
            <v>12848</v>
          </cell>
        </row>
        <row r="359">
          <cell r="S359">
            <v>0</v>
          </cell>
        </row>
        <row r="359">
          <cell r="U359" t="str">
            <v>1.72</v>
          </cell>
        </row>
        <row r="359">
          <cell r="AF359" t="str">
            <v>2</v>
          </cell>
        </row>
        <row r="359">
          <cell r="AH359" t="str">
            <v>24</v>
          </cell>
        </row>
        <row r="359">
          <cell r="AJ359" t="str">
            <v>24</v>
          </cell>
        </row>
        <row r="360">
          <cell r="A360" t="str">
            <v>周宇洋</v>
          </cell>
          <cell r="B360" t="str">
            <v>长沙办公室（含西安北京运营）</v>
          </cell>
          <cell r="C360" t="str">
            <v>营销中心-长沙营销二部-苏坚组</v>
          </cell>
        </row>
        <row r="360">
          <cell r="E360" t="str">
            <v>运营专员</v>
          </cell>
          <cell r="F360" t="str">
            <v>16889537418464916</v>
          </cell>
          <cell r="G360" t="str">
            <v>26</v>
          </cell>
          <cell r="H360" t="str">
            <v>7</v>
          </cell>
          <cell r="I360" t="str">
            <v>14379</v>
          </cell>
        </row>
        <row r="360">
          <cell r="S360">
            <v>0</v>
          </cell>
        </row>
        <row r="360">
          <cell r="AH360" t="str">
            <v>24</v>
          </cell>
        </row>
        <row r="360">
          <cell r="AJ360" t="str">
            <v>24</v>
          </cell>
        </row>
        <row r="361">
          <cell r="A361" t="str">
            <v>胥文秀</v>
          </cell>
          <cell r="B361" t="str">
            <v>长沙办公室（含西安北京运营）</v>
          </cell>
          <cell r="C361" t="str">
            <v>营销中心-长沙营销二部-苏坚组</v>
          </cell>
        </row>
        <row r="361">
          <cell r="E361" t="str">
            <v>运营专员</v>
          </cell>
          <cell r="F361" t="str">
            <v>17478774141852925</v>
          </cell>
          <cell r="G361" t="str">
            <v>22</v>
          </cell>
          <cell r="H361" t="str">
            <v>7</v>
          </cell>
          <cell r="I361" t="str">
            <v>11086</v>
          </cell>
        </row>
        <row r="361">
          <cell r="S361">
            <v>0</v>
          </cell>
        </row>
        <row r="361">
          <cell r="Z361" t="str">
            <v>16</v>
          </cell>
        </row>
        <row r="361">
          <cell r="AH361" t="str">
            <v>8</v>
          </cell>
        </row>
        <row r="362">
          <cell r="A362" t="str">
            <v>陈哲</v>
          </cell>
          <cell r="B362" t="str">
            <v>北京龙岩&amp;郑州&amp;厦门&amp;长沙&amp;西安销售（9.00-18.00）</v>
          </cell>
          <cell r="C362" t="str">
            <v>营销中心-长沙营销二部-周波涛组</v>
          </cell>
        </row>
        <row r="362">
          <cell r="E362" t="str">
            <v>销售专员</v>
          </cell>
          <cell r="F362" t="str">
            <v>17409662670132941</v>
          </cell>
          <cell r="G362" t="str">
            <v>19</v>
          </cell>
          <cell r="H362" t="str">
            <v>7</v>
          </cell>
          <cell r="I362" t="str">
            <v>12130</v>
          </cell>
        </row>
        <row r="362">
          <cell r="S362">
            <v>0</v>
          </cell>
        </row>
        <row r="362">
          <cell r="U362" t="str">
            <v>4</v>
          </cell>
        </row>
        <row r="362">
          <cell r="Z362" t="str">
            <v>8</v>
          </cell>
        </row>
        <row r="362">
          <cell r="AH362" t="str">
            <v>8</v>
          </cell>
        </row>
        <row r="363">
          <cell r="A363" t="str">
            <v>李森</v>
          </cell>
          <cell r="B363" t="str">
            <v>北京龙岩&amp;郑州&amp;厦门&amp;长沙&amp;西安销售（9.00-18.00）</v>
          </cell>
          <cell r="C363" t="str">
            <v>营销中心-长沙营销二部-周波涛组</v>
          </cell>
        </row>
        <row r="363">
          <cell r="E363" t="str">
            <v>销售专员</v>
          </cell>
          <cell r="F363" t="str">
            <v>17290412000146438</v>
          </cell>
          <cell r="G363" t="str">
            <v>23</v>
          </cell>
          <cell r="H363" t="str">
            <v>7</v>
          </cell>
          <cell r="I363" t="str">
            <v>14216</v>
          </cell>
        </row>
        <row r="363">
          <cell r="S363">
            <v>0</v>
          </cell>
        </row>
        <row r="363">
          <cell r="Z363" t="str">
            <v>8</v>
          </cell>
        </row>
        <row r="363">
          <cell r="AH363" t="str">
            <v>8</v>
          </cell>
        </row>
        <row r="364">
          <cell r="A364" t="str">
            <v>龙浩</v>
          </cell>
          <cell r="B364" t="str">
            <v>北京龙岩&amp;郑州&amp;厦门&amp;长沙&amp;西安销售（9.00-18.00）</v>
          </cell>
          <cell r="C364" t="str">
            <v>营销中心-长沙营销二部-周波涛组</v>
          </cell>
        </row>
        <row r="364">
          <cell r="E364" t="str">
            <v>资深销售二级</v>
          </cell>
          <cell r="F364" t="str">
            <v>17139214239399734</v>
          </cell>
          <cell r="G364" t="str">
            <v>23</v>
          </cell>
          <cell r="H364" t="str">
            <v>7</v>
          </cell>
          <cell r="I364" t="str">
            <v>15216</v>
          </cell>
        </row>
        <row r="364">
          <cell r="S364">
            <v>0</v>
          </cell>
        </row>
        <row r="364">
          <cell r="X364" t="str">
            <v>1</v>
          </cell>
        </row>
        <row r="364">
          <cell r="Z364" t="str">
            <v>8</v>
          </cell>
        </row>
        <row r="364">
          <cell r="AH364" t="str">
            <v>8</v>
          </cell>
        </row>
        <row r="365">
          <cell r="A365" t="str">
            <v>施钧夫</v>
          </cell>
          <cell r="B365" t="str">
            <v>北京龙岩&amp;郑州&amp;厦门&amp;长沙&amp;西安销售（9.00-18.00）</v>
          </cell>
          <cell r="C365" t="str">
            <v>营销中心-长沙营销二部-周波涛组</v>
          </cell>
        </row>
        <row r="365">
          <cell r="E365" t="str">
            <v>销售专员</v>
          </cell>
          <cell r="F365" t="str">
            <v>17159110906356470</v>
          </cell>
          <cell r="G365" t="str">
            <v>21</v>
          </cell>
          <cell r="H365" t="str">
            <v>7</v>
          </cell>
          <cell r="I365" t="str">
            <v>10971</v>
          </cell>
        </row>
        <row r="365">
          <cell r="Q365" t="str">
            <v>1</v>
          </cell>
        </row>
        <row r="365">
          <cell r="S365">
            <v>1</v>
          </cell>
        </row>
        <row r="365">
          <cell r="V365" t="str">
            <v>8</v>
          </cell>
        </row>
        <row r="365">
          <cell r="X365" t="str">
            <v>16</v>
          </cell>
        </row>
        <row r="365">
          <cell r="Z365" t="str">
            <v>8</v>
          </cell>
        </row>
        <row r="365">
          <cell r="AH365" t="str">
            <v>8</v>
          </cell>
        </row>
        <row r="366">
          <cell r="A366" t="str">
            <v>王利蝶</v>
          </cell>
          <cell r="B366" t="str">
            <v>北京龙岩&amp;郑州&amp;厦门&amp;长沙&amp;西安销售（9.00-18.00）</v>
          </cell>
          <cell r="C366" t="str">
            <v>营销中心-长沙营销二部-周波涛组</v>
          </cell>
        </row>
        <row r="366">
          <cell r="E366" t="str">
            <v>资深销售一级</v>
          </cell>
          <cell r="F366" t="str">
            <v>173137795025345</v>
          </cell>
          <cell r="G366" t="str">
            <v>20</v>
          </cell>
          <cell r="H366" t="str">
            <v>7</v>
          </cell>
          <cell r="I366" t="str">
            <v>11473</v>
          </cell>
          <cell r="J366" t="str">
            <v>3</v>
          </cell>
          <cell r="K366" t="str">
            <v>3</v>
          </cell>
        </row>
        <row r="366">
          <cell r="R366" t="str">
            <v>1</v>
          </cell>
          <cell r="S366">
            <v>1</v>
          </cell>
        </row>
        <row r="366">
          <cell r="U366" t="str">
            <v>1.72</v>
          </cell>
        </row>
        <row r="366">
          <cell r="X366" t="str">
            <v>16</v>
          </cell>
        </row>
        <row r="366">
          <cell r="Z366" t="str">
            <v>8</v>
          </cell>
        </row>
        <row r="366">
          <cell r="AH366" t="str">
            <v>8</v>
          </cell>
        </row>
        <row r="367">
          <cell r="A367" t="str">
            <v>王正</v>
          </cell>
          <cell r="B367" t="str">
            <v>北京龙岩&amp;郑州&amp;厦门&amp;长沙&amp;西安销售（9.00-18.00）</v>
          </cell>
          <cell r="C367" t="str">
            <v>营销中心-长沙营销二部-周波涛组</v>
          </cell>
        </row>
        <row r="367">
          <cell r="E367" t="str">
            <v>资深销售一级</v>
          </cell>
          <cell r="F367" t="str">
            <v>17167797969914300</v>
          </cell>
          <cell r="G367" t="str">
            <v>19</v>
          </cell>
          <cell r="H367" t="str">
            <v>7</v>
          </cell>
          <cell r="I367" t="str">
            <v>13579</v>
          </cell>
        </row>
        <row r="367">
          <cell r="S367">
            <v>0</v>
          </cell>
        </row>
        <row r="367">
          <cell r="U367" t="str">
            <v>4</v>
          </cell>
        </row>
        <row r="367">
          <cell r="Z367" t="str">
            <v>8</v>
          </cell>
        </row>
        <row r="367">
          <cell r="AH367" t="str">
            <v>8</v>
          </cell>
        </row>
        <row r="368">
          <cell r="A368" t="str">
            <v>周波涛</v>
          </cell>
          <cell r="B368" t="str">
            <v>北京龙岩&amp;郑州&amp;厦门&amp;长沙&amp;西安销售（9.00-18.00）</v>
          </cell>
          <cell r="C368" t="str">
            <v>营销中心-长沙营销二部-周波涛组</v>
          </cell>
        </row>
        <row r="368">
          <cell r="E368" t="str">
            <v>销售主管</v>
          </cell>
          <cell r="F368" t="str">
            <v>16937943956351191</v>
          </cell>
          <cell r="G368" t="str">
            <v>22</v>
          </cell>
          <cell r="H368" t="str">
            <v>7</v>
          </cell>
          <cell r="I368" t="str">
            <v>10227</v>
          </cell>
        </row>
        <row r="368">
          <cell r="Q368" t="str">
            <v>2</v>
          </cell>
          <cell r="R368" t="str">
            <v>3</v>
          </cell>
          <cell r="S368">
            <v>5</v>
          </cell>
          <cell r="T368" t="str">
            <v>1</v>
          </cell>
        </row>
        <row r="368">
          <cell r="Z368" t="str">
            <v>8</v>
          </cell>
        </row>
        <row r="368">
          <cell r="AH368" t="str">
            <v>8</v>
          </cell>
        </row>
        <row r="369">
          <cell r="A369" t="str">
            <v>单冰冰</v>
          </cell>
          <cell r="B369" t="str">
            <v>北京龙岩&amp;郑州&amp;厦门&amp;长沙&amp;西安销售（9.00-18.00）</v>
          </cell>
          <cell r="C369" t="str">
            <v>营销中心-长沙营销二部-周波涛组-彭文波组</v>
          </cell>
        </row>
        <row r="369">
          <cell r="E369" t="str">
            <v>资深销售一级</v>
          </cell>
          <cell r="F369" t="str">
            <v>17307731042263064</v>
          </cell>
          <cell r="G369" t="str">
            <v>23</v>
          </cell>
          <cell r="H369" t="str">
            <v>7</v>
          </cell>
          <cell r="I369" t="str">
            <v>13155</v>
          </cell>
        </row>
        <row r="369">
          <cell r="S369">
            <v>0</v>
          </cell>
        </row>
        <row r="369">
          <cell r="V369" t="str">
            <v>8</v>
          </cell>
        </row>
        <row r="370">
          <cell r="A370" t="str">
            <v>姜仕威</v>
          </cell>
          <cell r="B370" t="str">
            <v>北京龙岩&amp;郑州&amp;厦门&amp;长沙&amp;西安销售（9.00-18.00）</v>
          </cell>
          <cell r="C370" t="str">
            <v>营销中心-长沙营销二部-周波涛组-彭文波组</v>
          </cell>
        </row>
        <row r="370">
          <cell r="E370" t="str">
            <v>销售专员</v>
          </cell>
          <cell r="F370" t="str">
            <v>17313763424023638</v>
          </cell>
          <cell r="G370" t="str">
            <v>23</v>
          </cell>
          <cell r="H370" t="str">
            <v>7</v>
          </cell>
          <cell r="I370" t="str">
            <v>13044</v>
          </cell>
        </row>
        <row r="370">
          <cell r="S370">
            <v>0</v>
          </cell>
        </row>
        <row r="370">
          <cell r="V370" t="str">
            <v>8</v>
          </cell>
        </row>
        <row r="371">
          <cell r="A371" t="str">
            <v>刘良海</v>
          </cell>
          <cell r="B371" t="str">
            <v>北京龙岩&amp;郑州&amp;厦门&amp;长沙&amp;西安销售（9.00-18.00）</v>
          </cell>
          <cell r="C371" t="str">
            <v>营销中心-长沙营销二部-周波涛组-彭文波组</v>
          </cell>
        </row>
        <row r="371">
          <cell r="E371" t="str">
            <v>销售专员</v>
          </cell>
          <cell r="F371" t="str">
            <v>17434739479572903</v>
          </cell>
          <cell r="G371" t="str">
            <v>23</v>
          </cell>
          <cell r="H371" t="str">
            <v>7</v>
          </cell>
          <cell r="I371" t="str">
            <v>13564</v>
          </cell>
        </row>
        <row r="371">
          <cell r="S371">
            <v>0</v>
          </cell>
        </row>
        <row r="371">
          <cell r="V371" t="str">
            <v>15.55</v>
          </cell>
        </row>
        <row r="371">
          <cell r="Z371" t="str">
            <v>8</v>
          </cell>
        </row>
        <row r="371">
          <cell r="AH371" t="str">
            <v>8</v>
          </cell>
        </row>
        <row r="372">
          <cell r="A372" t="str">
            <v>潘飞</v>
          </cell>
          <cell r="B372" t="str">
            <v>北京龙岩&amp;郑州&amp;厦门&amp;长沙&amp;西安销售（9.00-18.00）</v>
          </cell>
          <cell r="C372" t="str">
            <v>营销中心-长沙营销二部-周波涛组-彭文波组</v>
          </cell>
        </row>
        <row r="372">
          <cell r="E372" t="str">
            <v>销售专员</v>
          </cell>
          <cell r="F372" t="str">
            <v>17439924079523739</v>
          </cell>
          <cell r="G372" t="str">
            <v>23</v>
          </cell>
          <cell r="H372" t="str">
            <v>7</v>
          </cell>
          <cell r="I372" t="str">
            <v>12081</v>
          </cell>
          <cell r="J372" t="str">
            <v>3</v>
          </cell>
          <cell r="K372" t="str">
            <v>47</v>
          </cell>
        </row>
        <row r="372">
          <cell r="S372">
            <v>0</v>
          </cell>
        </row>
        <row r="372">
          <cell r="X372" t="str">
            <v>10</v>
          </cell>
        </row>
        <row r="372">
          <cell r="Z372" t="str">
            <v>8</v>
          </cell>
        </row>
        <row r="372">
          <cell r="AH372" t="str">
            <v>8</v>
          </cell>
        </row>
        <row r="373">
          <cell r="A373" t="str">
            <v>彭文波</v>
          </cell>
          <cell r="B373" t="str">
            <v>北京龙岩&amp;郑州&amp;厦门&amp;长沙&amp;西安销售（9.00-18.00）</v>
          </cell>
          <cell r="C373" t="str">
            <v>营销中心-长沙营销二部-周波涛组-彭文波组</v>
          </cell>
        </row>
        <row r="373">
          <cell r="E373" t="str">
            <v>销售主管</v>
          </cell>
          <cell r="F373" t="str">
            <v>17139213818537822</v>
          </cell>
          <cell r="G373" t="str">
            <v>23</v>
          </cell>
          <cell r="H373" t="str">
            <v>7</v>
          </cell>
          <cell r="I373" t="str">
            <v>13722</v>
          </cell>
        </row>
        <row r="373">
          <cell r="S373">
            <v>0</v>
          </cell>
        </row>
        <row r="373">
          <cell r="V373" t="str">
            <v>8</v>
          </cell>
        </row>
        <row r="373">
          <cell r="X373" t="str">
            <v>4</v>
          </cell>
        </row>
        <row r="373">
          <cell r="Z373" t="str">
            <v>8</v>
          </cell>
        </row>
        <row r="373">
          <cell r="AH373" t="str">
            <v>8</v>
          </cell>
        </row>
        <row r="374">
          <cell r="A374" t="str">
            <v>肖晔晖</v>
          </cell>
          <cell r="B374" t="str">
            <v>北京龙岩&amp;郑州&amp;厦门&amp;长沙&amp;西安销售（9.00-18.00）</v>
          </cell>
          <cell r="C374" t="str">
            <v>营销中心-长沙营销二部-周波涛组-彭文波组</v>
          </cell>
        </row>
        <row r="374">
          <cell r="E374" t="str">
            <v>销售专员</v>
          </cell>
          <cell r="F374" t="str">
            <v>17581605084054333</v>
          </cell>
          <cell r="G374" t="str">
            <v>8</v>
          </cell>
          <cell r="H374" t="str">
            <v>3</v>
          </cell>
          <cell r="I374" t="str">
            <v>3332</v>
          </cell>
          <cell r="J374" t="str">
            <v>1</v>
          </cell>
          <cell r="K374" t="str">
            <v>69</v>
          </cell>
        </row>
        <row r="374">
          <cell r="Q374" t="str">
            <v>1</v>
          </cell>
        </row>
        <row r="374">
          <cell r="S374">
            <v>1</v>
          </cell>
        </row>
        <row r="374">
          <cell r="V374" t="str">
            <v>8</v>
          </cell>
        </row>
        <row r="374">
          <cell r="X374" t="str">
            <v>16</v>
          </cell>
        </row>
        <row r="375">
          <cell r="A375" t="str">
            <v>叶立</v>
          </cell>
          <cell r="B375" t="str">
            <v>北京龙岩&amp;郑州&amp;厦门&amp;长沙&amp;西安销售（9.00-18.00）</v>
          </cell>
          <cell r="C375" t="str">
            <v>营销中心-长沙营销二部-周波涛组-彭文波组</v>
          </cell>
        </row>
        <row r="375">
          <cell r="E375" t="str">
            <v>销售专员</v>
          </cell>
          <cell r="F375" t="str">
            <v>17291316096091047</v>
          </cell>
          <cell r="G375" t="str">
            <v>23</v>
          </cell>
          <cell r="H375" t="str">
            <v>7</v>
          </cell>
          <cell r="I375" t="str">
            <v>11934</v>
          </cell>
        </row>
        <row r="375">
          <cell r="S375">
            <v>0</v>
          </cell>
        </row>
        <row r="375">
          <cell r="Z375" t="str">
            <v>8</v>
          </cell>
        </row>
        <row r="375">
          <cell r="AH375" t="str">
            <v>8</v>
          </cell>
        </row>
        <row r="376">
          <cell r="A376" t="str">
            <v>王甜</v>
          </cell>
          <cell r="B376" t="str">
            <v>长沙办公室（含西安北京运营）</v>
          </cell>
          <cell r="C376" t="str">
            <v>营销中心-长沙营销一部</v>
          </cell>
        </row>
        <row r="376">
          <cell r="E376" t="str">
            <v>人事主管</v>
          </cell>
          <cell r="F376" t="str">
            <v>16031668042025881</v>
          </cell>
          <cell r="G376" t="str">
            <v>24</v>
          </cell>
          <cell r="H376" t="str">
            <v>7</v>
          </cell>
          <cell r="I376" t="str">
            <v>12430</v>
          </cell>
          <cell r="J376" t="str">
            <v>4</v>
          </cell>
          <cell r="K376" t="str">
            <v>9</v>
          </cell>
        </row>
        <row r="376">
          <cell r="Q376" t="str">
            <v>1</v>
          </cell>
          <cell r="R376" t="str">
            <v>2</v>
          </cell>
          <cell r="S376">
            <v>3</v>
          </cell>
        </row>
        <row r="376">
          <cell r="W376" t="str">
            <v>1</v>
          </cell>
        </row>
        <row r="376">
          <cell r="AH376" t="str">
            <v>16</v>
          </cell>
        </row>
        <row r="376">
          <cell r="AJ376" t="str">
            <v>16</v>
          </cell>
        </row>
        <row r="377">
          <cell r="A377" t="str">
            <v>陈佳俊</v>
          </cell>
          <cell r="B377" t="str">
            <v>北京龙岩&amp;郑州&amp;厦门&amp;长沙&amp;西安销售（9.00-18.00）</v>
          </cell>
          <cell r="C377" t="str">
            <v>营销中心-长沙营销一部-何双组</v>
          </cell>
        </row>
        <row r="377">
          <cell r="E377" t="str">
            <v>资深销售一级</v>
          </cell>
          <cell r="F377" t="str">
            <v>16931891398145932</v>
          </cell>
          <cell r="G377" t="str">
            <v>19</v>
          </cell>
          <cell r="H377" t="str">
            <v>7</v>
          </cell>
          <cell r="I377" t="str">
            <v>14389</v>
          </cell>
        </row>
        <row r="377">
          <cell r="S377">
            <v>0</v>
          </cell>
        </row>
        <row r="377">
          <cell r="U377" t="str">
            <v>4</v>
          </cell>
        </row>
        <row r="377">
          <cell r="Z377" t="str">
            <v>16</v>
          </cell>
        </row>
        <row r="377">
          <cell r="AH377" t="str">
            <v>16</v>
          </cell>
        </row>
        <row r="378">
          <cell r="A378" t="str">
            <v>丁亚坤</v>
          </cell>
          <cell r="B378" t="str">
            <v>北京龙岩&amp;郑州&amp;厦门&amp;长沙&amp;西安销售（9.00-18.00）</v>
          </cell>
          <cell r="C378" t="str">
            <v>营销中心-长沙营销一部-何双组</v>
          </cell>
        </row>
        <row r="378">
          <cell r="E378" t="str">
            <v>销售专员</v>
          </cell>
          <cell r="F378" t="str">
            <v>17416587212244253</v>
          </cell>
          <cell r="G378" t="str">
            <v>23</v>
          </cell>
          <cell r="H378" t="str">
            <v>7</v>
          </cell>
          <cell r="I378" t="str">
            <v>13729</v>
          </cell>
        </row>
        <row r="378">
          <cell r="S378">
            <v>0</v>
          </cell>
        </row>
        <row r="378">
          <cell r="Z378" t="str">
            <v>16</v>
          </cell>
        </row>
        <row r="378">
          <cell r="AH378" t="str">
            <v>16</v>
          </cell>
        </row>
        <row r="379">
          <cell r="A379" t="str">
            <v>何双</v>
          </cell>
          <cell r="B379" t="str">
            <v>北京龙岩&amp;郑州&amp;厦门&amp;长沙&amp;西安销售（9.00-18.00）</v>
          </cell>
          <cell r="C379" t="str">
            <v>营销中心-长沙营销一部-何双组</v>
          </cell>
        </row>
        <row r="379">
          <cell r="E379" t="str">
            <v>销售主管</v>
          </cell>
          <cell r="F379" t="str">
            <v>1202003231651031</v>
          </cell>
          <cell r="G379" t="str">
            <v>19</v>
          </cell>
          <cell r="H379" t="str">
            <v>7</v>
          </cell>
          <cell r="I379" t="str">
            <v>13887</v>
          </cell>
        </row>
        <row r="379">
          <cell r="S379">
            <v>0</v>
          </cell>
        </row>
        <row r="379">
          <cell r="U379" t="str">
            <v>4</v>
          </cell>
        </row>
        <row r="379">
          <cell r="Z379" t="str">
            <v>16</v>
          </cell>
        </row>
        <row r="379">
          <cell r="AH379" t="str">
            <v>16</v>
          </cell>
        </row>
        <row r="380">
          <cell r="A380" t="str">
            <v>彭蕾</v>
          </cell>
          <cell r="B380" t="str">
            <v>北京龙岩&amp;郑州&amp;厦门&amp;长沙&amp;西安销售（9.00-18.00）</v>
          </cell>
          <cell r="C380" t="str">
            <v>营销中心-长沙营销一部-何双组</v>
          </cell>
        </row>
        <row r="380">
          <cell r="E380" t="str">
            <v>资深销售二级</v>
          </cell>
          <cell r="F380" t="str">
            <v>16841166481835371</v>
          </cell>
          <cell r="G380" t="str">
            <v>19</v>
          </cell>
          <cell r="H380" t="str">
            <v>7</v>
          </cell>
          <cell r="I380" t="str">
            <v>10942</v>
          </cell>
        </row>
        <row r="380">
          <cell r="R380" t="str">
            <v>1</v>
          </cell>
          <cell r="S380">
            <v>1</v>
          </cell>
        </row>
        <row r="380">
          <cell r="U380" t="str">
            <v>4</v>
          </cell>
          <cell r="V380" t="str">
            <v>3</v>
          </cell>
        </row>
        <row r="381">
          <cell r="A381" t="str">
            <v>袁善文（离职）</v>
          </cell>
          <cell r="B381" t="str">
            <v>未加入考勤组</v>
          </cell>
          <cell r="C381" t="str">
            <v>营销中心-长沙营销一部-何双组</v>
          </cell>
        </row>
        <row r="381">
          <cell r="E381" t="str">
            <v>销售专员</v>
          </cell>
          <cell r="F381" t="str">
            <v>1741572109895932</v>
          </cell>
          <cell r="G381" t="str">
            <v>22</v>
          </cell>
          <cell r="H381" t="str">
            <v>7</v>
          </cell>
          <cell r="I381" t="str">
            <v>10116</v>
          </cell>
        </row>
        <row r="381">
          <cell r="R381" t="str">
            <v>2</v>
          </cell>
          <cell r="S381">
            <v>2</v>
          </cell>
        </row>
        <row r="381">
          <cell r="W381" t="str">
            <v>1</v>
          </cell>
        </row>
        <row r="382">
          <cell r="A382" t="str">
            <v>侯佳玲</v>
          </cell>
          <cell r="B382" t="str">
            <v>长沙办公室（含西安北京运营）</v>
          </cell>
          <cell r="C382" t="str">
            <v>营销中心-长沙营销一部-彭乾组</v>
          </cell>
        </row>
        <row r="382">
          <cell r="E382" t="str">
            <v>运营专员</v>
          </cell>
          <cell r="F382" t="str">
            <v>221635292920263566</v>
          </cell>
          <cell r="G382" t="str">
            <v>23</v>
          </cell>
          <cell r="H382" t="str">
            <v>7</v>
          </cell>
          <cell r="I382" t="str">
            <v>13231</v>
          </cell>
        </row>
        <row r="382">
          <cell r="S382">
            <v>0</v>
          </cell>
        </row>
        <row r="382">
          <cell r="Z382" t="str">
            <v>8</v>
          </cell>
        </row>
        <row r="382">
          <cell r="AH382" t="str">
            <v>8</v>
          </cell>
        </row>
        <row r="383">
          <cell r="A383" t="str">
            <v>刘艺霞</v>
          </cell>
          <cell r="B383" t="str">
            <v>长沙办公室（含西安北京运营）</v>
          </cell>
          <cell r="C383" t="str">
            <v>营销中心-长沙营销一部-彭乾组</v>
          </cell>
        </row>
        <row r="383">
          <cell r="E383" t="str">
            <v>运营专员</v>
          </cell>
          <cell r="F383" t="str">
            <v>13153811-563663363</v>
          </cell>
          <cell r="G383" t="str">
            <v>25</v>
          </cell>
          <cell r="H383" t="str">
            <v>7</v>
          </cell>
          <cell r="I383" t="str">
            <v>14365</v>
          </cell>
        </row>
        <row r="383">
          <cell r="S383">
            <v>0</v>
          </cell>
        </row>
        <row r="383">
          <cell r="W383" t="str">
            <v>1</v>
          </cell>
        </row>
        <row r="383">
          <cell r="Z383" t="str">
            <v>1.5</v>
          </cell>
        </row>
        <row r="383">
          <cell r="AH383" t="str">
            <v>24</v>
          </cell>
        </row>
        <row r="383">
          <cell r="AJ383" t="str">
            <v>24</v>
          </cell>
        </row>
        <row r="384">
          <cell r="A384" t="str">
            <v>彭乾</v>
          </cell>
          <cell r="B384" t="str">
            <v>长沙办公室（含西安北京运营）</v>
          </cell>
          <cell r="C384" t="str">
            <v>营销中心-长沙营销一部-彭乾组</v>
          </cell>
        </row>
        <row r="384">
          <cell r="E384" t="str">
            <v>运营主管</v>
          </cell>
          <cell r="F384" t="str">
            <v>1438142953777393</v>
          </cell>
          <cell r="G384" t="str">
            <v>23</v>
          </cell>
          <cell r="H384" t="str">
            <v>7</v>
          </cell>
          <cell r="I384" t="str">
            <v>11656</v>
          </cell>
          <cell r="J384" t="str">
            <v>1</v>
          </cell>
          <cell r="K384" t="str">
            <v>4</v>
          </cell>
        </row>
        <row r="384">
          <cell r="S384">
            <v>0</v>
          </cell>
        </row>
        <row r="384">
          <cell r="V384" t="str">
            <v>3</v>
          </cell>
        </row>
        <row r="384">
          <cell r="Z384" t="str">
            <v>24</v>
          </cell>
        </row>
        <row r="384">
          <cell r="AH384" t="str">
            <v>16</v>
          </cell>
        </row>
        <row r="385">
          <cell r="A385" t="str">
            <v>刘彦婧</v>
          </cell>
          <cell r="B385" t="str">
            <v>北京龙岩&amp;郑州&amp;厦门&amp;长沙&amp;西安销售（9.00-18.00）</v>
          </cell>
          <cell r="C385" t="str">
            <v>营销中心-长沙营销一部-苏星星组</v>
          </cell>
        </row>
        <row r="385">
          <cell r="E385" t="str">
            <v>销售专员</v>
          </cell>
          <cell r="F385" t="str">
            <v>1751335882043619</v>
          </cell>
          <cell r="G385" t="str">
            <v>17</v>
          </cell>
          <cell r="H385" t="str">
            <v>7</v>
          </cell>
          <cell r="I385" t="str">
            <v>12699</v>
          </cell>
        </row>
        <row r="385">
          <cell r="S385">
            <v>0</v>
          </cell>
        </row>
        <row r="385">
          <cell r="U385" t="str">
            <v>4</v>
          </cell>
          <cell r="V385" t="str">
            <v>8</v>
          </cell>
          <cell r="W385" t="str">
            <v>1</v>
          </cell>
        </row>
        <row r="385">
          <cell r="Z385" t="str">
            <v>8</v>
          </cell>
        </row>
        <row r="385">
          <cell r="AH385" t="str">
            <v>8</v>
          </cell>
        </row>
        <row r="386">
          <cell r="A386" t="str">
            <v>苏星星</v>
          </cell>
          <cell r="B386" t="str">
            <v>北京龙岩&amp;郑州&amp;厦门&amp;长沙&amp;西安销售（9.00-18.00）</v>
          </cell>
          <cell r="C386" t="str">
            <v>营销中心-长沙营销一部-苏星星组</v>
          </cell>
        </row>
        <row r="386">
          <cell r="E386" t="str">
            <v>中级销售主管</v>
          </cell>
          <cell r="F386" t="str">
            <v>01433640055033017583</v>
          </cell>
          <cell r="G386" t="str">
            <v>18</v>
          </cell>
          <cell r="H386" t="str">
            <v>7</v>
          </cell>
          <cell r="I386" t="str">
            <v>13657</v>
          </cell>
        </row>
        <row r="386">
          <cell r="S386">
            <v>0</v>
          </cell>
        </row>
        <row r="386">
          <cell r="U386" t="str">
            <v>4</v>
          </cell>
          <cell r="V386" t="str">
            <v>8</v>
          </cell>
        </row>
        <row r="386">
          <cell r="Z386" t="str">
            <v>8</v>
          </cell>
        </row>
        <row r="386">
          <cell r="AH386" t="str">
            <v>8</v>
          </cell>
        </row>
        <row r="387">
          <cell r="A387" t="str">
            <v>王臣立</v>
          </cell>
          <cell r="B387" t="str">
            <v>北京龙岩&amp;郑州&amp;厦门&amp;长沙&amp;西安销售（9.00-18.00）</v>
          </cell>
          <cell r="C387" t="str">
            <v>营销中心-长沙营销一部-苏星星组</v>
          </cell>
        </row>
        <row r="387">
          <cell r="E387" t="str">
            <v>销售专员</v>
          </cell>
          <cell r="F387" t="str">
            <v>16808301976062044</v>
          </cell>
          <cell r="G387" t="str">
            <v>23</v>
          </cell>
          <cell r="H387" t="str">
            <v>7</v>
          </cell>
          <cell r="I387" t="str">
            <v>12225</v>
          </cell>
        </row>
        <row r="387">
          <cell r="Q387" t="str">
            <v>4</v>
          </cell>
          <cell r="R387" t="str">
            <v>1</v>
          </cell>
          <cell r="S387">
            <v>5</v>
          </cell>
        </row>
        <row r="387">
          <cell r="Z387" t="str">
            <v>8</v>
          </cell>
        </row>
        <row r="387">
          <cell r="AH387" t="str">
            <v>8</v>
          </cell>
        </row>
        <row r="388">
          <cell r="A388" t="str">
            <v>王海云</v>
          </cell>
          <cell r="B388" t="str">
            <v>北京龙岩&amp;郑州&amp;厦门&amp;长沙&amp;西安销售（9.00-18.00）</v>
          </cell>
          <cell r="C388" t="str">
            <v>营销中心-长沙营销一部-苏星星组</v>
          </cell>
        </row>
        <row r="388">
          <cell r="E388" t="str">
            <v>销售专员</v>
          </cell>
          <cell r="F388" t="str">
            <v>16816976908167183</v>
          </cell>
          <cell r="G388" t="str">
            <v>23</v>
          </cell>
          <cell r="H388" t="str">
            <v>7</v>
          </cell>
          <cell r="I388" t="str">
            <v>13162</v>
          </cell>
        </row>
        <row r="388">
          <cell r="S388">
            <v>0</v>
          </cell>
        </row>
        <row r="388">
          <cell r="Z388" t="str">
            <v>8</v>
          </cell>
        </row>
        <row r="388">
          <cell r="AH388" t="str">
            <v>8</v>
          </cell>
        </row>
        <row r="389">
          <cell r="A389" t="str">
            <v>杨浩宇</v>
          </cell>
          <cell r="B389" t="str">
            <v>北京龙岩&amp;郑州&amp;厦门&amp;长沙&amp;西安销售（9.00-18.00）</v>
          </cell>
          <cell r="C389" t="str">
            <v>营销中心-长沙营销一部-苏星星组</v>
          </cell>
        </row>
        <row r="389">
          <cell r="E389" t="str">
            <v>销售专员</v>
          </cell>
          <cell r="F389" t="str">
            <v>17326729871152260</v>
          </cell>
          <cell r="G389" t="str">
            <v>11</v>
          </cell>
          <cell r="H389" t="str">
            <v>7</v>
          </cell>
          <cell r="I389" t="str">
            <v>9240</v>
          </cell>
        </row>
        <row r="389">
          <cell r="S389">
            <v>0</v>
          </cell>
        </row>
        <row r="389">
          <cell r="U389" t="str">
            <v>7</v>
          </cell>
          <cell r="V389" t="str">
            <v>8</v>
          </cell>
          <cell r="W389" t="str">
            <v>1</v>
          </cell>
        </row>
        <row r="389">
          <cell r="Y389" t="str">
            <v>3.5</v>
          </cell>
          <cell r="Z389" t="str">
            <v>8</v>
          </cell>
        </row>
        <row r="389">
          <cell r="AH389" t="str">
            <v>8</v>
          </cell>
        </row>
        <row r="390">
          <cell r="A390" t="str">
            <v>杨钰帆</v>
          </cell>
          <cell r="B390" t="str">
            <v>北京龙岩&amp;郑州&amp;厦门&amp;长沙&amp;西安销售（9.00-18.00）</v>
          </cell>
          <cell r="C390" t="str">
            <v>营销中心-长沙营销一部-苏星星组</v>
          </cell>
        </row>
        <row r="390">
          <cell r="E390" t="str">
            <v>销售专员</v>
          </cell>
          <cell r="F390" t="str">
            <v>17506426857493364</v>
          </cell>
          <cell r="G390" t="str">
            <v>19</v>
          </cell>
          <cell r="H390" t="str">
            <v>7</v>
          </cell>
          <cell r="I390" t="str">
            <v>12896</v>
          </cell>
        </row>
        <row r="390">
          <cell r="S390">
            <v>0</v>
          </cell>
        </row>
        <row r="390">
          <cell r="U390" t="str">
            <v>3</v>
          </cell>
        </row>
        <row r="390">
          <cell r="W390" t="str">
            <v>1</v>
          </cell>
        </row>
        <row r="390">
          <cell r="Z390" t="str">
            <v>8</v>
          </cell>
        </row>
        <row r="390">
          <cell r="AH390" t="str">
            <v>8</v>
          </cell>
        </row>
        <row r="391">
          <cell r="A391" t="str">
            <v>石伟鸿（离职）</v>
          </cell>
          <cell r="B391" t="str">
            <v>未加入考勤组</v>
          </cell>
          <cell r="C391" t="str">
            <v>营销中心-长沙营销一部-吴凯莉组</v>
          </cell>
        </row>
        <row r="391">
          <cell r="E391" t="str">
            <v>销售专员</v>
          </cell>
          <cell r="F391" t="str">
            <v>17429535633551136</v>
          </cell>
          <cell r="G391" t="str">
            <v>16</v>
          </cell>
          <cell r="H391" t="str">
            <v>7</v>
          </cell>
          <cell r="I391" t="str">
            <v>10003</v>
          </cell>
        </row>
        <row r="391">
          <cell r="R391" t="str">
            <v>1</v>
          </cell>
          <cell r="S391">
            <v>1</v>
          </cell>
        </row>
        <row r="391">
          <cell r="U391" t="str">
            <v>4</v>
          </cell>
        </row>
        <row r="391">
          <cell r="W391" t="str">
            <v>2</v>
          </cell>
        </row>
        <row r="391">
          <cell r="AH391" t="str">
            <v>8</v>
          </cell>
        </row>
        <row r="392">
          <cell r="A392" t="str">
            <v>宋杰</v>
          </cell>
          <cell r="B392" t="str">
            <v>北京龙岩&amp;郑州&amp;厦门&amp;长沙&amp;西安销售（9.00-18.00）</v>
          </cell>
          <cell r="C392" t="str">
            <v>营销中心-长沙营销一部-吴凯莉组</v>
          </cell>
        </row>
        <row r="392">
          <cell r="E392" t="str">
            <v>销售专员</v>
          </cell>
          <cell r="F392" t="str">
            <v>17566900086494974</v>
          </cell>
          <cell r="G392" t="str">
            <v>23</v>
          </cell>
          <cell r="H392" t="str">
            <v>7</v>
          </cell>
          <cell r="I392" t="str">
            <v>13059</v>
          </cell>
          <cell r="J392" t="str">
            <v>1</v>
          </cell>
          <cell r="K392" t="str">
            <v>36</v>
          </cell>
        </row>
        <row r="392">
          <cell r="R392" t="str">
            <v>1</v>
          </cell>
          <cell r="S392">
            <v>1</v>
          </cell>
        </row>
        <row r="392">
          <cell r="Z392" t="str">
            <v>8</v>
          </cell>
        </row>
        <row r="392">
          <cell r="AH392" t="str">
            <v>8</v>
          </cell>
        </row>
        <row r="393">
          <cell r="A393" t="str">
            <v>吴凯莉</v>
          </cell>
          <cell r="B393" t="str">
            <v>北京龙岩&amp;郑州&amp;厦门&amp;长沙&amp;西安销售（9.00-18.00）</v>
          </cell>
          <cell r="C393" t="str">
            <v>营销中心-长沙营销一部-吴凯莉组</v>
          </cell>
        </row>
        <row r="393">
          <cell r="E393" t="str">
            <v>销售主管</v>
          </cell>
          <cell r="F393" t="str">
            <v>16855831060542161</v>
          </cell>
          <cell r="G393" t="str">
            <v>18</v>
          </cell>
          <cell r="H393" t="str">
            <v>7</v>
          </cell>
          <cell r="I393" t="str">
            <v>13763</v>
          </cell>
        </row>
        <row r="393">
          <cell r="S393">
            <v>0</v>
          </cell>
        </row>
        <row r="393">
          <cell r="U393" t="str">
            <v>4</v>
          </cell>
          <cell r="V393" t="str">
            <v>8</v>
          </cell>
        </row>
        <row r="393">
          <cell r="Z393" t="str">
            <v>8</v>
          </cell>
        </row>
        <row r="393">
          <cell r="AH393" t="str">
            <v>8</v>
          </cell>
        </row>
        <row r="394">
          <cell r="A394" t="str">
            <v>肖利群</v>
          </cell>
          <cell r="B394" t="str">
            <v>北京龙岩&amp;郑州&amp;厦门&amp;长沙&amp;西安销售（9.00-18.00）</v>
          </cell>
          <cell r="C394" t="str">
            <v>营销中心-长沙营销一部-吴凯莉组</v>
          </cell>
        </row>
        <row r="394">
          <cell r="E394" t="str">
            <v>销售专员</v>
          </cell>
          <cell r="F394" t="str">
            <v>17549647239321441</v>
          </cell>
          <cell r="G394" t="str">
            <v>23</v>
          </cell>
          <cell r="H394" t="str">
            <v>7</v>
          </cell>
          <cell r="I394" t="str">
            <v>12973</v>
          </cell>
        </row>
        <row r="394">
          <cell r="S394">
            <v>0</v>
          </cell>
        </row>
        <row r="394">
          <cell r="Z394" t="str">
            <v>8</v>
          </cell>
        </row>
        <row r="394">
          <cell r="AH394" t="str">
            <v>8</v>
          </cell>
        </row>
        <row r="395">
          <cell r="A395" t="str">
            <v>姚雨驰（离职）</v>
          </cell>
          <cell r="B395" t="str">
            <v>未加入考勤组</v>
          </cell>
          <cell r="C395" t="str">
            <v>营销中心-长沙营销一部-吴凯莉组</v>
          </cell>
        </row>
        <row r="395">
          <cell r="E395" t="str">
            <v>销售专员</v>
          </cell>
          <cell r="F395" t="str">
            <v>17445949509068689</v>
          </cell>
          <cell r="G395" t="str">
            <v>20</v>
          </cell>
          <cell r="H395" t="str">
            <v>7</v>
          </cell>
          <cell r="I395" t="str">
            <v>10950</v>
          </cell>
        </row>
        <row r="395">
          <cell r="S395">
            <v>0</v>
          </cell>
        </row>
        <row r="395">
          <cell r="W395" t="str">
            <v>1</v>
          </cell>
        </row>
        <row r="396">
          <cell r="A396" t="str">
            <v>易杨</v>
          </cell>
          <cell r="B396" t="str">
            <v>北京龙岩&amp;郑州&amp;厦门&amp;长沙&amp;西安销售（9.00-18.00）</v>
          </cell>
          <cell r="C396" t="str">
            <v>营销中心-长沙营销一部-吴凯莉组</v>
          </cell>
        </row>
        <row r="396">
          <cell r="E396" t="str">
            <v>销售专员</v>
          </cell>
          <cell r="F396" t="str">
            <v>17555672512405652</v>
          </cell>
          <cell r="G396" t="str">
            <v>23</v>
          </cell>
          <cell r="H396" t="str">
            <v>7</v>
          </cell>
          <cell r="I396" t="str">
            <v>13147</v>
          </cell>
        </row>
        <row r="396">
          <cell r="S396">
            <v>0</v>
          </cell>
        </row>
        <row r="396">
          <cell r="Z396" t="str">
            <v>8</v>
          </cell>
        </row>
        <row r="396">
          <cell r="AH396" t="str">
            <v>8</v>
          </cell>
        </row>
        <row r="397">
          <cell r="A397" t="str">
            <v>郭子齐</v>
          </cell>
          <cell r="B397" t="str">
            <v>成都考勤组坐班（运营平面）</v>
          </cell>
          <cell r="C397" t="str">
            <v>营销中心-成都营销中心</v>
          </cell>
        </row>
        <row r="397">
          <cell r="E397" t="str">
            <v>新媒体运营</v>
          </cell>
          <cell r="F397" t="str">
            <v>17103857104573872</v>
          </cell>
          <cell r="G397" t="str">
            <v>23</v>
          </cell>
          <cell r="H397" t="str">
            <v>7</v>
          </cell>
          <cell r="I397" t="str">
            <v>11329</v>
          </cell>
        </row>
        <row r="397">
          <cell r="S397">
            <v>0</v>
          </cell>
        </row>
        <row r="398">
          <cell r="A398" t="str">
            <v>凌婧</v>
          </cell>
          <cell r="B398" t="str">
            <v>成都考勤组坐班（运营平面）</v>
          </cell>
          <cell r="C398" t="str">
            <v>营销中心-成都营销中心</v>
          </cell>
        </row>
        <row r="398">
          <cell r="E398" t="str">
            <v>营销总监</v>
          </cell>
          <cell r="F398" t="str">
            <v>16714223624738076</v>
          </cell>
          <cell r="G398" t="str">
            <v>21</v>
          </cell>
          <cell r="H398" t="str">
            <v>7</v>
          </cell>
          <cell r="I398" t="str">
            <v>14566</v>
          </cell>
        </row>
        <row r="398">
          <cell r="S398">
            <v>0</v>
          </cell>
        </row>
        <row r="398">
          <cell r="U398" t="str">
            <v>3.69</v>
          </cell>
          <cell r="V398" t="str">
            <v>10.47</v>
          </cell>
        </row>
        <row r="399">
          <cell r="A399" t="str">
            <v>刘丹凤</v>
          </cell>
          <cell r="B399" t="str">
            <v>成都考勤组坐班（运营平面）</v>
          </cell>
          <cell r="C399" t="str">
            <v>营销中心-成都营销中心</v>
          </cell>
        </row>
        <row r="399">
          <cell r="E399" t="str">
            <v>运营专员</v>
          </cell>
          <cell r="F399" t="str">
            <v>17536678368092792</v>
          </cell>
          <cell r="G399" t="str">
            <v>23</v>
          </cell>
          <cell r="H399" t="str">
            <v>7</v>
          </cell>
          <cell r="I399" t="str">
            <v>11389</v>
          </cell>
        </row>
        <row r="399">
          <cell r="S399">
            <v>0</v>
          </cell>
        </row>
        <row r="400">
          <cell r="A400" t="str">
            <v>张中林</v>
          </cell>
          <cell r="B400" t="str">
            <v>成都考勤组坐班（运营平面）</v>
          </cell>
          <cell r="C400" t="str">
            <v>营销中心-成都营销中心</v>
          </cell>
        </row>
        <row r="400">
          <cell r="E400" t="str">
            <v>运营专员</v>
          </cell>
          <cell r="F400" t="str">
            <v>16994122452071306</v>
          </cell>
          <cell r="G400" t="str">
            <v>23</v>
          </cell>
          <cell r="H400" t="str">
            <v>7</v>
          </cell>
          <cell r="I400" t="str">
            <v>11574</v>
          </cell>
        </row>
        <row r="400">
          <cell r="S400">
            <v>0</v>
          </cell>
        </row>
        <row r="400">
          <cell r="X400" t="str">
            <v>2.5</v>
          </cell>
        </row>
        <row r="401">
          <cell r="A401" t="str">
            <v>付余（离职）</v>
          </cell>
          <cell r="B401" t="str">
            <v>未加入考勤组</v>
          </cell>
          <cell r="C401" t="str">
            <v>营销中心-成都营销中心-姜海伦组</v>
          </cell>
        </row>
        <row r="401">
          <cell r="E401" t="str">
            <v>销售专员</v>
          </cell>
          <cell r="F401" t="str">
            <v>17572991464565207</v>
          </cell>
          <cell r="G401" t="str">
            <v>18</v>
          </cell>
          <cell r="H401" t="str">
            <v>5</v>
          </cell>
          <cell r="I401" t="str">
            <v>8237</v>
          </cell>
        </row>
        <row r="401">
          <cell r="Q401" t="str">
            <v>1</v>
          </cell>
        </row>
        <row r="401">
          <cell r="S401">
            <v>1</v>
          </cell>
        </row>
        <row r="401">
          <cell r="X401" t="str">
            <v>3</v>
          </cell>
        </row>
        <row r="402">
          <cell r="A402" t="str">
            <v>何淑琴</v>
          </cell>
          <cell r="B402" t="str">
            <v>上海&amp;成都&amp;深圳销售（9.30-18.30）</v>
          </cell>
          <cell r="C402" t="str">
            <v>营销中心-成都营销中心-姜海伦组</v>
          </cell>
        </row>
        <row r="402">
          <cell r="E402" t="str">
            <v>销售专员</v>
          </cell>
          <cell r="F402" t="str">
            <v>17566920106506429</v>
          </cell>
          <cell r="G402" t="str">
            <v>23</v>
          </cell>
          <cell r="H402" t="str">
            <v>7</v>
          </cell>
          <cell r="I402" t="str">
            <v>13579</v>
          </cell>
        </row>
        <row r="402">
          <cell r="Q402" t="str">
            <v>1</v>
          </cell>
        </row>
        <row r="402">
          <cell r="S402">
            <v>1</v>
          </cell>
        </row>
        <row r="403">
          <cell r="A403" t="str">
            <v>姜海伦</v>
          </cell>
          <cell r="B403" t="str">
            <v>上海&amp;成都&amp;深圳销售（9.30-18.30）</v>
          </cell>
          <cell r="C403" t="str">
            <v>营销中心-成都营销中心-姜海伦组</v>
          </cell>
        </row>
        <row r="403">
          <cell r="E403" t="str">
            <v>销售主管</v>
          </cell>
          <cell r="F403" t="str">
            <v>17096216132183766</v>
          </cell>
          <cell r="G403" t="str">
            <v>23</v>
          </cell>
          <cell r="H403" t="str">
            <v>7</v>
          </cell>
          <cell r="I403" t="str">
            <v>15037</v>
          </cell>
        </row>
        <row r="403">
          <cell r="S403">
            <v>0</v>
          </cell>
        </row>
        <row r="403">
          <cell r="V403" t="str">
            <v>7.5</v>
          </cell>
        </row>
        <row r="404">
          <cell r="A404" t="str">
            <v>敬强圣</v>
          </cell>
          <cell r="B404" t="str">
            <v>上海&amp;成都&amp;深圳销售（9.30-18.30）</v>
          </cell>
          <cell r="C404" t="str">
            <v>营销中心-成都营销中心-姜海伦组</v>
          </cell>
        </row>
        <row r="404">
          <cell r="E404" t="str">
            <v>销售专员</v>
          </cell>
          <cell r="F404" t="str">
            <v>17294770205324083</v>
          </cell>
          <cell r="G404" t="str">
            <v>22</v>
          </cell>
          <cell r="H404" t="str">
            <v>7</v>
          </cell>
          <cell r="I404" t="str">
            <v>12832</v>
          </cell>
        </row>
        <row r="404">
          <cell r="S404">
            <v>0</v>
          </cell>
        </row>
        <row r="404">
          <cell r="U404" t="str">
            <v>1.69</v>
          </cell>
        </row>
        <row r="404">
          <cell r="W404" t="str">
            <v>0.5</v>
          </cell>
        </row>
        <row r="405">
          <cell r="A405" t="str">
            <v>雷舜玥</v>
          </cell>
          <cell r="B405" t="str">
            <v>上海&amp;成都&amp;深圳销售（9.30-18.30）</v>
          </cell>
          <cell r="C405" t="str">
            <v>营销中心-成都营销中心-姜海伦组</v>
          </cell>
        </row>
        <row r="405">
          <cell r="E405" t="str">
            <v>销售专员</v>
          </cell>
          <cell r="F405" t="str">
            <v>17399325366837151</v>
          </cell>
          <cell r="G405" t="str">
            <v>23</v>
          </cell>
          <cell r="H405" t="str">
            <v>7</v>
          </cell>
          <cell r="I405" t="str">
            <v>15120</v>
          </cell>
        </row>
        <row r="405">
          <cell r="S405">
            <v>0</v>
          </cell>
        </row>
        <row r="405">
          <cell r="V405" t="str">
            <v>5</v>
          </cell>
        </row>
        <row r="406">
          <cell r="A406" t="str">
            <v>林海平</v>
          </cell>
          <cell r="B406" t="str">
            <v>上海&amp;成都&amp;深圳销售（9.30-18.30）</v>
          </cell>
          <cell r="C406" t="str">
            <v>营销中心-成都营销中心-姜海伦组</v>
          </cell>
        </row>
        <row r="406">
          <cell r="E406" t="str">
            <v>销售专员</v>
          </cell>
          <cell r="F406" t="str">
            <v>17409676857551074</v>
          </cell>
          <cell r="G406" t="str">
            <v>23</v>
          </cell>
          <cell r="H406" t="str">
            <v>7</v>
          </cell>
          <cell r="I406" t="str">
            <v>15208</v>
          </cell>
        </row>
        <row r="406">
          <cell r="S406">
            <v>0</v>
          </cell>
        </row>
        <row r="406">
          <cell r="V406" t="str">
            <v>2.5</v>
          </cell>
        </row>
        <row r="407">
          <cell r="A407" t="str">
            <v>徐子恒</v>
          </cell>
          <cell r="B407" t="str">
            <v>上海&amp;成都&amp;深圳销售（9.30-18.30）</v>
          </cell>
          <cell r="C407" t="str">
            <v>营销中心-成都营销中心-姜海伦组</v>
          </cell>
        </row>
        <row r="407">
          <cell r="E407" t="str">
            <v>销售专员</v>
          </cell>
          <cell r="F407" t="str">
            <v>1756691949595702</v>
          </cell>
          <cell r="G407" t="str">
            <v>23</v>
          </cell>
          <cell r="H407" t="str">
            <v>7</v>
          </cell>
          <cell r="I407" t="str">
            <v>11135</v>
          </cell>
        </row>
        <row r="407">
          <cell r="Q407" t="str">
            <v>1</v>
          </cell>
        </row>
        <row r="407">
          <cell r="S407">
            <v>1</v>
          </cell>
        </row>
        <row r="407">
          <cell r="X407" t="str">
            <v>5</v>
          </cell>
        </row>
        <row r="408">
          <cell r="A408" t="str">
            <v>杨林（离职）</v>
          </cell>
          <cell r="B408" t="str">
            <v>未加入考勤组</v>
          </cell>
          <cell r="C408" t="str">
            <v>营销中心-成都营销中心-姜海伦组</v>
          </cell>
        </row>
        <row r="408">
          <cell r="E408" t="str">
            <v>销售专员</v>
          </cell>
          <cell r="F408" t="str">
            <v>17482246155723011</v>
          </cell>
          <cell r="G408" t="str">
            <v>1</v>
          </cell>
        </row>
        <row r="408">
          <cell r="R408" t="str">
            <v>1</v>
          </cell>
          <cell r="S408">
            <v>1</v>
          </cell>
          <cell r="T408" t="str">
            <v>1</v>
          </cell>
        </row>
        <row r="409">
          <cell r="A409" t="str">
            <v>袁成</v>
          </cell>
          <cell r="B409" t="str">
            <v>上海&amp;成都&amp;深圳销售（9.30-18.30）</v>
          </cell>
          <cell r="C409" t="str">
            <v>营销中心-成都营销中心-姜海伦组</v>
          </cell>
        </row>
        <row r="409">
          <cell r="E409" t="str">
            <v>销售专员</v>
          </cell>
          <cell r="F409" t="str">
            <v>17399324755619546</v>
          </cell>
          <cell r="G409" t="str">
            <v>23</v>
          </cell>
          <cell r="H409" t="str">
            <v>7</v>
          </cell>
          <cell r="I409" t="str">
            <v>14308</v>
          </cell>
        </row>
        <row r="409">
          <cell r="S409">
            <v>0</v>
          </cell>
        </row>
        <row r="410">
          <cell r="A410" t="str">
            <v>陈鹏辉</v>
          </cell>
          <cell r="B410" t="str">
            <v>上海&amp;成都&amp;深圳销售（9.30-18.30）</v>
          </cell>
          <cell r="C410" t="str">
            <v>营销中心-成都营销中心-杨爱民组</v>
          </cell>
        </row>
        <row r="410">
          <cell r="E410" t="str">
            <v>销售专员</v>
          </cell>
          <cell r="F410" t="str">
            <v>17599793389461178</v>
          </cell>
        </row>
        <row r="410">
          <cell r="S410">
            <v>0</v>
          </cell>
        </row>
        <row r="411">
          <cell r="A411" t="str">
            <v>董文强（离职）</v>
          </cell>
          <cell r="B411" t="str">
            <v>未加入考勤组</v>
          </cell>
          <cell r="C411" t="str">
            <v>营销中心-成都营销中心-杨爱民组</v>
          </cell>
        </row>
        <row r="411">
          <cell r="E411" t="str">
            <v>销售专员</v>
          </cell>
          <cell r="F411" t="str">
            <v>17554843480026727</v>
          </cell>
          <cell r="G411" t="str">
            <v>5</v>
          </cell>
          <cell r="H411" t="str">
            <v>2</v>
          </cell>
          <cell r="I411" t="str">
            <v>2470</v>
          </cell>
        </row>
        <row r="411">
          <cell r="S411">
            <v>0</v>
          </cell>
          <cell r="T411" t="str">
            <v>3</v>
          </cell>
        </row>
        <row r="412">
          <cell r="A412" t="str">
            <v>李建（离职）</v>
          </cell>
          <cell r="B412" t="str">
            <v>未加入考勤组</v>
          </cell>
          <cell r="C412" t="str">
            <v>营销中心-成都营销中心-杨爱民组</v>
          </cell>
        </row>
        <row r="412">
          <cell r="E412" t="str">
            <v>销售专员</v>
          </cell>
          <cell r="F412" t="str">
            <v>17579317481418905</v>
          </cell>
          <cell r="G412" t="str">
            <v>1</v>
          </cell>
        </row>
        <row r="412">
          <cell r="Q412" t="str">
            <v>1</v>
          </cell>
        </row>
        <row r="412">
          <cell r="S412">
            <v>1</v>
          </cell>
          <cell r="T412" t="str">
            <v>1</v>
          </cell>
        </row>
        <row r="413">
          <cell r="A413" t="str">
            <v>宋超</v>
          </cell>
          <cell r="B413" t="str">
            <v>上海&amp;成都&amp;深圳销售（9.30-18.30）</v>
          </cell>
          <cell r="C413" t="str">
            <v>营销中心-成都营销中心-杨爱民组</v>
          </cell>
        </row>
        <row r="413">
          <cell r="E413" t="str">
            <v>销售专员</v>
          </cell>
          <cell r="F413" t="str">
            <v>1757916771471995</v>
          </cell>
          <cell r="G413" t="str">
            <v>13</v>
          </cell>
          <cell r="H413" t="str">
            <v>3</v>
          </cell>
          <cell r="I413" t="str">
            <v>6300</v>
          </cell>
        </row>
        <row r="413">
          <cell r="Q413" t="str">
            <v>1</v>
          </cell>
        </row>
        <row r="413">
          <cell r="S413">
            <v>1</v>
          </cell>
        </row>
        <row r="414">
          <cell r="A414" t="str">
            <v>王兴安（离职）</v>
          </cell>
          <cell r="B414" t="str">
            <v>未加入考勤组</v>
          </cell>
          <cell r="C414" t="str">
            <v>营销中心-成都营销中心-杨爱民组</v>
          </cell>
        </row>
        <row r="414">
          <cell r="E414" t="str">
            <v>销售专员</v>
          </cell>
          <cell r="F414" t="str">
            <v>17554842157183007</v>
          </cell>
          <cell r="G414" t="str">
            <v>7</v>
          </cell>
          <cell r="H414" t="str">
            <v>2</v>
          </cell>
          <cell r="I414" t="str">
            <v>3463</v>
          </cell>
        </row>
        <row r="414">
          <cell r="S414">
            <v>0</v>
          </cell>
          <cell r="T414" t="str">
            <v>1</v>
          </cell>
        </row>
        <row r="414">
          <cell r="X414" t="str">
            <v>8</v>
          </cell>
        </row>
        <row r="415">
          <cell r="A415" t="str">
            <v>杨爱民</v>
          </cell>
          <cell r="B415" t="str">
            <v>上海&amp;成都&amp;深圳销售（9.30-18.30）</v>
          </cell>
          <cell r="C415" t="str">
            <v>营销中心-成都营销中心-杨爱民组</v>
          </cell>
        </row>
        <row r="415">
          <cell r="E415" t="str">
            <v>销售主管</v>
          </cell>
          <cell r="F415" t="str">
            <v>1722478683053606</v>
          </cell>
          <cell r="G415" t="str">
            <v>22</v>
          </cell>
          <cell r="H415" t="str">
            <v>7</v>
          </cell>
          <cell r="I415" t="str">
            <v>13447</v>
          </cell>
        </row>
        <row r="415">
          <cell r="S415">
            <v>0</v>
          </cell>
        </row>
        <row r="415">
          <cell r="U415" t="str">
            <v>1</v>
          </cell>
          <cell r="V415" t="str">
            <v>2.5</v>
          </cell>
        </row>
        <row r="415">
          <cell r="X415" t="str">
            <v>2.5</v>
          </cell>
        </row>
        <row r="416">
          <cell r="A416" t="str">
            <v>刘平</v>
          </cell>
          <cell r="B416" t="str">
            <v>上海办公室</v>
          </cell>
          <cell r="C416" t="str">
            <v>营销中心-上海新媒体运营</v>
          </cell>
        </row>
        <row r="416">
          <cell r="E416" t="str">
            <v>新媒体运营</v>
          </cell>
          <cell r="F416" t="str">
            <v>17102971739248933</v>
          </cell>
          <cell r="G416" t="str">
            <v>23</v>
          </cell>
          <cell r="H416" t="str">
            <v>7</v>
          </cell>
          <cell r="I416" t="str">
            <v>11039</v>
          </cell>
        </row>
        <row r="416">
          <cell r="S416">
            <v>0</v>
          </cell>
        </row>
        <row r="416">
          <cell r="W416" t="str">
            <v>0.5</v>
          </cell>
        </row>
        <row r="417">
          <cell r="A417" t="str">
            <v>骆家旺</v>
          </cell>
          <cell r="B417" t="str">
            <v>上海办公室</v>
          </cell>
          <cell r="C417" t="str">
            <v>营销中心-上海新媒体运营</v>
          </cell>
        </row>
        <row r="417">
          <cell r="E417" t="str">
            <v>新媒体运营</v>
          </cell>
          <cell r="F417" t="str">
            <v>17102975587973602</v>
          </cell>
          <cell r="G417" t="str">
            <v>22</v>
          </cell>
          <cell r="H417" t="str">
            <v>7</v>
          </cell>
          <cell r="I417" t="str">
            <v>10594</v>
          </cell>
          <cell r="J417" t="str">
            <v>1</v>
          </cell>
          <cell r="K417" t="str">
            <v>4</v>
          </cell>
        </row>
        <row r="417">
          <cell r="S417">
            <v>0</v>
          </cell>
        </row>
        <row r="417">
          <cell r="X417" t="str">
            <v>8</v>
          </cell>
        </row>
        <row r="418">
          <cell r="A418" t="str">
            <v>庞家兴</v>
          </cell>
          <cell r="B418" t="str">
            <v>上海办公室</v>
          </cell>
          <cell r="C418" t="str">
            <v>营销中心-上海新媒体运营</v>
          </cell>
        </row>
        <row r="418">
          <cell r="E418" t="str">
            <v>新媒体运营</v>
          </cell>
          <cell r="F418" t="str">
            <v>17102975895236847</v>
          </cell>
          <cell r="G418" t="str">
            <v>21</v>
          </cell>
          <cell r="H418" t="str">
            <v>7</v>
          </cell>
          <cell r="I418" t="str">
            <v>9967</v>
          </cell>
        </row>
        <row r="418">
          <cell r="S418">
            <v>0</v>
          </cell>
        </row>
        <row r="418">
          <cell r="X418" t="str">
            <v>21.5</v>
          </cell>
        </row>
        <row r="419">
          <cell r="A419" t="str">
            <v>丁应强</v>
          </cell>
          <cell r="B419" t="str">
            <v>上海&amp;成都&amp;深圳销售（9.30-18.30）</v>
          </cell>
          <cell r="C419" t="str">
            <v>营销中心-上海营销二部</v>
          </cell>
        </row>
        <row r="419">
          <cell r="E419" t="str">
            <v>资深销售四级</v>
          </cell>
          <cell r="F419" t="str">
            <v>192825052619965159</v>
          </cell>
          <cell r="G419" t="str">
            <v>16</v>
          </cell>
          <cell r="H419" t="str">
            <v>7</v>
          </cell>
          <cell r="I419" t="str">
            <v>9420</v>
          </cell>
        </row>
        <row r="419">
          <cell r="S419">
            <v>0</v>
          </cell>
        </row>
        <row r="419">
          <cell r="U419" t="str">
            <v>5</v>
          </cell>
        </row>
        <row r="419">
          <cell r="X419" t="str">
            <v>27</v>
          </cell>
          <cell r="Y419" t="str">
            <v>2.5</v>
          </cell>
        </row>
        <row r="419">
          <cell r="AH419" t="str">
            <v>24</v>
          </cell>
        </row>
        <row r="420">
          <cell r="A420" t="str">
            <v>刘欢</v>
          </cell>
          <cell r="B420" t="str">
            <v>上海&amp;成都&amp;深圳销售（9.30-18.30）</v>
          </cell>
          <cell r="C420" t="str">
            <v>营销中心-上海营销二部</v>
          </cell>
        </row>
        <row r="420">
          <cell r="E420" t="str">
            <v>资深销售二级</v>
          </cell>
          <cell r="F420" t="str">
            <v>2526110324678922</v>
          </cell>
          <cell r="G420" t="str">
            <v>23</v>
          </cell>
          <cell r="H420" t="str">
            <v>7</v>
          </cell>
          <cell r="I420" t="str">
            <v>14947</v>
          </cell>
        </row>
        <row r="420">
          <cell r="S420">
            <v>0</v>
          </cell>
        </row>
        <row r="420">
          <cell r="X420" t="str">
            <v>16</v>
          </cell>
        </row>
        <row r="420">
          <cell r="Z420" t="str">
            <v>8</v>
          </cell>
        </row>
        <row r="420">
          <cell r="AH420" t="str">
            <v>24</v>
          </cell>
        </row>
        <row r="421">
          <cell r="A421" t="str">
            <v>王景武</v>
          </cell>
          <cell r="B421" t="str">
            <v>上海&amp;成都&amp;深圳销售（9.30-18.30）</v>
          </cell>
          <cell r="C421" t="str">
            <v>营销中心-上海营销二部</v>
          </cell>
        </row>
        <row r="421">
          <cell r="E421" t="str">
            <v>资深销售二级</v>
          </cell>
          <cell r="F421" t="str">
            <v>225150083129265826</v>
          </cell>
          <cell r="G421" t="str">
            <v>23</v>
          </cell>
          <cell r="H421" t="str">
            <v>7</v>
          </cell>
          <cell r="I421" t="str">
            <v>11525</v>
          </cell>
        </row>
        <row r="421">
          <cell r="Q421" t="str">
            <v>1</v>
          </cell>
        </row>
        <row r="421">
          <cell r="S421">
            <v>1</v>
          </cell>
        </row>
        <row r="422">
          <cell r="A422" t="str">
            <v>陈春霞</v>
          </cell>
          <cell r="B422" t="str">
            <v>上海&amp;成都&amp;深圳销售（9.30-18.30）</v>
          </cell>
          <cell r="C422" t="str">
            <v>营销中心-上海营销二部-陈春霞组</v>
          </cell>
        </row>
        <row r="422">
          <cell r="E422" t="str">
            <v>中级销售主管</v>
          </cell>
          <cell r="F422" t="str">
            <v>030543332937820897</v>
          </cell>
          <cell r="G422" t="str">
            <v>23</v>
          </cell>
          <cell r="H422" t="str">
            <v>7</v>
          </cell>
          <cell r="I422" t="str">
            <v>13523</v>
          </cell>
          <cell r="J422" t="str">
            <v>3</v>
          </cell>
          <cell r="K422" t="str">
            <v>5</v>
          </cell>
        </row>
        <row r="422">
          <cell r="S422">
            <v>0</v>
          </cell>
        </row>
        <row r="422">
          <cell r="Z422" t="str">
            <v>8</v>
          </cell>
        </row>
        <row r="422">
          <cell r="AF422" t="str">
            <v>2.5</v>
          </cell>
        </row>
        <row r="422">
          <cell r="AH422" t="str">
            <v>8</v>
          </cell>
        </row>
        <row r="423">
          <cell r="A423" t="str">
            <v>李赛赛</v>
          </cell>
          <cell r="B423" t="str">
            <v>上海&amp;成都&amp;深圳销售（9.30-18.30）</v>
          </cell>
          <cell r="C423" t="str">
            <v>营销中心-上海营销二部-陈春霞组</v>
          </cell>
        </row>
        <row r="423">
          <cell r="E423" t="str">
            <v>资深销售四级</v>
          </cell>
          <cell r="F423" t="str">
            <v>16841162820549524</v>
          </cell>
          <cell r="G423" t="str">
            <v>19</v>
          </cell>
          <cell r="H423" t="str">
            <v>7</v>
          </cell>
          <cell r="I423" t="str">
            <v>11347</v>
          </cell>
        </row>
        <row r="423">
          <cell r="S423">
            <v>0</v>
          </cell>
        </row>
        <row r="423">
          <cell r="U423" t="str">
            <v>4</v>
          </cell>
        </row>
        <row r="424">
          <cell r="A424" t="str">
            <v>孙路路</v>
          </cell>
          <cell r="B424" t="str">
            <v>上海&amp;成都&amp;深圳销售（9.30-18.30）</v>
          </cell>
          <cell r="C424" t="str">
            <v>营销中心-上海营销二部-陈春霞组</v>
          </cell>
        </row>
        <row r="424">
          <cell r="E424" t="str">
            <v>销售专员</v>
          </cell>
          <cell r="F424" t="str">
            <v>17107273541889101</v>
          </cell>
          <cell r="G424" t="str">
            <v>18</v>
          </cell>
          <cell r="H424" t="str">
            <v>7</v>
          </cell>
          <cell r="I424" t="str">
            <v>12506</v>
          </cell>
        </row>
        <row r="424">
          <cell r="S424">
            <v>0</v>
          </cell>
        </row>
        <row r="424">
          <cell r="U424" t="str">
            <v>4</v>
          </cell>
        </row>
        <row r="424">
          <cell r="W424" t="str">
            <v>1</v>
          </cell>
        </row>
        <row r="424">
          <cell r="Z424" t="str">
            <v>8</v>
          </cell>
        </row>
        <row r="424">
          <cell r="AH424" t="str">
            <v>8</v>
          </cell>
        </row>
        <row r="425">
          <cell r="A425" t="str">
            <v>王睿玥（离职）</v>
          </cell>
          <cell r="B425" t="str">
            <v>未加入考勤组</v>
          </cell>
          <cell r="C425" t="str">
            <v>营销中心-上海营销二部-陈春霞组</v>
          </cell>
        </row>
        <row r="425">
          <cell r="E425" t="str">
            <v>销售专员</v>
          </cell>
          <cell r="F425" t="str">
            <v>17544460678547908</v>
          </cell>
          <cell r="G425" t="str">
            <v>18</v>
          </cell>
          <cell r="H425" t="str">
            <v>6</v>
          </cell>
          <cell r="I425" t="str">
            <v>9016</v>
          </cell>
        </row>
        <row r="425">
          <cell r="R425" t="str">
            <v>1</v>
          </cell>
          <cell r="S425">
            <v>1</v>
          </cell>
          <cell r="T425" t="str">
            <v>1</v>
          </cell>
        </row>
        <row r="425">
          <cell r="X425" t="str">
            <v>3</v>
          </cell>
        </row>
        <row r="426">
          <cell r="A426" t="str">
            <v>邢谢晗</v>
          </cell>
          <cell r="B426" t="str">
            <v>上海&amp;成都&amp;深圳销售（9.30-18.30）</v>
          </cell>
          <cell r="C426" t="str">
            <v>营销中心-上海营销二部-陈春霞组</v>
          </cell>
        </row>
        <row r="426">
          <cell r="E426" t="str">
            <v>销售专员</v>
          </cell>
          <cell r="F426" t="str">
            <v>17544462219741405</v>
          </cell>
          <cell r="G426" t="str">
            <v>23</v>
          </cell>
          <cell r="H426" t="str">
            <v>7</v>
          </cell>
          <cell r="I426" t="str">
            <v>14597</v>
          </cell>
        </row>
        <row r="426">
          <cell r="S426">
            <v>0</v>
          </cell>
        </row>
        <row r="427">
          <cell r="A427" t="str">
            <v>杨骏杰</v>
          </cell>
          <cell r="B427" t="str">
            <v>上海&amp;成都&amp;深圳销售（9.30-18.30）</v>
          </cell>
          <cell r="C427" t="str">
            <v>营销中心-上海营销二部-陈春霞组</v>
          </cell>
        </row>
        <row r="427">
          <cell r="E427" t="str">
            <v>销售专员</v>
          </cell>
          <cell r="F427" t="str">
            <v>17544463794398708</v>
          </cell>
          <cell r="G427" t="str">
            <v>19</v>
          </cell>
          <cell r="H427" t="str">
            <v>7</v>
          </cell>
          <cell r="I427" t="str">
            <v>13704</v>
          </cell>
        </row>
        <row r="427">
          <cell r="S427">
            <v>0</v>
          </cell>
        </row>
        <row r="427">
          <cell r="U427" t="str">
            <v>4</v>
          </cell>
        </row>
        <row r="427">
          <cell r="Z427" t="str">
            <v>16</v>
          </cell>
        </row>
        <row r="427">
          <cell r="AH427" t="str">
            <v>16</v>
          </cell>
        </row>
        <row r="428">
          <cell r="A428" t="str">
            <v>杨召军</v>
          </cell>
          <cell r="B428" t="str">
            <v>上海&amp;成都&amp;深圳销售（9.30-18.30）</v>
          </cell>
          <cell r="C428" t="str">
            <v>营销中心-上海营销二部-陈春霞组</v>
          </cell>
        </row>
        <row r="428">
          <cell r="E428" t="str">
            <v>资深销售一级</v>
          </cell>
          <cell r="F428" t="str">
            <v>144847105726126487</v>
          </cell>
          <cell r="G428" t="str">
            <v>23</v>
          </cell>
          <cell r="H428" t="str">
            <v>7</v>
          </cell>
          <cell r="I428" t="str">
            <v>11586</v>
          </cell>
        </row>
        <row r="428">
          <cell r="S428">
            <v>0</v>
          </cell>
        </row>
        <row r="428">
          <cell r="Z428" t="str">
            <v>24</v>
          </cell>
        </row>
        <row r="428">
          <cell r="AH428" t="str">
            <v>24</v>
          </cell>
        </row>
        <row r="429">
          <cell r="A429" t="str">
            <v>姚德</v>
          </cell>
          <cell r="B429" t="str">
            <v>上海&amp;成都&amp;深圳销售（9.30-18.30）</v>
          </cell>
          <cell r="C429" t="str">
            <v>营销中心-上海营销二部-陈春霞组</v>
          </cell>
        </row>
        <row r="429">
          <cell r="E429" t="str">
            <v>销售专员</v>
          </cell>
          <cell r="F429" t="str">
            <v>17109113425691809</v>
          </cell>
          <cell r="G429" t="str">
            <v>19</v>
          </cell>
          <cell r="H429" t="str">
            <v>7</v>
          </cell>
          <cell r="I429" t="str">
            <v>13067</v>
          </cell>
        </row>
        <row r="429">
          <cell r="S429">
            <v>0</v>
          </cell>
        </row>
        <row r="429">
          <cell r="U429" t="str">
            <v>4</v>
          </cell>
        </row>
        <row r="429">
          <cell r="Z429" t="str">
            <v>8</v>
          </cell>
        </row>
        <row r="429">
          <cell r="AH429" t="str">
            <v>8</v>
          </cell>
        </row>
        <row r="430">
          <cell r="A430" t="str">
            <v>易初</v>
          </cell>
          <cell r="B430" t="str">
            <v>上海&amp;成都&amp;深圳销售（9.30-18.30）</v>
          </cell>
          <cell r="C430" t="str">
            <v>营销中心-上海营销二部-陈春霞组</v>
          </cell>
        </row>
        <row r="430">
          <cell r="E430" t="str">
            <v>销售专员</v>
          </cell>
          <cell r="F430" t="str">
            <v>17599755095803063</v>
          </cell>
        </row>
        <row r="430">
          <cell r="S430">
            <v>0</v>
          </cell>
        </row>
        <row r="431">
          <cell r="A431" t="str">
            <v>张小高</v>
          </cell>
          <cell r="B431" t="str">
            <v>上海&amp;成都&amp;深圳销售（9.30-18.30）</v>
          </cell>
          <cell r="C431" t="str">
            <v>营销中心-上海营销二部-陈春霞组</v>
          </cell>
        </row>
        <row r="431">
          <cell r="E431" t="str">
            <v>资深销售一级</v>
          </cell>
          <cell r="F431" t="str">
            <v>1691460763864826</v>
          </cell>
          <cell r="G431" t="str">
            <v>16</v>
          </cell>
          <cell r="H431" t="str">
            <v>7</v>
          </cell>
          <cell r="I431" t="str">
            <v>11471</v>
          </cell>
        </row>
        <row r="431">
          <cell r="S431">
            <v>0</v>
          </cell>
        </row>
        <row r="431">
          <cell r="U431" t="str">
            <v>4</v>
          </cell>
          <cell r="V431" t="str">
            <v>24</v>
          </cell>
        </row>
        <row r="431">
          <cell r="Z431" t="str">
            <v>24</v>
          </cell>
        </row>
        <row r="431">
          <cell r="AH431" t="str">
            <v>24</v>
          </cell>
        </row>
        <row r="432">
          <cell r="A432" t="str">
            <v>周明</v>
          </cell>
          <cell r="B432" t="str">
            <v>上海&amp;成都&amp;深圳销售（9.30-18.30）</v>
          </cell>
          <cell r="C432" t="str">
            <v>营销中心-上海营销二部-陈春霞组</v>
          </cell>
        </row>
        <row r="432">
          <cell r="E432" t="str">
            <v>资深销售一级</v>
          </cell>
          <cell r="F432" t="str">
            <v>18243838695974</v>
          </cell>
          <cell r="G432" t="str">
            <v>23</v>
          </cell>
          <cell r="H432" t="str">
            <v>7</v>
          </cell>
          <cell r="I432" t="str">
            <v>13735</v>
          </cell>
        </row>
        <row r="432">
          <cell r="S432">
            <v>0</v>
          </cell>
        </row>
        <row r="432">
          <cell r="Z432" t="str">
            <v>24</v>
          </cell>
        </row>
        <row r="432">
          <cell r="AH432" t="str">
            <v>25</v>
          </cell>
        </row>
        <row r="433">
          <cell r="A433" t="str">
            <v>高岩</v>
          </cell>
          <cell r="B433" t="str">
            <v>上海&amp;成都&amp;深圳销售（9.30-18.30）</v>
          </cell>
          <cell r="C433" t="str">
            <v>营销中心-上海营销二部-刘伦星组</v>
          </cell>
        </row>
        <row r="433">
          <cell r="E433" t="str">
            <v>销售专员</v>
          </cell>
          <cell r="F433" t="str">
            <v>17430410455234942</v>
          </cell>
          <cell r="G433" t="str">
            <v>23</v>
          </cell>
          <cell r="H433" t="str">
            <v>7</v>
          </cell>
          <cell r="I433" t="str">
            <v>12569</v>
          </cell>
        </row>
        <row r="433">
          <cell r="S433">
            <v>0</v>
          </cell>
        </row>
        <row r="433">
          <cell r="X433" t="str">
            <v>1</v>
          </cell>
        </row>
        <row r="433">
          <cell r="Z433" t="str">
            <v>8</v>
          </cell>
        </row>
        <row r="433">
          <cell r="AH433" t="str">
            <v>8</v>
          </cell>
        </row>
        <row r="434">
          <cell r="A434" t="str">
            <v>刘伦星</v>
          </cell>
          <cell r="B434" t="str">
            <v>上海&amp;成都&amp;深圳销售（9.30-18.30）</v>
          </cell>
          <cell r="C434" t="str">
            <v>营销中心-上海营销二部-刘伦星组</v>
          </cell>
        </row>
        <row r="434">
          <cell r="E434" t="str">
            <v>中级销售主管</v>
          </cell>
          <cell r="F434" t="str">
            <v>054058110120850641</v>
          </cell>
          <cell r="G434" t="str">
            <v>22</v>
          </cell>
          <cell r="H434" t="str">
            <v>7</v>
          </cell>
          <cell r="I434" t="str">
            <v>11496</v>
          </cell>
        </row>
        <row r="434">
          <cell r="S434">
            <v>0</v>
          </cell>
        </row>
        <row r="434">
          <cell r="W434" t="str">
            <v>1</v>
          </cell>
        </row>
        <row r="435">
          <cell r="A435" t="str">
            <v>彭朝磊</v>
          </cell>
          <cell r="B435" t="str">
            <v>上海&amp;成都&amp;深圳销售（9.30-18.30）</v>
          </cell>
          <cell r="C435" t="str">
            <v>营销中心-上海营销二部-刘伦星组</v>
          </cell>
        </row>
        <row r="435">
          <cell r="E435" t="str">
            <v>销售专员</v>
          </cell>
          <cell r="F435" t="str">
            <v>17266256687544801</v>
          </cell>
          <cell r="G435" t="str">
            <v>23</v>
          </cell>
          <cell r="H435" t="str">
            <v>7</v>
          </cell>
          <cell r="I435" t="str">
            <v>12974</v>
          </cell>
        </row>
        <row r="435">
          <cell r="S435">
            <v>0</v>
          </cell>
        </row>
        <row r="436">
          <cell r="A436" t="str">
            <v>施俊杰</v>
          </cell>
          <cell r="B436" t="str">
            <v>上海&amp;成都&amp;深圳销售（9.30-18.30）</v>
          </cell>
          <cell r="C436" t="str">
            <v>营销中心-上海营销二部-刘伦星组</v>
          </cell>
        </row>
        <row r="436">
          <cell r="E436" t="str">
            <v>资深销售五级</v>
          </cell>
          <cell r="F436" t="str">
            <v>171271788191411</v>
          </cell>
          <cell r="G436" t="str">
            <v>17</v>
          </cell>
          <cell r="H436" t="str">
            <v>7</v>
          </cell>
          <cell r="I436" t="str">
            <v>9019</v>
          </cell>
        </row>
        <row r="436">
          <cell r="S436">
            <v>0</v>
          </cell>
        </row>
        <row r="436">
          <cell r="X436" t="str">
            <v>53</v>
          </cell>
        </row>
        <row r="437">
          <cell r="A437" t="str">
            <v>王忠于</v>
          </cell>
          <cell r="B437" t="str">
            <v>上海&amp;成都&amp;深圳销售（9.30-18.30）</v>
          </cell>
          <cell r="C437" t="str">
            <v>营销中心-上海营销二部-刘伦星组</v>
          </cell>
        </row>
        <row r="437">
          <cell r="E437" t="str">
            <v>销售专员</v>
          </cell>
          <cell r="F437" t="str">
            <v>17548773200707306</v>
          </cell>
          <cell r="G437" t="str">
            <v>23</v>
          </cell>
          <cell r="H437" t="str">
            <v>7</v>
          </cell>
          <cell r="I437" t="str">
            <v>12195</v>
          </cell>
        </row>
        <row r="437">
          <cell r="S437">
            <v>0</v>
          </cell>
        </row>
        <row r="437">
          <cell r="Z437" t="str">
            <v>8</v>
          </cell>
        </row>
        <row r="437">
          <cell r="AH437" t="str">
            <v>8</v>
          </cell>
        </row>
        <row r="438">
          <cell r="A438" t="str">
            <v>展小茸</v>
          </cell>
          <cell r="B438" t="str">
            <v>上海&amp;成都&amp;深圳销售（9.30-18.30）</v>
          </cell>
          <cell r="C438" t="str">
            <v>营销中心-上海营销二部-刘伦星组</v>
          </cell>
        </row>
        <row r="438">
          <cell r="E438" t="str">
            <v>销售专员</v>
          </cell>
          <cell r="F438" t="str">
            <v>17133196846057847</v>
          </cell>
          <cell r="G438" t="str">
            <v>23</v>
          </cell>
          <cell r="H438" t="str">
            <v>7</v>
          </cell>
          <cell r="I438" t="str">
            <v>11605</v>
          </cell>
        </row>
        <row r="438">
          <cell r="S438">
            <v>0</v>
          </cell>
        </row>
        <row r="439">
          <cell r="A439" t="str">
            <v>赵纪元</v>
          </cell>
          <cell r="B439" t="str">
            <v>上海&amp;成都&amp;深圳销售（9.30-18.30）</v>
          </cell>
          <cell r="C439" t="str">
            <v>营销中心-上海营销二部-刘伦星组</v>
          </cell>
        </row>
        <row r="439">
          <cell r="E439" t="str">
            <v>销售专员</v>
          </cell>
          <cell r="F439" t="str">
            <v>1743991312776658</v>
          </cell>
          <cell r="G439" t="str">
            <v>23</v>
          </cell>
          <cell r="H439" t="str">
            <v>7</v>
          </cell>
          <cell r="I439" t="str">
            <v>11355</v>
          </cell>
        </row>
        <row r="439">
          <cell r="S439">
            <v>0</v>
          </cell>
        </row>
        <row r="439">
          <cell r="X439" t="str">
            <v>4</v>
          </cell>
        </row>
        <row r="439">
          <cell r="Z439" t="str">
            <v>8</v>
          </cell>
        </row>
        <row r="439">
          <cell r="AH439" t="str">
            <v>8</v>
          </cell>
        </row>
        <row r="440">
          <cell r="A440" t="str">
            <v>周子涛</v>
          </cell>
          <cell r="B440" t="str">
            <v>上海&amp;成都&amp;深圳销售（9.30-18.30）</v>
          </cell>
          <cell r="C440" t="str">
            <v>营销中心-上海营销二部-刘伦星组</v>
          </cell>
        </row>
        <row r="440">
          <cell r="E440" t="str">
            <v>销售专员</v>
          </cell>
          <cell r="F440" t="str">
            <v>17452005248411103</v>
          </cell>
          <cell r="G440" t="str">
            <v>23</v>
          </cell>
          <cell r="H440" t="str">
            <v>7</v>
          </cell>
          <cell r="I440" t="str">
            <v>12515</v>
          </cell>
        </row>
        <row r="440">
          <cell r="S440">
            <v>0</v>
          </cell>
        </row>
        <row r="441">
          <cell r="A441" t="str">
            <v>陈慧</v>
          </cell>
          <cell r="B441" t="str">
            <v>上海办公室</v>
          </cell>
          <cell r="C441" t="str">
            <v>营销中心-上海营销二部-吴菲组</v>
          </cell>
        </row>
        <row r="441">
          <cell r="E441" t="str">
            <v>运营专员</v>
          </cell>
          <cell r="F441" t="str">
            <v>10472516641217567</v>
          </cell>
          <cell r="G441" t="str">
            <v>21</v>
          </cell>
          <cell r="H441" t="str">
            <v>7</v>
          </cell>
          <cell r="I441" t="str">
            <v>10541</v>
          </cell>
        </row>
        <row r="441">
          <cell r="S441">
            <v>0</v>
          </cell>
        </row>
        <row r="441">
          <cell r="X441" t="str">
            <v>16</v>
          </cell>
        </row>
        <row r="441">
          <cell r="Z441" t="str">
            <v>16</v>
          </cell>
        </row>
        <row r="441">
          <cell r="AH441" t="str">
            <v>16</v>
          </cell>
        </row>
        <row r="442">
          <cell r="A442" t="str">
            <v>雷雪</v>
          </cell>
          <cell r="B442" t="str">
            <v>上海办公室</v>
          </cell>
          <cell r="C442" t="str">
            <v>营销中心-上海营销二部-吴菲组</v>
          </cell>
        </row>
        <row r="442">
          <cell r="E442" t="str">
            <v>运营专员</v>
          </cell>
          <cell r="F442" t="str">
            <v>16212183022813314</v>
          </cell>
          <cell r="G442" t="str">
            <v>22</v>
          </cell>
          <cell r="H442" t="str">
            <v>7</v>
          </cell>
          <cell r="I442" t="str">
            <v>10287</v>
          </cell>
          <cell r="J442" t="str">
            <v>1</v>
          </cell>
          <cell r="K442" t="str">
            <v>10</v>
          </cell>
        </row>
        <row r="442">
          <cell r="S442">
            <v>0</v>
          </cell>
        </row>
        <row r="442">
          <cell r="W442" t="str">
            <v>1</v>
          </cell>
        </row>
        <row r="442">
          <cell r="Z442" t="str">
            <v>16</v>
          </cell>
        </row>
        <row r="442">
          <cell r="AF442" t="str">
            <v>1</v>
          </cell>
        </row>
        <row r="442">
          <cell r="AH442" t="str">
            <v>16</v>
          </cell>
        </row>
        <row r="443">
          <cell r="A443" t="str">
            <v>吴菲</v>
          </cell>
          <cell r="B443" t="str">
            <v>上海办公室</v>
          </cell>
          <cell r="C443" t="str">
            <v>营销中心-上海营销二部-吴菲组</v>
          </cell>
        </row>
        <row r="443">
          <cell r="E443" t="str">
            <v>运营主管</v>
          </cell>
          <cell r="F443" t="str">
            <v>2162222817702014</v>
          </cell>
          <cell r="G443" t="str">
            <v>23</v>
          </cell>
          <cell r="H443" t="str">
            <v>7</v>
          </cell>
          <cell r="I443" t="str">
            <v>11674</v>
          </cell>
        </row>
        <row r="443">
          <cell r="S443">
            <v>0</v>
          </cell>
        </row>
        <row r="443">
          <cell r="X443" t="str">
            <v>2</v>
          </cell>
        </row>
        <row r="444">
          <cell r="A444" t="str">
            <v>许慧</v>
          </cell>
          <cell r="B444" t="str">
            <v>上海办公室</v>
          </cell>
          <cell r="C444" t="str">
            <v>营销中心-上海营销二部-吴菲组</v>
          </cell>
        </row>
        <row r="444">
          <cell r="E444" t="str">
            <v>运营专员</v>
          </cell>
          <cell r="F444" t="str">
            <v>30574832621133743</v>
          </cell>
          <cell r="G444" t="str">
            <v>23</v>
          </cell>
          <cell r="H444" t="str">
            <v>7</v>
          </cell>
          <cell r="I444" t="str">
            <v>11752</v>
          </cell>
        </row>
        <row r="444">
          <cell r="S444">
            <v>0</v>
          </cell>
        </row>
        <row r="444">
          <cell r="Z444" t="str">
            <v>16</v>
          </cell>
        </row>
        <row r="444">
          <cell r="AH444" t="str">
            <v>16</v>
          </cell>
        </row>
        <row r="445">
          <cell r="A445" t="str">
            <v>张俊</v>
          </cell>
          <cell r="B445" t="str">
            <v>上海办公室</v>
          </cell>
          <cell r="C445" t="str">
            <v>营销中心-上海营销二部-吴菲组</v>
          </cell>
        </row>
        <row r="445">
          <cell r="E445" t="str">
            <v>运营专员</v>
          </cell>
          <cell r="F445" t="str">
            <v>16847218124337582</v>
          </cell>
          <cell r="G445" t="str">
            <v>20</v>
          </cell>
          <cell r="H445" t="str">
            <v>7</v>
          </cell>
          <cell r="I445" t="str">
            <v>9845</v>
          </cell>
          <cell r="J445" t="str">
            <v>1</v>
          </cell>
          <cell r="K445" t="str">
            <v>2</v>
          </cell>
        </row>
        <row r="445">
          <cell r="S445">
            <v>0</v>
          </cell>
        </row>
        <row r="445">
          <cell r="X445" t="str">
            <v>8</v>
          </cell>
        </row>
        <row r="445">
          <cell r="Z445" t="str">
            <v>24</v>
          </cell>
        </row>
        <row r="445">
          <cell r="AH445" t="str">
            <v>8</v>
          </cell>
        </row>
        <row r="446">
          <cell r="A446" t="str">
            <v>翟建霞</v>
          </cell>
          <cell r="B446" t="str">
            <v>未加入考勤组</v>
          </cell>
          <cell r="C446" t="str">
            <v>营销中心-上海营销三部</v>
          </cell>
        </row>
        <row r="446">
          <cell r="E446" t="str">
            <v>销售专员</v>
          </cell>
          <cell r="F446" t="str">
            <v>17599754180689717</v>
          </cell>
        </row>
        <row r="446">
          <cell r="S446">
            <v>0</v>
          </cell>
        </row>
        <row r="447">
          <cell r="A447" t="str">
            <v>曹龙飞</v>
          </cell>
          <cell r="B447" t="str">
            <v>上海&amp;成都&amp;深圳销售（9.30-18.30）</v>
          </cell>
          <cell r="C447" t="str">
            <v>营销中心-上海营销三部-韩丽丽组</v>
          </cell>
        </row>
        <row r="447">
          <cell r="E447" t="str">
            <v>销售专员</v>
          </cell>
          <cell r="F447" t="str">
            <v>17301664318535768</v>
          </cell>
          <cell r="G447" t="str">
            <v>23</v>
          </cell>
          <cell r="H447" t="str">
            <v>7</v>
          </cell>
          <cell r="I447" t="str">
            <v>12904</v>
          </cell>
        </row>
        <row r="447">
          <cell r="S447">
            <v>0</v>
          </cell>
        </row>
        <row r="447">
          <cell r="Z447" t="str">
            <v>8</v>
          </cell>
        </row>
        <row r="447">
          <cell r="AH447" t="str">
            <v>8</v>
          </cell>
        </row>
        <row r="448">
          <cell r="A448" t="str">
            <v>杜青青</v>
          </cell>
          <cell r="B448" t="str">
            <v>上海&amp;成都&amp;深圳销售（9.30-18.30）</v>
          </cell>
          <cell r="C448" t="str">
            <v>营销中心-上海营销三部-韩丽丽组</v>
          </cell>
        </row>
        <row r="448">
          <cell r="E448" t="str">
            <v>销售专员</v>
          </cell>
          <cell r="F448" t="str">
            <v>17453736651506796</v>
          </cell>
          <cell r="G448" t="str">
            <v>18</v>
          </cell>
          <cell r="H448" t="str">
            <v>7</v>
          </cell>
          <cell r="I448" t="str">
            <v>11234</v>
          </cell>
        </row>
        <row r="448">
          <cell r="S448">
            <v>0</v>
          </cell>
        </row>
        <row r="448">
          <cell r="U448" t="str">
            <v>4</v>
          </cell>
        </row>
        <row r="448">
          <cell r="W448" t="str">
            <v>1</v>
          </cell>
        </row>
        <row r="449">
          <cell r="A449" t="str">
            <v>韩丽丽</v>
          </cell>
          <cell r="B449" t="str">
            <v>上海&amp;成都&amp;深圳销售（9.30-18.30）</v>
          </cell>
          <cell r="C449" t="str">
            <v>营销中心-上海营销三部-韩丽丽组</v>
          </cell>
        </row>
        <row r="449">
          <cell r="E449" t="str">
            <v>中级销售主管</v>
          </cell>
          <cell r="F449" t="str">
            <v>16054916165302958</v>
          </cell>
          <cell r="G449" t="str">
            <v>18</v>
          </cell>
          <cell r="H449" t="str">
            <v>7</v>
          </cell>
          <cell r="I449" t="str">
            <v>12499</v>
          </cell>
        </row>
        <row r="449">
          <cell r="S449">
            <v>0</v>
          </cell>
          <cell r="T449" t="str">
            <v>2</v>
          </cell>
          <cell r="U449" t="str">
            <v>3</v>
          </cell>
        </row>
        <row r="449">
          <cell r="Z449" t="str">
            <v>24</v>
          </cell>
        </row>
        <row r="449">
          <cell r="AH449" t="str">
            <v>24</v>
          </cell>
        </row>
        <row r="450">
          <cell r="A450" t="str">
            <v>秦加成</v>
          </cell>
          <cell r="B450" t="str">
            <v>上海&amp;成都&amp;深圳销售（9.30-18.30）</v>
          </cell>
          <cell r="C450" t="str">
            <v>营销中心-上海营销三部-韩丽丽组</v>
          </cell>
        </row>
        <row r="450">
          <cell r="E450" t="str">
            <v>资深销售一级</v>
          </cell>
          <cell r="F450" t="str">
            <v>1709689906763756</v>
          </cell>
          <cell r="G450" t="str">
            <v>20</v>
          </cell>
          <cell r="H450" t="str">
            <v>7</v>
          </cell>
          <cell r="I450" t="str">
            <v>11158</v>
          </cell>
        </row>
        <row r="450">
          <cell r="S450">
            <v>0</v>
          </cell>
        </row>
        <row r="450">
          <cell r="U450" t="str">
            <v>3</v>
          </cell>
        </row>
        <row r="451">
          <cell r="A451" t="str">
            <v>赵红</v>
          </cell>
          <cell r="B451" t="str">
            <v>上海&amp;成都&amp;深圳销售（9.30-18.30）</v>
          </cell>
          <cell r="C451" t="str">
            <v>营销中心-上海营销三部-韩丽丽组</v>
          </cell>
        </row>
        <row r="451">
          <cell r="E451" t="str">
            <v>销售专员</v>
          </cell>
          <cell r="F451" t="str">
            <v>17454603067218882</v>
          </cell>
          <cell r="G451" t="str">
            <v>23</v>
          </cell>
          <cell r="H451" t="str">
            <v>7</v>
          </cell>
          <cell r="I451" t="str">
            <v>12237</v>
          </cell>
        </row>
        <row r="451">
          <cell r="S451">
            <v>0</v>
          </cell>
        </row>
        <row r="452">
          <cell r="A452" t="str">
            <v>程金殷</v>
          </cell>
          <cell r="B452" t="str">
            <v>上海办公室</v>
          </cell>
          <cell r="C452" t="str">
            <v>营销中心-上海营销三部-李梦组</v>
          </cell>
        </row>
        <row r="452">
          <cell r="E452" t="str">
            <v>运营专员</v>
          </cell>
          <cell r="F452" t="str">
            <v>17266256505736310</v>
          </cell>
          <cell r="G452" t="str">
            <v>24</v>
          </cell>
          <cell r="H452" t="str">
            <v>7</v>
          </cell>
          <cell r="I452" t="str">
            <v>12607</v>
          </cell>
        </row>
        <row r="452">
          <cell r="S452">
            <v>0</v>
          </cell>
        </row>
        <row r="452">
          <cell r="W452" t="str">
            <v>2</v>
          </cell>
        </row>
        <row r="452">
          <cell r="AH452" t="str">
            <v>24</v>
          </cell>
        </row>
        <row r="452">
          <cell r="AJ452" t="str">
            <v>24</v>
          </cell>
        </row>
        <row r="453">
          <cell r="A453" t="str">
            <v>黄娜</v>
          </cell>
          <cell r="B453" t="str">
            <v>上海办公室</v>
          </cell>
          <cell r="C453" t="str">
            <v>营销中心-上海营销三部-李梦组</v>
          </cell>
        </row>
        <row r="453">
          <cell r="E453" t="str">
            <v>运营专员</v>
          </cell>
          <cell r="F453" t="str">
            <v>17083076962455586</v>
          </cell>
          <cell r="G453" t="str">
            <v>25</v>
          </cell>
          <cell r="H453" t="str">
            <v>7</v>
          </cell>
          <cell r="I453" t="str">
            <v>12260</v>
          </cell>
        </row>
        <row r="453">
          <cell r="S453">
            <v>0</v>
          </cell>
        </row>
        <row r="453">
          <cell r="W453" t="str">
            <v>0.5</v>
          </cell>
        </row>
        <row r="453">
          <cell r="AH453" t="str">
            <v>16</v>
          </cell>
        </row>
        <row r="453">
          <cell r="AJ453" t="str">
            <v>16</v>
          </cell>
        </row>
        <row r="454">
          <cell r="A454" t="str">
            <v>李梦</v>
          </cell>
          <cell r="B454" t="str">
            <v>上海办公室</v>
          </cell>
          <cell r="C454" t="str">
            <v>营销中心-上海营销三部-李梦组</v>
          </cell>
        </row>
        <row r="454">
          <cell r="E454" t="str">
            <v>运营主管</v>
          </cell>
          <cell r="F454" t="str">
            <v>1531514851846616</v>
          </cell>
          <cell r="G454" t="str">
            <v>23</v>
          </cell>
          <cell r="H454" t="str">
            <v>7</v>
          </cell>
          <cell r="I454" t="str">
            <v>11655</v>
          </cell>
        </row>
        <row r="454">
          <cell r="S454">
            <v>0</v>
          </cell>
        </row>
        <row r="455">
          <cell r="A455" t="str">
            <v>宋洪丰</v>
          </cell>
          <cell r="B455" t="str">
            <v>上海办公室</v>
          </cell>
          <cell r="C455" t="str">
            <v>营销中心-上海营销三部-李梦组</v>
          </cell>
        </row>
        <row r="455">
          <cell r="E455" t="str">
            <v>运营专员</v>
          </cell>
          <cell r="F455" t="str">
            <v>181957411223407377</v>
          </cell>
          <cell r="G455" t="str">
            <v>25</v>
          </cell>
          <cell r="H455" t="str">
            <v>7</v>
          </cell>
          <cell r="I455" t="str">
            <v>15175</v>
          </cell>
        </row>
        <row r="455">
          <cell r="S455">
            <v>0</v>
          </cell>
        </row>
        <row r="455">
          <cell r="W455" t="str">
            <v>0.5</v>
          </cell>
        </row>
        <row r="455">
          <cell r="AH455" t="str">
            <v>16</v>
          </cell>
        </row>
        <row r="455">
          <cell r="AJ455" t="str">
            <v>16</v>
          </cell>
        </row>
        <row r="456">
          <cell r="A456" t="str">
            <v>左楠</v>
          </cell>
          <cell r="B456" t="str">
            <v>上海办公室</v>
          </cell>
          <cell r="C456" t="str">
            <v>营销中心-上海营销三部-李梦组</v>
          </cell>
        </row>
        <row r="456">
          <cell r="E456" t="str">
            <v>运营专员</v>
          </cell>
          <cell r="F456" t="str">
            <v>16212184518227738</v>
          </cell>
        </row>
        <row r="456">
          <cell r="H456" t="str">
            <v>7</v>
          </cell>
        </row>
        <row r="456">
          <cell r="S456">
            <v>0</v>
          </cell>
        </row>
        <row r="456">
          <cell r="AB456" t="str">
            <v>23</v>
          </cell>
        </row>
        <row r="457">
          <cell r="A457" t="str">
            <v>程旭辉</v>
          </cell>
          <cell r="B457" t="str">
            <v>上海&amp;成都&amp;深圳销售（9.30-18.30）</v>
          </cell>
          <cell r="C457" t="str">
            <v>营销中心-上海营销三部-万建国组</v>
          </cell>
        </row>
        <row r="457">
          <cell r="E457" t="str">
            <v>销售专员</v>
          </cell>
          <cell r="F457" t="str">
            <v>17544462554871148</v>
          </cell>
          <cell r="G457" t="str">
            <v>22</v>
          </cell>
          <cell r="H457" t="str">
            <v>7</v>
          </cell>
          <cell r="I457" t="str">
            <v>12334</v>
          </cell>
        </row>
        <row r="457">
          <cell r="S457">
            <v>0</v>
          </cell>
        </row>
        <row r="457">
          <cell r="U457" t="str">
            <v>4.24</v>
          </cell>
        </row>
        <row r="457">
          <cell r="AH457" t="str">
            <v>12</v>
          </cell>
        </row>
        <row r="457">
          <cell r="AJ457" t="str">
            <v>12</v>
          </cell>
        </row>
        <row r="458">
          <cell r="A458" t="str">
            <v>方世军</v>
          </cell>
          <cell r="B458" t="str">
            <v>上海&amp;成都&amp;深圳销售（9.30-18.30）</v>
          </cell>
          <cell r="C458" t="str">
            <v>营销中心-上海营销三部-万建国组</v>
          </cell>
        </row>
        <row r="458">
          <cell r="E458" t="str">
            <v>资深销售三级</v>
          </cell>
          <cell r="F458" t="str">
            <v>116346624225665982</v>
          </cell>
          <cell r="G458" t="str">
            <v>23</v>
          </cell>
          <cell r="H458" t="str">
            <v>7</v>
          </cell>
          <cell r="I458" t="str">
            <v>11542</v>
          </cell>
        </row>
        <row r="458">
          <cell r="S458">
            <v>0</v>
          </cell>
        </row>
        <row r="458">
          <cell r="Z458" t="str">
            <v>16</v>
          </cell>
        </row>
        <row r="458">
          <cell r="AH458" t="str">
            <v>16</v>
          </cell>
        </row>
        <row r="459">
          <cell r="A459" t="str">
            <v>田永嘉</v>
          </cell>
          <cell r="B459" t="str">
            <v>上海&amp;成都&amp;深圳销售（9.30-18.30）</v>
          </cell>
          <cell r="C459" t="str">
            <v>营销中心-上海营销三部-万建国组</v>
          </cell>
        </row>
        <row r="459">
          <cell r="E459" t="str">
            <v>销售专员</v>
          </cell>
          <cell r="F459" t="str">
            <v>17109003468562930</v>
          </cell>
          <cell r="G459" t="str">
            <v>19</v>
          </cell>
          <cell r="H459" t="str">
            <v>7</v>
          </cell>
          <cell r="I459" t="str">
            <v>13414</v>
          </cell>
        </row>
        <row r="459">
          <cell r="S459">
            <v>0</v>
          </cell>
        </row>
        <row r="459">
          <cell r="U459" t="str">
            <v>4</v>
          </cell>
        </row>
        <row r="460">
          <cell r="A460" t="str">
            <v>万建国</v>
          </cell>
          <cell r="B460" t="str">
            <v>上海&amp;成都&amp;深圳销售（9.30-18.30）</v>
          </cell>
          <cell r="C460" t="str">
            <v>营销中心-上海营销三部-万建国组</v>
          </cell>
        </row>
        <row r="460">
          <cell r="E460" t="str">
            <v>中级销售主管</v>
          </cell>
          <cell r="F460" t="str">
            <v>033117492319971978</v>
          </cell>
          <cell r="G460" t="str">
            <v>19</v>
          </cell>
          <cell r="H460" t="str">
            <v>7</v>
          </cell>
          <cell r="I460" t="str">
            <v>11686</v>
          </cell>
          <cell r="J460" t="str">
            <v>2</v>
          </cell>
          <cell r="K460" t="str">
            <v>2</v>
          </cell>
        </row>
        <row r="460">
          <cell r="S460">
            <v>0</v>
          </cell>
        </row>
        <row r="460">
          <cell r="U460" t="str">
            <v>4</v>
          </cell>
        </row>
        <row r="460">
          <cell r="Z460" t="str">
            <v>2.5</v>
          </cell>
        </row>
        <row r="461">
          <cell r="A461" t="str">
            <v>王少辉</v>
          </cell>
          <cell r="B461" t="str">
            <v>上海&amp;成都&amp;深圳销售（9.30-18.30）</v>
          </cell>
          <cell r="C461" t="str">
            <v>营销中心-上海营销三部-万建国组</v>
          </cell>
        </row>
        <row r="461">
          <cell r="E461" t="str">
            <v>销售专员</v>
          </cell>
          <cell r="F461" t="str">
            <v>17554822390987131</v>
          </cell>
          <cell r="G461" t="str">
            <v>18</v>
          </cell>
          <cell r="H461" t="str">
            <v>7</v>
          </cell>
          <cell r="I461" t="str">
            <v>11034</v>
          </cell>
        </row>
        <row r="461">
          <cell r="S461">
            <v>0</v>
          </cell>
        </row>
        <row r="461">
          <cell r="U461" t="str">
            <v>4</v>
          </cell>
        </row>
        <row r="461">
          <cell r="X461" t="str">
            <v>8</v>
          </cell>
        </row>
        <row r="462">
          <cell r="A462" t="str">
            <v>张艳</v>
          </cell>
          <cell r="B462" t="str">
            <v>上海&amp;成都&amp;深圳销售（9.30-18.30）</v>
          </cell>
          <cell r="C462" t="str">
            <v>营销中心-上海营销三部-万建国组</v>
          </cell>
        </row>
        <row r="462">
          <cell r="E462" t="str">
            <v>销售专员</v>
          </cell>
          <cell r="F462" t="str">
            <v>17252422314281227</v>
          </cell>
          <cell r="G462" t="str">
            <v>19</v>
          </cell>
          <cell r="H462" t="str">
            <v>7</v>
          </cell>
          <cell r="I462" t="str">
            <v>12641</v>
          </cell>
        </row>
        <row r="462">
          <cell r="S462">
            <v>0</v>
          </cell>
        </row>
        <row r="462">
          <cell r="U462" t="str">
            <v>4</v>
          </cell>
        </row>
        <row r="462">
          <cell r="Z462" t="str">
            <v>8</v>
          </cell>
        </row>
        <row r="462">
          <cell r="AH462" t="str">
            <v>8</v>
          </cell>
        </row>
        <row r="463">
          <cell r="A463" t="str">
            <v>董皊</v>
          </cell>
          <cell r="B463" t="str">
            <v>上海办公室</v>
          </cell>
          <cell r="C463" t="str">
            <v>营销中心-上海营销一部-董皊组</v>
          </cell>
        </row>
        <row r="463">
          <cell r="E463" t="str">
            <v>运营主管</v>
          </cell>
          <cell r="F463" t="str">
            <v>11406364071080967</v>
          </cell>
          <cell r="G463" t="str">
            <v>23</v>
          </cell>
          <cell r="H463" t="str">
            <v>7</v>
          </cell>
          <cell r="I463" t="str">
            <v>11585</v>
          </cell>
        </row>
        <row r="463">
          <cell r="S463">
            <v>0</v>
          </cell>
        </row>
        <row r="464">
          <cell r="A464" t="str">
            <v>刘晨欣</v>
          </cell>
          <cell r="B464" t="str">
            <v>上海办公室</v>
          </cell>
          <cell r="C464" t="str">
            <v>营销中心-上海营销一部-董皊组</v>
          </cell>
        </row>
        <row r="464">
          <cell r="E464" t="str">
            <v>运营专员</v>
          </cell>
          <cell r="F464" t="str">
            <v>17447684859846404</v>
          </cell>
          <cell r="G464" t="str">
            <v>23</v>
          </cell>
          <cell r="H464" t="str">
            <v>7</v>
          </cell>
          <cell r="I464" t="str">
            <v>11735</v>
          </cell>
        </row>
        <row r="464">
          <cell r="S464">
            <v>0</v>
          </cell>
        </row>
        <row r="465">
          <cell r="A465" t="str">
            <v>罗婕</v>
          </cell>
          <cell r="B465" t="str">
            <v>上海办公室</v>
          </cell>
          <cell r="C465" t="str">
            <v>营销中心-上海营销一部-董皊组</v>
          </cell>
        </row>
        <row r="465">
          <cell r="E465" t="str">
            <v>运营专员</v>
          </cell>
          <cell r="F465" t="str">
            <v>17308587811997600</v>
          </cell>
          <cell r="G465" t="str">
            <v>18</v>
          </cell>
          <cell r="H465" t="str">
            <v>7</v>
          </cell>
          <cell r="I465" t="str">
            <v>8752</v>
          </cell>
        </row>
        <row r="465">
          <cell r="S465">
            <v>0</v>
          </cell>
        </row>
        <row r="465">
          <cell r="W465" t="str">
            <v>3</v>
          </cell>
        </row>
        <row r="465">
          <cell r="Z465" t="str">
            <v>16</v>
          </cell>
        </row>
        <row r="466">
          <cell r="A466" t="str">
            <v>马玉</v>
          </cell>
          <cell r="B466" t="str">
            <v>上海办公室</v>
          </cell>
          <cell r="C466" t="str">
            <v>营销中心-上海营销一部-董皊组</v>
          </cell>
        </row>
        <row r="466">
          <cell r="E466" t="str">
            <v>资深运营</v>
          </cell>
          <cell r="F466" t="str">
            <v>16266863351255069</v>
          </cell>
          <cell r="G466" t="str">
            <v>28</v>
          </cell>
          <cell r="H466" t="str">
            <v>7</v>
          </cell>
          <cell r="I466" t="str">
            <v>17809</v>
          </cell>
        </row>
        <row r="466">
          <cell r="S466">
            <v>0</v>
          </cell>
        </row>
        <row r="466">
          <cell r="AH466" t="str">
            <v>40</v>
          </cell>
        </row>
        <row r="466">
          <cell r="AJ466" t="str">
            <v>40</v>
          </cell>
        </row>
        <row r="467">
          <cell r="A467" t="str">
            <v>朱韦平</v>
          </cell>
          <cell r="B467" t="str">
            <v>上海办公室</v>
          </cell>
          <cell r="C467" t="str">
            <v>营销中心-上海营销一部-董皊组</v>
          </cell>
        </row>
        <row r="467">
          <cell r="E467" t="str">
            <v>运营专员</v>
          </cell>
          <cell r="F467" t="str">
            <v>052437366526616382</v>
          </cell>
          <cell r="G467" t="str">
            <v>24</v>
          </cell>
          <cell r="H467" t="str">
            <v>7</v>
          </cell>
          <cell r="I467" t="str">
            <v>12384</v>
          </cell>
        </row>
        <row r="467">
          <cell r="S467">
            <v>0</v>
          </cell>
        </row>
        <row r="467">
          <cell r="W467" t="str">
            <v>1</v>
          </cell>
        </row>
        <row r="467">
          <cell r="AH467" t="str">
            <v>16</v>
          </cell>
        </row>
        <row r="467">
          <cell r="AJ467" t="str">
            <v>16</v>
          </cell>
        </row>
        <row r="468">
          <cell r="A468" t="str">
            <v>邓超</v>
          </cell>
          <cell r="B468" t="str">
            <v>上海&amp;成都&amp;深圳销售（9.30-18.30）</v>
          </cell>
          <cell r="C468" t="str">
            <v>营销中心-上海营销一部-朱行悟组</v>
          </cell>
        </row>
        <row r="468">
          <cell r="E468" t="str">
            <v>销售专员</v>
          </cell>
          <cell r="F468" t="str">
            <v>16992365213656011</v>
          </cell>
          <cell r="G468" t="str">
            <v>23</v>
          </cell>
          <cell r="H468" t="str">
            <v>7</v>
          </cell>
          <cell r="I468" t="str">
            <v>13681</v>
          </cell>
        </row>
        <row r="468">
          <cell r="S468">
            <v>0</v>
          </cell>
        </row>
        <row r="468">
          <cell r="Z468" t="str">
            <v>16</v>
          </cell>
        </row>
        <row r="468">
          <cell r="AH468" t="str">
            <v>16</v>
          </cell>
        </row>
        <row r="469">
          <cell r="A469" t="str">
            <v>董玉清</v>
          </cell>
          <cell r="B469" t="str">
            <v>上海&amp;成都&amp;深圳销售（9.30-18.30）</v>
          </cell>
          <cell r="C469" t="str">
            <v>营销中心-上海营销一部-朱行悟组</v>
          </cell>
        </row>
        <row r="469">
          <cell r="E469" t="str">
            <v>销售专员</v>
          </cell>
          <cell r="F469" t="str">
            <v>17301663317548757</v>
          </cell>
          <cell r="G469" t="str">
            <v>19</v>
          </cell>
          <cell r="H469" t="str">
            <v>7</v>
          </cell>
          <cell r="I469" t="str">
            <v>13365</v>
          </cell>
        </row>
        <row r="469">
          <cell r="S469">
            <v>0</v>
          </cell>
        </row>
        <row r="469">
          <cell r="U469" t="str">
            <v>4</v>
          </cell>
        </row>
        <row r="469">
          <cell r="Z469" t="str">
            <v>8</v>
          </cell>
        </row>
        <row r="469">
          <cell r="AH469" t="str">
            <v>8</v>
          </cell>
        </row>
        <row r="470">
          <cell r="A470" t="str">
            <v>黄梅花</v>
          </cell>
          <cell r="B470" t="str">
            <v>上海&amp;成都&amp;深圳销售（9.30-18.30）</v>
          </cell>
          <cell r="C470" t="str">
            <v>营销中心-上海营销一部-朱行悟组</v>
          </cell>
        </row>
        <row r="470">
          <cell r="E470" t="str">
            <v>销售专员</v>
          </cell>
          <cell r="F470" t="str">
            <v>17397588563639619</v>
          </cell>
          <cell r="G470" t="str">
            <v>21</v>
          </cell>
          <cell r="H470" t="str">
            <v>7</v>
          </cell>
          <cell r="I470" t="str">
            <v>13189</v>
          </cell>
        </row>
        <row r="470">
          <cell r="S470">
            <v>0</v>
          </cell>
        </row>
        <row r="470">
          <cell r="V470" t="str">
            <v>24</v>
          </cell>
        </row>
        <row r="471">
          <cell r="A471" t="str">
            <v>吕静龙</v>
          </cell>
          <cell r="B471" t="str">
            <v>上海&amp;成都&amp;深圳销售（9.30-18.30）</v>
          </cell>
          <cell r="C471" t="str">
            <v>营销中心-上海营销一部-朱行悟组</v>
          </cell>
        </row>
        <row r="471">
          <cell r="E471" t="str">
            <v>销售专员</v>
          </cell>
          <cell r="F471" t="str">
            <v>17409674239166483</v>
          </cell>
          <cell r="G471" t="str">
            <v>17</v>
          </cell>
          <cell r="H471" t="str">
            <v>7</v>
          </cell>
          <cell r="I471" t="str">
            <v>12685</v>
          </cell>
        </row>
        <row r="471">
          <cell r="S471">
            <v>0</v>
          </cell>
        </row>
        <row r="471">
          <cell r="U471" t="str">
            <v>7</v>
          </cell>
        </row>
        <row r="472">
          <cell r="A472" t="str">
            <v>吕梦娜</v>
          </cell>
          <cell r="B472" t="str">
            <v>上海&amp;成都&amp;深圳销售（9.30-18.30）</v>
          </cell>
          <cell r="C472" t="str">
            <v>营销中心-上海营销一部-朱行悟组</v>
          </cell>
        </row>
        <row r="472">
          <cell r="E472" t="str">
            <v>销售专员</v>
          </cell>
          <cell r="F472" t="str">
            <v>17568649938929613</v>
          </cell>
          <cell r="G472" t="str">
            <v>20</v>
          </cell>
          <cell r="H472" t="str">
            <v>7</v>
          </cell>
          <cell r="I472" t="str">
            <v>11007</v>
          </cell>
        </row>
        <row r="472">
          <cell r="L472" t="str">
            <v>1</v>
          </cell>
          <cell r="M472" t="str">
            <v>214</v>
          </cell>
        </row>
        <row r="472">
          <cell r="S472">
            <v>0</v>
          </cell>
        </row>
        <row r="472">
          <cell r="X472" t="str">
            <v>8</v>
          </cell>
        </row>
        <row r="473">
          <cell r="A473" t="str">
            <v>罗丹丹</v>
          </cell>
          <cell r="B473" t="str">
            <v>上海&amp;成都&amp;深圳销售（9.30-18.30）</v>
          </cell>
          <cell r="C473" t="str">
            <v>营销中心-上海营销一部-朱行悟组</v>
          </cell>
        </row>
        <row r="473">
          <cell r="E473" t="str">
            <v>销售专员</v>
          </cell>
          <cell r="F473" t="str">
            <v>17326733832797150</v>
          </cell>
          <cell r="G473" t="str">
            <v>23</v>
          </cell>
          <cell r="H473" t="str">
            <v>7</v>
          </cell>
          <cell r="I473" t="str">
            <v>14611</v>
          </cell>
        </row>
        <row r="473">
          <cell r="S473">
            <v>0</v>
          </cell>
        </row>
        <row r="474">
          <cell r="A474" t="str">
            <v>马泽生</v>
          </cell>
          <cell r="B474" t="str">
            <v>上海&amp;成都&amp;深圳销售（9.30-18.30）</v>
          </cell>
          <cell r="C474" t="str">
            <v>营销中心-上海营销一部-朱行悟组</v>
          </cell>
        </row>
        <row r="474">
          <cell r="E474" t="str">
            <v>资深销售五级</v>
          </cell>
          <cell r="F474" t="str">
            <v>253257141138885166</v>
          </cell>
          <cell r="G474" t="str">
            <v>13</v>
          </cell>
          <cell r="H474" t="str">
            <v>7</v>
          </cell>
          <cell r="I474" t="str">
            <v>12090</v>
          </cell>
        </row>
        <row r="474">
          <cell r="S474">
            <v>0</v>
          </cell>
        </row>
        <row r="474">
          <cell r="U474" t="str">
            <v>9</v>
          </cell>
        </row>
        <row r="474">
          <cell r="W474" t="str">
            <v>1</v>
          </cell>
        </row>
        <row r="474">
          <cell r="Z474" t="str">
            <v>24</v>
          </cell>
        </row>
        <row r="474">
          <cell r="AH474" t="str">
            <v>24</v>
          </cell>
        </row>
        <row r="475">
          <cell r="A475" t="str">
            <v>汪笑青</v>
          </cell>
          <cell r="B475" t="str">
            <v>上海&amp;成都&amp;深圳销售（9.30-18.30）</v>
          </cell>
          <cell r="C475" t="str">
            <v>营销中心-上海营销一部-朱行悟组</v>
          </cell>
        </row>
        <row r="475">
          <cell r="E475" t="str">
            <v>销售专员</v>
          </cell>
          <cell r="F475" t="str">
            <v>17167752112442812</v>
          </cell>
          <cell r="G475" t="str">
            <v>21</v>
          </cell>
          <cell r="H475" t="str">
            <v>7</v>
          </cell>
          <cell r="I475" t="str">
            <v>12541</v>
          </cell>
        </row>
        <row r="475">
          <cell r="S475">
            <v>0</v>
          </cell>
        </row>
        <row r="475">
          <cell r="W475" t="str">
            <v>3</v>
          </cell>
        </row>
        <row r="475">
          <cell r="Z475" t="str">
            <v>2.5</v>
          </cell>
        </row>
        <row r="475">
          <cell r="AH475" t="str">
            <v>4</v>
          </cell>
        </row>
        <row r="476">
          <cell r="A476" t="str">
            <v>魏辰赢（离职）</v>
          </cell>
          <cell r="B476" t="str">
            <v>未加入考勤组</v>
          </cell>
          <cell r="C476" t="str">
            <v>营销中心-上海营销一部-朱行悟组</v>
          </cell>
        </row>
        <row r="476">
          <cell r="E476" t="str">
            <v>销售专员</v>
          </cell>
          <cell r="F476" t="str">
            <v>17566936697354916</v>
          </cell>
          <cell r="G476" t="str">
            <v>20</v>
          </cell>
          <cell r="H476" t="str">
            <v>6</v>
          </cell>
          <cell r="I476" t="str">
            <v>8891</v>
          </cell>
        </row>
        <row r="476">
          <cell r="Q476" t="str">
            <v>1</v>
          </cell>
          <cell r="R476" t="str">
            <v>1</v>
          </cell>
          <cell r="S476">
            <v>2</v>
          </cell>
        </row>
        <row r="477">
          <cell r="A477" t="str">
            <v>岳娟</v>
          </cell>
          <cell r="B477" t="str">
            <v>上海&amp;成都&amp;深圳销售（9.30-18.30）</v>
          </cell>
          <cell r="C477" t="str">
            <v>营销中心-上海营销一部-朱行悟组</v>
          </cell>
        </row>
        <row r="477">
          <cell r="E477" t="str">
            <v>资深销售三级</v>
          </cell>
          <cell r="F477" t="str">
            <v>2839026820758732</v>
          </cell>
          <cell r="G477" t="str">
            <v>18</v>
          </cell>
          <cell r="H477" t="str">
            <v>7</v>
          </cell>
          <cell r="I477" t="str">
            <v>13204</v>
          </cell>
        </row>
        <row r="477">
          <cell r="S477">
            <v>0</v>
          </cell>
        </row>
        <row r="477">
          <cell r="U477" t="str">
            <v>4</v>
          </cell>
        </row>
        <row r="477">
          <cell r="W477" t="str">
            <v>1</v>
          </cell>
        </row>
        <row r="478">
          <cell r="A478" t="str">
            <v>朱行悟</v>
          </cell>
          <cell r="B478" t="str">
            <v>上海&amp;成都&amp;深圳销售（9.30-18.30）</v>
          </cell>
          <cell r="C478" t="str">
            <v>营销中心-上海营销一部-朱行悟组</v>
          </cell>
        </row>
        <row r="478">
          <cell r="E478" t="str">
            <v>中级销售主管</v>
          </cell>
          <cell r="F478" t="str">
            <v>142000585626493124</v>
          </cell>
          <cell r="G478" t="str">
            <v>11</v>
          </cell>
          <cell r="H478" t="str">
            <v>7</v>
          </cell>
          <cell r="I478" t="str">
            <v>11591</v>
          </cell>
        </row>
        <row r="478">
          <cell r="S478">
            <v>0</v>
          </cell>
        </row>
        <row r="478">
          <cell r="U478" t="str">
            <v>15.12</v>
          </cell>
        </row>
        <row r="478">
          <cell r="Z478" t="str">
            <v>20</v>
          </cell>
        </row>
        <row r="478">
          <cell r="AH478" t="str">
            <v>24</v>
          </cell>
        </row>
        <row r="479">
          <cell r="A479" t="str">
            <v>李浩瀚</v>
          </cell>
          <cell r="B479" t="str">
            <v>上海&amp;成都&amp;深圳销售（9.30-18.30）</v>
          </cell>
          <cell r="C479" t="str">
            <v>营销中心-上海营销一部-朱行悟组-李浩瀚组</v>
          </cell>
        </row>
        <row r="479">
          <cell r="E479" t="str">
            <v>销售主管</v>
          </cell>
          <cell r="F479" t="str">
            <v>16916327080745605</v>
          </cell>
          <cell r="G479" t="str">
            <v>21</v>
          </cell>
          <cell r="H479" t="str">
            <v>7</v>
          </cell>
          <cell r="I479" t="str">
            <v>12869</v>
          </cell>
          <cell r="J479" t="str">
            <v>2</v>
          </cell>
          <cell r="K479" t="str">
            <v>7</v>
          </cell>
        </row>
        <row r="479">
          <cell r="R479" t="str">
            <v>1</v>
          </cell>
          <cell r="S479">
            <v>1</v>
          </cell>
        </row>
        <row r="479">
          <cell r="U479" t="str">
            <v>2.88</v>
          </cell>
        </row>
        <row r="480">
          <cell r="A480" t="str">
            <v>漆嘉欣</v>
          </cell>
          <cell r="B480" t="str">
            <v>上海&amp;成都&amp;深圳销售（9.30-18.30）</v>
          </cell>
          <cell r="C480" t="str">
            <v>营销中心-上海营销一部-朱行悟组-李浩瀚组</v>
          </cell>
        </row>
        <row r="480">
          <cell r="E480" t="str">
            <v>销售专员</v>
          </cell>
          <cell r="F480" t="str">
            <v>17532357419302577</v>
          </cell>
          <cell r="G480" t="str">
            <v>23</v>
          </cell>
          <cell r="H480" t="str">
            <v>7</v>
          </cell>
          <cell r="I480" t="str">
            <v>12749</v>
          </cell>
        </row>
        <row r="480">
          <cell r="S480">
            <v>0</v>
          </cell>
        </row>
        <row r="481">
          <cell r="A481" t="str">
            <v>杨雅晴</v>
          </cell>
          <cell r="B481" t="str">
            <v>上海&amp;成都&amp;深圳销售（9.30-18.30）</v>
          </cell>
          <cell r="C481" t="str">
            <v>营销中心-上海营销一部-朱行悟组-李浩瀚组</v>
          </cell>
        </row>
        <row r="481">
          <cell r="E481" t="str">
            <v>销售专员</v>
          </cell>
          <cell r="F481" t="str">
            <v>17580737789193581</v>
          </cell>
          <cell r="G481" t="str">
            <v>10</v>
          </cell>
          <cell r="H481" t="str">
            <v>3</v>
          </cell>
          <cell r="I481" t="str">
            <v>4419</v>
          </cell>
        </row>
        <row r="481">
          <cell r="Q481" t="str">
            <v>1</v>
          </cell>
        </row>
        <row r="481">
          <cell r="S481">
            <v>1</v>
          </cell>
        </row>
        <row r="481">
          <cell r="X481" t="str">
            <v>8</v>
          </cell>
        </row>
        <row r="482">
          <cell r="A482" t="str">
            <v>叶雅雅</v>
          </cell>
          <cell r="B482" t="str">
            <v>上海&amp;成都&amp;深圳销售（9.30-18.30）</v>
          </cell>
          <cell r="C482" t="str">
            <v>营销中心-上海营销一部-朱行悟组-李浩瀚组</v>
          </cell>
        </row>
        <row r="482">
          <cell r="E482" t="str">
            <v>销售专员</v>
          </cell>
          <cell r="F482" t="str">
            <v>17518535781649319</v>
          </cell>
          <cell r="G482" t="str">
            <v>10</v>
          </cell>
          <cell r="H482" t="str">
            <v>7</v>
          </cell>
          <cell r="I482" t="str">
            <v>5567</v>
          </cell>
          <cell r="J482" t="str">
            <v>1</v>
          </cell>
          <cell r="K482" t="str">
            <v>8</v>
          </cell>
        </row>
        <row r="482">
          <cell r="S482">
            <v>0</v>
          </cell>
          <cell r="T482" t="str">
            <v>12</v>
          </cell>
        </row>
        <row r="482">
          <cell r="W482" t="str">
            <v>1.5</v>
          </cell>
        </row>
        <row r="483">
          <cell r="A483" t="str">
            <v>陈兰兰</v>
          </cell>
          <cell r="B483" t="str">
            <v>上海&amp;成都&amp;深圳销售（9.30-18.30）</v>
          </cell>
          <cell r="C483" t="str">
            <v>营销中心-上海营销一部-朱行悟组-周媛组</v>
          </cell>
        </row>
        <row r="483">
          <cell r="E483" t="str">
            <v>销售专员</v>
          </cell>
          <cell r="F483" t="str">
            <v>17318955228131364</v>
          </cell>
          <cell r="G483" t="str">
            <v>21</v>
          </cell>
          <cell r="H483" t="str">
            <v>7</v>
          </cell>
          <cell r="I483" t="str">
            <v>13268</v>
          </cell>
        </row>
        <row r="483">
          <cell r="S483">
            <v>0</v>
          </cell>
        </row>
        <row r="483">
          <cell r="V483" t="str">
            <v>24</v>
          </cell>
        </row>
        <row r="484">
          <cell r="A484" t="str">
            <v>贺提鸿</v>
          </cell>
          <cell r="B484" t="str">
            <v>上海&amp;成都&amp;深圳销售（9.30-18.30）</v>
          </cell>
          <cell r="C484" t="str">
            <v>营销中心-上海营销一部-朱行悟组-周媛组</v>
          </cell>
        </row>
        <row r="484">
          <cell r="E484" t="str">
            <v>销售专员</v>
          </cell>
          <cell r="F484" t="str">
            <v>17175531475771217</v>
          </cell>
          <cell r="G484" t="str">
            <v>10</v>
          </cell>
          <cell r="H484" t="str">
            <v>7</v>
          </cell>
          <cell r="I484" t="str">
            <v>10940</v>
          </cell>
        </row>
        <row r="484">
          <cell r="S484">
            <v>0</v>
          </cell>
        </row>
        <row r="484">
          <cell r="U484" t="str">
            <v>14</v>
          </cell>
        </row>
        <row r="484">
          <cell r="Z484" t="str">
            <v>16</v>
          </cell>
        </row>
        <row r="484">
          <cell r="AH484" t="str">
            <v>16</v>
          </cell>
        </row>
        <row r="485">
          <cell r="A485" t="str">
            <v>刘一帆</v>
          </cell>
          <cell r="B485" t="str">
            <v>上海&amp;成都&amp;深圳销售（9.30-18.30）</v>
          </cell>
          <cell r="C485" t="str">
            <v>营销中心-上海营销一部-朱行悟组-周媛组</v>
          </cell>
        </row>
        <row r="485">
          <cell r="E485" t="str">
            <v>销售专员</v>
          </cell>
          <cell r="F485" t="str">
            <v>17530642803713250</v>
          </cell>
          <cell r="G485" t="str">
            <v>19</v>
          </cell>
          <cell r="H485" t="str">
            <v>7</v>
          </cell>
          <cell r="I485" t="str">
            <v>13355</v>
          </cell>
        </row>
        <row r="485">
          <cell r="S485">
            <v>0</v>
          </cell>
        </row>
        <row r="485">
          <cell r="U485" t="str">
            <v>4</v>
          </cell>
        </row>
        <row r="486">
          <cell r="A486" t="str">
            <v>屈淑怡</v>
          </cell>
          <cell r="B486" t="str">
            <v>上海&amp;成都&amp;深圳销售（9.30-18.30）</v>
          </cell>
          <cell r="C486" t="str">
            <v>营销中心-上海营销一部-朱行悟组-周媛组</v>
          </cell>
        </row>
        <row r="486">
          <cell r="E486" t="str">
            <v>销售专员</v>
          </cell>
          <cell r="F486" t="str">
            <v>17266256540782148</v>
          </cell>
          <cell r="G486" t="str">
            <v>23</v>
          </cell>
          <cell r="H486" t="str">
            <v>7</v>
          </cell>
          <cell r="I486" t="str">
            <v>13739</v>
          </cell>
        </row>
        <row r="486">
          <cell r="S486">
            <v>0</v>
          </cell>
        </row>
        <row r="487">
          <cell r="A487" t="str">
            <v>张文静</v>
          </cell>
          <cell r="B487" t="str">
            <v>上海&amp;成都&amp;深圳销售（9.30-18.30）</v>
          </cell>
          <cell r="C487" t="str">
            <v>营销中心-上海营销一部-朱行悟组-周媛组</v>
          </cell>
        </row>
        <row r="487">
          <cell r="E487" t="str">
            <v>销售专员</v>
          </cell>
          <cell r="F487" t="str">
            <v>17410524671202871</v>
          </cell>
          <cell r="G487" t="str">
            <v>21</v>
          </cell>
          <cell r="H487" t="str">
            <v>7</v>
          </cell>
          <cell r="I487" t="str">
            <v>13509</v>
          </cell>
        </row>
        <row r="487">
          <cell r="S487">
            <v>0</v>
          </cell>
        </row>
        <row r="487">
          <cell r="V487" t="str">
            <v>24</v>
          </cell>
        </row>
        <row r="488">
          <cell r="A488" t="str">
            <v>周媛</v>
          </cell>
          <cell r="B488" t="str">
            <v>上海&amp;成都&amp;深圳销售（9.30-18.30）</v>
          </cell>
          <cell r="C488" t="str">
            <v>营销中心-上海营销一部-朱行悟组-周媛组</v>
          </cell>
        </row>
        <row r="488">
          <cell r="E488" t="str">
            <v>销售主管</v>
          </cell>
          <cell r="F488" t="str">
            <v>2161285015693043</v>
          </cell>
          <cell r="G488" t="str">
            <v>21</v>
          </cell>
          <cell r="H488" t="str">
            <v>7</v>
          </cell>
          <cell r="I488" t="str">
            <v>14090</v>
          </cell>
        </row>
        <row r="488">
          <cell r="S488">
            <v>0</v>
          </cell>
        </row>
        <row r="488">
          <cell r="V488" t="str">
            <v>24</v>
          </cell>
        </row>
        <row r="489">
          <cell r="A489" t="str">
            <v>朱兴佳</v>
          </cell>
          <cell r="B489" t="str">
            <v>上海&amp;成都&amp;深圳销售（9.30-18.30）</v>
          </cell>
          <cell r="C489" t="str">
            <v>营销中心-上海营销一部-朱行悟组-周媛组</v>
          </cell>
        </row>
        <row r="489">
          <cell r="E489" t="str">
            <v>销售专员</v>
          </cell>
          <cell r="F489" t="str">
            <v>17434720334997892</v>
          </cell>
          <cell r="G489" t="str">
            <v>19</v>
          </cell>
          <cell r="H489" t="str">
            <v>7</v>
          </cell>
          <cell r="I489" t="str">
            <v>13205</v>
          </cell>
          <cell r="J489" t="str">
            <v>1</v>
          </cell>
          <cell r="K489" t="str">
            <v>3</v>
          </cell>
        </row>
        <row r="489">
          <cell r="S489">
            <v>0</v>
          </cell>
        </row>
        <row r="489">
          <cell r="U489" t="str">
            <v>4</v>
          </cell>
          <cell r="V489" t="str">
            <v>10</v>
          </cell>
        </row>
        <row r="489">
          <cell r="X489" t="str">
            <v>8</v>
          </cell>
        </row>
        <row r="489">
          <cell r="AH489" t="str">
            <v>8</v>
          </cell>
        </row>
        <row r="490">
          <cell r="A490" t="str">
            <v>康琪</v>
          </cell>
          <cell r="B490" t="str">
            <v>上海&amp;成都&amp;深圳销售（9.30-18.30）</v>
          </cell>
          <cell r="C490" t="str">
            <v>营销中心-深圳营销中心</v>
          </cell>
        </row>
        <row r="490">
          <cell r="E490" t="str">
            <v>销售专员</v>
          </cell>
          <cell r="F490" t="str">
            <v>17230826855818287</v>
          </cell>
          <cell r="G490" t="str">
            <v>22</v>
          </cell>
          <cell r="H490" t="str">
            <v>7</v>
          </cell>
          <cell r="I490" t="str">
            <v>13638</v>
          </cell>
        </row>
        <row r="490">
          <cell r="Q490" t="str">
            <v>1</v>
          </cell>
        </row>
        <row r="490">
          <cell r="S490">
            <v>1</v>
          </cell>
        </row>
        <row r="490">
          <cell r="V490" t="str">
            <v>2.53</v>
          </cell>
        </row>
        <row r="490">
          <cell r="X490" t="str">
            <v>12</v>
          </cell>
        </row>
        <row r="490">
          <cell r="Z490" t="str">
            <v>8</v>
          </cell>
        </row>
        <row r="490">
          <cell r="AH490" t="str">
            <v>8</v>
          </cell>
        </row>
        <row r="491">
          <cell r="A491" t="str">
            <v>梁容</v>
          </cell>
          <cell r="B491" t="str">
            <v>上海&amp;成都&amp;深圳销售（9.30-18.30）</v>
          </cell>
          <cell r="C491" t="str">
            <v>营销中心-深圳营销中心</v>
          </cell>
        </row>
        <row r="491">
          <cell r="E491" t="str">
            <v>销售专员</v>
          </cell>
          <cell r="F491" t="str">
            <v>17572978905356920</v>
          </cell>
          <cell r="G491" t="str">
            <v>16</v>
          </cell>
          <cell r="H491" t="str">
            <v>5</v>
          </cell>
          <cell r="I491" t="str">
            <v>9416</v>
          </cell>
          <cell r="J491" t="str">
            <v>1</v>
          </cell>
          <cell r="K491" t="str">
            <v>10</v>
          </cell>
        </row>
        <row r="491">
          <cell r="Q491" t="str">
            <v>1</v>
          </cell>
        </row>
        <row r="491">
          <cell r="S491">
            <v>1</v>
          </cell>
        </row>
        <row r="491">
          <cell r="Y491" t="str">
            <v>2</v>
          </cell>
        </row>
        <row r="492">
          <cell r="A492" t="str">
            <v>刘仕杰</v>
          </cell>
          <cell r="B492" t="str">
            <v>上海&amp;成都&amp;深圳销售（9.30-18.30）</v>
          </cell>
          <cell r="C492" t="str">
            <v>营销中心-深圳营销中心</v>
          </cell>
        </row>
        <row r="492">
          <cell r="E492" t="str">
            <v>销售专员</v>
          </cell>
          <cell r="F492" t="str">
            <v>17585085984964140</v>
          </cell>
          <cell r="G492" t="str">
            <v>7</v>
          </cell>
          <cell r="H492" t="str">
            <v>1</v>
          </cell>
          <cell r="I492" t="str">
            <v>2909</v>
          </cell>
        </row>
        <row r="492">
          <cell r="O492" t="str">
            <v>1</v>
          </cell>
          <cell r="P492" t="str">
            <v>399</v>
          </cell>
          <cell r="Q492" t="str">
            <v>1</v>
          </cell>
        </row>
        <row r="492">
          <cell r="S492">
            <v>1</v>
          </cell>
        </row>
        <row r="492">
          <cell r="X492" t="str">
            <v>8</v>
          </cell>
        </row>
        <row r="493">
          <cell r="A493" t="str">
            <v>罗培生</v>
          </cell>
          <cell r="B493" t="str">
            <v>深圳考勤组（研发团队）</v>
          </cell>
          <cell r="C493" t="str">
            <v>营销中心-深圳营销中心</v>
          </cell>
        </row>
        <row r="493">
          <cell r="E493" t="str">
            <v>研发&amp;营销总监</v>
          </cell>
          <cell r="F493" t="str">
            <v>023103421932055773</v>
          </cell>
          <cell r="G493" t="str">
            <v>22</v>
          </cell>
          <cell r="H493" t="str">
            <v>7</v>
          </cell>
          <cell r="I493" t="str">
            <v>13646</v>
          </cell>
        </row>
        <row r="493">
          <cell r="S493">
            <v>0</v>
          </cell>
        </row>
        <row r="493">
          <cell r="V493" t="str">
            <v>16.03</v>
          </cell>
          <cell r="W493" t="str">
            <v>1</v>
          </cell>
        </row>
        <row r="493">
          <cell r="AH493" t="str">
            <v>8</v>
          </cell>
        </row>
        <row r="493">
          <cell r="AJ493" t="str">
            <v>8</v>
          </cell>
        </row>
        <row r="494">
          <cell r="A494" t="str">
            <v>宋相雨</v>
          </cell>
          <cell r="B494" t="str">
            <v>上海&amp;成都&amp;深圳销售（9.30-18.30）</v>
          </cell>
          <cell r="C494" t="str">
            <v>营销中心-深圳营销中心</v>
          </cell>
        </row>
        <row r="494">
          <cell r="E494" t="str">
            <v>销售专员</v>
          </cell>
          <cell r="F494" t="str">
            <v>17579172118402318</v>
          </cell>
          <cell r="G494" t="str">
            <v>13</v>
          </cell>
          <cell r="H494" t="str">
            <v>3</v>
          </cell>
          <cell r="I494" t="str">
            <v>6691</v>
          </cell>
          <cell r="J494" t="str">
            <v>3</v>
          </cell>
          <cell r="K494" t="str">
            <v>26</v>
          </cell>
        </row>
        <row r="494">
          <cell r="Q494" t="str">
            <v>2</v>
          </cell>
        </row>
        <row r="494">
          <cell r="S494">
            <v>2</v>
          </cell>
        </row>
        <row r="495">
          <cell r="A495" t="str">
            <v>王通</v>
          </cell>
          <cell r="B495" t="str">
            <v>上海&amp;成都&amp;深圳销售（9.30-18.30）</v>
          </cell>
          <cell r="C495" t="str">
            <v>营销中心-深圳营销中心</v>
          </cell>
        </row>
        <row r="495">
          <cell r="E495" t="str">
            <v>销售专员</v>
          </cell>
          <cell r="F495" t="str">
            <v>17124590165687329</v>
          </cell>
          <cell r="G495" t="str">
            <v>22</v>
          </cell>
          <cell r="H495" t="str">
            <v>7</v>
          </cell>
          <cell r="I495" t="str">
            <v>13493</v>
          </cell>
          <cell r="J495" t="str">
            <v>5</v>
          </cell>
          <cell r="K495" t="str">
            <v>47</v>
          </cell>
        </row>
        <row r="495">
          <cell r="S495">
            <v>0</v>
          </cell>
        </row>
        <row r="495">
          <cell r="V495" t="str">
            <v>20</v>
          </cell>
        </row>
        <row r="495">
          <cell r="X495" t="str">
            <v>15</v>
          </cell>
        </row>
        <row r="495">
          <cell r="Z495" t="str">
            <v>10</v>
          </cell>
        </row>
        <row r="495">
          <cell r="AH495" t="str">
            <v>10</v>
          </cell>
        </row>
        <row r="496">
          <cell r="A496" t="str">
            <v>韦炜坚</v>
          </cell>
          <cell r="B496" t="str">
            <v>上海&amp;成都&amp;深圳销售（9.30-18.30）</v>
          </cell>
          <cell r="C496" t="str">
            <v>营销中心-深圳营销中心</v>
          </cell>
        </row>
        <row r="496">
          <cell r="E496" t="str">
            <v>新媒体运营</v>
          </cell>
          <cell r="F496" t="str">
            <v>17566948442028981</v>
          </cell>
          <cell r="G496" t="str">
            <v>23</v>
          </cell>
          <cell r="H496" t="str">
            <v>7</v>
          </cell>
          <cell r="I496" t="str">
            <v>15236</v>
          </cell>
        </row>
        <row r="496">
          <cell r="S496">
            <v>0</v>
          </cell>
        </row>
        <row r="496">
          <cell r="Z496" t="str">
            <v>8</v>
          </cell>
        </row>
        <row r="496">
          <cell r="AH496" t="str">
            <v>8</v>
          </cell>
        </row>
        <row r="497">
          <cell r="A497" t="str">
            <v>伍俊杰</v>
          </cell>
          <cell r="B497" t="str">
            <v>深圳运营</v>
          </cell>
          <cell r="C497" t="str">
            <v>营销中心-深圳营销中心</v>
          </cell>
        </row>
        <row r="497">
          <cell r="E497" t="str">
            <v>运营专员</v>
          </cell>
          <cell r="F497" t="str">
            <v>17458180239212791</v>
          </cell>
          <cell r="G497" t="str">
            <v>23</v>
          </cell>
          <cell r="H497" t="str">
            <v>7</v>
          </cell>
          <cell r="I497" t="str">
            <v>13186</v>
          </cell>
        </row>
        <row r="497">
          <cell r="O497" t="str">
            <v>1</v>
          </cell>
          <cell r="P497" t="str">
            <v>400</v>
          </cell>
        </row>
        <row r="497">
          <cell r="S497">
            <v>0</v>
          </cell>
        </row>
        <row r="497">
          <cell r="V497" t="str">
            <v>3</v>
          </cell>
        </row>
        <row r="497">
          <cell r="AH497" t="str">
            <v>8</v>
          </cell>
        </row>
        <row r="498">
          <cell r="A498" t="str">
            <v>柏润民</v>
          </cell>
          <cell r="B498" t="str">
            <v>上海&amp;成都&amp;深圳销售（9.30-18.30）</v>
          </cell>
          <cell r="C498" t="str">
            <v>营销中心-深圳营销中心-李天组</v>
          </cell>
        </row>
        <row r="498">
          <cell r="E498" t="str">
            <v>销售专员</v>
          </cell>
          <cell r="F498" t="str">
            <v>17585098096944656</v>
          </cell>
          <cell r="G498" t="str">
            <v>8</v>
          </cell>
          <cell r="H498" t="str">
            <v>1</v>
          </cell>
          <cell r="I498" t="str">
            <v>4116</v>
          </cell>
        </row>
        <row r="498">
          <cell r="S498">
            <v>0</v>
          </cell>
        </row>
        <row r="498">
          <cell r="X498" t="str">
            <v>2.5</v>
          </cell>
        </row>
        <row r="499">
          <cell r="A499" t="str">
            <v>李天</v>
          </cell>
          <cell r="B499" t="str">
            <v>上海&amp;成都&amp;深圳销售（9.30-18.30）</v>
          </cell>
          <cell r="C499" t="str">
            <v>营销中心-深圳营销中心-李天组</v>
          </cell>
        </row>
        <row r="499">
          <cell r="E499" t="str">
            <v>销售主管</v>
          </cell>
          <cell r="F499" t="str">
            <v>17149614107867108</v>
          </cell>
          <cell r="G499" t="str">
            <v>27</v>
          </cell>
          <cell r="H499" t="str">
            <v>7</v>
          </cell>
          <cell r="I499" t="str">
            <v>17654</v>
          </cell>
        </row>
        <row r="499">
          <cell r="S499">
            <v>0</v>
          </cell>
        </row>
        <row r="499">
          <cell r="AH499" t="str">
            <v>26</v>
          </cell>
        </row>
        <row r="500">
          <cell r="A500" t="str">
            <v>孟佑坤（离职）</v>
          </cell>
          <cell r="B500" t="str">
            <v>未加入考勤组</v>
          </cell>
          <cell r="C500" t="str">
            <v>营销中心-深圳营销中心-李天组</v>
          </cell>
        </row>
        <row r="500">
          <cell r="E500" t="str">
            <v>销售专员</v>
          </cell>
          <cell r="F500" t="str">
            <v>17573176181946541</v>
          </cell>
          <cell r="G500" t="str">
            <v>2</v>
          </cell>
        </row>
        <row r="500">
          <cell r="I500" t="str">
            <v>480</v>
          </cell>
        </row>
        <row r="500">
          <cell r="R500" t="str">
            <v>1</v>
          </cell>
          <cell r="S500">
            <v>1</v>
          </cell>
        </row>
        <row r="501">
          <cell r="A501" t="str">
            <v>唐峰林</v>
          </cell>
          <cell r="B501" t="str">
            <v>上海&amp;成都&amp;深圳销售（9.30-18.30）</v>
          </cell>
          <cell r="C501" t="str">
            <v>营销中心-深圳营销中心-李天组</v>
          </cell>
        </row>
        <row r="501">
          <cell r="E501" t="str">
            <v>销售专员</v>
          </cell>
          <cell r="F501" t="str">
            <v>17566943906124858</v>
          </cell>
          <cell r="G501" t="str">
            <v>23</v>
          </cell>
          <cell r="H501" t="str">
            <v>7</v>
          </cell>
          <cell r="I501" t="str">
            <v>13579</v>
          </cell>
        </row>
        <row r="501">
          <cell r="O501" t="str">
            <v>1</v>
          </cell>
          <cell r="P501" t="str">
            <v>388</v>
          </cell>
          <cell r="Q501" t="str">
            <v>1</v>
          </cell>
        </row>
        <row r="501">
          <cell r="S501">
            <v>1</v>
          </cell>
        </row>
        <row r="502">
          <cell r="A502" t="str">
            <v>温福麒（离职）</v>
          </cell>
          <cell r="B502" t="str">
            <v>未加入考勤组</v>
          </cell>
          <cell r="C502" t="str">
            <v>营销中心-深圳营销中心-李天组</v>
          </cell>
        </row>
        <row r="502">
          <cell r="E502" t="str">
            <v>销售专员</v>
          </cell>
          <cell r="F502" t="str">
            <v>17573025440531844</v>
          </cell>
          <cell r="G502" t="str">
            <v>18</v>
          </cell>
          <cell r="H502" t="str">
            <v>5</v>
          </cell>
          <cell r="I502" t="str">
            <v>9710</v>
          </cell>
        </row>
        <row r="502">
          <cell r="O502" t="str">
            <v>1</v>
          </cell>
          <cell r="P502" t="str">
            <v>377</v>
          </cell>
          <cell r="Q502" t="str">
            <v>1</v>
          </cell>
        </row>
        <row r="502">
          <cell r="S502">
            <v>1</v>
          </cell>
        </row>
        <row r="503">
          <cell r="A503" t="str">
            <v>郭祖源</v>
          </cell>
          <cell r="B503" t="str">
            <v>上海&amp;成都&amp;深圳销售（9.30-18.30）</v>
          </cell>
          <cell r="C503" t="str">
            <v>营销中心-深圳营销中心-习辉平组</v>
          </cell>
        </row>
        <row r="503">
          <cell r="E503" t="str">
            <v>销售专员</v>
          </cell>
          <cell r="F503" t="str">
            <v>17572996192503250</v>
          </cell>
          <cell r="G503" t="str">
            <v>18</v>
          </cell>
          <cell r="H503" t="str">
            <v>5</v>
          </cell>
          <cell r="I503" t="str">
            <v>10548</v>
          </cell>
        </row>
        <row r="503">
          <cell r="O503" t="str">
            <v>1</v>
          </cell>
          <cell r="P503" t="str">
            <v>386</v>
          </cell>
        </row>
        <row r="503">
          <cell r="S503">
            <v>0</v>
          </cell>
        </row>
        <row r="504">
          <cell r="A504" t="str">
            <v>刘晶</v>
          </cell>
          <cell r="B504" t="str">
            <v>上海&amp;成都&amp;深圳销售（9.30-18.30）</v>
          </cell>
          <cell r="C504" t="str">
            <v>营销中心-深圳营销中心-习辉平组</v>
          </cell>
        </row>
        <row r="504">
          <cell r="E504" t="str">
            <v>销售专员</v>
          </cell>
          <cell r="F504" t="str">
            <v>17199753742375997</v>
          </cell>
          <cell r="G504" t="str">
            <v>23</v>
          </cell>
          <cell r="H504" t="str">
            <v>7</v>
          </cell>
          <cell r="I504" t="str">
            <v>14968</v>
          </cell>
          <cell r="J504" t="str">
            <v>4</v>
          </cell>
          <cell r="K504" t="str">
            <v>30</v>
          </cell>
        </row>
        <row r="504">
          <cell r="O504" t="str">
            <v>1</v>
          </cell>
          <cell r="P504" t="str">
            <v>398</v>
          </cell>
        </row>
        <row r="504">
          <cell r="S504">
            <v>0</v>
          </cell>
        </row>
        <row r="505">
          <cell r="A505" t="str">
            <v>吴婵冰</v>
          </cell>
          <cell r="B505" t="str">
            <v>上海&amp;成都&amp;深圳销售（9.30-18.30）</v>
          </cell>
          <cell r="C505" t="str">
            <v>营销中心-深圳营销中心-习辉平组</v>
          </cell>
        </row>
        <row r="505">
          <cell r="E505" t="str">
            <v>销售专员</v>
          </cell>
          <cell r="F505" t="str">
            <v>1742438071180436</v>
          </cell>
          <cell r="G505" t="str">
            <v>24</v>
          </cell>
          <cell r="H505" t="str">
            <v>7</v>
          </cell>
          <cell r="I505" t="str">
            <v>15388</v>
          </cell>
        </row>
        <row r="505">
          <cell r="R505" t="str">
            <v>1</v>
          </cell>
          <cell r="S505">
            <v>1</v>
          </cell>
        </row>
        <row r="505">
          <cell r="Z505" t="str">
            <v>5</v>
          </cell>
        </row>
        <row r="505">
          <cell r="AH505" t="str">
            <v>11</v>
          </cell>
        </row>
        <row r="506">
          <cell r="A506" t="str">
            <v>习辉平</v>
          </cell>
          <cell r="B506" t="str">
            <v>上海&amp;成都&amp;深圳销售（9.30-18.30）</v>
          </cell>
          <cell r="C506" t="str">
            <v>营销中心-深圳营销中心-习辉平组</v>
          </cell>
        </row>
        <row r="506">
          <cell r="E506" t="str">
            <v>销售主管</v>
          </cell>
          <cell r="F506" t="str">
            <v>17107316894367317</v>
          </cell>
          <cell r="G506" t="str">
            <v>14</v>
          </cell>
          <cell r="H506" t="str">
            <v>7</v>
          </cell>
          <cell r="I506" t="str">
            <v>9029</v>
          </cell>
        </row>
        <row r="506">
          <cell r="S506">
            <v>0</v>
          </cell>
          <cell r="T506" t="str">
            <v>3</v>
          </cell>
        </row>
        <row r="506">
          <cell r="V506" t="str">
            <v>3</v>
          </cell>
          <cell r="W506" t="str">
            <v>4</v>
          </cell>
        </row>
        <row r="506">
          <cell r="Z506" t="str">
            <v>31</v>
          </cell>
        </row>
        <row r="506">
          <cell r="AH506" t="str">
            <v>31</v>
          </cell>
        </row>
        <row r="507">
          <cell r="A507" t="str">
            <v>熊甜甜</v>
          </cell>
          <cell r="B507" t="str">
            <v>上海&amp;成都&amp;深圳销售（9.30-18.30）</v>
          </cell>
          <cell r="C507" t="str">
            <v>营销中心-深圳营销中心-习辉平组</v>
          </cell>
        </row>
        <row r="507">
          <cell r="E507" t="str">
            <v>销售专员</v>
          </cell>
          <cell r="F507" t="str">
            <v>17585088489397744</v>
          </cell>
          <cell r="G507" t="str">
            <v>8</v>
          </cell>
          <cell r="H507" t="str">
            <v>1</v>
          </cell>
          <cell r="I507" t="str">
            <v>4463</v>
          </cell>
        </row>
        <row r="507">
          <cell r="L507" t="str">
            <v>1</v>
          </cell>
          <cell r="M507" t="str">
            <v>79</v>
          </cell>
        </row>
        <row r="507">
          <cell r="O507" t="str">
            <v>1</v>
          </cell>
          <cell r="P507" t="str">
            <v>390</v>
          </cell>
        </row>
        <row r="507">
          <cell r="S507">
            <v>0</v>
          </cell>
        </row>
        <row r="508">
          <cell r="A508" t="str">
            <v>张展腾</v>
          </cell>
          <cell r="B508" t="str">
            <v>上海&amp;成都&amp;深圳销售（9.30-18.30）</v>
          </cell>
          <cell r="C508" t="str">
            <v>营销中心-深圳营销中心-习辉平组</v>
          </cell>
        </row>
        <row r="508">
          <cell r="E508" t="str">
            <v>销售专员</v>
          </cell>
          <cell r="F508" t="str">
            <v>17180699185995426</v>
          </cell>
          <cell r="G508" t="str">
            <v>26</v>
          </cell>
          <cell r="H508" t="str">
            <v>7</v>
          </cell>
          <cell r="I508" t="str">
            <v>18987</v>
          </cell>
        </row>
        <row r="508">
          <cell r="S508">
            <v>0</v>
          </cell>
        </row>
        <row r="508">
          <cell r="Z508" t="str">
            <v>5.5</v>
          </cell>
        </row>
        <row r="508">
          <cell r="AH508" t="str">
            <v>22</v>
          </cell>
        </row>
        <row r="509">
          <cell r="A509" t="str">
            <v>朱梦含</v>
          </cell>
          <cell r="B509" t="str">
            <v>上海&amp;成都&amp;深圳销售（9.30-18.30）</v>
          </cell>
          <cell r="C509" t="str">
            <v>营销中心-深圳营销中心-习辉平组</v>
          </cell>
        </row>
        <row r="509">
          <cell r="E509" t="str">
            <v>销售专员</v>
          </cell>
          <cell r="F509" t="str">
            <v>17403663049754415</v>
          </cell>
          <cell r="G509" t="str">
            <v>23</v>
          </cell>
          <cell r="H509" t="str">
            <v>7</v>
          </cell>
          <cell r="I509" t="str">
            <v>14079</v>
          </cell>
        </row>
        <row r="509">
          <cell r="O509" t="str">
            <v>1</v>
          </cell>
          <cell r="P509" t="str">
            <v>392</v>
          </cell>
        </row>
        <row r="509">
          <cell r="S509">
            <v>0</v>
          </cell>
        </row>
        <row r="509">
          <cell r="Z509" t="str">
            <v>8</v>
          </cell>
        </row>
        <row r="509">
          <cell r="AH509" t="str">
            <v>8</v>
          </cell>
        </row>
        <row r="510">
          <cell r="A510" t="str">
            <v>党磊</v>
          </cell>
          <cell r="B510" t="str">
            <v>西安营销中心</v>
          </cell>
          <cell r="C510" t="str">
            <v>营销中心-西安营销中心</v>
          </cell>
        </row>
        <row r="510">
          <cell r="E510" t="str">
            <v>销售专员</v>
          </cell>
          <cell r="F510" t="str">
            <v>16911120135484440</v>
          </cell>
          <cell r="G510" t="str">
            <v>23</v>
          </cell>
          <cell r="H510" t="str">
            <v>7</v>
          </cell>
          <cell r="I510" t="str">
            <v>15325</v>
          </cell>
        </row>
        <row r="510">
          <cell r="S510">
            <v>0</v>
          </cell>
        </row>
        <row r="511">
          <cell r="A511" t="str">
            <v>杜修文（离职）</v>
          </cell>
          <cell r="B511" t="str">
            <v>未加入考勤组</v>
          </cell>
          <cell r="C511" t="str">
            <v>营销中心-西安营销中心</v>
          </cell>
        </row>
        <row r="511">
          <cell r="E511" t="str">
            <v>销售专员</v>
          </cell>
          <cell r="F511" t="str">
            <v>16914579453438253</v>
          </cell>
          <cell r="G511" t="str">
            <v>20</v>
          </cell>
          <cell r="H511" t="str">
            <v>7</v>
          </cell>
          <cell r="I511" t="str">
            <v>12527</v>
          </cell>
          <cell r="J511" t="str">
            <v>2</v>
          </cell>
          <cell r="K511" t="str">
            <v>2</v>
          </cell>
        </row>
        <row r="511">
          <cell r="Q511" t="str">
            <v>1</v>
          </cell>
        </row>
        <row r="511">
          <cell r="S511">
            <v>1</v>
          </cell>
        </row>
        <row r="511">
          <cell r="X511" t="str">
            <v>8</v>
          </cell>
        </row>
        <row r="512">
          <cell r="A512" t="str">
            <v>李根德</v>
          </cell>
          <cell r="B512" t="str">
            <v>西安营销中心</v>
          </cell>
          <cell r="C512" t="str">
            <v>营销中心-西安营销中心</v>
          </cell>
        </row>
        <row r="512">
          <cell r="E512" t="str">
            <v>新媒体运营</v>
          </cell>
          <cell r="F512" t="str">
            <v>17240342957451635</v>
          </cell>
          <cell r="G512" t="str">
            <v>23</v>
          </cell>
          <cell r="H512" t="str">
            <v>7</v>
          </cell>
          <cell r="I512" t="str">
            <v>15314</v>
          </cell>
        </row>
        <row r="512">
          <cell r="S512">
            <v>0</v>
          </cell>
        </row>
        <row r="512">
          <cell r="W512" t="str">
            <v>1</v>
          </cell>
        </row>
        <row r="513">
          <cell r="A513" t="str">
            <v>秦羽筱</v>
          </cell>
          <cell r="B513" t="str">
            <v>北京龙岩&amp;郑州&amp;厦门&amp;长沙&amp;西安销售（9.00-18.00）</v>
          </cell>
          <cell r="C513" t="str">
            <v>营销中心-西安营销中心</v>
          </cell>
        </row>
        <row r="513">
          <cell r="E513" t="str">
            <v>销售专员</v>
          </cell>
          <cell r="F513" t="str">
            <v>17409692933073662</v>
          </cell>
          <cell r="G513" t="str">
            <v>23</v>
          </cell>
          <cell r="H513" t="str">
            <v>7</v>
          </cell>
          <cell r="I513" t="str">
            <v>14421</v>
          </cell>
        </row>
        <row r="513">
          <cell r="S513">
            <v>0</v>
          </cell>
        </row>
        <row r="513">
          <cell r="V513" t="str">
            <v>8</v>
          </cell>
          <cell r="W513" t="str">
            <v>1</v>
          </cell>
        </row>
        <row r="514">
          <cell r="A514" t="str">
            <v>王磊</v>
          </cell>
          <cell r="B514" t="str">
            <v>西安营销中心</v>
          </cell>
          <cell r="C514" t="str">
            <v>营销中心-西安营销中心</v>
          </cell>
        </row>
        <row r="514">
          <cell r="E514" t="str">
            <v>销售专员</v>
          </cell>
          <cell r="F514" t="str">
            <v>17101257311033449</v>
          </cell>
          <cell r="G514" t="str">
            <v>23</v>
          </cell>
          <cell r="H514" t="str">
            <v>7</v>
          </cell>
          <cell r="I514" t="str">
            <v>16189</v>
          </cell>
        </row>
        <row r="514">
          <cell r="S514">
            <v>0</v>
          </cell>
        </row>
        <row r="515">
          <cell r="A515" t="str">
            <v>杨馨雨</v>
          </cell>
          <cell r="B515" t="str">
            <v>长沙办公室（含西安北京运营）</v>
          </cell>
          <cell r="C515" t="str">
            <v>营销中心-西安营销中心</v>
          </cell>
        </row>
        <row r="515">
          <cell r="E515" t="str">
            <v>运营专员</v>
          </cell>
          <cell r="F515" t="str">
            <v>17457185155192733</v>
          </cell>
          <cell r="G515" t="str">
            <v>23</v>
          </cell>
          <cell r="H515" t="str">
            <v>7</v>
          </cell>
          <cell r="I515" t="str">
            <v>14319</v>
          </cell>
        </row>
        <row r="515">
          <cell r="S515">
            <v>0</v>
          </cell>
        </row>
        <row r="516">
          <cell r="A516" t="str">
            <v>袁欢</v>
          </cell>
          <cell r="B516" t="str">
            <v>西安营销中心</v>
          </cell>
          <cell r="C516" t="str">
            <v>营销中心-西安营销中心</v>
          </cell>
        </row>
        <row r="516">
          <cell r="E516" t="str">
            <v>销售专员</v>
          </cell>
          <cell r="F516" t="str">
            <v>17228365386421763</v>
          </cell>
          <cell r="G516" t="str">
            <v>23</v>
          </cell>
          <cell r="H516" t="str">
            <v>7</v>
          </cell>
          <cell r="I516" t="str">
            <v>14532</v>
          </cell>
        </row>
        <row r="516">
          <cell r="S516">
            <v>0</v>
          </cell>
        </row>
        <row r="517">
          <cell r="A517" t="str">
            <v>袁晶</v>
          </cell>
          <cell r="B517" t="str">
            <v>西安营销中心</v>
          </cell>
          <cell r="C517" t="str">
            <v>营销中心-西安营销中心</v>
          </cell>
        </row>
        <row r="517">
          <cell r="E517" t="str">
            <v>销售经理</v>
          </cell>
          <cell r="F517" t="str">
            <v>1617943425824777</v>
          </cell>
          <cell r="G517" t="str">
            <v>17</v>
          </cell>
          <cell r="H517" t="str">
            <v>7</v>
          </cell>
          <cell r="I517" t="str">
            <v>13293</v>
          </cell>
          <cell r="J517" t="str">
            <v>1</v>
          </cell>
          <cell r="K517" t="str">
            <v>2</v>
          </cell>
        </row>
        <row r="517">
          <cell r="S517">
            <v>0</v>
          </cell>
        </row>
        <row r="517">
          <cell r="U517" t="str">
            <v>5</v>
          </cell>
          <cell r="V517" t="str">
            <v>8</v>
          </cell>
        </row>
        <row r="518">
          <cell r="A518" t="str">
            <v>张卓</v>
          </cell>
          <cell r="B518" t="str">
            <v>西安营销中心</v>
          </cell>
          <cell r="C518" t="str">
            <v>营销中心-西安营销中心</v>
          </cell>
        </row>
        <row r="518">
          <cell r="E518" t="str">
            <v>销售专员</v>
          </cell>
          <cell r="F518" t="str">
            <v>16931897416036858</v>
          </cell>
          <cell r="G518" t="str">
            <v>22</v>
          </cell>
          <cell r="H518" t="str">
            <v>7</v>
          </cell>
          <cell r="I518" t="str">
            <v>14841</v>
          </cell>
        </row>
        <row r="518">
          <cell r="S518">
            <v>0</v>
          </cell>
        </row>
        <row r="518">
          <cell r="X518" t="str">
            <v>8</v>
          </cell>
        </row>
        <row r="519">
          <cell r="A519" t="str">
            <v>陈楠</v>
          </cell>
          <cell r="B519" t="str">
            <v>北京龙岩&amp;郑州&amp;厦门&amp;长沙&amp;西安销售（9.00-18.00）</v>
          </cell>
          <cell r="C519" t="str">
            <v>营销中心-西安营销中心-黄伟组</v>
          </cell>
        </row>
        <row r="519">
          <cell r="E519" t="str">
            <v>销售专员</v>
          </cell>
          <cell r="F519" t="str">
            <v>17585061550329579</v>
          </cell>
          <cell r="G519" t="str">
            <v>8</v>
          </cell>
          <cell r="H519" t="str">
            <v>1</v>
          </cell>
          <cell r="I519" t="str">
            <v>3691</v>
          </cell>
        </row>
        <row r="519">
          <cell r="Q519" t="str">
            <v>1</v>
          </cell>
        </row>
        <row r="519">
          <cell r="S519">
            <v>1</v>
          </cell>
        </row>
        <row r="520">
          <cell r="A520" t="str">
            <v>黄伟</v>
          </cell>
          <cell r="B520" t="str">
            <v>北京龙岩&amp;郑州&amp;厦门&amp;长沙&amp;西安销售（9.00-18.00）</v>
          </cell>
          <cell r="C520" t="str">
            <v>营销中心-西安营销中心-黄伟组</v>
          </cell>
        </row>
        <row r="520">
          <cell r="E520" t="str">
            <v>销售主管</v>
          </cell>
          <cell r="F520" t="str">
            <v>16908552335211230</v>
          </cell>
          <cell r="G520" t="str">
            <v>23</v>
          </cell>
          <cell r="H520" t="str">
            <v>7</v>
          </cell>
          <cell r="I520" t="str">
            <v>15900</v>
          </cell>
        </row>
        <row r="520">
          <cell r="S520">
            <v>0</v>
          </cell>
        </row>
        <row r="520">
          <cell r="V520" t="str">
            <v>1</v>
          </cell>
        </row>
        <row r="521">
          <cell r="A521" t="str">
            <v>舒幸晨</v>
          </cell>
          <cell r="B521" t="str">
            <v>北京龙岩&amp;郑州&amp;厦门&amp;长沙&amp;西安销售（9.00-18.00）</v>
          </cell>
          <cell r="C521" t="str">
            <v>营销中心-西安营销中心-黄伟组</v>
          </cell>
        </row>
        <row r="521">
          <cell r="E521" t="str">
            <v>销售专员</v>
          </cell>
          <cell r="F521" t="str">
            <v>17513386227518367</v>
          </cell>
          <cell r="G521" t="str">
            <v>23</v>
          </cell>
          <cell r="H521" t="str">
            <v>7</v>
          </cell>
          <cell r="I521" t="str">
            <v>14881</v>
          </cell>
        </row>
        <row r="521">
          <cell r="S521">
            <v>0</v>
          </cell>
        </row>
        <row r="522">
          <cell r="A522" t="str">
            <v>王博文</v>
          </cell>
          <cell r="B522" t="str">
            <v>北京龙岩&amp;郑州&amp;厦门&amp;长沙&amp;西安销售（9.00-18.00）</v>
          </cell>
          <cell r="C522" t="str">
            <v>营销中心-西安营销中心-黄伟组</v>
          </cell>
        </row>
        <row r="522">
          <cell r="E522" t="str">
            <v>销售专员</v>
          </cell>
          <cell r="F522" t="str">
            <v>17579057538617263</v>
          </cell>
          <cell r="G522" t="str">
            <v>13</v>
          </cell>
          <cell r="H522" t="str">
            <v>3</v>
          </cell>
          <cell r="I522" t="str">
            <v>6540</v>
          </cell>
        </row>
        <row r="522">
          <cell r="Q522" t="str">
            <v>1</v>
          </cell>
        </row>
        <row r="522">
          <cell r="S522">
            <v>1</v>
          </cell>
        </row>
        <row r="523">
          <cell r="A523" t="str">
            <v>张啸</v>
          </cell>
          <cell r="B523" t="str">
            <v>北京龙岩&amp;郑州&amp;厦门&amp;长沙&amp;西安销售（9.00-18.00）</v>
          </cell>
          <cell r="C523" t="str">
            <v>营销中心-西安营销中心-黄伟组</v>
          </cell>
        </row>
        <row r="523">
          <cell r="E523" t="str">
            <v>销售专员</v>
          </cell>
          <cell r="F523" t="str">
            <v>17515935140591710</v>
          </cell>
          <cell r="G523" t="str">
            <v>22</v>
          </cell>
          <cell r="H523" t="str">
            <v>7</v>
          </cell>
          <cell r="I523" t="str">
            <v>14567</v>
          </cell>
        </row>
        <row r="523">
          <cell r="S523">
            <v>0</v>
          </cell>
        </row>
        <row r="523">
          <cell r="W523" t="str">
            <v>1</v>
          </cell>
        </row>
        <row r="524">
          <cell r="A524" t="str">
            <v>蔡小明</v>
          </cell>
          <cell r="B524" t="str">
            <v>北京龙岩&amp;郑州&amp;厦门&amp;长沙&amp;西安销售（9.00-18.00）</v>
          </cell>
          <cell r="C524" t="str">
            <v>营销中心-厦门营销二部</v>
          </cell>
        </row>
        <row r="524">
          <cell r="E524" t="str">
            <v>销售专员</v>
          </cell>
          <cell r="F524" t="str">
            <v>3659081661-1705212527</v>
          </cell>
          <cell r="G524" t="str">
            <v>23</v>
          </cell>
          <cell r="H524" t="str">
            <v>7</v>
          </cell>
          <cell r="I524" t="str">
            <v>12325</v>
          </cell>
        </row>
        <row r="524">
          <cell r="S524">
            <v>0</v>
          </cell>
        </row>
        <row r="525">
          <cell r="A525" t="str">
            <v>陈慧杰</v>
          </cell>
          <cell r="B525" t="str">
            <v>北京龙岩&amp;郑州&amp;厦门&amp;长沙&amp;西安销售（9.00-18.00）</v>
          </cell>
          <cell r="C525" t="str">
            <v>营销中心-厦门营销二部</v>
          </cell>
        </row>
        <row r="525">
          <cell r="E525" t="str">
            <v>销售专员</v>
          </cell>
          <cell r="F525" t="str">
            <v>17573806240808968</v>
          </cell>
          <cell r="G525" t="str">
            <v>17</v>
          </cell>
          <cell r="H525" t="str">
            <v>5</v>
          </cell>
          <cell r="I525" t="str">
            <v>8605</v>
          </cell>
        </row>
        <row r="525">
          <cell r="S525">
            <v>0</v>
          </cell>
        </row>
        <row r="526">
          <cell r="A526" t="str">
            <v>陈燕钟</v>
          </cell>
          <cell r="B526" t="str">
            <v>北京龙岩&amp;郑州&amp;厦门&amp;长沙&amp;西安销售（9.00-18.00）</v>
          </cell>
          <cell r="C526" t="str">
            <v>营销中心-厦门营销二部</v>
          </cell>
        </row>
        <row r="526">
          <cell r="E526" t="str">
            <v>销售专员</v>
          </cell>
          <cell r="F526" t="str">
            <v>1740964297702469</v>
          </cell>
          <cell r="G526" t="str">
            <v>21</v>
          </cell>
          <cell r="H526" t="str">
            <v>7</v>
          </cell>
          <cell r="I526" t="str">
            <v>11599</v>
          </cell>
        </row>
        <row r="526">
          <cell r="S526">
            <v>0</v>
          </cell>
        </row>
        <row r="526">
          <cell r="W526" t="str">
            <v>2</v>
          </cell>
        </row>
        <row r="527">
          <cell r="A527" t="str">
            <v>方佳颖</v>
          </cell>
          <cell r="B527" t="str">
            <v>北京龙岩&amp;郑州&amp;厦门&amp;长沙&amp;西安销售（9.00-18.00）</v>
          </cell>
          <cell r="C527" t="str">
            <v>营销中心-厦门营销二部</v>
          </cell>
        </row>
        <row r="527">
          <cell r="E527" t="str">
            <v>销售专员</v>
          </cell>
          <cell r="F527" t="str">
            <v>17578982554855807</v>
          </cell>
          <cell r="G527" t="str">
            <v>13</v>
          </cell>
          <cell r="H527" t="str">
            <v>3</v>
          </cell>
          <cell r="I527" t="str">
            <v>6473</v>
          </cell>
        </row>
        <row r="527">
          <cell r="S527">
            <v>0</v>
          </cell>
        </row>
        <row r="528">
          <cell r="A528" t="str">
            <v>蒋昌铭</v>
          </cell>
          <cell r="B528" t="str">
            <v>北京龙岩&amp;郑州&amp;厦门&amp;长沙&amp;西安销售（9.00-18.00）</v>
          </cell>
          <cell r="C528" t="str">
            <v>营销中心-厦门营销二部</v>
          </cell>
        </row>
        <row r="528">
          <cell r="E528" t="str">
            <v>销售专员</v>
          </cell>
          <cell r="F528" t="str">
            <v>17005292987563407</v>
          </cell>
          <cell r="G528" t="str">
            <v>22</v>
          </cell>
          <cell r="H528" t="str">
            <v>7</v>
          </cell>
          <cell r="I528" t="str">
            <v>10882</v>
          </cell>
        </row>
        <row r="528">
          <cell r="S528">
            <v>0</v>
          </cell>
        </row>
        <row r="528">
          <cell r="W528" t="str">
            <v>1</v>
          </cell>
        </row>
        <row r="528">
          <cell r="Z528" t="str">
            <v>8</v>
          </cell>
        </row>
        <row r="528">
          <cell r="AH528" t="str">
            <v>8</v>
          </cell>
        </row>
        <row r="529">
          <cell r="A529" t="str">
            <v>李小青</v>
          </cell>
          <cell r="B529" t="str">
            <v>北京龙岩&amp;郑州&amp;厦门&amp;长沙&amp;西安销售（9.00-18.00）</v>
          </cell>
          <cell r="C529" t="str">
            <v>营销中心-厦门营销二部</v>
          </cell>
        </row>
        <row r="529">
          <cell r="E529" t="str">
            <v>资深销售一级</v>
          </cell>
          <cell r="F529" t="str">
            <v>17283501947914644</v>
          </cell>
          <cell r="G529" t="str">
            <v>24</v>
          </cell>
          <cell r="H529" t="str">
            <v>7</v>
          </cell>
          <cell r="I529" t="str">
            <v>12287</v>
          </cell>
          <cell r="J529" t="str">
            <v>1</v>
          </cell>
          <cell r="K529" t="str">
            <v>1</v>
          </cell>
        </row>
        <row r="529">
          <cell r="S529">
            <v>0</v>
          </cell>
        </row>
        <row r="529">
          <cell r="Z529" t="str">
            <v>4</v>
          </cell>
        </row>
        <row r="529">
          <cell r="AH529" t="str">
            <v>4</v>
          </cell>
        </row>
        <row r="530">
          <cell r="A530" t="str">
            <v>李倩</v>
          </cell>
          <cell r="B530" t="str">
            <v>北京龙岩&amp;郑州&amp;厦门&amp;长沙&amp;西安销售（9.00-18.00）</v>
          </cell>
          <cell r="C530" t="str">
            <v>营销中心-厦门营销二部</v>
          </cell>
        </row>
        <row r="530">
          <cell r="E530" t="str">
            <v>销售专员</v>
          </cell>
          <cell r="F530" t="str">
            <v>17464942245977741</v>
          </cell>
          <cell r="G530" t="str">
            <v>22</v>
          </cell>
          <cell r="H530" t="str">
            <v>7</v>
          </cell>
          <cell r="I530" t="str">
            <v>10693</v>
          </cell>
        </row>
        <row r="530">
          <cell r="S530">
            <v>0</v>
          </cell>
        </row>
        <row r="530">
          <cell r="X530" t="str">
            <v>11</v>
          </cell>
        </row>
        <row r="531">
          <cell r="A531" t="str">
            <v>林福美</v>
          </cell>
          <cell r="B531" t="str">
            <v>北京龙岩&amp;郑州&amp;厦门&amp;长沙&amp;西安销售（9.00-18.00）</v>
          </cell>
          <cell r="C531" t="str">
            <v>营销中心-厦门营销二部</v>
          </cell>
        </row>
        <row r="531">
          <cell r="E531" t="str">
            <v>资深销售二级</v>
          </cell>
          <cell r="F531" t="str">
            <v>16762520071858600</v>
          </cell>
          <cell r="G531" t="str">
            <v>24</v>
          </cell>
          <cell r="H531" t="str">
            <v>7</v>
          </cell>
          <cell r="I531" t="str">
            <v>11554</v>
          </cell>
        </row>
        <row r="531">
          <cell r="S531">
            <v>0</v>
          </cell>
        </row>
        <row r="531">
          <cell r="Z531" t="str">
            <v>4</v>
          </cell>
        </row>
        <row r="531">
          <cell r="AH531" t="str">
            <v>4</v>
          </cell>
        </row>
        <row r="532">
          <cell r="A532" t="str">
            <v>林海燕</v>
          </cell>
          <cell r="B532" t="str">
            <v>北京龙岩&amp;郑州&amp;厦门&amp;长沙&amp;西安销售（9.00-18.00）</v>
          </cell>
          <cell r="C532" t="str">
            <v>营销中心-厦门营销二部</v>
          </cell>
        </row>
        <row r="532">
          <cell r="E532" t="str">
            <v>新媒体运营</v>
          </cell>
          <cell r="F532" t="str">
            <v>17107268625293759</v>
          </cell>
          <cell r="G532" t="str">
            <v>23</v>
          </cell>
          <cell r="H532" t="str">
            <v>7</v>
          </cell>
          <cell r="I532" t="str">
            <v>11655</v>
          </cell>
          <cell r="J532" t="str">
            <v>3</v>
          </cell>
          <cell r="K532" t="str">
            <v>3</v>
          </cell>
        </row>
        <row r="532">
          <cell r="S532">
            <v>0</v>
          </cell>
        </row>
        <row r="532">
          <cell r="X532" t="str">
            <v>4</v>
          </cell>
        </row>
        <row r="533">
          <cell r="A533" t="str">
            <v>汤章溢</v>
          </cell>
          <cell r="B533" t="str">
            <v>北京龙岩&amp;郑州&amp;厦门&amp;长沙&amp;西安销售（9.00-18.00）</v>
          </cell>
          <cell r="C533" t="str">
            <v>营销中心-厦门营销二部</v>
          </cell>
        </row>
        <row r="533">
          <cell r="E533" t="str">
            <v>营销总监</v>
          </cell>
          <cell r="F533" t="str">
            <v>092405432327669286</v>
          </cell>
          <cell r="G533" t="str">
            <v>23</v>
          </cell>
          <cell r="H533" t="str">
            <v>7</v>
          </cell>
          <cell r="I533" t="str">
            <v>12042</v>
          </cell>
          <cell r="J533" t="str">
            <v>1</v>
          </cell>
          <cell r="K533" t="str">
            <v>1</v>
          </cell>
        </row>
        <row r="533">
          <cell r="S533">
            <v>0</v>
          </cell>
        </row>
        <row r="534">
          <cell r="A534" t="str">
            <v>徐琴</v>
          </cell>
          <cell r="B534" t="str">
            <v>北京龙岩&amp;郑州&amp;厦门&amp;长沙&amp;西安销售（9.00-18.00）</v>
          </cell>
          <cell r="C534" t="str">
            <v>营销中心-厦门营销二部</v>
          </cell>
        </row>
        <row r="534">
          <cell r="E534" t="str">
            <v>销售专员</v>
          </cell>
          <cell r="F534" t="str">
            <v>17167737893631440</v>
          </cell>
          <cell r="G534" t="str">
            <v>22</v>
          </cell>
          <cell r="H534" t="str">
            <v>7</v>
          </cell>
          <cell r="I534" t="str">
            <v>10654</v>
          </cell>
        </row>
        <row r="534">
          <cell r="S534">
            <v>0</v>
          </cell>
        </row>
        <row r="534">
          <cell r="X534" t="str">
            <v>12</v>
          </cell>
        </row>
        <row r="534">
          <cell r="Z534" t="str">
            <v>28</v>
          </cell>
        </row>
        <row r="534">
          <cell r="AH534" t="str">
            <v>24</v>
          </cell>
        </row>
        <row r="535">
          <cell r="A535" t="str">
            <v>严重阳</v>
          </cell>
          <cell r="B535" t="str">
            <v>北京龙岩&amp;郑州&amp;厦门&amp;长沙&amp;西安销售（9.00-18.00）</v>
          </cell>
          <cell r="C535" t="str">
            <v>营销中心-厦门营销二部</v>
          </cell>
        </row>
        <row r="535">
          <cell r="E535" t="str">
            <v>销售专员</v>
          </cell>
          <cell r="F535" t="str">
            <v>17216995468844841</v>
          </cell>
          <cell r="G535" t="str">
            <v>23</v>
          </cell>
          <cell r="H535" t="str">
            <v>7</v>
          </cell>
          <cell r="I535" t="str">
            <v>11521</v>
          </cell>
        </row>
        <row r="535">
          <cell r="S535">
            <v>0</v>
          </cell>
        </row>
        <row r="535">
          <cell r="W535" t="str">
            <v>0.5</v>
          </cell>
        </row>
        <row r="535">
          <cell r="Z535" t="str">
            <v>24</v>
          </cell>
        </row>
        <row r="535">
          <cell r="AH535" t="str">
            <v>24</v>
          </cell>
        </row>
        <row r="536">
          <cell r="A536" t="str">
            <v>余鹏飞</v>
          </cell>
          <cell r="B536" t="str">
            <v>北京龙岩&amp;郑州&amp;厦门&amp;长沙&amp;西安销售（9.00-18.00）</v>
          </cell>
          <cell r="C536" t="str">
            <v>营销中心-厦门营销二部</v>
          </cell>
        </row>
        <row r="536">
          <cell r="E536" t="str">
            <v>销售专员</v>
          </cell>
          <cell r="F536" t="str">
            <v>17403598125734215</v>
          </cell>
        </row>
        <row r="536">
          <cell r="H536" t="str">
            <v>7</v>
          </cell>
        </row>
        <row r="536">
          <cell r="S536">
            <v>0</v>
          </cell>
        </row>
        <row r="536">
          <cell r="Y536" t="str">
            <v>23</v>
          </cell>
        </row>
        <row r="537">
          <cell r="A537" t="str">
            <v>陈敏莲</v>
          </cell>
          <cell r="B537" t="str">
            <v>北京龙岩&amp;郑州&amp;厦门&amp;长沙&amp;西安销售（9.00-18.00）</v>
          </cell>
          <cell r="C537" t="str">
            <v>营销中心-厦门营销二部-陈敏莲组</v>
          </cell>
        </row>
        <row r="537">
          <cell r="E537" t="str">
            <v>销售主管</v>
          </cell>
          <cell r="F537" t="str">
            <v>17168616049444007</v>
          </cell>
          <cell r="G537" t="str">
            <v>23</v>
          </cell>
          <cell r="H537" t="str">
            <v>7</v>
          </cell>
          <cell r="I537" t="str">
            <v>11741</v>
          </cell>
          <cell r="J537" t="str">
            <v>1</v>
          </cell>
          <cell r="K537" t="str">
            <v>2</v>
          </cell>
        </row>
        <row r="537">
          <cell r="S537">
            <v>0</v>
          </cell>
        </row>
        <row r="537">
          <cell r="Z537" t="str">
            <v>8</v>
          </cell>
        </row>
        <row r="537">
          <cell r="AH537" t="str">
            <v>8</v>
          </cell>
        </row>
        <row r="538">
          <cell r="A538" t="str">
            <v>邓晨威</v>
          </cell>
          <cell r="B538" t="str">
            <v>北京龙岩&amp;郑州&amp;厦门&amp;长沙&amp;西安销售（9.00-18.00）</v>
          </cell>
          <cell r="C538" t="str">
            <v>营销中心-厦门营销二部-陈敏莲组</v>
          </cell>
        </row>
        <row r="538">
          <cell r="E538" t="str">
            <v>销售专员</v>
          </cell>
          <cell r="F538" t="str">
            <v>17599725663879142</v>
          </cell>
        </row>
        <row r="538">
          <cell r="S538">
            <v>0</v>
          </cell>
        </row>
        <row r="539">
          <cell r="A539" t="str">
            <v>庄思婷</v>
          </cell>
          <cell r="B539" t="str">
            <v>北京龙岩&amp;郑州&amp;厦门&amp;长沙&amp;西安销售（9.00-18.00）</v>
          </cell>
          <cell r="C539" t="str">
            <v>营销中心-厦门营销二部-陈敏莲组</v>
          </cell>
        </row>
        <row r="539">
          <cell r="E539" t="str">
            <v>销售专员</v>
          </cell>
          <cell r="F539" t="str">
            <v>17599742940053295</v>
          </cell>
        </row>
        <row r="539">
          <cell r="S539">
            <v>0</v>
          </cell>
        </row>
        <row r="540">
          <cell r="A540" t="str">
            <v>白嘉鹏</v>
          </cell>
          <cell r="B540" t="str">
            <v>厦门办公室</v>
          </cell>
          <cell r="C540" t="str">
            <v>营销中心-厦门营销二部-杜雅妮组</v>
          </cell>
        </row>
        <row r="540">
          <cell r="E540" t="str">
            <v>运营专员</v>
          </cell>
          <cell r="F540" t="str">
            <v>17403589384922139</v>
          </cell>
          <cell r="G540" t="str">
            <v>23</v>
          </cell>
          <cell r="H540" t="str">
            <v>7</v>
          </cell>
          <cell r="I540" t="str">
            <v>11065</v>
          </cell>
        </row>
        <row r="540">
          <cell r="S540">
            <v>0</v>
          </cell>
        </row>
        <row r="540">
          <cell r="Z540" t="str">
            <v>20.5</v>
          </cell>
        </row>
        <row r="540">
          <cell r="AH540" t="str">
            <v>16</v>
          </cell>
        </row>
        <row r="541">
          <cell r="A541" t="str">
            <v>陈可欣</v>
          </cell>
          <cell r="B541" t="str">
            <v>厦门办公室</v>
          </cell>
          <cell r="C541" t="str">
            <v>营销中心-厦门营销二部-杜雅妮组</v>
          </cell>
        </row>
        <row r="541">
          <cell r="E541" t="str">
            <v>运营专员</v>
          </cell>
          <cell r="F541" t="str">
            <v>15959062277087356</v>
          </cell>
          <cell r="G541" t="str">
            <v>24</v>
          </cell>
          <cell r="H541" t="str">
            <v>7</v>
          </cell>
          <cell r="I541" t="str">
            <v>11370</v>
          </cell>
        </row>
        <row r="541">
          <cell r="S541">
            <v>0</v>
          </cell>
        </row>
        <row r="541">
          <cell r="Z541" t="str">
            <v>9</v>
          </cell>
        </row>
        <row r="541">
          <cell r="AH541" t="str">
            <v>16</v>
          </cell>
        </row>
        <row r="542">
          <cell r="A542" t="str">
            <v>陈珊</v>
          </cell>
          <cell r="B542" t="str">
            <v>厦门办公室</v>
          </cell>
          <cell r="C542" t="str">
            <v>营销中心-厦门营销二部-杜雅妮组</v>
          </cell>
        </row>
        <row r="542">
          <cell r="E542" t="str">
            <v>运营专员</v>
          </cell>
          <cell r="F542" t="str">
            <v>68335106101222274</v>
          </cell>
        </row>
        <row r="542">
          <cell r="H542" t="str">
            <v>7</v>
          </cell>
        </row>
        <row r="542">
          <cell r="S542">
            <v>0</v>
          </cell>
        </row>
        <row r="542">
          <cell r="AB542" t="str">
            <v>23</v>
          </cell>
        </row>
        <row r="543">
          <cell r="A543" t="str">
            <v>杜雅妮</v>
          </cell>
          <cell r="B543" t="str">
            <v>厦门办公室</v>
          </cell>
          <cell r="C543" t="str">
            <v>营销中心-厦门营销二部-杜雅妮组</v>
          </cell>
        </row>
        <row r="543">
          <cell r="E543" t="str">
            <v>运营主管</v>
          </cell>
          <cell r="F543" t="str">
            <v>213947176026647525</v>
          </cell>
          <cell r="G543" t="str">
            <v>25</v>
          </cell>
          <cell r="H543" t="str">
            <v>7</v>
          </cell>
          <cell r="I543" t="str">
            <v>13250</v>
          </cell>
        </row>
        <row r="543">
          <cell r="S543">
            <v>0</v>
          </cell>
        </row>
        <row r="543">
          <cell r="Z543" t="str">
            <v>3</v>
          </cell>
        </row>
        <row r="543">
          <cell r="AH543" t="str">
            <v>16</v>
          </cell>
        </row>
        <row r="544">
          <cell r="A544" t="str">
            <v>林月荧</v>
          </cell>
          <cell r="B544" t="str">
            <v>厦门办公室</v>
          </cell>
          <cell r="C544" t="str">
            <v>营销中心-厦门营销二部-杜雅妮组</v>
          </cell>
        </row>
        <row r="544">
          <cell r="E544" t="str">
            <v>运营专员</v>
          </cell>
          <cell r="F544" t="str">
            <v>16181909348157036</v>
          </cell>
          <cell r="G544" t="str">
            <v>23</v>
          </cell>
          <cell r="H544" t="str">
            <v>7</v>
          </cell>
          <cell r="I544" t="str">
            <v>11109</v>
          </cell>
        </row>
        <row r="544">
          <cell r="S544">
            <v>0</v>
          </cell>
        </row>
        <row r="544">
          <cell r="Z544" t="str">
            <v>20</v>
          </cell>
        </row>
        <row r="544">
          <cell r="AH544" t="str">
            <v>16</v>
          </cell>
        </row>
        <row r="545">
          <cell r="A545" t="str">
            <v>王彭</v>
          </cell>
          <cell r="B545" t="str">
            <v>厦门办公室</v>
          </cell>
          <cell r="C545" t="str">
            <v>营销中心-厦门营销二部-杜雅妮组</v>
          </cell>
        </row>
        <row r="545">
          <cell r="E545" t="str">
            <v>运营专员</v>
          </cell>
          <cell r="F545" t="str">
            <v>17464936011882025</v>
          </cell>
          <cell r="G545" t="str">
            <v>23</v>
          </cell>
          <cell r="H545" t="str">
            <v>7</v>
          </cell>
          <cell r="I545" t="str">
            <v>10263</v>
          </cell>
        </row>
        <row r="545">
          <cell r="S545">
            <v>0</v>
          </cell>
        </row>
        <row r="545">
          <cell r="Z545" t="str">
            <v>29</v>
          </cell>
        </row>
        <row r="545">
          <cell r="AH545" t="str">
            <v>16</v>
          </cell>
        </row>
        <row r="546">
          <cell r="A546" t="str">
            <v>叶云霞</v>
          </cell>
          <cell r="B546" t="str">
            <v>厦门办公室</v>
          </cell>
          <cell r="C546" t="str">
            <v>营销中心-厦门营销二部-杜雅妮组</v>
          </cell>
        </row>
        <row r="546">
          <cell r="E546" t="str">
            <v>运营专员</v>
          </cell>
          <cell r="F546" t="str">
            <v>16908547099705555</v>
          </cell>
          <cell r="G546" t="str">
            <v>22</v>
          </cell>
          <cell r="H546" t="str">
            <v>7</v>
          </cell>
          <cell r="I546" t="str">
            <v>11017</v>
          </cell>
        </row>
        <row r="546">
          <cell r="S546">
            <v>0</v>
          </cell>
        </row>
        <row r="546">
          <cell r="W546" t="str">
            <v>1</v>
          </cell>
        </row>
        <row r="546">
          <cell r="Z546" t="str">
            <v>16</v>
          </cell>
        </row>
        <row r="546">
          <cell r="AH546" t="str">
            <v>16</v>
          </cell>
        </row>
        <row r="547">
          <cell r="A547" t="str">
            <v>陈智萍</v>
          </cell>
          <cell r="B547" t="str">
            <v>北京龙岩&amp;郑州&amp;厦门&amp;长沙&amp;西安销售（9.00-18.00）</v>
          </cell>
          <cell r="C547" t="str">
            <v>营销中心-厦门营销二部-蓝青青组</v>
          </cell>
        </row>
        <row r="547">
          <cell r="E547" t="str">
            <v>销售专员</v>
          </cell>
          <cell r="F547" t="str">
            <v>17234269282615563</v>
          </cell>
          <cell r="G547" t="str">
            <v>23</v>
          </cell>
          <cell r="H547" t="str">
            <v>7</v>
          </cell>
          <cell r="I547" t="str">
            <v>11643</v>
          </cell>
          <cell r="J547" t="str">
            <v>1</v>
          </cell>
          <cell r="K547" t="str">
            <v>19</v>
          </cell>
        </row>
        <row r="547">
          <cell r="S547">
            <v>0</v>
          </cell>
        </row>
        <row r="547">
          <cell r="Z547" t="str">
            <v>8</v>
          </cell>
        </row>
        <row r="547">
          <cell r="AH547" t="str">
            <v>8</v>
          </cell>
        </row>
        <row r="548">
          <cell r="A548" t="str">
            <v>蓝青青</v>
          </cell>
          <cell r="B548" t="str">
            <v>北京龙岩&amp;郑州&amp;厦门&amp;长沙&amp;西安销售（9.00-18.00）</v>
          </cell>
          <cell r="C548" t="str">
            <v>营销中心-厦门营销二部-蓝青青组</v>
          </cell>
        </row>
        <row r="548">
          <cell r="E548" t="str">
            <v>中级销售主管</v>
          </cell>
          <cell r="F548" t="str">
            <v>16762523471687597</v>
          </cell>
          <cell r="G548" t="str">
            <v>23</v>
          </cell>
          <cell r="H548" t="str">
            <v>7</v>
          </cell>
          <cell r="I548" t="str">
            <v>11519</v>
          </cell>
        </row>
        <row r="548">
          <cell r="S548">
            <v>0</v>
          </cell>
        </row>
        <row r="549">
          <cell r="A549" t="str">
            <v>徐梦成</v>
          </cell>
          <cell r="B549" t="str">
            <v>北京龙岩&amp;郑州&amp;厦门&amp;长沙&amp;西安销售（9.00-18.00）</v>
          </cell>
          <cell r="C549" t="str">
            <v>营销中心-厦门营销二部-蓝青青组</v>
          </cell>
        </row>
        <row r="549">
          <cell r="E549" t="str">
            <v>销售专员</v>
          </cell>
          <cell r="F549" t="str">
            <v>17554799000775276</v>
          </cell>
          <cell r="G549" t="str">
            <v>20</v>
          </cell>
          <cell r="H549" t="str">
            <v>7</v>
          </cell>
          <cell r="I549" t="str">
            <v>9568</v>
          </cell>
        </row>
        <row r="549">
          <cell r="S549">
            <v>0</v>
          </cell>
        </row>
        <row r="549">
          <cell r="X549" t="str">
            <v>28</v>
          </cell>
        </row>
        <row r="550">
          <cell r="A550" t="str">
            <v>俞忠</v>
          </cell>
          <cell r="B550" t="str">
            <v>北京龙岩&amp;郑州&amp;厦门&amp;长沙&amp;西安销售（9.00-18.00）</v>
          </cell>
          <cell r="C550" t="str">
            <v>营销中心-厦门营销二部-蓝青青组</v>
          </cell>
        </row>
        <row r="550">
          <cell r="E550" t="str">
            <v>销售专员</v>
          </cell>
          <cell r="F550" t="str">
            <v>17199717767846307</v>
          </cell>
          <cell r="G550" t="str">
            <v>23</v>
          </cell>
          <cell r="H550" t="str">
            <v>7</v>
          </cell>
          <cell r="I550" t="str">
            <v>11581</v>
          </cell>
          <cell r="J550" t="str">
            <v>1</v>
          </cell>
          <cell r="K550" t="str">
            <v>19</v>
          </cell>
        </row>
        <row r="550">
          <cell r="S550">
            <v>0</v>
          </cell>
        </row>
        <row r="550">
          <cell r="Z550" t="str">
            <v>8</v>
          </cell>
        </row>
        <row r="550">
          <cell r="AH550" t="str">
            <v>8</v>
          </cell>
        </row>
        <row r="551">
          <cell r="A551" t="str">
            <v>张楚娴</v>
          </cell>
          <cell r="B551" t="str">
            <v>北京龙岩&amp;郑州&amp;厦门&amp;长沙&amp;西安销售（9.00-18.00）</v>
          </cell>
          <cell r="C551" t="str">
            <v>营销中心-厦门营销二部-蓝青青组</v>
          </cell>
        </row>
        <row r="551">
          <cell r="E551" t="str">
            <v>销售专员</v>
          </cell>
          <cell r="F551" t="str">
            <v>17560840592358612</v>
          </cell>
          <cell r="G551" t="str">
            <v>23</v>
          </cell>
          <cell r="H551" t="str">
            <v>7</v>
          </cell>
          <cell r="I551" t="str">
            <v>12125</v>
          </cell>
        </row>
        <row r="551">
          <cell r="S551">
            <v>0</v>
          </cell>
        </row>
        <row r="552">
          <cell r="A552" t="str">
            <v>张小萍</v>
          </cell>
          <cell r="B552" t="str">
            <v>北京龙岩&amp;郑州&amp;厦门&amp;长沙&amp;西安销售（9.00-18.00）</v>
          </cell>
          <cell r="C552" t="str">
            <v>营销中心-厦门营销二部-蓝青青组</v>
          </cell>
        </row>
        <row r="552">
          <cell r="E552" t="str">
            <v>销售专员</v>
          </cell>
          <cell r="F552" t="str">
            <v>17155653940109638</v>
          </cell>
          <cell r="G552" t="str">
            <v>23</v>
          </cell>
          <cell r="H552" t="str">
            <v>7</v>
          </cell>
          <cell r="I552" t="str">
            <v>11196</v>
          </cell>
        </row>
        <row r="552">
          <cell r="S552">
            <v>0</v>
          </cell>
        </row>
        <row r="552">
          <cell r="W552" t="str">
            <v>0.5</v>
          </cell>
        </row>
        <row r="553">
          <cell r="A553" t="str">
            <v>罗剑华</v>
          </cell>
          <cell r="B553" t="str">
            <v>北京龙岩&amp;郑州&amp;厦门&amp;长沙&amp;西安销售（9.00-18.00）</v>
          </cell>
          <cell r="C553" t="str">
            <v>营销中心-厦门营销二部-许财杰组</v>
          </cell>
        </row>
        <row r="553">
          <cell r="E553" t="str">
            <v>销售专员</v>
          </cell>
          <cell r="F553" t="str">
            <v>17283504102482332</v>
          </cell>
          <cell r="G553" t="str">
            <v>22</v>
          </cell>
          <cell r="H553" t="str">
            <v>7</v>
          </cell>
          <cell r="I553" t="str">
            <v>12327</v>
          </cell>
        </row>
        <row r="553">
          <cell r="S553">
            <v>0</v>
          </cell>
        </row>
        <row r="553">
          <cell r="V553" t="str">
            <v>3.42</v>
          </cell>
          <cell r="W553" t="str">
            <v>1</v>
          </cell>
        </row>
        <row r="554">
          <cell r="A554" t="str">
            <v>彭书琴</v>
          </cell>
          <cell r="B554" t="str">
            <v>北京龙岩&amp;郑州&amp;厦门&amp;长沙&amp;西安销售（9.00-18.00）</v>
          </cell>
          <cell r="C554" t="str">
            <v>营销中心-厦门营销二部-许财杰组</v>
          </cell>
        </row>
        <row r="554">
          <cell r="E554" t="str">
            <v>销售专员</v>
          </cell>
          <cell r="F554" t="str">
            <v>17210925806137423</v>
          </cell>
          <cell r="G554" t="str">
            <v>23</v>
          </cell>
          <cell r="H554" t="str">
            <v>7</v>
          </cell>
          <cell r="I554" t="str">
            <v>12018</v>
          </cell>
        </row>
        <row r="554">
          <cell r="S554">
            <v>0</v>
          </cell>
        </row>
        <row r="554">
          <cell r="X554" t="str">
            <v>4</v>
          </cell>
        </row>
        <row r="555">
          <cell r="A555" t="str">
            <v>肖福</v>
          </cell>
          <cell r="B555" t="str">
            <v>北京龙岩&amp;郑州&amp;厦门&amp;长沙&amp;西安销售（9.00-18.00）</v>
          </cell>
          <cell r="C555" t="str">
            <v>营销中心-厦门营销二部-许财杰组</v>
          </cell>
        </row>
        <row r="555">
          <cell r="E555" t="str">
            <v>销售专员</v>
          </cell>
          <cell r="F555" t="str">
            <v>17198022794607235</v>
          </cell>
          <cell r="G555" t="str">
            <v>23</v>
          </cell>
          <cell r="H555" t="str">
            <v>7</v>
          </cell>
          <cell r="I555" t="str">
            <v>12401</v>
          </cell>
        </row>
        <row r="555">
          <cell r="S555">
            <v>0</v>
          </cell>
        </row>
        <row r="555">
          <cell r="Z555" t="str">
            <v>8</v>
          </cell>
        </row>
        <row r="555">
          <cell r="AH555" t="str">
            <v>8</v>
          </cell>
        </row>
        <row r="556">
          <cell r="A556" t="str">
            <v>许财杰</v>
          </cell>
          <cell r="B556" t="str">
            <v>北京龙岩&amp;郑州&amp;厦门&amp;长沙&amp;西安销售（9.00-18.00）</v>
          </cell>
          <cell r="C556" t="str">
            <v>营销中心-厦门营销二部-许财杰组</v>
          </cell>
        </row>
        <row r="556">
          <cell r="E556" t="str">
            <v>中级销售主管</v>
          </cell>
          <cell r="F556" t="str">
            <v>1597715710653465</v>
          </cell>
          <cell r="G556" t="str">
            <v>22</v>
          </cell>
          <cell r="H556" t="str">
            <v>7</v>
          </cell>
          <cell r="I556" t="str">
            <v>10782</v>
          </cell>
        </row>
        <row r="556">
          <cell r="S556">
            <v>0</v>
          </cell>
        </row>
        <row r="556">
          <cell r="W556" t="str">
            <v>1</v>
          </cell>
        </row>
        <row r="557">
          <cell r="A557" t="str">
            <v>周建明</v>
          </cell>
          <cell r="B557" t="str">
            <v>北京龙岩&amp;郑州&amp;厦门&amp;长沙&amp;西安销售（9.00-18.00）</v>
          </cell>
          <cell r="C557" t="str">
            <v>营销中心-厦门营销二部-许财杰组</v>
          </cell>
        </row>
        <row r="557">
          <cell r="E557" t="str">
            <v>资深销售一级</v>
          </cell>
          <cell r="F557" t="str">
            <v>16855850463451609</v>
          </cell>
          <cell r="G557" t="str">
            <v>23</v>
          </cell>
          <cell r="H557" t="str">
            <v>7</v>
          </cell>
          <cell r="I557" t="str">
            <v>11760</v>
          </cell>
        </row>
        <row r="557">
          <cell r="S557">
            <v>0</v>
          </cell>
        </row>
        <row r="558">
          <cell r="A558" t="str">
            <v>陈晓蓉</v>
          </cell>
          <cell r="B558" t="str">
            <v>北京龙岩&amp;郑州&amp;厦门&amp;长沙&amp;西安销售（9.00-18.00）</v>
          </cell>
          <cell r="C558" t="str">
            <v>营销中心-厦门营销二部-许满玉组</v>
          </cell>
        </row>
        <row r="558">
          <cell r="E558" t="str">
            <v>销售专员</v>
          </cell>
          <cell r="F558" t="str">
            <v>17519396017342991</v>
          </cell>
          <cell r="G558" t="str">
            <v>23</v>
          </cell>
          <cell r="H558" t="str">
            <v>7</v>
          </cell>
          <cell r="I558" t="str">
            <v>11075</v>
          </cell>
        </row>
        <row r="558">
          <cell r="S558">
            <v>0</v>
          </cell>
        </row>
        <row r="558">
          <cell r="W558" t="str">
            <v>0.5</v>
          </cell>
        </row>
        <row r="559">
          <cell r="A559" t="str">
            <v>陈雅婷</v>
          </cell>
          <cell r="B559" t="str">
            <v>北京龙岩&amp;郑州&amp;厦门&amp;长沙&amp;西安销售（9.00-18.00）</v>
          </cell>
          <cell r="C559" t="str">
            <v>营销中心-厦门营销二部-许满玉组</v>
          </cell>
        </row>
        <row r="559">
          <cell r="E559" t="str">
            <v>销售专员</v>
          </cell>
          <cell r="F559" t="str">
            <v>1741569072612210</v>
          </cell>
          <cell r="G559" t="str">
            <v>23</v>
          </cell>
          <cell r="H559" t="str">
            <v>7</v>
          </cell>
          <cell r="I559" t="str">
            <v>11297</v>
          </cell>
          <cell r="J559" t="str">
            <v>1</v>
          </cell>
          <cell r="K559" t="str">
            <v>1</v>
          </cell>
        </row>
        <row r="559">
          <cell r="S559">
            <v>0</v>
          </cell>
        </row>
        <row r="560">
          <cell r="A560" t="str">
            <v>陈锴</v>
          </cell>
          <cell r="B560" t="str">
            <v>北京龙岩&amp;郑州&amp;厦门&amp;长沙&amp;西安销售（9.00-18.00）</v>
          </cell>
          <cell r="C560" t="str">
            <v>营销中心-厦门营销二部-许满玉组</v>
          </cell>
        </row>
        <row r="560">
          <cell r="E560" t="str">
            <v>销售专员</v>
          </cell>
          <cell r="F560" t="str">
            <v>16950008303962328</v>
          </cell>
          <cell r="G560" t="str">
            <v>21</v>
          </cell>
          <cell r="H560" t="str">
            <v>7</v>
          </cell>
          <cell r="I560" t="str">
            <v>10152</v>
          </cell>
        </row>
        <row r="560">
          <cell r="S560">
            <v>0</v>
          </cell>
        </row>
        <row r="560">
          <cell r="X560" t="str">
            <v>20</v>
          </cell>
        </row>
        <row r="560">
          <cell r="Z560" t="str">
            <v>24</v>
          </cell>
        </row>
        <row r="560">
          <cell r="AH560" t="str">
            <v>24</v>
          </cell>
        </row>
        <row r="561">
          <cell r="A561" t="str">
            <v>何小梅</v>
          </cell>
          <cell r="B561" t="str">
            <v>北京龙岩&amp;郑州&amp;厦门&amp;长沙&amp;西安销售（9.00-18.00）</v>
          </cell>
          <cell r="C561" t="str">
            <v>营销中心-厦门营销二部-许满玉组</v>
          </cell>
        </row>
        <row r="561">
          <cell r="E561" t="str">
            <v>销售专员</v>
          </cell>
          <cell r="F561" t="str">
            <v>17519368189152446</v>
          </cell>
          <cell r="G561" t="str">
            <v>23</v>
          </cell>
          <cell r="H561" t="str">
            <v>7</v>
          </cell>
          <cell r="I561" t="str">
            <v>11358</v>
          </cell>
        </row>
        <row r="561">
          <cell r="S561">
            <v>0</v>
          </cell>
        </row>
        <row r="562">
          <cell r="A562" t="str">
            <v>李忠</v>
          </cell>
          <cell r="B562" t="str">
            <v>北京龙岩&amp;郑州&amp;厦门&amp;长沙&amp;西安销售（9.00-18.00）</v>
          </cell>
          <cell r="C562" t="str">
            <v>营销中心-厦门营销二部-许满玉组</v>
          </cell>
        </row>
        <row r="562">
          <cell r="E562" t="str">
            <v>销售专员</v>
          </cell>
          <cell r="F562" t="str">
            <v>17519372264679758</v>
          </cell>
          <cell r="G562" t="str">
            <v>23</v>
          </cell>
          <cell r="H562" t="str">
            <v>7</v>
          </cell>
          <cell r="I562" t="str">
            <v>11386</v>
          </cell>
        </row>
        <row r="562">
          <cell r="S562">
            <v>0</v>
          </cell>
        </row>
        <row r="563">
          <cell r="A563" t="str">
            <v>许满玉</v>
          </cell>
          <cell r="B563" t="str">
            <v>北京龙岩&amp;郑州&amp;厦门&amp;长沙&amp;西安销售（9.00-18.00）</v>
          </cell>
          <cell r="C563" t="str">
            <v>营销中心-厦门营销二部-许满玉组</v>
          </cell>
        </row>
        <row r="563">
          <cell r="E563" t="str">
            <v>中级销售主管</v>
          </cell>
          <cell r="F563" t="str">
            <v>16151683062543498</v>
          </cell>
          <cell r="G563" t="str">
            <v>23</v>
          </cell>
          <cell r="H563" t="str">
            <v>7</v>
          </cell>
          <cell r="I563" t="str">
            <v>10954</v>
          </cell>
        </row>
        <row r="563">
          <cell r="S563">
            <v>0</v>
          </cell>
        </row>
        <row r="563">
          <cell r="AF563" t="str">
            <v>1</v>
          </cell>
        </row>
        <row r="564">
          <cell r="A564" t="str">
            <v>陈丹琴</v>
          </cell>
          <cell r="B564" t="str">
            <v>北京龙岩&amp;郑州&amp;厦门&amp;长沙&amp;西安销售（9.00-18.00）</v>
          </cell>
          <cell r="C564" t="str">
            <v>营销中心-厦门营销一部</v>
          </cell>
        </row>
        <row r="564">
          <cell r="E564" t="str">
            <v>销售专员</v>
          </cell>
          <cell r="F564" t="str">
            <v>17254987414873861</v>
          </cell>
          <cell r="G564" t="str">
            <v>16</v>
          </cell>
          <cell r="H564" t="str">
            <v>7</v>
          </cell>
          <cell r="I564" t="str">
            <v>8531</v>
          </cell>
          <cell r="J564" t="str">
            <v>4</v>
          </cell>
          <cell r="K564" t="str">
            <v>4</v>
          </cell>
        </row>
        <row r="564">
          <cell r="Q564" t="str">
            <v>1</v>
          </cell>
        </row>
        <row r="564">
          <cell r="S564">
            <v>1</v>
          </cell>
        </row>
        <row r="564">
          <cell r="W564" t="str">
            <v>2</v>
          </cell>
          <cell r="X564" t="str">
            <v>32</v>
          </cell>
        </row>
        <row r="564">
          <cell r="Z564" t="str">
            <v>3</v>
          </cell>
        </row>
        <row r="564">
          <cell r="AD564" t="str">
            <v>2</v>
          </cell>
        </row>
        <row r="564">
          <cell r="AH564" t="str">
            <v>4</v>
          </cell>
        </row>
        <row r="565">
          <cell r="A565" t="str">
            <v>黄娜君</v>
          </cell>
          <cell r="B565" t="str">
            <v>北京龙岩&amp;郑州&amp;厦门&amp;长沙&amp;西安销售（9.00-18.00）</v>
          </cell>
          <cell r="C565" t="str">
            <v>营销中心-厦门营销一部</v>
          </cell>
        </row>
        <row r="565">
          <cell r="E565" t="str">
            <v>资深销售三级</v>
          </cell>
          <cell r="F565" t="str">
            <v>286964381539795523</v>
          </cell>
          <cell r="G565" t="str">
            <v>23</v>
          </cell>
          <cell r="H565" t="str">
            <v>7</v>
          </cell>
          <cell r="I565" t="str">
            <v>10116</v>
          </cell>
          <cell r="J565" t="str">
            <v>19</v>
          </cell>
          <cell r="K565" t="str">
            <v>242</v>
          </cell>
        </row>
        <row r="565">
          <cell r="Q565" t="str">
            <v>1</v>
          </cell>
        </row>
        <row r="565">
          <cell r="S565">
            <v>1</v>
          </cell>
        </row>
        <row r="565">
          <cell r="X565" t="str">
            <v>6</v>
          </cell>
        </row>
        <row r="566">
          <cell r="A566" t="str">
            <v>蓝坤燕</v>
          </cell>
          <cell r="B566" t="str">
            <v>北京龙岩&amp;郑州&amp;厦门&amp;长沙&amp;西安销售（9.00-18.00）</v>
          </cell>
          <cell r="C566" t="str">
            <v>营销中心-厦门营销一部</v>
          </cell>
        </row>
        <row r="566">
          <cell r="E566" t="str">
            <v>资深销售一级</v>
          </cell>
          <cell r="F566" t="str">
            <v>16176734809969746</v>
          </cell>
          <cell r="G566" t="str">
            <v>23</v>
          </cell>
          <cell r="H566" t="str">
            <v>7</v>
          </cell>
          <cell r="I566" t="str">
            <v>11389</v>
          </cell>
        </row>
        <row r="566">
          <cell r="S566">
            <v>0</v>
          </cell>
        </row>
        <row r="567">
          <cell r="A567" t="str">
            <v>林双玲</v>
          </cell>
          <cell r="B567" t="str">
            <v>北京龙岩&amp;郑州&amp;厦门&amp;长沙&amp;西安销售（9.00-18.00）</v>
          </cell>
          <cell r="C567" t="str">
            <v>营销中心-厦门营销一部</v>
          </cell>
        </row>
        <row r="567">
          <cell r="E567" t="str">
            <v>销售专员</v>
          </cell>
          <cell r="F567" t="str">
            <v>17119358080695523</v>
          </cell>
          <cell r="G567" t="str">
            <v>22</v>
          </cell>
          <cell r="H567" t="str">
            <v>7</v>
          </cell>
          <cell r="I567" t="str">
            <v>10926</v>
          </cell>
        </row>
        <row r="567">
          <cell r="S567">
            <v>0</v>
          </cell>
        </row>
        <row r="567">
          <cell r="W567" t="str">
            <v>1</v>
          </cell>
        </row>
        <row r="568">
          <cell r="A568" t="str">
            <v>刘益先</v>
          </cell>
          <cell r="B568" t="str">
            <v>北京龙岩&amp;郑州&amp;厦门&amp;长沙&amp;西安销售（9.00-18.00）</v>
          </cell>
          <cell r="C568" t="str">
            <v>营销中心-厦门营销一部</v>
          </cell>
          <cell r="D568" t="str">
            <v>0616684721361704</v>
          </cell>
          <cell r="E568" t="str">
            <v>营销总监</v>
          </cell>
          <cell r="F568" t="str">
            <v>0616684721361704</v>
          </cell>
          <cell r="G568" t="str">
            <v>24</v>
          </cell>
          <cell r="H568" t="str">
            <v>7</v>
          </cell>
          <cell r="I568" t="str">
            <v>14310</v>
          </cell>
          <cell r="J568" t="str">
            <v>2</v>
          </cell>
          <cell r="K568" t="str">
            <v>73</v>
          </cell>
        </row>
        <row r="568">
          <cell r="S568">
            <v>0</v>
          </cell>
        </row>
        <row r="568">
          <cell r="V568" t="str">
            <v>5</v>
          </cell>
        </row>
        <row r="568">
          <cell r="Z568" t="str">
            <v>8</v>
          </cell>
        </row>
        <row r="568">
          <cell r="AH568" t="str">
            <v>16</v>
          </cell>
        </row>
        <row r="569">
          <cell r="A569" t="str">
            <v>卢春祥</v>
          </cell>
          <cell r="B569" t="str">
            <v>北京龙岩&amp;郑州&amp;厦门&amp;长沙&amp;西安销售（9.00-18.00）</v>
          </cell>
          <cell r="C569" t="str">
            <v>营销中心-厦门营销一部</v>
          </cell>
        </row>
        <row r="569">
          <cell r="E569" t="str">
            <v>销售专员</v>
          </cell>
          <cell r="F569" t="str">
            <v>17540111413337372</v>
          </cell>
          <cell r="G569" t="str">
            <v>21</v>
          </cell>
          <cell r="H569" t="str">
            <v>7</v>
          </cell>
          <cell r="I569" t="str">
            <v>11123</v>
          </cell>
        </row>
        <row r="569">
          <cell r="S569">
            <v>0</v>
          </cell>
        </row>
        <row r="569">
          <cell r="X569" t="str">
            <v>17</v>
          </cell>
        </row>
        <row r="570">
          <cell r="A570" t="str">
            <v>罗海太</v>
          </cell>
          <cell r="B570" t="str">
            <v>厦门办公室</v>
          </cell>
          <cell r="C570" t="str">
            <v>营销中心-厦门营销一部</v>
          </cell>
        </row>
        <row r="570">
          <cell r="E570" t="str">
            <v>人事专员</v>
          </cell>
          <cell r="F570" t="str">
            <v>17397545372701523</v>
          </cell>
          <cell r="G570" t="str">
            <v>22</v>
          </cell>
          <cell r="H570" t="str">
            <v>7</v>
          </cell>
          <cell r="I570" t="str">
            <v>11888</v>
          </cell>
        </row>
        <row r="570">
          <cell r="S570">
            <v>0</v>
          </cell>
        </row>
        <row r="570">
          <cell r="W570" t="str">
            <v>1</v>
          </cell>
        </row>
        <row r="571">
          <cell r="A571" t="str">
            <v>罗石琴</v>
          </cell>
          <cell r="B571" t="str">
            <v>北京龙岩&amp;郑州&amp;厦门&amp;长沙&amp;西安销售（9.00-18.00）</v>
          </cell>
          <cell r="C571" t="str">
            <v>营销中心-厦门营销一部</v>
          </cell>
        </row>
        <row r="571">
          <cell r="E571" t="str">
            <v>新媒体运营</v>
          </cell>
          <cell r="F571" t="str">
            <v>17391497573593956</v>
          </cell>
          <cell r="G571" t="str">
            <v>23</v>
          </cell>
          <cell r="H571" t="str">
            <v>7</v>
          </cell>
          <cell r="I571" t="str">
            <v>12054</v>
          </cell>
        </row>
        <row r="571">
          <cell r="S571">
            <v>0</v>
          </cell>
        </row>
        <row r="572">
          <cell r="A572" t="str">
            <v>宋亚慧</v>
          </cell>
          <cell r="B572" t="str">
            <v>厦门办公室</v>
          </cell>
          <cell r="C572" t="str">
            <v>营销中心-厦门营销一部</v>
          </cell>
        </row>
        <row r="572">
          <cell r="E572" t="str">
            <v>行政前台</v>
          </cell>
          <cell r="F572" t="str">
            <v>17520228642613488</v>
          </cell>
          <cell r="G572" t="str">
            <v>23</v>
          </cell>
          <cell r="H572" t="str">
            <v>7</v>
          </cell>
          <cell r="I572" t="str">
            <v>11587</v>
          </cell>
        </row>
        <row r="572">
          <cell r="S572">
            <v>0</v>
          </cell>
        </row>
        <row r="573">
          <cell r="A573" t="str">
            <v>魏力莉</v>
          </cell>
          <cell r="B573" t="str">
            <v>长泰销售（魏力莉）</v>
          </cell>
          <cell r="C573" t="str">
            <v>营销中心-厦门营销一部</v>
          </cell>
          <cell r="D573" t="str">
            <v>093033116538897629</v>
          </cell>
          <cell r="E573" t="str">
            <v>资深销售三级</v>
          </cell>
          <cell r="F573" t="str">
            <v>093033116538897629</v>
          </cell>
          <cell r="G573" t="str">
            <v>23</v>
          </cell>
          <cell r="H573" t="str">
            <v>7</v>
          </cell>
          <cell r="I573" t="str">
            <v>12798</v>
          </cell>
        </row>
        <row r="573">
          <cell r="S573">
            <v>0</v>
          </cell>
        </row>
        <row r="574">
          <cell r="A574" t="str">
            <v>谢雪平</v>
          </cell>
          <cell r="B574" t="str">
            <v>北京龙岩&amp;郑州&amp;厦门&amp;长沙&amp;西安销售（9.00-18.00）</v>
          </cell>
          <cell r="C574" t="str">
            <v>营销中心-厦门营销一部</v>
          </cell>
        </row>
        <row r="574">
          <cell r="E574" t="str">
            <v>销售专员</v>
          </cell>
          <cell r="F574" t="str">
            <v>17109867464687947</v>
          </cell>
          <cell r="G574" t="str">
            <v>23</v>
          </cell>
          <cell r="H574" t="str">
            <v>7</v>
          </cell>
          <cell r="I574" t="str">
            <v>11410</v>
          </cell>
        </row>
        <row r="574">
          <cell r="S574">
            <v>0</v>
          </cell>
        </row>
        <row r="575">
          <cell r="A575" t="str">
            <v>许欣瑜</v>
          </cell>
          <cell r="B575" t="str">
            <v>厦门办公室</v>
          </cell>
          <cell r="C575" t="str">
            <v>营销中心-厦门营销一部</v>
          </cell>
        </row>
        <row r="575">
          <cell r="E575" t="str">
            <v>人事专员</v>
          </cell>
          <cell r="F575" t="str">
            <v>17096044580408739</v>
          </cell>
          <cell r="G575" t="str">
            <v>23</v>
          </cell>
          <cell r="H575" t="str">
            <v>7</v>
          </cell>
          <cell r="I575" t="str">
            <v>12787</v>
          </cell>
        </row>
        <row r="575">
          <cell r="S575">
            <v>0</v>
          </cell>
        </row>
        <row r="575">
          <cell r="V575" t="str">
            <v>5</v>
          </cell>
        </row>
        <row r="576">
          <cell r="A576" t="str">
            <v>杨潮侠</v>
          </cell>
          <cell r="B576" t="str">
            <v>北京龙岩&amp;郑州&amp;厦门&amp;长沙&amp;西安销售（9.00-18.00）</v>
          </cell>
          <cell r="C576" t="str">
            <v>营销中心-厦门营销一部</v>
          </cell>
        </row>
        <row r="576">
          <cell r="E576" t="str">
            <v>销售专员</v>
          </cell>
          <cell r="F576" t="str">
            <v>17218701528005091</v>
          </cell>
          <cell r="G576" t="str">
            <v>23</v>
          </cell>
          <cell r="H576" t="str">
            <v>7</v>
          </cell>
          <cell r="I576" t="str">
            <v>11823</v>
          </cell>
        </row>
        <row r="576">
          <cell r="S576">
            <v>0</v>
          </cell>
        </row>
        <row r="576">
          <cell r="V576" t="str">
            <v>2.5</v>
          </cell>
        </row>
        <row r="576">
          <cell r="Z576" t="str">
            <v>8</v>
          </cell>
        </row>
        <row r="576">
          <cell r="AH576" t="str">
            <v>8</v>
          </cell>
        </row>
        <row r="577">
          <cell r="A577" t="str">
            <v>叶瑞珠</v>
          </cell>
          <cell r="B577" t="str">
            <v>北京龙岩&amp;郑州&amp;厦门&amp;长沙&amp;西安销售（9.00-18.00）</v>
          </cell>
          <cell r="C577" t="str">
            <v>营销中心-厦门营销一部</v>
          </cell>
        </row>
        <row r="577">
          <cell r="E577" t="str">
            <v>销售专员</v>
          </cell>
          <cell r="F577" t="str">
            <v>17119367254713548</v>
          </cell>
          <cell r="G577" t="str">
            <v>20</v>
          </cell>
          <cell r="H577" t="str">
            <v>7</v>
          </cell>
          <cell r="I577" t="str">
            <v>11485</v>
          </cell>
          <cell r="J577" t="str">
            <v>1</v>
          </cell>
          <cell r="K577" t="str">
            <v>1</v>
          </cell>
        </row>
        <row r="577">
          <cell r="S577">
            <v>0</v>
          </cell>
        </row>
        <row r="577">
          <cell r="U577" t="str">
            <v>3.06</v>
          </cell>
        </row>
        <row r="577">
          <cell r="Z577" t="str">
            <v>4</v>
          </cell>
        </row>
        <row r="577">
          <cell r="AH577" t="str">
            <v>4</v>
          </cell>
        </row>
        <row r="578">
          <cell r="A578" t="str">
            <v>郑德鑫</v>
          </cell>
          <cell r="B578" t="str">
            <v>北京龙岩&amp;郑州&amp;厦门&amp;长沙&amp;西安销售（9.00-18.00）</v>
          </cell>
          <cell r="C578" t="str">
            <v>营销中心-厦门营销一部</v>
          </cell>
        </row>
        <row r="578">
          <cell r="E578" t="str">
            <v>销售专员</v>
          </cell>
          <cell r="F578" t="str">
            <v>17525419239787888</v>
          </cell>
          <cell r="G578" t="str">
            <v>23</v>
          </cell>
          <cell r="H578" t="str">
            <v>7</v>
          </cell>
          <cell r="I578" t="str">
            <v>11519</v>
          </cell>
        </row>
        <row r="578">
          <cell r="S578">
            <v>0</v>
          </cell>
        </row>
        <row r="578">
          <cell r="W578" t="str">
            <v>0.5</v>
          </cell>
        </row>
        <row r="579">
          <cell r="A579" t="str">
            <v>周贵清</v>
          </cell>
          <cell r="B579" t="str">
            <v>北京龙岩&amp;郑州&amp;厦门&amp;长沙&amp;西安销售（9.00-18.00）</v>
          </cell>
          <cell r="C579" t="str">
            <v>营销中心-厦门营销一部</v>
          </cell>
        </row>
        <row r="579">
          <cell r="E579" t="str">
            <v>销售专员</v>
          </cell>
          <cell r="F579" t="str">
            <v>17261046047587268</v>
          </cell>
          <cell r="G579" t="str">
            <v>23</v>
          </cell>
          <cell r="H579" t="str">
            <v>7</v>
          </cell>
          <cell r="I579" t="str">
            <v>13164</v>
          </cell>
        </row>
        <row r="579">
          <cell r="S579">
            <v>0</v>
          </cell>
        </row>
        <row r="580">
          <cell r="A580" t="str">
            <v>李梦阳</v>
          </cell>
          <cell r="B580" t="str">
            <v>厦门办公室</v>
          </cell>
          <cell r="C580" t="str">
            <v>营销中心-厦门营销一部-李梦阳组</v>
          </cell>
        </row>
        <row r="580">
          <cell r="E580" t="str">
            <v>运营主管</v>
          </cell>
          <cell r="F580" t="str">
            <v>046025331026283547</v>
          </cell>
          <cell r="G580" t="str">
            <v>26</v>
          </cell>
          <cell r="H580" t="str">
            <v>7</v>
          </cell>
          <cell r="I580" t="str">
            <v>12911</v>
          </cell>
          <cell r="J580" t="str">
            <v>2</v>
          </cell>
          <cell r="K580" t="str">
            <v>16</v>
          </cell>
        </row>
        <row r="580">
          <cell r="S580">
            <v>0</v>
          </cell>
        </row>
        <row r="580">
          <cell r="AH580" t="str">
            <v>24</v>
          </cell>
        </row>
        <row r="580">
          <cell r="AJ580" t="str">
            <v>24</v>
          </cell>
        </row>
        <row r="581">
          <cell r="A581" t="str">
            <v>刘悦莉</v>
          </cell>
          <cell r="B581" t="str">
            <v>厦门办公室</v>
          </cell>
          <cell r="C581" t="str">
            <v>营销中心-厦门营销一部-李梦阳组</v>
          </cell>
        </row>
        <row r="581">
          <cell r="E581" t="str">
            <v>运营专员</v>
          </cell>
          <cell r="F581" t="str">
            <v>063010034720997051</v>
          </cell>
          <cell r="G581" t="str">
            <v>26</v>
          </cell>
          <cell r="H581" t="str">
            <v>7</v>
          </cell>
          <cell r="I581" t="str">
            <v>12836</v>
          </cell>
          <cell r="J581" t="str">
            <v>2</v>
          </cell>
          <cell r="K581" t="str">
            <v>21</v>
          </cell>
        </row>
        <row r="581">
          <cell r="S581">
            <v>0</v>
          </cell>
        </row>
        <row r="581">
          <cell r="W581" t="str">
            <v>0.5</v>
          </cell>
        </row>
        <row r="581">
          <cell r="AH581" t="str">
            <v>24</v>
          </cell>
        </row>
        <row r="581">
          <cell r="AJ581" t="str">
            <v>24</v>
          </cell>
        </row>
        <row r="582">
          <cell r="A582" t="str">
            <v>孙敏</v>
          </cell>
          <cell r="B582" t="str">
            <v>厦门办公室</v>
          </cell>
          <cell r="C582" t="str">
            <v>营销中心-厦门营销一部-李梦阳组</v>
          </cell>
        </row>
        <row r="582">
          <cell r="E582" t="str">
            <v>运营专员</v>
          </cell>
          <cell r="F582" t="str">
            <v>2804636356750870</v>
          </cell>
          <cell r="G582" t="str">
            <v>25</v>
          </cell>
          <cell r="H582" t="str">
            <v>7</v>
          </cell>
          <cell r="I582" t="str">
            <v>11868</v>
          </cell>
          <cell r="J582" t="str">
            <v>1</v>
          </cell>
          <cell r="K582" t="str">
            <v>1</v>
          </cell>
        </row>
        <row r="582">
          <cell r="S582">
            <v>0</v>
          </cell>
        </row>
        <row r="582">
          <cell r="W582" t="str">
            <v>1</v>
          </cell>
        </row>
        <row r="582">
          <cell r="AH582" t="str">
            <v>16</v>
          </cell>
        </row>
        <row r="582">
          <cell r="AJ582" t="str">
            <v>16</v>
          </cell>
        </row>
        <row r="583">
          <cell r="A583" t="str">
            <v>王家盛</v>
          </cell>
          <cell r="B583" t="str">
            <v>厦门办公室</v>
          </cell>
          <cell r="C583" t="str">
            <v>营销中心-厦门营销一部-李梦阳组</v>
          </cell>
        </row>
        <row r="583">
          <cell r="E583" t="str">
            <v>运营专员</v>
          </cell>
          <cell r="F583" t="str">
            <v>263249363029183664</v>
          </cell>
          <cell r="G583" t="str">
            <v>25</v>
          </cell>
          <cell r="H583" t="str">
            <v>7</v>
          </cell>
          <cell r="I583" t="str">
            <v>12625</v>
          </cell>
          <cell r="J583" t="str">
            <v>2</v>
          </cell>
          <cell r="K583" t="str">
            <v>18</v>
          </cell>
        </row>
        <row r="583">
          <cell r="S583">
            <v>0</v>
          </cell>
        </row>
        <row r="583">
          <cell r="AH583" t="str">
            <v>16</v>
          </cell>
        </row>
        <row r="583">
          <cell r="AJ583" t="str">
            <v>16</v>
          </cell>
        </row>
        <row r="584">
          <cell r="A584" t="str">
            <v>夜琛</v>
          </cell>
          <cell r="B584" t="str">
            <v>厦门办公室</v>
          </cell>
          <cell r="C584" t="str">
            <v>营销中心-厦门营销一部-李梦阳组</v>
          </cell>
        </row>
        <row r="584">
          <cell r="E584" t="str">
            <v>运营专员</v>
          </cell>
          <cell r="F584" t="str">
            <v>0562086705736895</v>
          </cell>
          <cell r="G584" t="str">
            <v>23</v>
          </cell>
          <cell r="H584" t="str">
            <v>7</v>
          </cell>
          <cell r="I584" t="str">
            <v>11549</v>
          </cell>
        </row>
        <row r="584">
          <cell r="S584">
            <v>0</v>
          </cell>
        </row>
        <row r="584">
          <cell r="W584" t="str">
            <v>2</v>
          </cell>
        </row>
        <row r="584">
          <cell r="AH584" t="str">
            <v>16</v>
          </cell>
        </row>
        <row r="584">
          <cell r="AJ584" t="str">
            <v>16</v>
          </cell>
        </row>
        <row r="585">
          <cell r="A585" t="str">
            <v>陈佳敏</v>
          </cell>
          <cell r="B585" t="str">
            <v>北京龙岩&amp;郑州&amp;厦门&amp;长沙&amp;西安销售（9.00-18.00）</v>
          </cell>
          <cell r="C585" t="str">
            <v>营销中心-厦门营销一部-廖齐辉组</v>
          </cell>
        </row>
        <row r="585">
          <cell r="E585" t="str">
            <v>销售专员</v>
          </cell>
          <cell r="F585" t="str">
            <v>17518507205307848</v>
          </cell>
          <cell r="G585" t="str">
            <v>17</v>
          </cell>
          <cell r="H585" t="str">
            <v>7</v>
          </cell>
          <cell r="I585" t="str">
            <v>10754</v>
          </cell>
        </row>
        <row r="585">
          <cell r="S585">
            <v>0</v>
          </cell>
        </row>
        <row r="585">
          <cell r="U585" t="str">
            <v>5.56</v>
          </cell>
        </row>
        <row r="585">
          <cell r="X585" t="str">
            <v>8</v>
          </cell>
        </row>
        <row r="585">
          <cell r="Z585" t="str">
            <v>8</v>
          </cell>
        </row>
        <row r="586">
          <cell r="A586" t="str">
            <v>李雯洁</v>
          </cell>
          <cell r="B586" t="str">
            <v>北京龙岩&amp;郑州&amp;厦门&amp;长沙&amp;西安销售（9.00-18.00）</v>
          </cell>
          <cell r="C586" t="str">
            <v>营销中心-厦门营销一部-廖齐辉组</v>
          </cell>
        </row>
        <row r="586">
          <cell r="E586" t="str">
            <v>销售专员</v>
          </cell>
          <cell r="F586" t="str">
            <v>17524555623091101</v>
          </cell>
          <cell r="G586" t="str">
            <v>22</v>
          </cell>
          <cell r="H586" t="str">
            <v>7</v>
          </cell>
          <cell r="I586" t="str">
            <v>12166</v>
          </cell>
          <cell r="J586" t="str">
            <v>1</v>
          </cell>
          <cell r="K586" t="str">
            <v>229</v>
          </cell>
        </row>
        <row r="586">
          <cell r="S586">
            <v>0</v>
          </cell>
        </row>
        <row r="586">
          <cell r="U586" t="str">
            <v>3</v>
          </cell>
        </row>
        <row r="586">
          <cell r="Z586" t="str">
            <v>3</v>
          </cell>
        </row>
        <row r="586">
          <cell r="AH586" t="str">
            <v>3</v>
          </cell>
        </row>
        <row r="587">
          <cell r="A587" t="str">
            <v>廖齐辉</v>
          </cell>
          <cell r="B587" t="str">
            <v>北京龙岩&amp;郑州&amp;厦门&amp;长沙&amp;西安销售（9.00-18.00）</v>
          </cell>
          <cell r="C587" t="str">
            <v>营销中心-厦门营销一部-廖齐辉组</v>
          </cell>
        </row>
        <row r="587">
          <cell r="E587" t="str">
            <v>销售主管</v>
          </cell>
          <cell r="F587" t="str">
            <v>231307494524632207</v>
          </cell>
          <cell r="G587" t="str">
            <v>24</v>
          </cell>
          <cell r="H587" t="str">
            <v>7</v>
          </cell>
          <cell r="I587" t="str">
            <v>14315</v>
          </cell>
        </row>
        <row r="587">
          <cell r="S587">
            <v>0</v>
          </cell>
        </row>
        <row r="587">
          <cell r="Z587" t="str">
            <v>8</v>
          </cell>
        </row>
        <row r="587">
          <cell r="AH587" t="str">
            <v>16</v>
          </cell>
        </row>
        <row r="588">
          <cell r="A588" t="str">
            <v>罗菲菲</v>
          </cell>
          <cell r="B588" t="str">
            <v>北京龙岩&amp;郑州&amp;厦门&amp;长沙&amp;西安销售（9.00-18.00）</v>
          </cell>
          <cell r="C588" t="str">
            <v>营销中心-厦门营销一部-廖齐辉组</v>
          </cell>
        </row>
        <row r="588">
          <cell r="E588" t="str">
            <v>销售专员</v>
          </cell>
          <cell r="F588" t="str">
            <v>17445931199399873</v>
          </cell>
          <cell r="G588" t="str">
            <v>16</v>
          </cell>
          <cell r="H588" t="str">
            <v>7</v>
          </cell>
          <cell r="I588" t="str">
            <v>10230</v>
          </cell>
        </row>
        <row r="588">
          <cell r="S588">
            <v>0</v>
          </cell>
        </row>
        <row r="588">
          <cell r="U588" t="str">
            <v>5.56</v>
          </cell>
        </row>
        <row r="588">
          <cell r="X588" t="str">
            <v>32</v>
          </cell>
        </row>
        <row r="588">
          <cell r="Z588" t="str">
            <v>4</v>
          </cell>
        </row>
        <row r="588">
          <cell r="AH588" t="str">
            <v>4</v>
          </cell>
        </row>
        <row r="589">
          <cell r="A589" t="str">
            <v>翁鹏举（离职）</v>
          </cell>
          <cell r="B589" t="str">
            <v>未加入考勤组</v>
          </cell>
          <cell r="C589" t="str">
            <v>营销中心-厦门营销一部-廖齐辉组</v>
          </cell>
        </row>
        <row r="589">
          <cell r="E589" t="str">
            <v>销售专员</v>
          </cell>
          <cell r="F589" t="str">
            <v>17524552988628887</v>
          </cell>
          <cell r="G589" t="str">
            <v>20</v>
          </cell>
          <cell r="H589" t="str">
            <v>7</v>
          </cell>
          <cell r="I589" t="str">
            <v>11386</v>
          </cell>
          <cell r="J589" t="str">
            <v>1</v>
          </cell>
          <cell r="K589" t="str">
            <v>20</v>
          </cell>
        </row>
        <row r="589">
          <cell r="S589">
            <v>0</v>
          </cell>
        </row>
        <row r="589">
          <cell r="U589" t="str">
            <v>3.06</v>
          </cell>
        </row>
        <row r="589">
          <cell r="X589" t="str">
            <v>8</v>
          </cell>
        </row>
        <row r="590">
          <cell r="A590" t="str">
            <v>陈俊（离职）</v>
          </cell>
          <cell r="B590" t="str">
            <v>未加入考勤组</v>
          </cell>
          <cell r="C590" t="str">
            <v>营销中心-厦门营销一部-刘建镇组</v>
          </cell>
        </row>
        <row r="590">
          <cell r="E590" t="str">
            <v>销售专员</v>
          </cell>
          <cell r="F590" t="str">
            <v>17524554574986147</v>
          </cell>
          <cell r="G590" t="str">
            <v>6</v>
          </cell>
          <cell r="H590" t="str">
            <v>2</v>
          </cell>
          <cell r="I590" t="str">
            <v>2575</v>
          </cell>
        </row>
        <row r="590">
          <cell r="R590" t="str">
            <v>1</v>
          </cell>
          <cell r="S590">
            <v>1</v>
          </cell>
        </row>
        <row r="591">
          <cell r="A591" t="str">
            <v>何静（离职）</v>
          </cell>
          <cell r="B591" t="str">
            <v>未加入考勤组</v>
          </cell>
          <cell r="C591" t="str">
            <v>营销中心-厦门营销一部-刘建镇组</v>
          </cell>
        </row>
        <row r="591">
          <cell r="E591" t="str">
            <v>销售专员</v>
          </cell>
          <cell r="F591" t="str">
            <v>17435568165717199</v>
          </cell>
          <cell r="G591" t="str">
            <v>9</v>
          </cell>
          <cell r="H591" t="str">
            <v>4</v>
          </cell>
          <cell r="I591" t="str">
            <v>3966</v>
          </cell>
        </row>
        <row r="591">
          <cell r="R591" t="str">
            <v>1</v>
          </cell>
          <cell r="S591">
            <v>1</v>
          </cell>
        </row>
        <row r="591">
          <cell r="X591" t="str">
            <v>24</v>
          </cell>
        </row>
        <row r="592">
          <cell r="A592" t="str">
            <v>李山鹏</v>
          </cell>
          <cell r="B592" t="str">
            <v>北京龙岩&amp;郑州&amp;厦门&amp;长沙&amp;西安销售（9.00-18.00）</v>
          </cell>
          <cell r="C592" t="str">
            <v>营销中心-厦门营销一部-刘建镇组</v>
          </cell>
        </row>
        <row r="592">
          <cell r="E592" t="str">
            <v>销售专员</v>
          </cell>
          <cell r="F592" t="str">
            <v>17514183244743963</v>
          </cell>
          <cell r="G592" t="str">
            <v>23</v>
          </cell>
          <cell r="H592" t="str">
            <v>7</v>
          </cell>
          <cell r="I592" t="str">
            <v>11507</v>
          </cell>
        </row>
        <row r="592">
          <cell r="S592">
            <v>0</v>
          </cell>
        </row>
        <row r="592">
          <cell r="X592" t="str">
            <v>5</v>
          </cell>
        </row>
        <row r="593">
          <cell r="A593" t="str">
            <v>刘建镇</v>
          </cell>
          <cell r="B593" t="str">
            <v>北京龙岩&amp;郑州&amp;厦门&amp;长沙&amp;西安销售（9.00-18.00）</v>
          </cell>
          <cell r="C593" t="str">
            <v>营销中心-厦门营销一部-刘建镇组</v>
          </cell>
        </row>
        <row r="593">
          <cell r="E593" t="str">
            <v>销售主管</v>
          </cell>
          <cell r="F593" t="str">
            <v>16843973611906318</v>
          </cell>
          <cell r="G593" t="str">
            <v>23</v>
          </cell>
          <cell r="H593" t="str">
            <v>7</v>
          </cell>
          <cell r="I593" t="str">
            <v>11661</v>
          </cell>
        </row>
        <row r="593">
          <cell r="S593">
            <v>0</v>
          </cell>
        </row>
        <row r="594">
          <cell r="A594" t="str">
            <v>刘坪英</v>
          </cell>
          <cell r="B594" t="str">
            <v>北京龙岩&amp;郑州&amp;厦门&amp;长沙&amp;西安销售（9.00-18.00）</v>
          </cell>
          <cell r="C594" t="str">
            <v>营销中心-厦门营销一部-刘建镇组</v>
          </cell>
        </row>
        <row r="594">
          <cell r="E594" t="str">
            <v>销售专员</v>
          </cell>
          <cell r="F594" t="str">
            <v>17579848112078167</v>
          </cell>
          <cell r="G594" t="str">
            <v>12</v>
          </cell>
          <cell r="H594" t="str">
            <v>3</v>
          </cell>
          <cell r="I594" t="str">
            <v>5785</v>
          </cell>
        </row>
        <row r="594">
          <cell r="Q594" t="str">
            <v>1</v>
          </cell>
        </row>
        <row r="594">
          <cell r="S594">
            <v>1</v>
          </cell>
        </row>
        <row r="595">
          <cell r="A595" t="str">
            <v>杨梅霞</v>
          </cell>
          <cell r="B595" t="str">
            <v>北京龙岩&amp;郑州&amp;厦门&amp;长沙&amp;西安销售（9.00-18.00）</v>
          </cell>
          <cell r="C595" t="str">
            <v>营销中心-厦门营销一部-刘建镇组</v>
          </cell>
        </row>
        <row r="595">
          <cell r="E595" t="str">
            <v>销售专员</v>
          </cell>
          <cell r="F595" t="str">
            <v>17579844631388902</v>
          </cell>
          <cell r="G595" t="str">
            <v>11</v>
          </cell>
          <cell r="H595" t="str">
            <v>3</v>
          </cell>
          <cell r="I595" t="str">
            <v>5197</v>
          </cell>
        </row>
        <row r="595">
          <cell r="Q595" t="str">
            <v>1</v>
          </cell>
        </row>
        <row r="595">
          <cell r="S595">
            <v>1</v>
          </cell>
        </row>
        <row r="595">
          <cell r="Y595" t="str">
            <v>1</v>
          </cell>
        </row>
        <row r="596">
          <cell r="A596" t="str">
            <v>农秋双</v>
          </cell>
          <cell r="B596" t="str">
            <v>北京龙岩&amp;郑州&amp;厦门&amp;长沙&amp;西安销售（9.00-18.00）</v>
          </cell>
          <cell r="C596" t="str">
            <v>营销中心-厦门营销一部-郑鸿政组</v>
          </cell>
        </row>
        <row r="596">
          <cell r="E596" t="str">
            <v>销售专员</v>
          </cell>
          <cell r="F596" t="str">
            <v>17421743406853698</v>
          </cell>
          <cell r="G596" t="str">
            <v>21</v>
          </cell>
          <cell r="H596" t="str">
            <v>7</v>
          </cell>
          <cell r="I596" t="str">
            <v>10218</v>
          </cell>
        </row>
        <row r="596">
          <cell r="S596">
            <v>0</v>
          </cell>
        </row>
        <row r="596">
          <cell r="W596" t="str">
            <v>3.5</v>
          </cell>
        </row>
        <row r="597">
          <cell r="A597" t="str">
            <v>吴瑞浩（离职）</v>
          </cell>
          <cell r="B597" t="str">
            <v>未加入考勤组</v>
          </cell>
          <cell r="C597" t="str">
            <v>营销中心-厦门营销一部-郑鸿政组</v>
          </cell>
        </row>
        <row r="597">
          <cell r="E597" t="str">
            <v>销售专员</v>
          </cell>
          <cell r="F597" t="str">
            <v>17434691548927623</v>
          </cell>
          <cell r="G597" t="str">
            <v>8</v>
          </cell>
          <cell r="H597" t="str">
            <v>2</v>
          </cell>
          <cell r="I597" t="str">
            <v>4055</v>
          </cell>
        </row>
        <row r="597">
          <cell r="S597">
            <v>0</v>
          </cell>
        </row>
        <row r="597">
          <cell r="X597" t="str">
            <v>8</v>
          </cell>
        </row>
        <row r="598">
          <cell r="A598" t="str">
            <v>薛妍莹</v>
          </cell>
          <cell r="B598" t="str">
            <v>北京龙岩&amp;郑州&amp;厦门&amp;长沙&amp;西安销售（9.00-18.00）</v>
          </cell>
          <cell r="C598" t="str">
            <v>营销中心-厦门营销一部-郑鸿政组</v>
          </cell>
        </row>
        <row r="598">
          <cell r="E598" t="str">
            <v>销售专员</v>
          </cell>
          <cell r="F598" t="str">
            <v>17525428703483789</v>
          </cell>
          <cell r="G598" t="str">
            <v>24</v>
          </cell>
          <cell r="H598" t="str">
            <v>7</v>
          </cell>
          <cell r="I598" t="str">
            <v>11920</v>
          </cell>
        </row>
        <row r="598">
          <cell r="S598">
            <v>0</v>
          </cell>
        </row>
        <row r="598">
          <cell r="Z598" t="str">
            <v>2</v>
          </cell>
        </row>
        <row r="598">
          <cell r="AH598" t="str">
            <v>2</v>
          </cell>
        </row>
        <row r="599">
          <cell r="A599" t="str">
            <v>杨本毅</v>
          </cell>
          <cell r="B599" t="str">
            <v>北京龙岩&amp;郑州&amp;厦门&amp;长沙&amp;西安销售（9.00-18.00）</v>
          </cell>
          <cell r="C599" t="str">
            <v>营销中心-厦门营销一部-郑鸿政组</v>
          </cell>
        </row>
        <row r="599">
          <cell r="E599" t="str">
            <v>销售专员</v>
          </cell>
          <cell r="F599" t="str">
            <v>17409630891403629</v>
          </cell>
          <cell r="G599" t="str">
            <v>24</v>
          </cell>
          <cell r="H599" t="str">
            <v>7</v>
          </cell>
          <cell r="I599" t="str">
            <v>12222</v>
          </cell>
        </row>
        <row r="599">
          <cell r="S599">
            <v>0</v>
          </cell>
        </row>
        <row r="599">
          <cell r="Z599" t="str">
            <v>2</v>
          </cell>
        </row>
        <row r="599">
          <cell r="AH599" t="str">
            <v>2</v>
          </cell>
        </row>
        <row r="600">
          <cell r="A600" t="str">
            <v>袁成荫</v>
          </cell>
          <cell r="B600" t="str">
            <v>北京龙岩&amp;郑州&amp;厦门&amp;长沙&amp;西安销售（9.00-18.00）</v>
          </cell>
          <cell r="C600" t="str">
            <v>营销中心-厦门营销一部-郑鸿政组</v>
          </cell>
        </row>
        <row r="600">
          <cell r="E600" t="str">
            <v>销售专员</v>
          </cell>
          <cell r="F600" t="str">
            <v>17400139873498485</v>
          </cell>
          <cell r="G600" t="str">
            <v>19</v>
          </cell>
          <cell r="H600" t="str">
            <v>7</v>
          </cell>
          <cell r="I600" t="str">
            <v>9769</v>
          </cell>
        </row>
        <row r="600">
          <cell r="S600">
            <v>0</v>
          </cell>
        </row>
        <row r="600">
          <cell r="W600" t="str">
            <v>4.5</v>
          </cell>
        </row>
        <row r="601">
          <cell r="A601" t="str">
            <v>郑鸿政</v>
          </cell>
          <cell r="B601" t="str">
            <v>北京龙岩&amp;郑州&amp;厦门&amp;长沙&amp;西安销售（9.00-18.00）</v>
          </cell>
          <cell r="C601" t="str">
            <v>营销中心-厦门营销一部-郑鸿政组</v>
          </cell>
        </row>
        <row r="601">
          <cell r="E601" t="str">
            <v>销售主管</v>
          </cell>
          <cell r="F601" t="str">
            <v>17191937127341355</v>
          </cell>
          <cell r="G601" t="str">
            <v>18</v>
          </cell>
          <cell r="H601" t="str">
            <v>7</v>
          </cell>
          <cell r="I601" t="str">
            <v>8540</v>
          </cell>
        </row>
        <row r="601">
          <cell r="R601" t="str">
            <v>1</v>
          </cell>
          <cell r="S601">
            <v>1</v>
          </cell>
        </row>
        <row r="601">
          <cell r="W601" t="str">
            <v>4.5</v>
          </cell>
          <cell r="X601" t="str">
            <v>4</v>
          </cell>
        </row>
        <row r="602">
          <cell r="A602" t="str">
            <v>安治豪</v>
          </cell>
          <cell r="B602" t="str">
            <v>北京龙岩&amp;郑州&amp;厦门&amp;长沙&amp;西安销售（9.00-18.00）</v>
          </cell>
          <cell r="C602" t="str">
            <v>营销中心-郑州营销中心</v>
          </cell>
        </row>
        <row r="602">
          <cell r="E602" t="str">
            <v>销售专员</v>
          </cell>
          <cell r="F602" t="str">
            <v>16989905264738515</v>
          </cell>
          <cell r="G602" t="str">
            <v>18</v>
          </cell>
          <cell r="H602" t="str">
            <v>7</v>
          </cell>
          <cell r="I602" t="str">
            <v>10679</v>
          </cell>
        </row>
        <row r="602">
          <cell r="O602" t="str">
            <v>1</v>
          </cell>
          <cell r="P602" t="str">
            <v>19</v>
          </cell>
          <cell r="Q602" t="str">
            <v>1</v>
          </cell>
        </row>
        <row r="602">
          <cell r="S602">
            <v>1</v>
          </cell>
        </row>
        <row r="602">
          <cell r="U602" t="str">
            <v>3.38</v>
          </cell>
          <cell r="V602" t="str">
            <v>22</v>
          </cell>
        </row>
        <row r="603">
          <cell r="A603" t="str">
            <v>郭铭</v>
          </cell>
          <cell r="B603" t="str">
            <v>北京龙岩&amp;郑州&amp;厦门&amp;长沙&amp;西安销售（9.00-18.00）</v>
          </cell>
          <cell r="C603" t="str">
            <v>营销中心-郑州营销中心</v>
          </cell>
        </row>
        <row r="603">
          <cell r="E603" t="str">
            <v>销售专员</v>
          </cell>
          <cell r="F603" t="str">
            <v>17557697374397849</v>
          </cell>
          <cell r="G603" t="str">
            <v>23</v>
          </cell>
          <cell r="H603" t="str">
            <v>7</v>
          </cell>
          <cell r="I603" t="str">
            <v>11659</v>
          </cell>
        </row>
        <row r="603">
          <cell r="O603" t="str">
            <v>1</v>
          </cell>
          <cell r="P603" t="str">
            <v>16</v>
          </cell>
        </row>
        <row r="603">
          <cell r="S603">
            <v>0</v>
          </cell>
        </row>
        <row r="603">
          <cell r="Z603" t="str">
            <v>8</v>
          </cell>
        </row>
        <row r="603">
          <cell r="AH603" t="str">
            <v>8</v>
          </cell>
        </row>
        <row r="604">
          <cell r="A604" t="str">
            <v>郭学雷</v>
          </cell>
          <cell r="B604" t="str">
            <v>北京龙岩&amp;郑州&amp;厦门&amp;长沙&amp;西安销售（9.00-18.00）</v>
          </cell>
          <cell r="C604" t="str">
            <v>营销中心-郑州营销中心</v>
          </cell>
        </row>
        <row r="604">
          <cell r="E604" t="str">
            <v>营销总监</v>
          </cell>
          <cell r="F604" t="str">
            <v>045050455736418046</v>
          </cell>
          <cell r="G604" t="str">
            <v>21</v>
          </cell>
          <cell r="H604" t="str">
            <v>7</v>
          </cell>
          <cell r="I604" t="str">
            <v>12091</v>
          </cell>
        </row>
        <row r="604">
          <cell r="O604" t="str">
            <v>1</v>
          </cell>
          <cell r="P604" t="str">
            <v>20</v>
          </cell>
        </row>
        <row r="604">
          <cell r="S604">
            <v>0</v>
          </cell>
        </row>
        <row r="604">
          <cell r="U604" t="str">
            <v>4</v>
          </cell>
        </row>
        <row r="605">
          <cell r="A605" t="str">
            <v>陆慧敏</v>
          </cell>
          <cell r="B605" t="str">
            <v>北京龙岩&amp;郑州&amp;厦门&amp;长沙&amp;西安销售（9.00-18.00）</v>
          </cell>
          <cell r="C605" t="str">
            <v>营销中心-郑州营销中心</v>
          </cell>
        </row>
        <row r="605">
          <cell r="E605" t="str">
            <v>资深销售二级</v>
          </cell>
          <cell r="F605" t="str">
            <v>273264400037768590</v>
          </cell>
          <cell r="G605" t="str">
            <v>21</v>
          </cell>
          <cell r="H605" t="str">
            <v>7</v>
          </cell>
          <cell r="I605" t="str">
            <v>10841</v>
          </cell>
        </row>
        <row r="605">
          <cell r="O605" t="str">
            <v>1</v>
          </cell>
          <cell r="P605" t="str">
            <v>18</v>
          </cell>
        </row>
        <row r="605">
          <cell r="R605" t="str">
            <v>1</v>
          </cell>
          <cell r="S605">
            <v>1</v>
          </cell>
        </row>
        <row r="605">
          <cell r="V605" t="str">
            <v>20</v>
          </cell>
        </row>
        <row r="606">
          <cell r="A606" t="str">
            <v>吴昭霖</v>
          </cell>
          <cell r="B606" t="str">
            <v>北京龙岩&amp;郑州&amp;厦门&amp;长沙&amp;西安销售（9.00-18.00）</v>
          </cell>
          <cell r="C606" t="str">
            <v>营销中心-郑州营销中心</v>
          </cell>
        </row>
        <row r="606">
          <cell r="E606" t="str">
            <v>新媒体运营</v>
          </cell>
          <cell r="F606" t="str">
            <v>17409701826685178</v>
          </cell>
          <cell r="G606" t="str">
            <v>23</v>
          </cell>
          <cell r="H606" t="str">
            <v>7</v>
          </cell>
          <cell r="I606" t="str">
            <v>10954</v>
          </cell>
          <cell r="J606" t="str">
            <v>4</v>
          </cell>
          <cell r="K606" t="str">
            <v>14</v>
          </cell>
        </row>
        <row r="606">
          <cell r="O606" t="str">
            <v>1</v>
          </cell>
          <cell r="P606" t="str">
            <v>15</v>
          </cell>
        </row>
        <row r="606">
          <cell r="S606">
            <v>0</v>
          </cell>
        </row>
        <row r="606">
          <cell r="X606" t="str">
            <v>4</v>
          </cell>
        </row>
        <row r="607">
          <cell r="A607" t="str">
            <v>张珍珠</v>
          </cell>
          <cell r="B607" t="str">
            <v>北京龙岩&amp;郑州&amp;厦门&amp;长沙&amp;西安销售（9.00-18.00）</v>
          </cell>
          <cell r="C607" t="str">
            <v>营销中心-郑州营销中心</v>
          </cell>
        </row>
        <row r="607">
          <cell r="E607" t="str">
            <v>资深销售三级</v>
          </cell>
          <cell r="F607" t="str">
            <v>112242540224350931</v>
          </cell>
          <cell r="G607" t="str">
            <v>15</v>
          </cell>
          <cell r="H607" t="str">
            <v>7</v>
          </cell>
          <cell r="I607" t="str">
            <v>10541</v>
          </cell>
        </row>
        <row r="607">
          <cell r="O607" t="str">
            <v>1</v>
          </cell>
          <cell r="P607" t="str">
            <v>17</v>
          </cell>
          <cell r="Q607" t="str">
            <v>1</v>
          </cell>
          <cell r="R607" t="str">
            <v>1</v>
          </cell>
          <cell r="S607">
            <v>2</v>
          </cell>
        </row>
        <row r="607">
          <cell r="U607" t="str">
            <v>3</v>
          </cell>
          <cell r="V607" t="str">
            <v>47</v>
          </cell>
        </row>
        <row r="608">
          <cell r="A608" t="str">
            <v>柴明军</v>
          </cell>
          <cell r="B608" t="str">
            <v>郑州分部</v>
          </cell>
          <cell r="C608" t="str">
            <v>营销中心-郑州营销中心-张庆庆组</v>
          </cell>
        </row>
        <row r="608">
          <cell r="E608" t="str">
            <v>运营专员</v>
          </cell>
          <cell r="F608" t="str">
            <v>03295966202726404929</v>
          </cell>
          <cell r="G608" t="str">
            <v>23</v>
          </cell>
          <cell r="H608" t="str">
            <v>7</v>
          </cell>
          <cell r="I608" t="str">
            <v>12593</v>
          </cell>
        </row>
        <row r="608">
          <cell r="O608" t="str">
            <v>1</v>
          </cell>
          <cell r="P608" t="str">
            <v>18</v>
          </cell>
        </row>
        <row r="608">
          <cell r="S608">
            <v>0</v>
          </cell>
        </row>
        <row r="609">
          <cell r="A609" t="str">
            <v>邢卓远</v>
          </cell>
          <cell r="B609" t="str">
            <v>郑州分部</v>
          </cell>
          <cell r="C609" t="str">
            <v>营销中心-郑州营销中心-张庆庆组</v>
          </cell>
        </row>
        <row r="609">
          <cell r="E609" t="str">
            <v>运营专员</v>
          </cell>
          <cell r="F609" t="str">
            <v>17095184863124866</v>
          </cell>
          <cell r="G609" t="str">
            <v>22</v>
          </cell>
          <cell r="H609" t="str">
            <v>7</v>
          </cell>
          <cell r="I609" t="str">
            <v>11301</v>
          </cell>
        </row>
        <row r="609">
          <cell r="O609" t="str">
            <v>1</v>
          </cell>
          <cell r="P609" t="str">
            <v>18</v>
          </cell>
        </row>
        <row r="609">
          <cell r="S609">
            <v>0</v>
          </cell>
        </row>
        <row r="609">
          <cell r="V609" t="str">
            <v>13.67</v>
          </cell>
        </row>
        <row r="610">
          <cell r="A610" t="str">
            <v>张庆庆</v>
          </cell>
          <cell r="B610" t="str">
            <v>郑州分部</v>
          </cell>
          <cell r="C610" t="str">
            <v>营销中心-郑州营销中心-张庆庆组</v>
          </cell>
        </row>
        <row r="610">
          <cell r="E610" t="str">
            <v>运营主管</v>
          </cell>
          <cell r="F610" t="str">
            <v>283428000024176608</v>
          </cell>
          <cell r="G610" t="str">
            <v>23</v>
          </cell>
          <cell r="H610" t="str">
            <v>7</v>
          </cell>
          <cell r="I610" t="str">
            <v>11505</v>
          </cell>
        </row>
        <row r="610">
          <cell r="O610" t="str">
            <v>1</v>
          </cell>
          <cell r="P610" t="str">
            <v>18</v>
          </cell>
        </row>
        <row r="610">
          <cell r="S610">
            <v>0</v>
          </cell>
        </row>
        <row r="611">
          <cell r="A611" t="str">
            <v>李贺军</v>
          </cell>
          <cell r="B611" t="str">
            <v>北京龙岩&amp;郑州&amp;厦门&amp;长沙&amp;西安销售（9.00-18.00）</v>
          </cell>
          <cell r="C611" t="str">
            <v>营销中心-郑州营销中心-张文君组</v>
          </cell>
        </row>
        <row r="611">
          <cell r="E611" t="str">
            <v>销售专员</v>
          </cell>
          <cell r="F611" t="str">
            <v>17107297815747889</v>
          </cell>
          <cell r="G611" t="str">
            <v>21</v>
          </cell>
          <cell r="H611" t="str">
            <v>7</v>
          </cell>
          <cell r="I611" t="str">
            <v>11289</v>
          </cell>
        </row>
        <row r="611">
          <cell r="O611" t="str">
            <v>1</v>
          </cell>
          <cell r="P611" t="str">
            <v>14</v>
          </cell>
        </row>
        <row r="611">
          <cell r="S611">
            <v>0</v>
          </cell>
        </row>
        <row r="611">
          <cell r="V611" t="str">
            <v>20.5</v>
          </cell>
        </row>
        <row r="612">
          <cell r="A612" t="str">
            <v>马梦杰</v>
          </cell>
          <cell r="B612" t="str">
            <v>北京龙岩&amp;郑州&amp;厦门&amp;长沙&amp;西安销售（9.00-18.00）</v>
          </cell>
          <cell r="C612" t="str">
            <v>营销中心-郑州营销中心-张文君组</v>
          </cell>
        </row>
        <row r="612">
          <cell r="E612" t="str">
            <v>销售专员</v>
          </cell>
          <cell r="F612" t="str">
            <v>1754465848895463</v>
          </cell>
          <cell r="G612" t="str">
            <v>21</v>
          </cell>
          <cell r="H612" t="str">
            <v>7</v>
          </cell>
          <cell r="I612" t="str">
            <v>11146</v>
          </cell>
        </row>
        <row r="612">
          <cell r="O612" t="str">
            <v>1</v>
          </cell>
          <cell r="P612" t="str">
            <v>13</v>
          </cell>
        </row>
        <row r="612">
          <cell r="S612">
            <v>0</v>
          </cell>
        </row>
        <row r="612">
          <cell r="V612" t="str">
            <v>16</v>
          </cell>
        </row>
        <row r="613">
          <cell r="A613" t="str">
            <v>慕芊芊</v>
          </cell>
          <cell r="B613" t="str">
            <v>北京龙岩&amp;郑州&amp;厦门&amp;长沙&amp;西安销售（9.00-18.00）</v>
          </cell>
          <cell r="C613" t="str">
            <v>营销中心-郑州营销中心-张文君组</v>
          </cell>
        </row>
        <row r="613">
          <cell r="E613" t="str">
            <v>销售专员</v>
          </cell>
          <cell r="F613" t="str">
            <v>17544652199914283</v>
          </cell>
          <cell r="G613" t="str">
            <v>23</v>
          </cell>
          <cell r="H613" t="str">
            <v>7</v>
          </cell>
          <cell r="I613" t="str">
            <v>11159</v>
          </cell>
          <cell r="J613" t="str">
            <v>2</v>
          </cell>
          <cell r="K613" t="str">
            <v>53</v>
          </cell>
        </row>
        <row r="613">
          <cell r="O613" t="str">
            <v>1</v>
          </cell>
          <cell r="P613" t="str">
            <v>19</v>
          </cell>
        </row>
        <row r="613">
          <cell r="S613">
            <v>0</v>
          </cell>
        </row>
        <row r="613">
          <cell r="V613" t="str">
            <v>16</v>
          </cell>
        </row>
        <row r="613">
          <cell r="X613" t="str">
            <v>3</v>
          </cell>
        </row>
        <row r="613">
          <cell r="AH613" t="str">
            <v>3</v>
          </cell>
        </row>
        <row r="614">
          <cell r="A614" t="str">
            <v>齐慎慎（离职）</v>
          </cell>
          <cell r="B614" t="str">
            <v>未加入考勤组</v>
          </cell>
          <cell r="C614" t="str">
            <v>营销中心-郑州营销中心-张文君组</v>
          </cell>
        </row>
        <row r="614">
          <cell r="E614" t="str">
            <v>销售专员</v>
          </cell>
          <cell r="F614" t="str">
            <v>17542872274668915</v>
          </cell>
          <cell r="G614" t="str">
            <v>20</v>
          </cell>
          <cell r="H614" t="str">
            <v>7</v>
          </cell>
          <cell r="I614" t="str">
            <v>10679</v>
          </cell>
        </row>
        <row r="614">
          <cell r="S614">
            <v>0</v>
          </cell>
        </row>
        <row r="614">
          <cell r="V614" t="str">
            <v>16</v>
          </cell>
        </row>
        <row r="614">
          <cell r="X614" t="str">
            <v>10.88</v>
          </cell>
        </row>
        <row r="615">
          <cell r="A615" t="str">
            <v>张文君</v>
          </cell>
          <cell r="B615" t="str">
            <v>北京龙岩&amp;郑州&amp;厦门&amp;长沙&amp;西安销售（9.00-18.00）</v>
          </cell>
          <cell r="C615" t="str">
            <v>营销中心-郑州营销中心-张文君组</v>
          </cell>
        </row>
        <row r="615">
          <cell r="E615" t="str">
            <v>销售主管</v>
          </cell>
          <cell r="F615" t="str">
            <v>650235382324229524</v>
          </cell>
          <cell r="G615" t="str">
            <v>22</v>
          </cell>
          <cell r="H615" t="str">
            <v>7</v>
          </cell>
          <cell r="I615" t="str">
            <v>10834</v>
          </cell>
        </row>
        <row r="615">
          <cell r="R615" t="str">
            <v>2</v>
          </cell>
          <cell r="S615">
            <v>2</v>
          </cell>
        </row>
        <row r="615">
          <cell r="V615" t="str">
            <v>8</v>
          </cell>
        </row>
        <row r="615">
          <cell r="X615" t="str">
            <v>8</v>
          </cell>
        </row>
        <row r="616">
          <cell r="A616" t="str">
            <v>赵景楠</v>
          </cell>
          <cell r="B616" t="str">
            <v>北京龙岩&amp;郑州&amp;厦门&amp;长沙&amp;西安销售（9.00-18.00）</v>
          </cell>
          <cell r="C616" t="str">
            <v>营销中心-郑州营销中心-张文君组</v>
          </cell>
        </row>
        <row r="616">
          <cell r="E616" t="str">
            <v>销售专员</v>
          </cell>
          <cell r="F616" t="str">
            <v>17107287732412413</v>
          </cell>
          <cell r="G616" t="str">
            <v>22</v>
          </cell>
          <cell r="H616" t="str">
            <v>7</v>
          </cell>
          <cell r="I616" t="str">
            <v>11206</v>
          </cell>
          <cell r="J616" t="str">
            <v>1</v>
          </cell>
          <cell r="K616" t="str">
            <v>1</v>
          </cell>
        </row>
        <row r="616">
          <cell r="O616" t="str">
            <v>1</v>
          </cell>
          <cell r="P616" t="str">
            <v>18</v>
          </cell>
        </row>
        <row r="616">
          <cell r="S616">
            <v>0</v>
          </cell>
        </row>
        <row r="616">
          <cell r="V616" t="str">
            <v>20.45</v>
          </cell>
          <cell r="W616" t="str">
            <v>1</v>
          </cell>
        </row>
        <row r="617">
          <cell r="A617" t="str">
            <v>高峰</v>
          </cell>
          <cell r="B617" t="str">
            <v>北京龙岩&amp;郑州&amp;厦门&amp;长沙&amp;西安销售（9.00-18.00）</v>
          </cell>
          <cell r="C617" t="str">
            <v>营销中心-郑州营销中心-菅丽萍组</v>
          </cell>
        </row>
        <row r="617">
          <cell r="E617" t="str">
            <v>销售专员</v>
          </cell>
          <cell r="F617" t="str">
            <v>17258473650361842</v>
          </cell>
          <cell r="G617" t="str">
            <v>20</v>
          </cell>
          <cell r="H617" t="str">
            <v>7</v>
          </cell>
          <cell r="I617" t="str">
            <v>11426</v>
          </cell>
          <cell r="J617" t="str">
            <v>1</v>
          </cell>
          <cell r="K617" t="str">
            <v>7</v>
          </cell>
        </row>
        <row r="617">
          <cell r="O617" t="str">
            <v>1</v>
          </cell>
          <cell r="P617" t="str">
            <v>18</v>
          </cell>
        </row>
        <row r="617">
          <cell r="S617">
            <v>0</v>
          </cell>
        </row>
        <row r="617">
          <cell r="U617" t="str">
            <v>2</v>
          </cell>
          <cell r="V617" t="str">
            <v>8</v>
          </cell>
        </row>
        <row r="617">
          <cell r="X617" t="str">
            <v>8</v>
          </cell>
        </row>
        <row r="617">
          <cell r="AH617" t="str">
            <v>8</v>
          </cell>
        </row>
        <row r="618">
          <cell r="A618" t="str">
            <v>侯敏</v>
          </cell>
          <cell r="B618" t="str">
            <v>北京龙岩&amp;郑州&amp;厦门&amp;长沙&amp;西安销售（9.00-18.00）</v>
          </cell>
          <cell r="C618" t="str">
            <v>营销中心-郑州营销中心-菅丽萍组</v>
          </cell>
        </row>
        <row r="618">
          <cell r="E618" t="str">
            <v>销售专员</v>
          </cell>
          <cell r="F618" t="str">
            <v>1740969902984347</v>
          </cell>
          <cell r="G618" t="str">
            <v>19</v>
          </cell>
          <cell r="H618" t="str">
            <v>7</v>
          </cell>
          <cell r="I618" t="str">
            <v>10853</v>
          </cell>
        </row>
        <row r="618">
          <cell r="O618" t="str">
            <v>1</v>
          </cell>
          <cell r="P618" t="str">
            <v>18</v>
          </cell>
        </row>
        <row r="618">
          <cell r="S618">
            <v>0</v>
          </cell>
        </row>
        <row r="618">
          <cell r="U618" t="str">
            <v>3</v>
          </cell>
        </row>
        <row r="618">
          <cell r="W618" t="str">
            <v>1</v>
          </cell>
        </row>
        <row r="619">
          <cell r="A619" t="str">
            <v>李成龙</v>
          </cell>
          <cell r="B619" t="str">
            <v>北京龙岩&amp;郑州&amp;厦门&amp;长沙&amp;西安销售（9.00-18.00）</v>
          </cell>
          <cell r="C619" t="str">
            <v>营销中心-郑州营销中心-菅丽萍组</v>
          </cell>
        </row>
        <row r="619">
          <cell r="E619" t="str">
            <v>销售专员</v>
          </cell>
          <cell r="F619" t="str">
            <v>17258472641901411</v>
          </cell>
          <cell r="G619" t="str">
            <v>20</v>
          </cell>
          <cell r="H619" t="str">
            <v>7</v>
          </cell>
          <cell r="I619" t="str">
            <v>11153</v>
          </cell>
          <cell r="J619" t="str">
            <v>1</v>
          </cell>
          <cell r="K619" t="str">
            <v>4</v>
          </cell>
        </row>
        <row r="619">
          <cell r="O619" t="str">
            <v>1</v>
          </cell>
          <cell r="P619" t="str">
            <v>17</v>
          </cell>
        </row>
        <row r="619">
          <cell r="S619">
            <v>0</v>
          </cell>
        </row>
        <row r="619">
          <cell r="U619" t="str">
            <v>5</v>
          </cell>
        </row>
        <row r="619">
          <cell r="W619" t="str">
            <v>0.5</v>
          </cell>
        </row>
        <row r="619">
          <cell r="Z619" t="str">
            <v>8</v>
          </cell>
        </row>
        <row r="619">
          <cell r="AH619" t="str">
            <v>8</v>
          </cell>
        </row>
        <row r="620">
          <cell r="A620" t="str">
            <v>孙世豪</v>
          </cell>
          <cell r="B620" t="str">
            <v>北京龙岩&amp;郑州&amp;厦门&amp;长沙&amp;西安销售（9.00-18.00）</v>
          </cell>
          <cell r="C620" t="str">
            <v>营销中心-郑州营销中心-菅丽萍组</v>
          </cell>
        </row>
        <row r="620">
          <cell r="E620" t="str">
            <v>销售专员</v>
          </cell>
          <cell r="F620" t="str">
            <v>17113331970787265</v>
          </cell>
          <cell r="G620" t="str">
            <v>20</v>
          </cell>
          <cell r="H620" t="str">
            <v>7</v>
          </cell>
          <cell r="I620" t="str">
            <v>10428</v>
          </cell>
          <cell r="J620" t="str">
            <v>7</v>
          </cell>
          <cell r="K620" t="str">
            <v>24</v>
          </cell>
        </row>
        <row r="620">
          <cell r="O620" t="str">
            <v>1</v>
          </cell>
          <cell r="P620" t="str">
            <v>19</v>
          </cell>
        </row>
        <row r="620">
          <cell r="S620">
            <v>0</v>
          </cell>
        </row>
        <row r="620">
          <cell r="U620" t="str">
            <v>2</v>
          </cell>
        </row>
        <row r="620">
          <cell r="X620" t="str">
            <v>11</v>
          </cell>
        </row>
        <row r="621">
          <cell r="A621" t="str">
            <v>谢娟</v>
          </cell>
          <cell r="B621" t="str">
            <v>北京龙岩&amp;郑州&amp;厦门&amp;长沙&amp;西安销售（9.00-18.00）</v>
          </cell>
          <cell r="C621" t="str">
            <v>营销中心-郑州营销中心-菅丽萍组</v>
          </cell>
        </row>
        <row r="621">
          <cell r="E621" t="str">
            <v>资深销售一级</v>
          </cell>
          <cell r="F621" t="str">
            <v>29014267661135165</v>
          </cell>
          <cell r="G621" t="str">
            <v>17</v>
          </cell>
          <cell r="H621" t="str">
            <v>7</v>
          </cell>
          <cell r="I621" t="str">
            <v>10728</v>
          </cell>
        </row>
        <row r="621">
          <cell r="R621" t="str">
            <v>1</v>
          </cell>
          <cell r="S621">
            <v>1</v>
          </cell>
        </row>
        <row r="621">
          <cell r="U621" t="str">
            <v>6.75</v>
          </cell>
        </row>
        <row r="621">
          <cell r="W621" t="str">
            <v>0.5</v>
          </cell>
        </row>
        <row r="622">
          <cell r="A622" t="str">
            <v>菅丽萍</v>
          </cell>
          <cell r="B622" t="str">
            <v>北京龙岩&amp;郑州&amp;厦门&amp;长沙&amp;西安销售（9.00-18.00）</v>
          </cell>
          <cell r="C622" t="str">
            <v>营销中心-郑州营销中心-菅丽萍组</v>
          </cell>
        </row>
        <row r="622">
          <cell r="E622" t="str">
            <v>销售主管</v>
          </cell>
          <cell r="F622" t="str">
            <v>284454674833072117</v>
          </cell>
          <cell r="G622" t="str">
            <v>16</v>
          </cell>
          <cell r="H622" t="str">
            <v>7</v>
          </cell>
          <cell r="I622" t="str">
            <v>9943</v>
          </cell>
          <cell r="J622" t="str">
            <v>1</v>
          </cell>
          <cell r="K622" t="str">
            <v>79</v>
          </cell>
        </row>
        <row r="622">
          <cell r="O622" t="str">
            <v>1</v>
          </cell>
          <cell r="P622" t="str">
            <v>18</v>
          </cell>
          <cell r="Q622" t="str">
            <v>1</v>
          </cell>
          <cell r="R622" t="str">
            <v>1</v>
          </cell>
          <cell r="S622">
            <v>2</v>
          </cell>
        </row>
        <row r="622">
          <cell r="U622" t="str">
            <v>8</v>
          </cell>
          <cell r="V622" t="str">
            <v>8</v>
          </cell>
        </row>
        <row r="622">
          <cell r="X622" t="str">
            <v>8</v>
          </cell>
        </row>
        <row r="623">
          <cell r="A623" t="str">
            <v>杜润平</v>
          </cell>
          <cell r="B623" t="str">
            <v>上海办公室</v>
          </cell>
          <cell r="C623" t="str">
            <v>总经办</v>
          </cell>
        </row>
        <row r="623">
          <cell r="E623" t="str">
            <v>总经理助理</v>
          </cell>
          <cell r="F623" t="str">
            <v>16823019820926037</v>
          </cell>
          <cell r="G623" t="str">
            <v>23</v>
          </cell>
          <cell r="H623" t="str">
            <v>7</v>
          </cell>
          <cell r="I623" t="str">
            <v>11468</v>
          </cell>
        </row>
        <row r="623">
          <cell r="S623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在职人员-花名册"/>
      <sheetName val="离职人员"/>
      <sheetName val="测试产品汇报线"/>
      <sheetName val="中信银行卡"/>
      <sheetName val="内推人员"/>
    </sheetNames>
    <sheetDataSet>
      <sheetData sheetId="0"/>
      <sheetData sheetId="1">
        <row r="1">
          <cell r="C1" t="str">
            <v>姓名</v>
          </cell>
          <cell r="D1" t="str">
            <v>区域</v>
          </cell>
        </row>
        <row r="2">
          <cell r="C2" t="str">
            <v>郑丽</v>
          </cell>
          <cell r="D2" t="str">
            <v>上海</v>
          </cell>
        </row>
        <row r="3">
          <cell r="C3" t="str">
            <v>邱姝妮</v>
          </cell>
          <cell r="D3" t="str">
            <v>上海</v>
          </cell>
        </row>
        <row r="4">
          <cell r="C4" t="str">
            <v>刘其勇</v>
          </cell>
          <cell r="D4" t="str">
            <v>上海</v>
          </cell>
        </row>
        <row r="5">
          <cell r="C5" t="str">
            <v>张舒虹</v>
          </cell>
          <cell r="D5" t="str">
            <v>厦门</v>
          </cell>
        </row>
        <row r="6">
          <cell r="C6" t="str">
            <v>邱戈韬</v>
          </cell>
          <cell r="D6" t="str">
            <v>深圳</v>
          </cell>
        </row>
        <row r="7">
          <cell r="C7" t="str">
            <v>丁辉</v>
          </cell>
          <cell r="D7" t="str">
            <v>长沙</v>
          </cell>
        </row>
        <row r="8">
          <cell r="C8" t="str">
            <v>刘其坚</v>
          </cell>
          <cell r="D8" t="str">
            <v>上海</v>
          </cell>
        </row>
        <row r="9">
          <cell r="C9" t="str">
            <v>沈刚</v>
          </cell>
          <cell r="D9" t="str">
            <v>上海</v>
          </cell>
        </row>
        <row r="10">
          <cell r="C10" t="str">
            <v>蒲科辉</v>
          </cell>
          <cell r="D10" t="str">
            <v>上海</v>
          </cell>
        </row>
        <row r="11">
          <cell r="C11" t="str">
            <v>吴阳明</v>
          </cell>
          <cell r="D11" t="str">
            <v>厦门</v>
          </cell>
        </row>
        <row r="12">
          <cell r="C12" t="str">
            <v>蒋杰</v>
          </cell>
          <cell r="D12" t="str">
            <v>上海</v>
          </cell>
        </row>
        <row r="13">
          <cell r="C13" t="str">
            <v>刘益先</v>
          </cell>
          <cell r="D13" t="str">
            <v>厦门</v>
          </cell>
        </row>
        <row r="14">
          <cell r="C14" t="str">
            <v>叶聪玲</v>
          </cell>
          <cell r="D14" t="str">
            <v>长泰</v>
          </cell>
        </row>
        <row r="15">
          <cell r="C15" t="str">
            <v>汤章溢</v>
          </cell>
          <cell r="D15" t="str">
            <v>厦门</v>
          </cell>
        </row>
        <row r="16">
          <cell r="C16" t="str">
            <v>魏力莉</v>
          </cell>
          <cell r="D16" t="str">
            <v>长泰</v>
          </cell>
        </row>
        <row r="17">
          <cell r="C17" t="str">
            <v>何倩</v>
          </cell>
          <cell r="D17" t="str">
            <v>长沙</v>
          </cell>
        </row>
        <row r="18">
          <cell r="C18" t="str">
            <v>赵亚楠</v>
          </cell>
          <cell r="D18" t="str">
            <v>上海</v>
          </cell>
        </row>
        <row r="19">
          <cell r="C19" t="str">
            <v>胡翔翔</v>
          </cell>
          <cell r="D19" t="str">
            <v>上海</v>
          </cell>
        </row>
        <row r="20">
          <cell r="C20" t="str">
            <v>蔡惠娜</v>
          </cell>
          <cell r="D20" t="str">
            <v>长泰</v>
          </cell>
        </row>
        <row r="21">
          <cell r="C21" t="str">
            <v>汤喆</v>
          </cell>
          <cell r="D21" t="str">
            <v>上海</v>
          </cell>
        </row>
        <row r="22">
          <cell r="C22" t="str">
            <v>李清</v>
          </cell>
          <cell r="D22" t="str">
            <v>长沙</v>
          </cell>
        </row>
        <row r="23">
          <cell r="C23" t="str">
            <v>刘凌</v>
          </cell>
          <cell r="D23" t="str">
            <v>厦门</v>
          </cell>
        </row>
        <row r="24">
          <cell r="C24" t="str">
            <v>梅守强</v>
          </cell>
          <cell r="D24" t="str">
            <v>上海</v>
          </cell>
        </row>
        <row r="25">
          <cell r="C25" t="str">
            <v>李梦阳</v>
          </cell>
          <cell r="D25" t="str">
            <v>厦门</v>
          </cell>
        </row>
        <row r="26">
          <cell r="C26" t="str">
            <v>刘骏</v>
          </cell>
          <cell r="D26" t="str">
            <v>厦门</v>
          </cell>
        </row>
        <row r="27">
          <cell r="C27" t="str">
            <v>王思婕</v>
          </cell>
          <cell r="D27" t="str">
            <v>长沙</v>
          </cell>
        </row>
        <row r="28">
          <cell r="C28" t="str">
            <v>郭洁</v>
          </cell>
          <cell r="D28" t="str">
            <v>上海</v>
          </cell>
        </row>
        <row r="29">
          <cell r="C29" t="str">
            <v>陈佳明</v>
          </cell>
          <cell r="D29" t="str">
            <v>上海</v>
          </cell>
        </row>
        <row r="30">
          <cell r="C30" t="str">
            <v>周明</v>
          </cell>
          <cell r="D30" t="str">
            <v>上海</v>
          </cell>
        </row>
        <row r="31">
          <cell r="C31" t="str">
            <v>牟立强</v>
          </cell>
          <cell r="D31" t="str">
            <v>上海</v>
          </cell>
        </row>
        <row r="32">
          <cell r="C32" t="str">
            <v>屈翎野</v>
          </cell>
          <cell r="D32" t="str">
            <v>上海</v>
          </cell>
        </row>
        <row r="33">
          <cell r="C33" t="str">
            <v>孙玉凤</v>
          </cell>
          <cell r="D33" t="str">
            <v>上海</v>
          </cell>
        </row>
        <row r="34">
          <cell r="C34" t="str">
            <v>邱圆</v>
          </cell>
          <cell r="D34" t="str">
            <v>上海</v>
          </cell>
        </row>
        <row r="35">
          <cell r="C35" t="str">
            <v>张书田</v>
          </cell>
          <cell r="D35" t="str">
            <v>上海</v>
          </cell>
        </row>
        <row r="36">
          <cell r="C36" t="str">
            <v>万建国</v>
          </cell>
          <cell r="D36" t="str">
            <v>上海</v>
          </cell>
        </row>
        <row r="37">
          <cell r="C37" t="str">
            <v>毛意伟</v>
          </cell>
          <cell r="D37" t="str">
            <v>上海</v>
          </cell>
        </row>
        <row r="38">
          <cell r="C38" t="str">
            <v>丁应强</v>
          </cell>
          <cell r="D38" t="str">
            <v>上海</v>
          </cell>
        </row>
        <row r="39">
          <cell r="C39" t="str">
            <v>骆方涛</v>
          </cell>
          <cell r="D39" t="str">
            <v>上海</v>
          </cell>
        </row>
        <row r="40">
          <cell r="C40" t="str">
            <v>陈春霞</v>
          </cell>
          <cell r="D40" t="str">
            <v>上海</v>
          </cell>
        </row>
        <row r="41">
          <cell r="C41" t="str">
            <v>何尚杰</v>
          </cell>
          <cell r="D41" t="str">
            <v>上海</v>
          </cell>
        </row>
        <row r="42">
          <cell r="C42" t="str">
            <v>王澜滔</v>
          </cell>
          <cell r="D42" t="str">
            <v>上海</v>
          </cell>
        </row>
        <row r="43">
          <cell r="C43" t="str">
            <v>马玉</v>
          </cell>
          <cell r="D43" t="str">
            <v>上海</v>
          </cell>
        </row>
        <row r="44">
          <cell r="C44" t="str">
            <v>杜雅妮</v>
          </cell>
          <cell r="D44" t="str">
            <v>厦门</v>
          </cell>
        </row>
        <row r="45">
          <cell r="C45" t="str">
            <v>王依</v>
          </cell>
          <cell r="D45" t="str">
            <v>上海</v>
          </cell>
        </row>
        <row r="46">
          <cell r="C46" t="str">
            <v>吴菲</v>
          </cell>
          <cell r="D46" t="str">
            <v>上海</v>
          </cell>
        </row>
        <row r="47">
          <cell r="C47" t="str">
            <v>朱行悟</v>
          </cell>
          <cell r="D47" t="str">
            <v>上海</v>
          </cell>
        </row>
        <row r="48">
          <cell r="C48" t="str">
            <v>王景武</v>
          </cell>
          <cell r="D48" t="str">
            <v>上海</v>
          </cell>
        </row>
        <row r="49">
          <cell r="C49" t="str">
            <v>周媛</v>
          </cell>
          <cell r="D49" t="str">
            <v>上海</v>
          </cell>
        </row>
        <row r="50">
          <cell r="C50" t="str">
            <v>郑建珍</v>
          </cell>
          <cell r="D50" t="str">
            <v>长泰</v>
          </cell>
        </row>
        <row r="51">
          <cell r="C51" t="str">
            <v>章发晨</v>
          </cell>
          <cell r="D51" t="str">
            <v>上海</v>
          </cell>
        </row>
        <row r="52">
          <cell r="C52" t="str">
            <v>齐浩迎</v>
          </cell>
          <cell r="D52" t="str">
            <v>上海</v>
          </cell>
        </row>
        <row r="53">
          <cell r="C53" t="str">
            <v>周彤</v>
          </cell>
          <cell r="D53" t="str">
            <v>上海</v>
          </cell>
        </row>
        <row r="54">
          <cell r="C54" t="str">
            <v>王家盛</v>
          </cell>
          <cell r="D54" t="str">
            <v>厦门</v>
          </cell>
        </row>
        <row r="55">
          <cell r="C55" t="str">
            <v>刘玉</v>
          </cell>
          <cell r="D55" t="str">
            <v>上海</v>
          </cell>
        </row>
        <row r="56">
          <cell r="C56" t="str">
            <v>张晓伟</v>
          </cell>
          <cell r="D56" t="str">
            <v>上海</v>
          </cell>
        </row>
        <row r="57">
          <cell r="C57" t="str">
            <v>马泽生</v>
          </cell>
          <cell r="D57" t="str">
            <v>上海</v>
          </cell>
        </row>
        <row r="58">
          <cell r="C58" t="str">
            <v>黄佳慧</v>
          </cell>
          <cell r="D58" t="str">
            <v>上海</v>
          </cell>
        </row>
        <row r="59">
          <cell r="C59" t="str">
            <v>孙敏</v>
          </cell>
          <cell r="D59" t="str">
            <v>厦门</v>
          </cell>
        </row>
        <row r="60">
          <cell r="C60" t="str">
            <v>董皊</v>
          </cell>
          <cell r="D60" t="str">
            <v>上海</v>
          </cell>
        </row>
        <row r="61">
          <cell r="C61" t="str">
            <v>宛超</v>
          </cell>
          <cell r="D61" t="str">
            <v>上海</v>
          </cell>
        </row>
        <row r="62">
          <cell r="C62" t="str">
            <v>黄娜君</v>
          </cell>
          <cell r="D62" t="str">
            <v>厦门</v>
          </cell>
        </row>
        <row r="63">
          <cell r="C63" t="str">
            <v>王晓倩</v>
          </cell>
          <cell r="D63" t="str">
            <v>上海</v>
          </cell>
        </row>
        <row r="64">
          <cell r="C64" t="str">
            <v>杨召军</v>
          </cell>
          <cell r="D64" t="str">
            <v>上海</v>
          </cell>
        </row>
        <row r="65">
          <cell r="C65" t="str">
            <v>张庆庆</v>
          </cell>
          <cell r="D65" t="str">
            <v>郑州</v>
          </cell>
        </row>
        <row r="66">
          <cell r="C66" t="str">
            <v>刘程</v>
          </cell>
          <cell r="D66" t="str">
            <v>上海</v>
          </cell>
        </row>
        <row r="67">
          <cell r="C67" t="str">
            <v>菅丽萍</v>
          </cell>
          <cell r="D67" t="str">
            <v>郑州</v>
          </cell>
        </row>
        <row r="68">
          <cell r="C68" t="str">
            <v>郭学雷</v>
          </cell>
          <cell r="D68" t="str">
            <v>郑州</v>
          </cell>
        </row>
        <row r="69">
          <cell r="C69" t="str">
            <v>陆慧敏</v>
          </cell>
          <cell r="D69" t="str">
            <v>郑州</v>
          </cell>
        </row>
        <row r="70">
          <cell r="C70" t="str">
            <v>张珍珠</v>
          </cell>
          <cell r="D70" t="str">
            <v>郑州</v>
          </cell>
        </row>
        <row r="71">
          <cell r="C71" t="str">
            <v>胡惜文</v>
          </cell>
          <cell r="D71" t="str">
            <v>上海</v>
          </cell>
        </row>
        <row r="72">
          <cell r="C72" t="str">
            <v>夜琛</v>
          </cell>
          <cell r="D72" t="str">
            <v>厦门</v>
          </cell>
        </row>
        <row r="73">
          <cell r="C73" t="str">
            <v>彭乾</v>
          </cell>
          <cell r="D73" t="str">
            <v>长沙</v>
          </cell>
        </row>
        <row r="74">
          <cell r="C74" t="str">
            <v>廖齐辉</v>
          </cell>
          <cell r="D74" t="str">
            <v>厦门</v>
          </cell>
        </row>
        <row r="75">
          <cell r="C75" t="str">
            <v>谢娟</v>
          </cell>
          <cell r="D75" t="str">
            <v>郑州</v>
          </cell>
        </row>
        <row r="76">
          <cell r="C76" t="str">
            <v>饶洁</v>
          </cell>
          <cell r="D76" t="str">
            <v>上海</v>
          </cell>
        </row>
        <row r="77">
          <cell r="C77" t="str">
            <v>何双</v>
          </cell>
          <cell r="D77" t="str">
            <v>长沙</v>
          </cell>
        </row>
        <row r="78">
          <cell r="C78" t="str">
            <v>方世军</v>
          </cell>
          <cell r="D78" t="str">
            <v>上海</v>
          </cell>
        </row>
        <row r="79">
          <cell r="C79" t="str">
            <v>陈绪慧</v>
          </cell>
          <cell r="D79" t="str">
            <v>上海</v>
          </cell>
        </row>
        <row r="80">
          <cell r="C80" t="str">
            <v>许慧</v>
          </cell>
          <cell r="D80" t="str">
            <v>上海</v>
          </cell>
        </row>
        <row r="81">
          <cell r="C81" t="str">
            <v>朱韦平</v>
          </cell>
          <cell r="D81" t="str">
            <v>上海</v>
          </cell>
        </row>
        <row r="82">
          <cell r="C82" t="str">
            <v>侯佳玲</v>
          </cell>
          <cell r="D82" t="str">
            <v>长沙</v>
          </cell>
        </row>
        <row r="83">
          <cell r="C83" t="str">
            <v>宋洪丰</v>
          </cell>
          <cell r="D83" t="str">
            <v>上海</v>
          </cell>
        </row>
        <row r="84">
          <cell r="C84" t="str">
            <v>李梦</v>
          </cell>
          <cell r="D84" t="str">
            <v>上海</v>
          </cell>
        </row>
        <row r="85">
          <cell r="C85" t="str">
            <v>张文君</v>
          </cell>
          <cell r="D85" t="str">
            <v>郑州</v>
          </cell>
        </row>
        <row r="86">
          <cell r="C86" t="str">
            <v>陈慧</v>
          </cell>
          <cell r="D86" t="str">
            <v>上海</v>
          </cell>
        </row>
        <row r="87">
          <cell r="C87" t="str">
            <v>蔡小明</v>
          </cell>
          <cell r="D87" t="str">
            <v>龙岩</v>
          </cell>
        </row>
        <row r="88">
          <cell r="C88" t="str">
            <v>长沙王艳</v>
          </cell>
          <cell r="D88" t="str">
            <v>长沙</v>
          </cell>
        </row>
        <row r="89">
          <cell r="C89" t="str">
            <v>苏坚</v>
          </cell>
          <cell r="D89" t="str">
            <v>长沙</v>
          </cell>
        </row>
        <row r="90">
          <cell r="C90" t="str">
            <v>刘艺霞</v>
          </cell>
          <cell r="D90" t="str">
            <v>长沙</v>
          </cell>
        </row>
        <row r="91">
          <cell r="C91" t="str">
            <v>刘伦星</v>
          </cell>
          <cell r="D91" t="str">
            <v>上海</v>
          </cell>
        </row>
        <row r="92">
          <cell r="C92" t="str">
            <v>刘欢</v>
          </cell>
          <cell r="D92" t="str">
            <v>上海</v>
          </cell>
        </row>
        <row r="93">
          <cell r="C93" t="str">
            <v>刘莹</v>
          </cell>
          <cell r="D93" t="str">
            <v>长沙</v>
          </cell>
        </row>
        <row r="94">
          <cell r="C94" t="str">
            <v>陈珊</v>
          </cell>
          <cell r="D94" t="str">
            <v>厦门</v>
          </cell>
        </row>
        <row r="95">
          <cell r="C95" t="str">
            <v>杨琼</v>
          </cell>
          <cell r="D95" t="str">
            <v>长沙</v>
          </cell>
        </row>
        <row r="96">
          <cell r="C96" t="str">
            <v>刘悦莉</v>
          </cell>
          <cell r="D96" t="str">
            <v>厦门</v>
          </cell>
        </row>
        <row r="97">
          <cell r="C97" t="str">
            <v>纪志豪</v>
          </cell>
          <cell r="D97" t="str">
            <v>上海</v>
          </cell>
        </row>
        <row r="98">
          <cell r="C98" t="str">
            <v>周宏坤</v>
          </cell>
          <cell r="D98" t="str">
            <v>上海</v>
          </cell>
        </row>
        <row r="99">
          <cell r="C99" t="str">
            <v>林碧虹</v>
          </cell>
          <cell r="D99" t="str">
            <v>厦门</v>
          </cell>
        </row>
        <row r="100">
          <cell r="C100" t="str">
            <v>张潭辉</v>
          </cell>
          <cell r="D100" t="str">
            <v>上海</v>
          </cell>
        </row>
        <row r="101">
          <cell r="C101" t="str">
            <v>郝惠军</v>
          </cell>
          <cell r="D101" t="str">
            <v>上海</v>
          </cell>
        </row>
        <row r="102">
          <cell r="C102" t="str">
            <v>李华南</v>
          </cell>
          <cell r="D102" t="str">
            <v>上海</v>
          </cell>
        </row>
        <row r="103">
          <cell r="C103" t="str">
            <v>吴利丹</v>
          </cell>
          <cell r="D103" t="str">
            <v>上海</v>
          </cell>
        </row>
        <row r="104">
          <cell r="C104" t="str">
            <v>胡生娜</v>
          </cell>
          <cell r="D104" t="str">
            <v>上海</v>
          </cell>
        </row>
        <row r="105">
          <cell r="C105" t="str">
            <v>刘丽</v>
          </cell>
          <cell r="D105" t="str">
            <v>长沙</v>
          </cell>
        </row>
        <row r="106">
          <cell r="C106" t="str">
            <v>杨海燕</v>
          </cell>
          <cell r="D106" t="str">
            <v>上海</v>
          </cell>
        </row>
        <row r="107">
          <cell r="C107" t="str">
            <v>陈雅真</v>
          </cell>
          <cell r="D107" t="str">
            <v>厦门</v>
          </cell>
        </row>
        <row r="108">
          <cell r="C108" t="str">
            <v>柴明军</v>
          </cell>
          <cell r="D108" t="str">
            <v>郑州</v>
          </cell>
        </row>
        <row r="109">
          <cell r="C109" t="str">
            <v>测试王艳</v>
          </cell>
          <cell r="D109" t="str">
            <v>上海</v>
          </cell>
        </row>
        <row r="110">
          <cell r="C110" t="str">
            <v>陈可欣</v>
          </cell>
          <cell r="D110" t="str">
            <v>厦门</v>
          </cell>
        </row>
        <row r="111">
          <cell r="C111" t="str">
            <v>许财杰</v>
          </cell>
          <cell r="D111" t="str">
            <v>厦门</v>
          </cell>
        </row>
        <row r="112">
          <cell r="C112" t="str">
            <v>王付佳</v>
          </cell>
          <cell r="D112" t="str">
            <v>上海</v>
          </cell>
        </row>
        <row r="113">
          <cell r="C113" t="str">
            <v>李贵洲</v>
          </cell>
          <cell r="D113" t="str">
            <v>上海</v>
          </cell>
        </row>
        <row r="114">
          <cell r="C114" t="str">
            <v>刘海亮</v>
          </cell>
          <cell r="D114" t="str">
            <v>厦门</v>
          </cell>
        </row>
        <row r="115">
          <cell r="C115" t="str">
            <v>夏菁</v>
          </cell>
          <cell r="D115" t="str">
            <v>上海</v>
          </cell>
        </row>
        <row r="116">
          <cell r="C116" t="str">
            <v>熊溜溜</v>
          </cell>
          <cell r="D116" t="str">
            <v>上海</v>
          </cell>
        </row>
        <row r="117">
          <cell r="C117" t="str">
            <v>苏星星</v>
          </cell>
          <cell r="D117" t="str">
            <v>长沙</v>
          </cell>
        </row>
        <row r="118">
          <cell r="C118" t="str">
            <v>朴雪花</v>
          </cell>
          <cell r="D118" t="str">
            <v>上海</v>
          </cell>
        </row>
        <row r="119">
          <cell r="C119" t="str">
            <v>陈宇</v>
          </cell>
          <cell r="D119" t="str">
            <v>长沙</v>
          </cell>
        </row>
        <row r="120">
          <cell r="C120" t="str">
            <v>王甜</v>
          </cell>
          <cell r="D120" t="str">
            <v>长沙</v>
          </cell>
        </row>
        <row r="121">
          <cell r="C121" t="str">
            <v>卢佳</v>
          </cell>
          <cell r="D121" t="str">
            <v>上海</v>
          </cell>
        </row>
        <row r="122">
          <cell r="C122" t="str">
            <v>韩丽丽</v>
          </cell>
          <cell r="D122" t="str">
            <v>上海</v>
          </cell>
        </row>
        <row r="123">
          <cell r="C123" t="str">
            <v>李胜航</v>
          </cell>
          <cell r="D123" t="str">
            <v>厦门</v>
          </cell>
        </row>
        <row r="124">
          <cell r="C124" t="str">
            <v>刘鑫</v>
          </cell>
          <cell r="D124" t="str">
            <v>上海</v>
          </cell>
        </row>
        <row r="125">
          <cell r="C125" t="str">
            <v>李瑶</v>
          </cell>
          <cell r="D125" t="str">
            <v>长沙</v>
          </cell>
        </row>
        <row r="126">
          <cell r="C126" t="str">
            <v>吴戈</v>
          </cell>
          <cell r="D126" t="str">
            <v>上海</v>
          </cell>
        </row>
        <row r="127">
          <cell r="C127" t="str">
            <v>朱秀梅</v>
          </cell>
          <cell r="D127" t="str">
            <v>上海</v>
          </cell>
        </row>
        <row r="128">
          <cell r="C128" t="str">
            <v>胡军</v>
          </cell>
          <cell r="D128" t="str">
            <v>上海</v>
          </cell>
        </row>
        <row r="129">
          <cell r="C129" t="str">
            <v>周子蛟</v>
          </cell>
          <cell r="D129" t="str">
            <v>上海</v>
          </cell>
        </row>
        <row r="130">
          <cell r="C130" t="str">
            <v>许满玉</v>
          </cell>
          <cell r="D130" t="str">
            <v>厦门</v>
          </cell>
        </row>
        <row r="131">
          <cell r="C131" t="str">
            <v>李海侠</v>
          </cell>
          <cell r="D131" t="str">
            <v>上海</v>
          </cell>
        </row>
        <row r="132">
          <cell r="C132" t="str">
            <v>彭鲲</v>
          </cell>
          <cell r="D132" t="str">
            <v>上海</v>
          </cell>
        </row>
        <row r="133">
          <cell r="C133" t="str">
            <v>袁晶</v>
          </cell>
          <cell r="D133" t="str">
            <v>西安</v>
          </cell>
        </row>
        <row r="134">
          <cell r="C134" t="str">
            <v>蓝坤燕</v>
          </cell>
          <cell r="D134" t="str">
            <v>厦门</v>
          </cell>
        </row>
        <row r="135">
          <cell r="C135" t="str">
            <v>李浩然</v>
          </cell>
          <cell r="D135" t="str">
            <v>上海</v>
          </cell>
        </row>
        <row r="136">
          <cell r="C136" t="str">
            <v>黄金伟</v>
          </cell>
          <cell r="D136" t="str">
            <v>上海</v>
          </cell>
        </row>
        <row r="137">
          <cell r="C137" t="str">
            <v>王沨</v>
          </cell>
          <cell r="D137" t="str">
            <v>上海</v>
          </cell>
        </row>
        <row r="138">
          <cell r="C138" t="str">
            <v>郭昱伶</v>
          </cell>
          <cell r="D138" t="str">
            <v>上海</v>
          </cell>
        </row>
        <row r="139">
          <cell r="C139" t="str">
            <v>孙静怡</v>
          </cell>
          <cell r="D139" t="str">
            <v>上海</v>
          </cell>
        </row>
        <row r="140">
          <cell r="C140" t="str">
            <v>王冉冉</v>
          </cell>
          <cell r="D140" t="str">
            <v>上海</v>
          </cell>
        </row>
        <row r="141">
          <cell r="C141" t="str">
            <v>邢杏杏</v>
          </cell>
          <cell r="D141" t="str">
            <v>上海</v>
          </cell>
        </row>
        <row r="142">
          <cell r="C142" t="str">
            <v>雷雪</v>
          </cell>
          <cell r="D142" t="str">
            <v>上海</v>
          </cell>
        </row>
        <row r="143">
          <cell r="C143" t="str">
            <v>左楠</v>
          </cell>
          <cell r="D143" t="str">
            <v>上海</v>
          </cell>
        </row>
        <row r="144">
          <cell r="C144" t="str">
            <v>张金凯</v>
          </cell>
          <cell r="D144" t="str">
            <v>上海</v>
          </cell>
        </row>
        <row r="145">
          <cell r="C145" t="str">
            <v>申国超</v>
          </cell>
          <cell r="D145" t="str">
            <v>上海</v>
          </cell>
        </row>
        <row r="146">
          <cell r="C146" t="str">
            <v>吴俊志</v>
          </cell>
          <cell r="D146" t="str">
            <v>上海</v>
          </cell>
        </row>
        <row r="147">
          <cell r="C147" t="str">
            <v>罗细娟</v>
          </cell>
          <cell r="D147" t="str">
            <v>上海</v>
          </cell>
        </row>
        <row r="148">
          <cell r="C148" t="str">
            <v>邓雅芳</v>
          </cell>
          <cell r="D148" t="str">
            <v>上海</v>
          </cell>
        </row>
        <row r="149">
          <cell r="C149" t="str">
            <v>褚晨雯</v>
          </cell>
          <cell r="D149" t="str">
            <v>上海</v>
          </cell>
        </row>
        <row r="150">
          <cell r="C150" t="str">
            <v>林月荧</v>
          </cell>
          <cell r="D150" t="str">
            <v>厦门</v>
          </cell>
        </row>
        <row r="151">
          <cell r="C151" t="str">
            <v>吴芳芳</v>
          </cell>
          <cell r="D151" t="str">
            <v>厦门</v>
          </cell>
        </row>
        <row r="152">
          <cell r="C152" t="str">
            <v>王敬豪</v>
          </cell>
          <cell r="D152" t="str">
            <v>上海</v>
          </cell>
        </row>
        <row r="153">
          <cell r="C153" t="str">
            <v>黄健</v>
          </cell>
          <cell r="D153" t="str">
            <v>上海</v>
          </cell>
        </row>
        <row r="154">
          <cell r="C154" t="str">
            <v>骆毅佳</v>
          </cell>
          <cell r="D154" t="str">
            <v>厦门</v>
          </cell>
        </row>
        <row r="155">
          <cell r="C155" t="str">
            <v>陈燕飞</v>
          </cell>
          <cell r="D155" t="str">
            <v>厦门</v>
          </cell>
        </row>
        <row r="156">
          <cell r="C156" t="str">
            <v>孙唯嘉</v>
          </cell>
          <cell r="D156" t="str">
            <v>上海</v>
          </cell>
        </row>
        <row r="157">
          <cell r="C157" t="str">
            <v>李雅珠</v>
          </cell>
          <cell r="D157" t="str">
            <v>上海</v>
          </cell>
        </row>
        <row r="158">
          <cell r="C158" t="str">
            <v>易鹏</v>
          </cell>
          <cell r="D158" t="str">
            <v>上海</v>
          </cell>
        </row>
        <row r="159">
          <cell r="C159" t="str">
            <v>皮亚楠</v>
          </cell>
          <cell r="D159" t="str">
            <v>上海</v>
          </cell>
        </row>
        <row r="160">
          <cell r="C160" t="str">
            <v>吴登朋</v>
          </cell>
          <cell r="D160" t="str">
            <v>上海</v>
          </cell>
        </row>
        <row r="161">
          <cell r="C161" t="str">
            <v>徐姣姣</v>
          </cell>
          <cell r="D161" t="str">
            <v>上海</v>
          </cell>
        </row>
        <row r="162">
          <cell r="C162" t="str">
            <v>蓝青青</v>
          </cell>
          <cell r="D162" t="str">
            <v>厦门</v>
          </cell>
        </row>
        <row r="163">
          <cell r="C163" t="str">
            <v>林福美</v>
          </cell>
          <cell r="D163" t="str">
            <v>厦门</v>
          </cell>
        </row>
        <row r="164">
          <cell r="C164" t="str">
            <v>魏尧天</v>
          </cell>
          <cell r="D164" t="str">
            <v>厦门</v>
          </cell>
        </row>
        <row r="165">
          <cell r="C165" t="str">
            <v>赵朝龙</v>
          </cell>
          <cell r="D165" t="str">
            <v>上海</v>
          </cell>
        </row>
        <row r="166">
          <cell r="C166" t="str">
            <v>罗培生</v>
          </cell>
          <cell r="D166" t="str">
            <v>深圳</v>
          </cell>
        </row>
        <row r="167">
          <cell r="C167" t="str">
            <v>林贵煌</v>
          </cell>
          <cell r="D167" t="str">
            <v>厦门</v>
          </cell>
        </row>
        <row r="168">
          <cell r="C168" t="str">
            <v>李丽萍</v>
          </cell>
          <cell r="D168" t="str">
            <v>上海</v>
          </cell>
        </row>
        <row r="169">
          <cell r="C169" t="str">
            <v>邱成</v>
          </cell>
          <cell r="D169" t="str">
            <v>上海</v>
          </cell>
        </row>
        <row r="170">
          <cell r="C170" t="str">
            <v>陆常斌</v>
          </cell>
          <cell r="D170" t="str">
            <v>上海</v>
          </cell>
        </row>
        <row r="171">
          <cell r="C171" t="str">
            <v>朱梦雅</v>
          </cell>
          <cell r="D171" t="str">
            <v>上海</v>
          </cell>
        </row>
        <row r="172">
          <cell r="C172" t="str">
            <v>孙运成</v>
          </cell>
          <cell r="D172" t="str">
            <v>上海</v>
          </cell>
        </row>
        <row r="173">
          <cell r="C173" t="str">
            <v>陆文宇</v>
          </cell>
          <cell r="D173" t="str">
            <v>上海</v>
          </cell>
        </row>
        <row r="174">
          <cell r="C174" t="str">
            <v>黄艺慧</v>
          </cell>
          <cell r="D174" t="str">
            <v>厦门</v>
          </cell>
        </row>
        <row r="175">
          <cell r="C175" t="str">
            <v>李一鸣</v>
          </cell>
          <cell r="D175" t="str">
            <v>上海</v>
          </cell>
        </row>
        <row r="176">
          <cell r="C176" t="str">
            <v>李敏</v>
          </cell>
          <cell r="D176" t="str">
            <v>厦门</v>
          </cell>
        </row>
        <row r="177">
          <cell r="C177" t="str">
            <v>耿童童</v>
          </cell>
          <cell r="D177" t="str">
            <v>上海</v>
          </cell>
        </row>
        <row r="178">
          <cell r="C178" t="str">
            <v>王臣立</v>
          </cell>
          <cell r="D178" t="str">
            <v>长沙</v>
          </cell>
        </row>
        <row r="179">
          <cell r="C179" t="str">
            <v>王海云</v>
          </cell>
          <cell r="D179" t="str">
            <v>长沙</v>
          </cell>
        </row>
        <row r="180">
          <cell r="C180" t="str">
            <v>李帅华</v>
          </cell>
          <cell r="D180" t="str">
            <v>上海</v>
          </cell>
        </row>
        <row r="181">
          <cell r="C181" t="str">
            <v>杜润平</v>
          </cell>
          <cell r="D181" t="str">
            <v>上海</v>
          </cell>
        </row>
        <row r="182">
          <cell r="C182" t="str">
            <v>赵德正</v>
          </cell>
          <cell r="D182" t="str">
            <v>上海</v>
          </cell>
        </row>
        <row r="183">
          <cell r="C183" t="str">
            <v>臧兆鋆</v>
          </cell>
          <cell r="D183" t="str">
            <v>上海</v>
          </cell>
        </row>
        <row r="184">
          <cell r="C184" t="str">
            <v>李赛赛</v>
          </cell>
          <cell r="D184" t="str">
            <v>上海</v>
          </cell>
        </row>
        <row r="185">
          <cell r="C185" t="str">
            <v>彭蕾</v>
          </cell>
          <cell r="D185" t="str">
            <v>长沙</v>
          </cell>
        </row>
        <row r="186">
          <cell r="C186" t="str">
            <v>岳娟</v>
          </cell>
          <cell r="D186" t="str">
            <v>上海</v>
          </cell>
        </row>
        <row r="187">
          <cell r="C187" t="str">
            <v>刘建镇</v>
          </cell>
          <cell r="D187" t="str">
            <v>厦门</v>
          </cell>
        </row>
        <row r="188">
          <cell r="C188" t="str">
            <v>张俊</v>
          </cell>
          <cell r="D188" t="str">
            <v>上海</v>
          </cell>
        </row>
        <row r="189">
          <cell r="C189" t="str">
            <v>尹钧正</v>
          </cell>
          <cell r="D189" t="str">
            <v>上海</v>
          </cell>
        </row>
        <row r="190">
          <cell r="C190" t="str">
            <v>周建明</v>
          </cell>
          <cell r="D190" t="str">
            <v>厦门</v>
          </cell>
        </row>
        <row r="191">
          <cell r="C191" t="str">
            <v>徐玲馨</v>
          </cell>
          <cell r="D191" t="str">
            <v>上海</v>
          </cell>
        </row>
        <row r="192">
          <cell r="C192" t="str">
            <v>吴凯莉</v>
          </cell>
          <cell r="D192" t="str">
            <v>长沙</v>
          </cell>
        </row>
        <row r="193">
          <cell r="C193" t="str">
            <v>蔡子俊</v>
          </cell>
          <cell r="D193" t="str">
            <v>上海</v>
          </cell>
        </row>
        <row r="194">
          <cell r="C194" t="str">
            <v>陈钊</v>
          </cell>
          <cell r="D194" t="str">
            <v>深圳</v>
          </cell>
        </row>
        <row r="195">
          <cell r="C195" t="str">
            <v>李叶泥泥</v>
          </cell>
          <cell r="D195" t="str">
            <v>上海</v>
          </cell>
        </row>
        <row r="196">
          <cell r="C196" t="str">
            <v>刘涛</v>
          </cell>
          <cell r="D196" t="str">
            <v>深圳</v>
          </cell>
        </row>
        <row r="197">
          <cell r="C197" t="str">
            <v>陈震</v>
          </cell>
          <cell r="D197" t="str">
            <v>厦门</v>
          </cell>
        </row>
        <row r="198">
          <cell r="C198" t="str">
            <v>陈雪清</v>
          </cell>
          <cell r="D198" t="str">
            <v>厦门</v>
          </cell>
        </row>
        <row r="199">
          <cell r="C199" t="str">
            <v>刘天来</v>
          </cell>
          <cell r="D199" t="str">
            <v>厦门</v>
          </cell>
        </row>
        <row r="200">
          <cell r="C200" t="str">
            <v>潘惠心</v>
          </cell>
          <cell r="D200" t="str">
            <v>厦门</v>
          </cell>
        </row>
        <row r="201">
          <cell r="C201" t="str">
            <v>周宇洋</v>
          </cell>
          <cell r="D201" t="str">
            <v>长沙</v>
          </cell>
        </row>
        <row r="202">
          <cell r="C202" t="str">
            <v>刘洋</v>
          </cell>
          <cell r="D202" t="str">
            <v>上海</v>
          </cell>
        </row>
        <row r="203">
          <cell r="C203" t="str">
            <v>方志海</v>
          </cell>
          <cell r="D203" t="str">
            <v>厦门</v>
          </cell>
        </row>
        <row r="204">
          <cell r="C204" t="str">
            <v>乐敏</v>
          </cell>
          <cell r="D204" t="str">
            <v>上海</v>
          </cell>
        </row>
        <row r="205">
          <cell r="C205" t="str">
            <v>程坤宇</v>
          </cell>
          <cell r="D205" t="str">
            <v>上海</v>
          </cell>
        </row>
        <row r="206">
          <cell r="C206" t="str">
            <v>黄伟</v>
          </cell>
          <cell r="D206" t="str">
            <v>西安</v>
          </cell>
        </row>
        <row r="207">
          <cell r="C207" t="str">
            <v>叶云霞</v>
          </cell>
          <cell r="D207" t="str">
            <v>厦门</v>
          </cell>
        </row>
        <row r="208">
          <cell r="C208" t="str">
            <v>夏伶慧</v>
          </cell>
          <cell r="D208" t="str">
            <v>上海</v>
          </cell>
        </row>
        <row r="209">
          <cell r="C209" t="str">
            <v>党磊</v>
          </cell>
          <cell r="D209" t="str">
            <v>西安</v>
          </cell>
        </row>
        <row r="210">
          <cell r="C210" t="str">
            <v>曹佳军</v>
          </cell>
          <cell r="D210" t="str">
            <v>上海</v>
          </cell>
        </row>
        <row r="211">
          <cell r="C211" t="str">
            <v>张程莹</v>
          </cell>
          <cell r="D211" t="str">
            <v>深圳</v>
          </cell>
        </row>
        <row r="212">
          <cell r="C212" t="str">
            <v>张小高</v>
          </cell>
          <cell r="D212" t="str">
            <v>上海</v>
          </cell>
        </row>
        <row r="213">
          <cell r="C213" t="str">
            <v>李浩瀚</v>
          </cell>
          <cell r="D213" t="str">
            <v>上海</v>
          </cell>
        </row>
        <row r="214">
          <cell r="C214" t="str">
            <v>蔡璐滢</v>
          </cell>
          <cell r="D214" t="str">
            <v>厦门</v>
          </cell>
        </row>
        <row r="215">
          <cell r="C215" t="str">
            <v>章婷</v>
          </cell>
          <cell r="D215" t="str">
            <v>上海</v>
          </cell>
        </row>
        <row r="216">
          <cell r="C216" t="str">
            <v>王秀婷</v>
          </cell>
          <cell r="D216" t="str">
            <v>上海</v>
          </cell>
        </row>
        <row r="217">
          <cell r="C217" t="str">
            <v>张卓</v>
          </cell>
          <cell r="D217" t="str">
            <v>西安</v>
          </cell>
        </row>
        <row r="218">
          <cell r="C218" t="str">
            <v>陈佳俊</v>
          </cell>
          <cell r="D218" t="str">
            <v>长沙</v>
          </cell>
        </row>
        <row r="219">
          <cell r="C219" t="str">
            <v>周波涛</v>
          </cell>
          <cell r="D219" t="str">
            <v>长沙</v>
          </cell>
        </row>
        <row r="220">
          <cell r="C220" t="str">
            <v>王之枫</v>
          </cell>
          <cell r="D220" t="str">
            <v>上海</v>
          </cell>
        </row>
        <row r="221">
          <cell r="C221" t="str">
            <v>孙超</v>
          </cell>
          <cell r="D221" t="str">
            <v>上海</v>
          </cell>
        </row>
        <row r="222">
          <cell r="C222" t="str">
            <v>陈锴</v>
          </cell>
          <cell r="D222" t="str">
            <v>厦门</v>
          </cell>
        </row>
        <row r="223">
          <cell r="C223" t="str">
            <v>樊云曦</v>
          </cell>
          <cell r="D223" t="str">
            <v>上海</v>
          </cell>
        </row>
        <row r="224">
          <cell r="C224" t="str">
            <v>赵小明</v>
          </cell>
          <cell r="D224" t="str">
            <v>深圳</v>
          </cell>
        </row>
        <row r="225">
          <cell r="C225" t="str">
            <v>汪燕萍</v>
          </cell>
          <cell r="D225" t="str">
            <v>厦门</v>
          </cell>
        </row>
        <row r="226">
          <cell r="C226" t="str">
            <v>罗琳</v>
          </cell>
          <cell r="D226" t="str">
            <v>厦门</v>
          </cell>
        </row>
        <row r="227">
          <cell r="C227" t="str">
            <v>徐宁</v>
          </cell>
          <cell r="D227" t="str">
            <v>上海</v>
          </cell>
        </row>
        <row r="228">
          <cell r="C228" t="str">
            <v>蓝传涛</v>
          </cell>
          <cell r="D228" t="str">
            <v>上海</v>
          </cell>
        </row>
        <row r="229">
          <cell r="C229" t="str">
            <v>汪诗雨</v>
          </cell>
          <cell r="D229" t="str">
            <v>上海</v>
          </cell>
        </row>
        <row r="230">
          <cell r="C230" t="str">
            <v>张家惠</v>
          </cell>
          <cell r="D230" t="str">
            <v>上海</v>
          </cell>
        </row>
        <row r="231">
          <cell r="C231" t="str">
            <v>安治豪</v>
          </cell>
          <cell r="D231" t="str">
            <v>郑州</v>
          </cell>
        </row>
        <row r="232">
          <cell r="C232" t="str">
            <v>邓超</v>
          </cell>
          <cell r="D232" t="str">
            <v>上海</v>
          </cell>
        </row>
        <row r="233">
          <cell r="C233" t="str">
            <v>王亚超</v>
          </cell>
          <cell r="D233" t="str">
            <v>上海</v>
          </cell>
        </row>
        <row r="234">
          <cell r="C234" t="str">
            <v>段云侠</v>
          </cell>
          <cell r="D234" t="str">
            <v>上海</v>
          </cell>
        </row>
        <row r="235">
          <cell r="C235" t="str">
            <v>王哲</v>
          </cell>
          <cell r="D235" t="str">
            <v>上海</v>
          </cell>
        </row>
        <row r="236">
          <cell r="C236" t="str">
            <v>蒋昌铭</v>
          </cell>
          <cell r="D236" t="str">
            <v>厦门</v>
          </cell>
        </row>
        <row r="237">
          <cell r="C237" t="str">
            <v>王鹏飞</v>
          </cell>
          <cell r="D237" t="str">
            <v>上海</v>
          </cell>
        </row>
        <row r="238">
          <cell r="C238" t="str">
            <v>吴雪峰</v>
          </cell>
          <cell r="D238" t="str">
            <v>上海</v>
          </cell>
        </row>
        <row r="239">
          <cell r="C239" t="str">
            <v>陈天行</v>
          </cell>
          <cell r="D239" t="str">
            <v>上海</v>
          </cell>
        </row>
        <row r="240">
          <cell r="C240" t="str">
            <v>戴佳磊</v>
          </cell>
          <cell r="D240" t="str">
            <v>上海</v>
          </cell>
        </row>
        <row r="241">
          <cell r="C241" t="str">
            <v>祝傲</v>
          </cell>
          <cell r="D241" t="str">
            <v>上海</v>
          </cell>
        </row>
        <row r="242">
          <cell r="C242" t="str">
            <v>陈畴竹</v>
          </cell>
          <cell r="D242" t="str">
            <v>上海</v>
          </cell>
        </row>
        <row r="243">
          <cell r="C243" t="str">
            <v>刘杰</v>
          </cell>
          <cell r="D243" t="str">
            <v>上海</v>
          </cell>
        </row>
        <row r="244">
          <cell r="C244" t="str">
            <v>邬甜甜</v>
          </cell>
          <cell r="D244" t="str">
            <v>上海</v>
          </cell>
        </row>
        <row r="245">
          <cell r="C245" t="str">
            <v>田方玉</v>
          </cell>
          <cell r="D245" t="str">
            <v>上海</v>
          </cell>
        </row>
        <row r="246">
          <cell r="C246" t="str">
            <v>严金</v>
          </cell>
          <cell r="D246" t="str">
            <v>上海</v>
          </cell>
        </row>
        <row r="247">
          <cell r="C247" t="str">
            <v>邹芳梅</v>
          </cell>
          <cell r="D247" t="str">
            <v>长沙</v>
          </cell>
        </row>
        <row r="248">
          <cell r="C248" t="str">
            <v>唐鹤鸿</v>
          </cell>
          <cell r="D248" t="str">
            <v>上海</v>
          </cell>
        </row>
        <row r="249">
          <cell r="C249" t="str">
            <v>陈婧乐</v>
          </cell>
          <cell r="D249" t="str">
            <v>上海</v>
          </cell>
        </row>
        <row r="250">
          <cell r="C250" t="str">
            <v>黄娜</v>
          </cell>
          <cell r="D250" t="str">
            <v>上海</v>
          </cell>
        </row>
        <row r="251">
          <cell r="C251" t="str">
            <v>焦少平</v>
          </cell>
          <cell r="D251" t="str">
            <v>上海</v>
          </cell>
        </row>
        <row r="252">
          <cell r="C252" t="str">
            <v>贲小康</v>
          </cell>
          <cell r="D252" t="str">
            <v>上海</v>
          </cell>
        </row>
        <row r="253">
          <cell r="C253" t="str">
            <v>汪兰兰</v>
          </cell>
          <cell r="D253" t="str">
            <v>上海</v>
          </cell>
        </row>
        <row r="254">
          <cell r="C254" t="str">
            <v>邢卓远</v>
          </cell>
          <cell r="D254" t="str">
            <v>郑州</v>
          </cell>
        </row>
        <row r="255">
          <cell r="C255" t="str">
            <v>许欣瑜</v>
          </cell>
          <cell r="D255" t="str">
            <v>厦门</v>
          </cell>
        </row>
        <row r="256">
          <cell r="C256" t="str">
            <v>张双麒</v>
          </cell>
          <cell r="D256" t="str">
            <v>上海</v>
          </cell>
        </row>
        <row r="257">
          <cell r="C257" t="str">
            <v>胡彬</v>
          </cell>
          <cell r="D257" t="str">
            <v>上海</v>
          </cell>
        </row>
        <row r="258">
          <cell r="C258" t="str">
            <v>冯猛飞</v>
          </cell>
          <cell r="D258" t="str">
            <v>上海</v>
          </cell>
        </row>
        <row r="259">
          <cell r="C259" t="str">
            <v>秦加成</v>
          </cell>
          <cell r="D259" t="str">
            <v>上海</v>
          </cell>
        </row>
        <row r="260">
          <cell r="C260" t="str">
            <v>王磊</v>
          </cell>
          <cell r="D260" t="str">
            <v>西安</v>
          </cell>
        </row>
        <row r="261">
          <cell r="C261" t="str">
            <v>骆家旺</v>
          </cell>
          <cell r="D261" t="str">
            <v>上海</v>
          </cell>
        </row>
        <row r="262">
          <cell r="C262" t="str">
            <v>庞家兴</v>
          </cell>
          <cell r="D262" t="str">
            <v>上海</v>
          </cell>
        </row>
        <row r="263">
          <cell r="C263" t="str">
            <v>刘平</v>
          </cell>
          <cell r="D263" t="str">
            <v>上海</v>
          </cell>
        </row>
        <row r="264">
          <cell r="C264" t="str">
            <v>赵景楠</v>
          </cell>
          <cell r="D264" t="str">
            <v>郑州</v>
          </cell>
        </row>
        <row r="265">
          <cell r="C265" t="str">
            <v>李贺军</v>
          </cell>
          <cell r="D265" t="str">
            <v>郑州</v>
          </cell>
        </row>
        <row r="266">
          <cell r="C266" t="str">
            <v>王一凯</v>
          </cell>
          <cell r="D266" t="str">
            <v>长沙</v>
          </cell>
        </row>
        <row r="267">
          <cell r="C267" t="str">
            <v>曾璠玥</v>
          </cell>
          <cell r="D267" t="str">
            <v>长沙</v>
          </cell>
        </row>
        <row r="268">
          <cell r="C268" t="str">
            <v>孙路路</v>
          </cell>
          <cell r="D268" t="str">
            <v>上海</v>
          </cell>
        </row>
        <row r="269">
          <cell r="C269" t="str">
            <v>林海燕</v>
          </cell>
          <cell r="D269" t="str">
            <v>厦门</v>
          </cell>
        </row>
        <row r="270">
          <cell r="C270" t="str">
            <v>习辉平</v>
          </cell>
          <cell r="D270" t="str">
            <v>深圳</v>
          </cell>
        </row>
        <row r="271">
          <cell r="C271" t="str">
            <v>田永嘉</v>
          </cell>
          <cell r="D271" t="str">
            <v>上海</v>
          </cell>
        </row>
        <row r="272">
          <cell r="C272" t="str">
            <v>姚德</v>
          </cell>
          <cell r="D272" t="str">
            <v>上海</v>
          </cell>
        </row>
        <row r="273">
          <cell r="C273" t="str">
            <v>谢雪平</v>
          </cell>
          <cell r="D273" t="str">
            <v>厦门</v>
          </cell>
        </row>
        <row r="274">
          <cell r="C274" t="str">
            <v>孙世豪</v>
          </cell>
          <cell r="D274" t="str">
            <v>郑州</v>
          </cell>
        </row>
        <row r="275">
          <cell r="C275" t="str">
            <v>林双玲</v>
          </cell>
          <cell r="D275" t="str">
            <v>厦门</v>
          </cell>
        </row>
        <row r="276">
          <cell r="C276" t="str">
            <v>叶瑞珠</v>
          </cell>
          <cell r="D276" t="str">
            <v>厦门</v>
          </cell>
        </row>
        <row r="277">
          <cell r="C277" t="str">
            <v>赵鹏飞</v>
          </cell>
          <cell r="D277" t="str">
            <v>上海</v>
          </cell>
        </row>
        <row r="278">
          <cell r="C278" t="str">
            <v>王通</v>
          </cell>
          <cell r="D278" t="str">
            <v>深圳</v>
          </cell>
        </row>
        <row r="279">
          <cell r="C279" t="str">
            <v>施俊杰</v>
          </cell>
          <cell r="D279" t="str">
            <v>上海</v>
          </cell>
        </row>
        <row r="280">
          <cell r="C280" t="str">
            <v>裴芳芳</v>
          </cell>
          <cell r="D280" t="str">
            <v>厦门</v>
          </cell>
        </row>
        <row r="281">
          <cell r="C281" t="str">
            <v>陈金彬</v>
          </cell>
          <cell r="D281" t="str">
            <v>厦门</v>
          </cell>
        </row>
        <row r="282">
          <cell r="C282" t="str">
            <v>石桂芳</v>
          </cell>
          <cell r="D282" t="str">
            <v>厦门</v>
          </cell>
        </row>
        <row r="283">
          <cell r="C283" t="str">
            <v>曾晓媛</v>
          </cell>
          <cell r="D283" t="str">
            <v>厦门</v>
          </cell>
        </row>
        <row r="284">
          <cell r="C284" t="str">
            <v>倪亦歆</v>
          </cell>
          <cell r="D284" t="str">
            <v>上海</v>
          </cell>
        </row>
        <row r="285">
          <cell r="C285" t="str">
            <v>展小茸</v>
          </cell>
          <cell r="D285" t="str">
            <v>上海</v>
          </cell>
        </row>
        <row r="286">
          <cell r="C286" t="str">
            <v>贾潇</v>
          </cell>
          <cell r="D286" t="str">
            <v>上海</v>
          </cell>
        </row>
        <row r="287">
          <cell r="C287" t="str">
            <v>彭文波</v>
          </cell>
          <cell r="D287" t="str">
            <v>长沙</v>
          </cell>
        </row>
        <row r="288">
          <cell r="C288" t="str">
            <v>龙浩</v>
          </cell>
          <cell r="D288" t="str">
            <v>长沙</v>
          </cell>
        </row>
        <row r="289">
          <cell r="C289" t="str">
            <v>李超凡</v>
          </cell>
          <cell r="D289" t="str">
            <v>上海</v>
          </cell>
        </row>
        <row r="290">
          <cell r="C290" t="str">
            <v>张小萍</v>
          </cell>
          <cell r="D290" t="str">
            <v>厦门</v>
          </cell>
        </row>
        <row r="291">
          <cell r="C291" t="str">
            <v>张积隆</v>
          </cell>
          <cell r="D291" t="str">
            <v>上海</v>
          </cell>
        </row>
        <row r="292">
          <cell r="C292" t="str">
            <v>施钧夫</v>
          </cell>
          <cell r="D292" t="str">
            <v>长沙</v>
          </cell>
        </row>
        <row r="293">
          <cell r="C293" t="str">
            <v>张文杰</v>
          </cell>
          <cell r="D293" t="str">
            <v>厦门</v>
          </cell>
        </row>
        <row r="294">
          <cell r="C294" t="str">
            <v>徐琴</v>
          </cell>
          <cell r="D294" t="str">
            <v>厦门</v>
          </cell>
        </row>
        <row r="295">
          <cell r="C295" t="str">
            <v>王正</v>
          </cell>
          <cell r="D295" t="str">
            <v>长沙</v>
          </cell>
        </row>
        <row r="296">
          <cell r="C296" t="str">
            <v>汪笑青</v>
          </cell>
          <cell r="D296" t="str">
            <v>上海</v>
          </cell>
        </row>
        <row r="297">
          <cell r="C297" t="str">
            <v>陈敏莲</v>
          </cell>
          <cell r="D297" t="str">
            <v>厦门</v>
          </cell>
        </row>
        <row r="298">
          <cell r="C298" t="str">
            <v>李九三</v>
          </cell>
          <cell r="D298" t="str">
            <v>上海</v>
          </cell>
        </row>
        <row r="299">
          <cell r="C299" t="str">
            <v>张士炎</v>
          </cell>
          <cell r="D299" t="str">
            <v>上海</v>
          </cell>
        </row>
        <row r="300">
          <cell r="C300" t="str">
            <v>雷方平</v>
          </cell>
          <cell r="D300" t="str">
            <v>上海</v>
          </cell>
        </row>
        <row r="301">
          <cell r="C301" t="str">
            <v>王海鑫</v>
          </cell>
          <cell r="D301" t="str">
            <v>上海</v>
          </cell>
        </row>
        <row r="302">
          <cell r="C302" t="str">
            <v>顾慧</v>
          </cell>
          <cell r="D302" t="str">
            <v>上海</v>
          </cell>
        </row>
        <row r="303">
          <cell r="C303" t="str">
            <v>贺提鸿</v>
          </cell>
          <cell r="D303" t="str">
            <v>上海</v>
          </cell>
        </row>
        <row r="304">
          <cell r="C304" t="str">
            <v>尹贻浩</v>
          </cell>
          <cell r="D304" t="str">
            <v>上海</v>
          </cell>
        </row>
        <row r="305">
          <cell r="C305" t="str">
            <v>张展腾</v>
          </cell>
          <cell r="D305" t="str">
            <v>深圳</v>
          </cell>
        </row>
        <row r="306">
          <cell r="C306" t="str">
            <v>刘浩</v>
          </cell>
          <cell r="D306" t="str">
            <v>上海</v>
          </cell>
        </row>
        <row r="307">
          <cell r="C307" t="str">
            <v>陈良伟</v>
          </cell>
          <cell r="D307" t="str">
            <v>长沙</v>
          </cell>
        </row>
        <row r="308">
          <cell r="C308" t="str">
            <v>崔婷</v>
          </cell>
          <cell r="D308" t="str">
            <v>厦门</v>
          </cell>
        </row>
        <row r="309">
          <cell r="C309" t="str">
            <v>郑鸿政</v>
          </cell>
          <cell r="D309" t="str">
            <v>厦门</v>
          </cell>
        </row>
        <row r="310">
          <cell r="C310" t="str">
            <v>汪天辰</v>
          </cell>
          <cell r="D310" t="str">
            <v>上海</v>
          </cell>
        </row>
        <row r="311">
          <cell r="C311" t="str">
            <v>肖福</v>
          </cell>
          <cell r="D311" t="str">
            <v>厦门</v>
          </cell>
        </row>
        <row r="312">
          <cell r="C312" t="str">
            <v>黄培源</v>
          </cell>
          <cell r="D312" t="str">
            <v>厦门</v>
          </cell>
        </row>
        <row r="313">
          <cell r="C313" t="str">
            <v>俞忠</v>
          </cell>
          <cell r="D313" t="str">
            <v>厦门</v>
          </cell>
        </row>
        <row r="314">
          <cell r="C314" t="str">
            <v>刘晶</v>
          </cell>
          <cell r="D314" t="str">
            <v>深圳</v>
          </cell>
        </row>
        <row r="315">
          <cell r="C315" t="str">
            <v>颜雅红</v>
          </cell>
          <cell r="D315" t="str">
            <v>厦门</v>
          </cell>
        </row>
        <row r="316">
          <cell r="C316" t="str">
            <v>彭书琴</v>
          </cell>
          <cell r="D316" t="str">
            <v>厦门</v>
          </cell>
        </row>
        <row r="317">
          <cell r="C317" t="str">
            <v>卢珠玉</v>
          </cell>
          <cell r="D317" t="str">
            <v>长泰</v>
          </cell>
        </row>
        <row r="318">
          <cell r="C318" t="str">
            <v>严重阳</v>
          </cell>
          <cell r="D318" t="str">
            <v>厦门</v>
          </cell>
        </row>
        <row r="319">
          <cell r="C319" t="str">
            <v>欧静华</v>
          </cell>
          <cell r="D319" t="str">
            <v>上海</v>
          </cell>
        </row>
        <row r="320">
          <cell r="C320" t="str">
            <v>杨潮侠</v>
          </cell>
          <cell r="D320" t="str">
            <v>厦门</v>
          </cell>
        </row>
        <row r="321">
          <cell r="C321" t="str">
            <v>房金伟</v>
          </cell>
          <cell r="D321" t="str">
            <v>北京</v>
          </cell>
        </row>
        <row r="322">
          <cell r="C322" t="str">
            <v>李啸</v>
          </cell>
          <cell r="D322" t="str">
            <v>上海</v>
          </cell>
        </row>
        <row r="323">
          <cell r="C323" t="str">
            <v>袁欢</v>
          </cell>
          <cell r="D323" t="str">
            <v>西安</v>
          </cell>
        </row>
        <row r="324">
          <cell r="C324" t="str">
            <v>康琪</v>
          </cell>
          <cell r="D324" t="str">
            <v>深圳</v>
          </cell>
        </row>
        <row r="325">
          <cell r="C325" t="str">
            <v>高芳芹</v>
          </cell>
          <cell r="D325" t="str">
            <v>厦门</v>
          </cell>
        </row>
        <row r="326">
          <cell r="C326" t="str">
            <v>陈智萍</v>
          </cell>
          <cell r="D326" t="str">
            <v>厦门</v>
          </cell>
        </row>
        <row r="327">
          <cell r="C327" t="str">
            <v>王世光</v>
          </cell>
          <cell r="D327" t="str">
            <v>深圳</v>
          </cell>
        </row>
        <row r="328">
          <cell r="C328" t="str">
            <v>李根德</v>
          </cell>
          <cell r="D328" t="str">
            <v>西安</v>
          </cell>
        </row>
        <row r="329">
          <cell r="C329" t="str">
            <v>高结</v>
          </cell>
          <cell r="D329" t="str">
            <v>上海</v>
          </cell>
        </row>
        <row r="330">
          <cell r="C330" t="str">
            <v>刘永衡</v>
          </cell>
          <cell r="D330" t="str">
            <v>北京</v>
          </cell>
        </row>
        <row r="331">
          <cell r="C331" t="str">
            <v>汤晓雨</v>
          </cell>
          <cell r="D331" t="str">
            <v>长沙</v>
          </cell>
        </row>
        <row r="332">
          <cell r="C332" t="str">
            <v>陈旺</v>
          </cell>
          <cell r="D332" t="str">
            <v>上海</v>
          </cell>
        </row>
        <row r="333">
          <cell r="C333" t="str">
            <v>凌婧</v>
          </cell>
          <cell r="D333" t="str">
            <v>成都</v>
          </cell>
        </row>
        <row r="334">
          <cell r="C334" t="str">
            <v>蔡洁</v>
          </cell>
          <cell r="D334" t="str">
            <v>成都</v>
          </cell>
        </row>
        <row r="335">
          <cell r="C335" t="str">
            <v>张中林</v>
          </cell>
          <cell r="D335" t="str">
            <v>成都</v>
          </cell>
        </row>
        <row r="336">
          <cell r="C336" t="str">
            <v>姜海伦</v>
          </cell>
          <cell r="D336" t="str">
            <v>成都</v>
          </cell>
        </row>
        <row r="337">
          <cell r="C337" t="str">
            <v>郭子齐</v>
          </cell>
          <cell r="D337" t="str">
            <v>成都</v>
          </cell>
        </row>
        <row r="338">
          <cell r="C338" t="str">
            <v>杨爱民</v>
          </cell>
          <cell r="D338" t="str">
            <v>成都</v>
          </cell>
        </row>
        <row r="339">
          <cell r="C339" t="str">
            <v>王凯杰</v>
          </cell>
          <cell r="D339" t="str">
            <v>长沙</v>
          </cell>
        </row>
        <row r="340">
          <cell r="C340" t="str">
            <v>张艳</v>
          </cell>
          <cell r="D340" t="str">
            <v>上海</v>
          </cell>
        </row>
        <row r="341">
          <cell r="C341" t="str">
            <v>姚泽毅</v>
          </cell>
          <cell r="D341" t="str">
            <v>深圳</v>
          </cell>
        </row>
        <row r="342">
          <cell r="C342" t="str">
            <v>田井林</v>
          </cell>
          <cell r="D342" t="str">
            <v>北京</v>
          </cell>
        </row>
        <row r="343">
          <cell r="C343" t="str">
            <v>高峰</v>
          </cell>
          <cell r="D343" t="str">
            <v>郑州</v>
          </cell>
        </row>
        <row r="344">
          <cell r="C344" t="str">
            <v>李希栋</v>
          </cell>
          <cell r="D344" t="str">
            <v>上海</v>
          </cell>
        </row>
        <row r="345">
          <cell r="C345" t="str">
            <v>李成龙</v>
          </cell>
          <cell r="D345" t="str">
            <v>郑州</v>
          </cell>
        </row>
        <row r="346">
          <cell r="C346" t="str">
            <v>周贵清</v>
          </cell>
          <cell r="D346" t="str">
            <v>厦门</v>
          </cell>
        </row>
        <row r="347">
          <cell r="C347" t="str">
            <v>屈淑怡</v>
          </cell>
          <cell r="D347" t="str">
            <v>上海</v>
          </cell>
        </row>
        <row r="348">
          <cell r="C348" t="str">
            <v>钮天翔</v>
          </cell>
          <cell r="D348" t="str">
            <v>上海</v>
          </cell>
        </row>
        <row r="349">
          <cell r="C349" t="str">
            <v>程金殷</v>
          </cell>
          <cell r="D349" t="str">
            <v>上海</v>
          </cell>
        </row>
        <row r="350">
          <cell r="C350" t="str">
            <v>彭朝磊</v>
          </cell>
          <cell r="D350" t="str">
            <v>上海</v>
          </cell>
        </row>
        <row r="351">
          <cell r="C351" t="str">
            <v>汤灿坤</v>
          </cell>
          <cell r="D351" t="str">
            <v>上海</v>
          </cell>
        </row>
        <row r="352">
          <cell r="C352" t="str">
            <v>罗剑华</v>
          </cell>
          <cell r="D352" t="str">
            <v>厦门</v>
          </cell>
        </row>
        <row r="353">
          <cell r="C353" t="str">
            <v>李小青</v>
          </cell>
          <cell r="D353" t="str">
            <v>厦门</v>
          </cell>
        </row>
        <row r="354">
          <cell r="C354" t="str">
            <v>李森</v>
          </cell>
          <cell r="D354" t="str">
            <v>长沙</v>
          </cell>
        </row>
        <row r="355">
          <cell r="C355" t="str">
            <v>扶婧媛</v>
          </cell>
          <cell r="D355" t="str">
            <v>长沙</v>
          </cell>
        </row>
        <row r="356">
          <cell r="C356" t="str">
            <v>蒋李妹</v>
          </cell>
          <cell r="D356" t="str">
            <v>厦门</v>
          </cell>
        </row>
        <row r="357">
          <cell r="C357" t="str">
            <v>敬强圣</v>
          </cell>
          <cell r="D357" t="str">
            <v>成都</v>
          </cell>
        </row>
        <row r="358">
          <cell r="C358" t="str">
            <v>尹超</v>
          </cell>
          <cell r="D358" t="str">
            <v>长沙</v>
          </cell>
        </row>
        <row r="359">
          <cell r="C359" t="str">
            <v>杨坤霖</v>
          </cell>
          <cell r="D359" t="str">
            <v>上海</v>
          </cell>
        </row>
        <row r="360">
          <cell r="C360" t="str">
            <v>曹龙飞</v>
          </cell>
          <cell r="D360" t="str">
            <v>上海</v>
          </cell>
        </row>
        <row r="361">
          <cell r="C361" t="str">
            <v>董玉清</v>
          </cell>
          <cell r="D361" t="str">
            <v>上海</v>
          </cell>
        </row>
        <row r="362">
          <cell r="C362" t="str">
            <v>何健涛</v>
          </cell>
          <cell r="D362" t="str">
            <v>厦门</v>
          </cell>
        </row>
        <row r="363">
          <cell r="C363" t="str">
            <v>单冰冰</v>
          </cell>
          <cell r="D363" t="str">
            <v>长沙</v>
          </cell>
        </row>
        <row r="364">
          <cell r="C364" t="str">
            <v>罗婕</v>
          </cell>
          <cell r="D364" t="str">
            <v>上海</v>
          </cell>
        </row>
        <row r="365">
          <cell r="C365" t="str">
            <v>姜仕威</v>
          </cell>
          <cell r="D365" t="str">
            <v>长沙</v>
          </cell>
        </row>
        <row r="366">
          <cell r="C366" t="str">
            <v>王利蝶</v>
          </cell>
          <cell r="D366" t="str">
            <v>长沙</v>
          </cell>
        </row>
        <row r="367">
          <cell r="C367" t="str">
            <v>于晓雨</v>
          </cell>
          <cell r="D367" t="str">
            <v>厦门</v>
          </cell>
        </row>
        <row r="368">
          <cell r="C368" t="str">
            <v>陈兰兰</v>
          </cell>
          <cell r="D368" t="str">
            <v>上海</v>
          </cell>
        </row>
        <row r="369">
          <cell r="C369" t="str">
            <v>李纤</v>
          </cell>
          <cell r="D369" t="str">
            <v>上海</v>
          </cell>
        </row>
        <row r="370">
          <cell r="C370" t="str">
            <v>徐世鹏</v>
          </cell>
          <cell r="D370" t="str">
            <v>上海</v>
          </cell>
        </row>
        <row r="371">
          <cell r="C371" t="str">
            <v>陈前洲</v>
          </cell>
          <cell r="D371" t="str">
            <v>深圳</v>
          </cell>
        </row>
        <row r="372">
          <cell r="C372" t="str">
            <v>杨浩宇</v>
          </cell>
          <cell r="D372" t="str">
            <v>长沙</v>
          </cell>
        </row>
        <row r="373">
          <cell r="C373" t="str">
            <v>罗丹丹</v>
          </cell>
          <cell r="D373" t="str">
            <v>上海</v>
          </cell>
        </row>
        <row r="374">
          <cell r="C374" t="str">
            <v>邱容</v>
          </cell>
          <cell r="D374" t="str">
            <v>长沙</v>
          </cell>
        </row>
        <row r="375">
          <cell r="C375" t="str">
            <v>郭二宁</v>
          </cell>
          <cell r="D375" t="str">
            <v>上海</v>
          </cell>
        </row>
        <row r="376">
          <cell r="C376" t="str">
            <v>钱策</v>
          </cell>
          <cell r="D376" t="str">
            <v>上海</v>
          </cell>
        </row>
        <row r="377">
          <cell r="C377" t="str">
            <v>许宁</v>
          </cell>
          <cell r="D377" t="str">
            <v>上海</v>
          </cell>
        </row>
        <row r="378">
          <cell r="C378" t="str">
            <v>黄涛</v>
          </cell>
          <cell r="D378" t="str">
            <v>上海</v>
          </cell>
        </row>
        <row r="379">
          <cell r="C379" t="str">
            <v>江佳新</v>
          </cell>
          <cell r="D379" t="str">
            <v>上海</v>
          </cell>
        </row>
        <row r="380">
          <cell r="C380" t="str">
            <v>顾学新</v>
          </cell>
          <cell r="D380" t="str">
            <v>上海</v>
          </cell>
        </row>
        <row r="381">
          <cell r="C381" t="str">
            <v>闫丽扬</v>
          </cell>
          <cell r="D381" t="str">
            <v>上海</v>
          </cell>
        </row>
        <row r="382">
          <cell r="C382" t="str">
            <v>薛文博</v>
          </cell>
          <cell r="D382" t="str">
            <v>上海</v>
          </cell>
        </row>
        <row r="383">
          <cell r="C383" t="str">
            <v>叶家美</v>
          </cell>
          <cell r="D383" t="str">
            <v>厦门</v>
          </cell>
        </row>
        <row r="384">
          <cell r="C384" t="str">
            <v>李一翔</v>
          </cell>
          <cell r="D384" t="str">
            <v>上海</v>
          </cell>
        </row>
        <row r="385">
          <cell r="C385" t="str">
            <v>罗石琴</v>
          </cell>
          <cell r="D385" t="str">
            <v>厦门</v>
          </cell>
        </row>
        <row r="386">
          <cell r="C386" t="str">
            <v>黄梅花</v>
          </cell>
          <cell r="D386" t="str">
            <v>上海</v>
          </cell>
        </row>
        <row r="387">
          <cell r="C387" t="str">
            <v>罗海太</v>
          </cell>
          <cell r="D387" t="str">
            <v>厦门</v>
          </cell>
        </row>
        <row r="388">
          <cell r="C388" t="str">
            <v>雷舜玥</v>
          </cell>
          <cell r="D388" t="str">
            <v>成都</v>
          </cell>
        </row>
        <row r="389">
          <cell r="C389" t="str">
            <v>袁成</v>
          </cell>
          <cell r="D389" t="str">
            <v>成都</v>
          </cell>
        </row>
        <row r="390">
          <cell r="C390" t="str">
            <v>蔡娜涵</v>
          </cell>
          <cell r="D390" t="str">
            <v>厦门</v>
          </cell>
        </row>
        <row r="391">
          <cell r="C391" t="str">
            <v>马捞捞</v>
          </cell>
          <cell r="D391" t="str">
            <v>厦门</v>
          </cell>
        </row>
        <row r="392">
          <cell r="C392" t="str">
            <v>袁成荫</v>
          </cell>
          <cell r="D392" t="str">
            <v>厦门</v>
          </cell>
        </row>
        <row r="393">
          <cell r="C393" t="str">
            <v>白嘉鹏</v>
          </cell>
          <cell r="D393" t="str">
            <v>厦门</v>
          </cell>
        </row>
        <row r="394">
          <cell r="C394" t="str">
            <v>余鹏飞</v>
          </cell>
          <cell r="D394" t="str">
            <v>厦门</v>
          </cell>
        </row>
        <row r="395">
          <cell r="C395" t="str">
            <v>朱梦含</v>
          </cell>
          <cell r="D395" t="str">
            <v>深圳</v>
          </cell>
        </row>
        <row r="396">
          <cell r="C396" t="str">
            <v>吴俊宇</v>
          </cell>
          <cell r="D396" t="str">
            <v>上海</v>
          </cell>
        </row>
        <row r="397">
          <cell r="C397" t="str">
            <v>吕静龙</v>
          </cell>
          <cell r="D397" t="str">
            <v>上海</v>
          </cell>
        </row>
        <row r="398">
          <cell r="C398" t="str">
            <v>吴昭霖</v>
          </cell>
          <cell r="D398" t="str">
            <v>郑州</v>
          </cell>
        </row>
        <row r="399">
          <cell r="C399" t="str">
            <v>秦羽筱</v>
          </cell>
          <cell r="D399" t="str">
            <v>西安</v>
          </cell>
        </row>
        <row r="400">
          <cell r="C400" t="str">
            <v>杨英琴</v>
          </cell>
          <cell r="D400" t="str">
            <v>长泰</v>
          </cell>
        </row>
        <row r="401">
          <cell r="C401" t="str">
            <v>陈燕钟</v>
          </cell>
          <cell r="D401" t="str">
            <v>厦门</v>
          </cell>
        </row>
        <row r="402">
          <cell r="C402" t="str">
            <v>杨本毅</v>
          </cell>
          <cell r="D402" t="str">
            <v>厦门</v>
          </cell>
        </row>
        <row r="403">
          <cell r="C403" t="str">
            <v>张文静</v>
          </cell>
          <cell r="D403" t="str">
            <v>上海</v>
          </cell>
        </row>
        <row r="404">
          <cell r="C404" t="str">
            <v>崔红达</v>
          </cell>
          <cell r="D404" t="str">
            <v>上海</v>
          </cell>
        </row>
        <row r="405">
          <cell r="C405" t="str">
            <v>肖嘉俊</v>
          </cell>
          <cell r="D405" t="str">
            <v>上海</v>
          </cell>
        </row>
        <row r="406">
          <cell r="C406" t="str">
            <v>陈柄杰</v>
          </cell>
          <cell r="D406" t="str">
            <v>上海</v>
          </cell>
        </row>
        <row r="407">
          <cell r="C407" t="str">
            <v>李晓倩</v>
          </cell>
          <cell r="D407" t="str">
            <v>厦门</v>
          </cell>
        </row>
        <row r="408">
          <cell r="C408" t="str">
            <v>陈雅婷</v>
          </cell>
          <cell r="D408" t="str">
            <v>厦门</v>
          </cell>
        </row>
        <row r="409">
          <cell r="C409" t="str">
            <v>丁亚坤</v>
          </cell>
          <cell r="D409" t="str">
            <v>长沙</v>
          </cell>
        </row>
        <row r="410">
          <cell r="C410" t="str">
            <v>郭明哲</v>
          </cell>
          <cell r="D410" t="str">
            <v>上海</v>
          </cell>
        </row>
        <row r="411">
          <cell r="C411" t="str">
            <v>方超印</v>
          </cell>
          <cell r="D411" t="str">
            <v>厦门</v>
          </cell>
        </row>
        <row r="412">
          <cell r="C412" t="str">
            <v>徐雨星</v>
          </cell>
          <cell r="D412" t="str">
            <v>厦门</v>
          </cell>
        </row>
        <row r="413">
          <cell r="C413" t="str">
            <v>农秋双</v>
          </cell>
          <cell r="D413" t="str">
            <v>厦门</v>
          </cell>
        </row>
        <row r="414">
          <cell r="C414" t="str">
            <v>谢馨怡</v>
          </cell>
          <cell r="D414" t="str">
            <v>长沙</v>
          </cell>
        </row>
        <row r="415">
          <cell r="C415" t="str">
            <v>吴婵冰</v>
          </cell>
          <cell r="D415" t="str">
            <v>深圳</v>
          </cell>
        </row>
        <row r="416">
          <cell r="C416" t="str">
            <v>潘婧瑜</v>
          </cell>
          <cell r="D416" t="str">
            <v>厦门</v>
          </cell>
        </row>
        <row r="417">
          <cell r="C417" t="str">
            <v>余亚璐</v>
          </cell>
          <cell r="D417" t="str">
            <v>长沙</v>
          </cell>
        </row>
        <row r="418">
          <cell r="C418" t="str">
            <v>肖茜</v>
          </cell>
          <cell r="D418" t="str">
            <v>长沙</v>
          </cell>
        </row>
        <row r="419">
          <cell r="C419" t="str">
            <v>高岩</v>
          </cell>
          <cell r="D419" t="str">
            <v>上海</v>
          </cell>
        </row>
        <row r="420">
          <cell r="C420" t="str">
            <v>张书华</v>
          </cell>
          <cell r="D420" t="str">
            <v>上海</v>
          </cell>
        </row>
        <row r="421">
          <cell r="C421" t="str">
            <v>朱兴佳</v>
          </cell>
          <cell r="D421" t="str">
            <v>上海</v>
          </cell>
        </row>
        <row r="422">
          <cell r="C422" t="str">
            <v>王燕丽</v>
          </cell>
          <cell r="D422" t="str">
            <v>长泰</v>
          </cell>
        </row>
        <row r="423">
          <cell r="C423" t="str">
            <v>刘良海</v>
          </cell>
          <cell r="D423" t="str">
            <v>长沙</v>
          </cell>
        </row>
        <row r="424">
          <cell r="C424" t="str">
            <v>汤雨坚</v>
          </cell>
          <cell r="D424" t="str">
            <v>上海</v>
          </cell>
        </row>
        <row r="425">
          <cell r="C425" t="str">
            <v>赵纪元</v>
          </cell>
          <cell r="D425" t="str">
            <v>上海</v>
          </cell>
        </row>
        <row r="426">
          <cell r="C426" t="str">
            <v>潘飞</v>
          </cell>
          <cell r="D426" t="str">
            <v>长沙</v>
          </cell>
        </row>
        <row r="427">
          <cell r="C427" t="str">
            <v>张慧</v>
          </cell>
          <cell r="D427" t="str">
            <v>长沙</v>
          </cell>
        </row>
        <row r="428">
          <cell r="C428" t="str">
            <v>梁军卫</v>
          </cell>
          <cell r="D428" t="str">
            <v>上海</v>
          </cell>
        </row>
        <row r="429">
          <cell r="C429" t="str">
            <v>徐康</v>
          </cell>
          <cell r="D429" t="str">
            <v>上海</v>
          </cell>
        </row>
        <row r="430">
          <cell r="C430" t="str">
            <v>罗菲菲</v>
          </cell>
          <cell r="D430" t="str">
            <v>厦门</v>
          </cell>
        </row>
        <row r="431">
          <cell r="C431" t="str">
            <v>刘晨欣</v>
          </cell>
          <cell r="D431" t="str">
            <v>上海</v>
          </cell>
        </row>
        <row r="432">
          <cell r="C432" t="str">
            <v>周子涛</v>
          </cell>
          <cell r="D432" t="str">
            <v>上海</v>
          </cell>
        </row>
        <row r="433">
          <cell r="C433" t="str">
            <v>林欣怡</v>
          </cell>
          <cell r="D433" t="str">
            <v>上海</v>
          </cell>
        </row>
        <row r="434">
          <cell r="C434" t="str">
            <v>赵红</v>
          </cell>
          <cell r="D434" t="str">
            <v>上海</v>
          </cell>
        </row>
        <row r="435">
          <cell r="C435" t="str">
            <v>杨馨雨</v>
          </cell>
          <cell r="D435" t="str">
            <v>西安</v>
          </cell>
        </row>
        <row r="436">
          <cell r="C436" t="str">
            <v>伍俊杰</v>
          </cell>
          <cell r="D436" t="str">
            <v>深圳</v>
          </cell>
        </row>
        <row r="437">
          <cell r="C437" t="str">
            <v>陈瑛楠</v>
          </cell>
          <cell r="D437" t="str">
            <v>上海</v>
          </cell>
        </row>
        <row r="438">
          <cell r="C438" t="str">
            <v>财务张祥</v>
          </cell>
          <cell r="D438" t="str">
            <v>上海</v>
          </cell>
        </row>
        <row r="439">
          <cell r="C439" t="str">
            <v>朱晓荣</v>
          </cell>
          <cell r="D439" t="str">
            <v>上海</v>
          </cell>
        </row>
        <row r="440">
          <cell r="C440" t="str">
            <v>李倩</v>
          </cell>
          <cell r="D440" t="str">
            <v>厦门</v>
          </cell>
        </row>
        <row r="441">
          <cell r="C441" t="str">
            <v>王彭</v>
          </cell>
          <cell r="D441" t="str">
            <v>厦门</v>
          </cell>
        </row>
        <row r="442">
          <cell r="C442" t="str">
            <v>杨杰</v>
          </cell>
          <cell r="D442" t="str">
            <v>厦门</v>
          </cell>
        </row>
        <row r="443">
          <cell r="C443" t="str">
            <v>段玉姝</v>
          </cell>
          <cell r="D443" t="str">
            <v>上海</v>
          </cell>
        </row>
        <row r="444">
          <cell r="C444" t="str">
            <v>刘旭</v>
          </cell>
          <cell r="D444" t="str">
            <v>北京</v>
          </cell>
        </row>
        <row r="445">
          <cell r="C445" t="str">
            <v>胥文秀</v>
          </cell>
          <cell r="D445" t="str">
            <v>长沙</v>
          </cell>
        </row>
        <row r="446">
          <cell r="C446" t="str">
            <v>臧广桐</v>
          </cell>
          <cell r="D446" t="str">
            <v>上海</v>
          </cell>
        </row>
        <row r="447">
          <cell r="C447" t="str">
            <v>时秋菊</v>
          </cell>
          <cell r="D447" t="str">
            <v>上海</v>
          </cell>
        </row>
        <row r="448">
          <cell r="C448" t="str">
            <v>方政</v>
          </cell>
          <cell r="D448" t="str">
            <v>上海</v>
          </cell>
        </row>
        <row r="449">
          <cell r="C449" t="str">
            <v>陈孟莉</v>
          </cell>
          <cell r="D449" t="str">
            <v>上海</v>
          </cell>
        </row>
        <row r="450">
          <cell r="C450" t="str">
            <v>史振亚</v>
          </cell>
          <cell r="D450" t="str">
            <v>上海</v>
          </cell>
        </row>
        <row r="451">
          <cell r="C451" t="str">
            <v>张新宇</v>
          </cell>
          <cell r="D451" t="str">
            <v>上海</v>
          </cell>
        </row>
        <row r="452">
          <cell r="C452" t="str">
            <v>贾云成</v>
          </cell>
          <cell r="D452" t="str">
            <v>上海</v>
          </cell>
        </row>
        <row r="453">
          <cell r="C453" t="str">
            <v>张铭文</v>
          </cell>
          <cell r="D453" t="str">
            <v>上海</v>
          </cell>
        </row>
        <row r="454">
          <cell r="C454" t="str">
            <v>张拴拴</v>
          </cell>
          <cell r="D454" t="str">
            <v>上海</v>
          </cell>
        </row>
        <row r="455">
          <cell r="C455" t="str">
            <v>李天</v>
          </cell>
          <cell r="D455" t="str">
            <v>深圳</v>
          </cell>
        </row>
        <row r="456">
          <cell r="C456" t="str">
            <v>蔡天竹</v>
          </cell>
          <cell r="D456" t="str">
            <v>上海</v>
          </cell>
        </row>
        <row r="457">
          <cell r="C457" t="str">
            <v>王翠萍</v>
          </cell>
          <cell r="D457" t="str">
            <v>上海</v>
          </cell>
        </row>
        <row r="458">
          <cell r="C458" t="str">
            <v>杨钰帆</v>
          </cell>
          <cell r="D458" t="str">
            <v>长沙</v>
          </cell>
        </row>
        <row r="459">
          <cell r="C459" t="str">
            <v>刘雪婷</v>
          </cell>
          <cell r="D459" t="str">
            <v>上海</v>
          </cell>
        </row>
        <row r="460">
          <cell r="C460" t="str">
            <v>陈娟</v>
          </cell>
          <cell r="D460" t="str">
            <v>上海</v>
          </cell>
        </row>
        <row r="461">
          <cell r="C461" t="str">
            <v>陆其明</v>
          </cell>
          <cell r="D461" t="str">
            <v>上海</v>
          </cell>
        </row>
        <row r="462">
          <cell r="C462" t="str">
            <v>戚海生</v>
          </cell>
          <cell r="D462" t="str">
            <v>上海</v>
          </cell>
        </row>
        <row r="463">
          <cell r="C463" t="str">
            <v>黄黎珊</v>
          </cell>
          <cell r="D463" t="str">
            <v>厦门</v>
          </cell>
        </row>
        <row r="464">
          <cell r="C464" t="str">
            <v>王彬燕</v>
          </cell>
          <cell r="D464" t="str">
            <v>厦门</v>
          </cell>
        </row>
        <row r="465">
          <cell r="C465" t="str">
            <v>刘彦婧</v>
          </cell>
          <cell r="D465" t="str">
            <v>长沙</v>
          </cell>
        </row>
        <row r="466">
          <cell r="C466" t="str">
            <v>舒幸晨</v>
          </cell>
          <cell r="D466" t="str">
            <v>西安</v>
          </cell>
        </row>
        <row r="467">
          <cell r="C467" t="str">
            <v>许蒙恩</v>
          </cell>
          <cell r="D467" t="str">
            <v>上海</v>
          </cell>
        </row>
        <row r="468">
          <cell r="C468" t="str">
            <v>李山鹏</v>
          </cell>
          <cell r="D468" t="str">
            <v>厦门</v>
          </cell>
        </row>
        <row r="469">
          <cell r="C469" t="str">
            <v>张啸</v>
          </cell>
          <cell r="D469" t="str">
            <v>西安</v>
          </cell>
        </row>
        <row r="470">
          <cell r="C470" t="str">
            <v>叶雅雅</v>
          </cell>
          <cell r="D470" t="str">
            <v>上海</v>
          </cell>
        </row>
        <row r="471">
          <cell r="C471" t="str">
            <v>陈晓蓉</v>
          </cell>
          <cell r="D471" t="str">
            <v>厦门</v>
          </cell>
        </row>
        <row r="472">
          <cell r="C472" t="str">
            <v>何小梅</v>
          </cell>
          <cell r="D472" t="str">
            <v>厦门</v>
          </cell>
        </row>
        <row r="473">
          <cell r="C473" t="str">
            <v>宋亚慧</v>
          </cell>
          <cell r="D473" t="str">
            <v>厦门</v>
          </cell>
        </row>
        <row r="474">
          <cell r="C474" t="str">
            <v>张冰聪</v>
          </cell>
          <cell r="D474" t="str">
            <v>上海</v>
          </cell>
        </row>
        <row r="475">
          <cell r="C475" t="str">
            <v>陈昇</v>
          </cell>
          <cell r="D475" t="str">
            <v>厦门</v>
          </cell>
        </row>
        <row r="476">
          <cell r="C476" t="str">
            <v>吴新晨</v>
          </cell>
          <cell r="D476" t="str">
            <v>厦门</v>
          </cell>
        </row>
        <row r="477">
          <cell r="C477" t="str">
            <v>薛妍莹</v>
          </cell>
          <cell r="D477" t="str">
            <v>厦门</v>
          </cell>
        </row>
        <row r="478">
          <cell r="C478" t="str">
            <v>郑德鑫</v>
          </cell>
          <cell r="D478" t="str">
            <v>厦门</v>
          </cell>
        </row>
        <row r="479">
          <cell r="C479" t="str">
            <v>庄莲欢</v>
          </cell>
          <cell r="D479" t="str">
            <v>厦门</v>
          </cell>
        </row>
        <row r="480">
          <cell r="C480" t="str">
            <v>陈慧云</v>
          </cell>
          <cell r="D480" t="str">
            <v>上海</v>
          </cell>
        </row>
        <row r="481">
          <cell r="C481" t="str">
            <v>陈宇豪</v>
          </cell>
          <cell r="D481" t="str">
            <v>上海</v>
          </cell>
        </row>
        <row r="482">
          <cell r="C482" t="str">
            <v>胡圆圆</v>
          </cell>
          <cell r="D482" t="str">
            <v>上海</v>
          </cell>
        </row>
        <row r="483">
          <cell r="C483" t="str">
            <v>刘一帆</v>
          </cell>
          <cell r="D483" t="str">
            <v>上海</v>
          </cell>
        </row>
        <row r="484">
          <cell r="C484" t="str">
            <v>杨晓俊</v>
          </cell>
          <cell r="D484" t="str">
            <v>上海</v>
          </cell>
        </row>
        <row r="485">
          <cell r="C485" t="str">
            <v>杨哲彬</v>
          </cell>
          <cell r="D485" t="str">
            <v>上海</v>
          </cell>
        </row>
        <row r="486">
          <cell r="C486" t="str">
            <v>岳浩</v>
          </cell>
          <cell r="D486" t="str">
            <v>上海</v>
          </cell>
        </row>
        <row r="487">
          <cell r="C487" t="str">
            <v>朱贯政</v>
          </cell>
          <cell r="D487" t="str">
            <v>深圳</v>
          </cell>
        </row>
        <row r="488">
          <cell r="C488" t="str">
            <v>曾晖</v>
          </cell>
          <cell r="D488" t="str">
            <v>厦门</v>
          </cell>
        </row>
        <row r="489">
          <cell r="C489" t="str">
            <v>林颖</v>
          </cell>
          <cell r="D489" t="str">
            <v>厦门</v>
          </cell>
        </row>
        <row r="490">
          <cell r="C490" t="str">
            <v>漆嘉欣</v>
          </cell>
          <cell r="D490" t="str">
            <v>上海</v>
          </cell>
        </row>
        <row r="491">
          <cell r="C491" t="str">
            <v>严欣旻</v>
          </cell>
          <cell r="D491" t="str">
            <v>上海</v>
          </cell>
        </row>
        <row r="492">
          <cell r="C492" t="str">
            <v>曾巧萍</v>
          </cell>
          <cell r="D492" t="str">
            <v>厦门</v>
          </cell>
        </row>
        <row r="493">
          <cell r="C493" t="str">
            <v>刘丹凤</v>
          </cell>
          <cell r="D493" t="str">
            <v>成都</v>
          </cell>
        </row>
        <row r="494">
          <cell r="C494" t="str">
            <v>卢春祥</v>
          </cell>
          <cell r="D494" t="str">
            <v>厦门</v>
          </cell>
        </row>
        <row r="495">
          <cell r="C495" t="str">
            <v>陈璐扬</v>
          </cell>
          <cell r="D495" t="str">
            <v>上海</v>
          </cell>
        </row>
        <row r="496">
          <cell r="C496" t="str">
            <v>林诗珺</v>
          </cell>
          <cell r="D496" t="str">
            <v>厦门</v>
          </cell>
        </row>
        <row r="497">
          <cell r="C497" t="str">
            <v>刘帅龙</v>
          </cell>
          <cell r="D497" t="str">
            <v>上海</v>
          </cell>
        </row>
        <row r="498">
          <cell r="C498" t="str">
            <v>严奕玫</v>
          </cell>
          <cell r="D498" t="str">
            <v>厦门</v>
          </cell>
        </row>
        <row r="499">
          <cell r="C499" t="str">
            <v>邢谢晗</v>
          </cell>
          <cell r="D499" t="str">
            <v>上海</v>
          </cell>
        </row>
        <row r="500">
          <cell r="C500" t="str">
            <v>慕芊芊</v>
          </cell>
          <cell r="D500" t="str">
            <v>郑州</v>
          </cell>
        </row>
        <row r="501">
          <cell r="C501" t="str">
            <v>杨骏杰</v>
          </cell>
          <cell r="D501" t="str">
            <v>上海</v>
          </cell>
        </row>
        <row r="502">
          <cell r="C502" t="str">
            <v>袁张裕</v>
          </cell>
          <cell r="D502" t="str">
            <v>上海</v>
          </cell>
        </row>
        <row r="503">
          <cell r="C503" t="str">
            <v>马梦杰</v>
          </cell>
          <cell r="D503" t="str">
            <v>郑州</v>
          </cell>
        </row>
        <row r="504">
          <cell r="C504" t="str">
            <v>刘光品</v>
          </cell>
          <cell r="D504" t="str">
            <v>长沙</v>
          </cell>
        </row>
        <row r="505">
          <cell r="C505" t="str">
            <v>王忠于</v>
          </cell>
          <cell r="D505" t="str">
            <v>上海</v>
          </cell>
        </row>
        <row r="506">
          <cell r="C506" t="str">
            <v>扶廷婷</v>
          </cell>
          <cell r="D506" t="str">
            <v>上海</v>
          </cell>
        </row>
        <row r="507">
          <cell r="C507" t="str">
            <v>华巧玉</v>
          </cell>
          <cell r="D507" t="str">
            <v>上海</v>
          </cell>
        </row>
        <row r="508">
          <cell r="C508" t="str">
            <v>朱宇缘</v>
          </cell>
          <cell r="D508" t="str">
            <v>上海</v>
          </cell>
        </row>
        <row r="509">
          <cell r="C509" t="str">
            <v>何俊敏</v>
          </cell>
          <cell r="D509" t="str">
            <v>上海</v>
          </cell>
        </row>
        <row r="510">
          <cell r="C510" t="str">
            <v>王少辉</v>
          </cell>
          <cell r="D510" t="str">
            <v>上海</v>
          </cell>
        </row>
        <row r="511">
          <cell r="C511" t="str">
            <v>周小敏</v>
          </cell>
          <cell r="D511" t="str">
            <v>上海</v>
          </cell>
        </row>
        <row r="512">
          <cell r="C512" t="str">
            <v>郭铭</v>
          </cell>
          <cell r="D512" t="str">
            <v>郑州</v>
          </cell>
        </row>
        <row r="513">
          <cell r="C513" t="str">
            <v>左品爽</v>
          </cell>
          <cell r="D513" t="str">
            <v>上海</v>
          </cell>
        </row>
        <row r="514">
          <cell r="C514" t="str">
            <v>周莹</v>
          </cell>
          <cell r="D514" t="str">
            <v>上海</v>
          </cell>
        </row>
        <row r="515">
          <cell r="C515" t="str">
            <v>叶非</v>
          </cell>
          <cell r="D515" t="str">
            <v>上海</v>
          </cell>
        </row>
        <row r="516">
          <cell r="C516" t="str">
            <v>测试张祥</v>
          </cell>
          <cell r="D516" t="str">
            <v>上海</v>
          </cell>
        </row>
        <row r="517">
          <cell r="C517" t="str">
            <v>唐峰林</v>
          </cell>
          <cell r="D517" t="str">
            <v>深圳</v>
          </cell>
        </row>
        <row r="518">
          <cell r="C518" t="str">
            <v>黄达</v>
          </cell>
          <cell r="D518" t="str">
            <v>深圳</v>
          </cell>
        </row>
        <row r="519">
          <cell r="C519" t="str">
            <v>黄萍</v>
          </cell>
          <cell r="D519" t="str">
            <v>上海</v>
          </cell>
        </row>
        <row r="520">
          <cell r="C520" t="str">
            <v>宋杰</v>
          </cell>
          <cell r="D520" t="str">
            <v>长沙</v>
          </cell>
        </row>
        <row r="521">
          <cell r="C521" t="str">
            <v>余立洋</v>
          </cell>
          <cell r="D521" t="str">
            <v>上海</v>
          </cell>
        </row>
        <row r="522">
          <cell r="C522" t="str">
            <v>吕梦娜</v>
          </cell>
          <cell r="D522" t="str">
            <v>上海</v>
          </cell>
        </row>
        <row r="523">
          <cell r="C523" t="str">
            <v>郑旭伟</v>
          </cell>
          <cell r="D523" t="str">
            <v>上海</v>
          </cell>
        </row>
        <row r="524">
          <cell r="C524" t="str">
            <v>郭祖源</v>
          </cell>
          <cell r="D524" t="str">
            <v>深圳</v>
          </cell>
        </row>
        <row r="525">
          <cell r="C525" t="str">
            <v>赵紫荆</v>
          </cell>
          <cell r="D525" t="str">
            <v>厦门</v>
          </cell>
        </row>
        <row r="526">
          <cell r="C526" t="str">
            <v>李赢</v>
          </cell>
          <cell r="D526" t="str">
            <v>上海</v>
          </cell>
        </row>
        <row r="527">
          <cell r="C527" t="str">
            <v>产品王艳</v>
          </cell>
          <cell r="D527" t="str">
            <v>上海</v>
          </cell>
        </row>
        <row r="528">
          <cell r="C528" t="str">
            <v>孔璐平</v>
          </cell>
          <cell r="D528" t="str">
            <v>上海</v>
          </cell>
        </row>
        <row r="529">
          <cell r="C529" t="str">
            <v>李文玉</v>
          </cell>
          <cell r="D529" t="str">
            <v>上海</v>
          </cell>
        </row>
        <row r="530">
          <cell r="C530" t="str">
            <v>张路平</v>
          </cell>
          <cell r="D530" t="str">
            <v>上海</v>
          </cell>
        </row>
        <row r="531">
          <cell r="C531" t="str">
            <v>王雪来</v>
          </cell>
          <cell r="D531" t="str">
            <v>上海</v>
          </cell>
        </row>
        <row r="532">
          <cell r="C532" t="str">
            <v>苌笑</v>
          </cell>
          <cell r="D532" t="str">
            <v>上海</v>
          </cell>
        </row>
        <row r="533">
          <cell r="C533" t="str">
            <v>宋超</v>
          </cell>
          <cell r="D533" t="str">
            <v>成都</v>
          </cell>
        </row>
        <row r="534">
          <cell r="C534" t="str">
            <v>李建鹏</v>
          </cell>
          <cell r="D534" t="str">
            <v>上海</v>
          </cell>
        </row>
        <row r="535">
          <cell r="C535" t="str">
            <v>许艳晶</v>
          </cell>
          <cell r="D535" t="str">
            <v>厦门</v>
          </cell>
        </row>
        <row r="536">
          <cell r="C536" t="str">
            <v>高涵</v>
          </cell>
          <cell r="D536" t="str">
            <v>上海</v>
          </cell>
        </row>
        <row r="537">
          <cell r="C537" t="str">
            <v>刘佳伟</v>
          </cell>
          <cell r="D537" t="str">
            <v>厦门</v>
          </cell>
        </row>
        <row r="538">
          <cell r="C538" t="str">
            <v>崔美娟</v>
          </cell>
          <cell r="D538" t="str">
            <v>北京</v>
          </cell>
        </row>
        <row r="539">
          <cell r="C539" t="str">
            <v>郑静</v>
          </cell>
          <cell r="D539" t="str">
            <v>上海</v>
          </cell>
        </row>
        <row r="540">
          <cell r="C540" t="str">
            <v>柏润民</v>
          </cell>
          <cell r="D540" t="str">
            <v>深圳</v>
          </cell>
        </row>
        <row r="541">
          <cell r="C541" t="str">
            <v>张伟君</v>
          </cell>
          <cell r="D541" t="str">
            <v>上海</v>
          </cell>
        </row>
        <row r="542">
          <cell r="C542" t="str">
            <v>迟天宇</v>
          </cell>
          <cell r="D542" t="str">
            <v>上海</v>
          </cell>
        </row>
        <row r="543">
          <cell r="C543" t="str">
            <v>谢婷</v>
          </cell>
          <cell r="D543" t="str">
            <v>北京</v>
          </cell>
        </row>
        <row r="544">
          <cell r="C544" t="str">
            <v>陈楠</v>
          </cell>
          <cell r="D544" t="str">
            <v>西安</v>
          </cell>
        </row>
        <row r="545">
          <cell r="C545" t="str">
            <v>刘仕杰</v>
          </cell>
          <cell r="D545" t="str">
            <v>深圳</v>
          </cell>
        </row>
        <row r="546">
          <cell r="C546" t="str">
            <v>杨宇飞</v>
          </cell>
          <cell r="D546" t="str">
            <v>上海</v>
          </cell>
        </row>
        <row r="547">
          <cell r="C547" t="str">
            <v>胥朝龙</v>
          </cell>
          <cell r="D547" t="str">
            <v>北京</v>
          </cell>
        </row>
        <row r="548">
          <cell r="C548" t="str">
            <v>庄思婷</v>
          </cell>
          <cell r="D548" t="str">
            <v>厦门</v>
          </cell>
        </row>
        <row r="549">
          <cell r="C549" t="str">
            <v>黄泓博</v>
          </cell>
          <cell r="D549" t="str">
            <v>上海</v>
          </cell>
        </row>
        <row r="550">
          <cell r="C550" t="str">
            <v>池玉冬</v>
          </cell>
          <cell r="D550" t="str">
            <v>上海</v>
          </cell>
        </row>
        <row r="551">
          <cell r="C551" t="str">
            <v>邓晨威</v>
          </cell>
          <cell r="D551" t="str">
            <v>厦门</v>
          </cell>
        </row>
        <row r="552">
          <cell r="C552" t="str">
            <v>吕翔宙</v>
          </cell>
          <cell r="D552" t="str">
            <v>北京</v>
          </cell>
        </row>
        <row r="553">
          <cell r="C553" t="str">
            <v>王瑞鑫</v>
          </cell>
          <cell r="D553" t="str">
            <v>上海</v>
          </cell>
        </row>
        <row r="554">
          <cell r="C554" t="str">
            <v>翟建霞</v>
          </cell>
          <cell r="D554" t="str">
            <v>上海</v>
          </cell>
        </row>
        <row r="555">
          <cell r="C555" t="str">
            <v>张毓倩</v>
          </cell>
          <cell r="D555" t="str">
            <v>上海</v>
          </cell>
        </row>
        <row r="556">
          <cell r="C556" t="str">
            <v>李珊珊</v>
          </cell>
          <cell r="D556" t="str">
            <v>厦门</v>
          </cell>
        </row>
        <row r="557">
          <cell r="C557" t="str">
            <v>朱梓铭</v>
          </cell>
          <cell r="D557" t="str">
            <v>上海</v>
          </cell>
        </row>
        <row r="558">
          <cell r="C558" t="str">
            <v>肖元锋</v>
          </cell>
          <cell r="D558" t="str">
            <v>上海</v>
          </cell>
        </row>
        <row r="559">
          <cell r="C559" t="str">
            <v>李立冬</v>
          </cell>
          <cell r="D559" t="str">
            <v>厦门</v>
          </cell>
        </row>
        <row r="560">
          <cell r="C560" t="str">
            <v>陈仙福</v>
          </cell>
          <cell r="D560" t="str">
            <v>福州</v>
          </cell>
        </row>
        <row r="561">
          <cell r="C561" t="str">
            <v>佘竹</v>
          </cell>
          <cell r="D561" t="str">
            <v>上海</v>
          </cell>
        </row>
        <row r="562">
          <cell r="C562" t="str">
            <v>史文楠</v>
          </cell>
          <cell r="D562" t="str">
            <v>上海</v>
          </cell>
        </row>
        <row r="563">
          <cell r="C563" t="str">
            <v>翁良</v>
          </cell>
          <cell r="D563" t="str">
            <v>上海</v>
          </cell>
        </row>
        <row r="564">
          <cell r="C564" t="str">
            <v>吴艳丽</v>
          </cell>
          <cell r="D564" t="str">
            <v>西安</v>
          </cell>
        </row>
        <row r="565">
          <cell r="C565" t="str">
            <v>董园园</v>
          </cell>
          <cell r="D565" t="str">
            <v>上海</v>
          </cell>
        </row>
        <row r="566">
          <cell r="C566" t="str">
            <v>熊培乐</v>
          </cell>
          <cell r="D566" t="str">
            <v>上海</v>
          </cell>
        </row>
        <row r="567">
          <cell r="C567" t="str">
            <v>顾泽俊</v>
          </cell>
          <cell r="D567" t="str">
            <v>上海</v>
          </cell>
        </row>
        <row r="568">
          <cell r="C568" t="str">
            <v>王玉玺</v>
          </cell>
          <cell r="D568" t="str">
            <v>长沙</v>
          </cell>
        </row>
        <row r="569">
          <cell r="C569" t="str">
            <v>邓雨辉</v>
          </cell>
          <cell r="D569" t="str">
            <v>长沙</v>
          </cell>
        </row>
        <row r="570">
          <cell r="C570" t="str">
            <v>李黛妮</v>
          </cell>
          <cell r="D570" t="str">
            <v>长沙</v>
          </cell>
        </row>
        <row r="571">
          <cell r="C571" t="str">
            <v>文少雄</v>
          </cell>
          <cell r="D571" t="str">
            <v>长沙</v>
          </cell>
        </row>
        <row r="572">
          <cell r="C572" t="str">
            <v>邓啊雷</v>
          </cell>
          <cell r="D572" t="str">
            <v>厦门</v>
          </cell>
        </row>
        <row r="573">
          <cell r="C573" t="str">
            <v>柯奇锋</v>
          </cell>
          <cell r="D573" t="str">
            <v>合肥</v>
          </cell>
        </row>
        <row r="574">
          <cell r="C574" t="str">
            <v>程磊</v>
          </cell>
          <cell r="D574" t="str">
            <v>合肥</v>
          </cell>
        </row>
        <row r="575">
          <cell r="C575" t="str">
            <v>郑青</v>
          </cell>
          <cell r="D575" t="str">
            <v>长沙</v>
          </cell>
        </row>
        <row r="576">
          <cell r="C576" t="str">
            <v>陈子航</v>
          </cell>
          <cell r="D576" t="str">
            <v>上海</v>
          </cell>
        </row>
        <row r="577">
          <cell r="C577" t="str">
            <v>黄少杰</v>
          </cell>
          <cell r="D577" t="str">
            <v>上海</v>
          </cell>
        </row>
        <row r="578">
          <cell r="C578" t="str">
            <v>齐先送</v>
          </cell>
          <cell r="D578" t="str">
            <v>上海</v>
          </cell>
        </row>
        <row r="579">
          <cell r="C579" t="str">
            <v>张杰</v>
          </cell>
          <cell r="D579" t="str">
            <v>上海</v>
          </cell>
        </row>
        <row r="580">
          <cell r="C580" t="str">
            <v>宗琳斌</v>
          </cell>
          <cell r="D580" t="str">
            <v>上海</v>
          </cell>
        </row>
        <row r="581">
          <cell r="C581" t="str">
            <v>田昆杰</v>
          </cell>
          <cell r="D581" t="str">
            <v>厦门</v>
          </cell>
        </row>
        <row r="582">
          <cell r="C582" t="str">
            <v>马艳欣</v>
          </cell>
          <cell r="D582" t="str">
            <v>上海</v>
          </cell>
        </row>
        <row r="583">
          <cell r="C583" t="str">
            <v>销售刘洋</v>
          </cell>
          <cell r="D583" t="str">
            <v>厦门</v>
          </cell>
        </row>
        <row r="584">
          <cell r="C584" t="str">
            <v>张皓雄</v>
          </cell>
          <cell r="D584" t="str">
            <v>上海</v>
          </cell>
        </row>
        <row r="585">
          <cell r="C585" t="str">
            <v>康虎</v>
          </cell>
          <cell r="D585" t="str">
            <v>上海</v>
          </cell>
        </row>
        <row r="586">
          <cell r="C586" t="str">
            <v>杨洋</v>
          </cell>
          <cell r="D586" t="str">
            <v>上海</v>
          </cell>
        </row>
        <row r="587">
          <cell r="C587" t="str">
            <v>刘长林</v>
          </cell>
          <cell r="D587" t="str">
            <v>深圳</v>
          </cell>
        </row>
        <row r="588">
          <cell r="C588" t="str">
            <v>刘晗</v>
          </cell>
          <cell r="D588" t="str">
            <v>深圳</v>
          </cell>
        </row>
        <row r="589">
          <cell r="C589" t="str">
            <v>张彦劼</v>
          </cell>
          <cell r="D589" t="str">
            <v>上海</v>
          </cell>
        </row>
        <row r="590">
          <cell r="C590" t="str">
            <v>沈惠</v>
          </cell>
          <cell r="D590" t="str">
            <v>上海</v>
          </cell>
        </row>
        <row r="591">
          <cell r="C591" t="str">
            <v>张昭龙</v>
          </cell>
          <cell r="D591" t="str">
            <v>厦门</v>
          </cell>
        </row>
        <row r="592">
          <cell r="C592" t="str">
            <v>杨玉珊</v>
          </cell>
          <cell r="D592" t="str">
            <v>厦门</v>
          </cell>
        </row>
        <row r="593">
          <cell r="C593" t="str">
            <v>韩振</v>
          </cell>
          <cell r="D593" t="str">
            <v>成都</v>
          </cell>
        </row>
        <row r="594">
          <cell r="C594" t="str">
            <v>周春萍</v>
          </cell>
          <cell r="D594" t="str">
            <v>上海</v>
          </cell>
        </row>
        <row r="595">
          <cell r="C595" t="str">
            <v>张磊</v>
          </cell>
          <cell r="D595" t="str">
            <v>济南</v>
          </cell>
        </row>
        <row r="596">
          <cell r="C596" t="str">
            <v>王圣林</v>
          </cell>
          <cell r="D596" t="str">
            <v>济南</v>
          </cell>
        </row>
        <row r="597">
          <cell r="C597" t="str">
            <v>庄伟家</v>
          </cell>
          <cell r="D597" t="str">
            <v>厦门</v>
          </cell>
        </row>
        <row r="598">
          <cell r="C598" t="str">
            <v>高付升</v>
          </cell>
          <cell r="D598" t="str">
            <v>济南</v>
          </cell>
        </row>
        <row r="599">
          <cell r="C599" t="str">
            <v>赵雅丽</v>
          </cell>
          <cell r="D599" t="str">
            <v>上海</v>
          </cell>
        </row>
        <row r="600">
          <cell r="C600" t="str">
            <v>金玉</v>
          </cell>
          <cell r="D600" t="str">
            <v>厦门</v>
          </cell>
        </row>
        <row r="601">
          <cell r="C601" t="str">
            <v>王建坤</v>
          </cell>
          <cell r="D601" t="str">
            <v>郑州</v>
          </cell>
        </row>
        <row r="602">
          <cell r="C602" t="str">
            <v>朱赛楠</v>
          </cell>
          <cell r="D602" t="str">
            <v>郑州</v>
          </cell>
        </row>
        <row r="603">
          <cell r="C603" t="str">
            <v>黄昱梵</v>
          </cell>
          <cell r="D603" t="str">
            <v>西安</v>
          </cell>
        </row>
        <row r="604">
          <cell r="C604" t="str">
            <v>王帆</v>
          </cell>
          <cell r="D604" t="str">
            <v>西安</v>
          </cell>
        </row>
        <row r="605">
          <cell r="C605" t="str">
            <v>李昊霖</v>
          </cell>
          <cell r="D605" t="str">
            <v>上海</v>
          </cell>
        </row>
        <row r="606">
          <cell r="C606" t="str">
            <v>童楠</v>
          </cell>
          <cell r="D606" t="str">
            <v>上海</v>
          </cell>
        </row>
        <row r="607">
          <cell r="C607" t="str">
            <v>姚继英</v>
          </cell>
          <cell r="D607" t="str">
            <v>上海</v>
          </cell>
        </row>
        <row r="608">
          <cell r="C608" t="str">
            <v>张发荣</v>
          </cell>
          <cell r="D608" t="str">
            <v>福州</v>
          </cell>
        </row>
        <row r="609">
          <cell r="C609" t="str">
            <v>王吉宁</v>
          </cell>
          <cell r="D609" t="str">
            <v>上海</v>
          </cell>
        </row>
        <row r="610">
          <cell r="C610" t="str">
            <v>徐鑫</v>
          </cell>
          <cell r="D610" t="str">
            <v>成都</v>
          </cell>
        </row>
        <row r="611">
          <cell r="C611" t="str">
            <v>黄爱</v>
          </cell>
          <cell r="D611" t="str">
            <v>成都</v>
          </cell>
        </row>
        <row r="612">
          <cell r="C612" t="str">
            <v>张永峰</v>
          </cell>
          <cell r="D612" t="str">
            <v>上海</v>
          </cell>
        </row>
        <row r="613">
          <cell r="C613" t="str">
            <v>许俊</v>
          </cell>
          <cell r="D613" t="str">
            <v>上海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月度汇总"/>
      <sheetName val="考勤异常"/>
      <sheetName val="打卡时间"/>
      <sheetName val="每日统计"/>
      <sheetName val="原始记录"/>
      <sheetName val="月度汇总 (2)"/>
    </sheetNames>
    <sheetDataSet>
      <sheetData sheetId="0">
        <row r="1">
          <cell r="A1" t="str">
            <v>月度汇总 统计日期：2025-11-01 至 2025-11-30</v>
          </cell>
        </row>
        <row r="2">
          <cell r="A2" t="str">
            <v>报表生成时间：2025-12-04 10:02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</row>
        <row r="3">
          <cell r="T3" t="str">
            <v>旷工天数</v>
          </cell>
          <cell r="U3" t="str">
            <v>出差时长</v>
          </cell>
          <cell r="V3" t="str">
            <v>外出时长</v>
          </cell>
          <cell r="W3" t="str">
            <v>请假</v>
          </cell>
        </row>
        <row r="3">
          <cell r="AH3" t="str">
            <v>加班总时长</v>
          </cell>
          <cell r="AI3" t="str">
            <v>加班时长（转加班费）</v>
          </cell>
        </row>
        <row r="3">
          <cell r="AL3" t="str">
            <v>加班时长（转调休）</v>
          </cell>
        </row>
        <row r="4">
          <cell r="W4" t="str">
            <v>年假(天)</v>
          </cell>
          <cell r="X4" t="str">
            <v>事假(小时)</v>
          </cell>
          <cell r="Y4" t="str">
            <v>病假(天)</v>
          </cell>
          <cell r="Z4" t="str">
            <v>调休(小时)</v>
          </cell>
          <cell r="AA4" t="str">
            <v>婚假(天)</v>
          </cell>
          <cell r="AB4" t="str">
            <v>产假(天)</v>
          </cell>
          <cell r="AC4" t="str">
            <v>陪产假(天)</v>
          </cell>
          <cell r="AD4" t="str">
            <v>丧假(天)</v>
          </cell>
          <cell r="AE4" t="str">
            <v>哺乳假(小时)</v>
          </cell>
          <cell r="AF4" t="str">
            <v>育儿假(天)</v>
          </cell>
          <cell r="AG4" t="str">
            <v>产检假(天)</v>
          </cell>
        </row>
        <row r="4">
          <cell r="AI4" t="str">
            <v>工作日（转加班费）</v>
          </cell>
          <cell r="AJ4" t="str">
            <v>休息日（转加班费）</v>
          </cell>
          <cell r="AK4" t="str">
            <v>节假日（转加班费）</v>
          </cell>
          <cell r="AL4" t="str">
            <v>工作日（转调休）</v>
          </cell>
          <cell r="AM4" t="str">
            <v>休息日（转调休）</v>
          </cell>
        </row>
        <row r="5">
          <cell r="A5" t="str">
            <v>财务张祥</v>
          </cell>
          <cell r="B5" t="str">
            <v>上海办公室</v>
          </cell>
          <cell r="C5" t="str">
            <v>财务部</v>
          </cell>
        </row>
        <row r="5">
          <cell r="E5" t="str">
            <v>财务专员</v>
          </cell>
          <cell r="F5" t="str">
            <v>1746496469586963</v>
          </cell>
          <cell r="G5" t="str">
            <v>18</v>
          </cell>
          <cell r="H5" t="str">
            <v>10</v>
          </cell>
          <cell r="I5" t="str">
            <v>9109</v>
          </cell>
        </row>
        <row r="5">
          <cell r="S5">
            <v>0</v>
          </cell>
        </row>
        <row r="5">
          <cell r="V5" t="str">
            <v>5.4</v>
          </cell>
          <cell r="W5" t="str">
            <v>2</v>
          </cell>
        </row>
        <row r="6">
          <cell r="A6" t="str">
            <v>邓雅芳</v>
          </cell>
          <cell r="B6" t="str">
            <v>上海办公室</v>
          </cell>
          <cell r="C6" t="str">
            <v>财务部</v>
          </cell>
        </row>
        <row r="6">
          <cell r="E6" t="str">
            <v>财务主管</v>
          </cell>
          <cell r="F6" t="str">
            <v>1638323873740942</v>
          </cell>
          <cell r="G6" t="str">
            <v>18</v>
          </cell>
          <cell r="H6" t="str">
            <v>10</v>
          </cell>
          <cell r="I6" t="str">
            <v>8183</v>
          </cell>
        </row>
        <row r="6">
          <cell r="S6">
            <v>0</v>
          </cell>
        </row>
        <row r="6">
          <cell r="V6" t="str">
            <v>11.65</v>
          </cell>
        </row>
        <row r="6">
          <cell r="X6" t="str">
            <v>21.5</v>
          </cell>
        </row>
        <row r="6">
          <cell r="Z6" t="str">
            <v>1</v>
          </cell>
        </row>
        <row r="7">
          <cell r="A7" t="str">
            <v>胡生娜</v>
          </cell>
          <cell r="B7" t="str">
            <v>上海办公室</v>
          </cell>
          <cell r="C7" t="str">
            <v>财务部</v>
          </cell>
        </row>
        <row r="7">
          <cell r="E7" t="str">
            <v>财务总监</v>
          </cell>
          <cell r="F7" t="str">
            <v>15909773962266612</v>
          </cell>
          <cell r="G7" t="str">
            <v>20</v>
          </cell>
          <cell r="H7" t="str">
            <v>10</v>
          </cell>
          <cell r="I7" t="str">
            <v>10409</v>
          </cell>
        </row>
        <row r="7">
          <cell r="S7">
            <v>0</v>
          </cell>
        </row>
        <row r="7">
          <cell r="Z7" t="str">
            <v>2</v>
          </cell>
        </row>
        <row r="8">
          <cell r="A8" t="str">
            <v>刘玉</v>
          </cell>
          <cell r="B8" t="str">
            <v>上海办公室</v>
          </cell>
          <cell r="C8" t="str">
            <v>财务部</v>
          </cell>
        </row>
        <row r="8">
          <cell r="E8" t="str">
            <v>财务专员</v>
          </cell>
          <cell r="F8" t="str">
            <v>0960510410681073</v>
          </cell>
          <cell r="G8" t="str">
            <v>22</v>
          </cell>
          <cell r="H8" t="str">
            <v>10</v>
          </cell>
          <cell r="I8" t="str">
            <v>11155</v>
          </cell>
        </row>
        <row r="8">
          <cell r="S8">
            <v>0</v>
          </cell>
        </row>
        <row r="8">
          <cell r="V8" t="str">
            <v>0.5</v>
          </cell>
        </row>
        <row r="8">
          <cell r="AH8" t="str">
            <v>11</v>
          </cell>
        </row>
        <row r="8">
          <cell r="AJ8" t="str">
            <v>5</v>
          </cell>
        </row>
        <row r="8">
          <cell r="AM8" t="str">
            <v>6</v>
          </cell>
        </row>
        <row r="9">
          <cell r="A9" t="str">
            <v>倪亦歆</v>
          </cell>
          <cell r="B9" t="str">
            <v>上海办公室</v>
          </cell>
          <cell r="C9" t="str">
            <v>财务部</v>
          </cell>
        </row>
        <row r="9">
          <cell r="E9" t="str">
            <v>财务专员</v>
          </cell>
          <cell r="F9" t="str">
            <v>17131464937827024</v>
          </cell>
          <cell r="G9" t="str">
            <v>18</v>
          </cell>
          <cell r="H9" t="str">
            <v>10</v>
          </cell>
          <cell r="I9" t="str">
            <v>8441</v>
          </cell>
        </row>
        <row r="9">
          <cell r="S9">
            <v>0</v>
          </cell>
        </row>
        <row r="9">
          <cell r="V9" t="str">
            <v>4.5</v>
          </cell>
          <cell r="W9" t="str">
            <v>0.5</v>
          </cell>
          <cell r="X9" t="str">
            <v>16</v>
          </cell>
        </row>
        <row r="10">
          <cell r="A10" t="str">
            <v>沈刚</v>
          </cell>
          <cell r="B10" t="str">
            <v>上海产研中心</v>
          </cell>
          <cell r="C10" t="str">
            <v>产研二部</v>
          </cell>
        </row>
        <row r="10">
          <cell r="E10" t="str">
            <v>研发副总</v>
          </cell>
          <cell r="F10" t="str">
            <v>0935050114882322</v>
          </cell>
          <cell r="G10" t="str">
            <v>6</v>
          </cell>
          <cell r="H10" t="str">
            <v>10</v>
          </cell>
        </row>
        <row r="10">
          <cell r="Q10" t="str">
            <v>4</v>
          </cell>
          <cell r="R10" t="str">
            <v>2</v>
          </cell>
          <cell r="S10">
            <v>6</v>
          </cell>
          <cell r="T10" t="str">
            <v>12</v>
          </cell>
        </row>
        <row r="10">
          <cell r="W10" t="str">
            <v>2</v>
          </cell>
        </row>
        <row r="11">
          <cell r="A11" t="str">
            <v>黄萍</v>
          </cell>
          <cell r="B11" t="str">
            <v>上海产研中心</v>
          </cell>
          <cell r="C11" t="str">
            <v>产研二部-测试二部</v>
          </cell>
        </row>
        <row r="11">
          <cell r="E11" t="str">
            <v>敏捷经理</v>
          </cell>
          <cell r="F11" t="str">
            <v>16000478818242070</v>
          </cell>
          <cell r="G11" t="str">
            <v>19</v>
          </cell>
          <cell r="H11" t="str">
            <v>10</v>
          </cell>
          <cell r="I11" t="str">
            <v>9377</v>
          </cell>
          <cell r="J11" t="str">
            <v>2</v>
          </cell>
          <cell r="K11" t="str">
            <v>4</v>
          </cell>
        </row>
        <row r="11">
          <cell r="S11">
            <v>0</v>
          </cell>
        </row>
        <row r="11">
          <cell r="W11" t="str">
            <v>1.5</v>
          </cell>
          <cell r="X11" t="str">
            <v>1</v>
          </cell>
        </row>
        <row r="12">
          <cell r="A12" t="str">
            <v>夏菁</v>
          </cell>
          <cell r="B12" t="str">
            <v>上海产研中心</v>
          </cell>
          <cell r="C12" t="str">
            <v>产研二部-测试二部</v>
          </cell>
        </row>
        <row r="12">
          <cell r="E12" t="str">
            <v>测试经理</v>
          </cell>
          <cell r="F12" t="str">
            <v>15989263484262636</v>
          </cell>
          <cell r="G12" t="str">
            <v>23</v>
          </cell>
          <cell r="H12" t="str">
            <v>10</v>
          </cell>
          <cell r="I12" t="str">
            <v>13885</v>
          </cell>
        </row>
        <row r="12">
          <cell r="S12">
            <v>0</v>
          </cell>
        </row>
        <row r="12">
          <cell r="AH12" t="str">
            <v>25.5</v>
          </cell>
        </row>
        <row r="12">
          <cell r="AM12" t="str">
            <v>25.5</v>
          </cell>
        </row>
        <row r="13">
          <cell r="A13" t="str">
            <v>田方玉</v>
          </cell>
          <cell r="B13" t="str">
            <v>上海产研中心</v>
          </cell>
          <cell r="C13" t="str">
            <v>产研二部-测试二部-后台二组测试组</v>
          </cell>
        </row>
        <row r="13">
          <cell r="E13" t="str">
            <v>测试工程师</v>
          </cell>
          <cell r="F13" t="str">
            <v>17034694841143567</v>
          </cell>
          <cell r="G13" t="str">
            <v>20</v>
          </cell>
          <cell r="H13" t="str">
            <v>10</v>
          </cell>
          <cell r="I13" t="str">
            <v>10801</v>
          </cell>
        </row>
        <row r="13">
          <cell r="S13">
            <v>0</v>
          </cell>
        </row>
        <row r="14">
          <cell r="A14" t="str">
            <v>张金凯</v>
          </cell>
          <cell r="B14" t="str">
            <v>上海产研中心</v>
          </cell>
          <cell r="C14" t="str">
            <v>产研二部-测试二部-后台二组测试组</v>
          </cell>
        </row>
        <row r="14">
          <cell r="E14" t="str">
            <v>测试主管</v>
          </cell>
          <cell r="F14" t="str">
            <v>16212183796573118</v>
          </cell>
          <cell r="G14" t="str">
            <v>21</v>
          </cell>
          <cell r="H14" t="str">
            <v>10</v>
          </cell>
          <cell r="I14" t="str">
            <v>12420</v>
          </cell>
        </row>
        <row r="14">
          <cell r="S14">
            <v>0</v>
          </cell>
        </row>
        <row r="14">
          <cell r="AH14" t="str">
            <v>8</v>
          </cell>
        </row>
        <row r="14">
          <cell r="AM14" t="str">
            <v>8</v>
          </cell>
        </row>
        <row r="15">
          <cell r="A15" t="str">
            <v>赵万龙（离职）</v>
          </cell>
          <cell r="B15" t="str">
            <v>未加入考勤组</v>
          </cell>
          <cell r="C15" t="str">
            <v>产研二部-测试二部-后台二组测试组</v>
          </cell>
        </row>
        <row r="15">
          <cell r="E15" t="str">
            <v>测试工程师</v>
          </cell>
          <cell r="F15" t="str">
            <v>17337094145133114</v>
          </cell>
        </row>
        <row r="15">
          <cell r="H15" t="str">
            <v>1</v>
          </cell>
        </row>
        <row r="15">
          <cell r="S15">
            <v>0</v>
          </cell>
        </row>
        <row r="16">
          <cell r="A16" t="str">
            <v>吴登朋</v>
          </cell>
          <cell r="B16" t="str">
            <v>上海产研中心</v>
          </cell>
          <cell r="C16" t="str">
            <v>产研二部-测试二部-后台一组测试组</v>
          </cell>
        </row>
        <row r="16">
          <cell r="E16" t="str">
            <v>测试工程师</v>
          </cell>
          <cell r="F16" t="str">
            <v>16762529591921661</v>
          </cell>
          <cell r="G16" t="str">
            <v>23</v>
          </cell>
          <cell r="H16" t="str">
            <v>10</v>
          </cell>
          <cell r="I16" t="str">
            <v>11187</v>
          </cell>
        </row>
        <row r="16">
          <cell r="S16">
            <v>0</v>
          </cell>
        </row>
        <row r="16">
          <cell r="Z16" t="str">
            <v>4.5</v>
          </cell>
        </row>
        <row r="16">
          <cell r="AH16" t="str">
            <v>24</v>
          </cell>
        </row>
        <row r="16">
          <cell r="AJ16" t="str">
            <v>24</v>
          </cell>
        </row>
        <row r="17">
          <cell r="A17" t="str">
            <v>徐姣姣</v>
          </cell>
          <cell r="B17" t="str">
            <v>上海产研中心</v>
          </cell>
          <cell r="C17" t="str">
            <v>产研二部-测试二部-后台一组测试组</v>
          </cell>
        </row>
        <row r="17">
          <cell r="E17" t="str">
            <v>测试工程师</v>
          </cell>
          <cell r="F17" t="str">
            <v>16762526817343608</v>
          </cell>
          <cell r="G17" t="str">
            <v>22</v>
          </cell>
          <cell r="H17" t="str">
            <v>10</v>
          </cell>
          <cell r="I17" t="str">
            <v>10651</v>
          </cell>
        </row>
        <row r="17">
          <cell r="S17">
            <v>0</v>
          </cell>
        </row>
        <row r="17">
          <cell r="Z17" t="str">
            <v>0.5</v>
          </cell>
        </row>
        <row r="17">
          <cell r="AH17" t="str">
            <v>12</v>
          </cell>
        </row>
        <row r="17">
          <cell r="AJ17" t="str">
            <v>12</v>
          </cell>
        </row>
        <row r="18">
          <cell r="A18" t="str">
            <v>程坤宇</v>
          </cell>
          <cell r="B18" t="str">
            <v>上海产研中心</v>
          </cell>
          <cell r="C18" t="str">
            <v>产研二部-测试二部-教育二组测试组</v>
          </cell>
        </row>
        <row r="18">
          <cell r="E18" t="str">
            <v>测试工程师</v>
          </cell>
          <cell r="F18" t="str">
            <v>16903367455472828</v>
          </cell>
          <cell r="G18" t="str">
            <v>18</v>
          </cell>
          <cell r="H18" t="str">
            <v>10</v>
          </cell>
          <cell r="I18" t="str">
            <v>10386</v>
          </cell>
        </row>
        <row r="18">
          <cell r="S18">
            <v>0</v>
          </cell>
        </row>
        <row r="18">
          <cell r="Z18" t="str">
            <v>16</v>
          </cell>
        </row>
        <row r="18">
          <cell r="AD18" t="str">
            <v>2</v>
          </cell>
        </row>
        <row r="18">
          <cell r="AH18" t="str">
            <v>17</v>
          </cell>
        </row>
        <row r="18">
          <cell r="AM18" t="str">
            <v>17</v>
          </cell>
        </row>
        <row r="19">
          <cell r="A19" t="str">
            <v>张双麒</v>
          </cell>
          <cell r="B19" t="str">
            <v>上海产研中心</v>
          </cell>
          <cell r="C19" t="str">
            <v>产研二部-测试二部-教育二组测试组</v>
          </cell>
        </row>
        <row r="19">
          <cell r="E19" t="str">
            <v>测试工程师</v>
          </cell>
          <cell r="F19" t="str">
            <v>17096925012836857</v>
          </cell>
          <cell r="G19" t="str">
            <v>22</v>
          </cell>
          <cell r="H19" t="str">
            <v>10</v>
          </cell>
          <cell r="I19" t="str">
            <v>13023</v>
          </cell>
        </row>
        <row r="19">
          <cell r="S19">
            <v>0</v>
          </cell>
        </row>
        <row r="19">
          <cell r="AH19" t="str">
            <v>16</v>
          </cell>
        </row>
        <row r="19">
          <cell r="AM19" t="str">
            <v>16</v>
          </cell>
        </row>
        <row r="20">
          <cell r="A20" t="str">
            <v>徐宁</v>
          </cell>
          <cell r="B20" t="str">
            <v>上海产研中心</v>
          </cell>
          <cell r="C20" t="str">
            <v>产研二部-测试二部-业务管理一组测试组</v>
          </cell>
        </row>
        <row r="20">
          <cell r="E20" t="str">
            <v>测试工程师</v>
          </cell>
          <cell r="F20" t="str">
            <v>16988040360373441</v>
          </cell>
          <cell r="G20" t="str">
            <v>23</v>
          </cell>
          <cell r="H20" t="str">
            <v>10</v>
          </cell>
          <cell r="I20" t="str">
            <v>12354</v>
          </cell>
        </row>
        <row r="20">
          <cell r="S20">
            <v>0</v>
          </cell>
        </row>
        <row r="20">
          <cell r="AH20" t="str">
            <v>24</v>
          </cell>
        </row>
        <row r="20">
          <cell r="AJ20" t="str">
            <v>8</v>
          </cell>
        </row>
        <row r="20">
          <cell r="AM20" t="str">
            <v>16</v>
          </cell>
        </row>
        <row r="21">
          <cell r="A21" t="str">
            <v>尹钧正</v>
          </cell>
          <cell r="B21" t="str">
            <v>上海产研中心</v>
          </cell>
          <cell r="C21" t="str">
            <v>产研二部-测试二部-业务管理一组测试组</v>
          </cell>
        </row>
        <row r="21">
          <cell r="E21" t="str">
            <v>测试工程师</v>
          </cell>
          <cell r="F21" t="str">
            <v>16855853223868848</v>
          </cell>
          <cell r="G21" t="str">
            <v>23</v>
          </cell>
          <cell r="H21" t="str">
            <v>10</v>
          </cell>
          <cell r="I21" t="str">
            <v>12303</v>
          </cell>
        </row>
        <row r="21">
          <cell r="S21">
            <v>0</v>
          </cell>
        </row>
        <row r="21">
          <cell r="Z21" t="str">
            <v>2.5</v>
          </cell>
        </row>
        <row r="21">
          <cell r="AH21" t="str">
            <v>21.5</v>
          </cell>
        </row>
        <row r="21">
          <cell r="AJ21" t="str">
            <v>21.5</v>
          </cell>
        </row>
        <row r="22">
          <cell r="A22" t="str">
            <v>刘浩</v>
          </cell>
          <cell r="B22" t="str">
            <v>上海产研中心</v>
          </cell>
          <cell r="C22" t="str">
            <v>产研二部-产品部-业务管理一组产品组</v>
          </cell>
        </row>
        <row r="22">
          <cell r="E22" t="str">
            <v>产品经理</v>
          </cell>
          <cell r="F22" t="str">
            <v>17181576014916335</v>
          </cell>
          <cell r="G22" t="str">
            <v>20</v>
          </cell>
          <cell r="H22" t="str">
            <v>10</v>
          </cell>
          <cell r="I22" t="str">
            <v>10093</v>
          </cell>
          <cell r="J22" t="str">
            <v>1</v>
          </cell>
          <cell r="K22" t="str">
            <v>6</v>
          </cell>
        </row>
        <row r="22">
          <cell r="S22">
            <v>0</v>
          </cell>
        </row>
        <row r="23">
          <cell r="A23" t="str">
            <v>孙唯嘉</v>
          </cell>
          <cell r="B23" t="str">
            <v>上海产研中心</v>
          </cell>
          <cell r="C23" t="str">
            <v>产研二部-产品部-业务管理一组产品组</v>
          </cell>
        </row>
        <row r="23">
          <cell r="E23" t="str">
            <v>产品主管</v>
          </cell>
          <cell r="F23" t="str">
            <v>1660529652288531</v>
          </cell>
          <cell r="G23" t="str">
            <v>23</v>
          </cell>
          <cell r="H23" t="str">
            <v>10</v>
          </cell>
          <cell r="I23" t="str">
            <v>11142</v>
          </cell>
          <cell r="J23" t="str">
            <v>2</v>
          </cell>
          <cell r="K23" t="str">
            <v>5</v>
          </cell>
        </row>
        <row r="23">
          <cell r="S23">
            <v>0</v>
          </cell>
        </row>
        <row r="23">
          <cell r="Z23" t="str">
            <v>8</v>
          </cell>
        </row>
        <row r="23">
          <cell r="AH23" t="str">
            <v>17.5</v>
          </cell>
        </row>
        <row r="23">
          <cell r="AM23" t="str">
            <v>17.5</v>
          </cell>
        </row>
        <row r="24">
          <cell r="A24" t="str">
            <v>李昊霖</v>
          </cell>
          <cell r="B24" t="str">
            <v>上海产研中心</v>
          </cell>
          <cell r="C24" t="str">
            <v>产研二部-后台二组-测试</v>
          </cell>
        </row>
        <row r="24">
          <cell r="E24" t="str">
            <v>测试工程师</v>
          </cell>
          <cell r="F24" t="str">
            <v>17633447708235339</v>
          </cell>
          <cell r="G24" t="str">
            <v>10</v>
          </cell>
          <cell r="H24" t="str">
            <v>4</v>
          </cell>
          <cell r="I24" t="str">
            <v>5117</v>
          </cell>
        </row>
        <row r="24">
          <cell r="L24" t="str">
            <v>1</v>
          </cell>
          <cell r="M24" t="str">
            <v>37</v>
          </cell>
        </row>
        <row r="24">
          <cell r="S24">
            <v>0</v>
          </cell>
        </row>
        <row r="25">
          <cell r="A25" t="str">
            <v>齐先送</v>
          </cell>
          <cell r="B25" t="str">
            <v>上海产研中心</v>
          </cell>
          <cell r="C25" t="str">
            <v>产研二部-后台二组-测试</v>
          </cell>
        </row>
        <row r="25">
          <cell r="E25" t="str">
            <v>测试工程师</v>
          </cell>
          <cell r="F25" t="str">
            <v>17616163355644041</v>
          </cell>
          <cell r="G25" t="str">
            <v>20</v>
          </cell>
          <cell r="H25" t="str">
            <v>10</v>
          </cell>
          <cell r="I25" t="str">
            <v>11288</v>
          </cell>
        </row>
        <row r="25">
          <cell r="S25">
            <v>0</v>
          </cell>
        </row>
        <row r="26">
          <cell r="A26" t="str">
            <v>张家惠</v>
          </cell>
          <cell r="B26" t="str">
            <v>上海产研中心</v>
          </cell>
          <cell r="C26" t="str">
            <v>产研二部-后台二组-测试</v>
          </cell>
        </row>
        <row r="26">
          <cell r="E26" t="str">
            <v>测试工程师</v>
          </cell>
          <cell r="F26" t="str">
            <v>16988036666353838</v>
          </cell>
          <cell r="G26" t="str">
            <v>20</v>
          </cell>
          <cell r="H26" t="str">
            <v>10</v>
          </cell>
          <cell r="I26" t="str">
            <v>10339</v>
          </cell>
        </row>
        <row r="26">
          <cell r="S26">
            <v>0</v>
          </cell>
        </row>
        <row r="27">
          <cell r="A27" t="str">
            <v>陈长彬（离职）</v>
          </cell>
          <cell r="B27" t="str">
            <v>未加入考勤组</v>
          </cell>
          <cell r="C27" t="str">
            <v>产研二部-后台二组-开发</v>
          </cell>
        </row>
        <row r="27">
          <cell r="E27" t="str">
            <v>Java开发工程师</v>
          </cell>
          <cell r="F27" t="str">
            <v>176455442151816</v>
          </cell>
        </row>
        <row r="27">
          <cell r="S27">
            <v>0</v>
          </cell>
        </row>
        <row r="28">
          <cell r="A28" t="str">
            <v>顾学新</v>
          </cell>
          <cell r="B28" t="str">
            <v>上海产研中心</v>
          </cell>
          <cell r="C28" t="str">
            <v>产研二部-后台二组-开发</v>
          </cell>
        </row>
        <row r="28">
          <cell r="E28" t="str">
            <v>Java开发工程师</v>
          </cell>
          <cell r="F28" t="str">
            <v>17337118757229596</v>
          </cell>
          <cell r="G28" t="str">
            <v>19</v>
          </cell>
          <cell r="H28" t="str">
            <v>10</v>
          </cell>
          <cell r="I28" t="str">
            <v>10495</v>
          </cell>
        </row>
        <row r="28">
          <cell r="S28">
            <v>0</v>
          </cell>
        </row>
        <row r="28">
          <cell r="W28" t="str">
            <v>1</v>
          </cell>
        </row>
        <row r="29">
          <cell r="A29" t="str">
            <v>胡军</v>
          </cell>
          <cell r="B29" t="str">
            <v>上海产研中心</v>
          </cell>
          <cell r="C29" t="str">
            <v>产研二部-后台二组-开发</v>
          </cell>
        </row>
        <row r="29">
          <cell r="E29" t="str">
            <v>研发主管</v>
          </cell>
          <cell r="F29" t="str">
            <v>16145652584269973</v>
          </cell>
          <cell r="G29" t="str">
            <v>21</v>
          </cell>
          <cell r="H29" t="str">
            <v>10</v>
          </cell>
          <cell r="I29" t="str">
            <v>10939</v>
          </cell>
          <cell r="J29" t="str">
            <v>2</v>
          </cell>
          <cell r="K29" t="str">
            <v>14</v>
          </cell>
        </row>
        <row r="29">
          <cell r="S29">
            <v>0</v>
          </cell>
        </row>
        <row r="29">
          <cell r="AH29" t="str">
            <v>8</v>
          </cell>
        </row>
        <row r="29">
          <cell r="AM29" t="str">
            <v>8</v>
          </cell>
        </row>
        <row r="30">
          <cell r="A30" t="str">
            <v>焦少平</v>
          </cell>
          <cell r="B30" t="str">
            <v>上海产研中心</v>
          </cell>
          <cell r="C30" t="str">
            <v>产研二部-后台二组-开发</v>
          </cell>
        </row>
        <row r="30">
          <cell r="E30" t="str">
            <v>Java开发工程师</v>
          </cell>
          <cell r="F30" t="str">
            <v>17092593888418049</v>
          </cell>
          <cell r="G30" t="str">
            <v>19</v>
          </cell>
          <cell r="H30" t="str">
            <v>10</v>
          </cell>
          <cell r="I30" t="str">
            <v>10131</v>
          </cell>
          <cell r="J30" t="str">
            <v>7</v>
          </cell>
          <cell r="K30" t="str">
            <v>35</v>
          </cell>
        </row>
        <row r="30">
          <cell r="S30">
            <v>0</v>
          </cell>
        </row>
        <row r="30">
          <cell r="W30" t="str">
            <v>1.5</v>
          </cell>
        </row>
        <row r="31">
          <cell r="A31" t="str">
            <v>童楠</v>
          </cell>
          <cell r="B31" t="str">
            <v>上海产研中心</v>
          </cell>
          <cell r="C31" t="str">
            <v>产研二部-后台二组-开发</v>
          </cell>
        </row>
        <row r="31">
          <cell r="E31" t="str">
            <v>Java开发工程师</v>
          </cell>
          <cell r="F31" t="str">
            <v>17633446571133799</v>
          </cell>
          <cell r="G31" t="str">
            <v>10</v>
          </cell>
          <cell r="H31" t="str">
            <v>4</v>
          </cell>
          <cell r="I31" t="str">
            <v>5040</v>
          </cell>
        </row>
        <row r="31">
          <cell r="S31">
            <v>0</v>
          </cell>
        </row>
        <row r="32">
          <cell r="A32" t="str">
            <v>王敬豪</v>
          </cell>
          <cell r="B32" t="str">
            <v>上海产研中心</v>
          </cell>
          <cell r="C32" t="str">
            <v>产研二部-后台二组-开发</v>
          </cell>
        </row>
        <row r="32">
          <cell r="E32" t="str">
            <v>Java开发工程师</v>
          </cell>
          <cell r="F32" t="str">
            <v>16575053120257284</v>
          </cell>
          <cell r="G32" t="str">
            <v>22</v>
          </cell>
          <cell r="H32" t="str">
            <v>10</v>
          </cell>
          <cell r="I32" t="str">
            <v>12004</v>
          </cell>
        </row>
        <row r="32">
          <cell r="S32">
            <v>0</v>
          </cell>
        </row>
        <row r="32">
          <cell r="AH32" t="str">
            <v>16</v>
          </cell>
        </row>
        <row r="32">
          <cell r="AJ32" t="str">
            <v>16</v>
          </cell>
        </row>
        <row r="33">
          <cell r="A33" t="str">
            <v>肖嘉俊</v>
          </cell>
          <cell r="B33" t="str">
            <v>上海产研中心</v>
          </cell>
          <cell r="C33" t="str">
            <v>产研二部-后台二组-开发</v>
          </cell>
        </row>
        <row r="33">
          <cell r="E33" t="str">
            <v>Java开发工程师</v>
          </cell>
          <cell r="F33" t="str">
            <v>17415723943155134</v>
          </cell>
          <cell r="G33" t="str">
            <v>20</v>
          </cell>
          <cell r="H33" t="str">
            <v>10</v>
          </cell>
          <cell r="I33" t="str">
            <v>10880</v>
          </cell>
          <cell r="J33" t="str">
            <v>2</v>
          </cell>
          <cell r="K33" t="str">
            <v>4</v>
          </cell>
        </row>
        <row r="33">
          <cell r="S33">
            <v>0</v>
          </cell>
        </row>
        <row r="34">
          <cell r="A34" t="str">
            <v>徐世鹏</v>
          </cell>
          <cell r="B34" t="str">
            <v>上海产研中心</v>
          </cell>
          <cell r="C34" t="str">
            <v>产研二部-后台二组-开发</v>
          </cell>
        </row>
        <row r="34">
          <cell r="E34" t="str">
            <v>Java开发工程师</v>
          </cell>
          <cell r="F34" t="str">
            <v>1732499682667233</v>
          </cell>
          <cell r="G34" t="str">
            <v>20</v>
          </cell>
          <cell r="H34" t="str">
            <v>10</v>
          </cell>
          <cell r="I34" t="str">
            <v>11644</v>
          </cell>
        </row>
        <row r="34">
          <cell r="S34">
            <v>0</v>
          </cell>
        </row>
        <row r="35">
          <cell r="A35" t="str">
            <v>薛文博</v>
          </cell>
          <cell r="B35" t="str">
            <v>上海产研中心</v>
          </cell>
          <cell r="C35" t="str">
            <v>产研二部-后台二组-开发</v>
          </cell>
        </row>
        <row r="35">
          <cell r="E35" t="str">
            <v>Java开发工程师</v>
          </cell>
          <cell r="F35" t="str">
            <v>17344867523815950</v>
          </cell>
          <cell r="G35" t="str">
            <v>20</v>
          </cell>
          <cell r="H35" t="str">
            <v>10</v>
          </cell>
          <cell r="I35" t="str">
            <v>10344</v>
          </cell>
          <cell r="J35" t="str">
            <v>9</v>
          </cell>
          <cell r="K35" t="str">
            <v>27</v>
          </cell>
        </row>
        <row r="35">
          <cell r="S35">
            <v>0</v>
          </cell>
        </row>
        <row r="36">
          <cell r="A36" t="str">
            <v>张彦劼</v>
          </cell>
          <cell r="B36" t="str">
            <v>上海产研中心</v>
          </cell>
          <cell r="C36" t="str">
            <v>产研二部-后台三组-测试</v>
          </cell>
        </row>
        <row r="36">
          <cell r="E36" t="str">
            <v>测试经理</v>
          </cell>
          <cell r="F36" t="str">
            <v>17621350902852183</v>
          </cell>
          <cell r="G36" t="str">
            <v>20</v>
          </cell>
          <cell r="H36" t="str">
            <v>8</v>
          </cell>
          <cell r="I36" t="str">
            <v>10706</v>
          </cell>
        </row>
        <row r="36">
          <cell r="L36" t="str">
            <v>1</v>
          </cell>
          <cell r="M36" t="str">
            <v>80</v>
          </cell>
        </row>
        <row r="36">
          <cell r="S36">
            <v>0</v>
          </cell>
        </row>
        <row r="37">
          <cell r="A37" t="str">
            <v>孙运成</v>
          </cell>
          <cell r="B37" t="str">
            <v>上海产研中心</v>
          </cell>
          <cell r="C37" t="str">
            <v>产研二部-后台三组-开发</v>
          </cell>
        </row>
        <row r="37">
          <cell r="E37" t="str">
            <v>Java开发工程师</v>
          </cell>
          <cell r="F37" t="str">
            <v>16781566411223385</v>
          </cell>
          <cell r="G37" t="str">
            <v>20</v>
          </cell>
          <cell r="H37" t="str">
            <v>10</v>
          </cell>
          <cell r="I37" t="str">
            <v>9920</v>
          </cell>
          <cell r="J37" t="str">
            <v>1</v>
          </cell>
          <cell r="K37" t="str">
            <v>3</v>
          </cell>
        </row>
        <row r="37">
          <cell r="S37">
            <v>0</v>
          </cell>
        </row>
        <row r="37">
          <cell r="AF37" t="str">
            <v>1</v>
          </cell>
        </row>
        <row r="38">
          <cell r="A38" t="str">
            <v>周宏坤</v>
          </cell>
          <cell r="B38" t="str">
            <v>上海产研中心</v>
          </cell>
          <cell r="C38" t="str">
            <v>产研二部-后台三组-开发</v>
          </cell>
        </row>
        <row r="38">
          <cell r="E38" t="str">
            <v>资深Java开发工程师</v>
          </cell>
          <cell r="F38" t="str">
            <v>01040162602521514269</v>
          </cell>
          <cell r="G38" t="str">
            <v>19</v>
          </cell>
          <cell r="H38" t="str">
            <v>10</v>
          </cell>
          <cell r="I38" t="str">
            <v>9839</v>
          </cell>
          <cell r="J38" t="str">
            <v>3</v>
          </cell>
          <cell r="K38" t="str">
            <v>4</v>
          </cell>
        </row>
        <row r="38">
          <cell r="R38" t="str">
            <v>1</v>
          </cell>
          <cell r="S38">
            <v>1</v>
          </cell>
        </row>
        <row r="38">
          <cell r="U38" t="str">
            <v>2.63</v>
          </cell>
        </row>
        <row r="38">
          <cell r="AH38" t="str">
            <v>6.5</v>
          </cell>
        </row>
        <row r="38">
          <cell r="AJ38" t="str">
            <v>6.5</v>
          </cell>
        </row>
        <row r="39">
          <cell r="A39" t="str">
            <v>汪诗雨</v>
          </cell>
          <cell r="B39" t="str">
            <v>上海产研中心</v>
          </cell>
          <cell r="C39" t="str">
            <v>产研二部-后台一组-测试</v>
          </cell>
        </row>
        <row r="39">
          <cell r="E39" t="str">
            <v>测试工程师</v>
          </cell>
          <cell r="F39" t="str">
            <v>1698803414506584</v>
          </cell>
          <cell r="G39" t="str">
            <v>13</v>
          </cell>
          <cell r="H39" t="str">
            <v>10</v>
          </cell>
          <cell r="I39" t="str">
            <v>6562</v>
          </cell>
        </row>
        <row r="39">
          <cell r="S39">
            <v>0</v>
          </cell>
        </row>
        <row r="39">
          <cell r="AA39" t="str">
            <v>8</v>
          </cell>
        </row>
        <row r="39">
          <cell r="AH39" t="str">
            <v>8</v>
          </cell>
        </row>
        <row r="39">
          <cell r="AM39" t="str">
            <v>8</v>
          </cell>
        </row>
        <row r="40">
          <cell r="A40" t="str">
            <v>王吉宁</v>
          </cell>
          <cell r="B40" t="str">
            <v>上海产研中心</v>
          </cell>
          <cell r="C40" t="str">
            <v>产研二部-后台一组-测试</v>
          </cell>
        </row>
        <row r="40">
          <cell r="E40" t="str">
            <v>测试工程师</v>
          </cell>
          <cell r="F40" t="str">
            <v>17635172582117597</v>
          </cell>
          <cell r="G40" t="str">
            <v>8</v>
          </cell>
          <cell r="H40" t="str">
            <v>4</v>
          </cell>
          <cell r="I40" t="str">
            <v>3713</v>
          </cell>
        </row>
        <row r="40">
          <cell r="Q40" t="str">
            <v>1</v>
          </cell>
        </row>
        <row r="40">
          <cell r="S40">
            <v>1</v>
          </cell>
        </row>
        <row r="41">
          <cell r="A41" t="str">
            <v>邢杏杏</v>
          </cell>
          <cell r="B41" t="str">
            <v>上海产研中心</v>
          </cell>
          <cell r="C41" t="str">
            <v>产研二部-后台一组-测试</v>
          </cell>
        </row>
        <row r="41">
          <cell r="E41" t="str">
            <v>测试主管</v>
          </cell>
          <cell r="F41" t="str">
            <v>16212182760667137</v>
          </cell>
          <cell r="G41" t="str">
            <v>22</v>
          </cell>
          <cell r="H41" t="str">
            <v>10</v>
          </cell>
          <cell r="I41" t="str">
            <v>11313</v>
          </cell>
        </row>
        <row r="41">
          <cell r="S41">
            <v>0</v>
          </cell>
        </row>
        <row r="41">
          <cell r="Y41" t="str">
            <v>0.5</v>
          </cell>
          <cell r="Z41" t="str">
            <v>3</v>
          </cell>
        </row>
        <row r="41">
          <cell r="AH41" t="str">
            <v>14.5</v>
          </cell>
        </row>
        <row r="41">
          <cell r="AM41" t="str">
            <v>14.5</v>
          </cell>
        </row>
        <row r="42">
          <cell r="A42" t="str">
            <v>崔红达</v>
          </cell>
          <cell r="B42" t="str">
            <v>上海产研中心</v>
          </cell>
          <cell r="C42" t="str">
            <v>产研二部-后台一组-开发</v>
          </cell>
        </row>
        <row r="42">
          <cell r="E42" t="str">
            <v>Java开发工程师</v>
          </cell>
          <cell r="F42" t="str">
            <v>17415723321778421</v>
          </cell>
          <cell r="G42" t="str">
            <v>21</v>
          </cell>
          <cell r="H42" t="str">
            <v>10</v>
          </cell>
          <cell r="I42" t="str">
            <v>11056</v>
          </cell>
        </row>
        <row r="42">
          <cell r="S42">
            <v>0</v>
          </cell>
        </row>
        <row r="42">
          <cell r="AH42" t="str">
            <v>5</v>
          </cell>
        </row>
        <row r="42">
          <cell r="AM42" t="str">
            <v>5</v>
          </cell>
        </row>
        <row r="43">
          <cell r="A43" t="str">
            <v>黄健</v>
          </cell>
          <cell r="B43" t="str">
            <v>上海产研中心</v>
          </cell>
          <cell r="C43" t="str">
            <v>产研二部-后台一组-开发</v>
          </cell>
        </row>
        <row r="43">
          <cell r="E43" t="str">
            <v>Java开发工程师</v>
          </cell>
          <cell r="F43" t="str">
            <v>16581107896061512</v>
          </cell>
          <cell r="G43" t="str">
            <v>23</v>
          </cell>
          <cell r="H43" t="str">
            <v>10</v>
          </cell>
          <cell r="I43" t="str">
            <v>12644</v>
          </cell>
        </row>
        <row r="43">
          <cell r="S43">
            <v>0</v>
          </cell>
        </row>
        <row r="43">
          <cell r="AH43" t="str">
            <v>18.5</v>
          </cell>
        </row>
        <row r="43">
          <cell r="AJ43" t="str">
            <v>18.5</v>
          </cell>
        </row>
        <row r="44">
          <cell r="A44" t="str">
            <v>蓝传涛</v>
          </cell>
          <cell r="B44" t="str">
            <v>上海产研中心</v>
          </cell>
          <cell r="C44" t="str">
            <v>产研二部-后台一组-开发</v>
          </cell>
        </row>
        <row r="44">
          <cell r="E44" t="str">
            <v>Java开发工程师</v>
          </cell>
          <cell r="F44" t="str">
            <v>16988036353596971</v>
          </cell>
          <cell r="G44" t="str">
            <v>23</v>
          </cell>
          <cell r="H44" t="str">
            <v>10</v>
          </cell>
          <cell r="I44" t="str">
            <v>11337</v>
          </cell>
        </row>
        <row r="44">
          <cell r="S44">
            <v>0</v>
          </cell>
        </row>
        <row r="44">
          <cell r="Z44" t="str">
            <v>1</v>
          </cell>
        </row>
        <row r="44">
          <cell r="AH44" t="str">
            <v>21</v>
          </cell>
        </row>
        <row r="44">
          <cell r="AJ44" t="str">
            <v>16</v>
          </cell>
        </row>
        <row r="44">
          <cell r="AM44" t="str">
            <v>5</v>
          </cell>
        </row>
        <row r="45">
          <cell r="A45" t="str">
            <v>李纤</v>
          </cell>
          <cell r="B45" t="str">
            <v>上海产研中心</v>
          </cell>
          <cell r="C45" t="str">
            <v>产研二部-后台一组-开发</v>
          </cell>
        </row>
        <row r="45">
          <cell r="E45" t="str">
            <v>Java开发工程师</v>
          </cell>
          <cell r="F45" t="str">
            <v>17324994168299601</v>
          </cell>
          <cell r="G45" t="str">
            <v>20</v>
          </cell>
          <cell r="H45" t="str">
            <v>10</v>
          </cell>
          <cell r="I45" t="str">
            <v>10905</v>
          </cell>
        </row>
        <row r="45">
          <cell r="S45">
            <v>0</v>
          </cell>
        </row>
        <row r="45">
          <cell r="Z45" t="str">
            <v>8</v>
          </cell>
        </row>
        <row r="45">
          <cell r="AH45" t="str">
            <v>8</v>
          </cell>
        </row>
        <row r="45">
          <cell r="AM45" t="str">
            <v>8</v>
          </cell>
        </row>
        <row r="46">
          <cell r="A46" t="str">
            <v>刘程</v>
          </cell>
          <cell r="B46" t="str">
            <v>上海产研中心</v>
          </cell>
          <cell r="C46" t="str">
            <v>产研二部-后台一组-开发</v>
          </cell>
        </row>
        <row r="46">
          <cell r="E46" t="str">
            <v>Java开发工程师</v>
          </cell>
          <cell r="F46" t="str">
            <v>2134370005682739</v>
          </cell>
          <cell r="G46" t="str">
            <v>20</v>
          </cell>
          <cell r="H46" t="str">
            <v>10</v>
          </cell>
          <cell r="I46" t="str">
            <v>10391</v>
          </cell>
        </row>
        <row r="46">
          <cell r="S46">
            <v>0</v>
          </cell>
        </row>
        <row r="46">
          <cell r="Z46" t="str">
            <v>11.5</v>
          </cell>
        </row>
        <row r="46">
          <cell r="AH46" t="str">
            <v>8</v>
          </cell>
        </row>
        <row r="46">
          <cell r="AM46" t="str">
            <v>8</v>
          </cell>
        </row>
        <row r="47">
          <cell r="A47" t="str">
            <v>刘帅龙</v>
          </cell>
          <cell r="B47" t="str">
            <v>上海产研中心</v>
          </cell>
          <cell r="C47" t="str">
            <v>产研二部-后台一组-开发</v>
          </cell>
        </row>
        <row r="47">
          <cell r="E47" t="str">
            <v>资深Java开发工程师</v>
          </cell>
          <cell r="F47" t="str">
            <v>17542721647586606</v>
          </cell>
          <cell r="G47" t="str">
            <v>23</v>
          </cell>
          <cell r="H47" t="str">
            <v>10</v>
          </cell>
          <cell r="I47" t="str">
            <v>12515</v>
          </cell>
        </row>
        <row r="47">
          <cell r="S47">
            <v>0</v>
          </cell>
        </row>
        <row r="47">
          <cell r="AH47" t="str">
            <v>21.5</v>
          </cell>
        </row>
        <row r="47">
          <cell r="AM47" t="str">
            <v>21.5</v>
          </cell>
        </row>
        <row r="48">
          <cell r="A48" t="str">
            <v>邱成</v>
          </cell>
          <cell r="B48" t="str">
            <v>上海产研中心</v>
          </cell>
          <cell r="C48" t="str">
            <v>产研二部-后台一组-开发</v>
          </cell>
        </row>
        <row r="48">
          <cell r="E48" t="str">
            <v>Java开发工程师</v>
          </cell>
          <cell r="F48" t="str">
            <v>16774627900156539</v>
          </cell>
          <cell r="G48" t="str">
            <v>20</v>
          </cell>
          <cell r="H48" t="str">
            <v>10</v>
          </cell>
          <cell r="I48" t="str">
            <v>9907</v>
          </cell>
        </row>
        <row r="48">
          <cell r="S48">
            <v>0</v>
          </cell>
        </row>
        <row r="48">
          <cell r="X48" t="str">
            <v>4.5</v>
          </cell>
        </row>
        <row r="49">
          <cell r="A49" t="str">
            <v>汤喆</v>
          </cell>
          <cell r="B49" t="str">
            <v>上海产研中心</v>
          </cell>
          <cell r="C49" t="str">
            <v>产研二部-后台一组-开发</v>
          </cell>
        </row>
        <row r="49">
          <cell r="E49" t="str">
            <v>研发主管</v>
          </cell>
          <cell r="F49" t="str">
            <v>0966650541882082</v>
          </cell>
          <cell r="G49" t="str">
            <v>21</v>
          </cell>
          <cell r="H49" t="str">
            <v>10</v>
          </cell>
          <cell r="I49" t="str">
            <v>11717</v>
          </cell>
        </row>
        <row r="49">
          <cell r="S49">
            <v>0</v>
          </cell>
        </row>
        <row r="49">
          <cell r="Z49" t="str">
            <v>8</v>
          </cell>
        </row>
        <row r="49">
          <cell r="AH49" t="str">
            <v>16</v>
          </cell>
        </row>
        <row r="49">
          <cell r="AM49" t="str">
            <v>16</v>
          </cell>
        </row>
        <row r="50">
          <cell r="A50" t="str">
            <v>张永峰</v>
          </cell>
          <cell r="B50" t="str">
            <v>上海产研中心</v>
          </cell>
          <cell r="C50" t="str">
            <v>产研二部-后台一组-开发</v>
          </cell>
        </row>
        <row r="50">
          <cell r="E50" t="str">
            <v>Java开发工程师</v>
          </cell>
          <cell r="F50" t="str">
            <v>17639491387903536</v>
          </cell>
          <cell r="G50" t="str">
            <v>5</v>
          </cell>
          <cell r="H50" t="str">
            <v>2</v>
          </cell>
          <cell r="I50" t="str">
            <v>2369</v>
          </cell>
        </row>
        <row r="50">
          <cell r="L50" t="str">
            <v>1</v>
          </cell>
          <cell r="M50" t="str">
            <v>112</v>
          </cell>
        </row>
        <row r="50">
          <cell r="S50">
            <v>0</v>
          </cell>
        </row>
        <row r="51">
          <cell r="A51" t="str">
            <v>郭洁</v>
          </cell>
          <cell r="B51" t="str">
            <v>上海产研中心</v>
          </cell>
          <cell r="C51" t="str">
            <v>产研二部-设计部</v>
          </cell>
        </row>
        <row r="51">
          <cell r="E51" t="str">
            <v>产品部经理</v>
          </cell>
          <cell r="F51" t="str">
            <v>23323229681178036</v>
          </cell>
          <cell r="G51" t="str">
            <v>21</v>
          </cell>
          <cell r="H51" t="str">
            <v>10</v>
          </cell>
          <cell r="I51" t="str">
            <v>10124</v>
          </cell>
          <cell r="J51" t="str">
            <v>17</v>
          </cell>
          <cell r="K51" t="str">
            <v>303</v>
          </cell>
        </row>
        <row r="51">
          <cell r="S51">
            <v>0</v>
          </cell>
        </row>
        <row r="51">
          <cell r="AH51" t="str">
            <v>4</v>
          </cell>
        </row>
        <row r="51">
          <cell r="AM51" t="str">
            <v>4</v>
          </cell>
        </row>
        <row r="52">
          <cell r="A52" t="str">
            <v>黄金伟</v>
          </cell>
          <cell r="B52" t="str">
            <v>上海产研中心</v>
          </cell>
          <cell r="C52" t="str">
            <v>产研二部-系统运维组</v>
          </cell>
        </row>
        <row r="52">
          <cell r="E52" t="str">
            <v>运维主管</v>
          </cell>
          <cell r="F52" t="str">
            <v>1620267924594739</v>
          </cell>
          <cell r="G52" t="str">
            <v>20</v>
          </cell>
          <cell r="H52" t="str">
            <v>10</v>
          </cell>
          <cell r="I52" t="str">
            <v>9847</v>
          </cell>
          <cell r="J52" t="str">
            <v>2</v>
          </cell>
          <cell r="K52" t="str">
            <v>27</v>
          </cell>
        </row>
        <row r="52">
          <cell r="S52">
            <v>0</v>
          </cell>
        </row>
        <row r="52">
          <cell r="X52" t="str">
            <v>3.5</v>
          </cell>
        </row>
        <row r="53">
          <cell r="A53" t="str">
            <v>许蒙恩</v>
          </cell>
          <cell r="B53" t="str">
            <v>上海产研中心</v>
          </cell>
          <cell r="C53" t="str">
            <v>产研二部-系统运维组</v>
          </cell>
        </row>
        <row r="53">
          <cell r="E53" t="str">
            <v>运维工程师</v>
          </cell>
          <cell r="F53" t="str">
            <v>17514211160439131</v>
          </cell>
          <cell r="G53" t="str">
            <v>20</v>
          </cell>
          <cell r="H53" t="str">
            <v>10</v>
          </cell>
          <cell r="I53" t="str">
            <v>10193</v>
          </cell>
        </row>
        <row r="53">
          <cell r="S53">
            <v>0</v>
          </cell>
        </row>
        <row r="54">
          <cell r="A54" t="str">
            <v>赵朝龙</v>
          </cell>
          <cell r="B54" t="str">
            <v>上海产研中心</v>
          </cell>
          <cell r="C54" t="str">
            <v>产研二部-系统运维组</v>
          </cell>
        </row>
        <row r="54">
          <cell r="E54" t="str">
            <v>运维工程师</v>
          </cell>
          <cell r="F54" t="str">
            <v>16768576553665916</v>
          </cell>
          <cell r="G54" t="str">
            <v>20</v>
          </cell>
          <cell r="H54" t="str">
            <v>10</v>
          </cell>
          <cell r="I54" t="str">
            <v>10238</v>
          </cell>
        </row>
        <row r="54">
          <cell r="S54">
            <v>0</v>
          </cell>
        </row>
        <row r="55">
          <cell r="A55" t="str">
            <v>佘竹</v>
          </cell>
          <cell r="B55" t="str">
            <v>上海产研中心</v>
          </cell>
          <cell r="C55" t="str">
            <v>产研二部-系统运维组</v>
          </cell>
        </row>
        <row r="55">
          <cell r="E55" t="str">
            <v>运维开发工程师</v>
          </cell>
          <cell r="F55" t="str">
            <v>17609278433921890</v>
          </cell>
          <cell r="G55" t="str">
            <v>20</v>
          </cell>
          <cell r="H55" t="str">
            <v>10</v>
          </cell>
          <cell r="I55" t="str">
            <v>10402</v>
          </cell>
        </row>
        <row r="55">
          <cell r="S55">
            <v>0</v>
          </cell>
        </row>
        <row r="56">
          <cell r="A56" t="str">
            <v>陈宇豪</v>
          </cell>
          <cell r="B56" t="str">
            <v>上海产研中心</v>
          </cell>
          <cell r="C56" t="str">
            <v>产研二部-业务管理一组-测试</v>
          </cell>
        </row>
        <row r="56">
          <cell r="E56" t="str">
            <v>测试工程师</v>
          </cell>
          <cell r="F56" t="str">
            <v>17530634462378155</v>
          </cell>
          <cell r="G56" t="str">
            <v>22</v>
          </cell>
          <cell r="H56" t="str">
            <v>10</v>
          </cell>
          <cell r="I56" t="str">
            <v>10994</v>
          </cell>
        </row>
        <row r="56">
          <cell r="S56">
            <v>0</v>
          </cell>
        </row>
        <row r="56">
          <cell r="AH56" t="str">
            <v>13.5</v>
          </cell>
        </row>
        <row r="56">
          <cell r="AM56" t="str">
            <v>13.5</v>
          </cell>
        </row>
        <row r="57">
          <cell r="A57" t="str">
            <v>王冉冉</v>
          </cell>
          <cell r="B57" t="str">
            <v>上海产研中心</v>
          </cell>
          <cell r="C57" t="str">
            <v>产研二部-业务管理一组-测试</v>
          </cell>
        </row>
        <row r="57">
          <cell r="E57" t="str">
            <v>测试主管</v>
          </cell>
          <cell r="F57" t="str">
            <v>16212182077378134</v>
          </cell>
          <cell r="G57" t="str">
            <v>22</v>
          </cell>
          <cell r="H57" t="str">
            <v>10</v>
          </cell>
          <cell r="I57" t="str">
            <v>11504</v>
          </cell>
          <cell r="J57" t="str">
            <v>1</v>
          </cell>
          <cell r="K57" t="str">
            <v>8</v>
          </cell>
        </row>
        <row r="57">
          <cell r="S57">
            <v>0</v>
          </cell>
        </row>
        <row r="57">
          <cell r="AH57" t="str">
            <v>14</v>
          </cell>
        </row>
        <row r="57">
          <cell r="AM57" t="str">
            <v>14</v>
          </cell>
        </row>
        <row r="58">
          <cell r="A58" t="str">
            <v>姚继英</v>
          </cell>
          <cell r="B58" t="str">
            <v>上海产研中心</v>
          </cell>
          <cell r="C58" t="str">
            <v>产研二部-业务管理一组-测试</v>
          </cell>
        </row>
        <row r="58">
          <cell r="E58" t="str">
            <v>测试工程师</v>
          </cell>
          <cell r="F58" t="str">
            <v>17633454726332106</v>
          </cell>
          <cell r="G58" t="str">
            <v>10</v>
          </cell>
          <cell r="H58" t="str">
            <v>4</v>
          </cell>
          <cell r="I58" t="str">
            <v>4834</v>
          </cell>
        </row>
        <row r="58">
          <cell r="Q58" t="str">
            <v>1</v>
          </cell>
        </row>
        <row r="58">
          <cell r="S58">
            <v>1</v>
          </cell>
        </row>
        <row r="59">
          <cell r="A59" t="str">
            <v>郑静</v>
          </cell>
          <cell r="B59" t="str">
            <v>上海产研中心</v>
          </cell>
          <cell r="C59" t="str">
            <v>产研二部-业务管理一组-产品</v>
          </cell>
        </row>
        <row r="59">
          <cell r="E59" t="str">
            <v>产品经理</v>
          </cell>
          <cell r="F59" t="str">
            <v>17585075531179480</v>
          </cell>
          <cell r="G59" t="str">
            <v>19</v>
          </cell>
          <cell r="H59" t="str">
            <v>10</v>
          </cell>
          <cell r="I59" t="str">
            <v>9496</v>
          </cell>
        </row>
        <row r="59">
          <cell r="S59">
            <v>0</v>
          </cell>
        </row>
        <row r="59">
          <cell r="X59" t="str">
            <v>8</v>
          </cell>
        </row>
        <row r="60">
          <cell r="A60" t="str">
            <v>陈旺</v>
          </cell>
          <cell r="B60" t="str">
            <v>上海产研中心</v>
          </cell>
          <cell r="C60" t="str">
            <v>产研二部-业务管理一组-开发</v>
          </cell>
        </row>
        <row r="60">
          <cell r="E60" t="str">
            <v>前端开发工程师</v>
          </cell>
          <cell r="F60" t="str">
            <v>1724815552295828</v>
          </cell>
          <cell r="G60" t="str">
            <v>22</v>
          </cell>
          <cell r="H60" t="str">
            <v>10</v>
          </cell>
          <cell r="I60" t="str">
            <v>12196</v>
          </cell>
        </row>
        <row r="60">
          <cell r="S60">
            <v>0</v>
          </cell>
        </row>
        <row r="60">
          <cell r="AH60" t="str">
            <v>16</v>
          </cell>
        </row>
        <row r="60">
          <cell r="AJ60" t="str">
            <v>16</v>
          </cell>
        </row>
        <row r="61">
          <cell r="A61" t="str">
            <v>李浩然</v>
          </cell>
          <cell r="B61" t="str">
            <v>上海产研中心</v>
          </cell>
          <cell r="C61" t="str">
            <v>产研二部-业务管理一组-开发</v>
          </cell>
        </row>
        <row r="61">
          <cell r="E61" t="str">
            <v>资深前端开发工程师</v>
          </cell>
          <cell r="F61" t="str">
            <v>16187992192558570</v>
          </cell>
          <cell r="G61" t="str">
            <v>20</v>
          </cell>
          <cell r="H61" t="str">
            <v>10</v>
          </cell>
          <cell r="I61" t="str">
            <v>9730</v>
          </cell>
          <cell r="J61" t="str">
            <v>2</v>
          </cell>
          <cell r="K61" t="str">
            <v>5</v>
          </cell>
        </row>
        <row r="61">
          <cell r="S61">
            <v>0</v>
          </cell>
        </row>
        <row r="61">
          <cell r="Z61" t="str">
            <v>3</v>
          </cell>
        </row>
        <row r="62">
          <cell r="A62" t="str">
            <v>李希栋</v>
          </cell>
          <cell r="B62" t="str">
            <v>上海产研中心</v>
          </cell>
          <cell r="C62" t="str">
            <v>产研二部-业务管理一组-开发</v>
          </cell>
        </row>
        <row r="62">
          <cell r="E62" t="str">
            <v>PHP开发工程师</v>
          </cell>
          <cell r="F62" t="str">
            <v>17258475438254643</v>
          </cell>
          <cell r="G62" t="str">
            <v>20</v>
          </cell>
          <cell r="H62" t="str">
            <v>10</v>
          </cell>
          <cell r="I62" t="str">
            <v>10180</v>
          </cell>
        </row>
        <row r="62">
          <cell r="S62">
            <v>0</v>
          </cell>
        </row>
        <row r="63">
          <cell r="A63" t="str">
            <v>毛意伟</v>
          </cell>
          <cell r="B63" t="str">
            <v>上海产研中心</v>
          </cell>
          <cell r="C63" t="str">
            <v>产研二部-业务管理一组-开发</v>
          </cell>
        </row>
        <row r="63">
          <cell r="E63" t="str">
            <v>研发主管</v>
          </cell>
          <cell r="F63" t="str">
            <v>204734530527324683</v>
          </cell>
          <cell r="G63" t="str">
            <v>21</v>
          </cell>
          <cell r="H63" t="str">
            <v>10</v>
          </cell>
          <cell r="I63" t="str">
            <v>11034</v>
          </cell>
          <cell r="J63" t="str">
            <v>1</v>
          </cell>
          <cell r="K63" t="str">
            <v>2</v>
          </cell>
        </row>
        <row r="63">
          <cell r="S63">
            <v>0</v>
          </cell>
        </row>
        <row r="63">
          <cell r="Z63" t="str">
            <v>1</v>
          </cell>
        </row>
        <row r="63">
          <cell r="AH63" t="str">
            <v>8</v>
          </cell>
        </row>
        <row r="63">
          <cell r="AM63" t="str">
            <v>8</v>
          </cell>
        </row>
        <row r="64">
          <cell r="A64" t="str">
            <v>王付佳</v>
          </cell>
          <cell r="B64" t="str">
            <v>上海产研中心</v>
          </cell>
          <cell r="C64" t="str">
            <v>产研二部-业务管理一组-开发</v>
          </cell>
        </row>
        <row r="64">
          <cell r="E64" t="str">
            <v>前端开发工程师</v>
          </cell>
          <cell r="F64" t="str">
            <v>15982353966879745</v>
          </cell>
          <cell r="G64" t="str">
            <v>22</v>
          </cell>
          <cell r="H64" t="str">
            <v>10</v>
          </cell>
          <cell r="I64" t="str">
            <v>11791</v>
          </cell>
        </row>
        <row r="64">
          <cell r="S64">
            <v>0</v>
          </cell>
        </row>
        <row r="64">
          <cell r="AH64" t="str">
            <v>11</v>
          </cell>
        </row>
        <row r="64">
          <cell r="AJ64" t="str">
            <v>11</v>
          </cell>
        </row>
        <row r="65">
          <cell r="A65" t="str">
            <v>王晓倩</v>
          </cell>
          <cell r="B65" t="str">
            <v>上海产研中心</v>
          </cell>
          <cell r="C65" t="str">
            <v>产研二部-业务管理一组-开发</v>
          </cell>
        </row>
        <row r="65">
          <cell r="E65" t="str">
            <v>PHP开发工程师</v>
          </cell>
          <cell r="F65" t="str">
            <v>183532150529257985</v>
          </cell>
          <cell r="G65" t="str">
            <v>21</v>
          </cell>
          <cell r="H65" t="str">
            <v>10</v>
          </cell>
          <cell r="I65" t="str">
            <v>10684</v>
          </cell>
        </row>
        <row r="65">
          <cell r="S65">
            <v>0</v>
          </cell>
        </row>
        <row r="65">
          <cell r="AH65" t="str">
            <v>5</v>
          </cell>
        </row>
        <row r="65">
          <cell r="AM65" t="str">
            <v>5</v>
          </cell>
        </row>
        <row r="66">
          <cell r="A66" t="str">
            <v>王之枫</v>
          </cell>
          <cell r="B66" t="str">
            <v>上海产研中心</v>
          </cell>
          <cell r="C66" t="str">
            <v>产研二部-业务管理一组-开发</v>
          </cell>
        </row>
        <row r="66">
          <cell r="E66" t="str">
            <v>PHP开发工程师</v>
          </cell>
          <cell r="F66" t="str">
            <v>16938790975552501</v>
          </cell>
          <cell r="G66" t="str">
            <v>20</v>
          </cell>
          <cell r="H66" t="str">
            <v>10</v>
          </cell>
          <cell r="I66" t="str">
            <v>9657</v>
          </cell>
        </row>
        <row r="66">
          <cell r="S66">
            <v>0</v>
          </cell>
        </row>
        <row r="66">
          <cell r="AF66" t="str">
            <v>0.5</v>
          </cell>
        </row>
        <row r="67">
          <cell r="A67" t="str">
            <v>徐康</v>
          </cell>
          <cell r="B67" t="str">
            <v>上海产研中心</v>
          </cell>
          <cell r="C67" t="str">
            <v>产研二部-业务管理一组-开发</v>
          </cell>
        </row>
        <row r="67">
          <cell r="E67" t="str">
            <v>前端开发工程师</v>
          </cell>
          <cell r="F67" t="str">
            <v>16067011923507996</v>
          </cell>
          <cell r="G67" t="str">
            <v>22</v>
          </cell>
          <cell r="H67" t="str">
            <v>10</v>
          </cell>
          <cell r="I67" t="str">
            <v>11265</v>
          </cell>
        </row>
        <row r="67">
          <cell r="S67">
            <v>0</v>
          </cell>
        </row>
        <row r="67">
          <cell r="AH67" t="str">
            <v>16</v>
          </cell>
        </row>
        <row r="67">
          <cell r="AJ67" t="str">
            <v>16</v>
          </cell>
        </row>
        <row r="68">
          <cell r="A68" t="str">
            <v>张积隆</v>
          </cell>
          <cell r="B68" t="str">
            <v>上海产研中心</v>
          </cell>
          <cell r="C68" t="str">
            <v>产研二部-业务管理一组-开发</v>
          </cell>
        </row>
        <row r="68">
          <cell r="E68" t="str">
            <v>PHP开发工程师</v>
          </cell>
          <cell r="F68" t="str">
            <v>17157381893744839</v>
          </cell>
          <cell r="G68" t="str">
            <v>24</v>
          </cell>
          <cell r="H68" t="str">
            <v>10</v>
          </cell>
          <cell r="I68" t="str">
            <v>13176</v>
          </cell>
          <cell r="J68" t="str">
            <v>1</v>
          </cell>
          <cell r="K68" t="str">
            <v>4</v>
          </cell>
        </row>
        <row r="68">
          <cell r="S68">
            <v>0</v>
          </cell>
        </row>
        <row r="68">
          <cell r="AH68" t="str">
            <v>32</v>
          </cell>
        </row>
        <row r="68">
          <cell r="AJ68" t="str">
            <v>32</v>
          </cell>
        </row>
        <row r="69">
          <cell r="A69" t="str">
            <v>赵德正</v>
          </cell>
          <cell r="B69" t="str">
            <v>上海产研中心</v>
          </cell>
          <cell r="C69" t="str">
            <v>产研二部-业务管理一组-开发</v>
          </cell>
        </row>
        <row r="69">
          <cell r="E69" t="str">
            <v>前端开发工程师</v>
          </cell>
          <cell r="F69" t="str">
            <v>16823877531313477</v>
          </cell>
          <cell r="G69" t="str">
            <v>20</v>
          </cell>
          <cell r="H69" t="str">
            <v>10</v>
          </cell>
          <cell r="I69" t="str">
            <v>10092</v>
          </cell>
        </row>
        <row r="69">
          <cell r="S69">
            <v>0</v>
          </cell>
        </row>
        <row r="69">
          <cell r="Z69" t="str">
            <v>8</v>
          </cell>
        </row>
        <row r="69">
          <cell r="AH69" t="str">
            <v>8</v>
          </cell>
        </row>
        <row r="69">
          <cell r="AM69" t="str">
            <v>8</v>
          </cell>
        </row>
        <row r="70">
          <cell r="A70" t="str">
            <v>周小敏</v>
          </cell>
          <cell r="B70" t="str">
            <v>上海产研中心</v>
          </cell>
          <cell r="C70" t="str">
            <v>产研二部-业务管理一组-开发</v>
          </cell>
        </row>
        <row r="70">
          <cell r="E70" t="str">
            <v>PHP开发工程师</v>
          </cell>
          <cell r="F70" t="str">
            <v>17555698649876742</v>
          </cell>
          <cell r="G70" t="str">
            <v>22</v>
          </cell>
          <cell r="H70" t="str">
            <v>10</v>
          </cell>
          <cell r="I70" t="str">
            <v>11232</v>
          </cell>
        </row>
        <row r="70">
          <cell r="S70">
            <v>0</v>
          </cell>
        </row>
        <row r="70">
          <cell r="AH70" t="str">
            <v>15.5</v>
          </cell>
        </row>
        <row r="70">
          <cell r="AJ70" t="str">
            <v>7.5</v>
          </cell>
        </row>
        <row r="70">
          <cell r="AM70" t="str">
            <v>8</v>
          </cell>
        </row>
        <row r="71">
          <cell r="A71" t="str">
            <v>张潭辉</v>
          </cell>
          <cell r="B71" t="str">
            <v>上海产研中心</v>
          </cell>
          <cell r="C71" t="str">
            <v>产研二部-业务管理一组-设计</v>
          </cell>
        </row>
        <row r="71">
          <cell r="E71" t="str">
            <v>UI设计师</v>
          </cell>
          <cell r="F71" t="str">
            <v>15900277285196583</v>
          </cell>
          <cell r="G71" t="str">
            <v>17</v>
          </cell>
          <cell r="H71" t="str">
            <v>10</v>
          </cell>
          <cell r="I71" t="str">
            <v>8447</v>
          </cell>
          <cell r="J71" t="str">
            <v>2</v>
          </cell>
          <cell r="K71" t="str">
            <v>10</v>
          </cell>
        </row>
        <row r="71">
          <cell r="S71">
            <v>0</v>
          </cell>
        </row>
        <row r="71">
          <cell r="X71" t="str">
            <v>24</v>
          </cell>
        </row>
        <row r="72">
          <cell r="A72" t="str">
            <v>焦玉美</v>
          </cell>
          <cell r="B72" t="str">
            <v>上海产研中心</v>
          </cell>
          <cell r="C72" t="str">
            <v>产研三部-BI组</v>
          </cell>
        </row>
        <row r="72">
          <cell r="E72" t="str">
            <v>数据开发工程师</v>
          </cell>
          <cell r="F72" t="str">
            <v>17645542920866070</v>
          </cell>
        </row>
        <row r="72">
          <cell r="S72">
            <v>0</v>
          </cell>
        </row>
        <row r="73">
          <cell r="A73" t="str">
            <v>罗细娟</v>
          </cell>
          <cell r="B73" t="str">
            <v>上海产研中心</v>
          </cell>
          <cell r="C73" t="str">
            <v>产研三部-BI组</v>
          </cell>
        </row>
        <row r="73">
          <cell r="E73" t="str">
            <v>数据开发主管</v>
          </cell>
          <cell r="F73" t="str">
            <v>163089645697616</v>
          </cell>
          <cell r="G73" t="str">
            <v>20</v>
          </cell>
          <cell r="H73" t="str">
            <v>10</v>
          </cell>
          <cell r="I73" t="str">
            <v>10413</v>
          </cell>
          <cell r="J73" t="str">
            <v>6</v>
          </cell>
          <cell r="K73" t="str">
            <v>32</v>
          </cell>
        </row>
        <row r="73">
          <cell r="S73">
            <v>0</v>
          </cell>
        </row>
        <row r="73">
          <cell r="Z73" t="str">
            <v>20.5</v>
          </cell>
        </row>
        <row r="73">
          <cell r="AH73" t="str">
            <v>16</v>
          </cell>
        </row>
        <row r="73">
          <cell r="AM73" t="str">
            <v>16</v>
          </cell>
        </row>
        <row r="74">
          <cell r="A74" t="str">
            <v>杨哲彬</v>
          </cell>
          <cell r="B74" t="str">
            <v>上海产研中心</v>
          </cell>
          <cell r="C74" t="str">
            <v>产研三部-BI组</v>
          </cell>
        </row>
        <row r="74">
          <cell r="E74" t="str">
            <v>数据开发工程师</v>
          </cell>
          <cell r="F74" t="str">
            <v>17530628791507710</v>
          </cell>
          <cell r="G74" t="str">
            <v>22</v>
          </cell>
          <cell r="H74" t="str">
            <v>10</v>
          </cell>
          <cell r="I74" t="str">
            <v>12420</v>
          </cell>
        </row>
        <row r="74">
          <cell r="S74">
            <v>0</v>
          </cell>
        </row>
        <row r="74">
          <cell r="AH74" t="str">
            <v>8</v>
          </cell>
        </row>
        <row r="74">
          <cell r="AJ74" t="str">
            <v>8</v>
          </cell>
        </row>
        <row r="75">
          <cell r="A75" t="str">
            <v>王沨</v>
          </cell>
          <cell r="B75" t="str">
            <v>上海产研中心</v>
          </cell>
          <cell r="C75" t="str">
            <v>产研三部-DIM组-测试</v>
          </cell>
        </row>
        <row r="75">
          <cell r="E75" t="str">
            <v>测试主管</v>
          </cell>
          <cell r="F75" t="str">
            <v>16202680196665784</v>
          </cell>
          <cell r="G75" t="str">
            <v>17</v>
          </cell>
          <cell r="H75" t="str">
            <v>10</v>
          </cell>
          <cell r="I75" t="str">
            <v>10077</v>
          </cell>
        </row>
        <row r="75">
          <cell r="S75">
            <v>0</v>
          </cell>
        </row>
        <row r="75">
          <cell r="AC75" t="str">
            <v>3</v>
          </cell>
        </row>
        <row r="76">
          <cell r="A76" t="str">
            <v>张伟君</v>
          </cell>
          <cell r="B76" t="str">
            <v>上海产研中心</v>
          </cell>
          <cell r="C76" t="str">
            <v>产研三部-DIM组-测试</v>
          </cell>
        </row>
        <row r="76">
          <cell r="E76" t="str">
            <v>测试工程师</v>
          </cell>
          <cell r="F76" t="str">
            <v>17585080278776521</v>
          </cell>
          <cell r="G76" t="str">
            <v>20</v>
          </cell>
          <cell r="H76" t="str">
            <v>10</v>
          </cell>
          <cell r="I76" t="str">
            <v>11220</v>
          </cell>
          <cell r="J76" t="str">
            <v>1</v>
          </cell>
          <cell r="K76" t="str">
            <v>2</v>
          </cell>
        </row>
        <row r="76">
          <cell r="S76">
            <v>0</v>
          </cell>
        </row>
        <row r="77">
          <cell r="A77" t="str">
            <v>闫丽扬</v>
          </cell>
          <cell r="B77" t="str">
            <v>上海产研中心</v>
          </cell>
          <cell r="C77" t="str">
            <v>产研三部-DIM组-测试</v>
          </cell>
        </row>
        <row r="77">
          <cell r="E77" t="str">
            <v>测试工程师</v>
          </cell>
          <cell r="F77" t="str">
            <v>17337096765775826</v>
          </cell>
          <cell r="G77" t="str">
            <v>21</v>
          </cell>
          <cell r="H77" t="str">
            <v>10</v>
          </cell>
          <cell r="I77" t="str">
            <v>11088</v>
          </cell>
          <cell r="J77" t="str">
            <v>2</v>
          </cell>
          <cell r="K77" t="str">
            <v>4</v>
          </cell>
        </row>
        <row r="77">
          <cell r="S77">
            <v>0</v>
          </cell>
        </row>
        <row r="77">
          <cell r="Z77" t="str">
            <v>6</v>
          </cell>
        </row>
        <row r="77">
          <cell r="AH77" t="str">
            <v>8</v>
          </cell>
        </row>
        <row r="77">
          <cell r="AM77" t="str">
            <v>8</v>
          </cell>
        </row>
        <row r="78">
          <cell r="A78" t="str">
            <v>夏伶慧</v>
          </cell>
          <cell r="B78" t="str">
            <v>上海产研中心</v>
          </cell>
          <cell r="C78" t="str">
            <v>产研三部-DIM组-产品</v>
          </cell>
        </row>
        <row r="78">
          <cell r="E78" t="str">
            <v>产品经理</v>
          </cell>
          <cell r="F78" t="str">
            <v>1690855909898507</v>
          </cell>
          <cell r="G78" t="str">
            <v>20</v>
          </cell>
          <cell r="H78" t="str">
            <v>10</v>
          </cell>
          <cell r="I78" t="str">
            <v>9090</v>
          </cell>
          <cell r="J78" t="str">
            <v>4</v>
          </cell>
          <cell r="K78" t="str">
            <v>65</v>
          </cell>
          <cell r="L78" t="str">
            <v>13</v>
          </cell>
          <cell r="M78" t="str">
            <v>763</v>
          </cell>
        </row>
        <row r="78">
          <cell r="S78">
            <v>0</v>
          </cell>
        </row>
        <row r="78">
          <cell r="AF78" t="str">
            <v>1</v>
          </cell>
        </row>
        <row r="79">
          <cell r="A79" t="str">
            <v>陈慧云</v>
          </cell>
          <cell r="B79" t="str">
            <v>上海产研中心</v>
          </cell>
          <cell r="C79" t="str">
            <v>产研三部-DIM组-开发</v>
          </cell>
        </row>
        <row r="79">
          <cell r="E79" t="str">
            <v>前端开发工程师</v>
          </cell>
          <cell r="F79" t="str">
            <v>17530627667975748</v>
          </cell>
          <cell r="G79" t="str">
            <v>20</v>
          </cell>
          <cell r="H79" t="str">
            <v>10</v>
          </cell>
          <cell r="I79" t="str">
            <v>11181</v>
          </cell>
        </row>
        <row r="79">
          <cell r="S79">
            <v>0</v>
          </cell>
        </row>
        <row r="80">
          <cell r="A80" t="str">
            <v>李贵洲</v>
          </cell>
          <cell r="B80" t="str">
            <v>上海产研中心</v>
          </cell>
          <cell r="C80" t="str">
            <v>产研三部-DIM组-开发</v>
          </cell>
        </row>
        <row r="80">
          <cell r="E80" t="str">
            <v>研发主管</v>
          </cell>
          <cell r="F80" t="str">
            <v>15983220015163034</v>
          </cell>
          <cell r="G80" t="str">
            <v>22</v>
          </cell>
          <cell r="H80" t="str">
            <v>10</v>
          </cell>
          <cell r="I80" t="str">
            <v>13564</v>
          </cell>
        </row>
        <row r="80">
          <cell r="S80">
            <v>0</v>
          </cell>
        </row>
        <row r="80">
          <cell r="AH80" t="str">
            <v>15</v>
          </cell>
        </row>
        <row r="80">
          <cell r="AJ80" t="str">
            <v>15</v>
          </cell>
        </row>
        <row r="81">
          <cell r="A81" t="str">
            <v>李帅华</v>
          </cell>
          <cell r="B81" t="str">
            <v>上海产研中心</v>
          </cell>
          <cell r="C81" t="str">
            <v>产研三部-DIM组-开发</v>
          </cell>
        </row>
        <row r="81">
          <cell r="E81" t="str">
            <v>前端开发工程师</v>
          </cell>
          <cell r="F81" t="str">
            <v>16819553909171390</v>
          </cell>
          <cell r="G81" t="str">
            <v>20</v>
          </cell>
          <cell r="H81" t="str">
            <v>10</v>
          </cell>
          <cell r="I81" t="str">
            <v>11329</v>
          </cell>
        </row>
        <row r="81">
          <cell r="S81">
            <v>0</v>
          </cell>
        </row>
        <row r="82">
          <cell r="A82" t="str">
            <v>李赢</v>
          </cell>
          <cell r="B82" t="str">
            <v>上海产研中心</v>
          </cell>
          <cell r="C82" t="str">
            <v>产研三部-DIM组-开发</v>
          </cell>
        </row>
        <row r="82">
          <cell r="E82" t="str">
            <v>PHP开发工程师</v>
          </cell>
          <cell r="F82" t="str">
            <v>17573020893554660</v>
          </cell>
          <cell r="G82" t="str">
            <v>20</v>
          </cell>
          <cell r="H82" t="str">
            <v>10</v>
          </cell>
          <cell r="I82" t="str">
            <v>11379</v>
          </cell>
          <cell r="J82" t="str">
            <v>2</v>
          </cell>
          <cell r="K82" t="str">
            <v>7</v>
          </cell>
        </row>
        <row r="82">
          <cell r="S82">
            <v>0</v>
          </cell>
        </row>
        <row r="83">
          <cell r="A83" t="str">
            <v>杨宇飞</v>
          </cell>
          <cell r="B83" t="str">
            <v>上海产研中心</v>
          </cell>
          <cell r="C83" t="str">
            <v>产研三部-DIM组-开发</v>
          </cell>
        </row>
        <row r="83">
          <cell r="E83" t="str">
            <v>PHP开发工程师</v>
          </cell>
          <cell r="F83" t="str">
            <v>17599756054674568</v>
          </cell>
          <cell r="G83" t="str">
            <v>20</v>
          </cell>
          <cell r="H83" t="str">
            <v>10</v>
          </cell>
          <cell r="I83" t="str">
            <v>11414</v>
          </cell>
        </row>
        <row r="83">
          <cell r="S83">
            <v>0</v>
          </cell>
        </row>
        <row r="84">
          <cell r="A84" t="str">
            <v>臧兆鋆</v>
          </cell>
          <cell r="B84" t="str">
            <v>上海产研中心</v>
          </cell>
          <cell r="C84" t="str">
            <v>产研三部-DIM组-开发</v>
          </cell>
        </row>
        <row r="84">
          <cell r="E84" t="str">
            <v>PHP开发工程师</v>
          </cell>
          <cell r="F84" t="str">
            <v>16831659767657683</v>
          </cell>
          <cell r="G84" t="str">
            <v>21</v>
          </cell>
          <cell r="H84" t="str">
            <v>10</v>
          </cell>
          <cell r="I84" t="str">
            <v>11472</v>
          </cell>
        </row>
        <row r="84">
          <cell r="S84">
            <v>0</v>
          </cell>
        </row>
        <row r="84">
          <cell r="Z84" t="str">
            <v>9.5</v>
          </cell>
        </row>
        <row r="84">
          <cell r="AH84" t="str">
            <v>5</v>
          </cell>
        </row>
        <row r="84">
          <cell r="AM84" t="str">
            <v>5</v>
          </cell>
        </row>
        <row r="85">
          <cell r="A85" t="str">
            <v>张程莹</v>
          </cell>
          <cell r="B85" t="str">
            <v>深圳考勤组（研发团队）</v>
          </cell>
          <cell r="C85" t="str">
            <v>产研三部-测试部-测试二部-业务管理三组测试组</v>
          </cell>
        </row>
        <row r="85">
          <cell r="E85" t="str">
            <v>测试主管</v>
          </cell>
          <cell r="F85" t="str">
            <v>16914596109847929</v>
          </cell>
          <cell r="G85" t="str">
            <v>20</v>
          </cell>
          <cell r="H85" t="str">
            <v>10</v>
          </cell>
          <cell r="I85" t="str">
            <v>9920</v>
          </cell>
          <cell r="J85" t="str">
            <v>1</v>
          </cell>
          <cell r="K85" t="str">
            <v>2</v>
          </cell>
        </row>
        <row r="85">
          <cell r="S85">
            <v>0</v>
          </cell>
        </row>
        <row r="86">
          <cell r="A86" t="str">
            <v>孙超</v>
          </cell>
          <cell r="B86" t="str">
            <v>上海产研中心</v>
          </cell>
          <cell r="C86" t="str">
            <v>产研三部-产品部-业务管理二组产品组</v>
          </cell>
        </row>
        <row r="86">
          <cell r="E86" t="str">
            <v>产品主管</v>
          </cell>
          <cell r="F86" t="str">
            <v>16944839870716440</v>
          </cell>
          <cell r="G86" t="str">
            <v>20</v>
          </cell>
          <cell r="H86" t="str">
            <v>10</v>
          </cell>
          <cell r="I86" t="str">
            <v>11103</v>
          </cell>
          <cell r="J86" t="str">
            <v>2</v>
          </cell>
          <cell r="K86" t="str">
            <v>3</v>
          </cell>
        </row>
        <row r="86">
          <cell r="S86">
            <v>0</v>
          </cell>
        </row>
        <row r="87">
          <cell r="A87" t="str">
            <v>李建鹏</v>
          </cell>
          <cell r="B87" t="str">
            <v>上海产研中心</v>
          </cell>
          <cell r="C87" t="str">
            <v>产研三部-家长通二组-测试</v>
          </cell>
        </row>
        <row r="87">
          <cell r="E87" t="str">
            <v>测试工程师</v>
          </cell>
          <cell r="F87" t="str">
            <v>17579043921135183</v>
          </cell>
          <cell r="G87" t="str">
            <v>21</v>
          </cell>
          <cell r="H87" t="str">
            <v>10</v>
          </cell>
          <cell r="I87" t="str">
            <v>12172</v>
          </cell>
        </row>
        <row r="87">
          <cell r="S87">
            <v>0</v>
          </cell>
        </row>
        <row r="87">
          <cell r="AH87" t="str">
            <v>8</v>
          </cell>
        </row>
        <row r="87">
          <cell r="AJ87" t="str">
            <v>8</v>
          </cell>
        </row>
        <row r="88">
          <cell r="A88" t="str">
            <v>史文楠</v>
          </cell>
          <cell r="B88" t="str">
            <v>上海产研中心</v>
          </cell>
          <cell r="C88" t="str">
            <v>产研三部-家长通二组-测试</v>
          </cell>
        </row>
        <row r="88">
          <cell r="E88" t="str">
            <v>测试主管</v>
          </cell>
          <cell r="F88" t="str">
            <v>17609256671001020</v>
          </cell>
          <cell r="G88" t="str">
            <v>20</v>
          </cell>
          <cell r="H88" t="str">
            <v>10</v>
          </cell>
          <cell r="I88" t="str">
            <v>11062</v>
          </cell>
        </row>
        <row r="88">
          <cell r="S88">
            <v>0</v>
          </cell>
        </row>
        <row r="89">
          <cell r="A89" t="str">
            <v>马艳欣</v>
          </cell>
          <cell r="B89" t="str">
            <v>上海产研中心</v>
          </cell>
          <cell r="C89" t="str">
            <v>产研三部-家长通二组-产品</v>
          </cell>
        </row>
        <row r="89">
          <cell r="E89" t="str">
            <v>产品经理</v>
          </cell>
          <cell r="F89" t="str">
            <v>1762134867399753</v>
          </cell>
          <cell r="G89" t="str">
            <v>20</v>
          </cell>
          <cell r="H89" t="str">
            <v>8</v>
          </cell>
          <cell r="I89" t="str">
            <v>11340</v>
          </cell>
        </row>
        <row r="89">
          <cell r="L89" t="str">
            <v>1</v>
          </cell>
          <cell r="M89" t="str">
            <v>77</v>
          </cell>
        </row>
        <row r="89">
          <cell r="S89">
            <v>0</v>
          </cell>
        </row>
        <row r="90">
          <cell r="A90" t="str">
            <v>陈柄杰</v>
          </cell>
          <cell r="B90" t="str">
            <v>上海产研中心</v>
          </cell>
          <cell r="C90" t="str">
            <v>产研三部-家长通二组-开发</v>
          </cell>
        </row>
        <row r="90">
          <cell r="E90" t="str">
            <v>PHP开发工程师</v>
          </cell>
          <cell r="F90" t="str">
            <v>17415722131328445</v>
          </cell>
          <cell r="G90" t="str">
            <v>20</v>
          </cell>
          <cell r="H90" t="str">
            <v>10</v>
          </cell>
          <cell r="I90" t="str">
            <v>10255</v>
          </cell>
        </row>
        <row r="90">
          <cell r="S90">
            <v>0</v>
          </cell>
        </row>
        <row r="91">
          <cell r="A91" t="str">
            <v>池玉冬</v>
          </cell>
          <cell r="B91" t="str">
            <v>上海产研中心</v>
          </cell>
          <cell r="C91" t="str">
            <v>产研三部-家长通二组-开发</v>
          </cell>
        </row>
        <row r="91">
          <cell r="E91" t="str">
            <v>前端开发工程师</v>
          </cell>
          <cell r="F91" t="str">
            <v>17599753007053981</v>
          </cell>
          <cell r="G91" t="str">
            <v>20</v>
          </cell>
          <cell r="H91" t="str">
            <v>10</v>
          </cell>
          <cell r="I91" t="str">
            <v>10592</v>
          </cell>
        </row>
        <row r="91">
          <cell r="S91">
            <v>0</v>
          </cell>
        </row>
        <row r="92">
          <cell r="A92" t="str">
            <v>黄少杰</v>
          </cell>
          <cell r="B92" t="str">
            <v>上海产研中心</v>
          </cell>
          <cell r="C92" t="str">
            <v>产研三部-家长通二组-开发</v>
          </cell>
        </row>
        <row r="92">
          <cell r="E92" t="str">
            <v>前端开发工程师</v>
          </cell>
          <cell r="F92" t="str">
            <v>17616162611345272</v>
          </cell>
          <cell r="G92" t="str">
            <v>20</v>
          </cell>
          <cell r="H92" t="str">
            <v>10</v>
          </cell>
          <cell r="I92" t="str">
            <v>10403</v>
          </cell>
        </row>
        <row r="92">
          <cell r="S92">
            <v>0</v>
          </cell>
        </row>
        <row r="93">
          <cell r="A93" t="str">
            <v>李文玉</v>
          </cell>
          <cell r="B93" t="str">
            <v>上海产研中心</v>
          </cell>
          <cell r="C93" t="str">
            <v>产研三部-家长通二组-开发</v>
          </cell>
        </row>
        <row r="93">
          <cell r="E93" t="str">
            <v>前端开发工程师</v>
          </cell>
          <cell r="F93" t="str">
            <v>17574697241076073</v>
          </cell>
          <cell r="G93" t="str">
            <v>20</v>
          </cell>
          <cell r="H93" t="str">
            <v>10</v>
          </cell>
          <cell r="I93" t="str">
            <v>10122</v>
          </cell>
          <cell r="J93" t="str">
            <v>4</v>
          </cell>
          <cell r="K93" t="str">
            <v>5</v>
          </cell>
        </row>
        <row r="93">
          <cell r="S93">
            <v>0</v>
          </cell>
        </row>
        <row r="94">
          <cell r="A94" t="str">
            <v>张杰</v>
          </cell>
          <cell r="B94" t="str">
            <v>上海产研中心</v>
          </cell>
          <cell r="C94" t="str">
            <v>产研三部-家长通二组-开发</v>
          </cell>
        </row>
        <row r="94">
          <cell r="E94" t="str">
            <v>研发主管</v>
          </cell>
          <cell r="F94" t="str">
            <v>17621363394836407</v>
          </cell>
          <cell r="G94" t="str">
            <v>20</v>
          </cell>
          <cell r="H94" t="str">
            <v>8</v>
          </cell>
          <cell r="I94" t="str">
            <v>10361</v>
          </cell>
        </row>
        <row r="94">
          <cell r="Q94" t="str">
            <v>1</v>
          </cell>
        </row>
        <row r="94">
          <cell r="S94">
            <v>1</v>
          </cell>
        </row>
        <row r="94">
          <cell r="X94" t="str">
            <v>1</v>
          </cell>
        </row>
        <row r="95">
          <cell r="A95" t="str">
            <v>陆其明</v>
          </cell>
          <cell r="B95" t="str">
            <v>上海产研中心</v>
          </cell>
          <cell r="C95" t="str">
            <v>产研三部-家长通一组</v>
          </cell>
        </row>
        <row r="95">
          <cell r="E95" t="str">
            <v>研发副总</v>
          </cell>
          <cell r="F95" t="str">
            <v>17513362495946566</v>
          </cell>
          <cell r="G95" t="str">
            <v>18</v>
          </cell>
          <cell r="H95" t="str">
            <v>10</v>
          </cell>
          <cell r="I95" t="str">
            <v>11113</v>
          </cell>
          <cell r="J95" t="str">
            <v>1</v>
          </cell>
          <cell r="K95" t="str">
            <v>2</v>
          </cell>
        </row>
        <row r="95">
          <cell r="S95">
            <v>0</v>
          </cell>
        </row>
        <row r="95">
          <cell r="U95" t="str">
            <v>2.56</v>
          </cell>
        </row>
        <row r="96">
          <cell r="A96" t="str">
            <v>陈燕飞</v>
          </cell>
          <cell r="B96" t="str">
            <v>厦门开发</v>
          </cell>
          <cell r="C96" t="str">
            <v>产研三部-家长通一组-测试</v>
          </cell>
        </row>
        <row r="96">
          <cell r="E96" t="str">
            <v>测试工程师</v>
          </cell>
          <cell r="F96" t="str">
            <v>16587134366409804</v>
          </cell>
          <cell r="G96" t="str">
            <v>21</v>
          </cell>
          <cell r="H96" t="str">
            <v>10</v>
          </cell>
          <cell r="I96" t="str">
            <v>11123</v>
          </cell>
        </row>
        <row r="96">
          <cell r="S96">
            <v>0</v>
          </cell>
        </row>
        <row r="96">
          <cell r="Z96" t="str">
            <v>1</v>
          </cell>
        </row>
        <row r="96">
          <cell r="AH96" t="str">
            <v>8</v>
          </cell>
        </row>
        <row r="96">
          <cell r="AJ96" t="str">
            <v>8</v>
          </cell>
        </row>
        <row r="97">
          <cell r="A97" t="str">
            <v>魏尧天</v>
          </cell>
          <cell r="B97" t="str">
            <v>厦门开发</v>
          </cell>
          <cell r="C97" t="str">
            <v>产研三部-家长通一组-测试</v>
          </cell>
        </row>
        <row r="97">
          <cell r="E97" t="str">
            <v>测试主管</v>
          </cell>
          <cell r="F97" t="str">
            <v>1676511628704821</v>
          </cell>
          <cell r="G97" t="str">
            <v>21</v>
          </cell>
          <cell r="H97" t="str">
            <v>10</v>
          </cell>
          <cell r="I97" t="str">
            <v>10996</v>
          </cell>
        </row>
        <row r="97">
          <cell r="S97">
            <v>0</v>
          </cell>
        </row>
        <row r="97">
          <cell r="Z97" t="str">
            <v>5.5</v>
          </cell>
        </row>
        <row r="97">
          <cell r="AH97" t="str">
            <v>8</v>
          </cell>
        </row>
        <row r="97">
          <cell r="AM97" t="str">
            <v>8</v>
          </cell>
        </row>
        <row r="98">
          <cell r="A98" t="str">
            <v>骆毅佳</v>
          </cell>
          <cell r="B98" t="str">
            <v>厦门开发</v>
          </cell>
          <cell r="C98" t="str">
            <v>产研三部-家长通一组-产品</v>
          </cell>
        </row>
        <row r="98">
          <cell r="E98" t="str">
            <v>产品经理</v>
          </cell>
          <cell r="F98" t="str">
            <v>16582827112754017</v>
          </cell>
          <cell r="G98" t="str">
            <v>20</v>
          </cell>
          <cell r="H98" t="str">
            <v>10</v>
          </cell>
          <cell r="I98" t="str">
            <v>10356</v>
          </cell>
        </row>
        <row r="98">
          <cell r="S98">
            <v>0</v>
          </cell>
        </row>
        <row r="98">
          <cell r="Z98" t="str">
            <v>2</v>
          </cell>
        </row>
        <row r="99">
          <cell r="A99" t="str">
            <v>陈震</v>
          </cell>
          <cell r="B99" t="str">
            <v>厦门开发</v>
          </cell>
          <cell r="C99" t="str">
            <v>产研三部-家长通一组-开发</v>
          </cell>
        </row>
        <row r="99">
          <cell r="E99" t="str">
            <v>PHP开发工程师</v>
          </cell>
          <cell r="F99" t="str">
            <v>16877450331085832</v>
          </cell>
          <cell r="G99" t="str">
            <v>20</v>
          </cell>
          <cell r="H99" t="str">
            <v>10</v>
          </cell>
          <cell r="I99" t="str">
            <v>10520</v>
          </cell>
        </row>
        <row r="99">
          <cell r="S99">
            <v>0</v>
          </cell>
        </row>
        <row r="100">
          <cell r="A100" t="str">
            <v>李胜航</v>
          </cell>
          <cell r="B100" t="str">
            <v>厦门开发</v>
          </cell>
          <cell r="C100" t="str">
            <v>产研三部-家长通一组-开发</v>
          </cell>
        </row>
        <row r="100">
          <cell r="E100" t="str">
            <v>前端开发工程师</v>
          </cell>
          <cell r="F100" t="str">
            <v>16060971531427887</v>
          </cell>
          <cell r="G100" t="str">
            <v>20</v>
          </cell>
          <cell r="H100" t="str">
            <v>10</v>
          </cell>
          <cell r="I100" t="str">
            <v>11005</v>
          </cell>
        </row>
        <row r="100">
          <cell r="S100">
            <v>0</v>
          </cell>
        </row>
        <row r="101">
          <cell r="A101" t="str">
            <v>林贵煌</v>
          </cell>
          <cell r="B101" t="str">
            <v>厦门开发</v>
          </cell>
          <cell r="C101" t="str">
            <v>产研三部-家长通一组-开发</v>
          </cell>
        </row>
        <row r="101">
          <cell r="E101" t="str">
            <v>前端开发工程师</v>
          </cell>
          <cell r="F101" t="str">
            <v>16770320690236494</v>
          </cell>
          <cell r="G101" t="str">
            <v>20</v>
          </cell>
          <cell r="H101" t="str">
            <v>10</v>
          </cell>
          <cell r="I101" t="str">
            <v>10512</v>
          </cell>
        </row>
        <row r="101">
          <cell r="S101">
            <v>0</v>
          </cell>
        </row>
        <row r="102">
          <cell r="A102" t="str">
            <v>刘海亮</v>
          </cell>
          <cell r="B102" t="str">
            <v>厦门开发</v>
          </cell>
          <cell r="C102" t="str">
            <v>产研三部-家长通一组-开发</v>
          </cell>
        </row>
        <row r="102">
          <cell r="E102" t="str">
            <v>前端开发工程师</v>
          </cell>
          <cell r="F102" t="str">
            <v>15988398224264087</v>
          </cell>
          <cell r="G102" t="str">
            <v>19</v>
          </cell>
          <cell r="H102" t="str">
            <v>10</v>
          </cell>
          <cell r="I102" t="str">
            <v>8754</v>
          </cell>
        </row>
        <row r="102">
          <cell r="R102" t="str">
            <v>1</v>
          </cell>
          <cell r="S102">
            <v>1</v>
          </cell>
        </row>
        <row r="102">
          <cell r="X102" t="str">
            <v>8</v>
          </cell>
        </row>
        <row r="103">
          <cell r="A103" t="str">
            <v>刘凌</v>
          </cell>
          <cell r="B103" t="str">
            <v>厦门开发</v>
          </cell>
          <cell r="C103" t="str">
            <v>产研三部-家长通一组-开发</v>
          </cell>
        </row>
        <row r="103">
          <cell r="E103" t="str">
            <v>研发主管</v>
          </cell>
          <cell r="F103" t="str">
            <v>0367362956672436</v>
          </cell>
          <cell r="G103" t="str">
            <v>20</v>
          </cell>
          <cell r="H103" t="str">
            <v>10</v>
          </cell>
          <cell r="I103" t="str">
            <v>11030</v>
          </cell>
        </row>
        <row r="103">
          <cell r="S103">
            <v>0</v>
          </cell>
        </row>
        <row r="103">
          <cell r="W103" t="str">
            <v>0.5</v>
          </cell>
        </row>
        <row r="104">
          <cell r="A104" t="str">
            <v>李敏</v>
          </cell>
          <cell r="B104" t="str">
            <v>厦门开发</v>
          </cell>
          <cell r="C104" t="str">
            <v>产研三部-家长通一组-设计</v>
          </cell>
        </row>
        <row r="104">
          <cell r="E104" t="str">
            <v>UI设计师</v>
          </cell>
          <cell r="F104" t="str">
            <v>1680492165652763</v>
          </cell>
          <cell r="G104" t="str">
            <v>19</v>
          </cell>
          <cell r="H104" t="str">
            <v>10</v>
          </cell>
          <cell r="I104" t="str">
            <v>9300</v>
          </cell>
        </row>
        <row r="104">
          <cell r="S104">
            <v>0</v>
          </cell>
        </row>
        <row r="104">
          <cell r="W104" t="str">
            <v>1</v>
          </cell>
        </row>
        <row r="105">
          <cell r="A105" t="str">
            <v>陈佳明</v>
          </cell>
          <cell r="B105" t="str">
            <v>上海产研中心</v>
          </cell>
          <cell r="C105" t="str">
            <v>产研三部-平台运维组</v>
          </cell>
        </row>
        <row r="105">
          <cell r="E105" t="str">
            <v>运维专员</v>
          </cell>
          <cell r="F105" t="str">
            <v>141329014437628227</v>
          </cell>
          <cell r="G105" t="str">
            <v>22</v>
          </cell>
          <cell r="H105" t="str">
            <v>10</v>
          </cell>
          <cell r="I105" t="str">
            <v>11064</v>
          </cell>
        </row>
        <row r="105">
          <cell r="S105">
            <v>0</v>
          </cell>
        </row>
        <row r="105">
          <cell r="Z105" t="str">
            <v>1</v>
          </cell>
        </row>
        <row r="105">
          <cell r="AH105" t="str">
            <v>16</v>
          </cell>
        </row>
        <row r="105">
          <cell r="AJ105" t="str">
            <v>16</v>
          </cell>
        </row>
        <row r="106">
          <cell r="A106" t="str">
            <v>陈佳明2</v>
          </cell>
          <cell r="B106" t="str">
            <v>上海产研中心</v>
          </cell>
          <cell r="C106" t="str">
            <v>产研三部-平台运维组</v>
          </cell>
        </row>
        <row r="106">
          <cell r="F106" t="str">
            <v>0256151932591166475087</v>
          </cell>
        </row>
        <row r="106">
          <cell r="H106" t="str">
            <v>10</v>
          </cell>
        </row>
        <row r="106">
          <cell r="S106">
            <v>0</v>
          </cell>
        </row>
        <row r="107">
          <cell r="A107" t="str">
            <v>陈璐扬</v>
          </cell>
          <cell r="B107" t="str">
            <v>上海产研中心</v>
          </cell>
          <cell r="C107" t="str">
            <v>产研三部-平台运维组</v>
          </cell>
        </row>
        <row r="107">
          <cell r="E107" t="str">
            <v>运维专员</v>
          </cell>
          <cell r="F107" t="str">
            <v>17540139203075966</v>
          </cell>
          <cell r="G107" t="str">
            <v>22</v>
          </cell>
          <cell r="H107" t="str">
            <v>10</v>
          </cell>
          <cell r="I107" t="str">
            <v>12080</v>
          </cell>
        </row>
        <row r="107">
          <cell r="S107">
            <v>0</v>
          </cell>
        </row>
        <row r="107">
          <cell r="Z107" t="str">
            <v>10</v>
          </cell>
        </row>
        <row r="107">
          <cell r="AH107" t="str">
            <v>28.5</v>
          </cell>
        </row>
        <row r="107">
          <cell r="AJ107" t="str">
            <v>19</v>
          </cell>
        </row>
        <row r="107">
          <cell r="AM107" t="str">
            <v>9.5</v>
          </cell>
        </row>
        <row r="108">
          <cell r="A108" t="str">
            <v>邱圆</v>
          </cell>
          <cell r="B108" t="str">
            <v>上海产研中心</v>
          </cell>
          <cell r="C108" t="str">
            <v>产研三部-平台运维组</v>
          </cell>
        </row>
        <row r="108">
          <cell r="E108" t="str">
            <v>运维专员</v>
          </cell>
          <cell r="F108" t="str">
            <v>17216237121170549</v>
          </cell>
          <cell r="G108" t="str">
            <v>21</v>
          </cell>
          <cell r="H108" t="str">
            <v>10</v>
          </cell>
          <cell r="I108" t="str">
            <v>10953</v>
          </cell>
        </row>
        <row r="108">
          <cell r="S108">
            <v>0</v>
          </cell>
        </row>
        <row r="108">
          <cell r="Z108" t="str">
            <v>8</v>
          </cell>
        </row>
        <row r="108">
          <cell r="AH108" t="str">
            <v>16</v>
          </cell>
        </row>
        <row r="108">
          <cell r="AJ108" t="str">
            <v>16</v>
          </cell>
        </row>
        <row r="109">
          <cell r="A109" t="str">
            <v>邱圆2</v>
          </cell>
          <cell r="B109" t="str">
            <v>上海产研中心</v>
          </cell>
          <cell r="C109" t="str">
            <v>产研三部-平台运维组</v>
          </cell>
        </row>
        <row r="109">
          <cell r="E109" t="str">
            <v>运维专员</v>
          </cell>
          <cell r="F109" t="str">
            <v>01561868132236287069</v>
          </cell>
        </row>
        <row r="109">
          <cell r="H109" t="str">
            <v>10</v>
          </cell>
        </row>
        <row r="109">
          <cell r="S109">
            <v>0</v>
          </cell>
          <cell r="T109" t="str">
            <v>20</v>
          </cell>
        </row>
        <row r="110">
          <cell r="A110" t="str">
            <v>张书田</v>
          </cell>
          <cell r="B110" t="str">
            <v>上海产研中心</v>
          </cell>
          <cell r="C110" t="str">
            <v>产研三部-平台运维组</v>
          </cell>
        </row>
        <row r="110">
          <cell r="E110" t="str">
            <v>运维主管</v>
          </cell>
          <cell r="F110" t="str">
            <v>3365595624054442</v>
          </cell>
          <cell r="G110" t="str">
            <v>23</v>
          </cell>
          <cell r="H110" t="str">
            <v>10</v>
          </cell>
          <cell r="I110" t="str">
            <v>12134</v>
          </cell>
        </row>
        <row r="110">
          <cell r="S110">
            <v>0</v>
          </cell>
        </row>
        <row r="110">
          <cell r="Z110" t="str">
            <v>1</v>
          </cell>
        </row>
        <row r="110">
          <cell r="AH110" t="str">
            <v>27</v>
          </cell>
        </row>
        <row r="110">
          <cell r="AJ110" t="str">
            <v>27</v>
          </cell>
        </row>
        <row r="111">
          <cell r="A111" t="str">
            <v>何俊敏</v>
          </cell>
          <cell r="B111" t="str">
            <v>上海产研中心</v>
          </cell>
          <cell r="C111" t="str">
            <v>产研三部-业务管理二组-测试</v>
          </cell>
        </row>
        <row r="111">
          <cell r="E111" t="str">
            <v>测试经理</v>
          </cell>
          <cell r="F111" t="str">
            <v>17554829967848334</v>
          </cell>
          <cell r="G111" t="str">
            <v>20</v>
          </cell>
          <cell r="H111" t="str">
            <v>10</v>
          </cell>
          <cell r="I111" t="str">
            <v>12019</v>
          </cell>
          <cell r="J111" t="str">
            <v>1</v>
          </cell>
          <cell r="K111" t="str">
            <v>9</v>
          </cell>
        </row>
        <row r="111">
          <cell r="S111">
            <v>0</v>
          </cell>
        </row>
        <row r="112">
          <cell r="A112" t="str">
            <v>胡彬</v>
          </cell>
          <cell r="B112" t="str">
            <v>上海产研中心</v>
          </cell>
          <cell r="C112" t="str">
            <v>产研三部-业务管理二组-测试</v>
          </cell>
        </row>
        <row r="112">
          <cell r="E112" t="str">
            <v>测试工程师</v>
          </cell>
          <cell r="F112" t="str">
            <v>17096907316088720</v>
          </cell>
          <cell r="G112" t="str">
            <v>20</v>
          </cell>
          <cell r="H112" t="str">
            <v>10</v>
          </cell>
          <cell r="I112" t="str">
            <v>10355</v>
          </cell>
        </row>
        <row r="112">
          <cell r="S112">
            <v>0</v>
          </cell>
        </row>
        <row r="112">
          <cell r="Z112" t="str">
            <v>8</v>
          </cell>
        </row>
        <row r="112">
          <cell r="AH112" t="str">
            <v>6.5</v>
          </cell>
        </row>
        <row r="112">
          <cell r="AM112" t="str">
            <v>6.5</v>
          </cell>
        </row>
        <row r="113">
          <cell r="A113" t="str">
            <v>邬甜甜</v>
          </cell>
          <cell r="B113" t="str">
            <v>上海产研中心</v>
          </cell>
          <cell r="C113" t="str">
            <v>产研三部-业务管理二组-测试</v>
          </cell>
        </row>
        <row r="113">
          <cell r="E113" t="str">
            <v>测试工程师</v>
          </cell>
          <cell r="F113" t="str">
            <v>17034700292719835</v>
          </cell>
          <cell r="G113" t="str">
            <v>21</v>
          </cell>
          <cell r="H113" t="str">
            <v>10</v>
          </cell>
          <cell r="I113" t="str">
            <v>11331</v>
          </cell>
          <cell r="J113" t="str">
            <v>2</v>
          </cell>
          <cell r="K113" t="str">
            <v>8</v>
          </cell>
        </row>
        <row r="113">
          <cell r="S113">
            <v>0</v>
          </cell>
        </row>
        <row r="113">
          <cell r="Z113" t="str">
            <v>1</v>
          </cell>
        </row>
        <row r="113">
          <cell r="AH113" t="str">
            <v>8</v>
          </cell>
        </row>
        <row r="113">
          <cell r="AM113" t="str">
            <v>8</v>
          </cell>
        </row>
        <row r="114">
          <cell r="A114" t="str">
            <v>产品王艳</v>
          </cell>
          <cell r="B114" t="str">
            <v>上海产研中心</v>
          </cell>
          <cell r="C114" t="str">
            <v>产研三部-业务管理二组-产品</v>
          </cell>
        </row>
        <row r="114">
          <cell r="E114" t="str">
            <v>产品经理</v>
          </cell>
          <cell r="F114" t="str">
            <v>17574693632007444</v>
          </cell>
          <cell r="G114" t="str">
            <v>20</v>
          </cell>
          <cell r="H114" t="str">
            <v>10</v>
          </cell>
          <cell r="I114" t="str">
            <v>10128</v>
          </cell>
        </row>
        <row r="114">
          <cell r="S114">
            <v>0</v>
          </cell>
        </row>
        <row r="115">
          <cell r="A115" t="str">
            <v>刘洋</v>
          </cell>
          <cell r="B115" t="str">
            <v>上海产研中心</v>
          </cell>
          <cell r="C115" t="str">
            <v>产研三部-业务管理二组-产品</v>
          </cell>
        </row>
        <row r="115">
          <cell r="E115" t="str">
            <v>产品经理</v>
          </cell>
          <cell r="F115" t="str">
            <v>16889556669748942</v>
          </cell>
          <cell r="G115" t="str">
            <v>20</v>
          </cell>
          <cell r="H115" t="str">
            <v>10</v>
          </cell>
          <cell r="I115" t="str">
            <v>10550</v>
          </cell>
        </row>
        <row r="115">
          <cell r="S115">
            <v>0</v>
          </cell>
        </row>
        <row r="116">
          <cell r="A116" t="str">
            <v>孔璐平</v>
          </cell>
          <cell r="B116" t="str">
            <v>上海产研中心</v>
          </cell>
          <cell r="C116" t="str">
            <v>产研三部-业务管理二组-开发</v>
          </cell>
        </row>
        <row r="116">
          <cell r="E116" t="str">
            <v>前端开发工程师</v>
          </cell>
          <cell r="F116" t="str">
            <v>17574697700173796</v>
          </cell>
          <cell r="G116" t="str">
            <v>22</v>
          </cell>
          <cell r="H116" t="str">
            <v>10</v>
          </cell>
          <cell r="I116" t="str">
            <v>12444</v>
          </cell>
        </row>
        <row r="116">
          <cell r="S116">
            <v>0</v>
          </cell>
        </row>
        <row r="116">
          <cell r="AH116" t="str">
            <v>16</v>
          </cell>
        </row>
        <row r="116">
          <cell r="AJ116" t="str">
            <v>8</v>
          </cell>
        </row>
        <row r="116">
          <cell r="AM116" t="str">
            <v>8</v>
          </cell>
        </row>
        <row r="117">
          <cell r="A117" t="str">
            <v>李啸</v>
          </cell>
          <cell r="B117" t="str">
            <v>上海产研中心</v>
          </cell>
          <cell r="C117" t="str">
            <v>产研三部-业务管理二组-开发</v>
          </cell>
        </row>
        <row r="117">
          <cell r="E117" t="str">
            <v>前端开发工程师</v>
          </cell>
          <cell r="F117" t="str">
            <v>17224780048875844</v>
          </cell>
          <cell r="G117" t="str">
            <v>20</v>
          </cell>
          <cell r="H117" t="str">
            <v>10</v>
          </cell>
          <cell r="I117" t="str">
            <v>11665</v>
          </cell>
        </row>
        <row r="117">
          <cell r="S117">
            <v>0</v>
          </cell>
        </row>
        <row r="118">
          <cell r="A118" t="str">
            <v>刘杰</v>
          </cell>
          <cell r="B118" t="str">
            <v>上海产研中心</v>
          </cell>
          <cell r="C118" t="str">
            <v>产研三部-业务管理二组-开发</v>
          </cell>
        </row>
        <row r="118">
          <cell r="E118" t="str">
            <v>前端开发工程师</v>
          </cell>
          <cell r="F118" t="str">
            <v>17024359462803420</v>
          </cell>
          <cell r="G118" t="str">
            <v>23</v>
          </cell>
          <cell r="H118" t="str">
            <v>10</v>
          </cell>
          <cell r="I118" t="str">
            <v>12805</v>
          </cell>
          <cell r="J118" t="str">
            <v>3</v>
          </cell>
          <cell r="K118" t="str">
            <v>18</v>
          </cell>
        </row>
        <row r="118">
          <cell r="S118">
            <v>0</v>
          </cell>
        </row>
        <row r="118">
          <cell r="AH118" t="str">
            <v>13.5</v>
          </cell>
        </row>
        <row r="118">
          <cell r="AJ118" t="str">
            <v>13.5</v>
          </cell>
        </row>
        <row r="119">
          <cell r="A119" t="str">
            <v>宛超</v>
          </cell>
          <cell r="B119" t="str">
            <v>上海产研中心</v>
          </cell>
          <cell r="C119" t="str">
            <v>产研三部-业务管理二组-开发</v>
          </cell>
        </row>
        <row r="119">
          <cell r="E119" t="str">
            <v>PHP开发工程师</v>
          </cell>
          <cell r="F119" t="str">
            <v>1149065314763210</v>
          </cell>
          <cell r="G119" t="str">
            <v>22</v>
          </cell>
          <cell r="H119" t="str">
            <v>10</v>
          </cell>
          <cell r="I119" t="str">
            <v>11693</v>
          </cell>
        </row>
        <row r="119">
          <cell r="S119">
            <v>0</v>
          </cell>
        </row>
        <row r="119">
          <cell r="Z119" t="str">
            <v>4</v>
          </cell>
        </row>
        <row r="119">
          <cell r="AH119" t="str">
            <v>16</v>
          </cell>
        </row>
        <row r="119">
          <cell r="AJ119" t="str">
            <v>16</v>
          </cell>
        </row>
        <row r="120">
          <cell r="A120" t="str">
            <v>岳浩</v>
          </cell>
          <cell r="B120" t="str">
            <v>上海产研中心</v>
          </cell>
          <cell r="C120" t="str">
            <v>产研三部-业务管理二组-开发</v>
          </cell>
        </row>
        <row r="120">
          <cell r="E120" t="str">
            <v>PHP开发工程师</v>
          </cell>
          <cell r="F120" t="str">
            <v>17530627991984401</v>
          </cell>
          <cell r="G120" t="str">
            <v>22</v>
          </cell>
          <cell r="H120" t="str">
            <v>10</v>
          </cell>
          <cell r="I120" t="str">
            <v>11126</v>
          </cell>
        </row>
        <row r="120">
          <cell r="S120">
            <v>0</v>
          </cell>
        </row>
        <row r="120">
          <cell r="AH120" t="str">
            <v>16</v>
          </cell>
        </row>
        <row r="120">
          <cell r="AM120" t="str">
            <v>16</v>
          </cell>
        </row>
        <row r="121">
          <cell r="A121" t="str">
            <v>郑旭伟</v>
          </cell>
          <cell r="B121" t="str">
            <v>上海产研中心</v>
          </cell>
          <cell r="C121" t="str">
            <v>产研三部-业务管理二组-开发</v>
          </cell>
        </row>
        <row r="121">
          <cell r="E121" t="str">
            <v>PHP开发工程师</v>
          </cell>
          <cell r="F121" t="str">
            <v>17568650718249089</v>
          </cell>
          <cell r="G121" t="str">
            <v>21</v>
          </cell>
          <cell r="H121" t="str">
            <v>10</v>
          </cell>
          <cell r="I121" t="str">
            <v>11232</v>
          </cell>
        </row>
        <row r="121">
          <cell r="S121">
            <v>0</v>
          </cell>
        </row>
        <row r="121">
          <cell r="AH121" t="str">
            <v>8</v>
          </cell>
        </row>
        <row r="121">
          <cell r="AM121" t="str">
            <v>8</v>
          </cell>
        </row>
        <row r="122">
          <cell r="A122" t="str">
            <v>徐玲馨</v>
          </cell>
          <cell r="B122" t="str">
            <v>上海产研中心</v>
          </cell>
          <cell r="C122" t="str">
            <v>产研三部-业务管理二组-设计</v>
          </cell>
        </row>
        <row r="122">
          <cell r="E122" t="str">
            <v>UI设计师</v>
          </cell>
          <cell r="F122" t="str">
            <v>1685585349184188</v>
          </cell>
          <cell r="G122" t="str">
            <v>19</v>
          </cell>
          <cell r="H122" t="str">
            <v>10</v>
          </cell>
          <cell r="I122" t="str">
            <v>9672</v>
          </cell>
        </row>
        <row r="122">
          <cell r="S122">
            <v>0</v>
          </cell>
        </row>
        <row r="122">
          <cell r="X122" t="str">
            <v>8</v>
          </cell>
        </row>
        <row r="123">
          <cell r="A123" t="str">
            <v>朱贯政</v>
          </cell>
          <cell r="B123" t="str">
            <v>深圳考勤组（研发团队）</v>
          </cell>
          <cell r="C123" t="str">
            <v>产研三部-业务管理三组-测试</v>
          </cell>
        </row>
        <row r="123">
          <cell r="E123" t="str">
            <v>测试工程师</v>
          </cell>
          <cell r="F123" t="str">
            <v>17530670680601785</v>
          </cell>
          <cell r="G123" t="str">
            <v>20</v>
          </cell>
          <cell r="H123" t="str">
            <v>10</v>
          </cell>
          <cell r="I123" t="str">
            <v>10066</v>
          </cell>
        </row>
        <row r="123">
          <cell r="S123">
            <v>0</v>
          </cell>
        </row>
        <row r="124">
          <cell r="A124" t="str">
            <v>郭明哲</v>
          </cell>
          <cell r="B124" t="str">
            <v>上海产研中心</v>
          </cell>
          <cell r="C124" t="str">
            <v>产研三部-业务管理三组-产品</v>
          </cell>
        </row>
        <row r="124">
          <cell r="E124" t="str">
            <v>产品经理</v>
          </cell>
          <cell r="F124" t="str">
            <v>17423522964094702</v>
          </cell>
          <cell r="G124" t="str">
            <v>21</v>
          </cell>
          <cell r="H124" t="str">
            <v>10</v>
          </cell>
          <cell r="I124" t="str">
            <v>13172</v>
          </cell>
          <cell r="J124" t="str">
            <v>6</v>
          </cell>
          <cell r="K124" t="str">
            <v>13</v>
          </cell>
        </row>
        <row r="124">
          <cell r="S124">
            <v>0</v>
          </cell>
        </row>
        <row r="124">
          <cell r="AH124" t="str">
            <v>8</v>
          </cell>
        </row>
        <row r="124">
          <cell r="AJ124" t="str">
            <v>8</v>
          </cell>
        </row>
        <row r="125">
          <cell r="A125" t="str">
            <v>陈前洲</v>
          </cell>
          <cell r="B125" t="str">
            <v>深圳考勤组（研发团队）</v>
          </cell>
          <cell r="C125" t="str">
            <v>产研三部-业务管理三组-开发</v>
          </cell>
        </row>
        <row r="125">
          <cell r="E125" t="str">
            <v>PHP开发工程师</v>
          </cell>
          <cell r="F125" t="str">
            <v>17325038069377097</v>
          </cell>
          <cell r="G125" t="str">
            <v>20</v>
          </cell>
          <cell r="H125" t="str">
            <v>10</v>
          </cell>
          <cell r="I125" t="str">
            <v>11963</v>
          </cell>
        </row>
        <row r="125">
          <cell r="S125">
            <v>0</v>
          </cell>
        </row>
        <row r="126">
          <cell r="A126" t="str">
            <v>陈钊</v>
          </cell>
          <cell r="B126" t="str">
            <v>深圳考勤组（研发团队）</v>
          </cell>
          <cell r="C126" t="str">
            <v>产研三部-业务管理三组-开发</v>
          </cell>
        </row>
        <row r="126">
          <cell r="E126" t="str">
            <v>前端开发工程师</v>
          </cell>
          <cell r="F126" t="str">
            <v>16867149277966848</v>
          </cell>
          <cell r="G126" t="str">
            <v>20</v>
          </cell>
          <cell r="H126" t="str">
            <v>10</v>
          </cell>
          <cell r="I126" t="str">
            <v>11905</v>
          </cell>
          <cell r="J126" t="str">
            <v>3</v>
          </cell>
          <cell r="K126" t="str">
            <v>3</v>
          </cell>
        </row>
        <row r="126">
          <cell r="S126">
            <v>0</v>
          </cell>
        </row>
        <row r="127">
          <cell r="A127" t="str">
            <v>黄达</v>
          </cell>
          <cell r="B127" t="str">
            <v>深圳考勤组（研发团队）</v>
          </cell>
          <cell r="C127" t="str">
            <v>产研三部-业务管理三组-开发</v>
          </cell>
        </row>
        <row r="127">
          <cell r="E127" t="str">
            <v>PHP开发工程师</v>
          </cell>
          <cell r="F127" t="str">
            <v>17567023553911136</v>
          </cell>
          <cell r="G127" t="str">
            <v>20</v>
          </cell>
          <cell r="H127" t="str">
            <v>10</v>
          </cell>
          <cell r="I127" t="str">
            <v>11753</v>
          </cell>
        </row>
        <row r="127">
          <cell r="S127">
            <v>0</v>
          </cell>
        </row>
        <row r="128">
          <cell r="A128" t="str">
            <v>刘涛</v>
          </cell>
          <cell r="B128" t="str">
            <v>深圳考勤组（研发团队）</v>
          </cell>
          <cell r="C128" t="str">
            <v>产研三部-业务管理三组-开发</v>
          </cell>
        </row>
        <row r="128">
          <cell r="E128" t="str">
            <v>前端开发工程师</v>
          </cell>
          <cell r="F128" t="str">
            <v>16876611443416563</v>
          </cell>
          <cell r="G128" t="str">
            <v>20</v>
          </cell>
          <cell r="H128" t="str">
            <v>10</v>
          </cell>
          <cell r="I128" t="str">
            <v>10401</v>
          </cell>
          <cell r="J128" t="str">
            <v>2</v>
          </cell>
          <cell r="K128" t="str">
            <v>6</v>
          </cell>
        </row>
        <row r="128">
          <cell r="S128">
            <v>0</v>
          </cell>
        </row>
        <row r="129">
          <cell r="A129" t="str">
            <v>王世光</v>
          </cell>
          <cell r="B129" t="str">
            <v>深圳考勤组（研发团队）</v>
          </cell>
          <cell r="C129" t="str">
            <v>产研三部-业务管理三组-开发</v>
          </cell>
        </row>
        <row r="129">
          <cell r="E129" t="str">
            <v>PHP开发工程师</v>
          </cell>
          <cell r="F129" t="str">
            <v>1723623253418383</v>
          </cell>
          <cell r="G129" t="str">
            <v>20</v>
          </cell>
          <cell r="H129" t="str">
            <v>10</v>
          </cell>
          <cell r="I129" t="str">
            <v>12316</v>
          </cell>
        </row>
        <row r="129">
          <cell r="S129">
            <v>0</v>
          </cell>
        </row>
        <row r="130">
          <cell r="A130" t="str">
            <v>姚泽毅</v>
          </cell>
          <cell r="B130" t="str">
            <v>深圳考勤组（研发团队）</v>
          </cell>
          <cell r="C130" t="str">
            <v>产研三部-业务管理三组-开发</v>
          </cell>
        </row>
        <row r="130">
          <cell r="E130" t="str">
            <v>前端开发工程师</v>
          </cell>
          <cell r="F130" t="str">
            <v>17252591263085767</v>
          </cell>
          <cell r="G130" t="str">
            <v>21</v>
          </cell>
          <cell r="H130" t="str">
            <v>10</v>
          </cell>
          <cell r="I130" t="str">
            <v>10839</v>
          </cell>
        </row>
        <row r="130">
          <cell r="S130">
            <v>0</v>
          </cell>
        </row>
        <row r="130">
          <cell r="AH130" t="str">
            <v>8</v>
          </cell>
        </row>
        <row r="130">
          <cell r="AM130" t="str">
            <v>8</v>
          </cell>
        </row>
        <row r="131">
          <cell r="A131" t="str">
            <v>赵小明</v>
          </cell>
          <cell r="B131" t="str">
            <v>深圳考勤组（研发团队）</v>
          </cell>
          <cell r="C131" t="str">
            <v>产研三部-业务管理三组-开发</v>
          </cell>
        </row>
        <row r="131">
          <cell r="E131" t="str">
            <v>研发主管</v>
          </cell>
          <cell r="F131" t="str">
            <v>16980282215894446</v>
          </cell>
          <cell r="G131" t="str">
            <v>20</v>
          </cell>
          <cell r="H131" t="str">
            <v>10</v>
          </cell>
          <cell r="I131" t="str">
            <v>10894</v>
          </cell>
        </row>
        <row r="131">
          <cell r="S131">
            <v>0</v>
          </cell>
        </row>
        <row r="132">
          <cell r="A132" t="str">
            <v>樊云曦</v>
          </cell>
          <cell r="B132" t="str">
            <v>上海产研中心</v>
          </cell>
          <cell r="C132" t="str">
            <v>产研三部-业务管理三组-设计</v>
          </cell>
        </row>
        <row r="132">
          <cell r="E132" t="str">
            <v>UI设计师</v>
          </cell>
          <cell r="F132" t="str">
            <v>16980304560692724</v>
          </cell>
          <cell r="G132" t="str">
            <v>18</v>
          </cell>
          <cell r="H132" t="str">
            <v>10</v>
          </cell>
          <cell r="I132" t="str">
            <v>9137</v>
          </cell>
        </row>
        <row r="132">
          <cell r="S132">
            <v>0</v>
          </cell>
        </row>
        <row r="132">
          <cell r="Z132" t="str">
            <v>16</v>
          </cell>
        </row>
        <row r="133">
          <cell r="A133" t="str">
            <v>唐鹤鸿</v>
          </cell>
          <cell r="B133" t="str">
            <v>上海产研中心</v>
          </cell>
          <cell r="C133" t="str">
            <v>产研一部-PC组</v>
          </cell>
        </row>
        <row r="133">
          <cell r="E133" t="str">
            <v>资深研发</v>
          </cell>
          <cell r="F133" t="str">
            <v>17058929185294472</v>
          </cell>
          <cell r="G133" t="str">
            <v>22</v>
          </cell>
          <cell r="H133" t="str">
            <v>10</v>
          </cell>
          <cell r="I133" t="str">
            <v>14677</v>
          </cell>
        </row>
        <row r="133">
          <cell r="S133">
            <v>0</v>
          </cell>
        </row>
        <row r="133">
          <cell r="W133" t="str">
            <v>2</v>
          </cell>
        </row>
        <row r="133">
          <cell r="Z133" t="str">
            <v>10</v>
          </cell>
        </row>
        <row r="133">
          <cell r="AH133" t="str">
            <v>31</v>
          </cell>
        </row>
        <row r="133">
          <cell r="AJ133" t="str">
            <v>31</v>
          </cell>
        </row>
        <row r="134">
          <cell r="A134" t="str">
            <v>测试张祥</v>
          </cell>
          <cell r="B134" t="str">
            <v>上海产研中心</v>
          </cell>
          <cell r="C134" t="str">
            <v>产研一部-PC组-测试</v>
          </cell>
        </row>
        <row r="134">
          <cell r="E134" t="str">
            <v>测试工程师</v>
          </cell>
          <cell r="F134" t="str">
            <v>17563471305148808</v>
          </cell>
          <cell r="G134" t="str">
            <v>22</v>
          </cell>
          <cell r="H134" t="str">
            <v>10</v>
          </cell>
          <cell r="I134" t="str">
            <v>13953</v>
          </cell>
        </row>
        <row r="134">
          <cell r="S134">
            <v>0</v>
          </cell>
        </row>
        <row r="134">
          <cell r="AH134" t="str">
            <v>19</v>
          </cell>
        </row>
        <row r="134">
          <cell r="AJ134" t="str">
            <v>19</v>
          </cell>
        </row>
        <row r="135">
          <cell r="A135" t="str">
            <v>陈子航</v>
          </cell>
          <cell r="B135" t="str">
            <v>上海产研中心</v>
          </cell>
          <cell r="C135" t="str">
            <v>产研一部-PC组-测试</v>
          </cell>
        </row>
        <row r="135">
          <cell r="E135" t="str">
            <v>测试工程师</v>
          </cell>
          <cell r="F135" t="str">
            <v>17616164748321081</v>
          </cell>
          <cell r="G135" t="str">
            <v>22</v>
          </cell>
          <cell r="H135" t="str">
            <v>10</v>
          </cell>
          <cell r="I135" t="str">
            <v>13595</v>
          </cell>
        </row>
        <row r="135">
          <cell r="S135">
            <v>0</v>
          </cell>
        </row>
        <row r="135">
          <cell r="AH135" t="str">
            <v>18.5</v>
          </cell>
        </row>
        <row r="135">
          <cell r="AJ135" t="str">
            <v>18.5</v>
          </cell>
        </row>
        <row r="136">
          <cell r="A136" t="str">
            <v>钮天翔</v>
          </cell>
          <cell r="B136" t="str">
            <v>上海产研中心</v>
          </cell>
          <cell r="C136" t="str">
            <v>产研一部-PC组-测试</v>
          </cell>
        </row>
        <row r="136">
          <cell r="E136" t="str">
            <v>测试主管</v>
          </cell>
          <cell r="F136" t="str">
            <v>17266249596234340</v>
          </cell>
          <cell r="G136" t="str">
            <v>23</v>
          </cell>
          <cell r="H136" t="str">
            <v>10</v>
          </cell>
          <cell r="I136" t="str">
            <v>13518</v>
          </cell>
        </row>
        <row r="136">
          <cell r="S136">
            <v>0</v>
          </cell>
        </row>
        <row r="136">
          <cell r="AH136" t="str">
            <v>24</v>
          </cell>
        </row>
        <row r="136">
          <cell r="AJ136" t="str">
            <v>24</v>
          </cell>
        </row>
        <row r="137">
          <cell r="A137" t="str">
            <v>史振亚</v>
          </cell>
          <cell r="B137" t="str">
            <v>上海产研中心</v>
          </cell>
          <cell r="C137" t="str">
            <v>产研一部-PC组-测试</v>
          </cell>
        </row>
        <row r="137">
          <cell r="E137" t="str">
            <v>测试工程师</v>
          </cell>
          <cell r="F137" t="str">
            <v>17495205113401944</v>
          </cell>
          <cell r="G137" t="str">
            <v>23</v>
          </cell>
          <cell r="H137" t="str">
            <v>10</v>
          </cell>
          <cell r="I137" t="str">
            <v>13279</v>
          </cell>
        </row>
        <row r="137">
          <cell r="S137">
            <v>0</v>
          </cell>
        </row>
        <row r="137">
          <cell r="Z137" t="str">
            <v>8</v>
          </cell>
        </row>
        <row r="137">
          <cell r="AH137" t="str">
            <v>26.5</v>
          </cell>
        </row>
        <row r="137">
          <cell r="AM137" t="str">
            <v>26.5</v>
          </cell>
        </row>
        <row r="138">
          <cell r="A138" t="str">
            <v>张书华</v>
          </cell>
          <cell r="B138" t="str">
            <v>上海产研中心</v>
          </cell>
          <cell r="C138" t="str">
            <v>产研一部-PC组-测试</v>
          </cell>
        </row>
        <row r="138">
          <cell r="E138" t="str">
            <v>测试工程师</v>
          </cell>
          <cell r="F138" t="str">
            <v>17430413906253192</v>
          </cell>
          <cell r="G138" t="str">
            <v>18</v>
          </cell>
          <cell r="H138" t="str">
            <v>10</v>
          </cell>
          <cell r="I138" t="str">
            <v>9861</v>
          </cell>
          <cell r="J138" t="str">
            <v>6</v>
          </cell>
          <cell r="K138" t="str">
            <v>14</v>
          </cell>
        </row>
        <row r="138">
          <cell r="S138">
            <v>0</v>
          </cell>
        </row>
        <row r="138">
          <cell r="W138" t="str">
            <v>1</v>
          </cell>
          <cell r="X138" t="str">
            <v>1</v>
          </cell>
        </row>
        <row r="138">
          <cell r="Z138" t="str">
            <v>15</v>
          </cell>
        </row>
        <row r="138">
          <cell r="AD138" t="str">
            <v>2</v>
          </cell>
        </row>
        <row r="138">
          <cell r="AH138" t="str">
            <v>23</v>
          </cell>
        </row>
        <row r="138">
          <cell r="AJ138" t="str">
            <v>8</v>
          </cell>
        </row>
        <row r="138">
          <cell r="AM138" t="str">
            <v>15</v>
          </cell>
        </row>
        <row r="139">
          <cell r="A139" t="str">
            <v>戴佳磊</v>
          </cell>
          <cell r="B139" t="str">
            <v>上海产研中心</v>
          </cell>
          <cell r="C139" t="str">
            <v>产研一部-PC组-开发</v>
          </cell>
        </row>
        <row r="139">
          <cell r="E139" t="str">
            <v>iOS开发工程师</v>
          </cell>
          <cell r="F139" t="str">
            <v>17018278374403582</v>
          </cell>
          <cell r="G139" t="str">
            <v>24</v>
          </cell>
          <cell r="H139" t="str">
            <v>10</v>
          </cell>
          <cell r="I139" t="str">
            <v>13529</v>
          </cell>
        </row>
        <row r="139">
          <cell r="S139">
            <v>0</v>
          </cell>
        </row>
        <row r="139">
          <cell r="Z139" t="str">
            <v>1</v>
          </cell>
        </row>
        <row r="139">
          <cell r="AH139" t="str">
            <v>31.5</v>
          </cell>
        </row>
        <row r="139">
          <cell r="AJ139" t="str">
            <v>24</v>
          </cell>
        </row>
        <row r="139">
          <cell r="AM139" t="str">
            <v>7.5</v>
          </cell>
        </row>
        <row r="140">
          <cell r="A140" t="str">
            <v>李一翔</v>
          </cell>
          <cell r="B140" t="str">
            <v>上海产研中心</v>
          </cell>
          <cell r="C140" t="str">
            <v>产研一部-PC组-开发</v>
          </cell>
        </row>
        <row r="140">
          <cell r="E140" t="str">
            <v>产研总监</v>
          </cell>
          <cell r="F140" t="str">
            <v>17357830341725245</v>
          </cell>
          <cell r="G140" t="str">
            <v>25</v>
          </cell>
          <cell r="H140" t="str">
            <v>10</v>
          </cell>
          <cell r="I140" t="str">
            <v>12556</v>
          </cell>
        </row>
        <row r="140">
          <cell r="S140">
            <v>0</v>
          </cell>
        </row>
        <row r="140">
          <cell r="W140" t="str">
            <v>0.5</v>
          </cell>
        </row>
        <row r="140">
          <cell r="AH140" t="str">
            <v>32</v>
          </cell>
        </row>
        <row r="140">
          <cell r="AJ140" t="str">
            <v>32</v>
          </cell>
        </row>
        <row r="141">
          <cell r="A141" t="str">
            <v>梁军卫</v>
          </cell>
          <cell r="B141" t="str">
            <v>上海产研中心</v>
          </cell>
          <cell r="C141" t="str">
            <v>产研一部-PC组-开发</v>
          </cell>
        </row>
        <row r="141">
          <cell r="E141" t="str">
            <v>C#开发工程师</v>
          </cell>
          <cell r="F141" t="str">
            <v>1744595378591532</v>
          </cell>
          <cell r="G141" t="str">
            <v>23</v>
          </cell>
          <cell r="H141" t="str">
            <v>10</v>
          </cell>
          <cell r="I141" t="str">
            <v>12051</v>
          </cell>
        </row>
        <row r="141">
          <cell r="S141">
            <v>0</v>
          </cell>
        </row>
        <row r="141">
          <cell r="AH141" t="str">
            <v>12.5</v>
          </cell>
        </row>
        <row r="141">
          <cell r="AM141" t="str">
            <v>12.5</v>
          </cell>
        </row>
        <row r="142">
          <cell r="A142" t="str">
            <v>申国超</v>
          </cell>
          <cell r="B142" t="str">
            <v>上海产研中心</v>
          </cell>
          <cell r="C142" t="str">
            <v>产研一部-PC组-开发</v>
          </cell>
        </row>
        <row r="142">
          <cell r="E142" t="str">
            <v>游戏开发工程师</v>
          </cell>
          <cell r="F142" t="str">
            <v>16219076813592792</v>
          </cell>
          <cell r="G142" t="str">
            <v>24</v>
          </cell>
          <cell r="H142" t="str">
            <v>10</v>
          </cell>
          <cell r="I142" t="str">
            <v>12216</v>
          </cell>
        </row>
        <row r="142">
          <cell r="S142">
            <v>0</v>
          </cell>
        </row>
        <row r="142">
          <cell r="AH142" t="str">
            <v>28.5</v>
          </cell>
        </row>
        <row r="142">
          <cell r="AJ142" t="str">
            <v>8.5</v>
          </cell>
        </row>
        <row r="142">
          <cell r="AM142" t="str">
            <v>20</v>
          </cell>
        </row>
        <row r="143">
          <cell r="A143" t="str">
            <v>吴利丹</v>
          </cell>
          <cell r="B143" t="str">
            <v>上海产研中心</v>
          </cell>
          <cell r="C143" t="str">
            <v>产研一部-PC组-开发</v>
          </cell>
        </row>
        <row r="143">
          <cell r="E143" t="str">
            <v>iOS开发工程师</v>
          </cell>
          <cell r="F143" t="str">
            <v>15905458634917515</v>
          </cell>
          <cell r="G143" t="str">
            <v>23</v>
          </cell>
          <cell r="H143" t="str">
            <v>10</v>
          </cell>
          <cell r="I143" t="str">
            <v>14357</v>
          </cell>
        </row>
        <row r="143">
          <cell r="S143">
            <v>0</v>
          </cell>
        </row>
        <row r="143">
          <cell r="Z143" t="str">
            <v>12</v>
          </cell>
        </row>
        <row r="143">
          <cell r="AH143" t="str">
            <v>33</v>
          </cell>
        </row>
        <row r="143">
          <cell r="AM143" t="str">
            <v>33</v>
          </cell>
        </row>
        <row r="144">
          <cell r="A144" t="str">
            <v>吴雪峰</v>
          </cell>
          <cell r="B144" t="str">
            <v>上海产研中心</v>
          </cell>
          <cell r="C144" t="str">
            <v>产研一部-PC组-开发</v>
          </cell>
        </row>
        <row r="144">
          <cell r="E144" t="str">
            <v>Android开发工程师</v>
          </cell>
          <cell r="F144" t="str">
            <v>17012229167085507</v>
          </cell>
          <cell r="G144" t="str">
            <v>22</v>
          </cell>
          <cell r="H144" t="str">
            <v>10</v>
          </cell>
          <cell r="I144" t="str">
            <v>13194</v>
          </cell>
        </row>
        <row r="144">
          <cell r="S144">
            <v>0</v>
          </cell>
        </row>
        <row r="144">
          <cell r="Z144" t="str">
            <v>8</v>
          </cell>
        </row>
        <row r="144">
          <cell r="AH144" t="str">
            <v>25.5</v>
          </cell>
        </row>
        <row r="144">
          <cell r="AM144" t="str">
            <v>25.5</v>
          </cell>
        </row>
        <row r="145">
          <cell r="A145" t="str">
            <v>吴阳明</v>
          </cell>
          <cell r="B145" t="str">
            <v>厦门办公室</v>
          </cell>
          <cell r="C145" t="str">
            <v>产研一部-PC组-开发</v>
          </cell>
        </row>
        <row r="145">
          <cell r="E145" t="str">
            <v>运营总监</v>
          </cell>
          <cell r="F145" t="str">
            <v>096309365421933423</v>
          </cell>
          <cell r="G145" t="str">
            <v>17</v>
          </cell>
          <cell r="H145" t="str">
            <v>10</v>
          </cell>
          <cell r="I145" t="str">
            <v>10019</v>
          </cell>
        </row>
        <row r="145">
          <cell r="S145">
            <v>0</v>
          </cell>
        </row>
        <row r="145">
          <cell r="U145" t="str">
            <v>3</v>
          </cell>
        </row>
        <row r="146">
          <cell r="A146" t="str">
            <v>严金</v>
          </cell>
          <cell r="B146" t="str">
            <v>上海产研中心</v>
          </cell>
          <cell r="C146" t="str">
            <v>产研一部-PC组-开发</v>
          </cell>
        </row>
        <row r="146">
          <cell r="E146" t="str">
            <v>Android开发工程师</v>
          </cell>
          <cell r="F146" t="str">
            <v>17041612168525501</v>
          </cell>
          <cell r="G146" t="str">
            <v>22</v>
          </cell>
          <cell r="H146" t="str">
            <v>10</v>
          </cell>
          <cell r="I146" t="str">
            <v>11875</v>
          </cell>
        </row>
        <row r="146">
          <cell r="S146">
            <v>0</v>
          </cell>
        </row>
        <row r="146">
          <cell r="AH146" t="str">
            <v>16</v>
          </cell>
        </row>
        <row r="146">
          <cell r="AM146" t="str">
            <v>16</v>
          </cell>
        </row>
        <row r="147">
          <cell r="A147" t="str">
            <v>杨坤霖</v>
          </cell>
          <cell r="B147" t="str">
            <v>上海产研中心</v>
          </cell>
          <cell r="C147" t="str">
            <v>产研一部-PC组-开发</v>
          </cell>
        </row>
        <row r="147">
          <cell r="E147" t="str">
            <v>Android开发工程师</v>
          </cell>
          <cell r="F147" t="str">
            <v>17300811031429768</v>
          </cell>
          <cell r="G147" t="str">
            <v>21</v>
          </cell>
          <cell r="H147" t="str">
            <v>10</v>
          </cell>
          <cell r="I147" t="str">
            <v>10979</v>
          </cell>
        </row>
        <row r="147">
          <cell r="S147">
            <v>0</v>
          </cell>
        </row>
        <row r="147">
          <cell r="W147" t="str">
            <v>0.5</v>
          </cell>
        </row>
        <row r="147">
          <cell r="Z147" t="str">
            <v>4</v>
          </cell>
        </row>
        <row r="147">
          <cell r="AH147" t="str">
            <v>16</v>
          </cell>
        </row>
        <row r="147">
          <cell r="AM147" t="str">
            <v>16</v>
          </cell>
        </row>
        <row r="148">
          <cell r="A148" t="str">
            <v>章发晨</v>
          </cell>
          <cell r="B148" t="str">
            <v>上海产研中心</v>
          </cell>
          <cell r="C148" t="str">
            <v>产研一部-PC组-开发</v>
          </cell>
        </row>
        <row r="148">
          <cell r="E148" t="str">
            <v>iOS开发工程师</v>
          </cell>
          <cell r="F148" t="str">
            <v>025963354730920599</v>
          </cell>
          <cell r="G148" t="str">
            <v>23</v>
          </cell>
          <cell r="H148" t="str">
            <v>10</v>
          </cell>
          <cell r="I148" t="str">
            <v>12253</v>
          </cell>
        </row>
        <row r="148">
          <cell r="S148">
            <v>0</v>
          </cell>
        </row>
        <row r="148">
          <cell r="AH148" t="str">
            <v>22</v>
          </cell>
        </row>
        <row r="148">
          <cell r="AM148" t="str">
            <v>22</v>
          </cell>
        </row>
        <row r="149">
          <cell r="A149" t="str">
            <v>赵鹏飞</v>
          </cell>
          <cell r="B149" t="str">
            <v>上海产研中心</v>
          </cell>
          <cell r="C149" t="str">
            <v>产研一部-PC组-开发</v>
          </cell>
        </row>
        <row r="149">
          <cell r="E149" t="str">
            <v>C#开发工程师</v>
          </cell>
          <cell r="F149" t="str">
            <v>17119368698716117</v>
          </cell>
          <cell r="G149" t="str">
            <v>24</v>
          </cell>
          <cell r="H149" t="str">
            <v>10</v>
          </cell>
          <cell r="I149" t="str">
            <v>12700</v>
          </cell>
        </row>
        <row r="149">
          <cell r="S149">
            <v>0</v>
          </cell>
        </row>
        <row r="149">
          <cell r="AH149" t="str">
            <v>27</v>
          </cell>
        </row>
        <row r="149">
          <cell r="AJ149" t="str">
            <v>20</v>
          </cell>
        </row>
        <row r="149">
          <cell r="AM149" t="str">
            <v>7</v>
          </cell>
        </row>
        <row r="150">
          <cell r="A150" t="str">
            <v>测试王艳</v>
          </cell>
          <cell r="B150" t="str">
            <v>上海产研中心</v>
          </cell>
          <cell r="C150" t="str">
            <v>产研一部-测试一部</v>
          </cell>
        </row>
        <row r="150">
          <cell r="E150" t="str">
            <v>测试总监</v>
          </cell>
          <cell r="F150" t="str">
            <v>15946079259355375</v>
          </cell>
          <cell r="G150" t="str">
            <v>18</v>
          </cell>
          <cell r="H150" t="str">
            <v>10</v>
          </cell>
          <cell r="I150" t="str">
            <v>9933</v>
          </cell>
        </row>
        <row r="150">
          <cell r="S150">
            <v>0</v>
          </cell>
        </row>
        <row r="150">
          <cell r="W150" t="str">
            <v>2</v>
          </cell>
        </row>
        <row r="151">
          <cell r="A151" t="str">
            <v>赵亚楠</v>
          </cell>
          <cell r="B151" t="str">
            <v>上海产研中心</v>
          </cell>
          <cell r="C151" t="str">
            <v>产研一部-测试一部-教育三组测试组</v>
          </cell>
        </row>
        <row r="151">
          <cell r="E151" t="str">
            <v>测试主管</v>
          </cell>
          <cell r="F151" t="str">
            <v>066747493235451451</v>
          </cell>
          <cell r="G151" t="str">
            <v>22</v>
          </cell>
          <cell r="H151" t="str">
            <v>10</v>
          </cell>
          <cell r="I151" t="str">
            <v>10530</v>
          </cell>
          <cell r="J151" t="str">
            <v>6</v>
          </cell>
          <cell r="K151" t="str">
            <v>20</v>
          </cell>
          <cell r="L151" t="str">
            <v>4</v>
          </cell>
          <cell r="M151" t="str">
            <v>229</v>
          </cell>
        </row>
        <row r="151">
          <cell r="S151">
            <v>0</v>
          </cell>
        </row>
        <row r="151">
          <cell r="W151" t="str">
            <v>1.5</v>
          </cell>
        </row>
        <row r="151">
          <cell r="Z151" t="str">
            <v>2</v>
          </cell>
        </row>
        <row r="151">
          <cell r="AH151" t="str">
            <v>23</v>
          </cell>
        </row>
        <row r="151">
          <cell r="AM151" t="str">
            <v>23</v>
          </cell>
        </row>
        <row r="152">
          <cell r="A152" t="str">
            <v>褚晨雯</v>
          </cell>
          <cell r="B152" t="str">
            <v>上海产研中心</v>
          </cell>
          <cell r="C152" t="str">
            <v>产研一部-产品部-PC产品组</v>
          </cell>
        </row>
        <row r="152">
          <cell r="E152" t="str">
            <v>资深产品经理</v>
          </cell>
          <cell r="F152" t="str">
            <v>16423864245165397</v>
          </cell>
          <cell r="G152" t="str">
            <v>22</v>
          </cell>
          <cell r="H152" t="str">
            <v>10</v>
          </cell>
          <cell r="I152" t="str">
            <v>11297</v>
          </cell>
        </row>
        <row r="152">
          <cell r="S152">
            <v>0</v>
          </cell>
        </row>
        <row r="152">
          <cell r="Z152" t="str">
            <v>1</v>
          </cell>
        </row>
        <row r="152">
          <cell r="AH152" t="str">
            <v>13.5</v>
          </cell>
        </row>
        <row r="152">
          <cell r="AM152" t="str">
            <v>13.5</v>
          </cell>
        </row>
        <row r="153">
          <cell r="A153" t="str">
            <v>林欣怡</v>
          </cell>
          <cell r="B153" t="str">
            <v>上海产研中心</v>
          </cell>
          <cell r="C153" t="str">
            <v>产研一部-产品部-教育一组产品组</v>
          </cell>
        </row>
        <row r="153">
          <cell r="E153" t="str">
            <v>产品助理</v>
          </cell>
          <cell r="F153" t="str">
            <v>17453739253666452</v>
          </cell>
          <cell r="G153" t="str">
            <v>22</v>
          </cell>
          <cell r="H153" t="str">
            <v>10</v>
          </cell>
          <cell r="I153" t="str">
            <v>10474</v>
          </cell>
          <cell r="J153" t="str">
            <v>3</v>
          </cell>
          <cell r="K153" t="str">
            <v>7</v>
          </cell>
        </row>
        <row r="153">
          <cell r="S153">
            <v>0</v>
          </cell>
        </row>
        <row r="153">
          <cell r="Z153" t="str">
            <v>2.5</v>
          </cell>
        </row>
        <row r="153">
          <cell r="AH153" t="str">
            <v>12</v>
          </cell>
        </row>
        <row r="153">
          <cell r="AM153" t="str">
            <v>12</v>
          </cell>
        </row>
        <row r="154">
          <cell r="A154" t="str">
            <v>彭鲲</v>
          </cell>
          <cell r="B154" t="str">
            <v>上海产研中心</v>
          </cell>
          <cell r="C154" t="str">
            <v>产研一部-产品部-教育一组产品组</v>
          </cell>
        </row>
        <row r="154">
          <cell r="E154" t="str">
            <v>产品经理</v>
          </cell>
          <cell r="F154" t="str">
            <v>16157726802325013</v>
          </cell>
          <cell r="G154" t="str">
            <v>22</v>
          </cell>
          <cell r="H154" t="str">
            <v>10</v>
          </cell>
          <cell r="I154" t="str">
            <v>11841</v>
          </cell>
          <cell r="J154" t="str">
            <v>2</v>
          </cell>
          <cell r="K154" t="str">
            <v>2</v>
          </cell>
        </row>
        <row r="154">
          <cell r="S154">
            <v>0</v>
          </cell>
        </row>
        <row r="154">
          <cell r="AH154" t="str">
            <v>8</v>
          </cell>
        </row>
        <row r="154">
          <cell r="AJ154" t="str">
            <v>8</v>
          </cell>
        </row>
        <row r="155">
          <cell r="A155" t="str">
            <v>吴俊志</v>
          </cell>
          <cell r="B155" t="str">
            <v>上海产研中心</v>
          </cell>
          <cell r="C155" t="str">
            <v>产研一部-产品部-教育一组产品组</v>
          </cell>
        </row>
        <row r="155">
          <cell r="E155" t="str">
            <v>产品一部主管</v>
          </cell>
          <cell r="F155" t="str">
            <v>16226879731889551</v>
          </cell>
          <cell r="G155" t="str">
            <v>23</v>
          </cell>
          <cell r="H155" t="str">
            <v>10</v>
          </cell>
          <cell r="I155" t="str">
            <v>12434</v>
          </cell>
          <cell r="J155" t="str">
            <v>2</v>
          </cell>
          <cell r="K155" t="str">
            <v>5</v>
          </cell>
        </row>
        <row r="155">
          <cell r="S155">
            <v>0</v>
          </cell>
        </row>
        <row r="155">
          <cell r="Z155" t="str">
            <v>2.5</v>
          </cell>
        </row>
        <row r="155">
          <cell r="AH155" t="str">
            <v>17.5</v>
          </cell>
        </row>
        <row r="155">
          <cell r="AJ155" t="str">
            <v>5.5</v>
          </cell>
        </row>
        <row r="155">
          <cell r="AM155" t="str">
            <v>12</v>
          </cell>
        </row>
        <row r="156">
          <cell r="A156" t="str">
            <v>冯猛飞</v>
          </cell>
          <cell r="B156" t="str">
            <v>上海产研中心</v>
          </cell>
          <cell r="C156" t="str">
            <v>产研一部-教育二组-测试</v>
          </cell>
        </row>
        <row r="156">
          <cell r="E156" t="str">
            <v>测试主管</v>
          </cell>
          <cell r="F156" t="str">
            <v>17096922901257976</v>
          </cell>
          <cell r="G156" t="str">
            <v>23</v>
          </cell>
          <cell r="H156" t="str">
            <v>10</v>
          </cell>
          <cell r="I156" t="str">
            <v>13868</v>
          </cell>
        </row>
        <row r="156">
          <cell r="S156">
            <v>0</v>
          </cell>
        </row>
        <row r="156">
          <cell r="AH156" t="str">
            <v>24</v>
          </cell>
        </row>
        <row r="156">
          <cell r="AM156" t="str">
            <v>24</v>
          </cell>
        </row>
        <row r="157">
          <cell r="A157" t="str">
            <v>戚海生</v>
          </cell>
          <cell r="B157" t="str">
            <v>上海产研中心</v>
          </cell>
          <cell r="C157" t="str">
            <v>产研一部-教育二组-测试</v>
          </cell>
        </row>
        <row r="157">
          <cell r="E157" t="str">
            <v>测试工程师</v>
          </cell>
          <cell r="F157" t="str">
            <v>17513353383459243</v>
          </cell>
          <cell r="G157" t="str">
            <v>23</v>
          </cell>
          <cell r="H157" t="str">
            <v>10</v>
          </cell>
          <cell r="I157" t="str">
            <v>12784</v>
          </cell>
          <cell r="J157" t="str">
            <v>2</v>
          </cell>
          <cell r="K157" t="str">
            <v>17</v>
          </cell>
        </row>
        <row r="157">
          <cell r="S157">
            <v>0</v>
          </cell>
        </row>
        <row r="157">
          <cell r="W157" t="str">
            <v>0.5</v>
          </cell>
        </row>
        <row r="157">
          <cell r="Z157" t="str">
            <v>9.5</v>
          </cell>
        </row>
        <row r="157">
          <cell r="AH157" t="str">
            <v>32</v>
          </cell>
        </row>
        <row r="157">
          <cell r="AM157" t="str">
            <v>32</v>
          </cell>
        </row>
        <row r="158">
          <cell r="A158" t="str">
            <v>段云侠</v>
          </cell>
          <cell r="B158" t="str">
            <v>上海产研中心</v>
          </cell>
          <cell r="C158" t="str">
            <v>产研一部-教育二组-产品</v>
          </cell>
        </row>
        <row r="158">
          <cell r="E158" t="str">
            <v>产品经理</v>
          </cell>
          <cell r="F158" t="str">
            <v>16999270197315077</v>
          </cell>
          <cell r="G158" t="str">
            <v>22</v>
          </cell>
          <cell r="H158" t="str">
            <v>10</v>
          </cell>
          <cell r="I158" t="str">
            <v>12043</v>
          </cell>
        </row>
        <row r="158">
          <cell r="S158">
            <v>0</v>
          </cell>
        </row>
        <row r="158">
          <cell r="AH158" t="str">
            <v>12.5</v>
          </cell>
        </row>
        <row r="158">
          <cell r="AM158" t="str">
            <v>12.5</v>
          </cell>
        </row>
        <row r="159">
          <cell r="A159" t="str">
            <v>王亚超</v>
          </cell>
          <cell r="B159" t="str">
            <v>上海产研中心</v>
          </cell>
          <cell r="C159" t="str">
            <v>产研一部-教育二组-产品</v>
          </cell>
        </row>
        <row r="159">
          <cell r="E159" t="str">
            <v>产品经理</v>
          </cell>
          <cell r="F159" t="str">
            <v>16999293084394392</v>
          </cell>
          <cell r="G159" t="str">
            <v>22</v>
          </cell>
          <cell r="H159" t="str">
            <v>10</v>
          </cell>
          <cell r="I159" t="str">
            <v>12639</v>
          </cell>
        </row>
        <row r="159">
          <cell r="S159">
            <v>0</v>
          </cell>
        </row>
        <row r="160">
          <cell r="A160" t="str">
            <v>陈畴竹</v>
          </cell>
          <cell r="B160" t="str">
            <v>上海产研中心</v>
          </cell>
          <cell r="C160" t="str">
            <v>产研一部-教育二组-开发</v>
          </cell>
        </row>
        <row r="160">
          <cell r="E160" t="str">
            <v>Android开发工程师</v>
          </cell>
          <cell r="F160" t="str">
            <v>1702345015385575</v>
          </cell>
          <cell r="G160" t="str">
            <v>23</v>
          </cell>
          <cell r="H160" t="str">
            <v>10</v>
          </cell>
          <cell r="I160" t="str">
            <v>12689</v>
          </cell>
        </row>
        <row r="160">
          <cell r="L160" t="str">
            <v>1</v>
          </cell>
          <cell r="M160" t="str">
            <v>213</v>
          </cell>
        </row>
        <row r="160">
          <cell r="S160">
            <v>0</v>
          </cell>
        </row>
        <row r="160">
          <cell r="Z160" t="str">
            <v>4.5</v>
          </cell>
        </row>
        <row r="160">
          <cell r="AH160" t="str">
            <v>21</v>
          </cell>
        </row>
        <row r="160">
          <cell r="AM160" t="str">
            <v>21</v>
          </cell>
        </row>
        <row r="161">
          <cell r="A161" t="str">
            <v>高结</v>
          </cell>
          <cell r="B161" t="str">
            <v>上海产研中心</v>
          </cell>
          <cell r="C161" t="str">
            <v>产研一部-教育二组-开发</v>
          </cell>
        </row>
        <row r="161">
          <cell r="E161" t="str">
            <v>iOS开发工程师</v>
          </cell>
          <cell r="F161" t="str">
            <v>17246387043807659</v>
          </cell>
          <cell r="G161" t="str">
            <v>23</v>
          </cell>
          <cell r="H161" t="str">
            <v>10</v>
          </cell>
          <cell r="I161" t="str">
            <v>14129</v>
          </cell>
        </row>
        <row r="161">
          <cell r="S161">
            <v>0</v>
          </cell>
        </row>
        <row r="161">
          <cell r="Z161" t="str">
            <v>4</v>
          </cell>
        </row>
        <row r="161">
          <cell r="AH161" t="str">
            <v>27</v>
          </cell>
        </row>
        <row r="161">
          <cell r="AJ161" t="str">
            <v>27</v>
          </cell>
        </row>
        <row r="162">
          <cell r="A162" t="str">
            <v>皮亚楠</v>
          </cell>
          <cell r="B162" t="str">
            <v>上海产研中心</v>
          </cell>
          <cell r="C162" t="str">
            <v>产研一部-教育二组-开发</v>
          </cell>
        </row>
        <row r="162">
          <cell r="E162" t="str">
            <v>Android开发工程师</v>
          </cell>
          <cell r="F162" t="str">
            <v>16600140977692327</v>
          </cell>
          <cell r="G162" t="str">
            <v>24</v>
          </cell>
          <cell r="H162" t="str">
            <v>10</v>
          </cell>
          <cell r="I162" t="str">
            <v>14473</v>
          </cell>
          <cell r="J162" t="str">
            <v>3</v>
          </cell>
          <cell r="K162" t="str">
            <v>6</v>
          </cell>
        </row>
        <row r="162">
          <cell r="S162">
            <v>0</v>
          </cell>
        </row>
        <row r="162">
          <cell r="AH162" t="str">
            <v>31.5</v>
          </cell>
        </row>
        <row r="162">
          <cell r="AJ162" t="str">
            <v>23.5</v>
          </cell>
        </row>
        <row r="162">
          <cell r="AM162" t="str">
            <v>8</v>
          </cell>
        </row>
        <row r="163">
          <cell r="A163" t="str">
            <v>齐浩迎</v>
          </cell>
          <cell r="B163" t="str">
            <v>上海产研中心</v>
          </cell>
          <cell r="C163" t="str">
            <v>产研一部-教育二组-开发</v>
          </cell>
        </row>
        <row r="163">
          <cell r="E163" t="str">
            <v>研发主管</v>
          </cell>
          <cell r="F163" t="str">
            <v>020624134640098517</v>
          </cell>
          <cell r="G163" t="str">
            <v>26</v>
          </cell>
          <cell r="H163" t="str">
            <v>10</v>
          </cell>
          <cell r="I163" t="str">
            <v>15999</v>
          </cell>
        </row>
        <row r="163">
          <cell r="L163" t="str">
            <v>1</v>
          </cell>
          <cell r="M163" t="str">
            <v>197</v>
          </cell>
        </row>
        <row r="163">
          <cell r="S163">
            <v>0</v>
          </cell>
        </row>
        <row r="163">
          <cell r="Z163" t="str">
            <v>2.5</v>
          </cell>
        </row>
        <row r="163">
          <cell r="AH163" t="str">
            <v>37.5</v>
          </cell>
        </row>
        <row r="163">
          <cell r="AM163" t="str">
            <v>37.5</v>
          </cell>
        </row>
        <row r="164">
          <cell r="A164" t="str">
            <v>王鹏飞</v>
          </cell>
          <cell r="B164" t="str">
            <v>上海产研中心</v>
          </cell>
          <cell r="C164" t="str">
            <v>产研一部-教育二组-开发</v>
          </cell>
        </row>
        <row r="164">
          <cell r="E164" t="str">
            <v>iOS开发工程师</v>
          </cell>
          <cell r="F164" t="str">
            <v>17011365911962161</v>
          </cell>
          <cell r="G164" t="str">
            <v>27</v>
          </cell>
          <cell r="H164" t="str">
            <v>10</v>
          </cell>
          <cell r="I164" t="str">
            <v>16092</v>
          </cell>
        </row>
        <row r="164">
          <cell r="S164">
            <v>0</v>
          </cell>
        </row>
        <row r="164">
          <cell r="Z164" t="str">
            <v>2.5</v>
          </cell>
        </row>
        <row r="164">
          <cell r="AH164" t="str">
            <v>50</v>
          </cell>
        </row>
        <row r="164">
          <cell r="AJ164" t="str">
            <v>50</v>
          </cell>
        </row>
        <row r="165">
          <cell r="A165" t="str">
            <v>张路平</v>
          </cell>
          <cell r="B165" t="str">
            <v>上海产研中心</v>
          </cell>
          <cell r="C165" t="str">
            <v>产研一部-教育二组-开发</v>
          </cell>
        </row>
        <row r="165">
          <cell r="E165" t="str">
            <v>iOS开发工程师</v>
          </cell>
          <cell r="F165" t="str">
            <v>17574693695419805</v>
          </cell>
          <cell r="G165" t="str">
            <v>23</v>
          </cell>
          <cell r="H165" t="str">
            <v>10</v>
          </cell>
          <cell r="I165" t="str">
            <v>13007</v>
          </cell>
        </row>
        <row r="165">
          <cell r="S165">
            <v>0</v>
          </cell>
        </row>
        <row r="165">
          <cell r="W165" t="str">
            <v>0.5</v>
          </cell>
        </row>
        <row r="165">
          <cell r="Z165" t="str">
            <v>8</v>
          </cell>
        </row>
        <row r="165">
          <cell r="AH165" t="str">
            <v>31.5</v>
          </cell>
        </row>
        <row r="165">
          <cell r="AJ165" t="str">
            <v>23.5</v>
          </cell>
        </row>
        <row r="165">
          <cell r="AM165" t="str">
            <v>8</v>
          </cell>
        </row>
        <row r="166">
          <cell r="A166" t="str">
            <v>祝傲</v>
          </cell>
          <cell r="B166" t="str">
            <v>上海产研中心</v>
          </cell>
          <cell r="C166" t="str">
            <v>产研一部-教育二组-开发</v>
          </cell>
        </row>
        <row r="166">
          <cell r="E166" t="str">
            <v>iOS开发工程师</v>
          </cell>
          <cell r="F166" t="str">
            <v>17018285307999687</v>
          </cell>
          <cell r="G166" t="str">
            <v>27</v>
          </cell>
          <cell r="H166" t="str">
            <v>10</v>
          </cell>
          <cell r="I166" t="str">
            <v>16911</v>
          </cell>
        </row>
        <row r="166">
          <cell r="S166">
            <v>0</v>
          </cell>
        </row>
        <row r="166">
          <cell r="AH166" t="str">
            <v>48</v>
          </cell>
        </row>
        <row r="166">
          <cell r="AJ166" t="str">
            <v>48</v>
          </cell>
        </row>
        <row r="167">
          <cell r="A167" t="str">
            <v>王哲</v>
          </cell>
          <cell r="B167" t="str">
            <v>上海产研中心</v>
          </cell>
          <cell r="C167" t="str">
            <v>产研一部-教育二组-设计</v>
          </cell>
        </row>
        <row r="167">
          <cell r="E167" t="str">
            <v>UI设计师</v>
          </cell>
          <cell r="F167" t="str">
            <v>17004451020319431</v>
          </cell>
          <cell r="G167" t="str">
            <v>21</v>
          </cell>
          <cell r="H167" t="str">
            <v>10</v>
          </cell>
          <cell r="I167" t="str">
            <v>10343</v>
          </cell>
        </row>
        <row r="167">
          <cell r="S167">
            <v>0</v>
          </cell>
        </row>
        <row r="167">
          <cell r="AG167" t="str">
            <v>1.5</v>
          </cell>
          <cell r="AH167" t="str">
            <v>16</v>
          </cell>
        </row>
        <row r="167">
          <cell r="AM167" t="str">
            <v>16</v>
          </cell>
        </row>
        <row r="168">
          <cell r="A168" t="str">
            <v>朱秀梅</v>
          </cell>
          <cell r="B168" t="str">
            <v>上海产研中心</v>
          </cell>
          <cell r="C168" t="str">
            <v>产研一部-教育二组-设计</v>
          </cell>
        </row>
        <row r="168">
          <cell r="E168" t="str">
            <v>产品主管</v>
          </cell>
          <cell r="F168" t="str">
            <v>16145631556588764</v>
          </cell>
          <cell r="G168" t="str">
            <v>23</v>
          </cell>
          <cell r="H168" t="str">
            <v>10</v>
          </cell>
          <cell r="I168" t="str">
            <v>13805</v>
          </cell>
        </row>
        <row r="168">
          <cell r="S168">
            <v>0</v>
          </cell>
        </row>
        <row r="168">
          <cell r="Z168" t="str">
            <v>8</v>
          </cell>
        </row>
        <row r="168">
          <cell r="AH168" t="str">
            <v>32</v>
          </cell>
        </row>
        <row r="168">
          <cell r="AJ168" t="str">
            <v>32</v>
          </cell>
        </row>
        <row r="169">
          <cell r="A169" t="str">
            <v>李九三</v>
          </cell>
          <cell r="B169" t="str">
            <v>上海产研中心</v>
          </cell>
          <cell r="C169" t="str">
            <v>产研一部-教育三组-测试</v>
          </cell>
        </row>
        <row r="169">
          <cell r="E169" t="str">
            <v>测试工程师</v>
          </cell>
          <cell r="F169" t="str">
            <v>17169467464873718</v>
          </cell>
          <cell r="G169" t="str">
            <v>20</v>
          </cell>
          <cell r="H169" t="str">
            <v>10</v>
          </cell>
          <cell r="I169" t="str">
            <v>10339</v>
          </cell>
          <cell r="J169" t="str">
            <v>1</v>
          </cell>
          <cell r="K169" t="str">
            <v>5</v>
          </cell>
        </row>
        <row r="169">
          <cell r="S169">
            <v>0</v>
          </cell>
        </row>
        <row r="169">
          <cell r="X169" t="str">
            <v>16</v>
          </cell>
        </row>
        <row r="169">
          <cell r="Z169" t="str">
            <v>3</v>
          </cell>
        </row>
        <row r="169">
          <cell r="AH169" t="str">
            <v>19</v>
          </cell>
        </row>
        <row r="169">
          <cell r="AM169" t="str">
            <v>19</v>
          </cell>
        </row>
        <row r="170">
          <cell r="A170" t="str">
            <v>叶非</v>
          </cell>
          <cell r="B170" t="str">
            <v>上海产研中心</v>
          </cell>
          <cell r="C170" t="str">
            <v>产研一部-教育三组-测试</v>
          </cell>
        </row>
        <row r="170">
          <cell r="E170" t="str">
            <v>测试工程师</v>
          </cell>
          <cell r="F170" t="str">
            <v>17562607631726997</v>
          </cell>
          <cell r="G170" t="str">
            <v>22</v>
          </cell>
          <cell r="H170" t="str">
            <v>10</v>
          </cell>
          <cell r="I170" t="str">
            <v>11887</v>
          </cell>
          <cell r="J170" t="str">
            <v>2</v>
          </cell>
          <cell r="K170" t="str">
            <v>4</v>
          </cell>
        </row>
        <row r="170">
          <cell r="S170">
            <v>0</v>
          </cell>
        </row>
        <row r="170">
          <cell r="AH170" t="str">
            <v>16</v>
          </cell>
        </row>
        <row r="170">
          <cell r="AJ170" t="str">
            <v>16</v>
          </cell>
        </row>
        <row r="171">
          <cell r="A171" t="str">
            <v>张士炎</v>
          </cell>
          <cell r="B171" t="str">
            <v>上海产研中心</v>
          </cell>
          <cell r="C171" t="str">
            <v>产研一部-教育三组-测试</v>
          </cell>
        </row>
        <row r="171">
          <cell r="E171" t="str">
            <v>测试工程师</v>
          </cell>
          <cell r="F171" t="str">
            <v>17173799295092160</v>
          </cell>
          <cell r="G171" t="str">
            <v>23</v>
          </cell>
          <cell r="H171" t="str">
            <v>10</v>
          </cell>
          <cell r="I171" t="str">
            <v>12324</v>
          </cell>
          <cell r="J171" t="str">
            <v>4</v>
          </cell>
          <cell r="K171" t="str">
            <v>18</v>
          </cell>
        </row>
        <row r="171">
          <cell r="S171">
            <v>0</v>
          </cell>
        </row>
        <row r="171">
          <cell r="AH171" t="str">
            <v>24</v>
          </cell>
        </row>
        <row r="171">
          <cell r="AM171" t="str">
            <v>24</v>
          </cell>
        </row>
        <row r="172">
          <cell r="A172" t="str">
            <v>陈绪慧</v>
          </cell>
          <cell r="B172" t="str">
            <v>上海产研中心</v>
          </cell>
          <cell r="C172" t="str">
            <v>产研一部-教育三组-产品</v>
          </cell>
        </row>
        <row r="172">
          <cell r="E172" t="str">
            <v>产品主管</v>
          </cell>
          <cell r="F172" t="str">
            <v>136315273038003717</v>
          </cell>
          <cell r="G172" t="str">
            <v>16</v>
          </cell>
          <cell r="H172" t="str">
            <v>10</v>
          </cell>
        </row>
        <row r="172">
          <cell r="S172">
            <v>0</v>
          </cell>
        </row>
        <row r="172">
          <cell r="AB172" t="str">
            <v>20</v>
          </cell>
        </row>
        <row r="172">
          <cell r="AH172" t="str">
            <v>7</v>
          </cell>
        </row>
        <row r="172">
          <cell r="AM172" t="str">
            <v>7</v>
          </cell>
        </row>
        <row r="173">
          <cell r="A173" t="str">
            <v>方政</v>
          </cell>
          <cell r="B173" t="str">
            <v>上海产研中心</v>
          </cell>
          <cell r="C173" t="str">
            <v>产研一部-教育三组-产品</v>
          </cell>
        </row>
        <row r="173">
          <cell r="E173" t="str">
            <v>产品经理</v>
          </cell>
          <cell r="F173" t="str">
            <v>17483974735094430</v>
          </cell>
          <cell r="G173" t="str">
            <v>20</v>
          </cell>
          <cell r="H173" t="str">
            <v>10</v>
          </cell>
          <cell r="I173" t="str">
            <v>10038</v>
          </cell>
        </row>
        <row r="173">
          <cell r="S173">
            <v>0</v>
          </cell>
        </row>
        <row r="173">
          <cell r="Y173" t="str">
            <v>1</v>
          </cell>
        </row>
        <row r="173">
          <cell r="AH173" t="str">
            <v>8</v>
          </cell>
        </row>
        <row r="173">
          <cell r="AM173" t="str">
            <v>8</v>
          </cell>
        </row>
        <row r="174">
          <cell r="A174" t="str">
            <v>李雅珠</v>
          </cell>
          <cell r="B174" t="str">
            <v>上海产研中心</v>
          </cell>
          <cell r="C174" t="str">
            <v>产研一部-教育三组-产品</v>
          </cell>
        </row>
        <row r="174">
          <cell r="E174" t="str">
            <v>产品经理</v>
          </cell>
          <cell r="F174" t="str">
            <v>16606156773162046</v>
          </cell>
          <cell r="G174" t="str">
            <v>20</v>
          </cell>
          <cell r="H174" t="str">
            <v>10</v>
          </cell>
          <cell r="I174" t="str">
            <v>9454</v>
          </cell>
          <cell r="J174" t="str">
            <v>3</v>
          </cell>
          <cell r="K174" t="str">
            <v>7</v>
          </cell>
        </row>
        <row r="174">
          <cell r="S174">
            <v>0</v>
          </cell>
        </row>
        <row r="174">
          <cell r="X174" t="str">
            <v>8</v>
          </cell>
          <cell r="Y174" t="str">
            <v>0.5</v>
          </cell>
        </row>
        <row r="174">
          <cell r="AH174" t="str">
            <v>8</v>
          </cell>
        </row>
        <row r="174">
          <cell r="AJ174" t="str">
            <v>8</v>
          </cell>
        </row>
        <row r="175">
          <cell r="A175" t="str">
            <v>顾泽俊</v>
          </cell>
          <cell r="B175" t="str">
            <v>上海产研中心</v>
          </cell>
          <cell r="C175" t="str">
            <v>产研一部-教育三组-开发</v>
          </cell>
        </row>
        <row r="175">
          <cell r="E175" t="str">
            <v>iOS开发工程师</v>
          </cell>
          <cell r="F175" t="str">
            <v>17568648036668022</v>
          </cell>
          <cell r="G175" t="str">
            <v>23</v>
          </cell>
          <cell r="H175" t="str">
            <v>10</v>
          </cell>
          <cell r="I175" t="str">
            <v>13760</v>
          </cell>
        </row>
        <row r="175">
          <cell r="S175">
            <v>0</v>
          </cell>
        </row>
        <row r="175">
          <cell r="AH175" t="str">
            <v>24</v>
          </cell>
        </row>
        <row r="175">
          <cell r="AJ175" t="str">
            <v>8</v>
          </cell>
        </row>
        <row r="175">
          <cell r="AM175" t="str">
            <v>16</v>
          </cell>
        </row>
        <row r="176">
          <cell r="A176" t="str">
            <v>胡翔翔</v>
          </cell>
          <cell r="B176" t="str">
            <v>上海产研中心</v>
          </cell>
          <cell r="C176" t="str">
            <v>产研一部-教育三组-开发</v>
          </cell>
        </row>
        <row r="176">
          <cell r="E176" t="str">
            <v>研发主管</v>
          </cell>
          <cell r="F176" t="str">
            <v>030132221832753441</v>
          </cell>
          <cell r="G176" t="str">
            <v>23</v>
          </cell>
          <cell r="H176" t="str">
            <v>10</v>
          </cell>
          <cell r="I176" t="str">
            <v>13951</v>
          </cell>
        </row>
        <row r="176">
          <cell r="S176">
            <v>0</v>
          </cell>
        </row>
        <row r="176">
          <cell r="AH176" t="str">
            <v>23</v>
          </cell>
        </row>
        <row r="176">
          <cell r="AM176" t="str">
            <v>23</v>
          </cell>
        </row>
        <row r="177">
          <cell r="A177" t="str">
            <v>李海侠</v>
          </cell>
          <cell r="B177" t="str">
            <v>上海产研中心</v>
          </cell>
          <cell r="C177" t="str">
            <v>产研一部-教育三组-开发</v>
          </cell>
        </row>
        <row r="177">
          <cell r="E177" t="str">
            <v>Android开发工程师</v>
          </cell>
          <cell r="F177" t="str">
            <v>16155137210126329</v>
          </cell>
          <cell r="G177" t="str">
            <v>22</v>
          </cell>
          <cell r="H177" t="str">
            <v>10</v>
          </cell>
          <cell r="I177" t="str">
            <v>11625</v>
          </cell>
        </row>
        <row r="177">
          <cell r="S177">
            <v>0</v>
          </cell>
        </row>
        <row r="177">
          <cell r="AH177" t="str">
            <v>16</v>
          </cell>
        </row>
        <row r="177">
          <cell r="AJ177" t="str">
            <v>8</v>
          </cell>
        </row>
        <row r="177">
          <cell r="AM177" t="str">
            <v>8</v>
          </cell>
        </row>
        <row r="178">
          <cell r="A178" t="str">
            <v>陆文宇</v>
          </cell>
          <cell r="B178" t="str">
            <v>上海产研中心</v>
          </cell>
          <cell r="C178" t="str">
            <v>产研一部-教育三组-开发</v>
          </cell>
        </row>
        <row r="178">
          <cell r="E178" t="str">
            <v>iOS开发工程师</v>
          </cell>
          <cell r="F178" t="str">
            <v>16782396287688277</v>
          </cell>
          <cell r="G178" t="str">
            <v>21</v>
          </cell>
          <cell r="H178" t="str">
            <v>10</v>
          </cell>
          <cell r="I178" t="str">
            <v>9996</v>
          </cell>
          <cell r="J178" t="str">
            <v>8</v>
          </cell>
          <cell r="K178" t="str">
            <v>24</v>
          </cell>
        </row>
        <row r="178">
          <cell r="S178">
            <v>0</v>
          </cell>
        </row>
        <row r="178">
          <cell r="X178" t="str">
            <v>8</v>
          </cell>
        </row>
        <row r="178">
          <cell r="Z178" t="str">
            <v>2.5</v>
          </cell>
        </row>
        <row r="178">
          <cell r="AH178" t="str">
            <v>13.5</v>
          </cell>
        </row>
        <row r="178">
          <cell r="AM178" t="str">
            <v>13.5</v>
          </cell>
        </row>
        <row r="179">
          <cell r="A179" t="str">
            <v>王雪来</v>
          </cell>
          <cell r="B179" t="str">
            <v>上海产研中心</v>
          </cell>
          <cell r="C179" t="str">
            <v>产研一部-教育三组-开发</v>
          </cell>
        </row>
        <row r="179">
          <cell r="E179" t="str">
            <v>iOS开发工程师</v>
          </cell>
          <cell r="F179" t="str">
            <v>17574734247496884</v>
          </cell>
          <cell r="G179" t="str">
            <v>22</v>
          </cell>
          <cell r="H179" t="str">
            <v>10</v>
          </cell>
          <cell r="I179" t="str">
            <v>13722</v>
          </cell>
        </row>
        <row r="179">
          <cell r="S179">
            <v>0</v>
          </cell>
        </row>
        <row r="179">
          <cell r="Z179" t="str">
            <v>8</v>
          </cell>
        </row>
        <row r="179">
          <cell r="AH179" t="str">
            <v>22</v>
          </cell>
        </row>
        <row r="179">
          <cell r="AM179" t="str">
            <v>22</v>
          </cell>
        </row>
        <row r="180">
          <cell r="A180" t="str">
            <v>杨海燕</v>
          </cell>
          <cell r="B180" t="str">
            <v>上海产研中心</v>
          </cell>
          <cell r="C180" t="str">
            <v>产研一部-教育三组-开发</v>
          </cell>
        </row>
        <row r="180">
          <cell r="E180" t="str">
            <v>iOS开发工程师</v>
          </cell>
          <cell r="F180" t="str">
            <v>15921860671053280</v>
          </cell>
          <cell r="G180" t="str">
            <v>23</v>
          </cell>
          <cell r="H180" t="str">
            <v>10</v>
          </cell>
          <cell r="I180" t="str">
            <v>11918</v>
          </cell>
          <cell r="J180" t="str">
            <v>1</v>
          </cell>
          <cell r="K180" t="str">
            <v>2</v>
          </cell>
        </row>
        <row r="180">
          <cell r="S180">
            <v>0</v>
          </cell>
        </row>
        <row r="180">
          <cell r="Z180" t="str">
            <v>1</v>
          </cell>
        </row>
        <row r="180">
          <cell r="AH180" t="str">
            <v>21</v>
          </cell>
        </row>
        <row r="180">
          <cell r="AM180" t="str">
            <v>21</v>
          </cell>
        </row>
        <row r="181">
          <cell r="A181" t="str">
            <v>尹贻浩</v>
          </cell>
          <cell r="B181" t="str">
            <v>上海产研中心</v>
          </cell>
          <cell r="C181" t="str">
            <v>产研一部-教育三组-开发</v>
          </cell>
        </row>
        <row r="181">
          <cell r="E181" t="str">
            <v>Android开发工程师</v>
          </cell>
          <cell r="F181" t="str">
            <v>17180717287129212</v>
          </cell>
          <cell r="G181" t="str">
            <v>22</v>
          </cell>
          <cell r="H181" t="str">
            <v>10</v>
          </cell>
          <cell r="I181" t="str">
            <v>10911</v>
          </cell>
          <cell r="J181" t="str">
            <v>1</v>
          </cell>
          <cell r="K181" t="str">
            <v>5</v>
          </cell>
        </row>
        <row r="181">
          <cell r="S181">
            <v>0</v>
          </cell>
        </row>
        <row r="181">
          <cell r="AH181" t="str">
            <v>16</v>
          </cell>
        </row>
        <row r="181">
          <cell r="AJ181" t="str">
            <v>16</v>
          </cell>
        </row>
        <row r="182">
          <cell r="A182" t="str">
            <v>朱梦雅</v>
          </cell>
          <cell r="B182" t="str">
            <v>上海产研中心</v>
          </cell>
          <cell r="C182" t="str">
            <v>产研一部-教育三组-开发</v>
          </cell>
        </row>
        <row r="182">
          <cell r="E182" t="str">
            <v>Android开发工程师</v>
          </cell>
          <cell r="F182" t="str">
            <v>16780673958763109</v>
          </cell>
          <cell r="G182" t="str">
            <v>21</v>
          </cell>
          <cell r="H182" t="str">
            <v>10</v>
          </cell>
          <cell r="I182" t="str">
            <v>12348</v>
          </cell>
        </row>
        <row r="182">
          <cell r="S182">
            <v>0</v>
          </cell>
        </row>
        <row r="182">
          <cell r="Z182" t="str">
            <v>8</v>
          </cell>
        </row>
        <row r="182">
          <cell r="AH182" t="str">
            <v>16</v>
          </cell>
        </row>
        <row r="182">
          <cell r="AM182" t="str">
            <v>16</v>
          </cell>
        </row>
        <row r="183">
          <cell r="A183" t="str">
            <v>李一鸣</v>
          </cell>
          <cell r="B183" t="str">
            <v>上海产研中心</v>
          </cell>
          <cell r="C183" t="str">
            <v>产研一部-教育三组-设计</v>
          </cell>
        </row>
        <row r="183">
          <cell r="E183" t="str">
            <v>设计主管</v>
          </cell>
          <cell r="F183" t="str">
            <v>16804901359229111</v>
          </cell>
          <cell r="G183" t="str">
            <v>21</v>
          </cell>
          <cell r="H183" t="str">
            <v>10</v>
          </cell>
          <cell r="I183" t="str">
            <v>12119</v>
          </cell>
        </row>
        <row r="183">
          <cell r="S183">
            <v>0</v>
          </cell>
        </row>
        <row r="183">
          <cell r="AH183" t="str">
            <v>8</v>
          </cell>
        </row>
        <row r="183">
          <cell r="AM183" t="str">
            <v>8</v>
          </cell>
        </row>
        <row r="184">
          <cell r="A184" t="str">
            <v>王依</v>
          </cell>
          <cell r="B184" t="str">
            <v>上海产研中心</v>
          </cell>
          <cell r="C184" t="str">
            <v>产研一部-教育三组-设计</v>
          </cell>
        </row>
        <row r="184">
          <cell r="E184" t="str">
            <v>UI设计师</v>
          </cell>
          <cell r="F184" t="str">
            <v>1316565837937330</v>
          </cell>
        </row>
        <row r="184">
          <cell r="H184" t="str">
            <v>10</v>
          </cell>
        </row>
        <row r="184">
          <cell r="S184">
            <v>0</v>
          </cell>
        </row>
        <row r="184">
          <cell r="AB184" t="str">
            <v>20</v>
          </cell>
        </row>
        <row r="185">
          <cell r="A185" t="str">
            <v>张新宇</v>
          </cell>
          <cell r="B185" t="str">
            <v>上海产研中心</v>
          </cell>
          <cell r="C185" t="str">
            <v>产研一部-教育三组-设计</v>
          </cell>
        </row>
        <row r="185">
          <cell r="E185" t="str">
            <v>UI设计师</v>
          </cell>
          <cell r="F185" t="str">
            <v>17495207412262595</v>
          </cell>
          <cell r="G185" t="str">
            <v>21</v>
          </cell>
          <cell r="H185" t="str">
            <v>10</v>
          </cell>
          <cell r="I185" t="str">
            <v>10459</v>
          </cell>
        </row>
        <row r="185">
          <cell r="S185">
            <v>0</v>
          </cell>
        </row>
        <row r="185">
          <cell r="AH185" t="str">
            <v>8</v>
          </cell>
        </row>
        <row r="185">
          <cell r="AM185" t="str">
            <v>8</v>
          </cell>
        </row>
        <row r="186">
          <cell r="A186" t="str">
            <v>蔡子俊</v>
          </cell>
          <cell r="B186" t="str">
            <v>上海产研中心</v>
          </cell>
          <cell r="C186" t="str">
            <v>产研一部-教育一组-测试</v>
          </cell>
        </row>
        <row r="186">
          <cell r="E186" t="str">
            <v>测试工程师</v>
          </cell>
          <cell r="F186" t="str">
            <v>1685930508346392</v>
          </cell>
          <cell r="G186" t="str">
            <v>21</v>
          </cell>
          <cell r="H186" t="str">
            <v>10</v>
          </cell>
          <cell r="I186" t="str">
            <v>11775</v>
          </cell>
        </row>
        <row r="186">
          <cell r="S186">
            <v>0</v>
          </cell>
        </row>
        <row r="186">
          <cell r="Z186" t="str">
            <v>8</v>
          </cell>
        </row>
        <row r="186">
          <cell r="AH186" t="str">
            <v>16</v>
          </cell>
        </row>
        <row r="186">
          <cell r="AM186" t="str">
            <v>16</v>
          </cell>
        </row>
        <row r="187">
          <cell r="A187" t="str">
            <v>耿童童</v>
          </cell>
          <cell r="B187" t="str">
            <v>上海产研中心</v>
          </cell>
          <cell r="C187" t="str">
            <v>产研一部-教育一组-测试</v>
          </cell>
        </row>
        <row r="187">
          <cell r="E187" t="str">
            <v>测试工程师</v>
          </cell>
          <cell r="F187" t="str">
            <v>16804901511256011</v>
          </cell>
          <cell r="G187" t="str">
            <v>23</v>
          </cell>
          <cell r="H187" t="str">
            <v>10</v>
          </cell>
          <cell r="I187" t="str">
            <v>12409</v>
          </cell>
        </row>
        <row r="187">
          <cell r="S187">
            <v>0</v>
          </cell>
        </row>
        <row r="187">
          <cell r="Z187" t="str">
            <v>7</v>
          </cell>
        </row>
        <row r="187">
          <cell r="AH187" t="str">
            <v>24</v>
          </cell>
        </row>
        <row r="187">
          <cell r="AM187" t="str">
            <v>24</v>
          </cell>
        </row>
        <row r="188">
          <cell r="A188" t="str">
            <v>李超凡</v>
          </cell>
          <cell r="B188" t="str">
            <v>上海产研中心</v>
          </cell>
          <cell r="C188" t="str">
            <v>产研一部-教育一组-测试</v>
          </cell>
        </row>
        <row r="188">
          <cell r="E188" t="str">
            <v>测试工程师</v>
          </cell>
          <cell r="F188" t="str">
            <v>17149606499983899</v>
          </cell>
          <cell r="G188" t="str">
            <v>21</v>
          </cell>
          <cell r="H188" t="str">
            <v>10</v>
          </cell>
          <cell r="I188" t="str">
            <v>12458</v>
          </cell>
          <cell r="J188" t="str">
            <v>1</v>
          </cell>
          <cell r="K188" t="str">
            <v>1</v>
          </cell>
        </row>
        <row r="188">
          <cell r="S188">
            <v>0</v>
          </cell>
        </row>
        <row r="188">
          <cell r="Z188" t="str">
            <v>8</v>
          </cell>
        </row>
        <row r="188">
          <cell r="AH188" t="str">
            <v>17</v>
          </cell>
        </row>
        <row r="188">
          <cell r="AM188" t="str">
            <v>17</v>
          </cell>
        </row>
        <row r="189">
          <cell r="A189" t="str">
            <v>李华南</v>
          </cell>
          <cell r="B189" t="str">
            <v>上海产研中心</v>
          </cell>
          <cell r="C189" t="str">
            <v>产研一部-教育一组-测试</v>
          </cell>
        </row>
        <row r="189">
          <cell r="E189" t="str">
            <v>测试经理</v>
          </cell>
          <cell r="F189" t="str">
            <v>15900273720227593</v>
          </cell>
          <cell r="G189" t="str">
            <v>22</v>
          </cell>
          <cell r="H189" t="str">
            <v>10</v>
          </cell>
          <cell r="I189" t="str">
            <v>12929</v>
          </cell>
        </row>
        <row r="189">
          <cell r="S189">
            <v>0</v>
          </cell>
        </row>
        <row r="189">
          <cell r="AH189" t="str">
            <v>16</v>
          </cell>
        </row>
        <row r="189">
          <cell r="AM189" t="str">
            <v>16</v>
          </cell>
        </row>
        <row r="190">
          <cell r="A190" t="str">
            <v>朴雪花</v>
          </cell>
          <cell r="B190" t="str">
            <v>上海产研中心</v>
          </cell>
          <cell r="C190" t="str">
            <v>产研一部-教育一组-产品</v>
          </cell>
        </row>
        <row r="190">
          <cell r="E190" t="str">
            <v>资深产品经理</v>
          </cell>
          <cell r="F190" t="str">
            <v>16022087683323175</v>
          </cell>
          <cell r="G190" t="str">
            <v>22</v>
          </cell>
          <cell r="H190" t="str">
            <v>10</v>
          </cell>
          <cell r="I190" t="str">
            <v>12516</v>
          </cell>
          <cell r="J190" t="str">
            <v>2</v>
          </cell>
          <cell r="K190" t="str">
            <v>7</v>
          </cell>
        </row>
        <row r="190">
          <cell r="S190">
            <v>0</v>
          </cell>
        </row>
        <row r="190">
          <cell r="AH190" t="str">
            <v>16</v>
          </cell>
        </row>
        <row r="190">
          <cell r="AM190" t="str">
            <v>16</v>
          </cell>
        </row>
        <row r="191">
          <cell r="A191" t="str">
            <v>郭二宁</v>
          </cell>
          <cell r="B191" t="str">
            <v>上海产研中心</v>
          </cell>
          <cell r="C191" t="str">
            <v>产研一部-教育一组-开发</v>
          </cell>
        </row>
        <row r="191">
          <cell r="E191" t="str">
            <v>Android开发工程师</v>
          </cell>
          <cell r="F191" t="str">
            <v>17331041343102575</v>
          </cell>
          <cell r="G191" t="str">
            <v>23</v>
          </cell>
          <cell r="H191" t="str">
            <v>10</v>
          </cell>
          <cell r="I191" t="str">
            <v>13055</v>
          </cell>
        </row>
        <row r="191">
          <cell r="S191">
            <v>0</v>
          </cell>
        </row>
        <row r="191">
          <cell r="Y191" t="str">
            <v>0.5</v>
          </cell>
          <cell r="Z191" t="str">
            <v>2.5</v>
          </cell>
        </row>
        <row r="191">
          <cell r="AH191" t="str">
            <v>22.5</v>
          </cell>
        </row>
        <row r="191">
          <cell r="AM191" t="str">
            <v>22.5</v>
          </cell>
        </row>
        <row r="192">
          <cell r="A192" t="str">
            <v>黄涛</v>
          </cell>
          <cell r="B192" t="str">
            <v>上海产研中心</v>
          </cell>
          <cell r="C192" t="str">
            <v>产研一部-教育一组-开发</v>
          </cell>
        </row>
        <row r="192">
          <cell r="E192" t="str">
            <v>Android开发工程师</v>
          </cell>
          <cell r="F192" t="str">
            <v>17332769235173465</v>
          </cell>
          <cell r="G192" t="str">
            <v>22</v>
          </cell>
          <cell r="H192" t="str">
            <v>10</v>
          </cell>
          <cell r="I192" t="str">
            <v>13068</v>
          </cell>
        </row>
        <row r="192">
          <cell r="S192">
            <v>0</v>
          </cell>
        </row>
        <row r="192">
          <cell r="AH192" t="str">
            <v>16</v>
          </cell>
        </row>
        <row r="192">
          <cell r="AJ192" t="str">
            <v>16</v>
          </cell>
        </row>
        <row r="193">
          <cell r="A193" t="str">
            <v>骆方涛</v>
          </cell>
          <cell r="B193" t="str">
            <v>上海产研中心</v>
          </cell>
          <cell r="C193" t="str">
            <v>产研一部-教育一组-开发</v>
          </cell>
        </row>
        <row r="193">
          <cell r="E193" t="str">
            <v>iOS开发工程师</v>
          </cell>
          <cell r="F193" t="str">
            <v>023613490438850568</v>
          </cell>
          <cell r="G193" t="str">
            <v>22</v>
          </cell>
          <cell r="H193" t="str">
            <v>10</v>
          </cell>
          <cell r="I193" t="str">
            <v>12686</v>
          </cell>
        </row>
        <row r="193">
          <cell r="S193">
            <v>0</v>
          </cell>
        </row>
        <row r="193">
          <cell r="Z193" t="str">
            <v>4</v>
          </cell>
        </row>
        <row r="193">
          <cell r="AH193" t="str">
            <v>16</v>
          </cell>
        </row>
        <row r="193">
          <cell r="AM193" t="str">
            <v>16</v>
          </cell>
        </row>
        <row r="194">
          <cell r="A194" t="str">
            <v>梅守强</v>
          </cell>
          <cell r="B194" t="str">
            <v>上海产研中心</v>
          </cell>
          <cell r="C194" t="str">
            <v>产研一部-教育一组-开发</v>
          </cell>
        </row>
        <row r="194">
          <cell r="E194" t="str">
            <v>研发主管</v>
          </cell>
          <cell r="F194" t="str">
            <v>055916620026464247</v>
          </cell>
          <cell r="G194" t="str">
            <v>24</v>
          </cell>
          <cell r="H194" t="str">
            <v>10</v>
          </cell>
          <cell r="I194" t="str">
            <v>14654</v>
          </cell>
          <cell r="J194" t="str">
            <v>2</v>
          </cell>
          <cell r="K194" t="str">
            <v>2</v>
          </cell>
        </row>
        <row r="194">
          <cell r="S194">
            <v>0</v>
          </cell>
        </row>
        <row r="194">
          <cell r="AH194" t="str">
            <v>31.5</v>
          </cell>
        </row>
        <row r="194">
          <cell r="AJ194" t="str">
            <v>31.5</v>
          </cell>
        </row>
        <row r="195">
          <cell r="A195" t="str">
            <v>钱策</v>
          </cell>
          <cell r="B195" t="str">
            <v>上海产研中心</v>
          </cell>
          <cell r="C195" t="str">
            <v>产研一部-教育一组-开发</v>
          </cell>
        </row>
        <row r="195">
          <cell r="E195" t="str">
            <v>iOS开发工程师</v>
          </cell>
          <cell r="F195" t="str">
            <v>17331039165119137</v>
          </cell>
          <cell r="G195" t="str">
            <v>23</v>
          </cell>
          <cell r="H195" t="str">
            <v>10</v>
          </cell>
          <cell r="I195" t="str">
            <v>13901</v>
          </cell>
        </row>
        <row r="195">
          <cell r="S195">
            <v>0</v>
          </cell>
        </row>
        <row r="195">
          <cell r="AH195" t="str">
            <v>24</v>
          </cell>
        </row>
        <row r="195">
          <cell r="AJ195" t="str">
            <v>16</v>
          </cell>
        </row>
        <row r="195">
          <cell r="AM195" t="str">
            <v>8</v>
          </cell>
        </row>
        <row r="196">
          <cell r="A196" t="str">
            <v>王瑞鑫</v>
          </cell>
          <cell r="B196" t="str">
            <v>上海产研中心</v>
          </cell>
          <cell r="C196" t="str">
            <v>产研一部-教育一组-开发</v>
          </cell>
        </row>
        <row r="196">
          <cell r="E196" t="str">
            <v>Android开发工程师</v>
          </cell>
          <cell r="F196" t="str">
            <v>17599754722676206</v>
          </cell>
          <cell r="G196" t="str">
            <v>22</v>
          </cell>
          <cell r="H196" t="str">
            <v>10</v>
          </cell>
          <cell r="I196" t="str">
            <v>12831</v>
          </cell>
          <cell r="J196" t="str">
            <v>1</v>
          </cell>
          <cell r="K196" t="str">
            <v>2</v>
          </cell>
        </row>
        <row r="196">
          <cell r="S196">
            <v>0</v>
          </cell>
        </row>
        <row r="196">
          <cell r="AH196" t="str">
            <v>15.5</v>
          </cell>
        </row>
        <row r="196">
          <cell r="AJ196" t="str">
            <v>15.5</v>
          </cell>
        </row>
        <row r="197">
          <cell r="A197" t="str">
            <v>易鹏</v>
          </cell>
          <cell r="B197" t="str">
            <v>上海产研中心</v>
          </cell>
          <cell r="C197" t="str">
            <v>产研一部-教育一组-开发</v>
          </cell>
        </row>
        <row r="197">
          <cell r="E197" t="str">
            <v>Android开发工程师</v>
          </cell>
          <cell r="F197" t="str">
            <v>16637271659885621</v>
          </cell>
          <cell r="G197" t="str">
            <v>21</v>
          </cell>
          <cell r="H197" t="str">
            <v>10</v>
          </cell>
          <cell r="I197" t="str">
            <v>12158</v>
          </cell>
        </row>
        <row r="197">
          <cell r="S197">
            <v>0</v>
          </cell>
        </row>
        <row r="197">
          <cell r="Z197" t="str">
            <v>8</v>
          </cell>
        </row>
        <row r="197">
          <cell r="AH197" t="str">
            <v>14</v>
          </cell>
        </row>
        <row r="197">
          <cell r="AJ197" t="str">
            <v>8</v>
          </cell>
        </row>
        <row r="197">
          <cell r="AM197" t="str">
            <v>6</v>
          </cell>
        </row>
        <row r="198">
          <cell r="A198" t="str">
            <v>余立洋</v>
          </cell>
          <cell r="B198" t="str">
            <v>上海产研中心</v>
          </cell>
          <cell r="C198" t="str">
            <v>产研一部-教育一组-开发</v>
          </cell>
        </row>
        <row r="198">
          <cell r="E198" t="str">
            <v>iOS开发工程师</v>
          </cell>
          <cell r="F198" t="str">
            <v>17568650834611413</v>
          </cell>
          <cell r="G198" t="str">
            <v>22</v>
          </cell>
          <cell r="H198" t="str">
            <v>10</v>
          </cell>
          <cell r="I198" t="str">
            <v>13330</v>
          </cell>
        </row>
        <row r="198">
          <cell r="S198">
            <v>0</v>
          </cell>
        </row>
        <row r="198">
          <cell r="AH198" t="str">
            <v>16.5</v>
          </cell>
        </row>
        <row r="198">
          <cell r="AJ198" t="str">
            <v>16.5</v>
          </cell>
        </row>
        <row r="199">
          <cell r="A199" t="str">
            <v>郝惠军</v>
          </cell>
          <cell r="B199" t="str">
            <v>上海产研中心</v>
          </cell>
          <cell r="C199" t="str">
            <v>产研一部-教育一组-设计</v>
          </cell>
        </row>
        <row r="199">
          <cell r="E199" t="str">
            <v>设计主管</v>
          </cell>
          <cell r="F199" t="str">
            <v>15900278023016204</v>
          </cell>
          <cell r="G199" t="str">
            <v>22</v>
          </cell>
          <cell r="H199" t="str">
            <v>10</v>
          </cell>
          <cell r="I199" t="str">
            <v>13407</v>
          </cell>
        </row>
        <row r="199">
          <cell r="S199">
            <v>0</v>
          </cell>
        </row>
        <row r="199">
          <cell r="AH199" t="str">
            <v>11.5</v>
          </cell>
        </row>
        <row r="199">
          <cell r="AJ199" t="str">
            <v>8</v>
          </cell>
        </row>
        <row r="199">
          <cell r="AM199" t="str">
            <v>3.5</v>
          </cell>
        </row>
        <row r="200">
          <cell r="A200" t="str">
            <v>江佳新</v>
          </cell>
          <cell r="B200" t="str">
            <v>上海产研中心</v>
          </cell>
          <cell r="C200" t="str">
            <v>产研一部-教育一组-设计</v>
          </cell>
        </row>
        <row r="200">
          <cell r="E200" t="str">
            <v>UI设计师</v>
          </cell>
          <cell r="F200" t="str">
            <v>1733709745140612</v>
          </cell>
          <cell r="G200" t="str">
            <v>21</v>
          </cell>
          <cell r="H200" t="str">
            <v>10</v>
          </cell>
          <cell r="I200" t="str">
            <v>11502</v>
          </cell>
        </row>
        <row r="200">
          <cell r="S200">
            <v>0</v>
          </cell>
        </row>
        <row r="200">
          <cell r="W200" t="str">
            <v>1</v>
          </cell>
        </row>
        <row r="200">
          <cell r="Z200" t="str">
            <v>0.5</v>
          </cell>
        </row>
        <row r="200">
          <cell r="AH200" t="str">
            <v>16</v>
          </cell>
        </row>
        <row r="200">
          <cell r="AM200" t="str">
            <v>16</v>
          </cell>
        </row>
        <row r="201">
          <cell r="A201" t="str">
            <v>蒲科辉</v>
          </cell>
          <cell r="B201" t="str">
            <v>上海产研中心</v>
          </cell>
          <cell r="C201" t="str">
            <v>产研一部-设计部</v>
          </cell>
        </row>
        <row r="201">
          <cell r="E201" t="str">
            <v>研发副总</v>
          </cell>
          <cell r="F201" t="str">
            <v>096666571133648650</v>
          </cell>
          <cell r="G201" t="str">
            <v>8</v>
          </cell>
          <cell r="H201" t="str">
            <v>10</v>
          </cell>
          <cell r="I201" t="str">
            <v>1069</v>
          </cell>
        </row>
        <row r="201">
          <cell r="L201" t="str">
            <v>3</v>
          </cell>
          <cell r="M201" t="str">
            <v>354</v>
          </cell>
        </row>
        <row r="201">
          <cell r="Q201" t="str">
            <v>5</v>
          </cell>
          <cell r="R201" t="str">
            <v>1</v>
          </cell>
          <cell r="S201">
            <v>6</v>
          </cell>
          <cell r="T201" t="str">
            <v>12</v>
          </cell>
        </row>
        <row r="201">
          <cell r="AH201" t="str">
            <v>50</v>
          </cell>
        </row>
        <row r="201">
          <cell r="AJ201" t="str">
            <v>50</v>
          </cell>
        </row>
        <row r="202">
          <cell r="A202" t="str">
            <v>汪天辰</v>
          </cell>
          <cell r="B202" t="str">
            <v>上海产研中心</v>
          </cell>
          <cell r="C202" t="str">
            <v>产研一部-设计部-教育一组设计组</v>
          </cell>
        </row>
        <row r="202">
          <cell r="E202" t="str">
            <v>UI设计师</v>
          </cell>
          <cell r="F202" t="str">
            <v>17198009865802558</v>
          </cell>
          <cell r="G202" t="str">
            <v>23</v>
          </cell>
          <cell r="H202" t="str">
            <v>10</v>
          </cell>
          <cell r="I202" t="str">
            <v>13138</v>
          </cell>
          <cell r="J202" t="str">
            <v>4</v>
          </cell>
          <cell r="K202" t="str">
            <v>17</v>
          </cell>
        </row>
        <row r="202">
          <cell r="S202">
            <v>0</v>
          </cell>
        </row>
        <row r="202">
          <cell r="Z202" t="str">
            <v>3.5</v>
          </cell>
        </row>
        <row r="202">
          <cell r="AH202" t="str">
            <v>13.5</v>
          </cell>
        </row>
        <row r="202">
          <cell r="AM202" t="str">
            <v>13.5</v>
          </cell>
        </row>
        <row r="203">
          <cell r="A203" t="str">
            <v>丁辉</v>
          </cell>
          <cell r="B203" t="str">
            <v>长沙办公室（含西安北京运营）</v>
          </cell>
          <cell r="C203" t="str">
            <v>长沙内容部</v>
          </cell>
        </row>
        <row r="203">
          <cell r="E203" t="str">
            <v>营销总监</v>
          </cell>
          <cell r="F203" t="str">
            <v>0260266646655784</v>
          </cell>
          <cell r="G203" t="str">
            <v>14</v>
          </cell>
          <cell r="H203" t="str">
            <v>10</v>
          </cell>
          <cell r="I203" t="str">
            <v>7048</v>
          </cell>
        </row>
        <row r="203">
          <cell r="R203" t="str">
            <v>6</v>
          </cell>
          <cell r="S203">
            <v>6</v>
          </cell>
        </row>
        <row r="203">
          <cell r="U203" t="str">
            <v>7.75</v>
          </cell>
        </row>
        <row r="204">
          <cell r="A204" t="str">
            <v>陈良伟</v>
          </cell>
          <cell r="B204" t="str">
            <v>长沙办公室（含西安北京运营）</v>
          </cell>
          <cell r="C204" t="str">
            <v>长沙内容部-刘丽组</v>
          </cell>
        </row>
        <row r="204">
          <cell r="E204" t="str">
            <v>内容编辑</v>
          </cell>
          <cell r="F204" t="str">
            <v>17187602596237851</v>
          </cell>
          <cell r="G204" t="str">
            <v>20</v>
          </cell>
          <cell r="H204" t="str">
            <v>10</v>
          </cell>
          <cell r="I204" t="str">
            <v>12121</v>
          </cell>
        </row>
        <row r="204">
          <cell r="S204">
            <v>0</v>
          </cell>
        </row>
        <row r="205">
          <cell r="A205" t="str">
            <v>刘光品</v>
          </cell>
          <cell r="B205" t="str">
            <v>长沙办公室（含西安北京运营）</v>
          </cell>
          <cell r="C205" t="str">
            <v>长沙内容部-刘丽组</v>
          </cell>
        </row>
        <row r="205">
          <cell r="E205" t="str">
            <v>内容编辑</v>
          </cell>
          <cell r="F205" t="str">
            <v>17548767270978744</v>
          </cell>
          <cell r="G205" t="str">
            <v>20</v>
          </cell>
          <cell r="H205" t="str">
            <v>10</v>
          </cell>
          <cell r="I205" t="str">
            <v>9557</v>
          </cell>
        </row>
        <row r="205">
          <cell r="R205" t="str">
            <v>1</v>
          </cell>
          <cell r="S205">
            <v>1</v>
          </cell>
        </row>
        <row r="206">
          <cell r="A206" t="str">
            <v>刘丽</v>
          </cell>
          <cell r="B206" t="str">
            <v>长沙办公室（含西安北京运营）</v>
          </cell>
          <cell r="C206" t="str">
            <v>长沙内容部-刘丽组</v>
          </cell>
        </row>
        <row r="206">
          <cell r="E206" t="str">
            <v>内容主管</v>
          </cell>
          <cell r="F206" t="str">
            <v>1591759238982138</v>
          </cell>
          <cell r="G206" t="str">
            <v>21</v>
          </cell>
          <cell r="H206" t="str">
            <v>10</v>
          </cell>
          <cell r="I206" t="str">
            <v>11091</v>
          </cell>
        </row>
        <row r="206">
          <cell r="S206">
            <v>0</v>
          </cell>
        </row>
        <row r="206">
          <cell r="W206" t="str">
            <v>0.5</v>
          </cell>
        </row>
        <row r="206">
          <cell r="Z206" t="str">
            <v>1</v>
          </cell>
        </row>
        <row r="206">
          <cell r="AH206" t="str">
            <v>8</v>
          </cell>
        </row>
        <row r="206">
          <cell r="AJ206" t="str">
            <v>8</v>
          </cell>
        </row>
        <row r="207">
          <cell r="A207" t="str">
            <v>汤晓雨</v>
          </cell>
          <cell r="B207" t="str">
            <v>长沙办公室（含西安北京运营）</v>
          </cell>
          <cell r="C207" t="str">
            <v>长沙内容部-刘丽组</v>
          </cell>
        </row>
        <row r="207">
          <cell r="E207" t="str">
            <v>内容编辑</v>
          </cell>
          <cell r="F207" t="str">
            <v>17247235752489262</v>
          </cell>
          <cell r="G207" t="str">
            <v>20</v>
          </cell>
          <cell r="H207" t="str">
            <v>10</v>
          </cell>
          <cell r="I207" t="str">
            <v>11736</v>
          </cell>
        </row>
        <row r="207">
          <cell r="S207">
            <v>0</v>
          </cell>
        </row>
        <row r="208">
          <cell r="A208" t="str">
            <v>王凯杰</v>
          </cell>
          <cell r="B208" t="str">
            <v>长沙办公室（含西安北京运营）</v>
          </cell>
          <cell r="C208" t="str">
            <v>长沙内容部-刘丽组</v>
          </cell>
        </row>
        <row r="208">
          <cell r="E208" t="str">
            <v>内容编辑</v>
          </cell>
          <cell r="F208" t="str">
            <v>17252410496889176</v>
          </cell>
          <cell r="G208" t="str">
            <v>20</v>
          </cell>
          <cell r="H208" t="str">
            <v>10</v>
          </cell>
          <cell r="I208" t="str">
            <v>11446</v>
          </cell>
        </row>
        <row r="208">
          <cell r="S208">
            <v>0</v>
          </cell>
        </row>
        <row r="209">
          <cell r="A209" t="str">
            <v>王思婕</v>
          </cell>
          <cell r="B209" t="str">
            <v>长沙办公室（含西安北京运营）</v>
          </cell>
          <cell r="C209" t="str">
            <v>长沙内容部-刘丽组</v>
          </cell>
        </row>
        <row r="209">
          <cell r="E209" t="str">
            <v>内容编辑</v>
          </cell>
          <cell r="F209" t="str">
            <v>196426670829211299</v>
          </cell>
          <cell r="G209" t="str">
            <v>20</v>
          </cell>
          <cell r="H209" t="str">
            <v>10</v>
          </cell>
          <cell r="I209" t="str">
            <v>12480</v>
          </cell>
        </row>
        <row r="209">
          <cell r="S209">
            <v>0</v>
          </cell>
        </row>
        <row r="210">
          <cell r="A210" t="str">
            <v>谢馨怡</v>
          </cell>
          <cell r="B210" t="str">
            <v>长沙办公室（含西安北京运营）</v>
          </cell>
          <cell r="C210" t="str">
            <v>长沙内容部-刘丽组</v>
          </cell>
        </row>
        <row r="210">
          <cell r="E210" t="str">
            <v>内容编辑</v>
          </cell>
          <cell r="F210" t="str">
            <v>17421769200522202</v>
          </cell>
          <cell r="G210" t="str">
            <v>20</v>
          </cell>
          <cell r="H210" t="str">
            <v>10</v>
          </cell>
          <cell r="I210" t="str">
            <v>10350</v>
          </cell>
        </row>
        <row r="210">
          <cell r="S210">
            <v>0</v>
          </cell>
        </row>
        <row r="211">
          <cell r="A211" t="str">
            <v>余亚璐</v>
          </cell>
          <cell r="B211" t="str">
            <v>长沙办公室（含西安北京运营）</v>
          </cell>
          <cell r="C211" t="str">
            <v>长沙内容部-刘丽组</v>
          </cell>
        </row>
        <row r="211">
          <cell r="E211" t="str">
            <v>内容编辑</v>
          </cell>
          <cell r="F211" t="str">
            <v>17428664712715561</v>
          </cell>
          <cell r="G211" t="str">
            <v>21</v>
          </cell>
          <cell r="H211" t="str">
            <v>10</v>
          </cell>
          <cell r="I211" t="str">
            <v>10669</v>
          </cell>
        </row>
        <row r="211">
          <cell r="S211">
            <v>0</v>
          </cell>
        </row>
        <row r="211">
          <cell r="AH211" t="str">
            <v>8</v>
          </cell>
        </row>
        <row r="211">
          <cell r="AJ211" t="str">
            <v>8</v>
          </cell>
        </row>
        <row r="212">
          <cell r="A212" t="str">
            <v>邹芳梅</v>
          </cell>
          <cell r="B212" t="str">
            <v>长沙办公室（含西安北京运营）</v>
          </cell>
          <cell r="C212" t="str">
            <v>长沙内容部-刘丽组</v>
          </cell>
        </row>
        <row r="212">
          <cell r="E212" t="str">
            <v>内容编辑</v>
          </cell>
          <cell r="F212" t="str">
            <v>17052894505386338</v>
          </cell>
          <cell r="G212" t="str">
            <v>20</v>
          </cell>
          <cell r="H212" t="str">
            <v>10</v>
          </cell>
          <cell r="I212" t="str">
            <v>9810</v>
          </cell>
        </row>
        <row r="212">
          <cell r="S212">
            <v>0</v>
          </cell>
        </row>
        <row r="213">
          <cell r="A213" t="str">
            <v>李瑶</v>
          </cell>
          <cell r="B213" t="str">
            <v>长沙办公室（含西安北京运营）</v>
          </cell>
          <cell r="C213" t="str">
            <v>长沙内容部-刘莹组</v>
          </cell>
        </row>
        <row r="213">
          <cell r="E213" t="str">
            <v>内容编辑</v>
          </cell>
          <cell r="F213" t="str">
            <v>16067019665616130</v>
          </cell>
          <cell r="G213" t="str">
            <v>20</v>
          </cell>
          <cell r="H213" t="str">
            <v>10</v>
          </cell>
          <cell r="I213" t="str">
            <v>12580</v>
          </cell>
        </row>
        <row r="213">
          <cell r="S213">
            <v>0</v>
          </cell>
        </row>
        <row r="214">
          <cell r="A214" t="str">
            <v>刘莹</v>
          </cell>
          <cell r="B214" t="str">
            <v>长沙办公室（含西安北京运营）</v>
          </cell>
          <cell r="C214" t="str">
            <v>长沙内容部-刘莹组</v>
          </cell>
        </row>
        <row r="214">
          <cell r="E214" t="str">
            <v>内容主管</v>
          </cell>
          <cell r="F214" t="str">
            <v>2357032548685217</v>
          </cell>
          <cell r="G214" t="str">
            <v>19</v>
          </cell>
          <cell r="H214" t="str">
            <v>10</v>
          </cell>
          <cell r="I214" t="str">
            <v>12067</v>
          </cell>
        </row>
        <row r="214">
          <cell r="S214">
            <v>0</v>
          </cell>
        </row>
        <row r="214">
          <cell r="W214" t="str">
            <v>0.5</v>
          </cell>
          <cell r="X214" t="str">
            <v>8</v>
          </cell>
        </row>
        <row r="215">
          <cell r="A215" t="str">
            <v>田纯（离职）</v>
          </cell>
          <cell r="B215" t="str">
            <v>未加入考勤组</v>
          </cell>
          <cell r="C215" t="str">
            <v>长沙内容部-刘莹组</v>
          </cell>
        </row>
        <row r="215">
          <cell r="E215" t="str">
            <v>内容编辑</v>
          </cell>
          <cell r="F215" t="str">
            <v>1729473546962864</v>
          </cell>
          <cell r="G215" t="str">
            <v>14</v>
          </cell>
          <cell r="H215" t="str">
            <v>6</v>
          </cell>
          <cell r="I215" t="str">
            <v>6811</v>
          </cell>
        </row>
        <row r="215">
          <cell r="S215">
            <v>0</v>
          </cell>
        </row>
        <row r="216">
          <cell r="A216" t="str">
            <v>肖茜</v>
          </cell>
          <cell r="B216" t="str">
            <v>长沙办公室（含西安北京运营）</v>
          </cell>
          <cell r="C216" t="str">
            <v>长沙内容部-刘莹组</v>
          </cell>
        </row>
        <row r="216">
          <cell r="E216" t="str">
            <v>内容编辑</v>
          </cell>
          <cell r="F216" t="str">
            <v>17428678606649848</v>
          </cell>
          <cell r="G216" t="str">
            <v>20</v>
          </cell>
          <cell r="H216" t="str">
            <v>10</v>
          </cell>
          <cell r="I216" t="str">
            <v>10077</v>
          </cell>
        </row>
        <row r="216">
          <cell r="S216">
            <v>0</v>
          </cell>
        </row>
        <row r="217">
          <cell r="A217" t="str">
            <v>杨琼</v>
          </cell>
          <cell r="B217" t="str">
            <v>长沙办公室（含西安北京运营）</v>
          </cell>
          <cell r="C217" t="str">
            <v>长沙内容部-刘莹组</v>
          </cell>
        </row>
        <row r="217">
          <cell r="E217" t="str">
            <v>内容编辑</v>
          </cell>
          <cell r="F217" t="str">
            <v>3231115934850388</v>
          </cell>
          <cell r="G217" t="str">
            <v>20</v>
          </cell>
          <cell r="H217" t="str">
            <v>10</v>
          </cell>
          <cell r="I217" t="str">
            <v>13593</v>
          </cell>
        </row>
        <row r="217">
          <cell r="S217">
            <v>0</v>
          </cell>
        </row>
        <row r="218">
          <cell r="A218" t="str">
            <v>尹超</v>
          </cell>
          <cell r="B218" t="str">
            <v>长沙办公室（含西安北京运营）</v>
          </cell>
          <cell r="C218" t="str">
            <v>长沙内容部-刘莹组</v>
          </cell>
        </row>
        <row r="218">
          <cell r="E218" t="str">
            <v>内容编辑</v>
          </cell>
          <cell r="F218" t="str">
            <v>17295613612947573</v>
          </cell>
          <cell r="G218" t="str">
            <v>20</v>
          </cell>
          <cell r="H218" t="str">
            <v>10</v>
          </cell>
          <cell r="I218" t="str">
            <v>10256</v>
          </cell>
        </row>
        <row r="218">
          <cell r="S218">
            <v>0</v>
          </cell>
        </row>
        <row r="219">
          <cell r="A219" t="str">
            <v>张慧</v>
          </cell>
          <cell r="B219" t="str">
            <v>长沙办公室（含西安北京运营）</v>
          </cell>
          <cell r="C219" t="str">
            <v>长沙内容部-刘莹组</v>
          </cell>
        </row>
        <row r="219">
          <cell r="E219" t="str">
            <v>内容编辑</v>
          </cell>
          <cell r="F219" t="str">
            <v>17441656677641872</v>
          </cell>
          <cell r="G219" t="str">
            <v>19</v>
          </cell>
          <cell r="H219" t="str">
            <v>10</v>
          </cell>
          <cell r="I219" t="str">
            <v>9322</v>
          </cell>
        </row>
        <row r="219">
          <cell r="S219">
            <v>0</v>
          </cell>
        </row>
        <row r="219">
          <cell r="W219" t="str">
            <v>1</v>
          </cell>
        </row>
        <row r="220">
          <cell r="A220" t="str">
            <v>陈勇</v>
          </cell>
          <cell r="B220" t="str">
            <v>鹿鸣医疗-长沙</v>
          </cell>
          <cell r="C220" t="str">
            <v>鹿鸣医疗</v>
          </cell>
        </row>
        <row r="220">
          <cell r="F220" t="str">
            <v>0100562750531213823</v>
          </cell>
        </row>
        <row r="220">
          <cell r="S220">
            <v>0</v>
          </cell>
        </row>
        <row r="221">
          <cell r="A221" t="str">
            <v>贺广平</v>
          </cell>
          <cell r="B221" t="str">
            <v>鹿鸣医疗-深圳</v>
          </cell>
          <cell r="C221" t="str">
            <v>鹿鸣医疗</v>
          </cell>
        </row>
        <row r="221">
          <cell r="F221" t="str">
            <v>01394323152035518094</v>
          </cell>
        </row>
        <row r="221">
          <cell r="H221" t="str">
            <v>10</v>
          </cell>
        </row>
        <row r="221">
          <cell r="S221">
            <v>0</v>
          </cell>
          <cell r="T221" t="str">
            <v>20</v>
          </cell>
        </row>
        <row r="222">
          <cell r="A222" t="str">
            <v>梁力豪</v>
          </cell>
          <cell r="B222" t="str">
            <v>鹿鸣医疗-深圳</v>
          </cell>
          <cell r="C222" t="str">
            <v>鹿鸣医疗</v>
          </cell>
        </row>
        <row r="222">
          <cell r="F222" t="str">
            <v>275043054926401136</v>
          </cell>
        </row>
        <row r="222">
          <cell r="H222" t="str">
            <v>10</v>
          </cell>
        </row>
        <row r="222">
          <cell r="S222">
            <v>0</v>
          </cell>
          <cell r="T222" t="str">
            <v>20</v>
          </cell>
        </row>
        <row r="223">
          <cell r="A223" t="str">
            <v>谭睿</v>
          </cell>
          <cell r="B223" t="str">
            <v>鹿鸣医疗-深圳</v>
          </cell>
          <cell r="C223" t="str">
            <v>鹿鸣医疗</v>
          </cell>
        </row>
        <row r="223">
          <cell r="F223" t="str">
            <v>66012602341143026</v>
          </cell>
          <cell r="G223" t="str">
            <v>20</v>
          </cell>
          <cell r="H223" t="str">
            <v>10</v>
          </cell>
          <cell r="I223" t="str">
            <v>6069</v>
          </cell>
          <cell r="J223" t="str">
            <v>1</v>
          </cell>
          <cell r="K223" t="str">
            <v>2</v>
          </cell>
        </row>
        <row r="223">
          <cell r="Q223" t="str">
            <v>1</v>
          </cell>
          <cell r="R223" t="str">
            <v>7</v>
          </cell>
          <cell r="S223">
            <v>8</v>
          </cell>
        </row>
        <row r="224">
          <cell r="A224" t="str">
            <v>向津津</v>
          </cell>
          <cell r="B224" t="str">
            <v>鹿鸣医疗-长沙</v>
          </cell>
          <cell r="C224" t="str">
            <v>鹿鸣医疗</v>
          </cell>
        </row>
        <row r="224">
          <cell r="F224" t="str">
            <v>642404604121575793</v>
          </cell>
          <cell r="G224" t="str">
            <v>20</v>
          </cell>
          <cell r="H224" t="str">
            <v>10</v>
          </cell>
          <cell r="I224" t="str">
            <v>9446</v>
          </cell>
          <cell r="J224" t="str">
            <v>1</v>
          </cell>
          <cell r="K224" t="str">
            <v>1</v>
          </cell>
        </row>
        <row r="224">
          <cell r="S224">
            <v>0</v>
          </cell>
        </row>
        <row r="224">
          <cell r="Y224" t="str">
            <v>0.5</v>
          </cell>
        </row>
        <row r="225">
          <cell r="A225" t="str">
            <v>小H</v>
          </cell>
          <cell r="B225" t="str">
            <v>业务二部排班考勤组</v>
          </cell>
          <cell r="C225" t="str">
            <v>鹿鸣医疗</v>
          </cell>
        </row>
        <row r="225">
          <cell r="E225" t="str">
            <v>人事专员</v>
          </cell>
          <cell r="F225" t="str">
            <v>01252417116636332514</v>
          </cell>
          <cell r="G225" t="str">
            <v>1</v>
          </cell>
        </row>
        <row r="225">
          <cell r="S225">
            <v>0</v>
          </cell>
        </row>
        <row r="225">
          <cell r="X225" t="str">
            <v>4</v>
          </cell>
        </row>
        <row r="225">
          <cell r="Z225" t="str">
            <v>12</v>
          </cell>
        </row>
        <row r="226">
          <cell r="A226" t="str">
            <v>袁琪</v>
          </cell>
          <cell r="B226" t="str">
            <v>鹿鸣医疗-长沙</v>
          </cell>
          <cell r="C226" t="str">
            <v>鹿鸣医疗</v>
          </cell>
        </row>
        <row r="226">
          <cell r="F226" t="str">
            <v>0341360002351113033</v>
          </cell>
          <cell r="G226" t="str">
            <v>20</v>
          </cell>
          <cell r="H226" t="str">
            <v>10</v>
          </cell>
          <cell r="I226" t="str">
            <v>10049</v>
          </cell>
        </row>
        <row r="226">
          <cell r="S226">
            <v>0</v>
          </cell>
        </row>
        <row r="227">
          <cell r="A227" t="str">
            <v>张金金</v>
          </cell>
          <cell r="B227" t="str">
            <v>鹿鸣医疗-深圳</v>
          </cell>
          <cell r="C227" t="str">
            <v>鹿鸣医疗</v>
          </cell>
        </row>
        <row r="227">
          <cell r="F227" t="str">
            <v>0433416124596800</v>
          </cell>
        </row>
        <row r="227">
          <cell r="H227" t="str">
            <v>10</v>
          </cell>
        </row>
        <row r="227">
          <cell r="S227">
            <v>0</v>
          </cell>
          <cell r="T227" t="str">
            <v>20</v>
          </cell>
        </row>
        <row r="228">
          <cell r="A228" t="str">
            <v>张丽婷</v>
          </cell>
          <cell r="B228" t="str">
            <v>鹿鸣医疗-深圳</v>
          </cell>
          <cell r="C228" t="str">
            <v>鹿鸣医疗</v>
          </cell>
        </row>
        <row r="228">
          <cell r="F228" t="str">
            <v>071767005424046330</v>
          </cell>
          <cell r="G228" t="str">
            <v>22</v>
          </cell>
          <cell r="H228" t="str">
            <v>10</v>
          </cell>
          <cell r="I228" t="str">
            <v>12146</v>
          </cell>
          <cell r="J228" t="str">
            <v>10</v>
          </cell>
          <cell r="K228" t="str">
            <v>110</v>
          </cell>
        </row>
        <row r="228">
          <cell r="S228">
            <v>0</v>
          </cell>
          <cell r="T228" t="str">
            <v>8</v>
          </cell>
        </row>
        <row r="229">
          <cell r="A229" t="str">
            <v>蔡燕</v>
          </cell>
          <cell r="B229" t="str">
            <v>上海办公室</v>
          </cell>
          <cell r="C229" t="str">
            <v>人力资源部</v>
          </cell>
        </row>
        <row r="229">
          <cell r="E229" t="str">
            <v>资深人事</v>
          </cell>
          <cell r="F229" t="str">
            <v>17645612183338934</v>
          </cell>
        </row>
        <row r="229">
          <cell r="S229">
            <v>0</v>
          </cell>
        </row>
        <row r="230">
          <cell r="A230" t="str">
            <v>郭昱伶</v>
          </cell>
          <cell r="B230" t="str">
            <v>上海办公室</v>
          </cell>
          <cell r="C230" t="str">
            <v>人力资源部</v>
          </cell>
        </row>
        <row r="230">
          <cell r="E230" t="str">
            <v>资深人事</v>
          </cell>
          <cell r="F230" t="str">
            <v>16202674573549540</v>
          </cell>
          <cell r="G230" t="str">
            <v>20</v>
          </cell>
          <cell r="H230" t="str">
            <v>10</v>
          </cell>
          <cell r="I230" t="str">
            <v>11179</v>
          </cell>
        </row>
        <row r="230">
          <cell r="S230">
            <v>0</v>
          </cell>
        </row>
        <row r="230">
          <cell r="Z230" t="str">
            <v>1.5</v>
          </cell>
        </row>
        <row r="231">
          <cell r="A231" t="str">
            <v>纪志豪</v>
          </cell>
          <cell r="B231" t="str">
            <v>上海办公室</v>
          </cell>
          <cell r="C231" t="str">
            <v>人力资源部</v>
          </cell>
        </row>
        <row r="231">
          <cell r="E231" t="str">
            <v>资深人事</v>
          </cell>
          <cell r="F231" t="str">
            <v>621904001731957917</v>
          </cell>
          <cell r="G231" t="str">
            <v>22</v>
          </cell>
          <cell r="H231" t="str">
            <v>10</v>
          </cell>
          <cell r="I231" t="str">
            <v>11416</v>
          </cell>
        </row>
        <row r="231">
          <cell r="S231">
            <v>0</v>
          </cell>
        </row>
        <row r="231">
          <cell r="Z231" t="str">
            <v>4</v>
          </cell>
        </row>
        <row r="231">
          <cell r="AH231" t="str">
            <v>9.5</v>
          </cell>
        </row>
        <row r="231">
          <cell r="AM231" t="str">
            <v>9.5</v>
          </cell>
        </row>
        <row r="232">
          <cell r="A232" t="str">
            <v>李丽萍</v>
          </cell>
          <cell r="B232" t="str">
            <v>上海办公室</v>
          </cell>
          <cell r="C232" t="str">
            <v>人力资源部</v>
          </cell>
        </row>
        <row r="232">
          <cell r="E232" t="str">
            <v>人事专员</v>
          </cell>
          <cell r="F232" t="str">
            <v>16770312852249918</v>
          </cell>
          <cell r="G232" t="str">
            <v>20</v>
          </cell>
          <cell r="H232" t="str">
            <v>10</v>
          </cell>
          <cell r="I232" t="str">
            <v>9105</v>
          </cell>
          <cell r="J232" t="str">
            <v>4</v>
          </cell>
          <cell r="K232" t="str">
            <v>85</v>
          </cell>
          <cell r="L232" t="str">
            <v>16</v>
          </cell>
          <cell r="M232" t="str">
            <v>887</v>
          </cell>
        </row>
        <row r="232">
          <cell r="S232">
            <v>0</v>
          </cell>
        </row>
        <row r="233">
          <cell r="A233" t="str">
            <v>孙玉凤</v>
          </cell>
          <cell r="B233" t="str">
            <v>上海办公室</v>
          </cell>
          <cell r="C233" t="str">
            <v>人力资源部</v>
          </cell>
        </row>
        <row r="233">
          <cell r="E233" t="str">
            <v>人力资源总监</v>
          </cell>
          <cell r="F233" t="str">
            <v>156838076623410836</v>
          </cell>
          <cell r="G233" t="str">
            <v>20</v>
          </cell>
          <cell r="H233" t="str">
            <v>10</v>
          </cell>
          <cell r="I233" t="str">
            <v>11117</v>
          </cell>
          <cell r="J233" t="str">
            <v>5</v>
          </cell>
          <cell r="K233" t="str">
            <v>24</v>
          </cell>
        </row>
        <row r="233">
          <cell r="S233">
            <v>0</v>
          </cell>
        </row>
        <row r="233">
          <cell r="V233" t="str">
            <v>0.83</v>
          </cell>
          <cell r="W233" t="str">
            <v>1</v>
          </cell>
        </row>
        <row r="233">
          <cell r="AH233" t="str">
            <v>8</v>
          </cell>
        </row>
        <row r="233">
          <cell r="AM233" t="str">
            <v>8</v>
          </cell>
        </row>
        <row r="234">
          <cell r="A234" t="str">
            <v>汪兰兰</v>
          </cell>
          <cell r="B234" t="str">
            <v>上海办公室</v>
          </cell>
          <cell r="C234" t="str">
            <v>人力资源部</v>
          </cell>
        </row>
        <row r="234">
          <cell r="E234" t="str">
            <v>人事专员</v>
          </cell>
          <cell r="F234" t="str">
            <v>17092581560112805</v>
          </cell>
          <cell r="G234" t="str">
            <v>23</v>
          </cell>
          <cell r="H234" t="str">
            <v>10</v>
          </cell>
          <cell r="I234" t="str">
            <v>11896</v>
          </cell>
          <cell r="J234" t="str">
            <v>5</v>
          </cell>
          <cell r="K234" t="str">
            <v>19</v>
          </cell>
        </row>
        <row r="234">
          <cell r="S234">
            <v>0</v>
          </cell>
        </row>
        <row r="234">
          <cell r="Z234" t="str">
            <v>3.5</v>
          </cell>
        </row>
        <row r="234">
          <cell r="AH234" t="str">
            <v>14</v>
          </cell>
        </row>
        <row r="234">
          <cell r="AM234" t="str">
            <v>14</v>
          </cell>
        </row>
        <row r="235">
          <cell r="A235" t="str">
            <v>熊溜溜</v>
          </cell>
          <cell r="B235" t="str">
            <v>上海办公室</v>
          </cell>
          <cell r="C235" t="str">
            <v>人力资源部</v>
          </cell>
        </row>
        <row r="235">
          <cell r="E235" t="str">
            <v>资深人事</v>
          </cell>
          <cell r="F235" t="str">
            <v>16000494291824872</v>
          </cell>
          <cell r="G235" t="str">
            <v>21</v>
          </cell>
          <cell r="H235" t="str">
            <v>10</v>
          </cell>
          <cell r="I235" t="str">
            <v>10740</v>
          </cell>
        </row>
        <row r="235">
          <cell r="S235">
            <v>0</v>
          </cell>
        </row>
        <row r="235">
          <cell r="W235" t="str">
            <v>2</v>
          </cell>
        </row>
        <row r="235">
          <cell r="AH235" t="str">
            <v>19</v>
          </cell>
        </row>
        <row r="235">
          <cell r="AM235" t="str">
            <v>19</v>
          </cell>
        </row>
        <row r="236">
          <cell r="A236" t="str">
            <v>宗琳斌</v>
          </cell>
          <cell r="B236" t="str">
            <v>上海办公室</v>
          </cell>
          <cell r="C236" t="str">
            <v>人力资源部</v>
          </cell>
        </row>
        <row r="236">
          <cell r="E236" t="str">
            <v>人事专员</v>
          </cell>
          <cell r="F236" t="str">
            <v>17621346833823644</v>
          </cell>
          <cell r="G236" t="str">
            <v>20</v>
          </cell>
          <cell r="H236" t="str">
            <v>8</v>
          </cell>
          <cell r="I236" t="str">
            <v>9629</v>
          </cell>
        </row>
        <row r="236">
          <cell r="Q236" t="str">
            <v>1</v>
          </cell>
        </row>
        <row r="236">
          <cell r="S236">
            <v>1</v>
          </cell>
        </row>
        <row r="236">
          <cell r="V236" t="str">
            <v>5.5</v>
          </cell>
        </row>
        <row r="237">
          <cell r="A237" t="str">
            <v>贲小康</v>
          </cell>
          <cell r="B237" t="str">
            <v>上海办公室</v>
          </cell>
          <cell r="C237" t="str">
            <v>人力资源部</v>
          </cell>
        </row>
        <row r="237">
          <cell r="E237" t="str">
            <v>人事专员</v>
          </cell>
          <cell r="F237" t="str">
            <v>17092579599741134</v>
          </cell>
          <cell r="G237" t="str">
            <v>20</v>
          </cell>
          <cell r="H237" t="str">
            <v>10</v>
          </cell>
          <cell r="I237" t="str">
            <v>9969</v>
          </cell>
        </row>
        <row r="237">
          <cell r="S237">
            <v>0</v>
          </cell>
        </row>
        <row r="237">
          <cell r="V237" t="str">
            <v>5.5</v>
          </cell>
        </row>
        <row r="237">
          <cell r="Z237" t="str">
            <v>4</v>
          </cell>
        </row>
        <row r="238">
          <cell r="A238" t="str">
            <v>扶婧媛</v>
          </cell>
          <cell r="B238" t="str">
            <v>长沙办公室（含西安北京运营）</v>
          </cell>
          <cell r="C238" t="str">
            <v>人力资源部-长沙人事部</v>
          </cell>
        </row>
        <row r="238">
          <cell r="E238" t="str">
            <v>人事专员</v>
          </cell>
          <cell r="F238" t="str">
            <v>17294737202679883</v>
          </cell>
          <cell r="G238" t="str">
            <v>20</v>
          </cell>
          <cell r="H238" t="str">
            <v>10</v>
          </cell>
          <cell r="I238" t="str">
            <v>10441</v>
          </cell>
        </row>
        <row r="238">
          <cell r="S238">
            <v>0</v>
          </cell>
        </row>
        <row r="239">
          <cell r="A239" t="str">
            <v>李叶泥泥</v>
          </cell>
          <cell r="B239" t="str">
            <v>上海办公室</v>
          </cell>
          <cell r="C239" t="str">
            <v>市场部</v>
          </cell>
        </row>
        <row r="239">
          <cell r="E239" t="str">
            <v>运营策划</v>
          </cell>
          <cell r="F239" t="str">
            <v>16867077237899019</v>
          </cell>
          <cell r="G239" t="str">
            <v>14</v>
          </cell>
          <cell r="H239" t="str">
            <v>8</v>
          </cell>
          <cell r="I239" t="str">
            <v>9393</v>
          </cell>
        </row>
        <row r="239">
          <cell r="L239" t="str">
            <v>2</v>
          </cell>
          <cell r="M239" t="str">
            <v>367</v>
          </cell>
        </row>
        <row r="239">
          <cell r="S239">
            <v>0</v>
          </cell>
        </row>
        <row r="239">
          <cell r="U239" t="str">
            <v>5.5</v>
          </cell>
          <cell r="V239" t="str">
            <v>15.88</v>
          </cell>
        </row>
        <row r="239">
          <cell r="Y239" t="str">
            <v>1</v>
          </cell>
        </row>
        <row r="240">
          <cell r="A240" t="str">
            <v>刘鑫</v>
          </cell>
          <cell r="B240" t="str">
            <v>上海办公室</v>
          </cell>
          <cell r="C240" t="str">
            <v>市场部</v>
          </cell>
        </row>
        <row r="240">
          <cell r="E240" t="str">
            <v>市场部经理</v>
          </cell>
          <cell r="F240" t="str">
            <v>1606182624616398</v>
          </cell>
          <cell r="G240" t="str">
            <v>14</v>
          </cell>
          <cell r="H240" t="str">
            <v>8</v>
          </cell>
          <cell r="I240" t="str">
            <v>10544</v>
          </cell>
          <cell r="J240" t="str">
            <v>1</v>
          </cell>
          <cell r="K240" t="str">
            <v>2</v>
          </cell>
          <cell r="L240" t="str">
            <v>2</v>
          </cell>
          <cell r="M240" t="str">
            <v>464</v>
          </cell>
        </row>
        <row r="240">
          <cell r="S240">
            <v>0</v>
          </cell>
        </row>
        <row r="240">
          <cell r="U240" t="str">
            <v>6</v>
          </cell>
          <cell r="V240" t="str">
            <v>15.88</v>
          </cell>
        </row>
        <row r="241">
          <cell r="A241" t="str">
            <v>郭子齐</v>
          </cell>
          <cell r="B241" t="str">
            <v>成都考勤组坐班（运营平面）</v>
          </cell>
          <cell r="C241" t="str">
            <v>市场部-流量客资组</v>
          </cell>
        </row>
        <row r="241">
          <cell r="E241" t="str">
            <v>新媒体运营</v>
          </cell>
          <cell r="F241" t="str">
            <v>17103857104573872</v>
          </cell>
          <cell r="G241" t="str">
            <v>20</v>
          </cell>
          <cell r="H241" t="str">
            <v>10</v>
          </cell>
          <cell r="I241" t="str">
            <v>9823</v>
          </cell>
        </row>
        <row r="241">
          <cell r="S241">
            <v>0</v>
          </cell>
        </row>
        <row r="242">
          <cell r="A242" t="str">
            <v>雷方平</v>
          </cell>
          <cell r="B242" t="str">
            <v>上海办公室</v>
          </cell>
          <cell r="C242" t="str">
            <v>市场部-流量客资组</v>
          </cell>
        </row>
        <row r="242">
          <cell r="E242" t="str">
            <v>新媒体运营</v>
          </cell>
          <cell r="F242" t="str">
            <v>17173799789475422</v>
          </cell>
          <cell r="G242" t="str">
            <v>20</v>
          </cell>
          <cell r="H242" t="str">
            <v>8</v>
          </cell>
          <cell r="I242" t="str">
            <v>11114</v>
          </cell>
        </row>
        <row r="242">
          <cell r="S242">
            <v>0</v>
          </cell>
        </row>
        <row r="243">
          <cell r="A243" t="str">
            <v>李根德</v>
          </cell>
          <cell r="B243" t="str">
            <v>北京龙岩&amp;郑州&amp;厦门&amp;长沙&amp;西安销售（9.00-18.00）</v>
          </cell>
          <cell r="C243" t="str">
            <v>市场部-流量客资组</v>
          </cell>
        </row>
        <row r="243">
          <cell r="E243" t="str">
            <v>新媒体运营</v>
          </cell>
          <cell r="F243" t="str">
            <v>17240342957451635</v>
          </cell>
          <cell r="G243" t="str">
            <v>20</v>
          </cell>
          <cell r="H243" t="str">
            <v>10</v>
          </cell>
          <cell r="I243" t="str">
            <v>13407</v>
          </cell>
        </row>
        <row r="243">
          <cell r="S243">
            <v>0</v>
          </cell>
        </row>
        <row r="244">
          <cell r="A244" t="str">
            <v>刘平</v>
          </cell>
          <cell r="B244" t="str">
            <v>上海办公室</v>
          </cell>
          <cell r="C244" t="str">
            <v>市场部-流量客资组</v>
          </cell>
        </row>
        <row r="244">
          <cell r="E244" t="str">
            <v>新媒体运营</v>
          </cell>
          <cell r="F244" t="str">
            <v>17102971739248933</v>
          </cell>
          <cell r="G244" t="str">
            <v>20</v>
          </cell>
          <cell r="H244" t="str">
            <v>8</v>
          </cell>
          <cell r="I244" t="str">
            <v>10080</v>
          </cell>
        </row>
        <row r="244">
          <cell r="S244">
            <v>0</v>
          </cell>
        </row>
        <row r="245">
          <cell r="A245" t="str">
            <v>骆家旺</v>
          </cell>
          <cell r="B245" t="str">
            <v>上海办公室</v>
          </cell>
          <cell r="C245" t="str">
            <v>市场部-流量客资组</v>
          </cell>
        </row>
        <row r="245">
          <cell r="E245" t="str">
            <v>新媒体运营</v>
          </cell>
          <cell r="F245" t="str">
            <v>17102975587973602</v>
          </cell>
          <cell r="G245" t="str">
            <v>20</v>
          </cell>
          <cell r="H245" t="str">
            <v>8</v>
          </cell>
          <cell r="I245" t="str">
            <v>9821</v>
          </cell>
        </row>
        <row r="245">
          <cell r="S245">
            <v>0</v>
          </cell>
        </row>
        <row r="246">
          <cell r="A246" t="str">
            <v>庞家兴</v>
          </cell>
          <cell r="B246" t="str">
            <v>上海办公室</v>
          </cell>
          <cell r="C246" t="str">
            <v>市场部-流量客资组</v>
          </cell>
        </row>
        <row r="246">
          <cell r="E246" t="str">
            <v>新媒体运营</v>
          </cell>
          <cell r="F246" t="str">
            <v>17102975895236847</v>
          </cell>
          <cell r="G246" t="str">
            <v>17</v>
          </cell>
          <cell r="H246" t="str">
            <v>8</v>
          </cell>
          <cell r="I246" t="str">
            <v>8497</v>
          </cell>
        </row>
        <row r="246">
          <cell r="S246">
            <v>0</v>
          </cell>
        </row>
        <row r="246">
          <cell r="X246" t="str">
            <v>24</v>
          </cell>
        </row>
        <row r="247">
          <cell r="A247" t="str">
            <v>屈翎野</v>
          </cell>
          <cell r="B247" t="str">
            <v>上海办公室</v>
          </cell>
          <cell r="C247" t="str">
            <v>市场部-流量客资组</v>
          </cell>
        </row>
        <row r="247">
          <cell r="E247" t="str">
            <v>新媒体专员</v>
          </cell>
          <cell r="F247" t="str">
            <v>182456600423754248</v>
          </cell>
          <cell r="G247" t="str">
            <v>20</v>
          </cell>
          <cell r="H247" t="str">
            <v>8</v>
          </cell>
          <cell r="I247" t="str">
            <v>11751</v>
          </cell>
        </row>
        <row r="247">
          <cell r="S247">
            <v>0</v>
          </cell>
        </row>
        <row r="247">
          <cell r="Z247" t="str">
            <v>2</v>
          </cell>
        </row>
        <row r="248">
          <cell r="A248" t="str">
            <v>吴昭霖</v>
          </cell>
          <cell r="B248" t="str">
            <v>北京龙岩&amp;郑州&amp;厦门&amp;长沙&amp;西安销售（9.00-18.00）</v>
          </cell>
          <cell r="C248" t="str">
            <v>市场部-流量客资组</v>
          </cell>
        </row>
        <row r="248">
          <cell r="E248" t="str">
            <v>新媒体运营</v>
          </cell>
          <cell r="F248" t="str">
            <v>17409701826685178</v>
          </cell>
          <cell r="G248" t="str">
            <v>15</v>
          </cell>
          <cell r="H248" t="str">
            <v>10</v>
          </cell>
          <cell r="I248" t="str">
            <v>7159</v>
          </cell>
          <cell r="J248" t="str">
            <v>4</v>
          </cell>
          <cell r="K248" t="str">
            <v>22</v>
          </cell>
        </row>
        <row r="248">
          <cell r="S248">
            <v>0</v>
          </cell>
        </row>
        <row r="248">
          <cell r="W248" t="str">
            <v>4</v>
          </cell>
          <cell r="X248" t="str">
            <v>12</v>
          </cell>
        </row>
        <row r="249">
          <cell r="A249" t="str">
            <v>陈天行</v>
          </cell>
          <cell r="B249" t="str">
            <v>上海办公室</v>
          </cell>
          <cell r="C249" t="str">
            <v>市场部-内容组</v>
          </cell>
        </row>
        <row r="249">
          <cell r="E249" t="str">
            <v>文案编辑</v>
          </cell>
          <cell r="F249" t="str">
            <v>17016580418821538</v>
          </cell>
          <cell r="G249" t="str">
            <v>19</v>
          </cell>
          <cell r="H249" t="str">
            <v>8</v>
          </cell>
          <cell r="I249" t="str">
            <v>9482</v>
          </cell>
        </row>
        <row r="249">
          <cell r="S249">
            <v>0</v>
          </cell>
        </row>
        <row r="249">
          <cell r="X249" t="str">
            <v>8</v>
          </cell>
          <cell r="Y249" t="str">
            <v>0.5</v>
          </cell>
        </row>
        <row r="250">
          <cell r="A250" t="str">
            <v>林海燕</v>
          </cell>
          <cell r="B250" t="str">
            <v>北京龙岩&amp;郑州&amp;厦门&amp;长沙&amp;西安销售（9.00-18.00）</v>
          </cell>
          <cell r="C250" t="str">
            <v>市场部-内容组</v>
          </cell>
        </row>
        <row r="250">
          <cell r="E250" t="str">
            <v>新媒体运营</v>
          </cell>
          <cell r="F250" t="str">
            <v>17107268625293759</v>
          </cell>
          <cell r="G250" t="str">
            <v>20</v>
          </cell>
          <cell r="H250" t="str">
            <v>10</v>
          </cell>
          <cell r="I250" t="str">
            <v>9964</v>
          </cell>
          <cell r="J250" t="str">
            <v>1</v>
          </cell>
          <cell r="K250" t="str">
            <v>1</v>
          </cell>
        </row>
        <row r="250">
          <cell r="S250">
            <v>0</v>
          </cell>
        </row>
        <row r="250">
          <cell r="Z250" t="str">
            <v>8</v>
          </cell>
        </row>
        <row r="250">
          <cell r="AH250" t="str">
            <v>8</v>
          </cell>
        </row>
        <row r="250">
          <cell r="AM250" t="str">
            <v>8</v>
          </cell>
        </row>
        <row r="251">
          <cell r="A251" t="str">
            <v>陆常斌</v>
          </cell>
          <cell r="B251" t="str">
            <v>上海办公室</v>
          </cell>
          <cell r="C251" t="str">
            <v>市场部-内容组</v>
          </cell>
        </row>
        <row r="251">
          <cell r="E251" t="str">
            <v>视频编辑</v>
          </cell>
          <cell r="F251" t="str">
            <v>16780673985118735</v>
          </cell>
          <cell r="G251" t="str">
            <v>17</v>
          </cell>
          <cell r="H251" t="str">
            <v>8</v>
          </cell>
          <cell r="I251" t="str">
            <v>11354</v>
          </cell>
        </row>
        <row r="251">
          <cell r="S251">
            <v>0</v>
          </cell>
        </row>
        <row r="251">
          <cell r="U251" t="str">
            <v>4</v>
          </cell>
          <cell r="V251" t="str">
            <v>18.5</v>
          </cell>
        </row>
        <row r="251">
          <cell r="AH251" t="str">
            <v>4</v>
          </cell>
        </row>
        <row r="251">
          <cell r="AM251" t="str">
            <v>4</v>
          </cell>
        </row>
        <row r="252">
          <cell r="A252" t="str">
            <v>罗石琴</v>
          </cell>
          <cell r="B252" t="str">
            <v>北京龙岩&amp;郑州&amp;厦门&amp;长沙&amp;西安销售（9.00-18.00）</v>
          </cell>
          <cell r="C252" t="str">
            <v>市场部-内容组</v>
          </cell>
        </row>
        <row r="252">
          <cell r="E252" t="str">
            <v>新媒体运营</v>
          </cell>
          <cell r="F252" t="str">
            <v>17391497573593956</v>
          </cell>
          <cell r="G252" t="str">
            <v>20</v>
          </cell>
          <cell r="H252" t="str">
            <v>10</v>
          </cell>
          <cell r="I252" t="str">
            <v>9737</v>
          </cell>
        </row>
        <row r="252">
          <cell r="S252">
            <v>0</v>
          </cell>
        </row>
        <row r="252">
          <cell r="W252" t="str">
            <v>0.5</v>
          </cell>
        </row>
        <row r="253">
          <cell r="A253" t="str">
            <v>袁张裕</v>
          </cell>
          <cell r="B253" t="str">
            <v>上海办公室</v>
          </cell>
          <cell r="C253" t="str">
            <v>市场部-内容组</v>
          </cell>
        </row>
        <row r="253">
          <cell r="E253" t="str">
            <v>视频编辑</v>
          </cell>
          <cell r="F253" t="str">
            <v>17544461688825935</v>
          </cell>
          <cell r="G253" t="str">
            <v>21</v>
          </cell>
          <cell r="H253" t="str">
            <v>8</v>
          </cell>
          <cell r="I253" t="str">
            <v>11006</v>
          </cell>
        </row>
        <row r="253">
          <cell r="S253">
            <v>0</v>
          </cell>
        </row>
        <row r="253">
          <cell r="V253" t="str">
            <v>20.88</v>
          </cell>
        </row>
        <row r="253">
          <cell r="AH253" t="str">
            <v>4</v>
          </cell>
        </row>
        <row r="253">
          <cell r="AJ253" t="str">
            <v>4</v>
          </cell>
        </row>
        <row r="254">
          <cell r="A254" t="str">
            <v>长沙王艳</v>
          </cell>
          <cell r="B254" t="str">
            <v>长沙办公室（含西安北京运营）</v>
          </cell>
          <cell r="C254" t="str">
            <v>市场部-内容组-长沙团队</v>
          </cell>
        </row>
        <row r="254">
          <cell r="E254" t="str">
            <v>新媒体运营</v>
          </cell>
          <cell r="F254" t="str">
            <v>6218334132950344</v>
          </cell>
          <cell r="G254" t="str">
            <v>20</v>
          </cell>
          <cell r="H254" t="str">
            <v>10</v>
          </cell>
          <cell r="I254" t="str">
            <v>13428</v>
          </cell>
        </row>
        <row r="254">
          <cell r="S254">
            <v>0</v>
          </cell>
        </row>
        <row r="255">
          <cell r="A255" t="str">
            <v>陈宇</v>
          </cell>
          <cell r="B255" t="str">
            <v>长沙办公室（含西安北京运营）</v>
          </cell>
          <cell r="C255" t="str">
            <v>市场部-内容组-长沙团队</v>
          </cell>
        </row>
        <row r="255">
          <cell r="E255" t="str">
            <v>新媒体运营主管</v>
          </cell>
          <cell r="F255" t="str">
            <v>16022278358738648</v>
          </cell>
          <cell r="G255" t="str">
            <v>20</v>
          </cell>
          <cell r="H255" t="str">
            <v>10</v>
          </cell>
          <cell r="I255" t="str">
            <v>10968</v>
          </cell>
        </row>
        <row r="255">
          <cell r="O255" t="str">
            <v>3</v>
          </cell>
          <cell r="P255" t="str">
            <v>420</v>
          </cell>
        </row>
        <row r="255">
          <cell r="S255">
            <v>0</v>
          </cell>
        </row>
        <row r="256">
          <cell r="A256" t="str">
            <v>李清</v>
          </cell>
          <cell r="B256" t="str">
            <v>长沙办公室（含西安北京运营）</v>
          </cell>
          <cell r="C256" t="str">
            <v>市场部-内容组-长沙团队</v>
          </cell>
        </row>
        <row r="256">
          <cell r="E256" t="str">
            <v>新媒体运营</v>
          </cell>
          <cell r="F256" t="str">
            <v>1918112800847991</v>
          </cell>
          <cell r="G256" t="str">
            <v>19</v>
          </cell>
          <cell r="H256" t="str">
            <v>10</v>
          </cell>
          <cell r="I256" t="str">
            <v>9261</v>
          </cell>
          <cell r="J256" t="str">
            <v>1</v>
          </cell>
          <cell r="K256" t="str">
            <v>1</v>
          </cell>
        </row>
        <row r="256">
          <cell r="S256">
            <v>0</v>
          </cell>
        </row>
        <row r="256">
          <cell r="X256" t="str">
            <v>8</v>
          </cell>
        </row>
        <row r="257">
          <cell r="A257" t="str">
            <v>黄佳慧</v>
          </cell>
          <cell r="B257" t="str">
            <v>上海办公室</v>
          </cell>
          <cell r="C257" t="str">
            <v>市场部-培训直播组</v>
          </cell>
        </row>
        <row r="257">
          <cell r="E257" t="str">
            <v>培训讲师</v>
          </cell>
          <cell r="F257" t="str">
            <v>131641055339714328</v>
          </cell>
          <cell r="G257" t="str">
            <v>16</v>
          </cell>
          <cell r="H257" t="str">
            <v>8</v>
          </cell>
          <cell r="I257" t="str">
            <v>9105</v>
          </cell>
        </row>
        <row r="257">
          <cell r="L257" t="str">
            <v>2</v>
          </cell>
          <cell r="M257" t="str">
            <v>401</v>
          </cell>
        </row>
        <row r="257">
          <cell r="S257">
            <v>0</v>
          </cell>
        </row>
        <row r="257">
          <cell r="U257" t="str">
            <v>5</v>
          </cell>
          <cell r="V257" t="str">
            <v>21.5</v>
          </cell>
        </row>
        <row r="257">
          <cell r="X257" t="str">
            <v>2.5</v>
          </cell>
        </row>
        <row r="258">
          <cell r="A258" t="str">
            <v>周春萍</v>
          </cell>
          <cell r="B258" t="str">
            <v>上海办公室</v>
          </cell>
          <cell r="C258" t="str">
            <v>市场部-培训直播组</v>
          </cell>
        </row>
        <row r="258">
          <cell r="E258" t="str">
            <v>新媒体主播</v>
          </cell>
          <cell r="F258" t="str">
            <v>17623966200746357</v>
          </cell>
          <cell r="G258" t="str">
            <v>17</v>
          </cell>
          <cell r="H258" t="str">
            <v>6</v>
          </cell>
          <cell r="I258" t="str">
            <v>8313</v>
          </cell>
        </row>
        <row r="258">
          <cell r="Q258" t="str">
            <v>1</v>
          </cell>
        </row>
        <row r="258">
          <cell r="S258">
            <v>1</v>
          </cell>
        </row>
        <row r="258">
          <cell r="V258" t="str">
            <v>15.88</v>
          </cell>
        </row>
        <row r="259">
          <cell r="A259" t="str">
            <v>蔡洁</v>
          </cell>
          <cell r="B259" t="str">
            <v>自由戏剧考勤组</v>
          </cell>
          <cell r="C259" t="str">
            <v>戏剧业务部</v>
          </cell>
        </row>
        <row r="259">
          <cell r="E259" t="str">
            <v>戏剧业务部负责人</v>
          </cell>
          <cell r="F259" t="str">
            <v>16711696699565319</v>
          </cell>
        </row>
        <row r="259">
          <cell r="H259" t="str">
            <v>8</v>
          </cell>
        </row>
        <row r="259">
          <cell r="S259">
            <v>0</v>
          </cell>
        </row>
        <row r="259">
          <cell r="U259" t="str">
            <v>8.07</v>
          </cell>
        </row>
        <row r="260">
          <cell r="A260" t="str">
            <v>刘骏</v>
          </cell>
          <cell r="B260" t="str">
            <v>厦门办公室</v>
          </cell>
          <cell r="C260" t="str">
            <v>厦门内容部</v>
          </cell>
        </row>
        <row r="260">
          <cell r="E260" t="str">
            <v>厦门内容部经理</v>
          </cell>
          <cell r="F260" t="str">
            <v>18210815691063</v>
          </cell>
          <cell r="G260" t="str">
            <v>20</v>
          </cell>
          <cell r="H260" t="str">
            <v>10</v>
          </cell>
          <cell r="I260" t="str">
            <v>11047</v>
          </cell>
        </row>
        <row r="260">
          <cell r="S260">
            <v>0</v>
          </cell>
        </row>
        <row r="260">
          <cell r="U260" t="str">
            <v>3</v>
          </cell>
          <cell r="V260" t="str">
            <v>5</v>
          </cell>
        </row>
        <row r="261">
          <cell r="A261" t="str">
            <v>陈雅真</v>
          </cell>
          <cell r="B261" t="str">
            <v>厦门办公室</v>
          </cell>
          <cell r="C261" t="str">
            <v>厦门内容部-陈雅真组</v>
          </cell>
        </row>
        <row r="261">
          <cell r="E261" t="str">
            <v>内容主管</v>
          </cell>
          <cell r="F261" t="str">
            <v>15933355429708537</v>
          </cell>
          <cell r="G261" t="str">
            <v>21</v>
          </cell>
          <cell r="H261" t="str">
            <v>10</v>
          </cell>
          <cell r="I261" t="str">
            <v>11514</v>
          </cell>
        </row>
        <row r="261">
          <cell r="S261">
            <v>0</v>
          </cell>
        </row>
        <row r="261">
          <cell r="X261" t="str">
            <v>6</v>
          </cell>
        </row>
        <row r="261">
          <cell r="AH261" t="str">
            <v>8</v>
          </cell>
        </row>
        <row r="261">
          <cell r="AM261" t="str">
            <v>8</v>
          </cell>
        </row>
        <row r="262">
          <cell r="A262" t="str">
            <v>何健涛</v>
          </cell>
          <cell r="B262" t="str">
            <v>厦门办公室</v>
          </cell>
          <cell r="C262" t="str">
            <v>厦门内容部-陈雅真组</v>
          </cell>
        </row>
        <row r="262">
          <cell r="E262" t="str">
            <v>内容编辑</v>
          </cell>
          <cell r="F262" t="str">
            <v>17306824606506291</v>
          </cell>
          <cell r="G262" t="str">
            <v>20</v>
          </cell>
          <cell r="H262" t="str">
            <v>10</v>
          </cell>
          <cell r="I262" t="str">
            <v>10060</v>
          </cell>
        </row>
        <row r="262">
          <cell r="S262">
            <v>0</v>
          </cell>
        </row>
        <row r="263">
          <cell r="A263" t="str">
            <v>黄艺慧</v>
          </cell>
          <cell r="B263" t="str">
            <v>厦门办公室</v>
          </cell>
          <cell r="C263" t="str">
            <v>厦门内容部-陈雅真组</v>
          </cell>
        </row>
        <row r="263">
          <cell r="E263" t="str">
            <v>内容编辑</v>
          </cell>
          <cell r="F263" t="str">
            <v>16792765631261948</v>
          </cell>
          <cell r="G263" t="str">
            <v>19</v>
          </cell>
          <cell r="H263" t="str">
            <v>10</v>
          </cell>
          <cell r="I263" t="str">
            <v>9485</v>
          </cell>
        </row>
        <row r="263">
          <cell r="S263">
            <v>0</v>
          </cell>
        </row>
        <row r="263">
          <cell r="X263" t="str">
            <v>8</v>
          </cell>
        </row>
        <row r="264">
          <cell r="A264" t="str">
            <v>罗琳</v>
          </cell>
          <cell r="B264" t="str">
            <v>厦门办公室</v>
          </cell>
          <cell r="C264" t="str">
            <v>厦门内容部-陈雅真组</v>
          </cell>
        </row>
        <row r="264">
          <cell r="E264" t="str">
            <v>内容编辑</v>
          </cell>
          <cell r="F264" t="str">
            <v>16986298728438586</v>
          </cell>
          <cell r="G264" t="str">
            <v>20</v>
          </cell>
          <cell r="H264" t="str">
            <v>10</v>
          </cell>
          <cell r="I264" t="str">
            <v>9838</v>
          </cell>
        </row>
        <row r="264">
          <cell r="S264">
            <v>0</v>
          </cell>
        </row>
        <row r="265">
          <cell r="A265" t="str">
            <v>汪燕萍</v>
          </cell>
          <cell r="B265" t="str">
            <v>厦门办公室</v>
          </cell>
          <cell r="C265" t="str">
            <v>厦门内容部-陈雅真组</v>
          </cell>
        </row>
        <row r="265">
          <cell r="E265" t="str">
            <v>内容编辑</v>
          </cell>
          <cell r="F265" t="str">
            <v>1698026680257153</v>
          </cell>
          <cell r="G265" t="str">
            <v>20</v>
          </cell>
          <cell r="H265" t="str">
            <v>10</v>
          </cell>
          <cell r="I265" t="str">
            <v>9776</v>
          </cell>
        </row>
        <row r="265">
          <cell r="S265">
            <v>0</v>
          </cell>
        </row>
        <row r="266">
          <cell r="A266" t="str">
            <v>吴新晨</v>
          </cell>
          <cell r="B266" t="str">
            <v>厦门办公室</v>
          </cell>
          <cell r="C266" t="str">
            <v>厦门内容部-陈雅真组</v>
          </cell>
        </row>
        <row r="266">
          <cell r="E266" t="str">
            <v>内容编辑</v>
          </cell>
          <cell r="F266" t="str">
            <v>17525423976644304</v>
          </cell>
          <cell r="G266" t="str">
            <v>21</v>
          </cell>
          <cell r="H266" t="str">
            <v>10</v>
          </cell>
          <cell r="I266" t="str">
            <v>10337</v>
          </cell>
        </row>
        <row r="266">
          <cell r="S266">
            <v>0</v>
          </cell>
        </row>
        <row r="266">
          <cell r="AH266" t="str">
            <v>8</v>
          </cell>
        </row>
        <row r="266">
          <cell r="AM266" t="str">
            <v>8</v>
          </cell>
        </row>
        <row r="267">
          <cell r="A267" t="str">
            <v>严奕玫</v>
          </cell>
          <cell r="B267" t="str">
            <v>厦门办公室</v>
          </cell>
          <cell r="C267" t="str">
            <v>厦门内容部-陈雅真组</v>
          </cell>
        </row>
        <row r="267">
          <cell r="E267" t="str">
            <v>内容编辑</v>
          </cell>
          <cell r="F267" t="str">
            <v>17542698735794887</v>
          </cell>
          <cell r="G267" t="str">
            <v>20</v>
          </cell>
          <cell r="H267" t="str">
            <v>10</v>
          </cell>
          <cell r="I267" t="str">
            <v>9708</v>
          </cell>
        </row>
        <row r="267">
          <cell r="S267">
            <v>0</v>
          </cell>
        </row>
        <row r="267">
          <cell r="W267" t="str">
            <v>0.5</v>
          </cell>
        </row>
        <row r="268">
          <cell r="A268" t="str">
            <v>曾晖</v>
          </cell>
          <cell r="B268" t="str">
            <v>厦门办公室</v>
          </cell>
          <cell r="C268" t="str">
            <v>厦门内容部-陈雅真组</v>
          </cell>
        </row>
        <row r="268">
          <cell r="E268" t="str">
            <v>内容编辑</v>
          </cell>
          <cell r="F268" t="str">
            <v>17531466888057761</v>
          </cell>
          <cell r="G268" t="str">
            <v>20</v>
          </cell>
          <cell r="H268" t="str">
            <v>10</v>
          </cell>
          <cell r="I268" t="str">
            <v>9934</v>
          </cell>
        </row>
        <row r="268">
          <cell r="S268">
            <v>0</v>
          </cell>
        </row>
        <row r="269">
          <cell r="A269" t="str">
            <v>高芳芹</v>
          </cell>
          <cell r="B269" t="str">
            <v>厦门办公室</v>
          </cell>
          <cell r="C269" t="str">
            <v>厦门内容部-教研组</v>
          </cell>
        </row>
        <row r="269">
          <cell r="E269" t="str">
            <v>英语教研</v>
          </cell>
          <cell r="F269" t="str">
            <v>1723425802262757</v>
          </cell>
          <cell r="G269" t="str">
            <v>17</v>
          </cell>
          <cell r="H269" t="str">
            <v>10</v>
          </cell>
          <cell r="I269" t="str">
            <v>8347</v>
          </cell>
        </row>
        <row r="269">
          <cell r="S269">
            <v>0</v>
          </cell>
        </row>
        <row r="269">
          <cell r="W269" t="str">
            <v>1</v>
          </cell>
        </row>
        <row r="269">
          <cell r="Y269" t="str">
            <v>2.5</v>
          </cell>
        </row>
        <row r="270">
          <cell r="A270" t="str">
            <v>林诗珺</v>
          </cell>
          <cell r="B270" t="str">
            <v>厦门办公室</v>
          </cell>
          <cell r="C270" t="str">
            <v>厦门内容部-教研组</v>
          </cell>
        </row>
        <row r="270">
          <cell r="E270" t="str">
            <v>英语教研</v>
          </cell>
          <cell r="F270" t="str">
            <v>17542707144991818</v>
          </cell>
          <cell r="G270" t="str">
            <v>24</v>
          </cell>
          <cell r="H270" t="str">
            <v>10</v>
          </cell>
          <cell r="I270" t="str">
            <v>11689</v>
          </cell>
        </row>
        <row r="270">
          <cell r="S270">
            <v>0</v>
          </cell>
        </row>
        <row r="270">
          <cell r="Z270" t="str">
            <v>6</v>
          </cell>
        </row>
        <row r="270">
          <cell r="AH270" t="str">
            <v>32</v>
          </cell>
        </row>
        <row r="270">
          <cell r="AM270" t="str">
            <v>32</v>
          </cell>
        </row>
        <row r="271">
          <cell r="A271" t="str">
            <v>王彬燕</v>
          </cell>
          <cell r="B271" t="str">
            <v>厦门办公室</v>
          </cell>
          <cell r="C271" t="str">
            <v>厦门内容部-教研组</v>
          </cell>
        </row>
        <row r="271">
          <cell r="E271" t="str">
            <v>美工编辑</v>
          </cell>
          <cell r="F271" t="str">
            <v>17513319546235996</v>
          </cell>
          <cell r="G271" t="str">
            <v>21</v>
          </cell>
          <cell r="H271" t="str">
            <v>10</v>
          </cell>
          <cell r="I271" t="str">
            <v>10482</v>
          </cell>
        </row>
        <row r="271">
          <cell r="S271">
            <v>0</v>
          </cell>
        </row>
        <row r="271">
          <cell r="AH271" t="str">
            <v>8</v>
          </cell>
        </row>
        <row r="271">
          <cell r="AM271" t="str">
            <v>8</v>
          </cell>
        </row>
        <row r="272">
          <cell r="A272" t="str">
            <v>许艳晶</v>
          </cell>
          <cell r="B272" t="str">
            <v>厦门办公室</v>
          </cell>
          <cell r="C272" t="str">
            <v>厦门内容部-教研组</v>
          </cell>
        </row>
        <row r="272">
          <cell r="E272" t="str">
            <v>英语教研</v>
          </cell>
          <cell r="F272" t="str">
            <v>17578991236811111</v>
          </cell>
          <cell r="G272" t="str">
            <v>22</v>
          </cell>
          <cell r="H272" t="str">
            <v>10</v>
          </cell>
          <cell r="I272" t="str">
            <v>10722</v>
          </cell>
        </row>
        <row r="272">
          <cell r="S272">
            <v>0</v>
          </cell>
        </row>
        <row r="272">
          <cell r="Z272" t="str">
            <v>2.5</v>
          </cell>
        </row>
        <row r="272">
          <cell r="AH272" t="str">
            <v>16</v>
          </cell>
        </row>
        <row r="272">
          <cell r="AM272" t="str">
            <v>16</v>
          </cell>
        </row>
        <row r="273">
          <cell r="A273" t="str">
            <v>于晓雨</v>
          </cell>
          <cell r="B273" t="str">
            <v>厦门办公室</v>
          </cell>
          <cell r="C273" t="str">
            <v>厦门内容部-教研组</v>
          </cell>
        </row>
        <row r="273">
          <cell r="E273" t="str">
            <v>英语教研</v>
          </cell>
          <cell r="F273" t="str">
            <v>17318923682728603</v>
          </cell>
          <cell r="G273" t="str">
            <v>20</v>
          </cell>
          <cell r="H273" t="str">
            <v>10</v>
          </cell>
          <cell r="I273" t="str">
            <v>9677</v>
          </cell>
          <cell r="J273" t="str">
            <v>3</v>
          </cell>
          <cell r="K273" t="str">
            <v>13</v>
          </cell>
        </row>
        <row r="273">
          <cell r="S273">
            <v>0</v>
          </cell>
        </row>
        <row r="273">
          <cell r="X273" t="str">
            <v>8</v>
          </cell>
        </row>
        <row r="273">
          <cell r="AH273" t="str">
            <v>8</v>
          </cell>
        </row>
        <row r="273">
          <cell r="AJ273" t="str">
            <v>8</v>
          </cell>
        </row>
        <row r="274">
          <cell r="A274" t="str">
            <v>曾巧萍</v>
          </cell>
          <cell r="B274" t="str">
            <v>厦门办公室</v>
          </cell>
          <cell r="C274" t="str">
            <v>厦门内容部-教研组</v>
          </cell>
        </row>
        <row r="274">
          <cell r="E274" t="str">
            <v>英语教研</v>
          </cell>
          <cell r="F274" t="str">
            <v>17533196202049661</v>
          </cell>
          <cell r="G274" t="str">
            <v>22</v>
          </cell>
          <cell r="H274" t="str">
            <v>10</v>
          </cell>
          <cell r="I274" t="str">
            <v>10720</v>
          </cell>
          <cell r="J274" t="str">
            <v>2</v>
          </cell>
          <cell r="K274" t="str">
            <v>11</v>
          </cell>
        </row>
        <row r="274">
          <cell r="S274">
            <v>0</v>
          </cell>
        </row>
        <row r="274">
          <cell r="AH274" t="str">
            <v>16</v>
          </cell>
        </row>
        <row r="274">
          <cell r="AM274" t="str">
            <v>16</v>
          </cell>
        </row>
        <row r="275">
          <cell r="A275" t="str">
            <v>赵紫荆</v>
          </cell>
          <cell r="B275" t="str">
            <v>厦门办公室</v>
          </cell>
          <cell r="C275" t="str">
            <v>厦门内容部-教研组</v>
          </cell>
        </row>
        <row r="275">
          <cell r="E275" t="str">
            <v>英语教研</v>
          </cell>
          <cell r="F275" t="str">
            <v>17572935251625250</v>
          </cell>
          <cell r="G275" t="str">
            <v>20</v>
          </cell>
          <cell r="H275" t="str">
            <v>10</v>
          </cell>
          <cell r="I275" t="str">
            <v>9990</v>
          </cell>
        </row>
        <row r="275">
          <cell r="S275">
            <v>0</v>
          </cell>
        </row>
        <row r="275">
          <cell r="Z275" t="str">
            <v>16</v>
          </cell>
        </row>
        <row r="275">
          <cell r="AH275" t="str">
            <v>16</v>
          </cell>
        </row>
        <row r="275">
          <cell r="AM275" t="str">
            <v>16</v>
          </cell>
        </row>
        <row r="276">
          <cell r="A276" t="str">
            <v>蔡娜涵</v>
          </cell>
          <cell r="B276" t="str">
            <v>厦门办公室</v>
          </cell>
          <cell r="C276" t="str">
            <v>厦门内容部-林碧虹组</v>
          </cell>
        </row>
        <row r="276">
          <cell r="E276" t="str">
            <v>内容编辑</v>
          </cell>
          <cell r="F276" t="str">
            <v>17400139127561844</v>
          </cell>
          <cell r="G276" t="str">
            <v>18</v>
          </cell>
          <cell r="H276" t="str">
            <v>10</v>
          </cell>
          <cell r="I276" t="str">
            <v>8788</v>
          </cell>
        </row>
        <row r="276">
          <cell r="S276">
            <v>0</v>
          </cell>
        </row>
        <row r="276">
          <cell r="Y276" t="str">
            <v>2</v>
          </cell>
        </row>
        <row r="277">
          <cell r="A277" t="str">
            <v>陈昇</v>
          </cell>
          <cell r="B277" t="str">
            <v>厦门办公室</v>
          </cell>
          <cell r="C277" t="str">
            <v>厦门内容部-林碧虹组</v>
          </cell>
        </row>
        <row r="277">
          <cell r="E277" t="str">
            <v>内容编辑</v>
          </cell>
          <cell r="F277" t="str">
            <v>1752541444332887</v>
          </cell>
          <cell r="G277" t="str">
            <v>20</v>
          </cell>
          <cell r="H277" t="str">
            <v>10</v>
          </cell>
          <cell r="I277" t="str">
            <v>9485</v>
          </cell>
        </row>
        <row r="277">
          <cell r="S277">
            <v>0</v>
          </cell>
        </row>
        <row r="277">
          <cell r="X277" t="str">
            <v>4</v>
          </cell>
        </row>
        <row r="278">
          <cell r="A278" t="str">
            <v>崔婷</v>
          </cell>
          <cell r="B278" t="str">
            <v>厦门办公室</v>
          </cell>
          <cell r="C278" t="str">
            <v>厦门内容部-林碧虹组</v>
          </cell>
        </row>
        <row r="278">
          <cell r="E278" t="str">
            <v>内容编辑</v>
          </cell>
          <cell r="F278" t="str">
            <v>17191926388352581</v>
          </cell>
          <cell r="G278" t="str">
            <v>21</v>
          </cell>
          <cell r="H278" t="str">
            <v>10</v>
          </cell>
          <cell r="I278" t="str">
            <v>9927</v>
          </cell>
        </row>
        <row r="278">
          <cell r="S278">
            <v>0</v>
          </cell>
        </row>
        <row r="278">
          <cell r="Z278" t="str">
            <v>5.5</v>
          </cell>
        </row>
        <row r="278">
          <cell r="AH278" t="str">
            <v>8</v>
          </cell>
        </row>
        <row r="278">
          <cell r="AM278" t="str">
            <v>8</v>
          </cell>
        </row>
        <row r="279">
          <cell r="A279" t="str">
            <v>李晓倩</v>
          </cell>
          <cell r="B279" t="str">
            <v>厦门办公室</v>
          </cell>
          <cell r="C279" t="str">
            <v>厦门内容部-林碧虹组</v>
          </cell>
        </row>
        <row r="279">
          <cell r="E279" t="str">
            <v>内容编辑</v>
          </cell>
          <cell r="F279" t="str">
            <v>17415696584405392</v>
          </cell>
          <cell r="G279" t="str">
            <v>22</v>
          </cell>
          <cell r="H279" t="str">
            <v>10</v>
          </cell>
          <cell r="I279" t="str">
            <v>10283</v>
          </cell>
        </row>
        <row r="279">
          <cell r="S279">
            <v>0</v>
          </cell>
        </row>
        <row r="279">
          <cell r="Z279" t="str">
            <v>4</v>
          </cell>
        </row>
        <row r="279">
          <cell r="AH279" t="str">
            <v>8</v>
          </cell>
        </row>
        <row r="279">
          <cell r="AM279" t="str">
            <v>8</v>
          </cell>
        </row>
        <row r="280">
          <cell r="A280" t="str">
            <v>林碧虹</v>
          </cell>
          <cell r="B280" t="str">
            <v>厦门办公室</v>
          </cell>
          <cell r="C280" t="str">
            <v>厦门内容部-林碧虹组</v>
          </cell>
        </row>
        <row r="280">
          <cell r="E280" t="str">
            <v>内容主管</v>
          </cell>
          <cell r="F280" t="str">
            <v>021515413124569083</v>
          </cell>
          <cell r="G280" t="str">
            <v>20</v>
          </cell>
          <cell r="H280" t="str">
            <v>10</v>
          </cell>
          <cell r="I280" t="str">
            <v>9806</v>
          </cell>
        </row>
        <row r="280">
          <cell r="S280">
            <v>0</v>
          </cell>
        </row>
        <row r="280">
          <cell r="W280" t="str">
            <v>0.5</v>
          </cell>
        </row>
        <row r="281">
          <cell r="A281" t="str">
            <v>吴芳芳</v>
          </cell>
          <cell r="B281" t="str">
            <v>厦门办公室</v>
          </cell>
          <cell r="C281" t="str">
            <v>厦门内容部-林碧虹组</v>
          </cell>
        </row>
        <row r="281">
          <cell r="E281" t="str">
            <v>内容编辑</v>
          </cell>
          <cell r="F281" t="str">
            <v>16492215786921473</v>
          </cell>
          <cell r="G281" t="str">
            <v>21</v>
          </cell>
          <cell r="H281" t="str">
            <v>10</v>
          </cell>
          <cell r="I281" t="str">
            <v>9922</v>
          </cell>
        </row>
        <row r="281">
          <cell r="S281">
            <v>0</v>
          </cell>
        </row>
        <row r="281">
          <cell r="W281" t="str">
            <v>0.5</v>
          </cell>
        </row>
        <row r="281">
          <cell r="AH281" t="str">
            <v>4</v>
          </cell>
        </row>
        <row r="281">
          <cell r="AM281" t="str">
            <v>4</v>
          </cell>
        </row>
        <row r="282">
          <cell r="A282" t="str">
            <v>徐雨星</v>
          </cell>
          <cell r="B282" t="str">
            <v>厦门办公室</v>
          </cell>
          <cell r="C282" t="str">
            <v>厦门内容部-林碧虹组</v>
          </cell>
        </row>
        <row r="282">
          <cell r="E282" t="str">
            <v>内容编辑</v>
          </cell>
          <cell r="F282" t="str">
            <v>17421788052202843</v>
          </cell>
          <cell r="G282" t="str">
            <v>19</v>
          </cell>
          <cell r="H282" t="str">
            <v>10</v>
          </cell>
          <cell r="I282" t="str">
            <v>9008</v>
          </cell>
        </row>
        <row r="282">
          <cell r="S282">
            <v>0</v>
          </cell>
        </row>
        <row r="282">
          <cell r="X282" t="str">
            <v>1</v>
          </cell>
          <cell r="Y282" t="str">
            <v>2</v>
          </cell>
        </row>
        <row r="282">
          <cell r="AH282" t="str">
            <v>3</v>
          </cell>
        </row>
        <row r="282">
          <cell r="AM282" t="str">
            <v>3</v>
          </cell>
        </row>
        <row r="283">
          <cell r="A283" t="str">
            <v>杨杰</v>
          </cell>
          <cell r="B283" t="str">
            <v>厦门办公室</v>
          </cell>
          <cell r="C283" t="str">
            <v>厦门内容部-林碧虹组</v>
          </cell>
        </row>
        <row r="283">
          <cell r="E283" t="str">
            <v>内容编辑</v>
          </cell>
          <cell r="F283" t="str">
            <v>17464953800343017</v>
          </cell>
          <cell r="G283" t="str">
            <v>19</v>
          </cell>
          <cell r="H283" t="str">
            <v>10</v>
          </cell>
          <cell r="I283" t="str">
            <v>8857</v>
          </cell>
        </row>
        <row r="283">
          <cell r="S283">
            <v>0</v>
          </cell>
        </row>
        <row r="283">
          <cell r="W283" t="str">
            <v>1.5</v>
          </cell>
          <cell r="X283" t="str">
            <v>5</v>
          </cell>
        </row>
        <row r="284">
          <cell r="A284" t="str">
            <v>庄莲欢</v>
          </cell>
          <cell r="B284" t="str">
            <v>厦门办公室</v>
          </cell>
          <cell r="C284" t="str">
            <v>厦门内容部-林碧虹组</v>
          </cell>
        </row>
        <row r="284">
          <cell r="E284" t="str">
            <v>内容编辑</v>
          </cell>
          <cell r="F284" t="str">
            <v>17525420319832995</v>
          </cell>
          <cell r="G284" t="str">
            <v>19</v>
          </cell>
          <cell r="H284" t="str">
            <v>10</v>
          </cell>
          <cell r="I284" t="str">
            <v>9573</v>
          </cell>
        </row>
        <row r="284">
          <cell r="S284">
            <v>0</v>
          </cell>
        </row>
        <row r="284">
          <cell r="X284" t="str">
            <v>1</v>
          </cell>
          <cell r="Y284" t="str">
            <v>1</v>
          </cell>
        </row>
        <row r="285">
          <cell r="A285" t="str">
            <v>蔡惠娜</v>
          </cell>
          <cell r="B285" t="str">
            <v>长泰办公室</v>
          </cell>
          <cell r="C285" t="str">
            <v>厦门内容部-叶聪玲组</v>
          </cell>
        </row>
        <row r="285">
          <cell r="E285" t="str">
            <v>内容编辑</v>
          </cell>
          <cell r="F285" t="str">
            <v>094855650233543709</v>
          </cell>
          <cell r="G285" t="str">
            <v>20</v>
          </cell>
          <cell r="H285" t="str">
            <v>10</v>
          </cell>
          <cell r="I285" t="str">
            <v>13066</v>
          </cell>
        </row>
        <row r="285">
          <cell r="S285">
            <v>0</v>
          </cell>
        </row>
        <row r="286">
          <cell r="A286" t="str">
            <v>卢珠玉</v>
          </cell>
          <cell r="B286" t="str">
            <v>长泰办公室</v>
          </cell>
          <cell r="C286" t="str">
            <v>厦门内容部-叶聪玲组</v>
          </cell>
        </row>
        <row r="286">
          <cell r="E286" t="str">
            <v>内容编辑</v>
          </cell>
          <cell r="F286" t="str">
            <v>1721626017055920</v>
          </cell>
          <cell r="G286" t="str">
            <v>20</v>
          </cell>
          <cell r="H286" t="str">
            <v>10</v>
          </cell>
          <cell r="I286" t="str">
            <v>11919</v>
          </cell>
        </row>
        <row r="286">
          <cell r="S286">
            <v>0</v>
          </cell>
        </row>
        <row r="287">
          <cell r="A287" t="str">
            <v>王燕丽</v>
          </cell>
          <cell r="B287" t="str">
            <v>长泰办公室</v>
          </cell>
          <cell r="C287" t="str">
            <v>厦门内容部-叶聪玲组</v>
          </cell>
        </row>
        <row r="287">
          <cell r="E287" t="str">
            <v>内容编辑</v>
          </cell>
          <cell r="F287" t="str">
            <v>17434701312123544</v>
          </cell>
          <cell r="G287" t="str">
            <v>20</v>
          </cell>
          <cell r="H287" t="str">
            <v>10</v>
          </cell>
          <cell r="I287" t="str">
            <v>10207</v>
          </cell>
        </row>
        <row r="287">
          <cell r="S287">
            <v>0</v>
          </cell>
        </row>
        <row r="288">
          <cell r="A288" t="str">
            <v>杨英琴</v>
          </cell>
          <cell r="B288" t="str">
            <v>长泰办公室</v>
          </cell>
          <cell r="C288" t="str">
            <v>厦门内容部-叶聪玲组</v>
          </cell>
        </row>
        <row r="288">
          <cell r="E288" t="str">
            <v>内容编辑</v>
          </cell>
          <cell r="F288" t="str">
            <v>17409705068288871</v>
          </cell>
          <cell r="G288" t="str">
            <v>20</v>
          </cell>
          <cell r="H288" t="str">
            <v>10</v>
          </cell>
          <cell r="I288" t="str">
            <v>11326</v>
          </cell>
        </row>
        <row r="288">
          <cell r="S288">
            <v>0</v>
          </cell>
        </row>
        <row r="289">
          <cell r="A289" t="str">
            <v>叶聪玲</v>
          </cell>
          <cell r="B289" t="str">
            <v>长泰办公室</v>
          </cell>
          <cell r="C289" t="str">
            <v>厦门内容部-叶聪玲组</v>
          </cell>
        </row>
        <row r="289">
          <cell r="E289" t="str">
            <v>内容主管</v>
          </cell>
          <cell r="F289" t="str">
            <v>096314406121704446</v>
          </cell>
          <cell r="G289" t="str">
            <v>19</v>
          </cell>
          <cell r="H289" t="str">
            <v>10</v>
          </cell>
          <cell r="I289" t="str">
            <v>10925</v>
          </cell>
        </row>
        <row r="289">
          <cell r="S289">
            <v>0</v>
          </cell>
        </row>
        <row r="289">
          <cell r="W289" t="str">
            <v>1</v>
          </cell>
        </row>
        <row r="290">
          <cell r="A290" t="str">
            <v>郑建珍</v>
          </cell>
          <cell r="B290" t="str">
            <v>长泰办公室</v>
          </cell>
          <cell r="C290" t="str">
            <v>厦门内容部-叶聪玲组</v>
          </cell>
        </row>
        <row r="290">
          <cell r="E290" t="str">
            <v>内容编辑</v>
          </cell>
          <cell r="F290" t="str">
            <v>233257104936410532</v>
          </cell>
          <cell r="G290" t="str">
            <v>20</v>
          </cell>
          <cell r="H290" t="str">
            <v>10</v>
          </cell>
          <cell r="I290" t="str">
            <v>12175</v>
          </cell>
        </row>
        <row r="290">
          <cell r="S290">
            <v>0</v>
          </cell>
        </row>
        <row r="290">
          <cell r="W290" t="str">
            <v>0.5</v>
          </cell>
        </row>
        <row r="291">
          <cell r="A291" t="str">
            <v>高涵</v>
          </cell>
          <cell r="B291" t="str">
            <v>上海办公室</v>
          </cell>
          <cell r="C291" t="str">
            <v>行政部</v>
          </cell>
        </row>
        <row r="291">
          <cell r="E291" t="str">
            <v>IT网络工程师</v>
          </cell>
          <cell r="F291" t="str">
            <v>17579911275821241</v>
          </cell>
          <cell r="G291" t="str">
            <v>20</v>
          </cell>
          <cell r="H291" t="str">
            <v>10</v>
          </cell>
          <cell r="I291" t="str">
            <v>9667</v>
          </cell>
        </row>
        <row r="291">
          <cell r="S291">
            <v>0</v>
          </cell>
        </row>
        <row r="292">
          <cell r="A292" t="str">
            <v>蒋杰</v>
          </cell>
          <cell r="B292" t="str">
            <v>上海办公室</v>
          </cell>
          <cell r="C292" t="str">
            <v>行政部</v>
          </cell>
        </row>
        <row r="292">
          <cell r="E292" t="str">
            <v>行政&amp;营销总监</v>
          </cell>
          <cell r="F292" t="str">
            <v>09343251641078341</v>
          </cell>
          <cell r="G292" t="str">
            <v>17</v>
          </cell>
          <cell r="H292" t="str">
            <v>10</v>
          </cell>
          <cell r="I292" t="str">
            <v>5159</v>
          </cell>
        </row>
        <row r="292">
          <cell r="Q292" t="str">
            <v>1</v>
          </cell>
          <cell r="R292" t="str">
            <v>7</v>
          </cell>
          <cell r="S292">
            <v>8</v>
          </cell>
          <cell r="T292" t="str">
            <v>2</v>
          </cell>
          <cell r="U292" t="str">
            <v>2</v>
          </cell>
        </row>
        <row r="293">
          <cell r="A293" t="str">
            <v>张晓伟</v>
          </cell>
          <cell r="B293" t="str">
            <v>上海办公室</v>
          </cell>
          <cell r="C293" t="str">
            <v>行政部</v>
          </cell>
        </row>
        <row r="293">
          <cell r="E293" t="str">
            <v>IT网络工程师</v>
          </cell>
          <cell r="F293" t="str">
            <v>033007372924234572</v>
          </cell>
          <cell r="G293" t="str">
            <v>20</v>
          </cell>
          <cell r="H293" t="str">
            <v>10</v>
          </cell>
          <cell r="I293" t="str">
            <v>9844</v>
          </cell>
        </row>
        <row r="293">
          <cell r="S293">
            <v>0</v>
          </cell>
        </row>
        <row r="294">
          <cell r="A294" t="str">
            <v>卢佳</v>
          </cell>
          <cell r="B294" t="str">
            <v>上海办公室</v>
          </cell>
          <cell r="C294" t="str">
            <v>行政部-上海行政部</v>
          </cell>
        </row>
        <row r="294">
          <cell r="E294" t="str">
            <v>行政主管</v>
          </cell>
          <cell r="F294" t="str">
            <v>16048885321432486</v>
          </cell>
          <cell r="G294" t="str">
            <v>20</v>
          </cell>
          <cell r="H294" t="str">
            <v>10</v>
          </cell>
          <cell r="I294" t="str">
            <v>10521</v>
          </cell>
          <cell r="J294" t="str">
            <v>2</v>
          </cell>
          <cell r="K294" t="str">
            <v>3</v>
          </cell>
        </row>
        <row r="294">
          <cell r="S294">
            <v>0</v>
          </cell>
        </row>
        <row r="294">
          <cell r="V294" t="str">
            <v>2.5</v>
          </cell>
        </row>
        <row r="294">
          <cell r="X294" t="str">
            <v>2</v>
          </cell>
        </row>
        <row r="295">
          <cell r="A295" t="str">
            <v>汤雨坚</v>
          </cell>
          <cell r="B295" t="str">
            <v>上海办公室</v>
          </cell>
          <cell r="C295" t="str">
            <v>行政部-上海行政部</v>
          </cell>
        </row>
        <row r="295">
          <cell r="E295" t="str">
            <v>行政前台</v>
          </cell>
          <cell r="F295" t="str">
            <v>17439906519122133</v>
          </cell>
          <cell r="G295" t="str">
            <v>20</v>
          </cell>
          <cell r="H295" t="str">
            <v>10</v>
          </cell>
          <cell r="I295" t="str">
            <v>9867</v>
          </cell>
        </row>
        <row r="295">
          <cell r="S295">
            <v>0</v>
          </cell>
        </row>
        <row r="296">
          <cell r="A296" t="str">
            <v>周彤</v>
          </cell>
          <cell r="B296" t="str">
            <v>上海办公室</v>
          </cell>
          <cell r="C296" t="str">
            <v>行政部-上海行政部</v>
          </cell>
        </row>
        <row r="296">
          <cell r="E296" t="str">
            <v>行政前台</v>
          </cell>
          <cell r="F296" t="str">
            <v>1836052434694268</v>
          </cell>
          <cell r="G296" t="str">
            <v>20</v>
          </cell>
          <cell r="H296" t="str">
            <v>10</v>
          </cell>
          <cell r="I296" t="str">
            <v>9989</v>
          </cell>
        </row>
        <row r="296">
          <cell r="S296">
            <v>0</v>
          </cell>
        </row>
        <row r="296">
          <cell r="Z296" t="str">
            <v>2</v>
          </cell>
        </row>
        <row r="297">
          <cell r="A297" t="str">
            <v>蔡天竹</v>
          </cell>
          <cell r="B297" t="str">
            <v>上海办公室</v>
          </cell>
          <cell r="C297" t="str">
            <v>业务二部</v>
          </cell>
        </row>
        <row r="297">
          <cell r="E297" t="str">
            <v>新媒体运营</v>
          </cell>
          <cell r="F297" t="str">
            <v>1750643665059829</v>
          </cell>
          <cell r="G297" t="str">
            <v>20</v>
          </cell>
          <cell r="H297" t="str">
            <v>10</v>
          </cell>
          <cell r="I297" t="str">
            <v>9853</v>
          </cell>
        </row>
        <row r="297">
          <cell r="S297">
            <v>0</v>
          </cell>
        </row>
        <row r="298">
          <cell r="A298" t="str">
            <v>牟立强</v>
          </cell>
          <cell r="B298" t="str">
            <v>上海办公室</v>
          </cell>
          <cell r="C298" t="str">
            <v>业务二部</v>
          </cell>
        </row>
        <row r="298">
          <cell r="E298" t="str">
            <v>业务二部总监</v>
          </cell>
          <cell r="F298" t="str">
            <v>0938113729135982</v>
          </cell>
          <cell r="G298" t="str">
            <v>18</v>
          </cell>
          <cell r="H298" t="str">
            <v>10</v>
          </cell>
          <cell r="I298" t="str">
            <v>7627</v>
          </cell>
          <cell r="J298" t="str">
            <v>9</v>
          </cell>
          <cell r="K298" t="str">
            <v>94</v>
          </cell>
        </row>
        <row r="298">
          <cell r="Q298" t="str">
            <v>3</v>
          </cell>
          <cell r="R298" t="str">
            <v>1</v>
          </cell>
          <cell r="S298">
            <v>4</v>
          </cell>
        </row>
        <row r="298">
          <cell r="V298" t="str">
            <v>16</v>
          </cell>
          <cell r="W298" t="str">
            <v>0.5</v>
          </cell>
        </row>
        <row r="299">
          <cell r="A299" t="str">
            <v>吴戈</v>
          </cell>
          <cell r="B299" t="str">
            <v>上海办公室</v>
          </cell>
          <cell r="C299" t="str">
            <v>业务二部</v>
          </cell>
        </row>
        <row r="299">
          <cell r="E299" t="str">
            <v>云连锁业务运营</v>
          </cell>
          <cell r="F299" t="str">
            <v>16067879370041088</v>
          </cell>
          <cell r="G299" t="str">
            <v>18</v>
          </cell>
          <cell r="H299" t="str">
            <v>10</v>
          </cell>
          <cell r="I299" t="str">
            <v>9734</v>
          </cell>
          <cell r="J299" t="str">
            <v>7</v>
          </cell>
          <cell r="K299" t="str">
            <v>38</v>
          </cell>
        </row>
        <row r="299">
          <cell r="S299">
            <v>0</v>
          </cell>
        </row>
        <row r="299">
          <cell r="V299" t="str">
            <v>16</v>
          </cell>
        </row>
        <row r="300">
          <cell r="A300" t="str">
            <v>段玉姝</v>
          </cell>
          <cell r="B300" t="str">
            <v>业务二部排班考勤组</v>
          </cell>
          <cell r="C300" t="str">
            <v>业务二部-外教管理组</v>
          </cell>
        </row>
        <row r="300">
          <cell r="E300" t="str">
            <v>外教运营</v>
          </cell>
          <cell r="F300" t="str">
            <v>17476234262266983</v>
          </cell>
          <cell r="G300" t="str">
            <v>21</v>
          </cell>
        </row>
        <row r="300">
          <cell r="I300" t="str">
            <v>10744</v>
          </cell>
          <cell r="J300" t="str">
            <v>2</v>
          </cell>
          <cell r="K300" t="str">
            <v>8</v>
          </cell>
          <cell r="L300" t="str">
            <v>2</v>
          </cell>
          <cell r="M300" t="str">
            <v>6</v>
          </cell>
        </row>
        <row r="300">
          <cell r="S300">
            <v>0</v>
          </cell>
        </row>
        <row r="300">
          <cell r="V300" t="str">
            <v>8</v>
          </cell>
        </row>
        <row r="301">
          <cell r="A301" t="str">
            <v>黄泓博</v>
          </cell>
          <cell r="B301" t="str">
            <v>业务二部排班考勤组</v>
          </cell>
          <cell r="C301" t="str">
            <v>业务二部-外教管理组</v>
          </cell>
        </row>
        <row r="301">
          <cell r="E301" t="str">
            <v>外教运营</v>
          </cell>
          <cell r="F301" t="str">
            <v>17599753045923334</v>
          </cell>
          <cell r="G301" t="str">
            <v>23</v>
          </cell>
          <cell r="H301" t="str">
            <v>2</v>
          </cell>
          <cell r="I301" t="str">
            <v>11776</v>
          </cell>
          <cell r="J301" t="str">
            <v>1</v>
          </cell>
          <cell r="K301" t="str">
            <v>1</v>
          </cell>
        </row>
        <row r="301">
          <cell r="S301">
            <v>0</v>
          </cell>
        </row>
        <row r="301">
          <cell r="V301" t="str">
            <v>8</v>
          </cell>
        </row>
        <row r="301">
          <cell r="AH301" t="str">
            <v>16</v>
          </cell>
        </row>
        <row r="301">
          <cell r="AM301" t="str">
            <v>16</v>
          </cell>
        </row>
        <row r="302">
          <cell r="A302" t="str">
            <v>许宁</v>
          </cell>
          <cell r="B302" t="str">
            <v>上海办公室</v>
          </cell>
          <cell r="C302" t="str">
            <v>业务二部-外教管理组</v>
          </cell>
        </row>
        <row r="302">
          <cell r="E302" t="str">
            <v>外教运营</v>
          </cell>
          <cell r="F302" t="str">
            <v>17331041860508679</v>
          </cell>
          <cell r="G302" t="str">
            <v>16</v>
          </cell>
          <cell r="H302" t="str">
            <v>10</v>
          </cell>
          <cell r="I302" t="str">
            <v>9178</v>
          </cell>
        </row>
        <row r="302">
          <cell r="S302">
            <v>0</v>
          </cell>
        </row>
        <row r="302">
          <cell r="U302" t="str">
            <v>3.94</v>
          </cell>
        </row>
        <row r="302">
          <cell r="X302" t="str">
            <v>8</v>
          </cell>
        </row>
        <row r="303">
          <cell r="A303" t="str">
            <v>朱晓荣</v>
          </cell>
          <cell r="B303" t="str">
            <v>业务二部排班考勤组</v>
          </cell>
          <cell r="C303" t="str">
            <v>业务二部-外教管理组</v>
          </cell>
        </row>
        <row r="303">
          <cell r="E303" t="str">
            <v>外教运营</v>
          </cell>
          <cell r="F303" t="str">
            <v>17464966685482256</v>
          </cell>
          <cell r="G303" t="str">
            <v>20</v>
          </cell>
          <cell r="H303" t="str">
            <v>2</v>
          </cell>
          <cell r="I303" t="str">
            <v>9750</v>
          </cell>
        </row>
        <row r="303">
          <cell r="S303">
            <v>0</v>
          </cell>
        </row>
        <row r="303">
          <cell r="X303" t="str">
            <v>5.5</v>
          </cell>
        </row>
        <row r="304">
          <cell r="A304" t="str">
            <v>冯钰婷</v>
          </cell>
          <cell r="B304" t="str">
            <v>上海办公室</v>
          </cell>
          <cell r="C304" t="str">
            <v>业务二部-外教教研组</v>
          </cell>
        </row>
        <row r="304">
          <cell r="E304" t="str">
            <v>外教教研</v>
          </cell>
          <cell r="F304" t="str">
            <v>17645542196948484</v>
          </cell>
        </row>
        <row r="304">
          <cell r="S304">
            <v>0</v>
          </cell>
        </row>
        <row r="305">
          <cell r="A305" t="str">
            <v>左品爽</v>
          </cell>
          <cell r="B305" t="str">
            <v>上海办公室</v>
          </cell>
          <cell r="C305" t="str">
            <v>业务二部-外教教研组</v>
          </cell>
        </row>
        <row r="305">
          <cell r="E305" t="str">
            <v>外教教研</v>
          </cell>
          <cell r="F305" t="str">
            <v>17560868425308784</v>
          </cell>
          <cell r="G305" t="str">
            <v>19</v>
          </cell>
          <cell r="H305" t="str">
            <v>10</v>
          </cell>
          <cell r="I305" t="str">
            <v>9655</v>
          </cell>
          <cell r="J305" t="str">
            <v>5</v>
          </cell>
          <cell r="K305" t="str">
            <v>16</v>
          </cell>
        </row>
        <row r="305">
          <cell r="S305">
            <v>0</v>
          </cell>
        </row>
        <row r="305">
          <cell r="V305" t="str">
            <v>8</v>
          </cell>
          <cell r="W305" t="str">
            <v>0.5</v>
          </cell>
        </row>
        <row r="306">
          <cell r="A306" t="str">
            <v>孙静怡</v>
          </cell>
          <cell r="B306" t="str">
            <v>上海办公室</v>
          </cell>
          <cell r="C306" t="str">
            <v>业务二部-外教业务运营组</v>
          </cell>
        </row>
        <row r="306">
          <cell r="E306" t="str">
            <v>外教业务主管</v>
          </cell>
          <cell r="F306" t="str">
            <v>16204394588291280</v>
          </cell>
          <cell r="G306" t="str">
            <v>18</v>
          </cell>
          <cell r="H306" t="str">
            <v>10</v>
          </cell>
          <cell r="I306" t="str">
            <v>11579</v>
          </cell>
        </row>
        <row r="306">
          <cell r="S306">
            <v>0</v>
          </cell>
        </row>
        <row r="306">
          <cell r="U306" t="str">
            <v>3</v>
          </cell>
          <cell r="V306" t="str">
            <v>21.5</v>
          </cell>
          <cell r="W306" t="str">
            <v>0.5</v>
          </cell>
        </row>
        <row r="306">
          <cell r="AH306" t="str">
            <v>12</v>
          </cell>
        </row>
        <row r="306">
          <cell r="AJ306" t="str">
            <v>12</v>
          </cell>
        </row>
        <row r="307">
          <cell r="A307" t="str">
            <v>杨晓俊</v>
          </cell>
          <cell r="B307" t="str">
            <v>上海办公室</v>
          </cell>
          <cell r="C307" t="str">
            <v>业务二部-外教业务运营组</v>
          </cell>
        </row>
        <row r="307">
          <cell r="E307" t="str">
            <v>业务运营</v>
          </cell>
          <cell r="F307" t="str">
            <v>17530629577814299</v>
          </cell>
          <cell r="G307" t="str">
            <v>16</v>
          </cell>
          <cell r="H307" t="str">
            <v>10</v>
          </cell>
          <cell r="I307" t="str">
            <v>9665</v>
          </cell>
          <cell r="J307" t="str">
            <v>1</v>
          </cell>
          <cell r="K307" t="str">
            <v>1</v>
          </cell>
        </row>
        <row r="307">
          <cell r="S307">
            <v>0</v>
          </cell>
        </row>
        <row r="307">
          <cell r="U307" t="str">
            <v>4</v>
          </cell>
        </row>
        <row r="308">
          <cell r="A308" t="str">
            <v>张冰聪</v>
          </cell>
          <cell r="B308" t="str">
            <v>上海办公室</v>
          </cell>
          <cell r="C308" t="str">
            <v>业务二部-外教业务运营组</v>
          </cell>
        </row>
        <row r="308">
          <cell r="E308" t="str">
            <v>业务运营</v>
          </cell>
          <cell r="F308" t="str">
            <v>17524577978106716</v>
          </cell>
          <cell r="G308" t="str">
            <v>19</v>
          </cell>
          <cell r="H308" t="str">
            <v>10</v>
          </cell>
          <cell r="I308" t="str">
            <v>9734</v>
          </cell>
          <cell r="J308" t="str">
            <v>4</v>
          </cell>
          <cell r="K308" t="str">
            <v>23</v>
          </cell>
        </row>
        <row r="308">
          <cell r="S308">
            <v>0</v>
          </cell>
        </row>
        <row r="308">
          <cell r="V308" t="str">
            <v>8</v>
          </cell>
        </row>
        <row r="309">
          <cell r="A309" t="str">
            <v>胡惜文</v>
          </cell>
          <cell r="B309" t="str">
            <v>上海办公室</v>
          </cell>
          <cell r="C309" t="str">
            <v>业务一部</v>
          </cell>
        </row>
        <row r="309">
          <cell r="E309" t="str">
            <v>业务一部经理</v>
          </cell>
          <cell r="F309" t="str">
            <v>283240403032500940</v>
          </cell>
          <cell r="G309" t="str">
            <v>13</v>
          </cell>
          <cell r="H309" t="str">
            <v>10</v>
          </cell>
          <cell r="I309" t="str">
            <v>10376</v>
          </cell>
        </row>
        <row r="309">
          <cell r="S309">
            <v>0</v>
          </cell>
        </row>
        <row r="309">
          <cell r="U309" t="str">
            <v>6</v>
          </cell>
          <cell r="V309" t="str">
            <v>21.5</v>
          </cell>
          <cell r="W309" t="str">
            <v>1</v>
          </cell>
        </row>
        <row r="309">
          <cell r="AH309" t="str">
            <v>2</v>
          </cell>
        </row>
        <row r="309">
          <cell r="AM309" t="str">
            <v>2</v>
          </cell>
        </row>
        <row r="310">
          <cell r="A310" t="str">
            <v>许俊</v>
          </cell>
          <cell r="B310" t="str">
            <v>上海办公室</v>
          </cell>
          <cell r="C310" t="str">
            <v>业务一部</v>
          </cell>
        </row>
        <row r="310">
          <cell r="E310" t="str">
            <v>幼儿园业务主管</v>
          </cell>
          <cell r="F310" t="str">
            <v>17642080507593513</v>
          </cell>
          <cell r="G310" t="str">
            <v>2</v>
          </cell>
          <cell r="H310" t="str">
            <v>2</v>
          </cell>
          <cell r="I310" t="str">
            <v>519</v>
          </cell>
        </row>
        <row r="310">
          <cell r="Q310" t="str">
            <v>1</v>
          </cell>
        </row>
        <row r="310">
          <cell r="S310">
            <v>1</v>
          </cell>
        </row>
        <row r="311">
          <cell r="A311" t="str">
            <v>陈瑛楠</v>
          </cell>
          <cell r="B311" t="str">
            <v>上海办公室</v>
          </cell>
          <cell r="C311" t="str">
            <v>业务一部-口才事业部</v>
          </cell>
        </row>
        <row r="311">
          <cell r="E311" t="str">
            <v>口才事业部主管</v>
          </cell>
          <cell r="F311" t="str">
            <v>17464972969376453</v>
          </cell>
          <cell r="G311" t="str">
            <v>14</v>
          </cell>
          <cell r="H311" t="str">
            <v>10</v>
          </cell>
          <cell r="I311" t="str">
            <v>9854</v>
          </cell>
        </row>
        <row r="311">
          <cell r="L311" t="str">
            <v>2</v>
          </cell>
          <cell r="M311" t="str">
            <v>344</v>
          </cell>
        </row>
        <row r="311">
          <cell r="S311">
            <v>0</v>
          </cell>
        </row>
        <row r="311">
          <cell r="U311" t="str">
            <v>6</v>
          </cell>
          <cell r="V311" t="str">
            <v>16</v>
          </cell>
        </row>
        <row r="312">
          <cell r="A312" t="str">
            <v>贾云成</v>
          </cell>
          <cell r="B312" t="str">
            <v>上海办公室</v>
          </cell>
          <cell r="C312" t="str">
            <v>业务一部-口才事业部</v>
          </cell>
        </row>
        <row r="312">
          <cell r="E312" t="str">
            <v>口才教研</v>
          </cell>
          <cell r="F312" t="str">
            <v>17500424892225341</v>
          </cell>
          <cell r="G312" t="str">
            <v>21</v>
          </cell>
          <cell r="H312" t="str">
            <v>10</v>
          </cell>
          <cell r="I312" t="str">
            <v>9996</v>
          </cell>
          <cell r="J312" t="str">
            <v>4</v>
          </cell>
          <cell r="K312" t="str">
            <v>9</v>
          </cell>
        </row>
        <row r="312">
          <cell r="S312">
            <v>0</v>
          </cell>
        </row>
        <row r="312">
          <cell r="V312" t="str">
            <v>13.5</v>
          </cell>
          <cell r="W312" t="str">
            <v>1</v>
          </cell>
        </row>
        <row r="312">
          <cell r="AH312" t="str">
            <v>16</v>
          </cell>
        </row>
        <row r="312">
          <cell r="AJ312" t="str">
            <v>16</v>
          </cell>
        </row>
        <row r="313">
          <cell r="A313" t="str">
            <v>张拴拴</v>
          </cell>
          <cell r="B313" t="str">
            <v>上海办公室</v>
          </cell>
          <cell r="C313" t="str">
            <v>业务一部-口才事业部</v>
          </cell>
        </row>
        <row r="313">
          <cell r="E313" t="str">
            <v>口才教研</v>
          </cell>
          <cell r="F313" t="str">
            <v>17500412787614985</v>
          </cell>
          <cell r="G313" t="str">
            <v>18</v>
          </cell>
          <cell r="H313" t="str">
            <v>10</v>
          </cell>
          <cell r="I313" t="str">
            <v>11287</v>
          </cell>
        </row>
        <row r="313">
          <cell r="S313">
            <v>0</v>
          </cell>
        </row>
        <row r="313">
          <cell r="U313" t="str">
            <v>4</v>
          </cell>
          <cell r="V313" t="str">
            <v>5.5</v>
          </cell>
        </row>
        <row r="313">
          <cell r="AH313" t="str">
            <v>16</v>
          </cell>
        </row>
        <row r="313">
          <cell r="AJ313" t="str">
            <v>16</v>
          </cell>
        </row>
        <row r="314">
          <cell r="A314" t="str">
            <v>张毓倩</v>
          </cell>
          <cell r="B314" t="str">
            <v>上海办公室</v>
          </cell>
          <cell r="C314" t="str">
            <v>业务一部-口才事业部</v>
          </cell>
        </row>
        <row r="314">
          <cell r="E314" t="str">
            <v>口才教研</v>
          </cell>
          <cell r="F314" t="str">
            <v>17599751025163833</v>
          </cell>
          <cell r="G314" t="str">
            <v>18</v>
          </cell>
          <cell r="H314" t="str">
            <v>10</v>
          </cell>
          <cell r="I314" t="str">
            <v>9439</v>
          </cell>
        </row>
        <row r="314">
          <cell r="S314">
            <v>0</v>
          </cell>
        </row>
        <row r="314">
          <cell r="U314" t="str">
            <v>2</v>
          </cell>
          <cell r="V314" t="str">
            <v>5.5</v>
          </cell>
        </row>
        <row r="315">
          <cell r="A315" t="str">
            <v>贾潇</v>
          </cell>
          <cell r="B315" t="str">
            <v>上海办公室</v>
          </cell>
          <cell r="C315" t="str">
            <v>业务一部-美术事业部</v>
          </cell>
        </row>
        <row r="315">
          <cell r="E315" t="str">
            <v>市场推广</v>
          </cell>
          <cell r="F315" t="str">
            <v>17137513499952585</v>
          </cell>
          <cell r="G315" t="str">
            <v>14</v>
          </cell>
          <cell r="H315" t="str">
            <v>10</v>
          </cell>
          <cell r="I315" t="str">
            <v>8344</v>
          </cell>
        </row>
        <row r="315">
          <cell r="S315">
            <v>0</v>
          </cell>
        </row>
        <row r="315">
          <cell r="V315" t="str">
            <v>28.5</v>
          </cell>
          <cell r="W315" t="str">
            <v>1</v>
          </cell>
        </row>
        <row r="315">
          <cell r="Y315" t="str">
            <v>1</v>
          </cell>
          <cell r="Z315" t="str">
            <v>8</v>
          </cell>
        </row>
        <row r="315">
          <cell r="AH315" t="str">
            <v>5.5</v>
          </cell>
        </row>
        <row r="315">
          <cell r="AM315" t="str">
            <v>5.5</v>
          </cell>
        </row>
        <row r="316">
          <cell r="A316" t="str">
            <v>乐敏</v>
          </cell>
          <cell r="B316" t="str">
            <v>上海办公室</v>
          </cell>
          <cell r="C316" t="str">
            <v>业务一部-美术事业部</v>
          </cell>
        </row>
        <row r="316">
          <cell r="E316" t="str">
            <v>美术事业部主管</v>
          </cell>
          <cell r="F316" t="str">
            <v>16896503353323723</v>
          </cell>
          <cell r="G316" t="str">
            <v>14</v>
          </cell>
          <cell r="H316" t="str">
            <v>10</v>
          </cell>
          <cell r="I316" t="str">
            <v>10325</v>
          </cell>
        </row>
        <row r="316">
          <cell r="L316" t="str">
            <v>2</v>
          </cell>
          <cell r="M316" t="str">
            <v>345</v>
          </cell>
        </row>
        <row r="316">
          <cell r="S316">
            <v>0</v>
          </cell>
        </row>
        <row r="316">
          <cell r="U316" t="str">
            <v>6</v>
          </cell>
          <cell r="V316" t="str">
            <v>23.8</v>
          </cell>
        </row>
        <row r="317">
          <cell r="A317" t="str">
            <v>王秀婷</v>
          </cell>
          <cell r="B317" t="str">
            <v>上海办公室</v>
          </cell>
          <cell r="C317" t="str">
            <v>业务一部-美术事业部</v>
          </cell>
        </row>
        <row r="317">
          <cell r="E317" t="str">
            <v>美术高级教研</v>
          </cell>
          <cell r="F317" t="str">
            <v>1691978185329977</v>
          </cell>
          <cell r="G317" t="str">
            <v>19</v>
          </cell>
          <cell r="H317" t="str">
            <v>10</v>
          </cell>
          <cell r="I317" t="str">
            <v>9363</v>
          </cell>
          <cell r="J317" t="str">
            <v>1</v>
          </cell>
          <cell r="K317" t="str">
            <v>1</v>
          </cell>
        </row>
        <row r="317">
          <cell r="S317">
            <v>0</v>
          </cell>
        </row>
        <row r="317">
          <cell r="Y317" t="str">
            <v>1</v>
          </cell>
        </row>
        <row r="318">
          <cell r="A318" t="str">
            <v>章婷</v>
          </cell>
          <cell r="B318" t="str">
            <v>上海办公室</v>
          </cell>
          <cell r="C318" t="str">
            <v>业务一部-美术事业部</v>
          </cell>
        </row>
        <row r="318">
          <cell r="E318" t="str">
            <v>美术高级教研</v>
          </cell>
          <cell r="F318" t="str">
            <v>16919780778741342</v>
          </cell>
          <cell r="G318" t="str">
            <v>17</v>
          </cell>
          <cell r="H318" t="str">
            <v>10</v>
          </cell>
          <cell r="I318" t="str">
            <v>9948</v>
          </cell>
          <cell r="J318" t="str">
            <v>5</v>
          </cell>
          <cell r="K318" t="str">
            <v>31</v>
          </cell>
        </row>
        <row r="318">
          <cell r="S318">
            <v>0</v>
          </cell>
        </row>
        <row r="318">
          <cell r="U318" t="str">
            <v>4</v>
          </cell>
        </row>
        <row r="318">
          <cell r="AH318" t="str">
            <v>4</v>
          </cell>
        </row>
        <row r="318">
          <cell r="AM318" t="str">
            <v>4</v>
          </cell>
        </row>
        <row r="319">
          <cell r="A319" t="str">
            <v>周莹</v>
          </cell>
          <cell r="B319" t="str">
            <v>上海办公室</v>
          </cell>
          <cell r="C319" t="str">
            <v>业务一部-美术事业部</v>
          </cell>
        </row>
        <row r="319">
          <cell r="E319" t="str">
            <v>学科运营</v>
          </cell>
          <cell r="F319" t="str">
            <v>17560866054361761</v>
          </cell>
          <cell r="G319" t="str">
            <v>20</v>
          </cell>
          <cell r="H319" t="str">
            <v>10</v>
          </cell>
          <cell r="I319" t="str">
            <v>9037</v>
          </cell>
          <cell r="J319" t="str">
            <v>4</v>
          </cell>
          <cell r="K319" t="str">
            <v>22</v>
          </cell>
        </row>
        <row r="319">
          <cell r="S319">
            <v>0</v>
          </cell>
        </row>
        <row r="319">
          <cell r="V319" t="str">
            <v>5.5</v>
          </cell>
          <cell r="W319" t="str">
            <v>1</v>
          </cell>
        </row>
        <row r="320">
          <cell r="A320" t="str">
            <v>扶廷婷</v>
          </cell>
          <cell r="B320" t="str">
            <v>上海办公室</v>
          </cell>
          <cell r="C320" t="str">
            <v>业务一部-培训组</v>
          </cell>
        </row>
        <row r="320">
          <cell r="E320" t="str">
            <v>培训讲师</v>
          </cell>
          <cell r="F320" t="str">
            <v>17550510844887713</v>
          </cell>
          <cell r="G320" t="str">
            <v>11</v>
          </cell>
          <cell r="H320" t="str">
            <v>10</v>
          </cell>
          <cell r="I320" t="str">
            <v>8929</v>
          </cell>
        </row>
        <row r="320">
          <cell r="L320" t="str">
            <v>2</v>
          </cell>
          <cell r="M320" t="str">
            <v>395</v>
          </cell>
        </row>
        <row r="320">
          <cell r="S320">
            <v>0</v>
          </cell>
        </row>
        <row r="320">
          <cell r="U320" t="str">
            <v>6</v>
          </cell>
          <cell r="V320" t="str">
            <v>21.47</v>
          </cell>
          <cell r="W320" t="str">
            <v>1</v>
          </cell>
        </row>
        <row r="321">
          <cell r="A321" t="str">
            <v>朱梓铭</v>
          </cell>
          <cell r="B321" t="str">
            <v>上海办公室</v>
          </cell>
          <cell r="C321" t="str">
            <v>业务一部-培训组</v>
          </cell>
        </row>
        <row r="321">
          <cell r="E321" t="str">
            <v>培训讲师</v>
          </cell>
          <cell r="F321" t="str">
            <v>17604070353273561</v>
          </cell>
          <cell r="G321" t="str">
            <v>12</v>
          </cell>
          <cell r="H321" t="str">
            <v>10</v>
          </cell>
          <cell r="I321" t="str">
            <v>8410</v>
          </cell>
        </row>
        <row r="321">
          <cell r="L321" t="str">
            <v>2</v>
          </cell>
          <cell r="M321" t="str">
            <v>416</v>
          </cell>
        </row>
        <row r="321">
          <cell r="Q321" t="str">
            <v>1</v>
          </cell>
          <cell r="R321" t="str">
            <v>1</v>
          </cell>
          <cell r="S321">
            <v>2</v>
          </cell>
        </row>
        <row r="321">
          <cell r="U321" t="str">
            <v>5.9</v>
          </cell>
          <cell r="V321" t="str">
            <v>19.32</v>
          </cell>
        </row>
        <row r="322">
          <cell r="A322" t="str">
            <v>顾慧</v>
          </cell>
          <cell r="B322" t="str">
            <v>上海办公室</v>
          </cell>
          <cell r="C322" t="str">
            <v>业务一部-商务组</v>
          </cell>
        </row>
        <row r="322">
          <cell r="E322" t="str">
            <v>商务BD</v>
          </cell>
          <cell r="F322" t="str">
            <v>17173813500174195</v>
          </cell>
          <cell r="G322" t="str">
            <v>20</v>
          </cell>
          <cell r="H322" t="str">
            <v>10</v>
          </cell>
          <cell r="I322" t="str">
            <v>10038</v>
          </cell>
          <cell r="J322" t="str">
            <v>1</v>
          </cell>
          <cell r="K322" t="str">
            <v>5</v>
          </cell>
        </row>
        <row r="322">
          <cell r="S322">
            <v>0</v>
          </cell>
        </row>
        <row r="322">
          <cell r="V322" t="str">
            <v>9</v>
          </cell>
        </row>
        <row r="323">
          <cell r="A323" t="str">
            <v>周子蛟</v>
          </cell>
          <cell r="B323" t="str">
            <v>上海办公室</v>
          </cell>
          <cell r="C323" t="str">
            <v>业务一部-商务组</v>
          </cell>
        </row>
        <row r="323">
          <cell r="E323" t="str">
            <v>商务BD</v>
          </cell>
          <cell r="F323" t="str">
            <v>16145628964723212</v>
          </cell>
          <cell r="G323" t="str">
            <v>18</v>
          </cell>
          <cell r="H323" t="str">
            <v>10</v>
          </cell>
          <cell r="I323" t="str">
            <v>8401</v>
          </cell>
          <cell r="J323" t="str">
            <v>2</v>
          </cell>
          <cell r="K323" t="str">
            <v>23</v>
          </cell>
          <cell r="L323" t="str">
            <v>2</v>
          </cell>
          <cell r="M323" t="str">
            <v>347</v>
          </cell>
        </row>
        <row r="323">
          <cell r="S323">
            <v>0</v>
          </cell>
        </row>
        <row r="323">
          <cell r="V323" t="str">
            <v>37.82</v>
          </cell>
        </row>
        <row r="323">
          <cell r="Y323" t="str">
            <v>2</v>
          </cell>
          <cell r="Z323" t="str">
            <v>10.5</v>
          </cell>
        </row>
        <row r="323">
          <cell r="AH323" t="str">
            <v>6</v>
          </cell>
        </row>
        <row r="323">
          <cell r="AM323" t="str">
            <v>6</v>
          </cell>
        </row>
        <row r="324">
          <cell r="A324" t="str">
            <v>迟天宇</v>
          </cell>
          <cell r="B324" t="str">
            <v>上海办公室</v>
          </cell>
          <cell r="C324" t="str">
            <v>业务一部-市场渠道组</v>
          </cell>
        </row>
        <row r="324">
          <cell r="E324" t="str">
            <v>平面设计</v>
          </cell>
          <cell r="F324" t="str">
            <v>17585073749269955</v>
          </cell>
          <cell r="G324" t="str">
            <v>20</v>
          </cell>
          <cell r="H324" t="str">
            <v>10</v>
          </cell>
          <cell r="I324" t="str">
            <v>9866</v>
          </cell>
        </row>
        <row r="324">
          <cell r="S324">
            <v>0</v>
          </cell>
        </row>
        <row r="324">
          <cell r="V324" t="str">
            <v>4.75</v>
          </cell>
        </row>
        <row r="325">
          <cell r="A325" t="str">
            <v>何尚杰</v>
          </cell>
          <cell r="B325" t="str">
            <v>上海办公室</v>
          </cell>
          <cell r="C325" t="str">
            <v>业务一部-市场渠道组</v>
          </cell>
        </row>
        <row r="325">
          <cell r="E325" t="str">
            <v>业务主管</v>
          </cell>
          <cell r="F325" t="str">
            <v>2223253720274347</v>
          </cell>
          <cell r="G325" t="str">
            <v>11</v>
          </cell>
          <cell r="H325" t="str">
            <v>10</v>
          </cell>
          <cell r="I325" t="str">
            <v>9226</v>
          </cell>
          <cell r="J325" t="str">
            <v>1</v>
          </cell>
          <cell r="K325" t="str">
            <v>6</v>
          </cell>
          <cell r="L325" t="str">
            <v>1</v>
          </cell>
          <cell r="M325" t="str">
            <v>217</v>
          </cell>
        </row>
        <row r="325">
          <cell r="R325" t="str">
            <v>1</v>
          </cell>
          <cell r="S325">
            <v>1</v>
          </cell>
        </row>
        <row r="325">
          <cell r="U325" t="str">
            <v>6.5</v>
          </cell>
          <cell r="V325" t="str">
            <v>25.75</v>
          </cell>
        </row>
        <row r="325">
          <cell r="Z325" t="str">
            <v>12</v>
          </cell>
        </row>
        <row r="325">
          <cell r="AH325" t="str">
            <v>8</v>
          </cell>
        </row>
        <row r="325">
          <cell r="AM325" t="str">
            <v>8</v>
          </cell>
        </row>
        <row r="326">
          <cell r="A326" t="str">
            <v>王澜滔</v>
          </cell>
          <cell r="B326" t="str">
            <v>上海办公室</v>
          </cell>
          <cell r="C326" t="str">
            <v>业务一部-市场渠道组</v>
          </cell>
        </row>
        <row r="326">
          <cell r="E326" t="str">
            <v>平面设计</v>
          </cell>
          <cell r="F326" t="str">
            <v>184037346529339523</v>
          </cell>
          <cell r="G326" t="str">
            <v>20</v>
          </cell>
          <cell r="H326" t="str">
            <v>10</v>
          </cell>
          <cell r="I326" t="str">
            <v>9484</v>
          </cell>
          <cell r="J326" t="str">
            <v>3</v>
          </cell>
          <cell r="K326" t="str">
            <v>7</v>
          </cell>
        </row>
        <row r="326">
          <cell r="R326" t="str">
            <v>1</v>
          </cell>
          <cell r="S326">
            <v>1</v>
          </cell>
        </row>
        <row r="327">
          <cell r="A327" t="str">
            <v>蔡璐滢</v>
          </cell>
          <cell r="B327" t="str">
            <v>厦门办公室</v>
          </cell>
          <cell r="C327" t="str">
            <v>业务一部-书法事业部</v>
          </cell>
        </row>
        <row r="327">
          <cell r="E327" t="str">
            <v>平面设计</v>
          </cell>
          <cell r="F327" t="str">
            <v>16916303970046583</v>
          </cell>
          <cell r="G327" t="str">
            <v>20</v>
          </cell>
          <cell r="H327" t="str">
            <v>10</v>
          </cell>
          <cell r="I327" t="str">
            <v>9680</v>
          </cell>
        </row>
        <row r="327">
          <cell r="S327">
            <v>0</v>
          </cell>
        </row>
        <row r="328">
          <cell r="A328" t="str">
            <v>陈雪清</v>
          </cell>
          <cell r="B328" t="str">
            <v>厦门办公室</v>
          </cell>
          <cell r="C328" t="str">
            <v>业务一部-书法事业部</v>
          </cell>
        </row>
        <row r="328">
          <cell r="E328" t="str">
            <v>书法高级教研</v>
          </cell>
          <cell r="F328" t="str">
            <v>16883533247393210</v>
          </cell>
        </row>
        <row r="328">
          <cell r="H328" t="str">
            <v>10</v>
          </cell>
        </row>
        <row r="328">
          <cell r="S328">
            <v>0</v>
          </cell>
        </row>
        <row r="328">
          <cell r="AB328" t="str">
            <v>20</v>
          </cell>
        </row>
        <row r="329">
          <cell r="A329" t="str">
            <v>方超印</v>
          </cell>
          <cell r="B329" t="str">
            <v>厦门办公室</v>
          </cell>
          <cell r="C329" t="str">
            <v>业务一部-书法事业部</v>
          </cell>
        </row>
        <row r="329">
          <cell r="E329" t="str">
            <v>书法高级教研</v>
          </cell>
          <cell r="F329" t="str">
            <v>17421889291324039</v>
          </cell>
          <cell r="G329" t="str">
            <v>16</v>
          </cell>
          <cell r="H329" t="str">
            <v>10</v>
          </cell>
          <cell r="I329" t="str">
            <v>9952</v>
          </cell>
        </row>
        <row r="329">
          <cell r="S329">
            <v>0</v>
          </cell>
        </row>
        <row r="329">
          <cell r="U329" t="str">
            <v>4</v>
          </cell>
        </row>
        <row r="330">
          <cell r="A330" t="str">
            <v>方志海</v>
          </cell>
          <cell r="B330" t="str">
            <v>厦门办公室</v>
          </cell>
          <cell r="C330" t="str">
            <v>业务一部-书法事业部</v>
          </cell>
        </row>
        <row r="330">
          <cell r="E330" t="str">
            <v>书法高级教研</v>
          </cell>
          <cell r="F330" t="str">
            <v>16890394482972111</v>
          </cell>
          <cell r="G330" t="str">
            <v>14</v>
          </cell>
          <cell r="H330" t="str">
            <v>10</v>
          </cell>
          <cell r="I330" t="str">
            <v>9770</v>
          </cell>
          <cell r="J330" t="str">
            <v>2</v>
          </cell>
          <cell r="K330" t="str">
            <v>128</v>
          </cell>
        </row>
        <row r="330">
          <cell r="S330">
            <v>0</v>
          </cell>
        </row>
        <row r="330">
          <cell r="U330" t="str">
            <v>6</v>
          </cell>
        </row>
        <row r="331">
          <cell r="A331" t="str">
            <v>黄培源</v>
          </cell>
          <cell r="B331" t="str">
            <v>厦门办公室</v>
          </cell>
          <cell r="C331" t="str">
            <v>业务一部-书法事业部</v>
          </cell>
        </row>
        <row r="331">
          <cell r="E331" t="str">
            <v>新媒体运营</v>
          </cell>
          <cell r="F331" t="str">
            <v>17197992899865562</v>
          </cell>
          <cell r="G331" t="str">
            <v>20</v>
          </cell>
          <cell r="H331" t="str">
            <v>10</v>
          </cell>
          <cell r="I331" t="str">
            <v>9343</v>
          </cell>
        </row>
        <row r="331">
          <cell r="S331">
            <v>0</v>
          </cell>
        </row>
        <row r="331">
          <cell r="W331" t="str">
            <v>1</v>
          </cell>
        </row>
        <row r="331">
          <cell r="Z331" t="str">
            <v>8</v>
          </cell>
        </row>
        <row r="331">
          <cell r="AH331" t="str">
            <v>8</v>
          </cell>
        </row>
        <row r="331">
          <cell r="AM331" t="str">
            <v>8</v>
          </cell>
        </row>
        <row r="332">
          <cell r="A332" t="str">
            <v>刘天来</v>
          </cell>
          <cell r="B332" t="str">
            <v>厦门办公室</v>
          </cell>
          <cell r="C332" t="str">
            <v>业务一部-书法事业部</v>
          </cell>
        </row>
        <row r="332">
          <cell r="E332" t="str">
            <v>书法事业部主管</v>
          </cell>
          <cell r="F332" t="str">
            <v>16883539506411384</v>
          </cell>
          <cell r="G332" t="str">
            <v>15</v>
          </cell>
          <cell r="H332" t="str">
            <v>10</v>
          </cell>
          <cell r="I332" t="str">
            <v>10100</v>
          </cell>
        </row>
        <row r="332">
          <cell r="S332">
            <v>0</v>
          </cell>
        </row>
        <row r="332">
          <cell r="U332" t="str">
            <v>5.94</v>
          </cell>
          <cell r="V332" t="str">
            <v>6</v>
          </cell>
        </row>
        <row r="333">
          <cell r="A333" t="str">
            <v>潘惠心</v>
          </cell>
          <cell r="B333" t="str">
            <v>厦门办公室</v>
          </cell>
          <cell r="C333" t="str">
            <v>业务一部-书法事业部</v>
          </cell>
        </row>
        <row r="333">
          <cell r="E333" t="str">
            <v>书法高级教研</v>
          </cell>
          <cell r="F333" t="str">
            <v>16886255510388914</v>
          </cell>
          <cell r="G333" t="str">
            <v>19</v>
          </cell>
          <cell r="H333" t="str">
            <v>10</v>
          </cell>
          <cell r="I333" t="str">
            <v>9409</v>
          </cell>
        </row>
        <row r="333">
          <cell r="S333">
            <v>0</v>
          </cell>
        </row>
        <row r="333">
          <cell r="W333" t="str">
            <v>1</v>
          </cell>
          <cell r="X333" t="str">
            <v>2.5</v>
          </cell>
        </row>
        <row r="334">
          <cell r="A334" t="str">
            <v>华巧玉</v>
          </cell>
          <cell r="B334" t="str">
            <v>上海办公室</v>
          </cell>
          <cell r="C334" t="str">
            <v>业务一部-数学事业部</v>
          </cell>
        </row>
        <row r="334">
          <cell r="E334" t="str">
            <v>数学教研</v>
          </cell>
          <cell r="F334" t="str">
            <v>17550512872332722</v>
          </cell>
          <cell r="G334" t="str">
            <v>20</v>
          </cell>
          <cell r="H334" t="str">
            <v>10</v>
          </cell>
          <cell r="I334" t="str">
            <v>9466</v>
          </cell>
        </row>
        <row r="334">
          <cell r="S334">
            <v>0</v>
          </cell>
        </row>
        <row r="334">
          <cell r="V334" t="str">
            <v>5.5</v>
          </cell>
        </row>
        <row r="335">
          <cell r="A335" t="str">
            <v>时秋菊</v>
          </cell>
          <cell r="B335" t="str">
            <v>上海办公室</v>
          </cell>
          <cell r="C335" t="str">
            <v>业务一部-数学事业部</v>
          </cell>
        </row>
        <row r="335">
          <cell r="E335" t="str">
            <v>数学教研</v>
          </cell>
          <cell r="F335" t="str">
            <v>17482244441688676</v>
          </cell>
          <cell r="G335" t="str">
            <v>16</v>
          </cell>
          <cell r="H335" t="str">
            <v>10</v>
          </cell>
          <cell r="I335" t="str">
            <v>9976</v>
          </cell>
          <cell r="J335" t="str">
            <v>1</v>
          </cell>
          <cell r="K335" t="str">
            <v>1</v>
          </cell>
        </row>
        <row r="335">
          <cell r="S335">
            <v>0</v>
          </cell>
        </row>
        <row r="335">
          <cell r="U335" t="str">
            <v>4</v>
          </cell>
          <cell r="V335" t="str">
            <v>5.5</v>
          </cell>
        </row>
        <row r="335">
          <cell r="AF335" t="str">
            <v>1</v>
          </cell>
        </row>
        <row r="336">
          <cell r="A336" t="str">
            <v>吴俊宇</v>
          </cell>
          <cell r="B336" t="str">
            <v>上海办公室</v>
          </cell>
          <cell r="C336" t="str">
            <v>业务一部-数学事业部</v>
          </cell>
        </row>
        <row r="336">
          <cell r="E336" t="str">
            <v>数学事业部主管</v>
          </cell>
          <cell r="F336" t="str">
            <v>17409670645339464</v>
          </cell>
          <cell r="G336" t="str">
            <v>12</v>
          </cell>
          <cell r="H336" t="str">
            <v>10</v>
          </cell>
          <cell r="I336" t="str">
            <v>10220</v>
          </cell>
        </row>
        <row r="336">
          <cell r="L336" t="str">
            <v>2</v>
          </cell>
          <cell r="M336" t="str">
            <v>413</v>
          </cell>
        </row>
        <row r="336">
          <cell r="S336">
            <v>0</v>
          </cell>
        </row>
        <row r="336">
          <cell r="U336" t="str">
            <v>6</v>
          </cell>
          <cell r="V336" t="str">
            <v>16</v>
          </cell>
        </row>
        <row r="337">
          <cell r="A337" t="str">
            <v>赵雅丽</v>
          </cell>
          <cell r="B337" t="str">
            <v>上海办公室</v>
          </cell>
          <cell r="C337" t="str">
            <v>业务一部-数学事业部</v>
          </cell>
        </row>
        <row r="337">
          <cell r="E337" t="str">
            <v>数学教研</v>
          </cell>
          <cell r="F337" t="str">
            <v>17627394473791238</v>
          </cell>
          <cell r="G337" t="str">
            <v>15</v>
          </cell>
          <cell r="H337" t="str">
            <v>6</v>
          </cell>
          <cell r="I337" t="str">
            <v>6523</v>
          </cell>
        </row>
        <row r="337">
          <cell r="Q337" t="str">
            <v>1</v>
          </cell>
        </row>
        <row r="337">
          <cell r="S337">
            <v>1</v>
          </cell>
        </row>
        <row r="337">
          <cell r="V337" t="str">
            <v>5.5</v>
          </cell>
        </row>
        <row r="338">
          <cell r="A338" t="str">
            <v>臧广桐</v>
          </cell>
          <cell r="B338" t="str">
            <v>上海办公室</v>
          </cell>
          <cell r="C338" t="str">
            <v>业务一部-数学事业部</v>
          </cell>
        </row>
        <row r="338">
          <cell r="E338" t="str">
            <v>数学教研</v>
          </cell>
          <cell r="F338" t="str">
            <v>17478801846948202</v>
          </cell>
          <cell r="G338" t="str">
            <v>20</v>
          </cell>
          <cell r="H338" t="str">
            <v>10</v>
          </cell>
          <cell r="I338" t="str">
            <v>9407</v>
          </cell>
        </row>
        <row r="338">
          <cell r="S338">
            <v>0</v>
          </cell>
        </row>
        <row r="338">
          <cell r="V338" t="str">
            <v>5.5</v>
          </cell>
        </row>
        <row r="339">
          <cell r="A339" t="str">
            <v>陈孟莉</v>
          </cell>
          <cell r="B339" t="str">
            <v>上海办公室</v>
          </cell>
          <cell r="C339" t="str">
            <v>业务一部-研学事业部</v>
          </cell>
        </row>
        <row r="339">
          <cell r="E339" t="str">
            <v>研学事业部主管</v>
          </cell>
          <cell r="F339" t="str">
            <v>17489158907375809</v>
          </cell>
          <cell r="G339" t="str">
            <v>11</v>
          </cell>
          <cell r="H339" t="str">
            <v>10</v>
          </cell>
          <cell r="I339" t="str">
            <v>11135</v>
          </cell>
        </row>
        <row r="339">
          <cell r="S339">
            <v>0</v>
          </cell>
        </row>
        <row r="339">
          <cell r="U339" t="str">
            <v>14.5</v>
          </cell>
          <cell r="V339" t="str">
            <v>16</v>
          </cell>
        </row>
        <row r="340">
          <cell r="A340" t="str">
            <v>董园园</v>
          </cell>
          <cell r="B340" t="str">
            <v>上海办公室</v>
          </cell>
          <cell r="C340" t="str">
            <v>业务一部-研学事业部</v>
          </cell>
        </row>
        <row r="340">
          <cell r="E340" t="str">
            <v>研学执行</v>
          </cell>
          <cell r="F340" t="str">
            <v>17609255628837231</v>
          </cell>
          <cell r="G340" t="str">
            <v>19</v>
          </cell>
          <cell r="H340" t="str">
            <v>10</v>
          </cell>
          <cell r="I340" t="str">
            <v>9761</v>
          </cell>
        </row>
        <row r="340">
          <cell r="S340">
            <v>0</v>
          </cell>
        </row>
        <row r="340">
          <cell r="V340" t="str">
            <v>16</v>
          </cell>
        </row>
        <row r="340">
          <cell r="X340" t="str">
            <v>8</v>
          </cell>
        </row>
        <row r="341">
          <cell r="A341" t="str">
            <v>刘雪婷</v>
          </cell>
          <cell r="B341" t="str">
            <v>上海办公室</v>
          </cell>
          <cell r="C341" t="str">
            <v>业务一部-研学事业部</v>
          </cell>
        </row>
        <row r="341">
          <cell r="E341" t="str">
            <v>研学运营</v>
          </cell>
          <cell r="F341" t="str">
            <v>17509915804374176</v>
          </cell>
          <cell r="G341" t="str">
            <v>20</v>
          </cell>
          <cell r="H341" t="str">
            <v>10</v>
          </cell>
          <cell r="I341" t="str">
            <v>9990</v>
          </cell>
        </row>
        <row r="341">
          <cell r="S341">
            <v>0</v>
          </cell>
        </row>
        <row r="342">
          <cell r="A342" t="str">
            <v>王翠萍</v>
          </cell>
          <cell r="B342" t="str">
            <v>上海办公室</v>
          </cell>
          <cell r="C342" t="str">
            <v>业务一部-研学事业部</v>
          </cell>
        </row>
        <row r="342">
          <cell r="E342" t="str">
            <v>研学策划</v>
          </cell>
          <cell r="F342" t="str">
            <v>17506434081072426</v>
          </cell>
          <cell r="G342" t="str">
            <v>21</v>
          </cell>
          <cell r="H342" t="str">
            <v>10</v>
          </cell>
          <cell r="I342" t="str">
            <v>11862</v>
          </cell>
        </row>
        <row r="342">
          <cell r="S342">
            <v>0</v>
          </cell>
        </row>
        <row r="342">
          <cell r="AH342" t="str">
            <v>8</v>
          </cell>
        </row>
        <row r="342">
          <cell r="AM342" t="str">
            <v>8</v>
          </cell>
        </row>
        <row r="343">
          <cell r="A343" t="str">
            <v>苌笑</v>
          </cell>
          <cell r="B343" t="str">
            <v>上海办公室</v>
          </cell>
          <cell r="C343" t="str">
            <v>业务一部-研学事业部</v>
          </cell>
        </row>
        <row r="343">
          <cell r="E343" t="str">
            <v>研学顾问</v>
          </cell>
          <cell r="F343" t="str">
            <v>17579044418311264</v>
          </cell>
          <cell r="G343" t="str">
            <v>21</v>
          </cell>
          <cell r="H343" t="str">
            <v>10</v>
          </cell>
          <cell r="I343" t="str">
            <v>11739</v>
          </cell>
        </row>
        <row r="343">
          <cell r="S343">
            <v>0</v>
          </cell>
        </row>
        <row r="343">
          <cell r="V343" t="str">
            <v>8</v>
          </cell>
        </row>
        <row r="343">
          <cell r="AH343" t="str">
            <v>3.5</v>
          </cell>
        </row>
        <row r="343">
          <cell r="AJ343" t="str">
            <v>3.5</v>
          </cell>
        </row>
        <row r="344">
          <cell r="A344" t="str">
            <v>曹佳军</v>
          </cell>
          <cell r="B344" t="str">
            <v>上海办公室</v>
          </cell>
          <cell r="C344" t="str">
            <v>业务一部-业务运营组</v>
          </cell>
        </row>
        <row r="344">
          <cell r="E344" t="str">
            <v>业务运营</v>
          </cell>
          <cell r="F344" t="str">
            <v>16913735706439885</v>
          </cell>
          <cell r="G344" t="str">
            <v>20</v>
          </cell>
          <cell r="H344" t="str">
            <v>10</v>
          </cell>
          <cell r="I344" t="str">
            <v>11211</v>
          </cell>
        </row>
        <row r="344">
          <cell r="S344">
            <v>0</v>
          </cell>
        </row>
        <row r="345">
          <cell r="A345" t="str">
            <v>饶洁</v>
          </cell>
          <cell r="B345" t="str">
            <v>上海办公室</v>
          </cell>
          <cell r="C345" t="str">
            <v>业务一部-业务运营组</v>
          </cell>
        </row>
        <row r="345">
          <cell r="E345" t="str">
            <v>业务主管</v>
          </cell>
          <cell r="F345" t="str">
            <v>18384467071245771</v>
          </cell>
          <cell r="G345" t="str">
            <v>12</v>
          </cell>
          <cell r="H345" t="str">
            <v>10</v>
          </cell>
          <cell r="I345" t="str">
            <v>10381</v>
          </cell>
        </row>
        <row r="345">
          <cell r="L345" t="str">
            <v>2</v>
          </cell>
          <cell r="M345" t="str">
            <v>383</v>
          </cell>
        </row>
        <row r="345">
          <cell r="S345">
            <v>0</v>
          </cell>
        </row>
        <row r="345">
          <cell r="U345" t="str">
            <v>6</v>
          </cell>
          <cell r="V345" t="str">
            <v>24</v>
          </cell>
        </row>
        <row r="346">
          <cell r="A346" t="str">
            <v>张铭文</v>
          </cell>
          <cell r="B346" t="str">
            <v>上海办公室</v>
          </cell>
          <cell r="C346" t="str">
            <v>业务一部-业务运营组</v>
          </cell>
        </row>
        <row r="346">
          <cell r="E346" t="str">
            <v>活动策划</v>
          </cell>
          <cell r="F346" t="str">
            <v>17500396661148375</v>
          </cell>
          <cell r="G346" t="str">
            <v>18</v>
          </cell>
          <cell r="H346" t="str">
            <v>10</v>
          </cell>
          <cell r="I346" t="str">
            <v>8580</v>
          </cell>
          <cell r="J346" t="str">
            <v>4</v>
          </cell>
          <cell r="K346" t="str">
            <v>14</v>
          </cell>
        </row>
        <row r="346">
          <cell r="S346">
            <v>0</v>
          </cell>
        </row>
        <row r="346">
          <cell r="X346" t="str">
            <v>21</v>
          </cell>
        </row>
        <row r="347">
          <cell r="A347" t="str">
            <v>陈婧乐</v>
          </cell>
          <cell r="B347" t="str">
            <v>上海办公室</v>
          </cell>
          <cell r="C347" t="str">
            <v>业务一部-音乐事业部</v>
          </cell>
        </row>
        <row r="347">
          <cell r="E347" t="str">
            <v>音乐事业部主管</v>
          </cell>
          <cell r="F347" t="str">
            <v>17083075842362633</v>
          </cell>
          <cell r="G347" t="str">
            <v>13</v>
          </cell>
          <cell r="H347" t="str">
            <v>10</v>
          </cell>
          <cell r="I347" t="str">
            <v>9565</v>
          </cell>
          <cell r="J347" t="str">
            <v>3</v>
          </cell>
          <cell r="K347" t="str">
            <v>25</v>
          </cell>
          <cell r="L347" t="str">
            <v>2</v>
          </cell>
          <cell r="M347" t="str">
            <v>425</v>
          </cell>
        </row>
        <row r="347">
          <cell r="S347">
            <v>0</v>
          </cell>
        </row>
        <row r="347">
          <cell r="U347" t="str">
            <v>6</v>
          </cell>
          <cell r="V347" t="str">
            <v>16</v>
          </cell>
        </row>
        <row r="347">
          <cell r="X347" t="str">
            <v>16.5</v>
          </cell>
        </row>
        <row r="348">
          <cell r="A348" t="str">
            <v>汤灿坤</v>
          </cell>
          <cell r="B348" t="str">
            <v>上海办公室</v>
          </cell>
          <cell r="C348" t="str">
            <v>业务一部-音乐事业部</v>
          </cell>
        </row>
        <row r="348">
          <cell r="E348" t="str">
            <v>音乐教研</v>
          </cell>
          <cell r="F348" t="str">
            <v>17283539243659692</v>
          </cell>
          <cell r="G348" t="str">
            <v>18</v>
          </cell>
          <cell r="H348" t="str">
            <v>10</v>
          </cell>
          <cell r="I348" t="str">
            <v>9467</v>
          </cell>
          <cell r="J348" t="str">
            <v>4</v>
          </cell>
          <cell r="K348" t="str">
            <v>12</v>
          </cell>
        </row>
        <row r="348">
          <cell r="S348">
            <v>0</v>
          </cell>
        </row>
        <row r="348">
          <cell r="V348" t="str">
            <v>8</v>
          </cell>
        </row>
        <row r="348">
          <cell r="Z348" t="str">
            <v>8.5</v>
          </cell>
        </row>
        <row r="349">
          <cell r="A349" t="str">
            <v>王海鑫</v>
          </cell>
          <cell r="B349" t="str">
            <v>上海办公室</v>
          </cell>
          <cell r="C349" t="str">
            <v>业务一部-音乐事业部</v>
          </cell>
        </row>
        <row r="349">
          <cell r="E349" t="str">
            <v>音乐编辑</v>
          </cell>
          <cell r="F349" t="str">
            <v>17173798101599620</v>
          </cell>
          <cell r="G349" t="str">
            <v>15</v>
          </cell>
          <cell r="H349" t="str">
            <v>10</v>
          </cell>
          <cell r="I349" t="str">
            <v>8978</v>
          </cell>
        </row>
        <row r="349">
          <cell r="R349" t="str">
            <v>1</v>
          </cell>
          <cell r="S349">
            <v>1</v>
          </cell>
        </row>
        <row r="349">
          <cell r="U349" t="str">
            <v>3.5</v>
          </cell>
          <cell r="V349" t="str">
            <v>8</v>
          </cell>
        </row>
        <row r="349">
          <cell r="Z349" t="str">
            <v>8</v>
          </cell>
        </row>
        <row r="350">
          <cell r="A350" t="str">
            <v>陈娟</v>
          </cell>
          <cell r="B350" t="str">
            <v>上海办公室</v>
          </cell>
          <cell r="C350" t="str">
            <v>业务一部-英语事业部</v>
          </cell>
        </row>
        <row r="350">
          <cell r="E350" t="str">
            <v>英语学科运营</v>
          </cell>
          <cell r="F350" t="str">
            <v>17513352148848829</v>
          </cell>
          <cell r="G350" t="str">
            <v>15</v>
          </cell>
          <cell r="H350" t="str">
            <v>10</v>
          </cell>
          <cell r="I350" t="str">
            <v>7635</v>
          </cell>
        </row>
        <row r="350">
          <cell r="S350">
            <v>0</v>
          </cell>
        </row>
        <row r="350">
          <cell r="W350" t="str">
            <v>2.5</v>
          </cell>
          <cell r="X350" t="str">
            <v>20</v>
          </cell>
        </row>
        <row r="351">
          <cell r="A351" t="str">
            <v>胡圆圆</v>
          </cell>
          <cell r="B351" t="str">
            <v>上海办公室</v>
          </cell>
          <cell r="C351" t="str">
            <v>业务一部-英语事业部</v>
          </cell>
        </row>
        <row r="351">
          <cell r="E351" t="str">
            <v>英语教研</v>
          </cell>
          <cell r="F351" t="str">
            <v>17530627318563948</v>
          </cell>
          <cell r="G351" t="str">
            <v>17</v>
          </cell>
          <cell r="H351" t="str">
            <v>10</v>
          </cell>
          <cell r="I351" t="str">
            <v>10089</v>
          </cell>
        </row>
        <row r="351">
          <cell r="L351" t="str">
            <v>1</v>
          </cell>
          <cell r="M351" t="str">
            <v>170</v>
          </cell>
        </row>
        <row r="351">
          <cell r="S351">
            <v>0</v>
          </cell>
        </row>
        <row r="351">
          <cell r="U351" t="str">
            <v>3</v>
          </cell>
          <cell r="V351" t="str">
            <v>16</v>
          </cell>
        </row>
        <row r="352">
          <cell r="A352" t="str">
            <v>欧静华</v>
          </cell>
          <cell r="B352" t="str">
            <v>上海办公室</v>
          </cell>
          <cell r="C352" t="str">
            <v>业务一部-英语事业部</v>
          </cell>
        </row>
        <row r="352">
          <cell r="E352" t="str">
            <v>英语事业部主管</v>
          </cell>
          <cell r="F352" t="str">
            <v>17217863159485042</v>
          </cell>
          <cell r="G352" t="str">
            <v>18</v>
          </cell>
          <cell r="H352" t="str">
            <v>10</v>
          </cell>
          <cell r="I352" t="str">
            <v>10377</v>
          </cell>
        </row>
        <row r="352">
          <cell r="L352" t="str">
            <v>1</v>
          </cell>
          <cell r="M352" t="str">
            <v>177</v>
          </cell>
        </row>
        <row r="352">
          <cell r="S352">
            <v>0</v>
          </cell>
        </row>
        <row r="352">
          <cell r="U352" t="str">
            <v>3</v>
          </cell>
          <cell r="V352" t="str">
            <v>25</v>
          </cell>
        </row>
        <row r="352">
          <cell r="Z352" t="str">
            <v>1</v>
          </cell>
        </row>
        <row r="352">
          <cell r="AH352" t="str">
            <v>2.5</v>
          </cell>
        </row>
        <row r="352">
          <cell r="AM352" t="str">
            <v>2.5</v>
          </cell>
        </row>
        <row r="353">
          <cell r="A353" t="str">
            <v>严欣旻</v>
          </cell>
          <cell r="B353" t="str">
            <v>上海办公室</v>
          </cell>
          <cell r="C353" t="str">
            <v>业务一部-英语事业部</v>
          </cell>
        </row>
        <row r="353">
          <cell r="E353" t="str">
            <v>英语课程运营</v>
          </cell>
          <cell r="F353" t="str">
            <v>17532362088795225</v>
          </cell>
          <cell r="G353" t="str">
            <v>16</v>
          </cell>
          <cell r="H353" t="str">
            <v>10</v>
          </cell>
          <cell r="I353" t="str">
            <v>10160</v>
          </cell>
        </row>
        <row r="353">
          <cell r="S353">
            <v>0</v>
          </cell>
        </row>
        <row r="353">
          <cell r="U353" t="str">
            <v>4</v>
          </cell>
          <cell r="V353" t="str">
            <v>16</v>
          </cell>
        </row>
        <row r="354">
          <cell r="A354" t="str">
            <v>朱宇缘</v>
          </cell>
          <cell r="B354" t="str">
            <v>上海办公室</v>
          </cell>
          <cell r="C354" t="str">
            <v>业务一部-英语事业部</v>
          </cell>
        </row>
        <row r="354">
          <cell r="E354" t="str">
            <v>英语教研</v>
          </cell>
          <cell r="F354" t="str">
            <v>17550504123098053</v>
          </cell>
          <cell r="G354" t="str">
            <v>21</v>
          </cell>
          <cell r="H354" t="str">
            <v>10</v>
          </cell>
          <cell r="I354" t="str">
            <v>10608</v>
          </cell>
        </row>
        <row r="354">
          <cell r="S354">
            <v>0</v>
          </cell>
        </row>
        <row r="354">
          <cell r="V354" t="str">
            <v>16</v>
          </cell>
        </row>
        <row r="354">
          <cell r="X354" t="str">
            <v>2.5</v>
          </cell>
        </row>
        <row r="354">
          <cell r="AH354" t="str">
            <v>5.5</v>
          </cell>
        </row>
        <row r="354">
          <cell r="AJ354" t="str">
            <v>5.5</v>
          </cell>
        </row>
        <row r="355">
          <cell r="A355" t="str">
            <v>陈金彬</v>
          </cell>
          <cell r="B355" t="str">
            <v>厦门办公室</v>
          </cell>
          <cell r="C355" t="str">
            <v>业务一部-阅读事业部</v>
          </cell>
        </row>
        <row r="355">
          <cell r="E355" t="str">
            <v>学科运营</v>
          </cell>
          <cell r="F355" t="str">
            <v>17131626226727522</v>
          </cell>
          <cell r="G355" t="str">
            <v>17</v>
          </cell>
          <cell r="H355" t="str">
            <v>10</v>
          </cell>
          <cell r="I355" t="str">
            <v>11890</v>
          </cell>
          <cell r="J355" t="str">
            <v>2</v>
          </cell>
          <cell r="K355" t="str">
            <v>7</v>
          </cell>
        </row>
        <row r="355">
          <cell r="S355">
            <v>0</v>
          </cell>
        </row>
        <row r="355">
          <cell r="U355" t="str">
            <v>4.38</v>
          </cell>
        </row>
        <row r="355">
          <cell r="AH355" t="str">
            <v>4</v>
          </cell>
        </row>
        <row r="355">
          <cell r="AM355" t="str">
            <v>4</v>
          </cell>
        </row>
        <row r="356">
          <cell r="A356" t="str">
            <v>黄黎珊</v>
          </cell>
          <cell r="B356" t="str">
            <v>厦门办公室</v>
          </cell>
          <cell r="C356" t="str">
            <v>业务一部-阅读事业部</v>
          </cell>
        </row>
        <row r="356">
          <cell r="E356" t="str">
            <v>学科运营</v>
          </cell>
          <cell r="F356" t="str">
            <v>17513330178498875</v>
          </cell>
          <cell r="G356" t="str">
            <v>18</v>
          </cell>
          <cell r="H356" t="str">
            <v>10</v>
          </cell>
          <cell r="I356" t="str">
            <v>10732</v>
          </cell>
          <cell r="J356" t="str">
            <v>1</v>
          </cell>
          <cell r="K356" t="str">
            <v>87</v>
          </cell>
        </row>
        <row r="356">
          <cell r="S356">
            <v>0</v>
          </cell>
        </row>
        <row r="356">
          <cell r="U356" t="str">
            <v>8</v>
          </cell>
        </row>
        <row r="356">
          <cell r="Z356" t="str">
            <v>1</v>
          </cell>
        </row>
        <row r="356">
          <cell r="AH356" t="str">
            <v>4</v>
          </cell>
        </row>
        <row r="356">
          <cell r="AM356" t="str">
            <v>4</v>
          </cell>
        </row>
        <row r="357">
          <cell r="A357" t="str">
            <v>蒋李妹</v>
          </cell>
          <cell r="B357" t="str">
            <v>厦门办公室</v>
          </cell>
          <cell r="C357" t="str">
            <v>业务一部-阅读事业部</v>
          </cell>
        </row>
        <row r="357">
          <cell r="E357" t="str">
            <v>课程研发</v>
          </cell>
          <cell r="F357" t="str">
            <v>17294729765954265</v>
          </cell>
          <cell r="G357" t="str">
            <v>16</v>
          </cell>
          <cell r="H357" t="str">
            <v>10</v>
          </cell>
          <cell r="I357" t="str">
            <v>11654</v>
          </cell>
        </row>
        <row r="357">
          <cell r="S357">
            <v>0</v>
          </cell>
        </row>
        <row r="357">
          <cell r="U357" t="str">
            <v>4.38</v>
          </cell>
        </row>
        <row r="357">
          <cell r="W357" t="str">
            <v>1</v>
          </cell>
        </row>
        <row r="358">
          <cell r="A358" t="str">
            <v>李珊珊</v>
          </cell>
          <cell r="B358" t="str">
            <v>厦门办公室</v>
          </cell>
          <cell r="C358" t="str">
            <v>业务一部-阅读事业部</v>
          </cell>
        </row>
        <row r="358">
          <cell r="E358" t="str">
            <v>新媒体运营</v>
          </cell>
          <cell r="F358" t="str">
            <v>17600583743347875</v>
          </cell>
          <cell r="G358" t="str">
            <v>20</v>
          </cell>
          <cell r="H358" t="str">
            <v>10</v>
          </cell>
          <cell r="I358" t="str">
            <v>10817</v>
          </cell>
        </row>
        <row r="358">
          <cell r="S358">
            <v>0</v>
          </cell>
        </row>
        <row r="358">
          <cell r="X358" t="str">
            <v>3</v>
          </cell>
        </row>
        <row r="359">
          <cell r="A359" t="str">
            <v>林颖</v>
          </cell>
          <cell r="B359" t="str">
            <v>厦门办公室</v>
          </cell>
          <cell r="C359" t="str">
            <v>业务一部-阅读事业部</v>
          </cell>
        </row>
        <row r="359">
          <cell r="E359" t="str">
            <v>课程研发</v>
          </cell>
          <cell r="F359" t="str">
            <v>17531463994131347</v>
          </cell>
          <cell r="G359" t="str">
            <v>22</v>
          </cell>
          <cell r="H359" t="str">
            <v>10</v>
          </cell>
          <cell r="I359" t="str">
            <v>11551</v>
          </cell>
        </row>
        <row r="359">
          <cell r="S359">
            <v>0</v>
          </cell>
        </row>
        <row r="359">
          <cell r="Z359" t="str">
            <v>3</v>
          </cell>
        </row>
        <row r="359">
          <cell r="AH359" t="str">
            <v>16</v>
          </cell>
        </row>
        <row r="359">
          <cell r="AJ359" t="str">
            <v>8</v>
          </cell>
        </row>
        <row r="359">
          <cell r="AM359" t="str">
            <v>8</v>
          </cell>
        </row>
        <row r="360">
          <cell r="A360" t="str">
            <v>刘佳伟</v>
          </cell>
          <cell r="B360" t="str">
            <v>厦门办公室</v>
          </cell>
          <cell r="C360" t="str">
            <v>业务一部-阅读事业部</v>
          </cell>
        </row>
        <row r="360">
          <cell r="E360" t="str">
            <v>运营培训师</v>
          </cell>
          <cell r="F360" t="str">
            <v>1758505573119293</v>
          </cell>
          <cell r="G360" t="str">
            <v>13</v>
          </cell>
          <cell r="H360" t="str">
            <v>10</v>
          </cell>
          <cell r="I360" t="str">
            <v>9551</v>
          </cell>
        </row>
        <row r="360">
          <cell r="S360">
            <v>0</v>
          </cell>
        </row>
        <row r="360">
          <cell r="U360" t="str">
            <v>6</v>
          </cell>
        </row>
        <row r="360">
          <cell r="W360" t="str">
            <v>0.5</v>
          </cell>
          <cell r="X360" t="str">
            <v>3</v>
          </cell>
        </row>
        <row r="361">
          <cell r="A361" t="str">
            <v>马捞捞</v>
          </cell>
          <cell r="B361" t="str">
            <v>厦门办公室</v>
          </cell>
          <cell r="C361" t="str">
            <v>业务一部-阅读事业部</v>
          </cell>
        </row>
        <row r="361">
          <cell r="E361" t="str">
            <v>课程研发</v>
          </cell>
          <cell r="F361" t="str">
            <v>1740014107397717</v>
          </cell>
          <cell r="G361" t="str">
            <v>30</v>
          </cell>
          <cell r="H361" t="str">
            <v>10</v>
          </cell>
          <cell r="I361" t="str">
            <v>14245</v>
          </cell>
        </row>
        <row r="361">
          <cell r="S361">
            <v>0</v>
          </cell>
        </row>
        <row r="361">
          <cell r="AH361" t="str">
            <v>56</v>
          </cell>
        </row>
        <row r="361">
          <cell r="AJ361" t="str">
            <v>6</v>
          </cell>
        </row>
        <row r="361">
          <cell r="AM361" t="str">
            <v>50</v>
          </cell>
        </row>
        <row r="362">
          <cell r="A362" t="str">
            <v>潘婧瑜</v>
          </cell>
          <cell r="B362" t="str">
            <v>厦门办公室</v>
          </cell>
          <cell r="C362" t="str">
            <v>业务一部-阅读事业部</v>
          </cell>
        </row>
        <row r="362">
          <cell r="E362" t="str">
            <v>课程研发</v>
          </cell>
          <cell r="F362" t="str">
            <v>17427782860677767</v>
          </cell>
          <cell r="G362" t="str">
            <v>15</v>
          </cell>
          <cell r="H362" t="str">
            <v>10</v>
          </cell>
          <cell r="I362" t="str">
            <v>9308</v>
          </cell>
          <cell r="J362" t="str">
            <v>4</v>
          </cell>
          <cell r="K362" t="str">
            <v>7</v>
          </cell>
        </row>
        <row r="362">
          <cell r="S362">
            <v>0</v>
          </cell>
        </row>
        <row r="362">
          <cell r="U362" t="str">
            <v>4</v>
          </cell>
        </row>
        <row r="362">
          <cell r="W362" t="str">
            <v>1</v>
          </cell>
        </row>
        <row r="363">
          <cell r="A363" t="str">
            <v>裴芳芳</v>
          </cell>
          <cell r="B363" t="str">
            <v>厦门办公室</v>
          </cell>
          <cell r="C363" t="str">
            <v>业务一部-阅读事业部</v>
          </cell>
        </row>
        <row r="363">
          <cell r="E363" t="str">
            <v>阅读事业部主管</v>
          </cell>
          <cell r="F363" t="str">
            <v>17131454320331652</v>
          </cell>
          <cell r="G363" t="str">
            <v>14</v>
          </cell>
          <cell r="H363" t="str">
            <v>10</v>
          </cell>
          <cell r="I363" t="str">
            <v>11375</v>
          </cell>
          <cell r="J363" t="str">
            <v>2</v>
          </cell>
          <cell r="K363" t="str">
            <v>5</v>
          </cell>
        </row>
        <row r="363">
          <cell r="S363">
            <v>0</v>
          </cell>
        </row>
        <row r="363">
          <cell r="U363" t="str">
            <v>10.21</v>
          </cell>
        </row>
        <row r="363">
          <cell r="Z363" t="str">
            <v>1</v>
          </cell>
        </row>
        <row r="363">
          <cell r="AH363" t="str">
            <v>7</v>
          </cell>
        </row>
        <row r="363">
          <cell r="AJ363" t="str">
            <v>7</v>
          </cell>
        </row>
        <row r="364">
          <cell r="A364" t="str">
            <v>石桂芳</v>
          </cell>
          <cell r="B364" t="str">
            <v>厦门办公室</v>
          </cell>
          <cell r="C364" t="str">
            <v>业务一部-阅读事业部</v>
          </cell>
        </row>
        <row r="364">
          <cell r="E364" t="str">
            <v>课程研发</v>
          </cell>
          <cell r="F364" t="str">
            <v>17131632127551313</v>
          </cell>
          <cell r="G364" t="str">
            <v>21</v>
          </cell>
          <cell r="H364" t="str">
            <v>10</v>
          </cell>
          <cell r="I364" t="str">
            <v>9637</v>
          </cell>
        </row>
        <row r="364">
          <cell r="Q364" t="str">
            <v>2</v>
          </cell>
        </row>
        <row r="364">
          <cell r="S364">
            <v>2</v>
          </cell>
        </row>
        <row r="364">
          <cell r="Z364" t="str">
            <v>3.5</v>
          </cell>
        </row>
        <row r="364">
          <cell r="AG364" t="str">
            <v>1</v>
          </cell>
          <cell r="AH364" t="str">
            <v>7</v>
          </cell>
        </row>
        <row r="364">
          <cell r="AM364" t="str">
            <v>7</v>
          </cell>
        </row>
        <row r="365">
          <cell r="A365" t="str">
            <v>颜雅红</v>
          </cell>
          <cell r="B365" t="str">
            <v>厦门办公室</v>
          </cell>
          <cell r="C365" t="str">
            <v>业务一部-阅读事业部</v>
          </cell>
        </row>
        <row r="365">
          <cell r="E365" t="str">
            <v>课程研发</v>
          </cell>
          <cell r="F365" t="str">
            <v>17210092361889339</v>
          </cell>
          <cell r="G365" t="str">
            <v>20</v>
          </cell>
          <cell r="H365" t="str">
            <v>10</v>
          </cell>
          <cell r="I365" t="str">
            <v>9645</v>
          </cell>
          <cell r="J365" t="str">
            <v>2</v>
          </cell>
          <cell r="K365" t="str">
            <v>13</v>
          </cell>
        </row>
        <row r="365">
          <cell r="S365">
            <v>0</v>
          </cell>
        </row>
        <row r="365">
          <cell r="W365" t="str">
            <v>0.5</v>
          </cell>
        </row>
        <row r="366">
          <cell r="A366" t="str">
            <v>叶家美</v>
          </cell>
          <cell r="B366" t="str">
            <v>厦门办公室</v>
          </cell>
          <cell r="C366" t="str">
            <v>业务一部-阅读事业部</v>
          </cell>
        </row>
        <row r="366">
          <cell r="E366" t="str">
            <v>学科运营</v>
          </cell>
          <cell r="F366" t="str">
            <v>17349163591911839</v>
          </cell>
          <cell r="G366" t="str">
            <v>11</v>
          </cell>
          <cell r="H366" t="str">
            <v>10</v>
          </cell>
          <cell r="I366" t="str">
            <v>10700</v>
          </cell>
        </row>
        <row r="366">
          <cell r="S366">
            <v>0</v>
          </cell>
        </row>
        <row r="366">
          <cell r="U366" t="str">
            <v>9</v>
          </cell>
        </row>
        <row r="366">
          <cell r="W366" t="str">
            <v>1</v>
          </cell>
        </row>
        <row r="366">
          <cell r="AH366" t="str">
            <v>3</v>
          </cell>
        </row>
        <row r="366">
          <cell r="AM366" t="str">
            <v>3</v>
          </cell>
        </row>
        <row r="367">
          <cell r="A367" t="str">
            <v>曾晓媛</v>
          </cell>
          <cell r="B367" t="str">
            <v>厦门办公室</v>
          </cell>
          <cell r="C367" t="str">
            <v>业务一部-阅读事业部</v>
          </cell>
        </row>
        <row r="367">
          <cell r="E367" t="str">
            <v>课程研发</v>
          </cell>
          <cell r="F367" t="str">
            <v>17131472373636129</v>
          </cell>
          <cell r="G367" t="str">
            <v>20</v>
          </cell>
          <cell r="H367" t="str">
            <v>10</v>
          </cell>
          <cell r="I367" t="str">
            <v>10634</v>
          </cell>
        </row>
        <row r="367">
          <cell r="S367">
            <v>0</v>
          </cell>
        </row>
        <row r="367">
          <cell r="Z367" t="str">
            <v>2</v>
          </cell>
        </row>
        <row r="368">
          <cell r="A368" t="str">
            <v>张文杰</v>
          </cell>
          <cell r="B368" t="str">
            <v>厦门办公室</v>
          </cell>
          <cell r="C368" t="str">
            <v>业务一部-阅读事业部</v>
          </cell>
        </row>
        <row r="368">
          <cell r="E368" t="str">
            <v>平面设计</v>
          </cell>
          <cell r="F368" t="str">
            <v>1716341449547541</v>
          </cell>
          <cell r="G368" t="str">
            <v>22</v>
          </cell>
          <cell r="H368" t="str">
            <v>10</v>
          </cell>
          <cell r="I368" t="str">
            <v>12878</v>
          </cell>
        </row>
        <row r="368">
          <cell r="S368">
            <v>0</v>
          </cell>
        </row>
        <row r="368">
          <cell r="Z368" t="str">
            <v>0.5</v>
          </cell>
        </row>
        <row r="368">
          <cell r="AH368" t="str">
            <v>16</v>
          </cell>
        </row>
        <row r="368">
          <cell r="AJ368" t="str">
            <v>16</v>
          </cell>
        </row>
        <row r="369">
          <cell r="A369" t="str">
            <v>刘其坚</v>
          </cell>
          <cell r="B369" t="str">
            <v>未加入考勤组</v>
          </cell>
          <cell r="C369" t="str">
            <v>营销中心</v>
          </cell>
        </row>
        <row r="369">
          <cell r="E369" t="str">
            <v>CEO</v>
          </cell>
          <cell r="F369" t="str">
            <v>085643603120865212</v>
          </cell>
        </row>
        <row r="369">
          <cell r="S369">
            <v>0</v>
          </cell>
        </row>
        <row r="370">
          <cell r="A370" t="str">
            <v>刘旭</v>
          </cell>
          <cell r="B370" t="str">
            <v>长沙办公室（含西安北京运营）</v>
          </cell>
          <cell r="C370" t="str">
            <v>营销中心-北京营销中心</v>
          </cell>
        </row>
        <row r="370">
          <cell r="E370" t="str">
            <v>运营专员</v>
          </cell>
          <cell r="F370" t="str">
            <v>17477055316541810</v>
          </cell>
          <cell r="G370" t="str">
            <v>19</v>
          </cell>
          <cell r="H370" t="str">
            <v>10</v>
          </cell>
          <cell r="I370" t="str">
            <v>10697</v>
          </cell>
        </row>
        <row r="370">
          <cell r="S370">
            <v>0</v>
          </cell>
        </row>
        <row r="370">
          <cell r="V370" t="str">
            <v>28.17</v>
          </cell>
        </row>
        <row r="371">
          <cell r="A371" t="str">
            <v>崔美娟</v>
          </cell>
          <cell r="B371" t="str">
            <v>北京龙岩&amp;郑州&amp;厦门&amp;长沙&amp;西安销售（9.00-18.00）</v>
          </cell>
          <cell r="C371" t="str">
            <v>营销中心-北京营销中心-房金伟组</v>
          </cell>
        </row>
        <row r="371">
          <cell r="E371" t="str">
            <v>销售专员</v>
          </cell>
          <cell r="F371" t="str">
            <v>1758508721247942</v>
          </cell>
          <cell r="G371" t="str">
            <v>15</v>
          </cell>
          <cell r="H371" t="str">
            <v>10</v>
          </cell>
          <cell r="I371" t="str">
            <v>8489</v>
          </cell>
        </row>
        <row r="371">
          <cell r="S371">
            <v>0</v>
          </cell>
        </row>
        <row r="371">
          <cell r="V371" t="str">
            <v>28.17</v>
          </cell>
        </row>
        <row r="371">
          <cell r="X371" t="str">
            <v>24</v>
          </cell>
        </row>
        <row r="372">
          <cell r="A372" t="str">
            <v>房金伟</v>
          </cell>
          <cell r="B372" t="str">
            <v>北京龙岩&amp;郑州&amp;厦门&amp;长沙&amp;西安销售（9.00-18.00）</v>
          </cell>
          <cell r="C372" t="str">
            <v>营销中心-北京营销中心-房金伟组</v>
          </cell>
        </row>
        <row r="372">
          <cell r="E372" t="str">
            <v>销售主管</v>
          </cell>
          <cell r="F372" t="str">
            <v>17222294276099284</v>
          </cell>
          <cell r="G372" t="str">
            <v>18</v>
          </cell>
          <cell r="H372" t="str">
            <v>10</v>
          </cell>
          <cell r="I372" t="str">
            <v>13148</v>
          </cell>
        </row>
        <row r="372">
          <cell r="S372">
            <v>0</v>
          </cell>
        </row>
        <row r="372">
          <cell r="V372" t="str">
            <v>38.75</v>
          </cell>
        </row>
        <row r="372">
          <cell r="AH372" t="str">
            <v>8</v>
          </cell>
        </row>
        <row r="372">
          <cell r="AM372" t="str">
            <v>8</v>
          </cell>
        </row>
        <row r="373">
          <cell r="A373" t="str">
            <v>刘永衡</v>
          </cell>
          <cell r="B373" t="str">
            <v>北京龙岩&amp;郑州&amp;厦门&amp;长沙&amp;西安销售（9.00-18.00）</v>
          </cell>
          <cell r="C373" t="str">
            <v>营销中心-北京营销中心-房金伟组</v>
          </cell>
        </row>
        <row r="373">
          <cell r="E373" t="str">
            <v>销售专员</v>
          </cell>
          <cell r="F373" t="str">
            <v>17246443884112072</v>
          </cell>
          <cell r="G373" t="str">
            <v>18</v>
          </cell>
          <cell r="H373" t="str">
            <v>10</v>
          </cell>
          <cell r="I373" t="str">
            <v>10626</v>
          </cell>
        </row>
        <row r="373">
          <cell r="S373">
            <v>0</v>
          </cell>
        </row>
        <row r="373">
          <cell r="V373" t="str">
            <v>28.34</v>
          </cell>
        </row>
        <row r="374">
          <cell r="A374" t="str">
            <v>吕翔宙</v>
          </cell>
          <cell r="B374" t="str">
            <v>北京龙岩&amp;郑州&amp;厦门&amp;长沙&amp;西安销售（9.00-18.00）</v>
          </cell>
          <cell r="C374" t="str">
            <v>营销中心-北京营销中心-房金伟组</v>
          </cell>
        </row>
        <row r="374">
          <cell r="E374" t="str">
            <v>销售专员</v>
          </cell>
          <cell r="F374" t="str">
            <v>17599762947087727</v>
          </cell>
          <cell r="G374" t="str">
            <v>18</v>
          </cell>
          <cell r="H374" t="str">
            <v>10</v>
          </cell>
          <cell r="I374" t="str">
            <v>9921</v>
          </cell>
        </row>
        <row r="374">
          <cell r="S374">
            <v>0</v>
          </cell>
        </row>
        <row r="374">
          <cell r="V374" t="str">
            <v>28.17</v>
          </cell>
        </row>
        <row r="375">
          <cell r="A375" t="str">
            <v>田井林</v>
          </cell>
          <cell r="B375" t="str">
            <v>北京龙岩&amp;郑州&amp;厦门&amp;长沙&amp;西安销售（9.00-18.00）</v>
          </cell>
          <cell r="C375" t="str">
            <v>营销中心-北京营销中心-房金伟组</v>
          </cell>
        </row>
        <row r="375">
          <cell r="E375" t="str">
            <v>销售专员</v>
          </cell>
          <cell r="F375" t="str">
            <v>17254993127905091</v>
          </cell>
          <cell r="G375" t="str">
            <v>18</v>
          </cell>
          <cell r="H375" t="str">
            <v>10</v>
          </cell>
          <cell r="I375" t="str">
            <v>10292</v>
          </cell>
        </row>
        <row r="375">
          <cell r="S375">
            <v>0</v>
          </cell>
        </row>
        <row r="375">
          <cell r="V375" t="str">
            <v>28.17</v>
          </cell>
        </row>
        <row r="376">
          <cell r="A376" t="str">
            <v>谢婷</v>
          </cell>
          <cell r="B376" t="str">
            <v>北京龙岩&amp;郑州&amp;厦门&amp;长沙&amp;西安销售（9.00-18.00）</v>
          </cell>
          <cell r="C376" t="str">
            <v>营销中心-北京营销中心-房金伟组</v>
          </cell>
        </row>
        <row r="376">
          <cell r="E376" t="str">
            <v>销售专员</v>
          </cell>
          <cell r="F376" t="str">
            <v>17585195463887059</v>
          </cell>
          <cell r="G376" t="str">
            <v>18</v>
          </cell>
          <cell r="H376" t="str">
            <v>10</v>
          </cell>
          <cell r="I376" t="str">
            <v>9773</v>
          </cell>
        </row>
        <row r="376">
          <cell r="S376">
            <v>0</v>
          </cell>
        </row>
        <row r="376">
          <cell r="V376" t="str">
            <v>28.17</v>
          </cell>
        </row>
        <row r="377">
          <cell r="A377" t="str">
            <v>张芮（离职）</v>
          </cell>
          <cell r="B377" t="str">
            <v>未加入考勤组</v>
          </cell>
          <cell r="C377" t="str">
            <v>营销中心-北京营销中心-房金伟组</v>
          </cell>
        </row>
        <row r="377">
          <cell r="E377" t="str">
            <v>销售专员</v>
          </cell>
          <cell r="F377" t="str">
            <v>1758508442629472</v>
          </cell>
          <cell r="G377" t="str">
            <v>11</v>
          </cell>
          <cell r="H377" t="str">
            <v>6</v>
          </cell>
          <cell r="I377" t="str">
            <v>5612</v>
          </cell>
        </row>
        <row r="377">
          <cell r="R377" t="str">
            <v>1</v>
          </cell>
          <cell r="S377">
            <v>1</v>
          </cell>
        </row>
        <row r="377">
          <cell r="V377" t="str">
            <v>19</v>
          </cell>
        </row>
        <row r="377">
          <cell r="X377" t="str">
            <v>24</v>
          </cell>
        </row>
        <row r="378">
          <cell r="A378" t="str">
            <v>胥朝龙</v>
          </cell>
          <cell r="B378" t="str">
            <v>北京龙岩&amp;郑州&amp;厦门&amp;长沙&amp;西安销售（9.00-18.00）</v>
          </cell>
          <cell r="C378" t="str">
            <v>营销中心-北京营销中心-房金伟组</v>
          </cell>
        </row>
        <row r="378">
          <cell r="E378" t="str">
            <v>销售专员</v>
          </cell>
          <cell r="F378" t="str">
            <v>17599776998914763</v>
          </cell>
          <cell r="G378" t="str">
            <v>18</v>
          </cell>
          <cell r="H378" t="str">
            <v>10</v>
          </cell>
          <cell r="I378" t="str">
            <v>10861</v>
          </cell>
        </row>
        <row r="378">
          <cell r="S378">
            <v>0</v>
          </cell>
        </row>
        <row r="378">
          <cell r="V378" t="str">
            <v>32.69</v>
          </cell>
        </row>
        <row r="378">
          <cell r="X378" t="str">
            <v>5</v>
          </cell>
        </row>
        <row r="379">
          <cell r="A379" t="str">
            <v>何倩</v>
          </cell>
          <cell r="B379" t="str">
            <v>北京龙岩&amp;郑州&amp;厦门&amp;长沙&amp;西安销售（9.00-18.00）</v>
          </cell>
          <cell r="C379" t="str">
            <v>营销中心-长沙营销二部-何倩组</v>
          </cell>
        </row>
        <row r="379">
          <cell r="E379" t="str">
            <v>销售主管</v>
          </cell>
          <cell r="F379" t="str">
            <v>0854614326650100</v>
          </cell>
          <cell r="G379" t="str">
            <v>20</v>
          </cell>
          <cell r="H379" t="str">
            <v>10</v>
          </cell>
          <cell r="I379" t="str">
            <v>10284</v>
          </cell>
        </row>
        <row r="379">
          <cell r="S379">
            <v>0</v>
          </cell>
        </row>
        <row r="379">
          <cell r="Z379" t="str">
            <v>8</v>
          </cell>
        </row>
        <row r="379">
          <cell r="AF379" t="str">
            <v>0.5</v>
          </cell>
        </row>
        <row r="379">
          <cell r="AH379" t="str">
            <v>8</v>
          </cell>
        </row>
        <row r="379">
          <cell r="AM379" t="str">
            <v>8</v>
          </cell>
        </row>
        <row r="380">
          <cell r="A380" t="str">
            <v>邱容</v>
          </cell>
          <cell r="B380" t="str">
            <v>北京龙岩&amp;郑州&amp;厦门&amp;长沙&amp;西安销售（9.00-18.00）</v>
          </cell>
          <cell r="C380" t="str">
            <v>营销中心-长沙营销二部-何倩组</v>
          </cell>
        </row>
        <row r="380">
          <cell r="E380" t="str">
            <v>销售专员</v>
          </cell>
          <cell r="F380" t="str">
            <v>17331028592259484</v>
          </cell>
          <cell r="G380" t="str">
            <v>20</v>
          </cell>
          <cell r="H380" t="str">
            <v>10</v>
          </cell>
          <cell r="I380" t="str">
            <v>9558</v>
          </cell>
        </row>
        <row r="380">
          <cell r="S380">
            <v>0</v>
          </cell>
        </row>
        <row r="380">
          <cell r="W380" t="str">
            <v>0.5</v>
          </cell>
        </row>
        <row r="381">
          <cell r="A381" t="str">
            <v>王一凯</v>
          </cell>
          <cell r="B381" t="str">
            <v>北京龙岩&amp;郑州&amp;厦门&amp;长沙&amp;西安销售（9.00-18.00）</v>
          </cell>
          <cell r="C381" t="str">
            <v>营销中心-长沙营销二部-何倩组</v>
          </cell>
        </row>
        <row r="381">
          <cell r="E381" t="str">
            <v>销售专员</v>
          </cell>
          <cell r="F381" t="str">
            <v>17107254203222946</v>
          </cell>
          <cell r="G381" t="str">
            <v>20</v>
          </cell>
          <cell r="H381" t="str">
            <v>10</v>
          </cell>
          <cell r="I381" t="str">
            <v>10934</v>
          </cell>
          <cell r="J381" t="str">
            <v>2</v>
          </cell>
          <cell r="K381" t="str">
            <v>10</v>
          </cell>
        </row>
        <row r="381">
          <cell r="Q381" t="str">
            <v>1</v>
          </cell>
          <cell r="R381" t="str">
            <v>3</v>
          </cell>
          <cell r="S381">
            <v>4</v>
          </cell>
        </row>
        <row r="381">
          <cell r="V381" t="str">
            <v>4.02</v>
          </cell>
        </row>
        <row r="382">
          <cell r="A382" t="str">
            <v>曾璠玥</v>
          </cell>
          <cell r="B382" t="str">
            <v>北京龙岩&amp;郑州&amp;厦门&amp;长沙&amp;西安销售（9.00-18.00）</v>
          </cell>
          <cell r="C382" t="str">
            <v>营销中心-长沙营销二部-何倩组</v>
          </cell>
        </row>
        <row r="382">
          <cell r="E382" t="str">
            <v>销售专员</v>
          </cell>
          <cell r="F382" t="str">
            <v>17107258036044383</v>
          </cell>
          <cell r="G382" t="str">
            <v>19</v>
          </cell>
          <cell r="H382" t="str">
            <v>10</v>
          </cell>
          <cell r="I382" t="str">
            <v>9112</v>
          </cell>
          <cell r="J382" t="str">
            <v>3</v>
          </cell>
          <cell r="K382" t="str">
            <v>6</v>
          </cell>
        </row>
        <row r="382">
          <cell r="S382">
            <v>0</v>
          </cell>
        </row>
        <row r="382">
          <cell r="X382" t="str">
            <v>17</v>
          </cell>
        </row>
        <row r="383">
          <cell r="A383" t="str">
            <v>苏坚</v>
          </cell>
          <cell r="B383" t="str">
            <v>长沙办公室（含西安北京运营）</v>
          </cell>
          <cell r="C383" t="str">
            <v>营销中心-长沙营销二部-苏坚组</v>
          </cell>
        </row>
        <row r="383">
          <cell r="E383" t="str">
            <v>运营主管</v>
          </cell>
          <cell r="F383" t="str">
            <v>66340400401060459</v>
          </cell>
          <cell r="G383" t="str">
            <v>23</v>
          </cell>
          <cell r="H383" t="str">
            <v>10</v>
          </cell>
          <cell r="I383" t="str">
            <v>11763</v>
          </cell>
        </row>
        <row r="383">
          <cell r="S383">
            <v>0</v>
          </cell>
        </row>
        <row r="383">
          <cell r="AH383" t="str">
            <v>24</v>
          </cell>
        </row>
        <row r="383">
          <cell r="AJ383" t="str">
            <v>24</v>
          </cell>
        </row>
        <row r="384">
          <cell r="A384" t="str">
            <v>周宇洋</v>
          </cell>
          <cell r="B384" t="str">
            <v>长沙办公室（含西安北京运营）</v>
          </cell>
          <cell r="C384" t="str">
            <v>营销中心-长沙营销二部-苏坚组</v>
          </cell>
        </row>
        <row r="384">
          <cell r="E384" t="str">
            <v>运营专员</v>
          </cell>
          <cell r="F384" t="str">
            <v>16889537418464916</v>
          </cell>
          <cell r="G384" t="str">
            <v>22</v>
          </cell>
          <cell r="H384" t="str">
            <v>10</v>
          </cell>
          <cell r="I384" t="str">
            <v>11572</v>
          </cell>
          <cell r="J384" t="str">
            <v>1</v>
          </cell>
          <cell r="K384" t="str">
            <v>18</v>
          </cell>
        </row>
        <row r="384">
          <cell r="S384">
            <v>0</v>
          </cell>
        </row>
        <row r="384">
          <cell r="AH384" t="str">
            <v>16</v>
          </cell>
        </row>
        <row r="384">
          <cell r="AJ384" t="str">
            <v>16</v>
          </cell>
        </row>
        <row r="385">
          <cell r="A385" t="str">
            <v>胥文秀</v>
          </cell>
          <cell r="B385" t="str">
            <v>长沙办公室（含西安北京运营）</v>
          </cell>
          <cell r="C385" t="str">
            <v>营销中心-长沙营销二部-苏坚组</v>
          </cell>
        </row>
        <row r="385">
          <cell r="E385" t="str">
            <v>运营专员</v>
          </cell>
          <cell r="F385" t="str">
            <v>17478774141852925</v>
          </cell>
          <cell r="G385" t="str">
            <v>21</v>
          </cell>
          <cell r="H385" t="str">
            <v>10</v>
          </cell>
          <cell r="I385" t="str">
            <v>10551</v>
          </cell>
        </row>
        <row r="385">
          <cell r="S385">
            <v>0</v>
          </cell>
        </row>
        <row r="385">
          <cell r="W385" t="str">
            <v>0.5</v>
          </cell>
        </row>
        <row r="385">
          <cell r="Z385" t="str">
            <v>16</v>
          </cell>
        </row>
        <row r="385">
          <cell r="AH385" t="str">
            <v>24</v>
          </cell>
        </row>
        <row r="385">
          <cell r="AM385" t="str">
            <v>24</v>
          </cell>
        </row>
        <row r="386">
          <cell r="A386" t="str">
            <v>陈哲（离职）</v>
          </cell>
          <cell r="B386" t="str">
            <v>未加入考勤组</v>
          </cell>
          <cell r="C386" t="str">
            <v>营销中心-长沙营销二部-周波涛组</v>
          </cell>
        </row>
        <row r="386">
          <cell r="E386" t="str">
            <v>销售专员</v>
          </cell>
          <cell r="F386" t="str">
            <v>17409662670132941</v>
          </cell>
          <cell r="G386" t="str">
            <v>19</v>
          </cell>
          <cell r="H386" t="str">
            <v>9</v>
          </cell>
          <cell r="I386" t="str">
            <v>10691</v>
          </cell>
        </row>
        <row r="386">
          <cell r="S386">
            <v>0</v>
          </cell>
        </row>
        <row r="386">
          <cell r="X386" t="str">
            <v>8</v>
          </cell>
        </row>
        <row r="387">
          <cell r="A387" t="str">
            <v>李森</v>
          </cell>
          <cell r="B387" t="str">
            <v>北京龙岩&amp;郑州&amp;厦门&amp;长沙&amp;西安销售（9.00-18.00）</v>
          </cell>
          <cell r="C387" t="str">
            <v>营销中心-长沙营销二部-周波涛组</v>
          </cell>
        </row>
        <row r="387">
          <cell r="E387" t="str">
            <v>销售专员</v>
          </cell>
          <cell r="F387" t="str">
            <v>17290412000146438</v>
          </cell>
          <cell r="G387" t="str">
            <v>20</v>
          </cell>
          <cell r="H387" t="str">
            <v>10</v>
          </cell>
          <cell r="I387" t="str">
            <v>11089</v>
          </cell>
        </row>
        <row r="387">
          <cell r="S387">
            <v>0</v>
          </cell>
        </row>
        <row r="388">
          <cell r="A388" t="str">
            <v>龙浩</v>
          </cell>
          <cell r="B388" t="str">
            <v>北京龙岩&amp;郑州&amp;厦门&amp;长沙&amp;西安销售（9.00-18.00）</v>
          </cell>
          <cell r="C388" t="str">
            <v>营销中心-长沙营销二部-周波涛组</v>
          </cell>
        </row>
        <row r="388">
          <cell r="E388" t="str">
            <v>资深销售二级</v>
          </cell>
          <cell r="F388" t="str">
            <v>17139214239399734</v>
          </cell>
          <cell r="G388" t="str">
            <v>20</v>
          </cell>
          <cell r="H388" t="str">
            <v>10</v>
          </cell>
          <cell r="I388" t="str">
            <v>12960</v>
          </cell>
        </row>
        <row r="388">
          <cell r="S388">
            <v>0</v>
          </cell>
        </row>
        <row r="388">
          <cell r="X388" t="str">
            <v>3.5</v>
          </cell>
        </row>
        <row r="389">
          <cell r="A389" t="str">
            <v>施钧夫</v>
          </cell>
          <cell r="B389" t="str">
            <v>北京龙岩&amp;郑州&amp;厦门&amp;长沙&amp;西安销售（9.00-18.00）</v>
          </cell>
          <cell r="C389" t="str">
            <v>营销中心-长沙营销二部-周波涛组</v>
          </cell>
        </row>
        <row r="389">
          <cell r="E389" t="str">
            <v>销售专员</v>
          </cell>
          <cell r="F389" t="str">
            <v>17159110906356470</v>
          </cell>
          <cell r="G389" t="str">
            <v>20</v>
          </cell>
          <cell r="H389" t="str">
            <v>10</v>
          </cell>
          <cell r="I389" t="str">
            <v>10285</v>
          </cell>
        </row>
        <row r="389">
          <cell r="S389">
            <v>0</v>
          </cell>
        </row>
        <row r="390">
          <cell r="A390" t="str">
            <v>王利蝶</v>
          </cell>
          <cell r="B390" t="str">
            <v>北京龙岩&amp;郑州&amp;厦门&amp;长沙&amp;西安销售（9.00-18.00）</v>
          </cell>
          <cell r="C390" t="str">
            <v>营销中心-长沙营销二部-周波涛组</v>
          </cell>
        </row>
        <row r="390">
          <cell r="E390" t="str">
            <v>资深销售一级</v>
          </cell>
          <cell r="F390" t="str">
            <v>173137795025345</v>
          </cell>
          <cell r="G390" t="str">
            <v>17</v>
          </cell>
          <cell r="H390" t="str">
            <v>10</v>
          </cell>
          <cell r="I390" t="str">
            <v>9355</v>
          </cell>
        </row>
        <row r="390">
          <cell r="S390">
            <v>0</v>
          </cell>
        </row>
        <row r="390">
          <cell r="X390" t="str">
            <v>24</v>
          </cell>
        </row>
        <row r="391">
          <cell r="A391" t="str">
            <v>王正</v>
          </cell>
          <cell r="B391" t="str">
            <v>北京龙岩&amp;郑州&amp;厦门&amp;长沙&amp;西安销售（9.00-18.00）</v>
          </cell>
          <cell r="C391" t="str">
            <v>营销中心-长沙营销二部-周波涛组</v>
          </cell>
        </row>
        <row r="391">
          <cell r="E391" t="str">
            <v>资深销售一级</v>
          </cell>
          <cell r="F391" t="str">
            <v>17167797969914300</v>
          </cell>
          <cell r="G391" t="str">
            <v>20</v>
          </cell>
          <cell r="H391" t="str">
            <v>10</v>
          </cell>
          <cell r="I391" t="str">
            <v>12492</v>
          </cell>
        </row>
        <row r="391">
          <cell r="S391">
            <v>0</v>
          </cell>
        </row>
        <row r="392">
          <cell r="A392" t="str">
            <v>文少雄（离职）</v>
          </cell>
          <cell r="B392" t="str">
            <v>未加入考勤组</v>
          </cell>
          <cell r="C392" t="str">
            <v>营销中心-长沙营销二部-周波涛组</v>
          </cell>
        </row>
        <row r="392">
          <cell r="E392" t="str">
            <v>销售专员</v>
          </cell>
          <cell r="F392" t="str">
            <v>1761183181358358</v>
          </cell>
          <cell r="G392" t="str">
            <v>19</v>
          </cell>
          <cell r="H392" t="str">
            <v>10</v>
          </cell>
          <cell r="I392" t="str">
            <v>9063</v>
          </cell>
        </row>
        <row r="392">
          <cell r="S392">
            <v>0</v>
          </cell>
        </row>
        <row r="392">
          <cell r="X392" t="str">
            <v>14</v>
          </cell>
        </row>
        <row r="393">
          <cell r="A393" t="str">
            <v>郑青</v>
          </cell>
          <cell r="B393" t="str">
            <v>北京龙岩&amp;郑州&amp;厦门&amp;长沙&amp;西安销售（9.00-18.00）</v>
          </cell>
          <cell r="C393" t="str">
            <v>营销中心-长沙营销二部-周波涛组</v>
          </cell>
        </row>
        <row r="393">
          <cell r="E393" t="str">
            <v>销售专员</v>
          </cell>
          <cell r="F393" t="str">
            <v>17615302096856884</v>
          </cell>
          <cell r="G393" t="str">
            <v>20</v>
          </cell>
          <cell r="H393" t="str">
            <v>10</v>
          </cell>
          <cell r="I393" t="str">
            <v>10394</v>
          </cell>
        </row>
        <row r="393">
          <cell r="S393">
            <v>0</v>
          </cell>
        </row>
        <row r="394">
          <cell r="A394" t="str">
            <v>周波涛</v>
          </cell>
          <cell r="B394" t="str">
            <v>北京龙岩&amp;郑州&amp;厦门&amp;长沙&amp;西安销售（9.00-18.00）</v>
          </cell>
          <cell r="C394" t="str">
            <v>营销中心-长沙营销二部-周波涛组</v>
          </cell>
        </row>
        <row r="394">
          <cell r="E394" t="str">
            <v>销售主管</v>
          </cell>
          <cell r="F394" t="str">
            <v>16937943956351191</v>
          </cell>
          <cell r="G394" t="str">
            <v>20</v>
          </cell>
          <cell r="H394" t="str">
            <v>10</v>
          </cell>
          <cell r="I394" t="str">
            <v>10817</v>
          </cell>
          <cell r="J394" t="str">
            <v>2</v>
          </cell>
          <cell r="K394" t="str">
            <v>5</v>
          </cell>
        </row>
        <row r="394">
          <cell r="Q394" t="str">
            <v>2</v>
          </cell>
        </row>
        <row r="394">
          <cell r="S394">
            <v>2</v>
          </cell>
        </row>
        <row r="395">
          <cell r="A395" t="str">
            <v>单冰冰</v>
          </cell>
          <cell r="B395" t="str">
            <v>北京龙岩&amp;郑州&amp;厦门&amp;长沙&amp;西安销售（9.00-18.00）</v>
          </cell>
          <cell r="C395" t="str">
            <v>营销中心-长沙营销二部-周波涛组-彭文波组</v>
          </cell>
        </row>
        <row r="395">
          <cell r="E395" t="str">
            <v>销售专员</v>
          </cell>
          <cell r="F395" t="str">
            <v>17307731042263064</v>
          </cell>
          <cell r="G395" t="str">
            <v>20</v>
          </cell>
          <cell r="H395" t="str">
            <v>10</v>
          </cell>
          <cell r="I395" t="str">
            <v>11363</v>
          </cell>
        </row>
        <row r="395">
          <cell r="S395">
            <v>0</v>
          </cell>
        </row>
        <row r="396">
          <cell r="A396" t="str">
            <v>邓雨辉</v>
          </cell>
          <cell r="B396" t="str">
            <v>北京龙岩&amp;郑州&amp;厦门&amp;长沙&amp;西安销售（9.00-18.00）</v>
          </cell>
          <cell r="C396" t="str">
            <v>营销中心-长沙营销二部-周波涛组-彭文波组</v>
          </cell>
        </row>
        <row r="396">
          <cell r="E396" t="str">
            <v>销售专员</v>
          </cell>
          <cell r="F396" t="str">
            <v>17609247982418860</v>
          </cell>
          <cell r="G396" t="str">
            <v>20</v>
          </cell>
          <cell r="H396" t="str">
            <v>10</v>
          </cell>
          <cell r="I396" t="str">
            <v>11240</v>
          </cell>
        </row>
        <row r="396">
          <cell r="S396">
            <v>0</v>
          </cell>
        </row>
        <row r="397">
          <cell r="A397" t="str">
            <v>姜仕威</v>
          </cell>
          <cell r="B397" t="str">
            <v>北京龙岩&amp;郑州&amp;厦门&amp;长沙&amp;西安销售（9.00-18.00）</v>
          </cell>
          <cell r="C397" t="str">
            <v>营销中心-长沙营销二部-周波涛组-彭文波组</v>
          </cell>
        </row>
        <row r="397">
          <cell r="E397" t="str">
            <v>销售专员</v>
          </cell>
          <cell r="F397" t="str">
            <v>17313763424023638</v>
          </cell>
          <cell r="G397" t="str">
            <v>19</v>
          </cell>
          <cell r="H397" t="str">
            <v>10</v>
          </cell>
          <cell r="I397" t="str">
            <v>11298</v>
          </cell>
        </row>
        <row r="397">
          <cell r="S397">
            <v>0</v>
          </cell>
        </row>
        <row r="397">
          <cell r="W397" t="str">
            <v>1</v>
          </cell>
        </row>
        <row r="398">
          <cell r="A398" t="str">
            <v>李黛妮</v>
          </cell>
          <cell r="B398" t="str">
            <v>北京龙岩&amp;郑州&amp;厦门&amp;长沙&amp;西安销售（9.00-18.00）</v>
          </cell>
          <cell r="C398" t="str">
            <v>营销中心-长沙营销二部-周波涛组-彭文波组</v>
          </cell>
        </row>
        <row r="398">
          <cell r="E398" t="str">
            <v>销售专员</v>
          </cell>
          <cell r="F398" t="str">
            <v>17611236546033787</v>
          </cell>
          <cell r="G398" t="str">
            <v>20</v>
          </cell>
          <cell r="H398" t="str">
            <v>10</v>
          </cell>
          <cell r="I398" t="str">
            <v>9814</v>
          </cell>
          <cell r="J398" t="str">
            <v>2</v>
          </cell>
          <cell r="K398" t="str">
            <v>7</v>
          </cell>
        </row>
        <row r="398">
          <cell r="S398">
            <v>0</v>
          </cell>
        </row>
        <row r="398">
          <cell r="X398" t="str">
            <v>6</v>
          </cell>
        </row>
        <row r="399">
          <cell r="A399" t="str">
            <v>刘良海</v>
          </cell>
          <cell r="B399" t="str">
            <v>北京龙岩&amp;郑州&amp;厦门&amp;长沙&amp;西安销售（9.00-18.00）</v>
          </cell>
          <cell r="C399" t="str">
            <v>营销中心-长沙营销二部-周波涛组-彭文波组</v>
          </cell>
        </row>
        <row r="399">
          <cell r="E399" t="str">
            <v>销售专员</v>
          </cell>
          <cell r="F399" t="str">
            <v>17434739479572903</v>
          </cell>
          <cell r="G399" t="str">
            <v>20</v>
          </cell>
          <cell r="H399" t="str">
            <v>10</v>
          </cell>
          <cell r="I399" t="str">
            <v>11726</v>
          </cell>
        </row>
        <row r="399">
          <cell r="S399">
            <v>0</v>
          </cell>
        </row>
        <row r="399">
          <cell r="W399" t="str">
            <v>0.5</v>
          </cell>
        </row>
        <row r="400">
          <cell r="A400" t="str">
            <v>潘飞</v>
          </cell>
          <cell r="B400" t="str">
            <v>北京龙岩&amp;郑州&amp;厦门&amp;长沙&amp;西安销售（9.00-18.00）</v>
          </cell>
          <cell r="C400" t="str">
            <v>营销中心-长沙营销二部-周波涛组-彭文波组</v>
          </cell>
        </row>
        <row r="400">
          <cell r="E400" t="str">
            <v>销售专员</v>
          </cell>
          <cell r="F400" t="str">
            <v>17439924079523739</v>
          </cell>
          <cell r="G400" t="str">
            <v>18</v>
          </cell>
          <cell r="H400" t="str">
            <v>10</v>
          </cell>
          <cell r="I400" t="str">
            <v>9899</v>
          </cell>
          <cell r="J400" t="str">
            <v>1</v>
          </cell>
          <cell r="K400" t="str">
            <v>1</v>
          </cell>
        </row>
        <row r="400">
          <cell r="Q400" t="str">
            <v>1</v>
          </cell>
        </row>
        <row r="400">
          <cell r="S400">
            <v>1</v>
          </cell>
        </row>
        <row r="400">
          <cell r="W400" t="str">
            <v>0.5</v>
          </cell>
          <cell r="X400" t="str">
            <v>19</v>
          </cell>
        </row>
        <row r="401">
          <cell r="A401" t="str">
            <v>彭文波</v>
          </cell>
          <cell r="B401" t="str">
            <v>北京龙岩&amp;郑州&amp;厦门&amp;长沙&amp;西安销售（9.00-18.00）</v>
          </cell>
          <cell r="C401" t="str">
            <v>营销中心-长沙营销二部-周波涛组-彭文波组</v>
          </cell>
        </row>
        <row r="401">
          <cell r="E401" t="str">
            <v>销售主管</v>
          </cell>
          <cell r="F401" t="str">
            <v>17139213818537822</v>
          </cell>
          <cell r="G401" t="str">
            <v>16</v>
          </cell>
          <cell r="H401" t="str">
            <v>10</v>
          </cell>
          <cell r="I401" t="str">
            <v>11951</v>
          </cell>
        </row>
        <row r="401">
          <cell r="S401">
            <v>0</v>
          </cell>
        </row>
        <row r="401">
          <cell r="U401" t="str">
            <v>4.31</v>
          </cell>
        </row>
        <row r="401">
          <cell r="Z401" t="str">
            <v>8</v>
          </cell>
        </row>
        <row r="401">
          <cell r="AH401" t="str">
            <v>8</v>
          </cell>
        </row>
        <row r="401">
          <cell r="AM401" t="str">
            <v>8</v>
          </cell>
        </row>
        <row r="402">
          <cell r="A402" t="str">
            <v>叶立（离职）</v>
          </cell>
          <cell r="B402" t="str">
            <v>未加入考勤组</v>
          </cell>
          <cell r="C402" t="str">
            <v>营销中心-长沙营销二部-周波涛组-彭文波组</v>
          </cell>
        </row>
        <row r="402">
          <cell r="E402" t="str">
            <v>销售专员</v>
          </cell>
          <cell r="F402" t="str">
            <v>17291316096091047</v>
          </cell>
          <cell r="G402" t="str">
            <v>19</v>
          </cell>
          <cell r="H402" t="str">
            <v>8</v>
          </cell>
          <cell r="I402" t="str">
            <v>10636</v>
          </cell>
          <cell r="J402" t="str">
            <v>1</v>
          </cell>
          <cell r="K402" t="str">
            <v>1</v>
          </cell>
        </row>
        <row r="402">
          <cell r="S402">
            <v>0</v>
          </cell>
        </row>
        <row r="402">
          <cell r="W402" t="str">
            <v>0.5</v>
          </cell>
        </row>
        <row r="403">
          <cell r="A403" t="str">
            <v>王甜</v>
          </cell>
          <cell r="B403" t="str">
            <v>长沙办公室（含西安北京运营）</v>
          </cell>
          <cell r="C403" t="str">
            <v>营销中心-长沙营销一部</v>
          </cell>
        </row>
        <row r="403">
          <cell r="E403" t="str">
            <v>人事主管</v>
          </cell>
          <cell r="F403" t="str">
            <v>16031668042025881</v>
          </cell>
          <cell r="G403" t="str">
            <v>21</v>
          </cell>
          <cell r="H403" t="str">
            <v>10</v>
          </cell>
          <cell r="I403" t="str">
            <v>11951</v>
          </cell>
          <cell r="J403" t="str">
            <v>3</v>
          </cell>
          <cell r="K403" t="str">
            <v>14</v>
          </cell>
        </row>
        <row r="403">
          <cell r="Q403" t="str">
            <v>2</v>
          </cell>
        </row>
        <row r="403">
          <cell r="S403">
            <v>2</v>
          </cell>
        </row>
        <row r="403">
          <cell r="AH403" t="str">
            <v>8</v>
          </cell>
        </row>
        <row r="403">
          <cell r="AJ403" t="str">
            <v>8</v>
          </cell>
        </row>
        <row r="404">
          <cell r="A404" t="str">
            <v>陈佳俊</v>
          </cell>
          <cell r="B404" t="str">
            <v>北京龙岩&amp;郑州&amp;厦门&amp;长沙&amp;西安销售（9.00-18.00）</v>
          </cell>
          <cell r="C404" t="str">
            <v>营销中心-长沙营销一部-何双组</v>
          </cell>
        </row>
        <row r="404">
          <cell r="E404" t="str">
            <v>资深销售一级</v>
          </cell>
          <cell r="F404" t="str">
            <v>16931891398145932</v>
          </cell>
          <cell r="G404" t="str">
            <v>19</v>
          </cell>
          <cell r="H404" t="str">
            <v>10</v>
          </cell>
          <cell r="I404" t="str">
            <v>11739</v>
          </cell>
        </row>
        <row r="404">
          <cell r="S404">
            <v>0</v>
          </cell>
        </row>
        <row r="404">
          <cell r="W404" t="str">
            <v>1</v>
          </cell>
        </row>
        <row r="405">
          <cell r="A405" t="str">
            <v>丁亚坤</v>
          </cell>
          <cell r="B405" t="str">
            <v>北京龙岩&amp;郑州&amp;厦门&amp;长沙&amp;西安销售（9.00-18.00）</v>
          </cell>
          <cell r="C405" t="str">
            <v>营销中心-长沙营销一部-何双组</v>
          </cell>
        </row>
        <row r="405">
          <cell r="E405" t="str">
            <v>销售专员</v>
          </cell>
          <cell r="F405" t="str">
            <v>17416587212244253</v>
          </cell>
          <cell r="G405" t="str">
            <v>20</v>
          </cell>
          <cell r="H405" t="str">
            <v>10</v>
          </cell>
          <cell r="I405" t="str">
            <v>12667</v>
          </cell>
        </row>
        <row r="405">
          <cell r="S405">
            <v>0</v>
          </cell>
        </row>
        <row r="406">
          <cell r="A406" t="str">
            <v>何双</v>
          </cell>
          <cell r="B406" t="str">
            <v>北京龙岩&amp;郑州&amp;厦门&amp;长沙&amp;西安销售（9.00-18.00）</v>
          </cell>
          <cell r="C406" t="str">
            <v>营销中心-长沙营销一部-何双组</v>
          </cell>
        </row>
        <row r="406">
          <cell r="E406" t="str">
            <v>销售主管</v>
          </cell>
          <cell r="F406" t="str">
            <v>1202003231651031</v>
          </cell>
          <cell r="G406" t="str">
            <v>20</v>
          </cell>
          <cell r="H406" t="str">
            <v>10</v>
          </cell>
          <cell r="I406" t="str">
            <v>12747</v>
          </cell>
        </row>
        <row r="406">
          <cell r="S406">
            <v>0</v>
          </cell>
        </row>
        <row r="407">
          <cell r="A407" t="str">
            <v>刘亚峰（离职）</v>
          </cell>
          <cell r="B407" t="str">
            <v>未加入考勤组</v>
          </cell>
          <cell r="C407" t="str">
            <v>营销中心-长沙营销一部-何双组</v>
          </cell>
        </row>
        <row r="407">
          <cell r="E407" t="str">
            <v>销售专员</v>
          </cell>
          <cell r="F407" t="str">
            <v>17621337840866547</v>
          </cell>
          <cell r="G407" t="str">
            <v>6</v>
          </cell>
          <cell r="H407" t="str">
            <v>2</v>
          </cell>
          <cell r="I407" t="str">
            <v>2492</v>
          </cell>
        </row>
        <row r="407">
          <cell r="Q407" t="str">
            <v>1</v>
          </cell>
        </row>
        <row r="407">
          <cell r="S407">
            <v>1</v>
          </cell>
          <cell r="T407" t="str">
            <v>2</v>
          </cell>
        </row>
        <row r="407">
          <cell r="X407" t="str">
            <v>8</v>
          </cell>
        </row>
        <row r="408">
          <cell r="A408" t="str">
            <v>彭蕾</v>
          </cell>
          <cell r="B408" t="str">
            <v>北京龙岩&amp;郑州&amp;厦门&amp;长沙&amp;西安销售（9.00-18.00）</v>
          </cell>
          <cell r="C408" t="str">
            <v>营销中心-长沙营销一部-何双组</v>
          </cell>
        </row>
        <row r="408">
          <cell r="E408" t="str">
            <v>资深销售二级</v>
          </cell>
          <cell r="F408" t="str">
            <v>16841166481835371</v>
          </cell>
          <cell r="G408" t="str">
            <v>20</v>
          </cell>
          <cell r="H408" t="str">
            <v>10</v>
          </cell>
          <cell r="I408" t="str">
            <v>9852</v>
          </cell>
        </row>
        <row r="408">
          <cell r="S408">
            <v>0</v>
          </cell>
        </row>
        <row r="409">
          <cell r="A409" t="str">
            <v>王玉玺</v>
          </cell>
          <cell r="B409" t="str">
            <v>北京龙岩&amp;郑州&amp;厦门&amp;长沙&amp;西安销售（9.00-18.00）</v>
          </cell>
          <cell r="C409" t="str">
            <v>营销中心-长沙营销一部-何双组</v>
          </cell>
        </row>
        <row r="409">
          <cell r="E409" t="str">
            <v>销售专员</v>
          </cell>
          <cell r="F409" t="str">
            <v>17609260477341740</v>
          </cell>
          <cell r="G409" t="str">
            <v>20</v>
          </cell>
          <cell r="H409" t="str">
            <v>10</v>
          </cell>
          <cell r="I409" t="str">
            <v>11766</v>
          </cell>
        </row>
        <row r="409">
          <cell r="S409">
            <v>0</v>
          </cell>
        </row>
        <row r="410">
          <cell r="A410" t="str">
            <v>侯佳玲</v>
          </cell>
          <cell r="B410" t="str">
            <v>长沙办公室（含西安北京运营）</v>
          </cell>
          <cell r="C410" t="str">
            <v>营销中心-长沙营销一部-彭乾组</v>
          </cell>
        </row>
        <row r="410">
          <cell r="E410" t="str">
            <v>运营专员</v>
          </cell>
          <cell r="F410" t="str">
            <v>221635292920263566</v>
          </cell>
          <cell r="G410" t="str">
            <v>22</v>
          </cell>
          <cell r="H410" t="str">
            <v>10</v>
          </cell>
          <cell r="I410" t="str">
            <v>12462</v>
          </cell>
        </row>
        <row r="410">
          <cell r="S410">
            <v>0</v>
          </cell>
        </row>
        <row r="410">
          <cell r="Z410" t="str">
            <v>6</v>
          </cell>
        </row>
        <row r="410">
          <cell r="AH410" t="str">
            <v>16</v>
          </cell>
        </row>
        <row r="410">
          <cell r="AJ410" t="str">
            <v>8</v>
          </cell>
        </row>
        <row r="410">
          <cell r="AM410" t="str">
            <v>8</v>
          </cell>
        </row>
        <row r="411">
          <cell r="A411" t="str">
            <v>刘艺霞</v>
          </cell>
          <cell r="B411" t="str">
            <v>长沙办公室（含西安北京运营）</v>
          </cell>
          <cell r="C411" t="str">
            <v>营销中心-长沙营销一部-彭乾组</v>
          </cell>
        </row>
        <row r="411">
          <cell r="E411" t="str">
            <v>运营专员</v>
          </cell>
          <cell r="F411" t="str">
            <v>13153811-563663363</v>
          </cell>
          <cell r="G411" t="str">
            <v>23</v>
          </cell>
          <cell r="H411" t="str">
            <v>10</v>
          </cell>
          <cell r="I411" t="str">
            <v>12983</v>
          </cell>
        </row>
        <row r="411">
          <cell r="S411">
            <v>0</v>
          </cell>
        </row>
        <row r="411">
          <cell r="AH411" t="str">
            <v>24</v>
          </cell>
        </row>
        <row r="411">
          <cell r="AJ411" t="str">
            <v>24</v>
          </cell>
        </row>
        <row r="412">
          <cell r="A412" t="str">
            <v>彭乾</v>
          </cell>
          <cell r="B412" t="str">
            <v>长沙办公室（含西安北京运营）</v>
          </cell>
          <cell r="C412" t="str">
            <v>营销中心-长沙营销一部-彭乾组</v>
          </cell>
        </row>
        <row r="412">
          <cell r="E412" t="str">
            <v>运营主管</v>
          </cell>
          <cell r="F412" t="str">
            <v>1438142953777393</v>
          </cell>
          <cell r="G412" t="str">
            <v>21</v>
          </cell>
          <cell r="H412" t="str">
            <v>10</v>
          </cell>
          <cell r="I412" t="str">
            <v>11098</v>
          </cell>
        </row>
        <row r="412">
          <cell r="S412">
            <v>0</v>
          </cell>
        </row>
        <row r="412">
          <cell r="Z412" t="str">
            <v>8</v>
          </cell>
        </row>
        <row r="412">
          <cell r="AH412" t="str">
            <v>16</v>
          </cell>
        </row>
        <row r="412">
          <cell r="AJ412" t="str">
            <v>8</v>
          </cell>
        </row>
        <row r="412">
          <cell r="AM412" t="str">
            <v>8</v>
          </cell>
        </row>
        <row r="413">
          <cell r="A413" t="str">
            <v>刘彦婧</v>
          </cell>
          <cell r="B413" t="str">
            <v>北京龙岩&amp;郑州&amp;厦门&amp;长沙&amp;西安销售（9.00-18.00）</v>
          </cell>
          <cell r="C413" t="str">
            <v>营销中心-长沙营销一部-苏星星组</v>
          </cell>
        </row>
        <row r="413">
          <cell r="E413" t="str">
            <v>销售专员</v>
          </cell>
          <cell r="F413" t="str">
            <v>1751335882043619</v>
          </cell>
          <cell r="G413" t="str">
            <v>20</v>
          </cell>
          <cell r="H413" t="str">
            <v>10</v>
          </cell>
          <cell r="I413" t="str">
            <v>12460</v>
          </cell>
        </row>
        <row r="413">
          <cell r="S413">
            <v>0</v>
          </cell>
        </row>
        <row r="414">
          <cell r="A414" t="str">
            <v>苏星星</v>
          </cell>
          <cell r="B414" t="str">
            <v>北京龙岩&amp;郑州&amp;厦门&amp;长沙&amp;西安销售（9.00-18.00）</v>
          </cell>
          <cell r="C414" t="str">
            <v>营销中心-长沙营销一部-苏星星组</v>
          </cell>
        </row>
        <row r="414">
          <cell r="E414" t="str">
            <v>中级销售主管</v>
          </cell>
          <cell r="F414" t="str">
            <v>01433640055033017583</v>
          </cell>
          <cell r="G414" t="str">
            <v>20</v>
          </cell>
          <cell r="H414" t="str">
            <v>10</v>
          </cell>
          <cell r="I414" t="str">
            <v>10424</v>
          </cell>
        </row>
        <row r="414">
          <cell r="S414">
            <v>0</v>
          </cell>
        </row>
        <row r="415">
          <cell r="A415" t="str">
            <v>王臣立</v>
          </cell>
          <cell r="B415" t="str">
            <v>北京龙岩&amp;郑州&amp;厦门&amp;长沙&amp;西安销售（9.00-18.00）</v>
          </cell>
          <cell r="C415" t="str">
            <v>营销中心-长沙营销一部-苏星星组</v>
          </cell>
        </row>
        <row r="415">
          <cell r="E415" t="str">
            <v>销售专员</v>
          </cell>
          <cell r="F415" t="str">
            <v>16808301976062044</v>
          </cell>
          <cell r="G415" t="str">
            <v>20</v>
          </cell>
          <cell r="H415" t="str">
            <v>10</v>
          </cell>
          <cell r="I415" t="str">
            <v>12518</v>
          </cell>
        </row>
        <row r="415">
          <cell r="S415">
            <v>0</v>
          </cell>
        </row>
        <row r="416">
          <cell r="A416" t="str">
            <v>王海云</v>
          </cell>
          <cell r="B416" t="str">
            <v>北京龙岩&amp;郑州&amp;厦门&amp;长沙&amp;西安销售（9.00-18.00）</v>
          </cell>
          <cell r="C416" t="str">
            <v>营销中心-长沙营销一部-苏星星组</v>
          </cell>
        </row>
        <row r="416">
          <cell r="E416" t="str">
            <v>销售专员</v>
          </cell>
          <cell r="F416" t="str">
            <v>16816976908167183</v>
          </cell>
          <cell r="G416" t="str">
            <v>20</v>
          </cell>
          <cell r="H416" t="str">
            <v>10</v>
          </cell>
          <cell r="I416" t="str">
            <v>11978</v>
          </cell>
        </row>
        <row r="416">
          <cell r="S416">
            <v>0</v>
          </cell>
        </row>
        <row r="417">
          <cell r="A417" t="str">
            <v>杨浩宇</v>
          </cell>
          <cell r="B417" t="str">
            <v>北京龙岩&amp;郑州&amp;厦门&amp;长沙&amp;西安销售（9.00-18.00）</v>
          </cell>
          <cell r="C417" t="str">
            <v>营销中心-长沙营销一部-苏星星组</v>
          </cell>
        </row>
        <row r="417">
          <cell r="E417" t="str">
            <v>销售专员</v>
          </cell>
          <cell r="F417" t="str">
            <v>17326729871152260</v>
          </cell>
          <cell r="G417" t="str">
            <v>17</v>
          </cell>
          <cell r="H417" t="str">
            <v>10</v>
          </cell>
          <cell r="I417" t="str">
            <v>11333</v>
          </cell>
        </row>
        <row r="417">
          <cell r="S417">
            <v>0</v>
          </cell>
        </row>
        <row r="417">
          <cell r="V417" t="str">
            <v>23</v>
          </cell>
          <cell r="W417" t="str">
            <v>1</v>
          </cell>
        </row>
        <row r="418">
          <cell r="A418" t="str">
            <v>杨钰帆</v>
          </cell>
          <cell r="B418" t="str">
            <v>北京龙岩&amp;郑州&amp;厦门&amp;长沙&amp;西安销售（9.00-18.00）</v>
          </cell>
          <cell r="C418" t="str">
            <v>营销中心-长沙营销一部-苏星星组</v>
          </cell>
        </row>
        <row r="418">
          <cell r="E418" t="str">
            <v>销售专员</v>
          </cell>
          <cell r="F418" t="str">
            <v>17506426857493364</v>
          </cell>
          <cell r="G418" t="str">
            <v>20</v>
          </cell>
          <cell r="H418" t="str">
            <v>10</v>
          </cell>
          <cell r="I418" t="str">
            <v>12506</v>
          </cell>
        </row>
        <row r="418">
          <cell r="S418">
            <v>0</v>
          </cell>
        </row>
        <row r="419">
          <cell r="A419" t="str">
            <v>陈强（离职）</v>
          </cell>
          <cell r="B419" t="str">
            <v>未加入考勤组</v>
          </cell>
          <cell r="C419" t="str">
            <v>营销中心-长沙营销一部-吴凯莉组</v>
          </cell>
        </row>
        <row r="419">
          <cell r="E419" t="str">
            <v>销售专员</v>
          </cell>
          <cell r="F419" t="str">
            <v>17610102910681301</v>
          </cell>
          <cell r="G419" t="str">
            <v>5</v>
          </cell>
          <cell r="H419" t="str">
            <v>4</v>
          </cell>
          <cell r="I419" t="str">
            <v>2015</v>
          </cell>
        </row>
        <row r="419">
          <cell r="R419" t="str">
            <v>1</v>
          </cell>
          <cell r="S419">
            <v>1</v>
          </cell>
        </row>
        <row r="419">
          <cell r="X419" t="str">
            <v>40</v>
          </cell>
        </row>
        <row r="420">
          <cell r="A420" t="str">
            <v>刘超逸（离职）</v>
          </cell>
          <cell r="B420" t="str">
            <v>未加入考勤组</v>
          </cell>
          <cell r="C420" t="str">
            <v>营销中心-长沙营销一部-吴凯莉组</v>
          </cell>
        </row>
        <row r="420">
          <cell r="E420" t="str">
            <v>销售专员</v>
          </cell>
          <cell r="F420" t="str">
            <v>17628294266522079</v>
          </cell>
          <cell r="G420" t="str">
            <v>3</v>
          </cell>
        </row>
        <row r="420">
          <cell r="I420" t="str">
            <v>488</v>
          </cell>
        </row>
        <row r="420">
          <cell r="Q420" t="str">
            <v>1</v>
          </cell>
          <cell r="R420" t="str">
            <v>1</v>
          </cell>
          <cell r="S420">
            <v>2</v>
          </cell>
        </row>
        <row r="421">
          <cell r="A421" t="str">
            <v>宋杰</v>
          </cell>
          <cell r="B421" t="str">
            <v>北京龙岩&amp;郑州&amp;厦门&amp;长沙&amp;西安销售（9.00-18.00）</v>
          </cell>
          <cell r="C421" t="str">
            <v>营销中心-长沙营销一部-吴凯莉组</v>
          </cell>
        </row>
        <row r="421">
          <cell r="E421" t="str">
            <v>销售专员</v>
          </cell>
          <cell r="F421" t="str">
            <v>17566900086494974</v>
          </cell>
          <cell r="G421" t="str">
            <v>20</v>
          </cell>
          <cell r="H421" t="str">
            <v>10</v>
          </cell>
          <cell r="I421" t="str">
            <v>13967</v>
          </cell>
        </row>
        <row r="421">
          <cell r="S421">
            <v>0</v>
          </cell>
        </row>
        <row r="422">
          <cell r="A422" t="str">
            <v>吴凯莉</v>
          </cell>
          <cell r="B422" t="str">
            <v>北京龙岩&amp;郑州&amp;厦门&amp;长沙&amp;西安销售（9.00-18.00）</v>
          </cell>
          <cell r="C422" t="str">
            <v>营销中心-长沙营销一部-吴凯莉组</v>
          </cell>
        </row>
        <row r="422">
          <cell r="E422" t="str">
            <v>销售主管</v>
          </cell>
          <cell r="F422" t="str">
            <v>16855831060542161</v>
          </cell>
          <cell r="G422" t="str">
            <v>20</v>
          </cell>
          <cell r="H422" t="str">
            <v>10</v>
          </cell>
          <cell r="I422" t="str">
            <v>12471</v>
          </cell>
        </row>
        <row r="422">
          <cell r="S422">
            <v>0</v>
          </cell>
        </row>
        <row r="423">
          <cell r="A423" t="str">
            <v>肖利群（离职）</v>
          </cell>
          <cell r="B423" t="str">
            <v>未加入考勤组</v>
          </cell>
          <cell r="C423" t="str">
            <v>营销中心-长沙营销一部-吴凯莉组</v>
          </cell>
        </row>
        <row r="423">
          <cell r="E423" t="str">
            <v>销售专员</v>
          </cell>
          <cell r="F423" t="str">
            <v>17549647239321441</v>
          </cell>
          <cell r="G423" t="str">
            <v>8</v>
          </cell>
          <cell r="H423" t="str">
            <v>4</v>
          </cell>
          <cell r="I423" t="str">
            <v>3437</v>
          </cell>
        </row>
        <row r="423">
          <cell r="R423" t="str">
            <v>1</v>
          </cell>
          <cell r="S423">
            <v>1</v>
          </cell>
        </row>
        <row r="423">
          <cell r="Y423" t="str">
            <v>1</v>
          </cell>
        </row>
        <row r="424">
          <cell r="A424" t="str">
            <v>凌婧</v>
          </cell>
          <cell r="B424" t="str">
            <v>成都考勤组坐班（运营平面）</v>
          </cell>
          <cell r="C424" t="str">
            <v>营销中心-成都营销中心</v>
          </cell>
        </row>
        <row r="424">
          <cell r="E424" t="str">
            <v>营销总监</v>
          </cell>
          <cell r="F424" t="str">
            <v>16714223624738076</v>
          </cell>
          <cell r="G424" t="str">
            <v>13</v>
          </cell>
          <cell r="H424" t="str">
            <v>10</v>
          </cell>
          <cell r="I424" t="str">
            <v>10514</v>
          </cell>
        </row>
        <row r="424">
          <cell r="S424">
            <v>0</v>
          </cell>
        </row>
        <row r="424">
          <cell r="U424" t="str">
            <v>8.45</v>
          </cell>
          <cell r="V424" t="str">
            <v>22.45</v>
          </cell>
        </row>
        <row r="425">
          <cell r="A425" t="str">
            <v>刘丹凤</v>
          </cell>
          <cell r="B425" t="str">
            <v>成都考勤组坐班（运营平面）</v>
          </cell>
          <cell r="C425" t="str">
            <v>营销中心-成都营销中心</v>
          </cell>
        </row>
        <row r="425">
          <cell r="E425" t="str">
            <v>运营专员</v>
          </cell>
          <cell r="F425" t="str">
            <v>17536678368092792</v>
          </cell>
          <cell r="G425" t="str">
            <v>18</v>
          </cell>
          <cell r="H425" t="str">
            <v>10</v>
          </cell>
          <cell r="I425" t="str">
            <v>9564</v>
          </cell>
        </row>
        <row r="425">
          <cell r="S425">
            <v>0</v>
          </cell>
        </row>
        <row r="425">
          <cell r="V425" t="str">
            <v>31</v>
          </cell>
        </row>
        <row r="425">
          <cell r="AF425" t="str">
            <v>0.5</v>
          </cell>
        </row>
        <row r="426">
          <cell r="A426" t="str">
            <v>张中林</v>
          </cell>
          <cell r="B426" t="str">
            <v>成都考勤组坐班（运营平面）</v>
          </cell>
          <cell r="C426" t="str">
            <v>营销中心-成都营销中心</v>
          </cell>
        </row>
        <row r="426">
          <cell r="E426" t="str">
            <v>运营专员</v>
          </cell>
          <cell r="F426" t="str">
            <v>16994122452071306</v>
          </cell>
          <cell r="G426" t="str">
            <v>19</v>
          </cell>
          <cell r="H426" t="str">
            <v>10</v>
          </cell>
          <cell r="I426" t="str">
            <v>9726</v>
          </cell>
          <cell r="J426" t="str">
            <v>1</v>
          </cell>
          <cell r="K426" t="str">
            <v>2</v>
          </cell>
        </row>
        <row r="426">
          <cell r="S426">
            <v>0</v>
          </cell>
        </row>
        <row r="426">
          <cell r="V426" t="str">
            <v>19.48</v>
          </cell>
        </row>
        <row r="427">
          <cell r="A427" t="str">
            <v>韩振</v>
          </cell>
          <cell r="B427" t="str">
            <v>上海&amp;成都&amp;深圳销售（9.30-18.30）</v>
          </cell>
          <cell r="C427" t="str">
            <v>营销中心-成都营销中心-姜海伦组</v>
          </cell>
        </row>
        <row r="427">
          <cell r="E427" t="str">
            <v>销售专员</v>
          </cell>
          <cell r="F427" t="str">
            <v>17623104287266510</v>
          </cell>
          <cell r="G427" t="str">
            <v>17</v>
          </cell>
          <cell r="H427" t="str">
            <v>8</v>
          </cell>
          <cell r="I427" t="str">
            <v>8514</v>
          </cell>
        </row>
        <row r="427">
          <cell r="S427">
            <v>0</v>
          </cell>
          <cell r="T427" t="str">
            <v>1</v>
          </cell>
        </row>
        <row r="427">
          <cell r="V427" t="str">
            <v>17.58</v>
          </cell>
        </row>
        <row r="428">
          <cell r="A428" t="str">
            <v>何淑琴（离职）</v>
          </cell>
          <cell r="B428" t="str">
            <v>未加入考勤组</v>
          </cell>
          <cell r="C428" t="str">
            <v>营销中心-成都营销中心-姜海伦组</v>
          </cell>
        </row>
        <row r="428">
          <cell r="E428" t="str">
            <v>销售专员</v>
          </cell>
          <cell r="F428" t="str">
            <v>17566920106506429</v>
          </cell>
          <cell r="G428" t="str">
            <v>17</v>
          </cell>
          <cell r="H428" t="str">
            <v>10</v>
          </cell>
          <cell r="I428" t="str">
            <v>9252</v>
          </cell>
        </row>
        <row r="428">
          <cell r="S428">
            <v>0</v>
          </cell>
        </row>
        <row r="428">
          <cell r="V428" t="str">
            <v>9.58</v>
          </cell>
        </row>
        <row r="428">
          <cell r="X428" t="str">
            <v>16</v>
          </cell>
        </row>
        <row r="429">
          <cell r="A429" t="str">
            <v>姜海伦</v>
          </cell>
          <cell r="B429" t="str">
            <v>上海&amp;成都&amp;深圳销售（9.30-18.30）</v>
          </cell>
          <cell r="C429" t="str">
            <v>营销中心-成都营销中心-姜海伦组</v>
          </cell>
        </row>
        <row r="429">
          <cell r="E429" t="str">
            <v>销售主管</v>
          </cell>
          <cell r="F429" t="str">
            <v>17096216132183766</v>
          </cell>
          <cell r="G429" t="str">
            <v>15</v>
          </cell>
          <cell r="H429" t="str">
            <v>10</v>
          </cell>
          <cell r="I429" t="str">
            <v>10723</v>
          </cell>
        </row>
        <row r="429">
          <cell r="S429">
            <v>0</v>
          </cell>
        </row>
        <row r="429">
          <cell r="V429" t="str">
            <v>52.88</v>
          </cell>
        </row>
        <row r="430">
          <cell r="A430" t="str">
            <v>敬强圣</v>
          </cell>
          <cell r="B430" t="str">
            <v>上海&amp;成都&amp;深圳销售（9.30-18.30）</v>
          </cell>
          <cell r="C430" t="str">
            <v>营销中心-成都营销中心-姜海伦组</v>
          </cell>
        </row>
        <row r="430">
          <cell r="E430" t="str">
            <v>销售专员</v>
          </cell>
          <cell r="F430" t="str">
            <v>17294770205324083</v>
          </cell>
          <cell r="G430" t="str">
            <v>16</v>
          </cell>
          <cell r="H430" t="str">
            <v>10</v>
          </cell>
          <cell r="I430" t="str">
            <v>11255</v>
          </cell>
        </row>
        <row r="430">
          <cell r="S430">
            <v>0</v>
          </cell>
        </row>
        <row r="430">
          <cell r="U430" t="str">
            <v>3</v>
          </cell>
          <cell r="V430" t="str">
            <v>39.86</v>
          </cell>
        </row>
        <row r="431">
          <cell r="A431" t="str">
            <v>雷舜玥</v>
          </cell>
          <cell r="B431" t="str">
            <v>上海&amp;成都&amp;深圳销售（9.30-18.30）</v>
          </cell>
          <cell r="C431" t="str">
            <v>营销中心-成都营销中心-姜海伦组</v>
          </cell>
        </row>
        <row r="431">
          <cell r="E431" t="str">
            <v>销售专员</v>
          </cell>
          <cell r="F431" t="str">
            <v>17399325366837151</v>
          </cell>
          <cell r="G431" t="str">
            <v>15</v>
          </cell>
          <cell r="H431" t="str">
            <v>10</v>
          </cell>
          <cell r="I431" t="str">
            <v>10589</v>
          </cell>
          <cell r="J431" t="str">
            <v>2</v>
          </cell>
          <cell r="K431" t="str">
            <v>19</v>
          </cell>
        </row>
        <row r="431">
          <cell r="S431">
            <v>0</v>
          </cell>
        </row>
        <row r="431">
          <cell r="U431" t="str">
            <v>4</v>
          </cell>
          <cell r="V431" t="str">
            <v>21.38</v>
          </cell>
        </row>
        <row r="432">
          <cell r="A432" t="str">
            <v>林海平（离职）</v>
          </cell>
          <cell r="B432" t="str">
            <v>未加入考勤组</v>
          </cell>
          <cell r="C432" t="str">
            <v>营销中心-成都营销中心-姜海伦组</v>
          </cell>
        </row>
        <row r="432">
          <cell r="E432" t="str">
            <v>销售专员</v>
          </cell>
          <cell r="F432" t="str">
            <v>17409676857551074</v>
          </cell>
        </row>
        <row r="432">
          <cell r="H432" t="str">
            <v>2</v>
          </cell>
        </row>
        <row r="432">
          <cell r="S432">
            <v>0</v>
          </cell>
          <cell r="T432" t="str">
            <v>2</v>
          </cell>
        </row>
        <row r="433">
          <cell r="A433" t="str">
            <v>袁成</v>
          </cell>
          <cell r="B433" t="str">
            <v>上海&amp;成都&amp;深圳销售（9.30-18.30）</v>
          </cell>
          <cell r="C433" t="str">
            <v>营销中心-成都营销中心-姜海伦组</v>
          </cell>
        </row>
        <row r="433">
          <cell r="E433" t="str">
            <v>销售专员</v>
          </cell>
          <cell r="F433" t="str">
            <v>17399324755619546</v>
          </cell>
          <cell r="G433" t="str">
            <v>15</v>
          </cell>
          <cell r="H433" t="str">
            <v>10</v>
          </cell>
          <cell r="I433" t="str">
            <v>7641</v>
          </cell>
        </row>
        <row r="433">
          <cell r="S433">
            <v>0</v>
          </cell>
        </row>
        <row r="433">
          <cell r="X433" t="str">
            <v>40</v>
          </cell>
        </row>
        <row r="434">
          <cell r="A434" t="str">
            <v>周俊丽（离职）</v>
          </cell>
          <cell r="B434" t="str">
            <v>未加入考勤组</v>
          </cell>
          <cell r="C434" t="str">
            <v>营销中心-成都营销中心-姜海伦组</v>
          </cell>
        </row>
        <row r="434">
          <cell r="E434" t="str">
            <v>销售专员</v>
          </cell>
          <cell r="F434" t="str">
            <v>17627404026202138</v>
          </cell>
          <cell r="G434" t="str">
            <v>2</v>
          </cell>
        </row>
        <row r="434">
          <cell r="I434" t="str">
            <v>480</v>
          </cell>
        </row>
        <row r="434">
          <cell r="Q434" t="str">
            <v>2</v>
          </cell>
        </row>
        <row r="434">
          <cell r="S434">
            <v>2</v>
          </cell>
          <cell r="T434" t="str">
            <v>1</v>
          </cell>
        </row>
        <row r="434">
          <cell r="V434" t="str">
            <v>9.58</v>
          </cell>
        </row>
        <row r="435">
          <cell r="A435" t="str">
            <v>杜虹磊（离职）</v>
          </cell>
          <cell r="B435" t="str">
            <v>未加入考勤组</v>
          </cell>
          <cell r="C435" t="str">
            <v>营销中心-成都营销中心-杨爱民组</v>
          </cell>
        </row>
        <row r="435">
          <cell r="E435" t="str">
            <v>销售专员</v>
          </cell>
          <cell r="F435" t="str">
            <v>17634351023695867</v>
          </cell>
        </row>
        <row r="435">
          <cell r="S435">
            <v>0</v>
          </cell>
          <cell r="T435" t="str">
            <v>1</v>
          </cell>
        </row>
        <row r="436">
          <cell r="A436" t="str">
            <v>黄爱</v>
          </cell>
          <cell r="B436" t="str">
            <v>上海&amp;成都&amp;深圳销售（9.30-18.30）</v>
          </cell>
          <cell r="C436" t="str">
            <v>营销中心-成都营销中心-杨爱民组</v>
          </cell>
        </row>
        <row r="436">
          <cell r="E436" t="str">
            <v>销售专员</v>
          </cell>
          <cell r="F436" t="str">
            <v>17639639227252631</v>
          </cell>
          <cell r="G436" t="str">
            <v>5</v>
          </cell>
          <cell r="H436" t="str">
            <v>2</v>
          </cell>
          <cell r="I436" t="str">
            <v>1921</v>
          </cell>
        </row>
        <row r="436">
          <cell r="Q436" t="str">
            <v>1</v>
          </cell>
        </row>
        <row r="436">
          <cell r="S436">
            <v>1</v>
          </cell>
        </row>
        <row r="436">
          <cell r="X436" t="str">
            <v>1.5</v>
          </cell>
        </row>
        <row r="437">
          <cell r="A437" t="str">
            <v>宋超</v>
          </cell>
          <cell r="B437" t="str">
            <v>上海&amp;成都&amp;深圳销售（9.30-18.30）</v>
          </cell>
          <cell r="C437" t="str">
            <v>营销中心-成都营销中心-杨爱民组</v>
          </cell>
        </row>
        <row r="437">
          <cell r="E437" t="str">
            <v>销售专员</v>
          </cell>
          <cell r="F437" t="str">
            <v>1757916771471995</v>
          </cell>
          <cell r="G437" t="str">
            <v>15</v>
          </cell>
          <cell r="H437" t="str">
            <v>10</v>
          </cell>
          <cell r="I437" t="str">
            <v>9802</v>
          </cell>
        </row>
        <row r="437">
          <cell r="S437">
            <v>0</v>
          </cell>
        </row>
        <row r="437">
          <cell r="U437" t="str">
            <v>2</v>
          </cell>
          <cell r="V437" t="str">
            <v>17.58</v>
          </cell>
        </row>
        <row r="437">
          <cell r="X437" t="str">
            <v>8</v>
          </cell>
        </row>
        <row r="437">
          <cell r="AH437" t="str">
            <v>2</v>
          </cell>
        </row>
        <row r="437">
          <cell r="AM437" t="str">
            <v>2</v>
          </cell>
        </row>
        <row r="438">
          <cell r="A438" t="str">
            <v>徐鑫</v>
          </cell>
          <cell r="B438" t="str">
            <v>上海&amp;成都&amp;深圳销售（9.30-18.30）</v>
          </cell>
          <cell r="C438" t="str">
            <v>营销中心-成都营销中心-杨爱民组</v>
          </cell>
        </row>
        <row r="438">
          <cell r="E438" t="str">
            <v>销售专员</v>
          </cell>
          <cell r="F438" t="str">
            <v>1763964077876289</v>
          </cell>
          <cell r="G438" t="str">
            <v>5</v>
          </cell>
          <cell r="H438" t="str">
            <v>2</v>
          </cell>
          <cell r="I438" t="str">
            <v>2508</v>
          </cell>
        </row>
        <row r="438">
          <cell r="S438">
            <v>0</v>
          </cell>
        </row>
        <row r="439">
          <cell r="A439" t="str">
            <v>杨爱民</v>
          </cell>
          <cell r="B439" t="str">
            <v>上海&amp;成都&amp;深圳销售（9.30-18.30）</v>
          </cell>
          <cell r="C439" t="str">
            <v>营销中心-成都营销中心-杨爱民组</v>
          </cell>
        </row>
        <row r="439">
          <cell r="E439" t="str">
            <v>销售主管</v>
          </cell>
          <cell r="F439" t="str">
            <v>1722478683053606</v>
          </cell>
          <cell r="G439" t="str">
            <v>18</v>
          </cell>
          <cell r="H439" t="str">
            <v>10</v>
          </cell>
          <cell r="I439" t="str">
            <v>11627</v>
          </cell>
        </row>
        <row r="439">
          <cell r="S439">
            <v>0</v>
          </cell>
        </row>
        <row r="439">
          <cell r="U439" t="str">
            <v>2</v>
          </cell>
          <cell r="V439" t="str">
            <v>20.5</v>
          </cell>
        </row>
        <row r="439">
          <cell r="AH439" t="str">
            <v>2</v>
          </cell>
        </row>
        <row r="439">
          <cell r="AM439" t="str">
            <v>2</v>
          </cell>
        </row>
        <row r="440">
          <cell r="A440" t="str">
            <v>伍超群（离职）</v>
          </cell>
          <cell r="B440" t="str">
            <v>未加入考勤组</v>
          </cell>
          <cell r="C440" t="str">
            <v>营销中心-福州营销中心-伍超群组</v>
          </cell>
        </row>
        <row r="440">
          <cell r="E440" t="str">
            <v>销售主管</v>
          </cell>
          <cell r="F440" t="str">
            <v>17625245619585576</v>
          </cell>
          <cell r="G440" t="str">
            <v>4</v>
          </cell>
          <cell r="H440" t="str">
            <v>2</v>
          </cell>
          <cell r="I440" t="str">
            <v>2077</v>
          </cell>
        </row>
        <row r="440">
          <cell r="S440">
            <v>0</v>
          </cell>
          <cell r="T440" t="str">
            <v>1</v>
          </cell>
        </row>
        <row r="440">
          <cell r="X440" t="str">
            <v>8</v>
          </cell>
        </row>
        <row r="441">
          <cell r="A441" t="str">
            <v>陈仙福</v>
          </cell>
          <cell r="B441" t="str">
            <v>福州职场考勤组</v>
          </cell>
          <cell r="C441" t="str">
            <v>营销中心-福州营销中心-销售团队</v>
          </cell>
        </row>
        <row r="441">
          <cell r="E441" t="str">
            <v>营销总监</v>
          </cell>
          <cell r="F441" t="str">
            <v>17606668990889310</v>
          </cell>
          <cell r="G441" t="str">
            <v>20</v>
          </cell>
          <cell r="H441" t="str">
            <v>10</v>
          </cell>
          <cell r="I441" t="str">
            <v>13376</v>
          </cell>
        </row>
        <row r="441">
          <cell r="S441">
            <v>0</v>
          </cell>
        </row>
        <row r="442">
          <cell r="A442" t="str">
            <v>张发荣</v>
          </cell>
          <cell r="B442" t="str">
            <v>福州职场考勤组</v>
          </cell>
          <cell r="C442" t="str">
            <v>营销中心-福州营销中心-销售团队</v>
          </cell>
        </row>
        <row r="442">
          <cell r="E442" t="str">
            <v>销售专员</v>
          </cell>
          <cell r="F442" t="str">
            <v>17633509964658220</v>
          </cell>
          <cell r="G442" t="str">
            <v>10</v>
          </cell>
          <cell r="H442" t="str">
            <v>4</v>
          </cell>
          <cell r="I442" t="str">
            <v>4544</v>
          </cell>
        </row>
        <row r="442">
          <cell r="Q442" t="str">
            <v>1</v>
          </cell>
        </row>
        <row r="442">
          <cell r="S442">
            <v>1</v>
          </cell>
        </row>
        <row r="443">
          <cell r="A443" t="str">
            <v>郑爱民</v>
          </cell>
          <cell r="B443" t="str">
            <v>福州职场考勤组</v>
          </cell>
          <cell r="C443" t="str">
            <v>营销中心-福州营销中心-销售团队</v>
          </cell>
        </row>
        <row r="443">
          <cell r="E443" t="str">
            <v>销售主管</v>
          </cell>
          <cell r="F443" t="str">
            <v>17645820789227122</v>
          </cell>
        </row>
        <row r="443">
          <cell r="S443">
            <v>0</v>
          </cell>
        </row>
        <row r="444">
          <cell r="A444" t="str">
            <v>郑亮</v>
          </cell>
          <cell r="B444" t="str">
            <v>福州职场考勤组</v>
          </cell>
          <cell r="C444" t="str">
            <v>营销中心-福州营销中心-销售团队</v>
          </cell>
        </row>
        <row r="444">
          <cell r="E444" t="str">
            <v>销售专员</v>
          </cell>
          <cell r="F444" t="str">
            <v>1764555173895663</v>
          </cell>
        </row>
        <row r="444">
          <cell r="S444">
            <v>0</v>
          </cell>
        </row>
        <row r="445">
          <cell r="A445" t="str">
            <v>陈凯</v>
          </cell>
          <cell r="B445" t="str">
            <v>城市经理</v>
          </cell>
          <cell r="C445" t="str">
            <v>营销中心-合肥营销中心</v>
          </cell>
        </row>
        <row r="445">
          <cell r="E445" t="str">
            <v>销售专员</v>
          </cell>
          <cell r="F445" t="str">
            <v>17645544924579943</v>
          </cell>
        </row>
        <row r="445">
          <cell r="S445">
            <v>0</v>
          </cell>
        </row>
        <row r="446">
          <cell r="A446" t="str">
            <v>程磊</v>
          </cell>
          <cell r="B446" t="str">
            <v>城市经理</v>
          </cell>
          <cell r="C446" t="str">
            <v>营销中心-合肥营销中心</v>
          </cell>
        </row>
        <row r="446">
          <cell r="E446" t="str">
            <v>城市经理</v>
          </cell>
          <cell r="F446" t="str">
            <v>17615461859754394</v>
          </cell>
          <cell r="G446" t="str">
            <v>19</v>
          </cell>
          <cell r="H446" t="str">
            <v>10</v>
          </cell>
          <cell r="I446" t="str">
            <v>9746</v>
          </cell>
        </row>
        <row r="446">
          <cell r="S446">
            <v>0</v>
          </cell>
        </row>
        <row r="446">
          <cell r="U446" t="str">
            <v>7</v>
          </cell>
          <cell r="V446" t="str">
            <v>12.37</v>
          </cell>
        </row>
        <row r="446">
          <cell r="X446" t="str">
            <v>8</v>
          </cell>
        </row>
        <row r="447">
          <cell r="A447" t="str">
            <v>解维维</v>
          </cell>
          <cell r="B447" t="str">
            <v>城市经理</v>
          </cell>
          <cell r="C447" t="str">
            <v>营销中心-合肥营销中心</v>
          </cell>
        </row>
        <row r="447">
          <cell r="E447" t="str">
            <v>销售专员</v>
          </cell>
          <cell r="F447" t="str">
            <v>17645541577438931</v>
          </cell>
        </row>
        <row r="447">
          <cell r="S447">
            <v>0</v>
          </cell>
        </row>
        <row r="448">
          <cell r="A448" t="str">
            <v>柯奇锋</v>
          </cell>
          <cell r="B448" t="str">
            <v>城市经理</v>
          </cell>
          <cell r="C448" t="str">
            <v>营销中心-合肥营销中心</v>
          </cell>
        </row>
        <row r="448">
          <cell r="E448" t="str">
            <v>城市经理</v>
          </cell>
          <cell r="F448" t="str">
            <v>17615474015722820</v>
          </cell>
          <cell r="G448" t="str">
            <v>19</v>
          </cell>
          <cell r="H448" t="str">
            <v>10</v>
          </cell>
          <cell r="I448" t="str">
            <v>10236</v>
          </cell>
        </row>
        <row r="448">
          <cell r="S448">
            <v>0</v>
          </cell>
        </row>
        <row r="448">
          <cell r="U448" t="str">
            <v>11.94</v>
          </cell>
          <cell r="V448" t="str">
            <v>12.37</v>
          </cell>
        </row>
        <row r="448">
          <cell r="AH448" t="str">
            <v>5</v>
          </cell>
        </row>
        <row r="448">
          <cell r="AM448" t="str">
            <v>5</v>
          </cell>
        </row>
        <row r="449">
          <cell r="A449" t="str">
            <v>王枫</v>
          </cell>
          <cell r="B449" t="str">
            <v>城市经理</v>
          </cell>
          <cell r="C449" t="str">
            <v>营销中心-合肥营销中心</v>
          </cell>
        </row>
        <row r="449">
          <cell r="E449" t="str">
            <v>销售专员</v>
          </cell>
          <cell r="F449" t="str">
            <v>17645546538639819</v>
          </cell>
        </row>
        <row r="449">
          <cell r="S449">
            <v>0</v>
          </cell>
        </row>
        <row r="450">
          <cell r="A450" t="str">
            <v>高付升</v>
          </cell>
          <cell r="B450" t="str">
            <v>城市经理</v>
          </cell>
          <cell r="C450" t="str">
            <v>营销中心-济南营销中心</v>
          </cell>
        </row>
        <row r="450">
          <cell r="E450" t="str">
            <v>城市经理</v>
          </cell>
          <cell r="F450" t="str">
            <v>17627396395658284</v>
          </cell>
          <cell r="G450" t="str">
            <v>15</v>
          </cell>
          <cell r="H450" t="str">
            <v>6</v>
          </cell>
          <cell r="I450" t="str">
            <v>7372</v>
          </cell>
        </row>
        <row r="450">
          <cell r="Q450" t="str">
            <v>1</v>
          </cell>
        </row>
        <row r="450">
          <cell r="S450">
            <v>1</v>
          </cell>
        </row>
        <row r="450">
          <cell r="V450" t="str">
            <v>31.5</v>
          </cell>
        </row>
        <row r="451">
          <cell r="A451" t="str">
            <v>王圣林</v>
          </cell>
          <cell r="B451" t="str">
            <v>城市经理</v>
          </cell>
          <cell r="C451" t="str">
            <v>营销中心-济南营销中心</v>
          </cell>
        </row>
        <row r="451">
          <cell r="E451" t="str">
            <v>城市经理</v>
          </cell>
          <cell r="F451" t="str">
            <v>17627396587167993</v>
          </cell>
          <cell r="G451" t="str">
            <v>15</v>
          </cell>
          <cell r="H451" t="str">
            <v>6</v>
          </cell>
          <cell r="I451" t="str">
            <v>8214</v>
          </cell>
        </row>
        <row r="451">
          <cell r="S451">
            <v>0</v>
          </cell>
        </row>
        <row r="451">
          <cell r="U451" t="str">
            <v>12</v>
          </cell>
          <cell r="V451" t="str">
            <v>31</v>
          </cell>
        </row>
        <row r="452">
          <cell r="A452" t="str">
            <v>张磊</v>
          </cell>
          <cell r="B452" t="str">
            <v>城市经理</v>
          </cell>
          <cell r="C452" t="str">
            <v>营销中心-济南营销中心</v>
          </cell>
        </row>
        <row r="452">
          <cell r="E452" t="str">
            <v>城市经理</v>
          </cell>
          <cell r="F452" t="str">
            <v>1762739449036950</v>
          </cell>
          <cell r="G452" t="str">
            <v>15</v>
          </cell>
          <cell r="H452" t="str">
            <v>6</v>
          </cell>
          <cell r="I452" t="str">
            <v>8114</v>
          </cell>
          <cell r="J452" t="str">
            <v>1</v>
          </cell>
          <cell r="K452" t="str">
            <v>25</v>
          </cell>
        </row>
        <row r="452">
          <cell r="Q452" t="str">
            <v>1</v>
          </cell>
        </row>
        <row r="452">
          <cell r="S452">
            <v>1</v>
          </cell>
        </row>
        <row r="452">
          <cell r="V452" t="str">
            <v>31</v>
          </cell>
        </row>
        <row r="453">
          <cell r="A453" t="str">
            <v>胡元骏</v>
          </cell>
          <cell r="B453" t="str">
            <v>未加入考勤组</v>
          </cell>
          <cell r="C453" t="str">
            <v>营销中心-南昌营销中心</v>
          </cell>
        </row>
        <row r="453">
          <cell r="E453" t="str">
            <v>销售专员</v>
          </cell>
          <cell r="F453" t="str">
            <v>17645535941624454</v>
          </cell>
        </row>
        <row r="453">
          <cell r="S453">
            <v>0</v>
          </cell>
        </row>
        <row r="454">
          <cell r="A454" t="str">
            <v>万龙根</v>
          </cell>
          <cell r="B454" t="str">
            <v>未加入考勤组</v>
          </cell>
          <cell r="C454" t="str">
            <v>营销中心-南昌营销中心</v>
          </cell>
        </row>
        <row r="454">
          <cell r="E454" t="str">
            <v>销售专员</v>
          </cell>
          <cell r="F454" t="str">
            <v>17645517579853148</v>
          </cell>
        </row>
        <row r="454">
          <cell r="S454">
            <v>0</v>
          </cell>
        </row>
        <row r="455">
          <cell r="A455" t="str">
            <v>夏明明</v>
          </cell>
          <cell r="B455" t="str">
            <v>未加入考勤组</v>
          </cell>
          <cell r="C455" t="str">
            <v>营销中心-南昌营销中心</v>
          </cell>
        </row>
        <row r="455">
          <cell r="E455" t="str">
            <v>销售专员</v>
          </cell>
          <cell r="F455" t="str">
            <v>17645515191581003</v>
          </cell>
        </row>
        <row r="455">
          <cell r="S455">
            <v>0</v>
          </cell>
        </row>
        <row r="456">
          <cell r="A456" t="str">
            <v>丁应强</v>
          </cell>
          <cell r="B456" t="str">
            <v>上海&amp;成都&amp;深圳销售（9.30-18.30）</v>
          </cell>
          <cell r="C456" t="str">
            <v>营销中心-上海营销二部</v>
          </cell>
        </row>
        <row r="456">
          <cell r="E456" t="str">
            <v>资深销售四级</v>
          </cell>
          <cell r="F456" t="str">
            <v>192825052619965159</v>
          </cell>
          <cell r="G456" t="str">
            <v>16</v>
          </cell>
          <cell r="H456" t="str">
            <v>10</v>
          </cell>
          <cell r="I456" t="str">
            <v>7938</v>
          </cell>
        </row>
        <row r="456">
          <cell r="S456">
            <v>0</v>
          </cell>
        </row>
        <row r="456">
          <cell r="X456" t="str">
            <v>32</v>
          </cell>
        </row>
        <row r="456">
          <cell r="Z456" t="str">
            <v>24</v>
          </cell>
        </row>
        <row r="456">
          <cell r="AH456" t="str">
            <v>24</v>
          </cell>
        </row>
        <row r="456">
          <cell r="AM456" t="str">
            <v>24</v>
          </cell>
        </row>
        <row r="457">
          <cell r="A457" t="str">
            <v>刘欢</v>
          </cell>
          <cell r="B457" t="str">
            <v>上海&amp;成都&amp;深圳销售（9.30-18.30）</v>
          </cell>
          <cell r="C457" t="str">
            <v>营销中心-上海营销二部</v>
          </cell>
        </row>
        <row r="457">
          <cell r="E457" t="str">
            <v>资深销售二级</v>
          </cell>
          <cell r="F457" t="str">
            <v>2526110324678922</v>
          </cell>
          <cell r="G457" t="str">
            <v>20</v>
          </cell>
          <cell r="H457" t="str">
            <v>10</v>
          </cell>
          <cell r="I457" t="str">
            <v>12705</v>
          </cell>
        </row>
        <row r="457">
          <cell r="S457">
            <v>0</v>
          </cell>
        </row>
        <row r="458">
          <cell r="A458" t="str">
            <v>王景武</v>
          </cell>
          <cell r="B458" t="str">
            <v>上海&amp;成都&amp;深圳销售（9.30-18.30）</v>
          </cell>
          <cell r="C458" t="str">
            <v>营销中心-上海营销二部</v>
          </cell>
        </row>
        <row r="458">
          <cell r="E458" t="str">
            <v>资深销售二级</v>
          </cell>
          <cell r="F458" t="str">
            <v>225150083129265826</v>
          </cell>
          <cell r="G458" t="str">
            <v>14</v>
          </cell>
          <cell r="H458" t="str">
            <v>10</v>
          </cell>
          <cell r="I458" t="str">
            <v>9755</v>
          </cell>
          <cell r="J458" t="str">
            <v>1</v>
          </cell>
          <cell r="K458" t="str">
            <v>12</v>
          </cell>
        </row>
        <row r="458">
          <cell r="S458">
            <v>0</v>
          </cell>
        </row>
        <row r="458">
          <cell r="U458" t="str">
            <v>4</v>
          </cell>
          <cell r="V458" t="str">
            <v>32.5</v>
          </cell>
        </row>
        <row r="458">
          <cell r="Z458" t="str">
            <v>8</v>
          </cell>
        </row>
        <row r="458">
          <cell r="AH458" t="str">
            <v>8</v>
          </cell>
        </row>
        <row r="458">
          <cell r="AM458" t="str">
            <v>8</v>
          </cell>
        </row>
        <row r="459">
          <cell r="A459" t="str">
            <v>陈春霞</v>
          </cell>
          <cell r="B459" t="str">
            <v>上海&amp;成都&amp;深圳销售（9.30-18.30）</v>
          </cell>
          <cell r="C459" t="str">
            <v>营销中心-上海营销二部-陈春霞组</v>
          </cell>
        </row>
        <row r="459">
          <cell r="E459" t="str">
            <v>中级销售主管</v>
          </cell>
          <cell r="F459" t="str">
            <v>030543332937820897</v>
          </cell>
          <cell r="G459" t="str">
            <v>20</v>
          </cell>
          <cell r="H459" t="str">
            <v>10</v>
          </cell>
          <cell r="I459" t="str">
            <v>13071</v>
          </cell>
          <cell r="J459" t="str">
            <v>2</v>
          </cell>
          <cell r="K459" t="str">
            <v>17</v>
          </cell>
        </row>
        <row r="459">
          <cell r="S459">
            <v>0</v>
          </cell>
        </row>
        <row r="459">
          <cell r="Z459" t="str">
            <v>16</v>
          </cell>
        </row>
        <row r="459">
          <cell r="AH459" t="str">
            <v>16</v>
          </cell>
        </row>
        <row r="459">
          <cell r="AM459" t="str">
            <v>16</v>
          </cell>
        </row>
        <row r="460">
          <cell r="A460" t="str">
            <v>李赛赛</v>
          </cell>
          <cell r="B460" t="str">
            <v>上海&amp;成都&amp;深圳销售（9.30-18.30）</v>
          </cell>
          <cell r="C460" t="str">
            <v>营销中心-上海营销二部-陈春霞组</v>
          </cell>
        </row>
        <row r="460">
          <cell r="E460" t="str">
            <v>资深销售四级</v>
          </cell>
          <cell r="F460" t="str">
            <v>16841162820549524</v>
          </cell>
          <cell r="G460" t="str">
            <v>20</v>
          </cell>
          <cell r="H460" t="str">
            <v>10</v>
          </cell>
          <cell r="I460" t="str">
            <v>9965</v>
          </cell>
        </row>
        <row r="460">
          <cell r="S460">
            <v>0</v>
          </cell>
        </row>
        <row r="460">
          <cell r="Z460" t="str">
            <v>16</v>
          </cell>
        </row>
        <row r="460">
          <cell r="AH460" t="str">
            <v>16</v>
          </cell>
        </row>
        <row r="460">
          <cell r="AM460" t="str">
            <v>16</v>
          </cell>
        </row>
        <row r="461">
          <cell r="A461" t="str">
            <v>孙路路</v>
          </cell>
          <cell r="B461" t="str">
            <v>上海&amp;成都&amp;深圳销售（9.30-18.30）</v>
          </cell>
          <cell r="C461" t="str">
            <v>营销中心-上海营销二部-陈春霞组</v>
          </cell>
        </row>
        <row r="461">
          <cell r="E461" t="str">
            <v>销售专员</v>
          </cell>
          <cell r="F461" t="str">
            <v>17107273541889101</v>
          </cell>
          <cell r="G461" t="str">
            <v>16</v>
          </cell>
          <cell r="H461" t="str">
            <v>10</v>
          </cell>
          <cell r="I461" t="str">
            <v>11003</v>
          </cell>
          <cell r="J461" t="str">
            <v>1</v>
          </cell>
          <cell r="K461" t="str">
            <v>5</v>
          </cell>
        </row>
        <row r="461">
          <cell r="S461">
            <v>0</v>
          </cell>
        </row>
        <row r="461">
          <cell r="U461" t="str">
            <v>4</v>
          </cell>
          <cell r="V461" t="str">
            <v>16</v>
          </cell>
        </row>
        <row r="461">
          <cell r="X461" t="str">
            <v>1</v>
          </cell>
        </row>
        <row r="461">
          <cell r="Z461" t="str">
            <v>8</v>
          </cell>
        </row>
        <row r="461">
          <cell r="AH461" t="str">
            <v>8</v>
          </cell>
        </row>
        <row r="461">
          <cell r="AM461" t="str">
            <v>8</v>
          </cell>
        </row>
        <row r="462">
          <cell r="A462" t="str">
            <v>邢谢晗</v>
          </cell>
          <cell r="B462" t="str">
            <v>上海&amp;成都&amp;深圳销售（9.30-18.30）</v>
          </cell>
          <cell r="C462" t="str">
            <v>营销中心-上海营销二部-陈春霞组</v>
          </cell>
        </row>
        <row r="462">
          <cell r="E462" t="str">
            <v>销售专员</v>
          </cell>
          <cell r="F462" t="str">
            <v>17544462219741405</v>
          </cell>
          <cell r="G462" t="str">
            <v>16</v>
          </cell>
          <cell r="H462" t="str">
            <v>10</v>
          </cell>
          <cell r="I462" t="str">
            <v>12659</v>
          </cell>
        </row>
        <row r="462">
          <cell r="S462">
            <v>0</v>
          </cell>
        </row>
        <row r="462">
          <cell r="U462" t="str">
            <v>4</v>
          </cell>
        </row>
        <row r="463">
          <cell r="A463" t="str">
            <v>杨骏杰</v>
          </cell>
          <cell r="B463" t="str">
            <v>上海&amp;成都&amp;深圳销售（9.30-18.30）</v>
          </cell>
          <cell r="C463" t="str">
            <v>营销中心-上海营销二部-陈春霞组</v>
          </cell>
        </row>
        <row r="463">
          <cell r="E463" t="str">
            <v>销售专员</v>
          </cell>
          <cell r="F463" t="str">
            <v>17544463794398708</v>
          </cell>
          <cell r="G463" t="str">
            <v>18</v>
          </cell>
          <cell r="H463" t="str">
            <v>10</v>
          </cell>
          <cell r="I463" t="str">
            <v>12839</v>
          </cell>
        </row>
        <row r="463">
          <cell r="S463">
            <v>0</v>
          </cell>
        </row>
        <row r="463">
          <cell r="U463" t="str">
            <v>2</v>
          </cell>
          <cell r="V463" t="str">
            <v>16</v>
          </cell>
        </row>
        <row r="464">
          <cell r="A464" t="str">
            <v>杨召军</v>
          </cell>
          <cell r="B464" t="str">
            <v>上海&amp;成都&amp;深圳销售（9.30-18.30）</v>
          </cell>
          <cell r="C464" t="str">
            <v>营销中心-上海营销二部-陈春霞组</v>
          </cell>
        </row>
        <row r="464">
          <cell r="E464" t="str">
            <v>资深销售一级</v>
          </cell>
          <cell r="F464" t="str">
            <v>144847105726126487</v>
          </cell>
          <cell r="G464" t="str">
            <v>20</v>
          </cell>
          <cell r="H464" t="str">
            <v>10</v>
          </cell>
          <cell r="I464" t="str">
            <v>10321</v>
          </cell>
        </row>
        <row r="464">
          <cell r="S464">
            <v>0</v>
          </cell>
        </row>
        <row r="464">
          <cell r="Z464" t="str">
            <v>8</v>
          </cell>
        </row>
        <row r="464">
          <cell r="AH464" t="str">
            <v>8</v>
          </cell>
        </row>
        <row r="464">
          <cell r="AM464" t="str">
            <v>8</v>
          </cell>
        </row>
        <row r="465">
          <cell r="A465" t="str">
            <v>姚德</v>
          </cell>
          <cell r="B465" t="str">
            <v>上海&amp;成都&amp;深圳销售（9.30-18.30）</v>
          </cell>
          <cell r="C465" t="str">
            <v>营销中心-上海营销二部-陈春霞组</v>
          </cell>
        </row>
        <row r="465">
          <cell r="E465" t="str">
            <v>销售专员</v>
          </cell>
          <cell r="F465" t="str">
            <v>17109113425691809</v>
          </cell>
          <cell r="G465" t="str">
            <v>8</v>
          </cell>
          <cell r="H465" t="str">
            <v>10</v>
          </cell>
          <cell r="I465" t="str">
            <v>10663</v>
          </cell>
        </row>
        <row r="465">
          <cell r="S465">
            <v>0</v>
          </cell>
        </row>
        <row r="465">
          <cell r="U465" t="str">
            <v>12</v>
          </cell>
        </row>
        <row r="466">
          <cell r="A466" t="str">
            <v>易初（离职）</v>
          </cell>
          <cell r="B466" t="str">
            <v>未加入考勤组</v>
          </cell>
          <cell r="C466" t="str">
            <v>营销中心-上海营销二部-陈春霞组</v>
          </cell>
        </row>
        <row r="466">
          <cell r="E466" t="str">
            <v>销售专员</v>
          </cell>
          <cell r="F466" t="str">
            <v>17599755095803063</v>
          </cell>
          <cell r="G466" t="str">
            <v>15</v>
          </cell>
          <cell r="H466" t="str">
            <v>6</v>
          </cell>
          <cell r="I466" t="str">
            <v>7549</v>
          </cell>
        </row>
        <row r="466">
          <cell r="R466" t="str">
            <v>1</v>
          </cell>
          <cell r="S466">
            <v>1</v>
          </cell>
        </row>
        <row r="466">
          <cell r="V466" t="str">
            <v>16</v>
          </cell>
        </row>
        <row r="467">
          <cell r="A467" t="str">
            <v>张小高</v>
          </cell>
          <cell r="B467" t="str">
            <v>上海&amp;成都&amp;深圳销售（9.30-18.30）</v>
          </cell>
          <cell r="C467" t="str">
            <v>营销中心-上海营销二部-陈春霞组</v>
          </cell>
        </row>
        <row r="467">
          <cell r="E467" t="str">
            <v>资深销售一级</v>
          </cell>
          <cell r="F467" t="str">
            <v>1691460763864826</v>
          </cell>
          <cell r="G467" t="str">
            <v>15</v>
          </cell>
          <cell r="H467" t="str">
            <v>10</v>
          </cell>
          <cell r="I467" t="str">
            <v>10512</v>
          </cell>
        </row>
        <row r="467">
          <cell r="S467">
            <v>0</v>
          </cell>
        </row>
        <row r="467">
          <cell r="U467" t="str">
            <v>2</v>
          </cell>
          <cell r="V467" t="str">
            <v>32</v>
          </cell>
        </row>
        <row r="467">
          <cell r="Z467" t="str">
            <v>16</v>
          </cell>
        </row>
        <row r="467">
          <cell r="AH467" t="str">
            <v>16</v>
          </cell>
        </row>
        <row r="467">
          <cell r="AM467" t="str">
            <v>16</v>
          </cell>
        </row>
        <row r="468">
          <cell r="A468" t="str">
            <v>张皓雄</v>
          </cell>
          <cell r="B468" t="str">
            <v>上海&amp;成都&amp;深圳销售（9.30-18.30）</v>
          </cell>
          <cell r="C468" t="str">
            <v>营销中心-上海营销二部-陈春霞组</v>
          </cell>
        </row>
        <row r="468">
          <cell r="E468" t="str">
            <v>销售专员</v>
          </cell>
          <cell r="F468" t="str">
            <v>17621350075543023</v>
          </cell>
          <cell r="G468" t="str">
            <v>20</v>
          </cell>
          <cell r="H468" t="str">
            <v>8</v>
          </cell>
          <cell r="I468" t="str">
            <v>11374</v>
          </cell>
        </row>
        <row r="468">
          <cell r="L468" t="str">
            <v>1</v>
          </cell>
          <cell r="M468" t="str">
            <v>76</v>
          </cell>
        </row>
        <row r="468">
          <cell r="S468">
            <v>0</v>
          </cell>
        </row>
        <row r="468">
          <cell r="V468" t="str">
            <v>43.04</v>
          </cell>
        </row>
        <row r="469">
          <cell r="A469" t="str">
            <v>周明</v>
          </cell>
          <cell r="B469" t="str">
            <v>上海&amp;成都&amp;深圳销售（9.30-18.30）</v>
          </cell>
          <cell r="C469" t="str">
            <v>营销中心-上海营销二部-陈春霞组</v>
          </cell>
        </row>
        <row r="469">
          <cell r="E469" t="str">
            <v>资深销售一级</v>
          </cell>
          <cell r="F469" t="str">
            <v>18243838695974</v>
          </cell>
          <cell r="G469" t="str">
            <v>20</v>
          </cell>
          <cell r="H469" t="str">
            <v>10</v>
          </cell>
          <cell r="I469" t="str">
            <v>12217</v>
          </cell>
        </row>
        <row r="469">
          <cell r="S469">
            <v>0</v>
          </cell>
        </row>
        <row r="470">
          <cell r="A470" t="str">
            <v>高岩</v>
          </cell>
          <cell r="B470" t="str">
            <v>上海&amp;成都&amp;深圳销售（9.30-18.30）</v>
          </cell>
          <cell r="C470" t="str">
            <v>营销中心-上海营销二部-刘伦星组</v>
          </cell>
        </row>
        <row r="470">
          <cell r="E470" t="str">
            <v>销售专员</v>
          </cell>
          <cell r="F470" t="str">
            <v>17430410455234942</v>
          </cell>
          <cell r="G470" t="str">
            <v>20</v>
          </cell>
          <cell r="H470" t="str">
            <v>10</v>
          </cell>
          <cell r="I470" t="str">
            <v>11373</v>
          </cell>
        </row>
        <row r="470">
          <cell r="S470">
            <v>0</v>
          </cell>
        </row>
        <row r="470">
          <cell r="Z470" t="str">
            <v>8</v>
          </cell>
        </row>
        <row r="470">
          <cell r="AH470" t="str">
            <v>8</v>
          </cell>
        </row>
        <row r="470">
          <cell r="AM470" t="str">
            <v>8</v>
          </cell>
        </row>
        <row r="471">
          <cell r="A471" t="str">
            <v>刘伦星</v>
          </cell>
          <cell r="B471" t="str">
            <v>上海&amp;成都&amp;深圳销售（9.30-18.30）</v>
          </cell>
          <cell r="C471" t="str">
            <v>营销中心-上海营销二部-刘伦星组</v>
          </cell>
        </row>
        <row r="471">
          <cell r="E471" t="str">
            <v>中级销售主管</v>
          </cell>
          <cell r="F471" t="str">
            <v>054058110120850641</v>
          </cell>
          <cell r="G471" t="str">
            <v>20</v>
          </cell>
          <cell r="H471" t="str">
            <v>10</v>
          </cell>
          <cell r="I471" t="str">
            <v>10555</v>
          </cell>
        </row>
        <row r="471">
          <cell r="S471">
            <v>0</v>
          </cell>
        </row>
        <row r="472">
          <cell r="A472" t="str">
            <v>彭朝磊</v>
          </cell>
          <cell r="B472" t="str">
            <v>上海&amp;成都&amp;深圳销售（9.30-18.30）</v>
          </cell>
          <cell r="C472" t="str">
            <v>营销中心-上海营销二部-刘伦星组</v>
          </cell>
        </row>
        <row r="472">
          <cell r="E472" t="str">
            <v>销售专员</v>
          </cell>
          <cell r="F472" t="str">
            <v>17266256687544801</v>
          </cell>
          <cell r="G472" t="str">
            <v>20</v>
          </cell>
          <cell r="H472" t="str">
            <v>10</v>
          </cell>
          <cell r="I472" t="str">
            <v>10505</v>
          </cell>
        </row>
        <row r="472">
          <cell r="S472">
            <v>0</v>
          </cell>
        </row>
        <row r="473">
          <cell r="A473" t="str">
            <v>沈惠</v>
          </cell>
          <cell r="B473" t="str">
            <v>上海&amp;成都&amp;深圳销售（9.30-18.30）</v>
          </cell>
          <cell r="C473" t="str">
            <v>营销中心-上海营销二部-刘伦星组</v>
          </cell>
        </row>
        <row r="473">
          <cell r="E473" t="str">
            <v>销售专员</v>
          </cell>
          <cell r="F473" t="str">
            <v>17621387582965244</v>
          </cell>
          <cell r="G473" t="str">
            <v>19</v>
          </cell>
          <cell r="H473" t="str">
            <v>8</v>
          </cell>
          <cell r="I473" t="str">
            <v>9447</v>
          </cell>
        </row>
        <row r="473">
          <cell r="Q473" t="str">
            <v>1</v>
          </cell>
        </row>
        <row r="473">
          <cell r="S473">
            <v>1</v>
          </cell>
        </row>
        <row r="473">
          <cell r="V473" t="str">
            <v>21.5</v>
          </cell>
        </row>
        <row r="473">
          <cell r="Z473" t="str">
            <v>8</v>
          </cell>
        </row>
        <row r="473">
          <cell r="AH473" t="str">
            <v>8</v>
          </cell>
        </row>
        <row r="473">
          <cell r="AM473" t="str">
            <v>8</v>
          </cell>
        </row>
        <row r="474">
          <cell r="A474" t="str">
            <v>施俊杰</v>
          </cell>
          <cell r="B474" t="str">
            <v>上海&amp;成都&amp;深圳销售（9.30-18.30）</v>
          </cell>
          <cell r="C474" t="str">
            <v>营销中心-上海营销二部-刘伦星组</v>
          </cell>
        </row>
        <row r="474">
          <cell r="E474" t="str">
            <v>资深销售五级</v>
          </cell>
          <cell r="F474" t="str">
            <v>171271788191411</v>
          </cell>
          <cell r="G474" t="str">
            <v>19</v>
          </cell>
          <cell r="H474" t="str">
            <v>10</v>
          </cell>
          <cell r="I474" t="str">
            <v>9463</v>
          </cell>
        </row>
        <row r="474">
          <cell r="S474">
            <v>0</v>
          </cell>
        </row>
        <row r="474">
          <cell r="X474" t="str">
            <v>8</v>
          </cell>
        </row>
        <row r="475">
          <cell r="A475" t="str">
            <v>王忠于</v>
          </cell>
          <cell r="B475" t="str">
            <v>上海&amp;成都&amp;深圳销售（9.30-18.30）</v>
          </cell>
          <cell r="C475" t="str">
            <v>营销中心-上海营销二部-刘伦星组</v>
          </cell>
        </row>
        <row r="475">
          <cell r="E475" t="str">
            <v>销售专员</v>
          </cell>
          <cell r="F475" t="str">
            <v>17548773200707306</v>
          </cell>
          <cell r="G475" t="str">
            <v>20</v>
          </cell>
          <cell r="H475" t="str">
            <v>10</v>
          </cell>
          <cell r="I475" t="str">
            <v>10877</v>
          </cell>
        </row>
        <row r="475">
          <cell r="S475">
            <v>0</v>
          </cell>
        </row>
        <row r="475">
          <cell r="Z475" t="str">
            <v>8</v>
          </cell>
        </row>
        <row r="475">
          <cell r="AH475" t="str">
            <v>8</v>
          </cell>
        </row>
        <row r="475">
          <cell r="AM475" t="str">
            <v>8</v>
          </cell>
        </row>
        <row r="476">
          <cell r="A476" t="str">
            <v>翁良</v>
          </cell>
          <cell r="B476" t="str">
            <v>上海&amp;成都&amp;深圳销售（9.30-18.30）</v>
          </cell>
          <cell r="C476" t="str">
            <v>营销中心-上海营销二部-刘伦星组</v>
          </cell>
        </row>
        <row r="476">
          <cell r="E476" t="str">
            <v>销售专员</v>
          </cell>
          <cell r="F476" t="str">
            <v>17609256902617401</v>
          </cell>
          <cell r="G476" t="str">
            <v>20</v>
          </cell>
          <cell r="H476" t="str">
            <v>10</v>
          </cell>
          <cell r="I476" t="str">
            <v>9902</v>
          </cell>
        </row>
        <row r="476">
          <cell r="S476">
            <v>0</v>
          </cell>
        </row>
        <row r="476">
          <cell r="V476" t="str">
            <v>21.47</v>
          </cell>
        </row>
        <row r="477">
          <cell r="A477" t="str">
            <v>展小茸</v>
          </cell>
          <cell r="B477" t="str">
            <v>上海&amp;成都&amp;深圳销售（9.30-18.30）</v>
          </cell>
          <cell r="C477" t="str">
            <v>营销中心-上海营销二部-刘伦星组</v>
          </cell>
        </row>
        <row r="477">
          <cell r="E477" t="str">
            <v>销售专员</v>
          </cell>
          <cell r="F477" t="str">
            <v>17133196846057847</v>
          </cell>
          <cell r="G477" t="str">
            <v>20</v>
          </cell>
          <cell r="H477" t="str">
            <v>10</v>
          </cell>
          <cell r="I477" t="str">
            <v>9952</v>
          </cell>
        </row>
        <row r="477">
          <cell r="S477">
            <v>0</v>
          </cell>
        </row>
        <row r="477">
          <cell r="X477" t="str">
            <v>1</v>
          </cell>
        </row>
        <row r="478">
          <cell r="A478" t="str">
            <v>赵纪元</v>
          </cell>
          <cell r="B478" t="str">
            <v>上海&amp;成都&amp;深圳销售（9.30-18.30）</v>
          </cell>
          <cell r="C478" t="str">
            <v>营销中心-上海营销二部-刘伦星组</v>
          </cell>
        </row>
        <row r="478">
          <cell r="E478" t="str">
            <v>销售专员</v>
          </cell>
          <cell r="F478" t="str">
            <v>1743991312776658</v>
          </cell>
          <cell r="G478" t="str">
            <v>20</v>
          </cell>
          <cell r="H478" t="str">
            <v>10</v>
          </cell>
          <cell r="I478" t="str">
            <v>10799</v>
          </cell>
        </row>
        <row r="478">
          <cell r="S478">
            <v>0</v>
          </cell>
        </row>
        <row r="479">
          <cell r="A479" t="str">
            <v>周子涛</v>
          </cell>
          <cell r="B479" t="str">
            <v>上海&amp;成都&amp;深圳销售（9.30-18.30）</v>
          </cell>
          <cell r="C479" t="str">
            <v>营销中心-上海营销二部-刘伦星组</v>
          </cell>
        </row>
        <row r="479">
          <cell r="E479" t="str">
            <v>资深销售一级</v>
          </cell>
          <cell r="F479" t="str">
            <v>17452005248411103</v>
          </cell>
          <cell r="G479" t="str">
            <v>19</v>
          </cell>
          <cell r="H479" t="str">
            <v>10</v>
          </cell>
          <cell r="I479" t="str">
            <v>10343</v>
          </cell>
        </row>
        <row r="479">
          <cell r="S479">
            <v>0</v>
          </cell>
        </row>
        <row r="479">
          <cell r="W479" t="str">
            <v>1</v>
          </cell>
        </row>
        <row r="480">
          <cell r="A480" t="str">
            <v>陈慧</v>
          </cell>
          <cell r="B480" t="str">
            <v>上海办公室</v>
          </cell>
          <cell r="C480" t="str">
            <v>营销中心-上海营销二部-吴菲组</v>
          </cell>
        </row>
        <row r="480">
          <cell r="E480" t="str">
            <v>运营专员</v>
          </cell>
          <cell r="F480" t="str">
            <v>10472516641217567</v>
          </cell>
          <cell r="G480" t="str">
            <v>20</v>
          </cell>
          <cell r="H480" t="str">
            <v>10</v>
          </cell>
          <cell r="I480" t="str">
            <v>9848</v>
          </cell>
        </row>
        <row r="480">
          <cell r="S480">
            <v>0</v>
          </cell>
        </row>
        <row r="480">
          <cell r="X480" t="str">
            <v>3</v>
          </cell>
        </row>
        <row r="480">
          <cell r="Z480" t="str">
            <v>16</v>
          </cell>
        </row>
        <row r="480">
          <cell r="AH480" t="str">
            <v>16</v>
          </cell>
        </row>
        <row r="480">
          <cell r="AM480" t="str">
            <v>16</v>
          </cell>
        </row>
        <row r="481">
          <cell r="A481" t="str">
            <v>雷雪</v>
          </cell>
          <cell r="B481" t="str">
            <v>上海办公室</v>
          </cell>
          <cell r="C481" t="str">
            <v>营销中心-上海营销二部-吴菲组</v>
          </cell>
        </row>
        <row r="481">
          <cell r="E481" t="str">
            <v>运营专员</v>
          </cell>
          <cell r="F481" t="str">
            <v>16212183022813314</v>
          </cell>
          <cell r="G481" t="str">
            <v>22</v>
          </cell>
          <cell r="H481" t="str">
            <v>10</v>
          </cell>
          <cell r="I481" t="str">
            <v>10883</v>
          </cell>
        </row>
        <row r="481">
          <cell r="S481">
            <v>0</v>
          </cell>
        </row>
        <row r="481">
          <cell r="AH481" t="str">
            <v>16</v>
          </cell>
        </row>
        <row r="481">
          <cell r="AM481" t="str">
            <v>16</v>
          </cell>
        </row>
        <row r="482">
          <cell r="A482" t="str">
            <v>吴菲</v>
          </cell>
          <cell r="B482" t="str">
            <v>上海办公室</v>
          </cell>
          <cell r="C482" t="str">
            <v>营销中心-上海营销二部-吴菲组</v>
          </cell>
        </row>
        <row r="482">
          <cell r="E482" t="str">
            <v>运营主管</v>
          </cell>
          <cell r="F482" t="str">
            <v>2162222817702014</v>
          </cell>
          <cell r="G482" t="str">
            <v>19</v>
          </cell>
          <cell r="H482" t="str">
            <v>10</v>
          </cell>
          <cell r="I482" t="str">
            <v>9702</v>
          </cell>
        </row>
        <row r="482">
          <cell r="S482">
            <v>0</v>
          </cell>
        </row>
        <row r="482">
          <cell r="W482" t="str">
            <v>1</v>
          </cell>
        </row>
        <row r="483">
          <cell r="A483" t="str">
            <v>许慧</v>
          </cell>
          <cell r="B483" t="str">
            <v>上海办公室</v>
          </cell>
          <cell r="C483" t="str">
            <v>营销中心-上海营销二部-吴菲组</v>
          </cell>
        </row>
        <row r="483">
          <cell r="E483" t="str">
            <v>运营专员</v>
          </cell>
          <cell r="F483" t="str">
            <v>30574832621133743</v>
          </cell>
          <cell r="G483" t="str">
            <v>19</v>
          </cell>
          <cell r="H483" t="str">
            <v>10</v>
          </cell>
          <cell r="I483" t="str">
            <v>9794</v>
          </cell>
        </row>
        <row r="483">
          <cell r="S483">
            <v>0</v>
          </cell>
        </row>
        <row r="483">
          <cell r="V483" t="str">
            <v>16</v>
          </cell>
          <cell r="W483" t="str">
            <v>1</v>
          </cell>
        </row>
        <row r="483">
          <cell r="Y483" t="str">
            <v>1</v>
          </cell>
          <cell r="Z483" t="str">
            <v>8</v>
          </cell>
        </row>
        <row r="483">
          <cell r="AH483" t="str">
            <v>16</v>
          </cell>
        </row>
        <row r="483">
          <cell r="AJ483" t="str">
            <v>8</v>
          </cell>
        </row>
        <row r="483">
          <cell r="AM483" t="str">
            <v>8</v>
          </cell>
        </row>
        <row r="484">
          <cell r="A484" t="str">
            <v>张俊</v>
          </cell>
          <cell r="B484" t="str">
            <v>上海办公室</v>
          </cell>
          <cell r="C484" t="str">
            <v>营销中心-上海营销二部-吴菲组</v>
          </cell>
        </row>
        <row r="484">
          <cell r="E484" t="str">
            <v>运营专员</v>
          </cell>
          <cell r="F484" t="str">
            <v>16847218124337582</v>
          </cell>
          <cell r="G484" t="str">
            <v>20</v>
          </cell>
          <cell r="H484" t="str">
            <v>10</v>
          </cell>
          <cell r="I484" t="str">
            <v>9844</v>
          </cell>
          <cell r="J484" t="str">
            <v>3</v>
          </cell>
          <cell r="K484" t="str">
            <v>5</v>
          </cell>
        </row>
        <row r="484">
          <cell r="S484">
            <v>0</v>
          </cell>
        </row>
        <row r="484">
          <cell r="Z484" t="str">
            <v>16</v>
          </cell>
        </row>
        <row r="484">
          <cell r="AH484" t="str">
            <v>16</v>
          </cell>
        </row>
        <row r="484">
          <cell r="AM484" t="str">
            <v>16</v>
          </cell>
        </row>
        <row r="485">
          <cell r="A485" t="str">
            <v>翟建霞</v>
          </cell>
          <cell r="B485" t="str">
            <v>上海&amp;成都&amp;深圳销售（9.30-18.30）</v>
          </cell>
          <cell r="C485" t="str">
            <v>营销中心-上海营销三部</v>
          </cell>
        </row>
        <row r="485">
          <cell r="E485" t="str">
            <v>销售专员</v>
          </cell>
          <cell r="F485" t="str">
            <v>17599754180689717</v>
          </cell>
          <cell r="G485" t="str">
            <v>20</v>
          </cell>
          <cell r="H485" t="str">
            <v>10</v>
          </cell>
          <cell r="I485" t="str">
            <v>9814</v>
          </cell>
          <cell r="J485" t="str">
            <v>3</v>
          </cell>
          <cell r="K485" t="str">
            <v>10</v>
          </cell>
        </row>
        <row r="485">
          <cell r="S485">
            <v>0</v>
          </cell>
        </row>
        <row r="485">
          <cell r="V485" t="str">
            <v>16</v>
          </cell>
        </row>
        <row r="486">
          <cell r="A486" t="str">
            <v>曹龙飞</v>
          </cell>
          <cell r="B486" t="str">
            <v>上海&amp;成都&amp;深圳销售（9.30-18.30）</v>
          </cell>
          <cell r="C486" t="str">
            <v>营销中心-上海营销三部-韩丽丽组</v>
          </cell>
        </row>
        <row r="486">
          <cell r="E486" t="str">
            <v>销售专员</v>
          </cell>
          <cell r="F486" t="str">
            <v>17301664318535768</v>
          </cell>
          <cell r="G486" t="str">
            <v>20</v>
          </cell>
          <cell r="H486" t="str">
            <v>10</v>
          </cell>
          <cell r="I486" t="str">
            <v>10207</v>
          </cell>
        </row>
        <row r="486">
          <cell r="S486">
            <v>0</v>
          </cell>
        </row>
        <row r="486">
          <cell r="V486" t="str">
            <v>16</v>
          </cell>
        </row>
        <row r="486">
          <cell r="Y486" t="str">
            <v>0.5</v>
          </cell>
        </row>
        <row r="487">
          <cell r="A487" t="str">
            <v>杜青青（离职）</v>
          </cell>
          <cell r="B487" t="str">
            <v>未加入考勤组</v>
          </cell>
          <cell r="C487" t="str">
            <v>营销中心-上海营销三部-韩丽丽组</v>
          </cell>
        </row>
        <row r="487">
          <cell r="E487" t="str">
            <v>销售专员</v>
          </cell>
          <cell r="F487" t="str">
            <v>17453736651506796</v>
          </cell>
          <cell r="G487" t="str">
            <v>18</v>
          </cell>
          <cell r="H487" t="str">
            <v>8</v>
          </cell>
          <cell r="I487" t="str">
            <v>9668</v>
          </cell>
        </row>
        <row r="487">
          <cell r="R487" t="str">
            <v>1</v>
          </cell>
          <cell r="S487">
            <v>1</v>
          </cell>
        </row>
        <row r="487">
          <cell r="V487" t="str">
            <v>16</v>
          </cell>
          <cell r="W487" t="str">
            <v>1</v>
          </cell>
        </row>
        <row r="487">
          <cell r="Z487" t="str">
            <v>8</v>
          </cell>
        </row>
        <row r="487">
          <cell r="AH487" t="str">
            <v>8</v>
          </cell>
        </row>
        <row r="487">
          <cell r="AM487" t="str">
            <v>8</v>
          </cell>
        </row>
        <row r="488">
          <cell r="A488" t="str">
            <v>韩丽丽</v>
          </cell>
          <cell r="B488" t="str">
            <v>上海&amp;成都&amp;深圳销售（9.30-18.30）</v>
          </cell>
          <cell r="C488" t="str">
            <v>营销中心-上海营销三部-韩丽丽组</v>
          </cell>
        </row>
        <row r="488">
          <cell r="E488" t="str">
            <v>中级销售主管</v>
          </cell>
          <cell r="F488" t="str">
            <v>16054916165302958</v>
          </cell>
          <cell r="G488" t="str">
            <v>20</v>
          </cell>
          <cell r="H488" t="str">
            <v>10</v>
          </cell>
          <cell r="I488" t="str">
            <v>12241</v>
          </cell>
        </row>
        <row r="488">
          <cell r="S488">
            <v>0</v>
          </cell>
        </row>
        <row r="488">
          <cell r="V488" t="str">
            <v>16</v>
          </cell>
        </row>
        <row r="489">
          <cell r="A489" t="str">
            <v>秦加成</v>
          </cell>
          <cell r="B489" t="str">
            <v>上海&amp;成都&amp;深圳销售（9.30-18.30）</v>
          </cell>
          <cell r="C489" t="str">
            <v>营销中心-上海营销三部-韩丽丽组</v>
          </cell>
        </row>
        <row r="489">
          <cell r="E489" t="str">
            <v>资深销售一级</v>
          </cell>
          <cell r="F489" t="str">
            <v>1709689906763756</v>
          </cell>
          <cell r="G489" t="str">
            <v>18</v>
          </cell>
          <cell r="H489" t="str">
            <v>10</v>
          </cell>
          <cell r="I489" t="str">
            <v>9480</v>
          </cell>
        </row>
        <row r="489">
          <cell r="S489">
            <v>0</v>
          </cell>
        </row>
        <row r="489">
          <cell r="U489" t="str">
            <v>1.94</v>
          </cell>
        </row>
        <row r="489">
          <cell r="Y489" t="str">
            <v>1.5</v>
          </cell>
        </row>
        <row r="490">
          <cell r="A490" t="str">
            <v>赵红</v>
          </cell>
          <cell r="B490" t="str">
            <v>上海&amp;成都&amp;深圳销售（9.30-18.30）</v>
          </cell>
          <cell r="C490" t="str">
            <v>营销中心-上海营销三部-韩丽丽组</v>
          </cell>
        </row>
        <row r="490">
          <cell r="E490" t="str">
            <v>销售专员</v>
          </cell>
          <cell r="F490" t="str">
            <v>17454603067218882</v>
          </cell>
          <cell r="G490" t="str">
            <v>20</v>
          </cell>
          <cell r="H490" t="str">
            <v>10</v>
          </cell>
          <cell r="I490" t="str">
            <v>10135</v>
          </cell>
          <cell r="J490" t="str">
            <v>2</v>
          </cell>
          <cell r="K490" t="str">
            <v>10</v>
          </cell>
        </row>
        <row r="490">
          <cell r="S490">
            <v>0</v>
          </cell>
        </row>
        <row r="490">
          <cell r="W490" t="str">
            <v>0.5</v>
          </cell>
        </row>
        <row r="491">
          <cell r="A491" t="str">
            <v>程金殷</v>
          </cell>
          <cell r="B491" t="str">
            <v>上海办公室</v>
          </cell>
          <cell r="C491" t="str">
            <v>营销中心-上海营销三部-李梦组</v>
          </cell>
        </row>
        <row r="491">
          <cell r="E491" t="str">
            <v>运营专员</v>
          </cell>
          <cell r="F491" t="str">
            <v>17266256505736310</v>
          </cell>
          <cell r="G491" t="str">
            <v>24</v>
          </cell>
          <cell r="H491" t="str">
            <v>10</v>
          </cell>
          <cell r="I491" t="str">
            <v>11993</v>
          </cell>
        </row>
        <row r="491">
          <cell r="S491">
            <v>0</v>
          </cell>
        </row>
        <row r="491">
          <cell r="W491" t="str">
            <v>0.5</v>
          </cell>
        </row>
        <row r="491">
          <cell r="AH491" t="str">
            <v>32</v>
          </cell>
        </row>
        <row r="491">
          <cell r="AJ491" t="str">
            <v>32</v>
          </cell>
        </row>
        <row r="492">
          <cell r="A492" t="str">
            <v>黄娜</v>
          </cell>
          <cell r="B492" t="str">
            <v>上海办公室</v>
          </cell>
          <cell r="C492" t="str">
            <v>营销中心-上海营销三部-李梦组</v>
          </cell>
        </row>
        <row r="492">
          <cell r="E492" t="str">
            <v>运营专员</v>
          </cell>
          <cell r="F492" t="str">
            <v>17083076962455586</v>
          </cell>
          <cell r="G492" t="str">
            <v>22</v>
          </cell>
          <cell r="H492" t="str">
            <v>10</v>
          </cell>
          <cell r="I492" t="str">
            <v>10927</v>
          </cell>
        </row>
        <row r="492">
          <cell r="S492">
            <v>0</v>
          </cell>
        </row>
        <row r="492">
          <cell r="AH492" t="str">
            <v>16</v>
          </cell>
        </row>
        <row r="492">
          <cell r="AJ492" t="str">
            <v>16</v>
          </cell>
        </row>
        <row r="493">
          <cell r="A493" t="str">
            <v>李梦</v>
          </cell>
          <cell r="B493" t="str">
            <v>上海办公室</v>
          </cell>
          <cell r="C493" t="str">
            <v>营销中心-上海营销三部-李梦组</v>
          </cell>
        </row>
        <row r="493">
          <cell r="E493" t="str">
            <v>运营主管</v>
          </cell>
          <cell r="F493" t="str">
            <v>1531514851846616</v>
          </cell>
          <cell r="G493" t="str">
            <v>20</v>
          </cell>
          <cell r="H493" t="str">
            <v>10</v>
          </cell>
          <cell r="I493" t="str">
            <v>10090</v>
          </cell>
        </row>
        <row r="493">
          <cell r="S493">
            <v>0</v>
          </cell>
        </row>
        <row r="493">
          <cell r="V493" t="str">
            <v>16</v>
          </cell>
        </row>
        <row r="494">
          <cell r="A494" t="str">
            <v>宋洪丰</v>
          </cell>
          <cell r="B494" t="str">
            <v>上海办公室</v>
          </cell>
          <cell r="C494" t="str">
            <v>营销中心-上海营销三部-李梦组</v>
          </cell>
        </row>
        <row r="494">
          <cell r="E494" t="str">
            <v>运营专员</v>
          </cell>
          <cell r="F494" t="str">
            <v>181957411223407377</v>
          </cell>
          <cell r="G494" t="str">
            <v>21</v>
          </cell>
          <cell r="H494" t="str">
            <v>10</v>
          </cell>
          <cell r="I494" t="str">
            <v>10560</v>
          </cell>
        </row>
        <row r="494">
          <cell r="S494">
            <v>0</v>
          </cell>
        </row>
        <row r="494">
          <cell r="W494" t="str">
            <v>1</v>
          </cell>
        </row>
        <row r="494">
          <cell r="AH494" t="str">
            <v>16</v>
          </cell>
        </row>
        <row r="494">
          <cell r="AJ494" t="str">
            <v>16</v>
          </cell>
        </row>
        <row r="495">
          <cell r="A495" t="str">
            <v>左楠</v>
          </cell>
          <cell r="B495" t="str">
            <v>上海办公室</v>
          </cell>
          <cell r="C495" t="str">
            <v>营销中心-上海营销三部-李梦组</v>
          </cell>
        </row>
        <row r="495">
          <cell r="E495" t="str">
            <v>运营专员</v>
          </cell>
          <cell r="F495" t="str">
            <v>16212184518227738</v>
          </cell>
        </row>
        <row r="495">
          <cell r="H495" t="str">
            <v>10</v>
          </cell>
        </row>
        <row r="495">
          <cell r="S495">
            <v>0</v>
          </cell>
        </row>
        <row r="495">
          <cell r="AB495" t="str">
            <v>20</v>
          </cell>
        </row>
        <row r="496">
          <cell r="A496" t="str">
            <v>方世军</v>
          </cell>
          <cell r="B496" t="str">
            <v>上海&amp;成都&amp;深圳销售（9.30-18.30）</v>
          </cell>
          <cell r="C496" t="str">
            <v>营销中心-上海营销三部-万建国组</v>
          </cell>
        </row>
        <row r="496">
          <cell r="E496" t="str">
            <v>资深销售三级</v>
          </cell>
          <cell r="F496" t="str">
            <v>116346624225665982</v>
          </cell>
          <cell r="G496" t="str">
            <v>20</v>
          </cell>
          <cell r="H496" t="str">
            <v>10</v>
          </cell>
          <cell r="I496" t="str">
            <v>9522</v>
          </cell>
        </row>
        <row r="496">
          <cell r="S496">
            <v>0</v>
          </cell>
        </row>
        <row r="496">
          <cell r="Z496" t="str">
            <v>16</v>
          </cell>
        </row>
        <row r="496">
          <cell r="AF496" t="str">
            <v>1</v>
          </cell>
        </row>
        <row r="496">
          <cell r="AH496" t="str">
            <v>16</v>
          </cell>
        </row>
        <row r="496">
          <cell r="AM496" t="str">
            <v>16</v>
          </cell>
        </row>
        <row r="497">
          <cell r="A497" t="str">
            <v>田永嘉</v>
          </cell>
          <cell r="B497" t="str">
            <v>上海&amp;成都&amp;深圳销售（9.30-18.30）</v>
          </cell>
          <cell r="C497" t="str">
            <v>营销中心-上海营销三部-万建国组</v>
          </cell>
        </row>
        <row r="497">
          <cell r="E497" t="str">
            <v>销售专员</v>
          </cell>
          <cell r="F497" t="str">
            <v>17109003468562930</v>
          </cell>
          <cell r="G497" t="str">
            <v>18</v>
          </cell>
          <cell r="H497" t="str">
            <v>10</v>
          </cell>
          <cell r="I497" t="str">
            <v>11062</v>
          </cell>
        </row>
        <row r="497">
          <cell r="S497">
            <v>0</v>
          </cell>
        </row>
        <row r="497">
          <cell r="W497" t="str">
            <v>2</v>
          </cell>
        </row>
        <row r="497">
          <cell r="Z497" t="str">
            <v>16</v>
          </cell>
        </row>
        <row r="497">
          <cell r="AH497" t="str">
            <v>16</v>
          </cell>
        </row>
        <row r="497">
          <cell r="AM497" t="str">
            <v>16</v>
          </cell>
        </row>
        <row r="498">
          <cell r="A498" t="str">
            <v>万建国</v>
          </cell>
          <cell r="B498" t="str">
            <v>上海&amp;成都&amp;深圳销售（9.30-18.30）</v>
          </cell>
          <cell r="C498" t="str">
            <v>营销中心-上海营销三部-万建国组</v>
          </cell>
        </row>
        <row r="498">
          <cell r="E498" t="str">
            <v>中级销售主管</v>
          </cell>
          <cell r="F498" t="str">
            <v>033117492319971978</v>
          </cell>
          <cell r="G498" t="str">
            <v>20</v>
          </cell>
          <cell r="H498" t="str">
            <v>10</v>
          </cell>
          <cell r="I498" t="str">
            <v>9538</v>
          </cell>
          <cell r="J498" t="str">
            <v>4</v>
          </cell>
          <cell r="K498" t="str">
            <v>11</v>
          </cell>
        </row>
        <row r="498">
          <cell r="S498">
            <v>0</v>
          </cell>
        </row>
        <row r="498">
          <cell r="V498" t="str">
            <v>4</v>
          </cell>
        </row>
        <row r="498">
          <cell r="X498" t="str">
            <v>5</v>
          </cell>
        </row>
        <row r="499">
          <cell r="A499" t="str">
            <v>王少辉</v>
          </cell>
          <cell r="B499" t="str">
            <v>上海&amp;成都&amp;深圳销售（9.30-18.30）</v>
          </cell>
          <cell r="C499" t="str">
            <v>营销中心-上海营销三部-万建国组</v>
          </cell>
        </row>
        <row r="499">
          <cell r="E499" t="str">
            <v>销售专员</v>
          </cell>
          <cell r="F499" t="str">
            <v>17554822390987131</v>
          </cell>
          <cell r="G499" t="str">
            <v>19</v>
          </cell>
          <cell r="H499" t="str">
            <v>10</v>
          </cell>
          <cell r="I499" t="str">
            <v>10661</v>
          </cell>
          <cell r="J499" t="str">
            <v>1</v>
          </cell>
          <cell r="K499" t="str">
            <v>1</v>
          </cell>
        </row>
        <row r="499">
          <cell r="S499">
            <v>0</v>
          </cell>
        </row>
        <row r="499">
          <cell r="V499" t="str">
            <v>8</v>
          </cell>
        </row>
        <row r="500">
          <cell r="A500" t="str">
            <v>熊培乐</v>
          </cell>
          <cell r="B500" t="str">
            <v>上海&amp;成都&amp;深圳销售（9.30-18.30）</v>
          </cell>
          <cell r="C500" t="str">
            <v>营销中心-上海营销三部-万建国组</v>
          </cell>
        </row>
        <row r="500">
          <cell r="E500" t="str">
            <v>销售专员</v>
          </cell>
          <cell r="F500" t="str">
            <v>1760925398314148</v>
          </cell>
          <cell r="G500" t="str">
            <v>17</v>
          </cell>
          <cell r="H500" t="str">
            <v>10</v>
          </cell>
          <cell r="I500" t="str">
            <v>9377</v>
          </cell>
        </row>
        <row r="500">
          <cell r="S500">
            <v>0</v>
          </cell>
        </row>
        <row r="500">
          <cell r="V500" t="str">
            <v>28.55</v>
          </cell>
        </row>
        <row r="500">
          <cell r="X500" t="str">
            <v>5.5</v>
          </cell>
        </row>
        <row r="501">
          <cell r="A501" t="str">
            <v>杨洋</v>
          </cell>
          <cell r="B501" t="str">
            <v>上海&amp;成都&amp;深圳销售（9.30-18.30）</v>
          </cell>
          <cell r="C501" t="str">
            <v>营销中心-上海营销三部-万建国组</v>
          </cell>
        </row>
        <row r="501">
          <cell r="E501" t="str">
            <v>销售专员</v>
          </cell>
          <cell r="F501" t="str">
            <v>1762134878673668</v>
          </cell>
          <cell r="G501" t="str">
            <v>18</v>
          </cell>
          <cell r="H501" t="str">
            <v>8</v>
          </cell>
          <cell r="I501" t="str">
            <v>9829</v>
          </cell>
        </row>
        <row r="501">
          <cell r="S501">
            <v>0</v>
          </cell>
        </row>
        <row r="501">
          <cell r="V501" t="str">
            <v>20.55</v>
          </cell>
        </row>
        <row r="502">
          <cell r="A502" t="str">
            <v>张雪（离职）</v>
          </cell>
          <cell r="B502" t="str">
            <v>未加入考勤组</v>
          </cell>
          <cell r="C502" t="str">
            <v>营销中心-上海营销三部-万建国组</v>
          </cell>
        </row>
        <row r="502">
          <cell r="E502" t="str">
            <v>销售专员</v>
          </cell>
          <cell r="F502" t="str">
            <v>17633446532649710</v>
          </cell>
          <cell r="G502" t="str">
            <v>6</v>
          </cell>
          <cell r="H502" t="str">
            <v>2</v>
          </cell>
          <cell r="I502" t="str">
            <v>2984</v>
          </cell>
        </row>
        <row r="502">
          <cell r="Q502" t="str">
            <v>1</v>
          </cell>
        </row>
        <row r="502">
          <cell r="S502">
            <v>1</v>
          </cell>
          <cell r="T502" t="str">
            <v>1</v>
          </cell>
        </row>
        <row r="502">
          <cell r="V502" t="str">
            <v>20.55</v>
          </cell>
        </row>
        <row r="502">
          <cell r="X502" t="str">
            <v>8</v>
          </cell>
        </row>
        <row r="503">
          <cell r="A503" t="str">
            <v>张艳</v>
          </cell>
          <cell r="B503" t="str">
            <v>上海&amp;成都&amp;深圳销售（9.30-18.30）</v>
          </cell>
          <cell r="C503" t="str">
            <v>营销中心-上海营销三部-万建国组</v>
          </cell>
        </row>
        <row r="503">
          <cell r="E503" t="str">
            <v>销售专员</v>
          </cell>
          <cell r="F503" t="str">
            <v>17252422314281227</v>
          </cell>
          <cell r="G503" t="str">
            <v>20</v>
          </cell>
          <cell r="H503" t="str">
            <v>10</v>
          </cell>
          <cell r="I503" t="str">
            <v>11610</v>
          </cell>
        </row>
        <row r="503">
          <cell r="S503">
            <v>0</v>
          </cell>
        </row>
        <row r="504">
          <cell r="A504" t="str">
            <v>董皊</v>
          </cell>
          <cell r="B504" t="str">
            <v>上海办公室</v>
          </cell>
          <cell r="C504" t="str">
            <v>营销中心-上海营销一部-董皊组</v>
          </cell>
        </row>
        <row r="504">
          <cell r="E504" t="str">
            <v>运营主管</v>
          </cell>
          <cell r="F504" t="str">
            <v>11406364071080967</v>
          </cell>
          <cell r="G504" t="str">
            <v>18</v>
          </cell>
          <cell r="H504" t="str">
            <v>10</v>
          </cell>
          <cell r="I504" t="str">
            <v>10081</v>
          </cell>
        </row>
        <row r="504">
          <cell r="S504">
            <v>0</v>
          </cell>
        </row>
        <row r="504">
          <cell r="U504" t="str">
            <v>2</v>
          </cell>
        </row>
        <row r="505">
          <cell r="A505" t="str">
            <v>刘晨欣</v>
          </cell>
          <cell r="B505" t="str">
            <v>上海办公室</v>
          </cell>
          <cell r="C505" t="str">
            <v>营销中心-上海营销一部-董皊组</v>
          </cell>
        </row>
        <row r="505">
          <cell r="E505" t="str">
            <v>运营专员</v>
          </cell>
          <cell r="F505" t="str">
            <v>17447684859846404</v>
          </cell>
          <cell r="G505" t="str">
            <v>21</v>
          </cell>
          <cell r="H505" t="str">
            <v>10</v>
          </cell>
          <cell r="I505" t="str">
            <v>10595</v>
          </cell>
        </row>
        <row r="505">
          <cell r="S505">
            <v>0</v>
          </cell>
        </row>
        <row r="505">
          <cell r="V505" t="str">
            <v>16</v>
          </cell>
        </row>
        <row r="505">
          <cell r="Z505" t="str">
            <v>8</v>
          </cell>
        </row>
        <row r="505">
          <cell r="AH505" t="str">
            <v>16</v>
          </cell>
        </row>
        <row r="505">
          <cell r="AM505" t="str">
            <v>16</v>
          </cell>
        </row>
        <row r="506">
          <cell r="A506" t="str">
            <v>罗婕</v>
          </cell>
          <cell r="B506" t="str">
            <v>上海办公室</v>
          </cell>
          <cell r="C506" t="str">
            <v>营销中心-上海营销一部-董皊组</v>
          </cell>
        </row>
        <row r="506">
          <cell r="E506" t="str">
            <v>运营专员</v>
          </cell>
          <cell r="F506" t="str">
            <v>17308587811997600</v>
          </cell>
          <cell r="G506" t="str">
            <v>20</v>
          </cell>
          <cell r="H506" t="str">
            <v>10</v>
          </cell>
          <cell r="I506" t="str">
            <v>9810</v>
          </cell>
        </row>
        <row r="506">
          <cell r="S506">
            <v>0</v>
          </cell>
        </row>
        <row r="506">
          <cell r="Z506" t="str">
            <v>16</v>
          </cell>
        </row>
        <row r="506">
          <cell r="AH506" t="str">
            <v>16</v>
          </cell>
        </row>
        <row r="506">
          <cell r="AM506" t="str">
            <v>16</v>
          </cell>
        </row>
        <row r="507">
          <cell r="A507" t="str">
            <v>马玉</v>
          </cell>
          <cell r="B507" t="str">
            <v>上海办公室</v>
          </cell>
          <cell r="C507" t="str">
            <v>营销中心-上海营销一部-董皊组</v>
          </cell>
        </row>
        <row r="507">
          <cell r="E507" t="str">
            <v>资深运营</v>
          </cell>
          <cell r="F507" t="str">
            <v>16266863351255069</v>
          </cell>
          <cell r="G507" t="str">
            <v>22</v>
          </cell>
          <cell r="H507" t="str">
            <v>10</v>
          </cell>
          <cell r="I507" t="str">
            <v>10960</v>
          </cell>
        </row>
        <row r="507">
          <cell r="S507">
            <v>0</v>
          </cell>
        </row>
        <row r="507">
          <cell r="V507" t="str">
            <v>5.5</v>
          </cell>
        </row>
        <row r="507">
          <cell r="AH507" t="str">
            <v>16</v>
          </cell>
        </row>
        <row r="507">
          <cell r="AJ507" t="str">
            <v>16</v>
          </cell>
        </row>
        <row r="508">
          <cell r="A508" t="str">
            <v>朱韦平</v>
          </cell>
          <cell r="B508" t="str">
            <v>上海办公室</v>
          </cell>
          <cell r="C508" t="str">
            <v>营销中心-上海营销一部-董皊组</v>
          </cell>
        </row>
        <row r="508">
          <cell r="E508" t="str">
            <v>运营专员</v>
          </cell>
          <cell r="F508" t="str">
            <v>052437366526616382</v>
          </cell>
          <cell r="G508" t="str">
            <v>21</v>
          </cell>
          <cell r="H508" t="str">
            <v>10</v>
          </cell>
          <cell r="I508" t="str">
            <v>10538</v>
          </cell>
        </row>
        <row r="508">
          <cell r="S508">
            <v>0</v>
          </cell>
        </row>
        <row r="508">
          <cell r="W508" t="str">
            <v>1</v>
          </cell>
        </row>
        <row r="508">
          <cell r="AH508" t="str">
            <v>16</v>
          </cell>
        </row>
        <row r="508">
          <cell r="AJ508" t="str">
            <v>16</v>
          </cell>
        </row>
        <row r="509">
          <cell r="A509" t="str">
            <v>邓超</v>
          </cell>
          <cell r="B509" t="str">
            <v>上海&amp;成都&amp;深圳销售（9.30-18.30）</v>
          </cell>
          <cell r="C509" t="str">
            <v>营销中心-上海营销一部-朱行悟组</v>
          </cell>
        </row>
        <row r="509">
          <cell r="E509" t="str">
            <v>销售专员</v>
          </cell>
          <cell r="F509" t="str">
            <v>16992365213656011</v>
          </cell>
          <cell r="G509" t="str">
            <v>15</v>
          </cell>
          <cell r="H509" t="str">
            <v>10</v>
          </cell>
          <cell r="I509" t="str">
            <v>11574</v>
          </cell>
        </row>
        <row r="509">
          <cell r="S509">
            <v>0</v>
          </cell>
        </row>
        <row r="509">
          <cell r="U509" t="str">
            <v>7</v>
          </cell>
          <cell r="V509" t="str">
            <v>32</v>
          </cell>
        </row>
        <row r="510">
          <cell r="A510" t="str">
            <v>董玉清</v>
          </cell>
          <cell r="B510" t="str">
            <v>上海&amp;成都&amp;深圳销售（9.30-18.30）</v>
          </cell>
          <cell r="C510" t="str">
            <v>营销中心-上海营销一部-朱行悟组</v>
          </cell>
        </row>
        <row r="510">
          <cell r="E510" t="str">
            <v>销售专员</v>
          </cell>
          <cell r="F510" t="str">
            <v>17301663317548757</v>
          </cell>
          <cell r="G510" t="str">
            <v>12</v>
          </cell>
          <cell r="H510" t="str">
            <v>10</v>
          </cell>
          <cell r="I510" t="str">
            <v>11048</v>
          </cell>
        </row>
        <row r="510">
          <cell r="S510">
            <v>0</v>
          </cell>
        </row>
        <row r="510">
          <cell r="U510" t="str">
            <v>3</v>
          </cell>
          <cell r="V510" t="str">
            <v>40</v>
          </cell>
        </row>
        <row r="510">
          <cell r="Z510" t="str">
            <v>8</v>
          </cell>
        </row>
        <row r="510">
          <cell r="AH510" t="str">
            <v>8</v>
          </cell>
        </row>
        <row r="510">
          <cell r="AM510" t="str">
            <v>8</v>
          </cell>
        </row>
        <row r="511">
          <cell r="A511" t="str">
            <v>黄梅花</v>
          </cell>
          <cell r="B511" t="str">
            <v>上海&amp;成都&amp;深圳销售（9.30-18.30）</v>
          </cell>
          <cell r="C511" t="str">
            <v>营销中心-上海营销一部-朱行悟组</v>
          </cell>
        </row>
        <row r="511">
          <cell r="E511" t="str">
            <v>销售专员</v>
          </cell>
          <cell r="F511" t="str">
            <v>17397588563639619</v>
          </cell>
          <cell r="G511" t="str">
            <v>17</v>
          </cell>
          <cell r="H511" t="str">
            <v>10</v>
          </cell>
          <cell r="I511" t="str">
            <v>12229</v>
          </cell>
        </row>
        <row r="511">
          <cell r="S511">
            <v>0</v>
          </cell>
        </row>
        <row r="511">
          <cell r="U511" t="str">
            <v>3</v>
          </cell>
          <cell r="V511" t="str">
            <v>24</v>
          </cell>
        </row>
        <row r="512">
          <cell r="A512" t="str">
            <v>吕静龙</v>
          </cell>
          <cell r="B512" t="str">
            <v>上海&amp;成都&amp;深圳销售（9.30-18.30）</v>
          </cell>
          <cell r="C512" t="str">
            <v>营销中心-上海营销一部-朱行悟组</v>
          </cell>
        </row>
        <row r="512">
          <cell r="E512" t="str">
            <v>销售专员</v>
          </cell>
          <cell r="F512" t="str">
            <v>17409674239166483</v>
          </cell>
          <cell r="G512" t="str">
            <v>14</v>
          </cell>
          <cell r="H512" t="str">
            <v>10</v>
          </cell>
          <cell r="I512" t="str">
            <v>11059</v>
          </cell>
        </row>
        <row r="512">
          <cell r="S512">
            <v>0</v>
          </cell>
        </row>
        <row r="512">
          <cell r="U512" t="str">
            <v>7</v>
          </cell>
          <cell r="V512" t="str">
            <v>37.5</v>
          </cell>
        </row>
        <row r="512">
          <cell r="Z512" t="str">
            <v>8</v>
          </cell>
        </row>
        <row r="512">
          <cell r="AH512" t="str">
            <v>8</v>
          </cell>
        </row>
        <row r="512">
          <cell r="AM512" t="str">
            <v>8</v>
          </cell>
        </row>
        <row r="513">
          <cell r="A513" t="str">
            <v>罗丹丹</v>
          </cell>
          <cell r="B513" t="str">
            <v>上海&amp;成都&amp;深圳销售（9.30-18.30）</v>
          </cell>
          <cell r="C513" t="str">
            <v>营销中心-上海营销一部-朱行悟组</v>
          </cell>
        </row>
        <row r="513">
          <cell r="E513" t="str">
            <v>销售专员</v>
          </cell>
          <cell r="F513" t="str">
            <v>17326733832797150</v>
          </cell>
          <cell r="G513" t="str">
            <v>14</v>
          </cell>
          <cell r="H513" t="str">
            <v>10</v>
          </cell>
          <cell r="I513" t="str">
            <v>12010</v>
          </cell>
        </row>
        <row r="513">
          <cell r="S513">
            <v>0</v>
          </cell>
        </row>
        <row r="513">
          <cell r="U513" t="str">
            <v>6</v>
          </cell>
          <cell r="V513" t="str">
            <v>19.5</v>
          </cell>
        </row>
        <row r="514">
          <cell r="A514" t="str">
            <v>马泽生</v>
          </cell>
          <cell r="B514" t="str">
            <v>上海&amp;成都&amp;深圳销售（9.30-18.30）</v>
          </cell>
          <cell r="C514" t="str">
            <v>营销中心-上海营销一部-朱行悟组</v>
          </cell>
        </row>
        <row r="514">
          <cell r="E514" t="str">
            <v>资深销售五级</v>
          </cell>
          <cell r="F514" t="str">
            <v>253257141138885166</v>
          </cell>
          <cell r="G514" t="str">
            <v>14</v>
          </cell>
          <cell r="H514" t="str">
            <v>10</v>
          </cell>
          <cell r="I514" t="str">
            <v>12352</v>
          </cell>
        </row>
        <row r="514">
          <cell r="S514">
            <v>0</v>
          </cell>
        </row>
        <row r="514">
          <cell r="U514" t="str">
            <v>6</v>
          </cell>
          <cell r="V514" t="str">
            <v>5.48</v>
          </cell>
        </row>
        <row r="515">
          <cell r="A515" t="str">
            <v>汪笑青</v>
          </cell>
          <cell r="B515" t="str">
            <v>上海&amp;成都&amp;深圳销售（9.30-18.30）</v>
          </cell>
          <cell r="C515" t="str">
            <v>营销中心-上海营销一部-朱行悟组</v>
          </cell>
        </row>
        <row r="515">
          <cell r="E515" t="str">
            <v>销售专员</v>
          </cell>
          <cell r="F515" t="str">
            <v>17167752112442812</v>
          </cell>
          <cell r="G515" t="str">
            <v>19</v>
          </cell>
          <cell r="H515" t="str">
            <v>10</v>
          </cell>
          <cell r="I515" t="str">
            <v>12384</v>
          </cell>
        </row>
        <row r="515">
          <cell r="S515">
            <v>0</v>
          </cell>
        </row>
        <row r="515">
          <cell r="V515" t="str">
            <v>20.5</v>
          </cell>
        </row>
        <row r="516">
          <cell r="A516" t="str">
            <v>张晨（离职）</v>
          </cell>
          <cell r="B516" t="str">
            <v>未加入考勤组</v>
          </cell>
          <cell r="C516" t="str">
            <v>营销中心-上海营销一部-朱行悟组</v>
          </cell>
        </row>
        <row r="516">
          <cell r="E516" t="str">
            <v>销售专员</v>
          </cell>
          <cell r="F516" t="str">
            <v>17604936695094923</v>
          </cell>
          <cell r="G516" t="str">
            <v>19</v>
          </cell>
          <cell r="H516" t="str">
            <v>8</v>
          </cell>
          <cell r="I516" t="str">
            <v>10241</v>
          </cell>
        </row>
        <row r="516">
          <cell r="R516" t="str">
            <v>1</v>
          </cell>
          <cell r="S516">
            <v>1</v>
          </cell>
        </row>
        <row r="516">
          <cell r="V516" t="str">
            <v>88</v>
          </cell>
        </row>
        <row r="517">
          <cell r="A517" t="str">
            <v>朱行悟</v>
          </cell>
          <cell r="B517" t="str">
            <v>上海&amp;成都&amp;深圳销售（9.30-18.30）</v>
          </cell>
          <cell r="C517" t="str">
            <v>营销中心-上海营销一部-朱行悟组</v>
          </cell>
        </row>
        <row r="517">
          <cell r="E517" t="str">
            <v>中级销售主管</v>
          </cell>
          <cell r="F517" t="str">
            <v>142000585626493124</v>
          </cell>
          <cell r="G517" t="str">
            <v>15</v>
          </cell>
          <cell r="H517" t="str">
            <v>10</v>
          </cell>
          <cell r="I517" t="str">
            <v>11217</v>
          </cell>
          <cell r="J517" t="str">
            <v>1</v>
          </cell>
          <cell r="K517" t="str">
            <v>1</v>
          </cell>
        </row>
        <row r="517">
          <cell r="S517">
            <v>0</v>
          </cell>
        </row>
        <row r="517">
          <cell r="U517" t="str">
            <v>9.27</v>
          </cell>
          <cell r="V517" t="str">
            <v>21.5</v>
          </cell>
        </row>
        <row r="517">
          <cell r="Z517" t="str">
            <v>5</v>
          </cell>
        </row>
        <row r="517">
          <cell r="AH517" t="str">
            <v>8</v>
          </cell>
        </row>
        <row r="517">
          <cell r="AM517" t="str">
            <v>8</v>
          </cell>
        </row>
        <row r="518">
          <cell r="A518" t="str">
            <v>康虎</v>
          </cell>
          <cell r="B518" t="str">
            <v>上海&amp;成都&amp;深圳销售（9.30-18.30）</v>
          </cell>
          <cell r="C518" t="str">
            <v>营销中心-上海营销一部-朱行悟组-李浩瀚组</v>
          </cell>
        </row>
        <row r="518">
          <cell r="E518" t="str">
            <v>销售专员</v>
          </cell>
          <cell r="F518" t="str">
            <v>17621360290965679</v>
          </cell>
          <cell r="G518" t="str">
            <v>20</v>
          </cell>
          <cell r="H518" t="str">
            <v>8</v>
          </cell>
          <cell r="I518" t="str">
            <v>10073</v>
          </cell>
          <cell r="J518" t="str">
            <v>1</v>
          </cell>
          <cell r="K518" t="str">
            <v>7</v>
          </cell>
        </row>
        <row r="518">
          <cell r="Q518" t="str">
            <v>1</v>
          </cell>
        </row>
        <row r="518">
          <cell r="S518">
            <v>1</v>
          </cell>
        </row>
        <row r="518">
          <cell r="V518" t="str">
            <v>32</v>
          </cell>
        </row>
        <row r="519">
          <cell r="A519" t="str">
            <v>李浩瀚</v>
          </cell>
          <cell r="B519" t="str">
            <v>上海&amp;成都&amp;深圳销售（9.30-18.30）</v>
          </cell>
          <cell r="C519" t="str">
            <v>营销中心-上海营销一部-朱行悟组-李浩瀚组</v>
          </cell>
        </row>
        <row r="519">
          <cell r="E519" t="str">
            <v>销售主管</v>
          </cell>
          <cell r="F519" t="str">
            <v>16916327080745605</v>
          </cell>
          <cell r="G519" t="str">
            <v>18</v>
          </cell>
          <cell r="H519" t="str">
            <v>10</v>
          </cell>
          <cell r="I519" t="str">
            <v>12097</v>
          </cell>
        </row>
        <row r="519">
          <cell r="S519">
            <v>0</v>
          </cell>
        </row>
        <row r="519">
          <cell r="U519" t="str">
            <v>2.56</v>
          </cell>
          <cell r="V519" t="str">
            <v>32</v>
          </cell>
        </row>
        <row r="520">
          <cell r="A520" t="str">
            <v>漆嘉欣</v>
          </cell>
          <cell r="B520" t="str">
            <v>上海&amp;成都&amp;深圳销售（9.30-18.30）</v>
          </cell>
          <cell r="C520" t="str">
            <v>营销中心-上海营销一部-朱行悟组-李浩瀚组</v>
          </cell>
        </row>
        <row r="520">
          <cell r="E520" t="str">
            <v>销售专员</v>
          </cell>
          <cell r="F520" t="str">
            <v>17532357419302577</v>
          </cell>
          <cell r="G520" t="str">
            <v>18</v>
          </cell>
          <cell r="H520" t="str">
            <v>10</v>
          </cell>
          <cell r="I520" t="str">
            <v>11411</v>
          </cell>
        </row>
        <row r="520">
          <cell r="S520">
            <v>0</v>
          </cell>
        </row>
        <row r="520">
          <cell r="V520" t="str">
            <v>20.5</v>
          </cell>
        </row>
        <row r="520">
          <cell r="X520" t="str">
            <v>8</v>
          </cell>
        </row>
        <row r="521">
          <cell r="A521" t="str">
            <v>肖元锋</v>
          </cell>
          <cell r="B521" t="str">
            <v>上海&amp;成都&amp;深圳销售（9.30-18.30）</v>
          </cell>
          <cell r="C521" t="str">
            <v>营销中心-上海营销一部-朱行悟组-李浩瀚组</v>
          </cell>
        </row>
        <row r="521">
          <cell r="E521" t="str">
            <v>销售专员</v>
          </cell>
          <cell r="F521" t="str">
            <v>17604931375287190</v>
          </cell>
          <cell r="G521" t="str">
            <v>20</v>
          </cell>
          <cell r="H521" t="str">
            <v>10</v>
          </cell>
          <cell r="I521" t="str">
            <v>10429</v>
          </cell>
          <cell r="J521" t="str">
            <v>1</v>
          </cell>
          <cell r="K521" t="str">
            <v>5</v>
          </cell>
        </row>
        <row r="521">
          <cell r="S521">
            <v>0</v>
          </cell>
        </row>
        <row r="521">
          <cell r="V521" t="str">
            <v>96</v>
          </cell>
        </row>
        <row r="522">
          <cell r="A522" t="str">
            <v>杨雅晴（离职）</v>
          </cell>
          <cell r="B522" t="str">
            <v>未加入考勤组</v>
          </cell>
          <cell r="C522" t="str">
            <v>营销中心-上海营销一部-朱行悟组-李浩瀚组</v>
          </cell>
        </row>
        <row r="522">
          <cell r="E522" t="str">
            <v>销售专员</v>
          </cell>
          <cell r="F522" t="str">
            <v>17580737789193581</v>
          </cell>
          <cell r="G522" t="str">
            <v>17</v>
          </cell>
          <cell r="H522" t="str">
            <v>8</v>
          </cell>
          <cell r="I522" t="str">
            <v>7814</v>
          </cell>
          <cell r="J522" t="str">
            <v>1</v>
          </cell>
          <cell r="K522" t="str">
            <v>4</v>
          </cell>
        </row>
        <row r="522">
          <cell r="R522" t="str">
            <v>1</v>
          </cell>
          <cell r="S522">
            <v>1</v>
          </cell>
          <cell r="T522" t="str">
            <v>1</v>
          </cell>
        </row>
        <row r="522">
          <cell r="X522" t="str">
            <v>28</v>
          </cell>
        </row>
        <row r="522">
          <cell r="AH522" t="str">
            <v>8</v>
          </cell>
        </row>
        <row r="522">
          <cell r="AM522" t="str">
            <v>8</v>
          </cell>
        </row>
        <row r="523">
          <cell r="A523" t="str">
            <v>叶雅雅</v>
          </cell>
          <cell r="B523" t="str">
            <v>上海&amp;成都&amp;深圳销售（9.30-18.30）</v>
          </cell>
          <cell r="C523" t="str">
            <v>营销中心-上海营销一部-朱行悟组-李浩瀚组</v>
          </cell>
        </row>
        <row r="523">
          <cell r="E523" t="str">
            <v>销售专员</v>
          </cell>
          <cell r="F523" t="str">
            <v>17518535781649319</v>
          </cell>
          <cell r="G523" t="str">
            <v>19</v>
          </cell>
          <cell r="H523" t="str">
            <v>10</v>
          </cell>
          <cell r="I523" t="str">
            <v>11501</v>
          </cell>
          <cell r="J523" t="str">
            <v>2</v>
          </cell>
          <cell r="K523" t="str">
            <v>4</v>
          </cell>
        </row>
        <row r="523">
          <cell r="S523">
            <v>0</v>
          </cell>
        </row>
        <row r="523">
          <cell r="V523" t="str">
            <v>20.5</v>
          </cell>
        </row>
        <row r="523">
          <cell r="X523" t="str">
            <v>4</v>
          </cell>
        </row>
        <row r="523">
          <cell r="Z523" t="str">
            <v>8</v>
          </cell>
        </row>
        <row r="523">
          <cell r="AH523" t="str">
            <v>8</v>
          </cell>
        </row>
        <row r="523">
          <cell r="AM523" t="str">
            <v>8</v>
          </cell>
        </row>
        <row r="524">
          <cell r="A524" t="str">
            <v>吕梦娜</v>
          </cell>
          <cell r="B524" t="str">
            <v>上海&amp;成都&amp;深圳销售（9.30-18.30）</v>
          </cell>
          <cell r="C524" t="str">
            <v>营销中心-上海营销一部-朱行悟组-岳娟组</v>
          </cell>
        </row>
        <row r="524">
          <cell r="E524" t="str">
            <v>销售专员</v>
          </cell>
          <cell r="F524" t="str">
            <v>17568649938929613</v>
          </cell>
          <cell r="G524" t="str">
            <v>18</v>
          </cell>
          <cell r="H524" t="str">
            <v>10</v>
          </cell>
          <cell r="I524" t="str">
            <v>11659</v>
          </cell>
        </row>
        <row r="524">
          <cell r="S524">
            <v>0</v>
          </cell>
        </row>
        <row r="524">
          <cell r="V524" t="str">
            <v>32</v>
          </cell>
        </row>
        <row r="524">
          <cell r="Z524" t="str">
            <v>8</v>
          </cell>
        </row>
        <row r="524">
          <cell r="AH524" t="str">
            <v>8</v>
          </cell>
        </row>
        <row r="524">
          <cell r="AM524" t="str">
            <v>8</v>
          </cell>
        </row>
        <row r="525">
          <cell r="A525" t="str">
            <v>岳娟</v>
          </cell>
          <cell r="B525" t="str">
            <v>上海&amp;成都&amp;深圳销售（9.30-18.30）</v>
          </cell>
          <cell r="C525" t="str">
            <v>营销中心-上海营销一部-朱行悟组-岳娟组</v>
          </cell>
        </row>
        <row r="525">
          <cell r="E525" t="str">
            <v>销售主管</v>
          </cell>
          <cell r="F525" t="str">
            <v>2839026820758732</v>
          </cell>
          <cell r="G525" t="str">
            <v>20</v>
          </cell>
          <cell r="H525" t="str">
            <v>10</v>
          </cell>
          <cell r="I525" t="str">
            <v>12304</v>
          </cell>
        </row>
        <row r="525">
          <cell r="S525">
            <v>0</v>
          </cell>
        </row>
        <row r="526">
          <cell r="A526" t="str">
            <v>陈兰兰</v>
          </cell>
          <cell r="B526" t="str">
            <v>上海&amp;成都&amp;深圳销售（9.30-18.30）</v>
          </cell>
          <cell r="C526" t="str">
            <v>营销中心-上海营销一部-朱行悟组-周媛组</v>
          </cell>
        </row>
        <row r="526">
          <cell r="E526" t="str">
            <v>销售专员</v>
          </cell>
          <cell r="F526" t="str">
            <v>17318955228131364</v>
          </cell>
          <cell r="G526" t="str">
            <v>15</v>
          </cell>
          <cell r="H526" t="str">
            <v>10</v>
          </cell>
          <cell r="I526" t="str">
            <v>9900</v>
          </cell>
        </row>
        <row r="526">
          <cell r="S526">
            <v>0</v>
          </cell>
        </row>
        <row r="526">
          <cell r="V526" t="str">
            <v>29.5</v>
          </cell>
          <cell r="W526" t="str">
            <v>3</v>
          </cell>
        </row>
        <row r="527">
          <cell r="A527" t="str">
            <v>贺提鸿</v>
          </cell>
          <cell r="B527" t="str">
            <v>上海&amp;成都&amp;深圳销售（9.30-18.30）</v>
          </cell>
          <cell r="C527" t="str">
            <v>营销中心-上海营销一部-朱行悟组-周媛组</v>
          </cell>
        </row>
        <row r="527">
          <cell r="E527" t="str">
            <v>资深销售一级</v>
          </cell>
          <cell r="F527" t="str">
            <v>17175531475771217</v>
          </cell>
          <cell r="G527" t="str">
            <v>21</v>
          </cell>
          <cell r="H527" t="str">
            <v>10</v>
          </cell>
          <cell r="I527" t="str">
            <v>11432</v>
          </cell>
        </row>
        <row r="527">
          <cell r="R527" t="str">
            <v>1</v>
          </cell>
          <cell r="S527">
            <v>1</v>
          </cell>
        </row>
        <row r="527">
          <cell r="U527" t="str">
            <v>10.69</v>
          </cell>
          <cell r="V527" t="str">
            <v>16</v>
          </cell>
        </row>
        <row r="527">
          <cell r="Z527" t="str">
            <v>5.5</v>
          </cell>
        </row>
        <row r="527">
          <cell r="AH527" t="str">
            <v>5</v>
          </cell>
        </row>
        <row r="527">
          <cell r="AM527" t="str">
            <v>5</v>
          </cell>
        </row>
        <row r="528">
          <cell r="A528" t="str">
            <v>刘一帆</v>
          </cell>
          <cell r="B528" t="str">
            <v>上海&amp;成都&amp;深圳销售（9.30-18.30）</v>
          </cell>
          <cell r="C528" t="str">
            <v>营销中心-上海营销一部-朱行悟组-周媛组</v>
          </cell>
        </row>
        <row r="528">
          <cell r="E528" t="str">
            <v>销售专员</v>
          </cell>
          <cell r="F528" t="str">
            <v>17530642803713250</v>
          </cell>
          <cell r="G528" t="str">
            <v>20</v>
          </cell>
          <cell r="H528" t="str">
            <v>10</v>
          </cell>
          <cell r="I528" t="str">
            <v>11567</v>
          </cell>
        </row>
        <row r="528">
          <cell r="S528">
            <v>0</v>
          </cell>
        </row>
        <row r="528">
          <cell r="U528" t="str">
            <v>10.69</v>
          </cell>
          <cell r="V528" t="str">
            <v>40</v>
          </cell>
        </row>
        <row r="529">
          <cell r="A529" t="str">
            <v>屈淑怡</v>
          </cell>
          <cell r="B529" t="str">
            <v>上海&amp;成都&amp;深圳销售（9.30-18.30）</v>
          </cell>
          <cell r="C529" t="str">
            <v>营销中心-上海营销一部-朱行悟组-周媛组</v>
          </cell>
        </row>
        <row r="529">
          <cell r="E529" t="str">
            <v>销售专员</v>
          </cell>
          <cell r="F529" t="str">
            <v>17266256540782148</v>
          </cell>
          <cell r="G529" t="str">
            <v>20</v>
          </cell>
          <cell r="H529" t="str">
            <v>10</v>
          </cell>
          <cell r="I529" t="str">
            <v>12511</v>
          </cell>
        </row>
        <row r="529">
          <cell r="S529">
            <v>0</v>
          </cell>
        </row>
        <row r="530">
          <cell r="A530" t="str">
            <v>张文静</v>
          </cell>
          <cell r="B530" t="str">
            <v>上海&amp;成都&amp;深圳销售（9.30-18.30）</v>
          </cell>
          <cell r="C530" t="str">
            <v>营销中心-上海营销一部-朱行悟组-周媛组</v>
          </cell>
        </row>
        <row r="530">
          <cell r="E530" t="str">
            <v>销售专员</v>
          </cell>
          <cell r="F530" t="str">
            <v>17410524671202871</v>
          </cell>
          <cell r="G530" t="str">
            <v>17</v>
          </cell>
          <cell r="H530" t="str">
            <v>10</v>
          </cell>
          <cell r="I530" t="str">
            <v>11915</v>
          </cell>
        </row>
        <row r="530">
          <cell r="S530">
            <v>0</v>
          </cell>
        </row>
        <row r="530">
          <cell r="V530" t="str">
            <v>45.5</v>
          </cell>
        </row>
        <row r="531">
          <cell r="A531" t="str">
            <v>周媛</v>
          </cell>
          <cell r="B531" t="str">
            <v>上海&amp;成都&amp;深圳销售（9.30-18.30）</v>
          </cell>
          <cell r="C531" t="str">
            <v>营销中心-上海营销一部-朱行悟组-周媛组</v>
          </cell>
        </row>
        <row r="531">
          <cell r="E531" t="str">
            <v>销售主管</v>
          </cell>
          <cell r="F531" t="str">
            <v>2161285015693043</v>
          </cell>
          <cell r="G531" t="str">
            <v>17</v>
          </cell>
          <cell r="H531" t="str">
            <v>10</v>
          </cell>
          <cell r="I531" t="str">
            <v>11894</v>
          </cell>
        </row>
        <row r="531">
          <cell r="S531">
            <v>0</v>
          </cell>
        </row>
        <row r="531">
          <cell r="V531" t="str">
            <v>53.5</v>
          </cell>
        </row>
        <row r="532">
          <cell r="A532" t="str">
            <v>朱兴佳</v>
          </cell>
          <cell r="B532" t="str">
            <v>上海&amp;成都&amp;深圳销售（9.30-18.30）</v>
          </cell>
          <cell r="C532" t="str">
            <v>营销中心-上海营销一部-朱行悟组-周媛组</v>
          </cell>
        </row>
        <row r="532">
          <cell r="E532" t="str">
            <v>销售专员</v>
          </cell>
          <cell r="F532" t="str">
            <v>17434720334997892</v>
          </cell>
          <cell r="G532" t="str">
            <v>19</v>
          </cell>
          <cell r="H532" t="str">
            <v>10</v>
          </cell>
          <cell r="I532" t="str">
            <v>10808</v>
          </cell>
        </row>
        <row r="532">
          <cell r="S532">
            <v>0</v>
          </cell>
        </row>
        <row r="532">
          <cell r="U532" t="str">
            <v>10.69</v>
          </cell>
          <cell r="V532" t="str">
            <v>48</v>
          </cell>
        </row>
        <row r="533">
          <cell r="A533" t="str">
            <v>刘仕杰</v>
          </cell>
          <cell r="B533" t="str">
            <v>上海&amp;成都&amp;深圳销售（9.30-18.30）</v>
          </cell>
          <cell r="C533" t="str">
            <v>营销中心-深圳营销中心</v>
          </cell>
        </row>
        <row r="533">
          <cell r="E533" t="str">
            <v>销售专员</v>
          </cell>
          <cell r="F533" t="str">
            <v>17585085984964140</v>
          </cell>
          <cell r="G533" t="str">
            <v>20</v>
          </cell>
          <cell r="H533" t="str">
            <v>10</v>
          </cell>
          <cell r="I533" t="str">
            <v>11703</v>
          </cell>
        </row>
        <row r="533">
          <cell r="S533">
            <v>0</v>
          </cell>
        </row>
        <row r="533">
          <cell r="U533" t="str">
            <v>5</v>
          </cell>
        </row>
        <row r="533">
          <cell r="X533" t="str">
            <v>4</v>
          </cell>
        </row>
        <row r="533">
          <cell r="Z533" t="str">
            <v>12</v>
          </cell>
        </row>
        <row r="533">
          <cell r="AH533" t="str">
            <v>12</v>
          </cell>
        </row>
        <row r="533">
          <cell r="AM533" t="str">
            <v>12</v>
          </cell>
        </row>
        <row r="534">
          <cell r="A534" t="str">
            <v>罗培生</v>
          </cell>
          <cell r="B534" t="str">
            <v>深圳考勤组（研发团队）</v>
          </cell>
          <cell r="C534" t="str">
            <v>营销中心-深圳营销中心</v>
          </cell>
        </row>
        <row r="534">
          <cell r="E534" t="str">
            <v>研发&amp;营销总监</v>
          </cell>
          <cell r="F534" t="str">
            <v>023103421932055773</v>
          </cell>
          <cell r="G534" t="str">
            <v>18</v>
          </cell>
          <cell r="H534" t="str">
            <v>10</v>
          </cell>
          <cell r="I534" t="str">
            <v>11613</v>
          </cell>
        </row>
        <row r="534">
          <cell r="S534">
            <v>0</v>
          </cell>
        </row>
        <row r="534">
          <cell r="U534" t="str">
            <v>3.13</v>
          </cell>
        </row>
        <row r="535">
          <cell r="A535" t="str">
            <v>王通</v>
          </cell>
          <cell r="B535" t="str">
            <v>上海&amp;成都&amp;深圳销售（9.30-18.30）</v>
          </cell>
          <cell r="C535" t="str">
            <v>营销中心-深圳营销中心</v>
          </cell>
        </row>
        <row r="535">
          <cell r="E535" t="str">
            <v>销售主管</v>
          </cell>
          <cell r="F535" t="str">
            <v>17124590165687329</v>
          </cell>
          <cell r="G535" t="str">
            <v>19</v>
          </cell>
          <cell r="H535" t="str">
            <v>10</v>
          </cell>
          <cell r="I535" t="str">
            <v>11572</v>
          </cell>
          <cell r="J535" t="str">
            <v>1</v>
          </cell>
          <cell r="K535" t="str">
            <v>4</v>
          </cell>
        </row>
        <row r="535">
          <cell r="S535">
            <v>0</v>
          </cell>
        </row>
        <row r="535">
          <cell r="V535" t="str">
            <v>8</v>
          </cell>
        </row>
        <row r="535">
          <cell r="X535" t="str">
            <v>19</v>
          </cell>
        </row>
        <row r="535">
          <cell r="Z535" t="str">
            <v>7</v>
          </cell>
        </row>
        <row r="535">
          <cell r="AH535" t="str">
            <v>8</v>
          </cell>
        </row>
        <row r="535">
          <cell r="AM535" t="str">
            <v>8</v>
          </cell>
        </row>
        <row r="536">
          <cell r="A536" t="str">
            <v>韦炜坚（离职）</v>
          </cell>
          <cell r="B536" t="str">
            <v>未加入考勤组</v>
          </cell>
          <cell r="C536" t="str">
            <v>营销中心-深圳营销中心</v>
          </cell>
        </row>
        <row r="536">
          <cell r="E536" t="str">
            <v>新媒体运营</v>
          </cell>
          <cell r="F536" t="str">
            <v>17566948442028981</v>
          </cell>
          <cell r="G536" t="str">
            <v>10</v>
          </cell>
          <cell r="H536" t="str">
            <v>6</v>
          </cell>
          <cell r="I536" t="str">
            <v>4529</v>
          </cell>
        </row>
        <row r="536">
          <cell r="L536" t="str">
            <v>1</v>
          </cell>
          <cell r="M536" t="str">
            <v>73</v>
          </cell>
        </row>
        <row r="536">
          <cell r="R536" t="str">
            <v>1</v>
          </cell>
          <cell r="S536">
            <v>1</v>
          </cell>
          <cell r="T536" t="str">
            <v>1</v>
          </cell>
        </row>
        <row r="537">
          <cell r="A537" t="str">
            <v>伍俊杰</v>
          </cell>
          <cell r="B537" t="str">
            <v>深圳运营</v>
          </cell>
          <cell r="C537" t="str">
            <v>营销中心-深圳营销中心</v>
          </cell>
        </row>
        <row r="537">
          <cell r="E537" t="str">
            <v>运营专员</v>
          </cell>
          <cell r="F537" t="str">
            <v>17458180239212791</v>
          </cell>
          <cell r="G537" t="str">
            <v>20</v>
          </cell>
          <cell r="H537" t="str">
            <v>10</v>
          </cell>
          <cell r="I537" t="str">
            <v>11046</v>
          </cell>
        </row>
        <row r="537">
          <cell r="S537">
            <v>0</v>
          </cell>
        </row>
        <row r="538">
          <cell r="A538" t="str">
            <v>郑建君（离职）</v>
          </cell>
          <cell r="B538" t="str">
            <v>未加入考勤组</v>
          </cell>
          <cell r="C538" t="str">
            <v>营销中心-深圳营销中心</v>
          </cell>
        </row>
        <row r="538">
          <cell r="E538" t="str">
            <v>销售专员</v>
          </cell>
          <cell r="F538" t="str">
            <v>17621386979338478</v>
          </cell>
          <cell r="G538" t="str">
            <v>1</v>
          </cell>
        </row>
        <row r="538">
          <cell r="Q538" t="str">
            <v>1</v>
          </cell>
        </row>
        <row r="538">
          <cell r="S538">
            <v>1</v>
          </cell>
          <cell r="T538" t="str">
            <v>1</v>
          </cell>
        </row>
        <row r="539">
          <cell r="A539" t="str">
            <v>庄修婷（离职）</v>
          </cell>
          <cell r="B539" t="str">
            <v>未加入考勤组</v>
          </cell>
          <cell r="C539" t="str">
            <v>营销中心-深圳营销中心</v>
          </cell>
        </row>
        <row r="539">
          <cell r="E539" t="str">
            <v>销售专员</v>
          </cell>
          <cell r="F539" t="str">
            <v>17609272918089199</v>
          </cell>
          <cell r="G539" t="str">
            <v>12</v>
          </cell>
          <cell r="H539" t="str">
            <v>6</v>
          </cell>
          <cell r="I539" t="str">
            <v>6813</v>
          </cell>
        </row>
        <row r="539">
          <cell r="S539">
            <v>0</v>
          </cell>
          <cell r="T539" t="str">
            <v>1</v>
          </cell>
        </row>
        <row r="540">
          <cell r="A540" t="str">
            <v>柏润民</v>
          </cell>
          <cell r="B540" t="str">
            <v>上海&amp;成都&amp;深圳销售（9.30-18.30）</v>
          </cell>
          <cell r="C540" t="str">
            <v>营销中心-深圳营销中心-李天组</v>
          </cell>
        </row>
        <row r="540">
          <cell r="E540" t="str">
            <v>销售专员</v>
          </cell>
          <cell r="F540" t="str">
            <v>17585098096944656</v>
          </cell>
          <cell r="G540" t="str">
            <v>19</v>
          </cell>
          <cell r="H540" t="str">
            <v>10</v>
          </cell>
          <cell r="I540" t="str">
            <v>11641</v>
          </cell>
        </row>
        <row r="540">
          <cell r="S540">
            <v>0</v>
          </cell>
        </row>
        <row r="540">
          <cell r="Y540" t="str">
            <v>1</v>
          </cell>
        </row>
        <row r="541">
          <cell r="A541" t="str">
            <v>康琪</v>
          </cell>
          <cell r="B541" t="str">
            <v>上海&amp;成都&amp;深圳销售（9.30-18.30）</v>
          </cell>
          <cell r="C541" t="str">
            <v>营销中心-深圳营销中心-李天组</v>
          </cell>
        </row>
        <row r="541">
          <cell r="E541" t="str">
            <v>销售专员</v>
          </cell>
          <cell r="F541" t="str">
            <v>17230826855818287</v>
          </cell>
          <cell r="G541" t="str">
            <v>19</v>
          </cell>
          <cell r="H541" t="str">
            <v>10</v>
          </cell>
          <cell r="I541" t="str">
            <v>12316</v>
          </cell>
        </row>
        <row r="541">
          <cell r="S541">
            <v>0</v>
          </cell>
        </row>
        <row r="541">
          <cell r="X541" t="str">
            <v>11</v>
          </cell>
        </row>
        <row r="541">
          <cell r="Z541" t="str">
            <v>0.5</v>
          </cell>
        </row>
        <row r="542">
          <cell r="A542" t="str">
            <v>李天</v>
          </cell>
          <cell r="B542" t="str">
            <v>上海&amp;成都&amp;深圳销售（9.30-18.30）</v>
          </cell>
          <cell r="C542" t="str">
            <v>营销中心-深圳营销中心-李天组</v>
          </cell>
        </row>
        <row r="542">
          <cell r="E542" t="str">
            <v>销售主管</v>
          </cell>
          <cell r="F542" t="str">
            <v>17149614107867108</v>
          </cell>
          <cell r="G542" t="str">
            <v>20</v>
          </cell>
          <cell r="H542" t="str">
            <v>10</v>
          </cell>
          <cell r="I542" t="str">
            <v>13796</v>
          </cell>
        </row>
        <row r="542">
          <cell r="S542">
            <v>0</v>
          </cell>
        </row>
        <row r="543">
          <cell r="A543" t="str">
            <v>刘长林</v>
          </cell>
          <cell r="B543" t="str">
            <v>上海&amp;成都&amp;深圳销售（9.30-18.30）</v>
          </cell>
          <cell r="C543" t="str">
            <v>营销中心-深圳营销中心-李天组</v>
          </cell>
        </row>
        <row r="543">
          <cell r="E543" t="str">
            <v>销售专员</v>
          </cell>
          <cell r="F543" t="str">
            <v>17621397874772396</v>
          </cell>
          <cell r="G543" t="str">
            <v>20</v>
          </cell>
          <cell r="H543" t="str">
            <v>8</v>
          </cell>
          <cell r="I543" t="str">
            <v>11969</v>
          </cell>
        </row>
        <row r="543">
          <cell r="Q543" t="str">
            <v>1</v>
          </cell>
        </row>
        <row r="543">
          <cell r="S543">
            <v>1</v>
          </cell>
        </row>
        <row r="544">
          <cell r="A544" t="str">
            <v>刘晗</v>
          </cell>
          <cell r="B544" t="str">
            <v>上海&amp;成都&amp;深圳销售（9.30-18.30）</v>
          </cell>
          <cell r="C544" t="str">
            <v>营销中心-深圳营销中心-李天组</v>
          </cell>
        </row>
        <row r="544">
          <cell r="E544" t="str">
            <v>销售专员</v>
          </cell>
          <cell r="F544" t="str">
            <v>17621400294148814</v>
          </cell>
          <cell r="G544" t="str">
            <v>20</v>
          </cell>
          <cell r="H544" t="str">
            <v>8</v>
          </cell>
          <cell r="I544" t="str">
            <v>12265</v>
          </cell>
        </row>
        <row r="544">
          <cell r="Q544" t="str">
            <v>1</v>
          </cell>
        </row>
        <row r="544">
          <cell r="S544">
            <v>1</v>
          </cell>
        </row>
        <row r="545">
          <cell r="A545" t="str">
            <v>唐峰林</v>
          </cell>
          <cell r="B545" t="str">
            <v>上海&amp;成都&amp;深圳销售（9.30-18.30）</v>
          </cell>
          <cell r="C545" t="str">
            <v>营销中心-深圳营销中心-李天组</v>
          </cell>
        </row>
        <row r="545">
          <cell r="E545" t="str">
            <v>销售专员</v>
          </cell>
          <cell r="F545" t="str">
            <v>17566943906124858</v>
          </cell>
          <cell r="G545" t="str">
            <v>20</v>
          </cell>
          <cell r="H545" t="str">
            <v>10</v>
          </cell>
          <cell r="I545" t="str">
            <v>10998</v>
          </cell>
        </row>
        <row r="545">
          <cell r="S545">
            <v>0</v>
          </cell>
        </row>
        <row r="545">
          <cell r="Z545" t="str">
            <v>8</v>
          </cell>
        </row>
        <row r="545">
          <cell r="AH545" t="str">
            <v>8</v>
          </cell>
        </row>
        <row r="545">
          <cell r="AM545" t="str">
            <v>8</v>
          </cell>
        </row>
        <row r="546">
          <cell r="A546" t="str">
            <v>郭祖源</v>
          </cell>
          <cell r="B546" t="str">
            <v>上海&amp;成都&amp;深圳销售（9.30-18.30）</v>
          </cell>
          <cell r="C546" t="str">
            <v>营销中心-深圳营销中心-习辉平组</v>
          </cell>
        </row>
        <row r="546">
          <cell r="E546" t="str">
            <v>销售专员</v>
          </cell>
          <cell r="F546" t="str">
            <v>17572996192503250</v>
          </cell>
          <cell r="G546" t="str">
            <v>21</v>
          </cell>
          <cell r="H546" t="str">
            <v>10</v>
          </cell>
          <cell r="I546" t="str">
            <v>10456</v>
          </cell>
        </row>
        <row r="546">
          <cell r="S546">
            <v>0</v>
          </cell>
        </row>
        <row r="546">
          <cell r="V546" t="str">
            <v>4.6</v>
          </cell>
        </row>
        <row r="546">
          <cell r="AH546" t="str">
            <v>8</v>
          </cell>
        </row>
        <row r="546">
          <cell r="AM546" t="str">
            <v>8</v>
          </cell>
        </row>
        <row r="547">
          <cell r="A547" t="str">
            <v>刘晶</v>
          </cell>
          <cell r="B547" t="str">
            <v>上海&amp;成都&amp;深圳销售（9.30-18.30）</v>
          </cell>
          <cell r="C547" t="str">
            <v>营销中心-深圳营销中心-习辉平组</v>
          </cell>
        </row>
        <row r="547">
          <cell r="E547" t="str">
            <v>销售专员</v>
          </cell>
          <cell r="F547" t="str">
            <v>17199753742375997</v>
          </cell>
          <cell r="G547" t="str">
            <v>21</v>
          </cell>
          <cell r="H547" t="str">
            <v>10</v>
          </cell>
          <cell r="I547" t="str">
            <v>12146</v>
          </cell>
          <cell r="J547" t="str">
            <v>2</v>
          </cell>
          <cell r="K547" t="str">
            <v>30</v>
          </cell>
        </row>
        <row r="547">
          <cell r="S547">
            <v>0</v>
          </cell>
        </row>
        <row r="547">
          <cell r="Z547" t="str">
            <v>7.5</v>
          </cell>
        </row>
        <row r="547">
          <cell r="AH547" t="str">
            <v>8</v>
          </cell>
        </row>
        <row r="547">
          <cell r="AM547" t="str">
            <v>8</v>
          </cell>
        </row>
        <row r="548">
          <cell r="A548" t="str">
            <v>吴婵冰</v>
          </cell>
          <cell r="B548" t="str">
            <v>上海&amp;成都&amp;深圳销售（9.30-18.30）</v>
          </cell>
          <cell r="C548" t="str">
            <v>营销中心-深圳营销中心-习辉平组</v>
          </cell>
        </row>
        <row r="548">
          <cell r="E548" t="str">
            <v>销售专员</v>
          </cell>
          <cell r="F548" t="str">
            <v>1742438071180436</v>
          </cell>
          <cell r="G548" t="str">
            <v>20</v>
          </cell>
          <cell r="H548" t="str">
            <v>10</v>
          </cell>
          <cell r="I548" t="str">
            <v>12681</v>
          </cell>
        </row>
        <row r="548">
          <cell r="S548">
            <v>0</v>
          </cell>
        </row>
        <row r="548">
          <cell r="X548" t="str">
            <v>4</v>
          </cell>
        </row>
        <row r="548">
          <cell r="Z548" t="str">
            <v>1.5</v>
          </cell>
        </row>
        <row r="549">
          <cell r="A549" t="str">
            <v>习辉平</v>
          </cell>
          <cell r="B549" t="str">
            <v>上海&amp;成都&amp;深圳销售（9.30-18.30）</v>
          </cell>
          <cell r="C549" t="str">
            <v>营销中心-深圳营销中心-习辉平组</v>
          </cell>
        </row>
        <row r="549">
          <cell r="E549" t="str">
            <v>销售主管</v>
          </cell>
          <cell r="F549" t="str">
            <v>17107316894367317</v>
          </cell>
          <cell r="G549" t="str">
            <v>18</v>
          </cell>
          <cell r="H549" t="str">
            <v>10</v>
          </cell>
          <cell r="I549" t="str">
            <v>12535</v>
          </cell>
        </row>
        <row r="549">
          <cell r="S549">
            <v>0</v>
          </cell>
        </row>
        <row r="549">
          <cell r="V549" t="str">
            <v>15.97</v>
          </cell>
        </row>
        <row r="549">
          <cell r="Z549" t="str">
            <v>8</v>
          </cell>
        </row>
        <row r="549">
          <cell r="AH549" t="str">
            <v>8</v>
          </cell>
        </row>
        <row r="549">
          <cell r="AM549" t="str">
            <v>8</v>
          </cell>
        </row>
        <row r="550">
          <cell r="A550" t="str">
            <v>张展腾</v>
          </cell>
          <cell r="B550" t="str">
            <v>上海&amp;成都&amp;深圳销售（9.30-18.30）</v>
          </cell>
          <cell r="C550" t="str">
            <v>营销中心-深圳营销中心-习辉平组</v>
          </cell>
        </row>
        <row r="550">
          <cell r="E550" t="str">
            <v>销售专员</v>
          </cell>
          <cell r="F550" t="str">
            <v>17180699185995426</v>
          </cell>
          <cell r="G550" t="str">
            <v>27</v>
          </cell>
          <cell r="H550" t="str">
            <v>10</v>
          </cell>
          <cell r="I550" t="str">
            <v>18121</v>
          </cell>
        </row>
        <row r="550">
          <cell r="S550">
            <v>0</v>
          </cell>
        </row>
        <row r="550">
          <cell r="Z550" t="str">
            <v>15</v>
          </cell>
        </row>
        <row r="550">
          <cell r="AH550" t="str">
            <v>49</v>
          </cell>
        </row>
        <row r="550">
          <cell r="AM550" t="str">
            <v>49</v>
          </cell>
        </row>
        <row r="551">
          <cell r="A551" t="str">
            <v>朱梦含</v>
          </cell>
          <cell r="B551" t="str">
            <v>上海&amp;成都&amp;深圳销售（9.30-18.30）</v>
          </cell>
          <cell r="C551" t="str">
            <v>营销中心-深圳营销中心-习辉平组</v>
          </cell>
        </row>
        <row r="551">
          <cell r="E551" t="str">
            <v>销售专员</v>
          </cell>
          <cell r="F551" t="str">
            <v>17403663049754415</v>
          </cell>
          <cell r="G551" t="str">
            <v>20</v>
          </cell>
          <cell r="H551" t="str">
            <v>10</v>
          </cell>
          <cell r="I551" t="str">
            <v>9728</v>
          </cell>
        </row>
        <row r="551">
          <cell r="S551">
            <v>0</v>
          </cell>
        </row>
        <row r="551">
          <cell r="Z551" t="str">
            <v>2.5</v>
          </cell>
        </row>
        <row r="552">
          <cell r="A552" t="str">
            <v>党磊</v>
          </cell>
          <cell r="B552" t="str">
            <v>北京龙岩&amp;郑州&amp;厦门&amp;长沙&amp;西安销售（9.00-18.00）</v>
          </cell>
          <cell r="C552" t="str">
            <v>营销中心-西安营销中心</v>
          </cell>
        </row>
        <row r="552">
          <cell r="E552" t="str">
            <v>销售专员</v>
          </cell>
          <cell r="F552" t="str">
            <v>16911120135484440</v>
          </cell>
          <cell r="G552" t="str">
            <v>20</v>
          </cell>
          <cell r="H552" t="str">
            <v>10</v>
          </cell>
          <cell r="I552" t="str">
            <v>13230</v>
          </cell>
        </row>
        <row r="552">
          <cell r="S552">
            <v>0</v>
          </cell>
        </row>
        <row r="553">
          <cell r="A553" t="str">
            <v>黄昱梵</v>
          </cell>
          <cell r="B553" t="str">
            <v>北京龙岩&amp;郑州&amp;厦门&amp;长沙&amp;西安销售（9.00-18.00）</v>
          </cell>
          <cell r="C553" t="str">
            <v>营销中心-西安营销中心</v>
          </cell>
        </row>
        <row r="553">
          <cell r="E553" t="str">
            <v>销售专员</v>
          </cell>
          <cell r="F553" t="str">
            <v>17629160275522650</v>
          </cell>
          <cell r="G553" t="str">
            <v>13</v>
          </cell>
          <cell r="H553" t="str">
            <v>6</v>
          </cell>
          <cell r="I553" t="str">
            <v>6561</v>
          </cell>
        </row>
        <row r="553">
          <cell r="Q553" t="str">
            <v>1</v>
          </cell>
        </row>
        <row r="553">
          <cell r="S553">
            <v>1</v>
          </cell>
        </row>
        <row r="554">
          <cell r="A554" t="str">
            <v>秦羽筱</v>
          </cell>
          <cell r="B554" t="str">
            <v>北京龙岩&amp;郑州&amp;厦门&amp;长沙&amp;西安销售（9.00-18.00）</v>
          </cell>
          <cell r="C554" t="str">
            <v>营销中心-西安营销中心</v>
          </cell>
        </row>
        <row r="554">
          <cell r="E554" t="str">
            <v>销售专员</v>
          </cell>
          <cell r="F554" t="str">
            <v>17409692933073662</v>
          </cell>
          <cell r="G554" t="str">
            <v>19</v>
          </cell>
          <cell r="H554" t="str">
            <v>10</v>
          </cell>
          <cell r="I554" t="str">
            <v>12713</v>
          </cell>
        </row>
        <row r="554">
          <cell r="S554">
            <v>0</v>
          </cell>
        </row>
        <row r="554">
          <cell r="X554" t="str">
            <v>8</v>
          </cell>
        </row>
        <row r="555">
          <cell r="A555" t="str">
            <v>史梦珂（离职）</v>
          </cell>
          <cell r="B555" t="str">
            <v>未加入考勤组</v>
          </cell>
          <cell r="C555" t="str">
            <v>营销中心-西安营销中心</v>
          </cell>
        </row>
        <row r="555">
          <cell r="E555" t="str">
            <v>销售专员</v>
          </cell>
          <cell r="F555" t="str">
            <v>17621361783105842</v>
          </cell>
          <cell r="G555" t="str">
            <v>18</v>
          </cell>
          <cell r="H555" t="str">
            <v>6</v>
          </cell>
          <cell r="I555" t="str">
            <v>8249</v>
          </cell>
        </row>
        <row r="555">
          <cell r="Q555" t="str">
            <v>1</v>
          </cell>
        </row>
        <row r="555">
          <cell r="S555">
            <v>1</v>
          </cell>
          <cell r="T555" t="str">
            <v>1</v>
          </cell>
        </row>
        <row r="555">
          <cell r="X555" t="str">
            <v>12</v>
          </cell>
        </row>
        <row r="556">
          <cell r="A556" t="str">
            <v>王磊</v>
          </cell>
          <cell r="B556" t="str">
            <v>北京龙岩&amp;郑州&amp;厦门&amp;长沙&amp;西安销售（9.00-18.00）</v>
          </cell>
          <cell r="C556" t="str">
            <v>营销中心-西安营销中心</v>
          </cell>
        </row>
        <row r="556">
          <cell r="E556" t="str">
            <v>销售专员</v>
          </cell>
          <cell r="F556" t="str">
            <v>17101257311033449</v>
          </cell>
          <cell r="G556" t="str">
            <v>20</v>
          </cell>
          <cell r="H556" t="str">
            <v>10</v>
          </cell>
          <cell r="I556" t="str">
            <v>14242</v>
          </cell>
        </row>
        <row r="556">
          <cell r="S556">
            <v>0</v>
          </cell>
        </row>
        <row r="557">
          <cell r="A557" t="str">
            <v>杨馨雨</v>
          </cell>
          <cell r="B557" t="str">
            <v>北京龙岩&amp;郑州&amp;厦门&amp;长沙&amp;西安销售（9.00-18.00）</v>
          </cell>
          <cell r="C557" t="str">
            <v>营销中心-西安营销中心</v>
          </cell>
        </row>
        <row r="557">
          <cell r="E557" t="str">
            <v>运营专员</v>
          </cell>
          <cell r="F557" t="str">
            <v>17457185155192733</v>
          </cell>
          <cell r="G557" t="str">
            <v>20</v>
          </cell>
          <cell r="H557" t="str">
            <v>10</v>
          </cell>
          <cell r="I557" t="str">
            <v>11946</v>
          </cell>
        </row>
        <row r="557">
          <cell r="S557">
            <v>0</v>
          </cell>
        </row>
        <row r="557">
          <cell r="W557" t="str">
            <v>0.5</v>
          </cell>
        </row>
        <row r="558">
          <cell r="A558" t="str">
            <v>袁欢</v>
          </cell>
          <cell r="B558" t="str">
            <v>北京龙岩&amp;郑州&amp;厦门&amp;长沙&amp;西安销售（9.00-18.00）</v>
          </cell>
          <cell r="C558" t="str">
            <v>营销中心-西安营销中心</v>
          </cell>
        </row>
        <row r="558">
          <cell r="E558" t="str">
            <v>销售专员</v>
          </cell>
          <cell r="F558" t="str">
            <v>17228365386421763</v>
          </cell>
          <cell r="G558" t="str">
            <v>20</v>
          </cell>
          <cell r="H558" t="str">
            <v>10</v>
          </cell>
          <cell r="I558" t="str">
            <v>13398</v>
          </cell>
        </row>
        <row r="558">
          <cell r="S558">
            <v>0</v>
          </cell>
        </row>
        <row r="559">
          <cell r="A559" t="str">
            <v>袁晶</v>
          </cell>
          <cell r="B559" t="str">
            <v>北京龙岩&amp;郑州&amp;厦门&amp;长沙&amp;西安销售（9.00-18.00）</v>
          </cell>
          <cell r="C559" t="str">
            <v>营销中心-西安营销中心</v>
          </cell>
        </row>
        <row r="559">
          <cell r="E559" t="str">
            <v>销售经理</v>
          </cell>
          <cell r="F559" t="str">
            <v>1617943425824777</v>
          </cell>
          <cell r="G559" t="str">
            <v>17</v>
          </cell>
          <cell r="H559" t="str">
            <v>10</v>
          </cell>
          <cell r="I559" t="str">
            <v>11220</v>
          </cell>
          <cell r="J559" t="str">
            <v>1</v>
          </cell>
          <cell r="K559" t="str">
            <v>7</v>
          </cell>
        </row>
        <row r="559">
          <cell r="S559">
            <v>0</v>
          </cell>
        </row>
        <row r="559">
          <cell r="U559" t="str">
            <v>3</v>
          </cell>
          <cell r="V559" t="str">
            <v>16</v>
          </cell>
        </row>
        <row r="560">
          <cell r="A560" t="str">
            <v>张卓</v>
          </cell>
          <cell r="B560" t="str">
            <v>北京龙岩&amp;郑州&amp;厦门&amp;长沙&amp;西安销售（9.00-18.00）</v>
          </cell>
          <cell r="C560" t="str">
            <v>营销中心-西安营销中心</v>
          </cell>
        </row>
        <row r="560">
          <cell r="E560" t="str">
            <v>销售专员</v>
          </cell>
          <cell r="F560" t="str">
            <v>16931897416036858</v>
          </cell>
          <cell r="G560" t="str">
            <v>18</v>
          </cell>
          <cell r="H560" t="str">
            <v>10</v>
          </cell>
          <cell r="I560" t="str">
            <v>11944</v>
          </cell>
        </row>
        <row r="560">
          <cell r="S560">
            <v>0</v>
          </cell>
        </row>
        <row r="560">
          <cell r="W560" t="str">
            <v>1</v>
          </cell>
          <cell r="X560" t="str">
            <v>8</v>
          </cell>
        </row>
        <row r="561">
          <cell r="A561" t="str">
            <v>陈楠</v>
          </cell>
          <cell r="B561" t="str">
            <v>北京龙岩&amp;郑州&amp;厦门&amp;长沙&amp;西安销售（9.00-18.00）</v>
          </cell>
          <cell r="C561" t="str">
            <v>营销中心-西安营销中心-黄伟组</v>
          </cell>
        </row>
        <row r="561">
          <cell r="E561" t="str">
            <v>销售专员</v>
          </cell>
          <cell r="F561" t="str">
            <v>17585061550329579</v>
          </cell>
          <cell r="G561" t="str">
            <v>19</v>
          </cell>
          <cell r="H561" t="str">
            <v>10</v>
          </cell>
          <cell r="I561" t="str">
            <v>10520</v>
          </cell>
        </row>
        <row r="561">
          <cell r="S561">
            <v>0</v>
          </cell>
        </row>
        <row r="561">
          <cell r="X561" t="str">
            <v>8</v>
          </cell>
        </row>
        <row r="562">
          <cell r="A562" t="str">
            <v>黄伟</v>
          </cell>
          <cell r="B562" t="str">
            <v>北京龙岩&amp;郑州&amp;厦门&amp;长沙&amp;西安销售（9.00-18.00）</v>
          </cell>
          <cell r="C562" t="str">
            <v>营销中心-西安营销中心-黄伟组</v>
          </cell>
        </row>
        <row r="562">
          <cell r="E562" t="str">
            <v>销售主管</v>
          </cell>
          <cell r="F562" t="str">
            <v>16908552335211230</v>
          </cell>
          <cell r="G562" t="str">
            <v>20</v>
          </cell>
          <cell r="H562" t="str">
            <v>10</v>
          </cell>
          <cell r="I562" t="str">
            <v>13380</v>
          </cell>
        </row>
        <row r="562">
          <cell r="S562">
            <v>0</v>
          </cell>
        </row>
        <row r="563">
          <cell r="A563" t="str">
            <v>舒幸晨</v>
          </cell>
          <cell r="B563" t="str">
            <v>北京龙岩&amp;郑州&amp;厦门&amp;长沙&amp;西安销售（9.00-18.00）</v>
          </cell>
          <cell r="C563" t="str">
            <v>营销中心-西安营销中心-黄伟组</v>
          </cell>
        </row>
        <row r="563">
          <cell r="E563" t="str">
            <v>销售专员</v>
          </cell>
          <cell r="F563" t="str">
            <v>17513386227518367</v>
          </cell>
          <cell r="G563" t="str">
            <v>20</v>
          </cell>
          <cell r="H563" t="str">
            <v>10</v>
          </cell>
          <cell r="I563" t="str">
            <v>13168</v>
          </cell>
        </row>
        <row r="563">
          <cell r="S563">
            <v>0</v>
          </cell>
        </row>
        <row r="564">
          <cell r="A564" t="str">
            <v>王博文（离职）</v>
          </cell>
          <cell r="B564" t="str">
            <v>未加入考勤组</v>
          </cell>
          <cell r="C564" t="str">
            <v>营销中心-西安营销中心-黄伟组</v>
          </cell>
        </row>
        <row r="564">
          <cell r="E564" t="str">
            <v>销售专员</v>
          </cell>
          <cell r="F564" t="str">
            <v>17579057538617263</v>
          </cell>
          <cell r="G564" t="str">
            <v>9</v>
          </cell>
          <cell r="H564" t="str">
            <v>4</v>
          </cell>
          <cell r="I564" t="str">
            <v>4468</v>
          </cell>
        </row>
        <row r="564">
          <cell r="S564">
            <v>0</v>
          </cell>
        </row>
        <row r="565">
          <cell r="A565" t="str">
            <v>王帆</v>
          </cell>
          <cell r="B565" t="str">
            <v>北京龙岩&amp;郑州&amp;厦门&amp;长沙&amp;西安销售（9.00-18.00）</v>
          </cell>
          <cell r="C565" t="str">
            <v>营销中心-西安营销中心-黄伟组</v>
          </cell>
        </row>
        <row r="565">
          <cell r="E565" t="str">
            <v>销售专员</v>
          </cell>
          <cell r="F565" t="str">
            <v>17629153383596515</v>
          </cell>
          <cell r="G565" t="str">
            <v>12</v>
          </cell>
          <cell r="H565" t="str">
            <v>6</v>
          </cell>
          <cell r="I565" t="str">
            <v>5413</v>
          </cell>
        </row>
        <row r="565">
          <cell r="Q565" t="str">
            <v>1</v>
          </cell>
        </row>
        <row r="565">
          <cell r="S565">
            <v>1</v>
          </cell>
        </row>
        <row r="565">
          <cell r="X565" t="str">
            <v>8</v>
          </cell>
        </row>
        <row r="566">
          <cell r="A566" t="str">
            <v>吴艳丽</v>
          </cell>
          <cell r="B566" t="str">
            <v>北京龙岩&amp;郑州&amp;厦门&amp;长沙&amp;西安销售（9.00-18.00）</v>
          </cell>
          <cell r="C566" t="str">
            <v>营销中心-西安营销中心-黄伟组</v>
          </cell>
        </row>
        <row r="566">
          <cell r="E566" t="str">
            <v>销售专员</v>
          </cell>
          <cell r="F566" t="str">
            <v>17609314929873621</v>
          </cell>
          <cell r="G566" t="str">
            <v>19</v>
          </cell>
          <cell r="H566" t="str">
            <v>10</v>
          </cell>
          <cell r="I566" t="str">
            <v>10829</v>
          </cell>
        </row>
        <row r="566">
          <cell r="S566">
            <v>0</v>
          </cell>
        </row>
        <row r="566">
          <cell r="X566" t="str">
            <v>10.5</v>
          </cell>
        </row>
        <row r="567">
          <cell r="A567" t="str">
            <v>张啸</v>
          </cell>
          <cell r="B567" t="str">
            <v>北京龙岩&amp;郑州&amp;厦门&amp;长沙&amp;西安销售（9.00-18.00）</v>
          </cell>
          <cell r="C567" t="str">
            <v>营销中心-西安营销中心-黄伟组</v>
          </cell>
        </row>
        <row r="567">
          <cell r="E567" t="str">
            <v>销售专员</v>
          </cell>
          <cell r="F567" t="str">
            <v>17515935140591710</v>
          </cell>
          <cell r="G567" t="str">
            <v>20</v>
          </cell>
          <cell r="H567" t="str">
            <v>10</v>
          </cell>
          <cell r="I567" t="str">
            <v>13141</v>
          </cell>
        </row>
        <row r="567">
          <cell r="S567">
            <v>0</v>
          </cell>
        </row>
        <row r="568">
          <cell r="A568" t="str">
            <v>蔡小明</v>
          </cell>
          <cell r="B568" t="str">
            <v>北京龙岩&amp;郑州&amp;厦门&amp;长沙&amp;西安销售（9.00-18.00）</v>
          </cell>
          <cell r="C568" t="str">
            <v>营销中心-厦门营销二部</v>
          </cell>
        </row>
        <row r="568">
          <cell r="E568" t="str">
            <v>销售专员</v>
          </cell>
          <cell r="F568" t="str">
            <v>3659081661-1705212527</v>
          </cell>
          <cell r="G568" t="str">
            <v>20</v>
          </cell>
          <cell r="H568" t="str">
            <v>10</v>
          </cell>
          <cell r="I568" t="str">
            <v>10896</v>
          </cell>
        </row>
        <row r="568">
          <cell r="S568">
            <v>0</v>
          </cell>
        </row>
        <row r="569">
          <cell r="A569" t="str">
            <v>陈慧杰（离职）</v>
          </cell>
          <cell r="B569" t="str">
            <v>未加入考勤组</v>
          </cell>
          <cell r="C569" t="str">
            <v>营销中心-厦门营销二部</v>
          </cell>
        </row>
        <row r="569">
          <cell r="E569" t="str">
            <v>销售专员</v>
          </cell>
          <cell r="F569" t="str">
            <v>17573806240808968</v>
          </cell>
        </row>
        <row r="569">
          <cell r="H569" t="str">
            <v>1</v>
          </cell>
        </row>
        <row r="569">
          <cell r="S569">
            <v>0</v>
          </cell>
        </row>
        <row r="570">
          <cell r="A570" t="str">
            <v>陈燕钟</v>
          </cell>
          <cell r="B570" t="str">
            <v>北京龙岩&amp;郑州&amp;厦门&amp;长沙&amp;西安销售（9.00-18.00）</v>
          </cell>
          <cell r="C570" t="str">
            <v>营销中心-厦门营销二部</v>
          </cell>
        </row>
        <row r="570">
          <cell r="E570" t="str">
            <v>销售专员</v>
          </cell>
          <cell r="F570" t="str">
            <v>1740964297702469</v>
          </cell>
          <cell r="G570" t="str">
            <v>20</v>
          </cell>
          <cell r="H570" t="str">
            <v>10</v>
          </cell>
          <cell r="I570" t="str">
            <v>10985</v>
          </cell>
        </row>
        <row r="570">
          <cell r="S570">
            <v>0</v>
          </cell>
        </row>
        <row r="571">
          <cell r="A571" t="str">
            <v>方佳颖（离职）</v>
          </cell>
          <cell r="B571" t="str">
            <v>未加入考勤组</v>
          </cell>
          <cell r="C571" t="str">
            <v>营销中心-厦门营销二部</v>
          </cell>
        </row>
        <row r="571">
          <cell r="E571" t="str">
            <v>销售专员</v>
          </cell>
          <cell r="F571" t="str">
            <v>17578982554855807</v>
          </cell>
          <cell r="G571" t="str">
            <v>9</v>
          </cell>
          <cell r="H571" t="str">
            <v>4</v>
          </cell>
          <cell r="I571" t="str">
            <v>3959</v>
          </cell>
        </row>
        <row r="571">
          <cell r="R571" t="str">
            <v>1</v>
          </cell>
          <cell r="S571">
            <v>1</v>
          </cell>
        </row>
        <row r="572">
          <cell r="A572" t="str">
            <v>蒋昌铭</v>
          </cell>
          <cell r="B572" t="str">
            <v>北京龙岩&amp;郑州&amp;厦门&amp;长沙&amp;西安销售（9.00-18.00）</v>
          </cell>
          <cell r="C572" t="str">
            <v>营销中心-厦门营销二部</v>
          </cell>
        </row>
        <row r="572">
          <cell r="E572" t="str">
            <v>销售专员</v>
          </cell>
          <cell r="F572" t="str">
            <v>17005292987563407</v>
          </cell>
          <cell r="G572" t="str">
            <v>20</v>
          </cell>
          <cell r="H572" t="str">
            <v>10</v>
          </cell>
          <cell r="I572" t="str">
            <v>9874</v>
          </cell>
        </row>
        <row r="572">
          <cell r="S572">
            <v>0</v>
          </cell>
        </row>
        <row r="573">
          <cell r="A573" t="str">
            <v>李小青</v>
          </cell>
          <cell r="B573" t="str">
            <v>北京龙岩&amp;郑州&amp;厦门&amp;长沙&amp;西安销售（9.00-18.00）</v>
          </cell>
          <cell r="C573" t="str">
            <v>营销中心-厦门营销二部</v>
          </cell>
        </row>
        <row r="573">
          <cell r="E573" t="str">
            <v>资深销售一级</v>
          </cell>
          <cell r="F573" t="str">
            <v>17283501947914644</v>
          </cell>
          <cell r="G573" t="str">
            <v>17</v>
          </cell>
          <cell r="H573" t="str">
            <v>10</v>
          </cell>
          <cell r="I573" t="str">
            <v>10741</v>
          </cell>
          <cell r="J573" t="str">
            <v>3</v>
          </cell>
          <cell r="K573" t="str">
            <v>4</v>
          </cell>
        </row>
        <row r="573">
          <cell r="S573">
            <v>0</v>
          </cell>
        </row>
        <row r="573">
          <cell r="U573" t="str">
            <v>4</v>
          </cell>
        </row>
        <row r="573">
          <cell r="Z573" t="str">
            <v>2</v>
          </cell>
        </row>
        <row r="573">
          <cell r="AH573" t="str">
            <v>2</v>
          </cell>
        </row>
        <row r="573">
          <cell r="AM573" t="str">
            <v>2</v>
          </cell>
        </row>
        <row r="574">
          <cell r="A574" t="str">
            <v>李倩</v>
          </cell>
          <cell r="B574" t="str">
            <v>北京龙岩&amp;郑州&amp;厦门&amp;长沙&amp;西安销售（9.00-18.00）</v>
          </cell>
          <cell r="C574" t="str">
            <v>营销中心-厦门营销二部</v>
          </cell>
        </row>
        <row r="574">
          <cell r="E574" t="str">
            <v>销售专员</v>
          </cell>
          <cell r="F574" t="str">
            <v>17464942245977741</v>
          </cell>
          <cell r="G574" t="str">
            <v>20</v>
          </cell>
          <cell r="H574" t="str">
            <v>10</v>
          </cell>
          <cell r="I574" t="str">
            <v>9860</v>
          </cell>
        </row>
        <row r="574">
          <cell r="S574">
            <v>0</v>
          </cell>
        </row>
        <row r="575">
          <cell r="A575" t="str">
            <v>林福美</v>
          </cell>
          <cell r="B575" t="str">
            <v>北京龙岩&amp;郑州&amp;厦门&amp;长沙&amp;西安销售（9.00-18.00）</v>
          </cell>
          <cell r="C575" t="str">
            <v>营销中心-厦门营销二部</v>
          </cell>
        </row>
        <row r="575">
          <cell r="E575" t="str">
            <v>资深销售二级</v>
          </cell>
          <cell r="F575" t="str">
            <v>16762520071858600</v>
          </cell>
          <cell r="G575" t="str">
            <v>17</v>
          </cell>
          <cell r="H575" t="str">
            <v>10</v>
          </cell>
          <cell r="I575" t="str">
            <v>9969</v>
          </cell>
        </row>
        <row r="575">
          <cell r="S575">
            <v>0</v>
          </cell>
        </row>
        <row r="575">
          <cell r="U575" t="str">
            <v>4</v>
          </cell>
        </row>
        <row r="576">
          <cell r="A576" t="str">
            <v>汤章溢</v>
          </cell>
          <cell r="B576" t="str">
            <v>北京龙岩&amp;郑州&amp;厦门&amp;长沙&amp;西安销售（9.00-18.00）</v>
          </cell>
          <cell r="C576" t="str">
            <v>营销中心-厦门营销二部</v>
          </cell>
        </row>
        <row r="576">
          <cell r="E576" t="str">
            <v>营销总监</v>
          </cell>
          <cell r="F576" t="str">
            <v>092405432327669286</v>
          </cell>
          <cell r="G576" t="str">
            <v>15</v>
          </cell>
          <cell r="H576" t="str">
            <v>10</v>
          </cell>
          <cell r="I576" t="str">
            <v>9772</v>
          </cell>
        </row>
        <row r="576">
          <cell r="S576">
            <v>0</v>
          </cell>
        </row>
        <row r="576">
          <cell r="U576" t="str">
            <v>7</v>
          </cell>
        </row>
        <row r="576">
          <cell r="X576" t="str">
            <v>8</v>
          </cell>
        </row>
        <row r="577">
          <cell r="A577" t="str">
            <v>徐琴</v>
          </cell>
          <cell r="B577" t="str">
            <v>北京龙岩&amp;郑州&amp;厦门&amp;长沙&amp;西安销售（9.00-18.00）</v>
          </cell>
          <cell r="C577" t="str">
            <v>营销中心-厦门营销二部</v>
          </cell>
        </row>
        <row r="577">
          <cell r="E577" t="str">
            <v>销售专员</v>
          </cell>
          <cell r="F577" t="str">
            <v>17167737893631440</v>
          </cell>
          <cell r="G577" t="str">
            <v>21</v>
          </cell>
          <cell r="H577" t="str">
            <v>10</v>
          </cell>
          <cell r="I577" t="str">
            <v>10106</v>
          </cell>
        </row>
        <row r="577">
          <cell r="S577">
            <v>0</v>
          </cell>
        </row>
        <row r="577">
          <cell r="Z577" t="str">
            <v>12</v>
          </cell>
        </row>
        <row r="577">
          <cell r="AH577" t="str">
            <v>12</v>
          </cell>
        </row>
        <row r="577">
          <cell r="AM577" t="str">
            <v>12</v>
          </cell>
        </row>
        <row r="578">
          <cell r="A578" t="str">
            <v>严重阳</v>
          </cell>
          <cell r="B578" t="str">
            <v>北京龙岩&amp;郑州&amp;厦门&amp;长沙&amp;西安销售（9.00-18.00）</v>
          </cell>
          <cell r="C578" t="str">
            <v>营销中心-厦门营销二部</v>
          </cell>
        </row>
        <row r="578">
          <cell r="E578" t="str">
            <v>销售专员</v>
          </cell>
          <cell r="F578" t="str">
            <v>17216995468844841</v>
          </cell>
          <cell r="G578" t="str">
            <v>20</v>
          </cell>
          <cell r="H578" t="str">
            <v>10</v>
          </cell>
          <cell r="I578" t="str">
            <v>10255</v>
          </cell>
        </row>
        <row r="578">
          <cell r="S578">
            <v>0</v>
          </cell>
        </row>
        <row r="579">
          <cell r="A579" t="str">
            <v>余鹏飞</v>
          </cell>
          <cell r="B579" t="str">
            <v>北京龙岩&amp;郑州&amp;厦门&amp;长沙&amp;西安销售（9.00-18.00）</v>
          </cell>
          <cell r="C579" t="str">
            <v>营销中心-厦门营销二部</v>
          </cell>
        </row>
        <row r="579">
          <cell r="E579" t="str">
            <v>销售专员</v>
          </cell>
          <cell r="F579" t="str">
            <v>17403598125734215</v>
          </cell>
          <cell r="G579" t="str">
            <v>20</v>
          </cell>
          <cell r="H579" t="str">
            <v>10</v>
          </cell>
          <cell r="I579" t="str">
            <v>9956</v>
          </cell>
          <cell r="J579" t="str">
            <v>3</v>
          </cell>
          <cell r="K579" t="str">
            <v>9</v>
          </cell>
        </row>
        <row r="579">
          <cell r="S579">
            <v>0</v>
          </cell>
        </row>
        <row r="580">
          <cell r="A580" t="str">
            <v>陈敏莲</v>
          </cell>
          <cell r="B580" t="str">
            <v>北京龙岩&amp;郑州&amp;厦门&amp;长沙&amp;西安销售（9.00-18.00）</v>
          </cell>
          <cell r="C580" t="str">
            <v>营销中心-厦门营销二部-陈敏莲组</v>
          </cell>
        </row>
        <row r="580">
          <cell r="E580" t="str">
            <v>销售主管</v>
          </cell>
          <cell r="F580" t="str">
            <v>17168616049444007</v>
          </cell>
          <cell r="G580" t="str">
            <v>15</v>
          </cell>
          <cell r="H580" t="str">
            <v>10</v>
          </cell>
          <cell r="I580" t="str">
            <v>10123</v>
          </cell>
          <cell r="J580" t="str">
            <v>1</v>
          </cell>
          <cell r="K580" t="str">
            <v>1</v>
          </cell>
        </row>
        <row r="580">
          <cell r="S580">
            <v>0</v>
          </cell>
        </row>
        <row r="580">
          <cell r="U580" t="str">
            <v>6</v>
          </cell>
        </row>
        <row r="580">
          <cell r="Z580" t="str">
            <v>3</v>
          </cell>
        </row>
        <row r="580">
          <cell r="AH580" t="str">
            <v>3</v>
          </cell>
        </row>
        <row r="580">
          <cell r="AM580" t="str">
            <v>3</v>
          </cell>
        </row>
        <row r="581">
          <cell r="A581" t="str">
            <v>邓晨威</v>
          </cell>
          <cell r="B581" t="str">
            <v>北京龙岩&amp;郑州&amp;厦门&amp;长沙&amp;西安销售（9.00-18.00）</v>
          </cell>
          <cell r="C581" t="str">
            <v>营销中心-厦门营销二部-陈敏莲组</v>
          </cell>
        </row>
        <row r="581">
          <cell r="E581" t="str">
            <v>销售专员</v>
          </cell>
          <cell r="F581" t="str">
            <v>17599725663879142</v>
          </cell>
          <cell r="G581" t="str">
            <v>20</v>
          </cell>
          <cell r="H581" t="str">
            <v>10</v>
          </cell>
          <cell r="I581" t="str">
            <v>10294</v>
          </cell>
        </row>
        <row r="581">
          <cell r="S581">
            <v>0</v>
          </cell>
        </row>
        <row r="582">
          <cell r="A582" t="str">
            <v>田昆杰</v>
          </cell>
          <cell r="B582" t="str">
            <v>北京龙岩&amp;郑州&amp;厦门&amp;长沙&amp;西安销售（9.00-18.00）</v>
          </cell>
          <cell r="C582" t="str">
            <v>营销中心-厦门营销二部-陈敏莲组</v>
          </cell>
        </row>
        <row r="582">
          <cell r="E582" t="str">
            <v>销售专员</v>
          </cell>
          <cell r="F582" t="str">
            <v>17621316533565809</v>
          </cell>
          <cell r="G582" t="str">
            <v>20</v>
          </cell>
          <cell r="H582" t="str">
            <v>8</v>
          </cell>
          <cell r="I582" t="str">
            <v>10068</v>
          </cell>
        </row>
        <row r="582">
          <cell r="S582">
            <v>0</v>
          </cell>
        </row>
        <row r="583">
          <cell r="A583" t="str">
            <v>王益萍</v>
          </cell>
          <cell r="B583" t="str">
            <v>北京龙岩&amp;郑州&amp;厦门&amp;长沙&amp;西安销售（9.00-18.00）</v>
          </cell>
          <cell r="C583" t="str">
            <v>营销中心-厦门营销二部-陈敏莲组</v>
          </cell>
        </row>
        <row r="583">
          <cell r="E583" t="str">
            <v>销售专员</v>
          </cell>
          <cell r="F583" t="str">
            <v>17645518400427390</v>
          </cell>
        </row>
        <row r="583">
          <cell r="S583">
            <v>0</v>
          </cell>
        </row>
        <row r="584">
          <cell r="A584" t="str">
            <v>庄思婷</v>
          </cell>
          <cell r="B584" t="str">
            <v>北京龙岩&amp;郑州&amp;厦门&amp;长沙&amp;西安销售（9.00-18.00）</v>
          </cell>
          <cell r="C584" t="str">
            <v>营销中心-厦门营销二部-陈敏莲组</v>
          </cell>
        </row>
        <row r="584">
          <cell r="E584" t="str">
            <v>销售专员</v>
          </cell>
          <cell r="F584" t="str">
            <v>17599742940053295</v>
          </cell>
          <cell r="G584" t="str">
            <v>20</v>
          </cell>
          <cell r="H584" t="str">
            <v>10</v>
          </cell>
          <cell r="I584" t="str">
            <v>10428</v>
          </cell>
        </row>
        <row r="584">
          <cell r="S584">
            <v>0</v>
          </cell>
        </row>
        <row r="585">
          <cell r="A585" t="str">
            <v>白嘉鹏</v>
          </cell>
          <cell r="B585" t="str">
            <v>厦门办公室</v>
          </cell>
          <cell r="C585" t="str">
            <v>营销中心-厦门营销二部-杜雅妮组</v>
          </cell>
        </row>
        <row r="585">
          <cell r="E585" t="str">
            <v>运营专员</v>
          </cell>
          <cell r="F585" t="str">
            <v>17403589384922139</v>
          </cell>
          <cell r="G585" t="str">
            <v>22</v>
          </cell>
          <cell r="H585" t="str">
            <v>10</v>
          </cell>
          <cell r="I585" t="str">
            <v>10949</v>
          </cell>
        </row>
        <row r="585">
          <cell r="S585">
            <v>0</v>
          </cell>
        </row>
        <row r="585">
          <cell r="Z585" t="str">
            <v>16</v>
          </cell>
        </row>
        <row r="585">
          <cell r="AH585" t="str">
            <v>32</v>
          </cell>
        </row>
        <row r="585">
          <cell r="AM585" t="str">
            <v>32</v>
          </cell>
        </row>
        <row r="586">
          <cell r="A586" t="str">
            <v>陈可欣</v>
          </cell>
          <cell r="B586" t="str">
            <v>厦门办公室</v>
          </cell>
          <cell r="C586" t="str">
            <v>营销中心-厦门营销二部-杜雅妮组</v>
          </cell>
        </row>
        <row r="586">
          <cell r="E586" t="str">
            <v>运营专员</v>
          </cell>
          <cell r="F586" t="str">
            <v>15959062277087356</v>
          </cell>
          <cell r="G586" t="str">
            <v>21</v>
          </cell>
          <cell r="H586" t="str">
            <v>10</v>
          </cell>
          <cell r="I586" t="str">
            <v>10042</v>
          </cell>
        </row>
        <row r="586">
          <cell r="S586">
            <v>0</v>
          </cell>
        </row>
        <row r="586">
          <cell r="W586" t="str">
            <v>0.5</v>
          </cell>
        </row>
        <row r="586">
          <cell r="Z586" t="str">
            <v>19</v>
          </cell>
        </row>
        <row r="586">
          <cell r="AH586" t="str">
            <v>24</v>
          </cell>
        </row>
        <row r="586">
          <cell r="AM586" t="str">
            <v>24</v>
          </cell>
        </row>
        <row r="587">
          <cell r="A587" t="str">
            <v>陈珊</v>
          </cell>
          <cell r="B587" t="str">
            <v>厦门办公室</v>
          </cell>
          <cell r="C587" t="str">
            <v>营销中心-厦门营销二部-杜雅妮组</v>
          </cell>
        </row>
        <row r="587">
          <cell r="E587" t="str">
            <v>运营专员</v>
          </cell>
          <cell r="F587" t="str">
            <v>68335106101222274</v>
          </cell>
          <cell r="G587" t="str">
            <v>22</v>
          </cell>
          <cell r="H587" t="str">
            <v>10</v>
          </cell>
          <cell r="I587" t="str">
            <v>9707</v>
          </cell>
        </row>
        <row r="587">
          <cell r="O587" t="str">
            <v>20</v>
          </cell>
          <cell r="P587" t="str">
            <v>921</v>
          </cell>
        </row>
        <row r="587">
          <cell r="S587">
            <v>0</v>
          </cell>
        </row>
        <row r="587">
          <cell r="W587" t="str">
            <v>0.5</v>
          </cell>
        </row>
        <row r="587">
          <cell r="AH587" t="str">
            <v>16</v>
          </cell>
        </row>
        <row r="587">
          <cell r="AJ587" t="str">
            <v>16</v>
          </cell>
        </row>
        <row r="588">
          <cell r="A588" t="str">
            <v>杜雅妮</v>
          </cell>
          <cell r="B588" t="str">
            <v>厦门办公室</v>
          </cell>
          <cell r="C588" t="str">
            <v>营销中心-厦门营销二部-杜雅妮组</v>
          </cell>
        </row>
        <row r="588">
          <cell r="E588" t="str">
            <v>运营主管</v>
          </cell>
          <cell r="F588" t="str">
            <v>213947176026647525</v>
          </cell>
          <cell r="G588" t="str">
            <v>17</v>
          </cell>
          <cell r="H588" t="str">
            <v>10</v>
          </cell>
          <cell r="I588" t="str">
            <v>8521</v>
          </cell>
        </row>
        <row r="588">
          <cell r="S588">
            <v>0</v>
          </cell>
        </row>
        <row r="588">
          <cell r="Z588" t="str">
            <v>42</v>
          </cell>
        </row>
        <row r="588">
          <cell r="AH588" t="str">
            <v>16</v>
          </cell>
        </row>
        <row r="588">
          <cell r="AM588" t="str">
            <v>16</v>
          </cell>
        </row>
        <row r="589">
          <cell r="A589" t="str">
            <v>林月荧</v>
          </cell>
          <cell r="B589" t="str">
            <v>厦门办公室</v>
          </cell>
          <cell r="C589" t="str">
            <v>营销中心-厦门营销二部-杜雅妮组</v>
          </cell>
        </row>
        <row r="589">
          <cell r="E589" t="str">
            <v>运营专员</v>
          </cell>
          <cell r="F589" t="str">
            <v>16181909348157036</v>
          </cell>
          <cell r="G589" t="str">
            <v>21</v>
          </cell>
          <cell r="H589" t="str">
            <v>10</v>
          </cell>
          <cell r="I589" t="str">
            <v>9816</v>
          </cell>
        </row>
        <row r="589">
          <cell r="S589">
            <v>0</v>
          </cell>
        </row>
        <row r="589">
          <cell r="Z589" t="str">
            <v>16</v>
          </cell>
        </row>
        <row r="589">
          <cell r="AH589" t="str">
            <v>16</v>
          </cell>
        </row>
        <row r="589">
          <cell r="AM589" t="str">
            <v>16</v>
          </cell>
        </row>
        <row r="590">
          <cell r="A590" t="str">
            <v>王彭</v>
          </cell>
          <cell r="B590" t="str">
            <v>厦门办公室</v>
          </cell>
          <cell r="C590" t="str">
            <v>营销中心-厦门营销二部-杜雅妮组</v>
          </cell>
        </row>
        <row r="590">
          <cell r="E590" t="str">
            <v>运营专员</v>
          </cell>
          <cell r="F590" t="str">
            <v>17464936011882025</v>
          </cell>
          <cell r="G590" t="str">
            <v>22</v>
          </cell>
          <cell r="H590" t="str">
            <v>10</v>
          </cell>
          <cell r="I590" t="str">
            <v>11215</v>
          </cell>
        </row>
        <row r="590">
          <cell r="S590">
            <v>0</v>
          </cell>
        </row>
        <row r="590">
          <cell r="Z590" t="str">
            <v>16</v>
          </cell>
        </row>
        <row r="590">
          <cell r="AH590" t="str">
            <v>32</v>
          </cell>
        </row>
        <row r="590">
          <cell r="AM590" t="str">
            <v>32</v>
          </cell>
        </row>
        <row r="591">
          <cell r="A591" t="str">
            <v>叶云霞</v>
          </cell>
          <cell r="B591" t="str">
            <v>厦门办公室</v>
          </cell>
          <cell r="C591" t="str">
            <v>营销中心-厦门营销二部-杜雅妮组</v>
          </cell>
        </row>
        <row r="591">
          <cell r="E591" t="str">
            <v>运营专员</v>
          </cell>
          <cell r="F591" t="str">
            <v>16908547099705555</v>
          </cell>
          <cell r="G591" t="str">
            <v>22</v>
          </cell>
          <cell r="H591" t="str">
            <v>10</v>
          </cell>
          <cell r="I591" t="str">
            <v>10901</v>
          </cell>
        </row>
        <row r="591">
          <cell r="S591">
            <v>0</v>
          </cell>
        </row>
        <row r="591">
          <cell r="Z591" t="str">
            <v>9.5</v>
          </cell>
        </row>
        <row r="591">
          <cell r="AH591" t="str">
            <v>24</v>
          </cell>
        </row>
        <row r="591">
          <cell r="AM591" t="str">
            <v>24</v>
          </cell>
        </row>
        <row r="592">
          <cell r="A592" t="str">
            <v>陈涛福</v>
          </cell>
          <cell r="B592" t="str">
            <v>北京龙岩&amp;郑州&amp;厦门&amp;长沙&amp;西安销售（9.00-18.00）</v>
          </cell>
          <cell r="C592" t="str">
            <v>营销中心-厦门营销二部-蓝青青组</v>
          </cell>
        </row>
        <row r="592">
          <cell r="E592" t="str">
            <v>销售专员</v>
          </cell>
          <cell r="F592" t="str">
            <v>17645512337131653</v>
          </cell>
        </row>
        <row r="592">
          <cell r="S592">
            <v>0</v>
          </cell>
        </row>
        <row r="593">
          <cell r="A593" t="str">
            <v>陈智萍</v>
          </cell>
          <cell r="B593" t="str">
            <v>北京龙岩&amp;郑州&amp;厦门&amp;长沙&amp;西安销售（9.00-18.00）</v>
          </cell>
          <cell r="C593" t="str">
            <v>营销中心-厦门营销二部-蓝青青组</v>
          </cell>
        </row>
        <row r="593">
          <cell r="E593" t="str">
            <v>销售专员</v>
          </cell>
          <cell r="F593" t="str">
            <v>17234269282615563</v>
          </cell>
          <cell r="G593" t="str">
            <v>20</v>
          </cell>
          <cell r="H593" t="str">
            <v>10</v>
          </cell>
          <cell r="I593" t="str">
            <v>10059</v>
          </cell>
        </row>
        <row r="593">
          <cell r="S593">
            <v>0</v>
          </cell>
        </row>
        <row r="594">
          <cell r="A594" t="str">
            <v>蓝青青</v>
          </cell>
          <cell r="B594" t="str">
            <v>北京龙岩&amp;郑州&amp;厦门&amp;长沙&amp;西安销售（9.00-18.00）</v>
          </cell>
          <cell r="C594" t="str">
            <v>营销中心-厦门营销二部-蓝青青组</v>
          </cell>
        </row>
        <row r="594">
          <cell r="E594" t="str">
            <v>中级销售主管</v>
          </cell>
          <cell r="F594" t="str">
            <v>16762523471687597</v>
          </cell>
          <cell r="G594" t="str">
            <v>20</v>
          </cell>
          <cell r="H594" t="str">
            <v>10</v>
          </cell>
          <cell r="I594" t="str">
            <v>9869</v>
          </cell>
          <cell r="J594" t="str">
            <v>1</v>
          </cell>
          <cell r="K594" t="str">
            <v>43</v>
          </cell>
        </row>
        <row r="594">
          <cell r="S594">
            <v>0</v>
          </cell>
        </row>
        <row r="595">
          <cell r="A595" t="str">
            <v>吴永林（离职）</v>
          </cell>
          <cell r="B595" t="str">
            <v>未加入考勤组</v>
          </cell>
          <cell r="C595" t="str">
            <v>营销中心-厦门营销二部-蓝青青组</v>
          </cell>
        </row>
        <row r="595">
          <cell r="E595" t="str">
            <v>销售专员</v>
          </cell>
          <cell r="F595" t="str">
            <v>17645511951098250</v>
          </cell>
        </row>
        <row r="595">
          <cell r="S595">
            <v>0</v>
          </cell>
        </row>
        <row r="596">
          <cell r="A596" t="str">
            <v>俞忠</v>
          </cell>
          <cell r="B596" t="str">
            <v>北京龙岩&amp;郑州&amp;厦门&amp;长沙&amp;西安销售（9.00-18.00）</v>
          </cell>
          <cell r="C596" t="str">
            <v>营销中心-厦门营销二部-蓝青青组</v>
          </cell>
        </row>
        <row r="596">
          <cell r="E596" t="str">
            <v>销售专员</v>
          </cell>
          <cell r="F596" t="str">
            <v>17199717767846307</v>
          </cell>
          <cell r="G596" t="str">
            <v>20</v>
          </cell>
          <cell r="H596" t="str">
            <v>10</v>
          </cell>
          <cell r="I596" t="str">
            <v>10040</v>
          </cell>
        </row>
        <row r="596">
          <cell r="S596">
            <v>0</v>
          </cell>
        </row>
        <row r="597">
          <cell r="A597" t="str">
            <v>张小萍</v>
          </cell>
          <cell r="B597" t="str">
            <v>北京龙岩&amp;郑州&amp;厦门&amp;长沙&amp;西安销售（9.00-18.00）</v>
          </cell>
          <cell r="C597" t="str">
            <v>营销中心-厦门营销二部-蓝青青组</v>
          </cell>
        </row>
        <row r="597">
          <cell r="E597" t="str">
            <v>销售专员</v>
          </cell>
          <cell r="F597" t="str">
            <v>17155653940109638</v>
          </cell>
          <cell r="G597" t="str">
            <v>20</v>
          </cell>
          <cell r="H597" t="str">
            <v>10</v>
          </cell>
          <cell r="I597" t="str">
            <v>9781</v>
          </cell>
        </row>
        <row r="597">
          <cell r="S597">
            <v>0</v>
          </cell>
        </row>
        <row r="598">
          <cell r="A598" t="str">
            <v>邓啊雷</v>
          </cell>
          <cell r="B598" t="str">
            <v>北京龙岩&amp;郑州&amp;厦门&amp;长沙&amp;西安销售（9.00-18.00）</v>
          </cell>
          <cell r="C598" t="str">
            <v>营销中心-厦门营销二部-许财杰组</v>
          </cell>
        </row>
        <row r="598">
          <cell r="E598" t="str">
            <v>销售专员</v>
          </cell>
          <cell r="F598" t="str">
            <v>17615271723594373</v>
          </cell>
          <cell r="G598" t="str">
            <v>20</v>
          </cell>
          <cell r="H598" t="str">
            <v>10</v>
          </cell>
          <cell r="I598" t="str">
            <v>10279</v>
          </cell>
        </row>
        <row r="598">
          <cell r="S598">
            <v>0</v>
          </cell>
        </row>
        <row r="599">
          <cell r="A599" t="str">
            <v>罗剑华</v>
          </cell>
          <cell r="B599" t="str">
            <v>北京龙岩&amp;郑州&amp;厦门&amp;长沙&amp;西安销售（9.00-18.00）</v>
          </cell>
          <cell r="C599" t="str">
            <v>营销中心-厦门营销二部-许财杰组</v>
          </cell>
        </row>
        <row r="599">
          <cell r="E599" t="str">
            <v>销售专员</v>
          </cell>
          <cell r="F599" t="str">
            <v>17283504102482332</v>
          </cell>
          <cell r="G599" t="str">
            <v>19</v>
          </cell>
          <cell r="H599" t="str">
            <v>10</v>
          </cell>
          <cell r="I599" t="str">
            <v>10539</v>
          </cell>
        </row>
        <row r="599">
          <cell r="S599">
            <v>0</v>
          </cell>
        </row>
        <row r="599">
          <cell r="W599" t="str">
            <v>1</v>
          </cell>
        </row>
        <row r="600">
          <cell r="A600" t="str">
            <v>彭书琴</v>
          </cell>
          <cell r="B600" t="str">
            <v>北京龙岩&amp;郑州&amp;厦门&amp;长沙&amp;西安销售（9.00-18.00）</v>
          </cell>
          <cell r="C600" t="str">
            <v>营销中心-厦门营销二部-许财杰组</v>
          </cell>
        </row>
        <row r="600">
          <cell r="E600" t="str">
            <v>销售专员</v>
          </cell>
          <cell r="F600" t="str">
            <v>17210925806137423</v>
          </cell>
          <cell r="G600" t="str">
            <v>15</v>
          </cell>
          <cell r="H600" t="str">
            <v>10</v>
          </cell>
          <cell r="I600" t="str">
            <v>9694</v>
          </cell>
        </row>
        <row r="600">
          <cell r="S600">
            <v>0</v>
          </cell>
        </row>
        <row r="600">
          <cell r="U600" t="str">
            <v>4</v>
          </cell>
        </row>
        <row r="600">
          <cell r="X600" t="str">
            <v>8</v>
          </cell>
        </row>
        <row r="601">
          <cell r="A601" t="str">
            <v>肖福</v>
          </cell>
          <cell r="B601" t="str">
            <v>北京龙岩&amp;郑州&amp;厦门&amp;长沙&amp;西安销售（9.00-18.00）</v>
          </cell>
          <cell r="C601" t="str">
            <v>营销中心-厦门营销二部-许财杰组</v>
          </cell>
        </row>
        <row r="601">
          <cell r="E601" t="str">
            <v>销售专员</v>
          </cell>
          <cell r="F601" t="str">
            <v>17198022794607235</v>
          </cell>
          <cell r="G601" t="str">
            <v>22</v>
          </cell>
          <cell r="H601" t="str">
            <v>10</v>
          </cell>
          <cell r="I601" t="str">
            <v>10521</v>
          </cell>
        </row>
        <row r="601">
          <cell r="S601">
            <v>0</v>
          </cell>
        </row>
        <row r="601">
          <cell r="Z601" t="str">
            <v>10</v>
          </cell>
        </row>
        <row r="601">
          <cell r="AH601" t="str">
            <v>10</v>
          </cell>
        </row>
        <row r="601">
          <cell r="AM601" t="str">
            <v>10</v>
          </cell>
        </row>
        <row r="602">
          <cell r="A602" t="str">
            <v>许财杰</v>
          </cell>
          <cell r="B602" t="str">
            <v>北京龙岩&amp;郑州&amp;厦门&amp;长沙&amp;西安销售（9.00-18.00）</v>
          </cell>
          <cell r="C602" t="str">
            <v>营销中心-厦门营销二部-许财杰组</v>
          </cell>
        </row>
        <row r="602">
          <cell r="E602" t="str">
            <v>中级销售主管</v>
          </cell>
          <cell r="F602" t="str">
            <v>1597715710653465</v>
          </cell>
          <cell r="G602" t="str">
            <v>20</v>
          </cell>
          <cell r="H602" t="str">
            <v>10</v>
          </cell>
          <cell r="I602" t="str">
            <v>9882</v>
          </cell>
          <cell r="J602" t="str">
            <v>1</v>
          </cell>
          <cell r="K602" t="str">
            <v>1</v>
          </cell>
        </row>
        <row r="602">
          <cell r="S602">
            <v>0</v>
          </cell>
        </row>
        <row r="602">
          <cell r="V602" t="str">
            <v>1.52</v>
          </cell>
        </row>
        <row r="603">
          <cell r="A603" t="str">
            <v>周建明</v>
          </cell>
          <cell r="B603" t="str">
            <v>北京龙岩&amp;郑州&amp;厦门&amp;长沙&amp;西安销售（9.00-18.00）</v>
          </cell>
          <cell r="C603" t="str">
            <v>营销中心-厦门营销二部-许财杰组</v>
          </cell>
        </row>
        <row r="603">
          <cell r="E603" t="str">
            <v>资深销售一级</v>
          </cell>
          <cell r="F603" t="str">
            <v>16855850463451609</v>
          </cell>
          <cell r="G603" t="str">
            <v>18</v>
          </cell>
          <cell r="H603" t="str">
            <v>10</v>
          </cell>
          <cell r="I603" t="str">
            <v>8958</v>
          </cell>
        </row>
        <row r="603">
          <cell r="S603">
            <v>0</v>
          </cell>
        </row>
        <row r="603">
          <cell r="W603" t="str">
            <v>2</v>
          </cell>
        </row>
        <row r="604">
          <cell r="A604" t="str">
            <v>陈晓蓉</v>
          </cell>
          <cell r="B604" t="str">
            <v>北京龙岩&amp;郑州&amp;厦门&amp;长沙&amp;西安销售（9.00-18.00）</v>
          </cell>
          <cell r="C604" t="str">
            <v>营销中心-厦门营销二部-许满玉组</v>
          </cell>
        </row>
        <row r="604">
          <cell r="E604" t="str">
            <v>销售专员</v>
          </cell>
          <cell r="F604" t="str">
            <v>17519396017342991</v>
          </cell>
          <cell r="G604" t="str">
            <v>20</v>
          </cell>
          <cell r="H604" t="str">
            <v>10</v>
          </cell>
          <cell r="I604" t="str">
            <v>9754</v>
          </cell>
          <cell r="J604" t="str">
            <v>1</v>
          </cell>
          <cell r="K604" t="str">
            <v>1</v>
          </cell>
        </row>
        <row r="604">
          <cell r="S604">
            <v>0</v>
          </cell>
        </row>
        <row r="605">
          <cell r="A605" t="str">
            <v>陈雅婷</v>
          </cell>
          <cell r="B605" t="str">
            <v>北京龙岩&amp;郑州&amp;厦门&amp;长沙&amp;西安销售（9.00-18.00）</v>
          </cell>
          <cell r="C605" t="str">
            <v>营销中心-厦门营销二部-许满玉组</v>
          </cell>
        </row>
        <row r="605">
          <cell r="E605" t="str">
            <v>销售专员</v>
          </cell>
          <cell r="F605" t="str">
            <v>1741569072612210</v>
          </cell>
          <cell r="G605" t="str">
            <v>17</v>
          </cell>
          <cell r="H605" t="str">
            <v>10</v>
          </cell>
          <cell r="I605" t="str">
            <v>8277</v>
          </cell>
          <cell r="J605" t="str">
            <v>5</v>
          </cell>
          <cell r="K605" t="str">
            <v>8</v>
          </cell>
        </row>
        <row r="605">
          <cell r="S605">
            <v>0</v>
          </cell>
        </row>
        <row r="605">
          <cell r="W605" t="str">
            <v>3</v>
          </cell>
        </row>
        <row r="606">
          <cell r="A606" t="str">
            <v>陈锴</v>
          </cell>
          <cell r="B606" t="str">
            <v>北京龙岩&amp;郑州&amp;厦门&amp;长沙&amp;西安销售（9.00-18.00）</v>
          </cell>
          <cell r="C606" t="str">
            <v>营销中心-厦门营销二部-许满玉组</v>
          </cell>
        </row>
        <row r="606">
          <cell r="E606" t="str">
            <v>销售专员</v>
          </cell>
          <cell r="F606" t="str">
            <v>16950008303962328</v>
          </cell>
          <cell r="G606" t="str">
            <v>19</v>
          </cell>
          <cell r="H606" t="str">
            <v>10</v>
          </cell>
          <cell r="I606" t="str">
            <v>9341</v>
          </cell>
        </row>
        <row r="606">
          <cell r="S606">
            <v>0</v>
          </cell>
        </row>
        <row r="606">
          <cell r="X606" t="str">
            <v>8</v>
          </cell>
        </row>
        <row r="607">
          <cell r="A607" t="str">
            <v>何小梅</v>
          </cell>
          <cell r="B607" t="str">
            <v>北京龙岩&amp;郑州&amp;厦门&amp;长沙&amp;西安销售（9.00-18.00）</v>
          </cell>
          <cell r="C607" t="str">
            <v>营销中心-厦门营销二部-许满玉组</v>
          </cell>
        </row>
        <row r="607">
          <cell r="E607" t="str">
            <v>销售专员</v>
          </cell>
          <cell r="F607" t="str">
            <v>17519368189152446</v>
          </cell>
          <cell r="G607" t="str">
            <v>16</v>
          </cell>
          <cell r="H607" t="str">
            <v>10</v>
          </cell>
          <cell r="I607" t="str">
            <v>9718</v>
          </cell>
        </row>
        <row r="607">
          <cell r="S607">
            <v>0</v>
          </cell>
        </row>
        <row r="607">
          <cell r="U607" t="str">
            <v>4</v>
          </cell>
        </row>
        <row r="608">
          <cell r="A608" t="str">
            <v>许满玉</v>
          </cell>
          <cell r="B608" t="str">
            <v>北京龙岩&amp;郑州&amp;厦门&amp;长沙&amp;西安销售（9.00-18.00）</v>
          </cell>
          <cell r="C608" t="str">
            <v>营销中心-厦门营销二部-许满玉组</v>
          </cell>
        </row>
        <row r="608">
          <cell r="E608" t="str">
            <v>中级销售主管</v>
          </cell>
          <cell r="F608" t="str">
            <v>16151683062543498</v>
          </cell>
          <cell r="G608" t="str">
            <v>20</v>
          </cell>
          <cell r="H608" t="str">
            <v>10</v>
          </cell>
          <cell r="I608" t="str">
            <v>9832</v>
          </cell>
          <cell r="J608" t="str">
            <v>1</v>
          </cell>
          <cell r="K608" t="str">
            <v>2</v>
          </cell>
        </row>
        <row r="608">
          <cell r="S608">
            <v>0</v>
          </cell>
        </row>
        <row r="609">
          <cell r="A609" t="str">
            <v>黄娜君</v>
          </cell>
          <cell r="B609" t="str">
            <v>北京龙岩&amp;郑州&amp;厦门&amp;长沙&amp;西安销售（9.00-18.00）</v>
          </cell>
          <cell r="C609" t="str">
            <v>营销中心-厦门营销一部</v>
          </cell>
        </row>
        <row r="609">
          <cell r="E609" t="str">
            <v>资深销售四级</v>
          </cell>
          <cell r="F609" t="str">
            <v>286964381539795523</v>
          </cell>
          <cell r="G609" t="str">
            <v>20</v>
          </cell>
          <cell r="H609" t="str">
            <v>10</v>
          </cell>
          <cell r="I609" t="str">
            <v>7936</v>
          </cell>
          <cell r="J609" t="str">
            <v>18</v>
          </cell>
          <cell r="K609" t="str">
            <v>239</v>
          </cell>
        </row>
        <row r="609">
          <cell r="Q609" t="str">
            <v>1</v>
          </cell>
        </row>
        <row r="609">
          <cell r="S609">
            <v>1</v>
          </cell>
        </row>
        <row r="609">
          <cell r="X609" t="str">
            <v>18</v>
          </cell>
        </row>
        <row r="610">
          <cell r="A610" t="str">
            <v>蓝坤燕</v>
          </cell>
          <cell r="B610" t="str">
            <v>北京龙岩&amp;郑州&amp;厦门&amp;长沙&amp;西安销售（9.00-18.00）</v>
          </cell>
          <cell r="C610" t="str">
            <v>营销中心-厦门营销一部</v>
          </cell>
        </row>
        <row r="610">
          <cell r="E610" t="str">
            <v>资深销售一级</v>
          </cell>
          <cell r="F610" t="str">
            <v>16176734809969746</v>
          </cell>
          <cell r="G610" t="str">
            <v>20</v>
          </cell>
          <cell r="H610" t="str">
            <v>10</v>
          </cell>
          <cell r="I610" t="str">
            <v>9806</v>
          </cell>
        </row>
        <row r="610">
          <cell r="S610">
            <v>0</v>
          </cell>
        </row>
        <row r="611">
          <cell r="A611" t="str">
            <v>林双玲</v>
          </cell>
          <cell r="B611" t="str">
            <v>北京龙岩&amp;郑州&amp;厦门&amp;长沙&amp;西安销售（9.00-18.00）</v>
          </cell>
          <cell r="C611" t="str">
            <v>营销中心-厦门营销一部</v>
          </cell>
        </row>
        <row r="611">
          <cell r="E611" t="str">
            <v>销售专员</v>
          </cell>
          <cell r="F611" t="str">
            <v>17119358080695523</v>
          </cell>
          <cell r="G611" t="str">
            <v>18</v>
          </cell>
          <cell r="H611" t="str">
            <v>10</v>
          </cell>
          <cell r="I611" t="str">
            <v>9962</v>
          </cell>
        </row>
        <row r="611">
          <cell r="S611">
            <v>0</v>
          </cell>
        </row>
        <row r="611">
          <cell r="U611" t="str">
            <v>2.5</v>
          </cell>
        </row>
        <row r="612">
          <cell r="A612" t="str">
            <v>刘益先</v>
          </cell>
          <cell r="B612" t="str">
            <v>北京龙岩&amp;郑州&amp;厦门&amp;长沙&amp;西安销售（9.00-18.00）</v>
          </cell>
          <cell r="C612" t="str">
            <v>营销中心-厦门营销一部</v>
          </cell>
          <cell r="D612" t="str">
            <v>0616684721361704</v>
          </cell>
          <cell r="E612" t="str">
            <v>营销总监</v>
          </cell>
          <cell r="F612" t="str">
            <v>0616684721361704</v>
          </cell>
          <cell r="G612" t="str">
            <v>19</v>
          </cell>
          <cell r="H612" t="str">
            <v>10</v>
          </cell>
          <cell r="I612" t="str">
            <v>11299</v>
          </cell>
        </row>
        <row r="612">
          <cell r="Q612" t="str">
            <v>1</v>
          </cell>
        </row>
        <row r="612">
          <cell r="S612">
            <v>1</v>
          </cell>
        </row>
        <row r="612">
          <cell r="U612" t="str">
            <v>3</v>
          </cell>
          <cell r="V612" t="str">
            <v>8</v>
          </cell>
        </row>
        <row r="613">
          <cell r="A613" t="str">
            <v>卢春祥</v>
          </cell>
          <cell r="B613" t="str">
            <v>北京龙岩&amp;郑州&amp;厦门&amp;长沙&amp;西安销售（9.00-18.00）</v>
          </cell>
          <cell r="C613" t="str">
            <v>营销中心-厦门营销一部</v>
          </cell>
        </row>
        <row r="613">
          <cell r="E613" t="str">
            <v>销售专员</v>
          </cell>
          <cell r="F613" t="str">
            <v>17540111413337372</v>
          </cell>
          <cell r="G613" t="str">
            <v>20</v>
          </cell>
          <cell r="H613" t="str">
            <v>10</v>
          </cell>
          <cell r="I613" t="str">
            <v>10399</v>
          </cell>
        </row>
        <row r="613">
          <cell r="S613">
            <v>0</v>
          </cell>
        </row>
        <row r="614">
          <cell r="A614" t="str">
            <v>罗海太</v>
          </cell>
          <cell r="B614" t="str">
            <v>厦门办公室</v>
          </cell>
          <cell r="C614" t="str">
            <v>营销中心-厦门营销一部</v>
          </cell>
        </row>
        <row r="614">
          <cell r="E614" t="str">
            <v>人事专员</v>
          </cell>
          <cell r="F614" t="str">
            <v>17397545372701523</v>
          </cell>
          <cell r="G614" t="str">
            <v>21</v>
          </cell>
          <cell r="H614" t="str">
            <v>10</v>
          </cell>
          <cell r="I614" t="str">
            <v>10493</v>
          </cell>
        </row>
        <row r="614">
          <cell r="S614">
            <v>0</v>
          </cell>
        </row>
        <row r="614">
          <cell r="V614" t="str">
            <v>1</v>
          </cell>
          <cell r="W614" t="str">
            <v>0.5</v>
          </cell>
        </row>
        <row r="614">
          <cell r="AH614" t="str">
            <v>3</v>
          </cell>
        </row>
        <row r="614">
          <cell r="AJ614" t="str">
            <v>3</v>
          </cell>
        </row>
        <row r="615">
          <cell r="A615" t="str">
            <v>宋亚慧</v>
          </cell>
          <cell r="B615" t="str">
            <v>厦门办公室</v>
          </cell>
          <cell r="C615" t="str">
            <v>营销中心-厦门营销一部</v>
          </cell>
        </row>
        <row r="615">
          <cell r="E615" t="str">
            <v>行政前台</v>
          </cell>
          <cell r="F615" t="str">
            <v>17520228642613488</v>
          </cell>
          <cell r="G615" t="str">
            <v>20</v>
          </cell>
          <cell r="H615" t="str">
            <v>10</v>
          </cell>
          <cell r="I615" t="str">
            <v>10073</v>
          </cell>
        </row>
        <row r="615">
          <cell r="S615">
            <v>0</v>
          </cell>
        </row>
        <row r="616">
          <cell r="A616" t="str">
            <v>魏力莉</v>
          </cell>
          <cell r="B616" t="str">
            <v>长泰销售（魏力莉）</v>
          </cell>
          <cell r="C616" t="str">
            <v>营销中心-厦门营销一部</v>
          </cell>
          <cell r="D616" t="str">
            <v>093033116538897629</v>
          </cell>
          <cell r="E616" t="str">
            <v>资深销售三级</v>
          </cell>
          <cell r="F616" t="str">
            <v>093033116538897629</v>
          </cell>
          <cell r="G616" t="str">
            <v>20</v>
          </cell>
          <cell r="H616" t="str">
            <v>10</v>
          </cell>
          <cell r="I616" t="str">
            <v>10328</v>
          </cell>
        </row>
        <row r="616">
          <cell r="S616">
            <v>0</v>
          </cell>
        </row>
        <row r="616">
          <cell r="Z616" t="str">
            <v>8</v>
          </cell>
        </row>
        <row r="616">
          <cell r="AH616" t="str">
            <v>8</v>
          </cell>
        </row>
        <row r="616">
          <cell r="AM616" t="str">
            <v>8</v>
          </cell>
        </row>
        <row r="617">
          <cell r="A617" t="str">
            <v>谢雪平</v>
          </cell>
          <cell r="B617" t="str">
            <v>北京龙岩&amp;郑州&amp;厦门&amp;长沙&amp;西安销售（9.00-18.00）</v>
          </cell>
          <cell r="C617" t="str">
            <v>营销中心-厦门营销一部</v>
          </cell>
        </row>
        <row r="617">
          <cell r="E617" t="str">
            <v>销售专员</v>
          </cell>
          <cell r="F617" t="str">
            <v>17109867464687947</v>
          </cell>
          <cell r="G617" t="str">
            <v>20</v>
          </cell>
          <cell r="H617" t="str">
            <v>10</v>
          </cell>
          <cell r="I617" t="str">
            <v>9834</v>
          </cell>
        </row>
        <row r="617">
          <cell r="S617">
            <v>0</v>
          </cell>
        </row>
        <row r="618">
          <cell r="A618" t="str">
            <v>许欣瑜</v>
          </cell>
          <cell r="B618" t="str">
            <v>厦门办公室</v>
          </cell>
          <cell r="C618" t="str">
            <v>营销中心-厦门营销一部</v>
          </cell>
        </row>
        <row r="618">
          <cell r="E618" t="str">
            <v>人事专员</v>
          </cell>
          <cell r="F618" t="str">
            <v>17096044580408739</v>
          </cell>
          <cell r="G618" t="str">
            <v>20</v>
          </cell>
          <cell r="H618" t="str">
            <v>10</v>
          </cell>
          <cell r="I618" t="str">
            <v>10377</v>
          </cell>
        </row>
        <row r="618">
          <cell r="S618">
            <v>0</v>
          </cell>
        </row>
        <row r="618">
          <cell r="U618" t="str">
            <v>1</v>
          </cell>
          <cell r="V618" t="str">
            <v>8</v>
          </cell>
          <cell r="W618" t="str">
            <v>0.5</v>
          </cell>
        </row>
        <row r="618">
          <cell r="AH618" t="str">
            <v>3</v>
          </cell>
        </row>
        <row r="618">
          <cell r="AJ618" t="str">
            <v>3</v>
          </cell>
        </row>
        <row r="619">
          <cell r="A619" t="str">
            <v>杨潮侠</v>
          </cell>
          <cell r="B619" t="str">
            <v>北京龙岩&amp;郑州&amp;厦门&amp;长沙&amp;西安销售（9.00-18.00）</v>
          </cell>
          <cell r="C619" t="str">
            <v>营销中心-厦门营销一部</v>
          </cell>
        </row>
        <row r="619">
          <cell r="E619" t="str">
            <v>销售专员</v>
          </cell>
          <cell r="F619" t="str">
            <v>17218701528005091</v>
          </cell>
          <cell r="G619" t="str">
            <v>21</v>
          </cell>
          <cell r="H619" t="str">
            <v>10</v>
          </cell>
          <cell r="I619" t="str">
            <v>10021</v>
          </cell>
        </row>
        <row r="619">
          <cell r="S619">
            <v>0</v>
          </cell>
        </row>
        <row r="619">
          <cell r="Z619" t="str">
            <v>7.5</v>
          </cell>
        </row>
        <row r="619">
          <cell r="AH619" t="str">
            <v>8</v>
          </cell>
        </row>
        <row r="619">
          <cell r="AM619" t="str">
            <v>8</v>
          </cell>
        </row>
        <row r="620">
          <cell r="A620" t="str">
            <v>郑德鑫</v>
          </cell>
          <cell r="B620" t="str">
            <v>北京龙岩&amp;郑州&amp;厦门&amp;长沙&amp;西安销售（9.00-18.00）</v>
          </cell>
          <cell r="C620" t="str">
            <v>营销中心-厦门营销一部</v>
          </cell>
        </row>
        <row r="620">
          <cell r="E620" t="str">
            <v>销售专员</v>
          </cell>
          <cell r="F620" t="str">
            <v>17525419239787888</v>
          </cell>
          <cell r="G620" t="str">
            <v>19</v>
          </cell>
          <cell r="H620" t="str">
            <v>10</v>
          </cell>
          <cell r="I620" t="str">
            <v>9470</v>
          </cell>
        </row>
        <row r="620">
          <cell r="S620">
            <v>0</v>
          </cell>
        </row>
        <row r="620">
          <cell r="X620" t="str">
            <v>13</v>
          </cell>
        </row>
        <row r="621">
          <cell r="A621" t="str">
            <v>周贵清</v>
          </cell>
          <cell r="B621" t="str">
            <v>北京龙岩&amp;郑州&amp;厦门&amp;长沙&amp;西安销售（9.00-18.00）</v>
          </cell>
          <cell r="C621" t="str">
            <v>营销中心-厦门营销一部</v>
          </cell>
        </row>
        <row r="621">
          <cell r="E621" t="str">
            <v>销售专员</v>
          </cell>
          <cell r="F621" t="str">
            <v>17261046047587268</v>
          </cell>
          <cell r="G621" t="str">
            <v>19</v>
          </cell>
          <cell r="H621" t="str">
            <v>10</v>
          </cell>
          <cell r="I621" t="str">
            <v>10275</v>
          </cell>
        </row>
        <row r="621">
          <cell r="S621">
            <v>0</v>
          </cell>
        </row>
        <row r="621">
          <cell r="W621" t="str">
            <v>1</v>
          </cell>
        </row>
        <row r="622">
          <cell r="A622" t="str">
            <v>李梦阳</v>
          </cell>
          <cell r="B622" t="str">
            <v>厦门办公室</v>
          </cell>
          <cell r="C622" t="str">
            <v>营销中心-厦门营销一部-李梦阳组</v>
          </cell>
        </row>
        <row r="622">
          <cell r="E622" t="str">
            <v>运营主管</v>
          </cell>
          <cell r="F622" t="str">
            <v>046025331026283547</v>
          </cell>
          <cell r="G622" t="str">
            <v>24</v>
          </cell>
          <cell r="H622" t="str">
            <v>10</v>
          </cell>
          <cell r="I622" t="str">
            <v>12156</v>
          </cell>
        </row>
        <row r="622">
          <cell r="S622">
            <v>0</v>
          </cell>
        </row>
        <row r="622">
          <cell r="AH622" t="str">
            <v>32</v>
          </cell>
        </row>
        <row r="622">
          <cell r="AJ622" t="str">
            <v>32</v>
          </cell>
        </row>
        <row r="623">
          <cell r="A623" t="str">
            <v>刘悦莉</v>
          </cell>
          <cell r="B623" t="str">
            <v>厦门办公室</v>
          </cell>
          <cell r="C623" t="str">
            <v>营销中心-厦门营销一部-李梦阳组</v>
          </cell>
        </row>
        <row r="623">
          <cell r="E623" t="str">
            <v>运营专员</v>
          </cell>
          <cell r="F623" t="str">
            <v>063010034720997051</v>
          </cell>
          <cell r="G623" t="str">
            <v>22</v>
          </cell>
          <cell r="H623" t="str">
            <v>10</v>
          </cell>
          <cell r="I623" t="str">
            <v>11363</v>
          </cell>
        </row>
        <row r="623">
          <cell r="S623">
            <v>0</v>
          </cell>
        </row>
        <row r="623">
          <cell r="W623" t="str">
            <v>1</v>
          </cell>
        </row>
        <row r="623">
          <cell r="AH623" t="str">
            <v>24</v>
          </cell>
        </row>
        <row r="623">
          <cell r="AJ623" t="str">
            <v>24</v>
          </cell>
        </row>
        <row r="624">
          <cell r="A624" t="str">
            <v>孙敏</v>
          </cell>
          <cell r="B624" t="str">
            <v>厦门办公室</v>
          </cell>
          <cell r="C624" t="str">
            <v>营销中心-厦门营销一部-李梦阳组</v>
          </cell>
        </row>
        <row r="624">
          <cell r="E624" t="str">
            <v>运营专员</v>
          </cell>
          <cell r="F624" t="str">
            <v>2804636356750870</v>
          </cell>
          <cell r="G624" t="str">
            <v>23</v>
          </cell>
          <cell r="H624" t="str">
            <v>10</v>
          </cell>
          <cell r="I624" t="str">
            <v>11335</v>
          </cell>
          <cell r="J624" t="str">
            <v>3</v>
          </cell>
          <cell r="K624" t="str">
            <v>7</v>
          </cell>
        </row>
        <row r="624">
          <cell r="S624">
            <v>0</v>
          </cell>
        </row>
        <row r="624">
          <cell r="AH624" t="str">
            <v>24</v>
          </cell>
        </row>
        <row r="624">
          <cell r="AJ624" t="str">
            <v>24</v>
          </cell>
        </row>
        <row r="625">
          <cell r="A625" t="str">
            <v>王家盛</v>
          </cell>
          <cell r="B625" t="str">
            <v>厦门办公室</v>
          </cell>
          <cell r="C625" t="str">
            <v>营销中心-厦门营销一部-李梦阳组</v>
          </cell>
        </row>
        <row r="625">
          <cell r="E625" t="str">
            <v>运营专员</v>
          </cell>
          <cell r="F625" t="str">
            <v>263249363029183664</v>
          </cell>
          <cell r="G625" t="str">
            <v>24</v>
          </cell>
          <cell r="H625" t="str">
            <v>10</v>
          </cell>
          <cell r="I625" t="str">
            <v>11917</v>
          </cell>
        </row>
        <row r="625">
          <cell r="S625">
            <v>0</v>
          </cell>
        </row>
        <row r="625">
          <cell r="Z625" t="str">
            <v>8</v>
          </cell>
        </row>
        <row r="625">
          <cell r="AH625" t="str">
            <v>32</v>
          </cell>
        </row>
        <row r="625">
          <cell r="AJ625" t="str">
            <v>24</v>
          </cell>
        </row>
        <row r="625">
          <cell r="AM625" t="str">
            <v>8</v>
          </cell>
        </row>
        <row r="626">
          <cell r="A626" t="str">
            <v>夜琛</v>
          </cell>
          <cell r="B626" t="str">
            <v>厦门办公室</v>
          </cell>
          <cell r="C626" t="str">
            <v>营销中心-厦门营销一部-李梦阳组</v>
          </cell>
        </row>
        <row r="626">
          <cell r="E626" t="str">
            <v>运营专员</v>
          </cell>
          <cell r="F626" t="str">
            <v>0562086705736895</v>
          </cell>
          <cell r="G626" t="str">
            <v>23</v>
          </cell>
          <cell r="H626" t="str">
            <v>10</v>
          </cell>
          <cell r="I626" t="str">
            <v>11525</v>
          </cell>
        </row>
        <row r="626">
          <cell r="S626">
            <v>0</v>
          </cell>
        </row>
        <row r="626">
          <cell r="AH626" t="str">
            <v>24</v>
          </cell>
        </row>
        <row r="626">
          <cell r="AJ626" t="str">
            <v>24</v>
          </cell>
        </row>
        <row r="627">
          <cell r="A627" t="str">
            <v>陈佳敏（离职）</v>
          </cell>
          <cell r="B627" t="str">
            <v>未加入考勤组</v>
          </cell>
          <cell r="C627" t="str">
            <v>营销中心-厦门营销一部-廖齐辉组</v>
          </cell>
        </row>
        <row r="627">
          <cell r="E627" t="str">
            <v>销售专员</v>
          </cell>
          <cell r="F627" t="str">
            <v>17518507205307848</v>
          </cell>
        </row>
        <row r="627">
          <cell r="H627" t="str">
            <v>1</v>
          </cell>
        </row>
        <row r="627">
          <cell r="S627">
            <v>0</v>
          </cell>
        </row>
        <row r="628">
          <cell r="A628" t="str">
            <v>金玉</v>
          </cell>
          <cell r="B628" t="str">
            <v>北京龙岩&amp;郑州&amp;厦门&amp;长沙&amp;西安销售（9.00-18.00）</v>
          </cell>
          <cell r="C628" t="str">
            <v>营销中心-厦门营销一部-廖齐辉组</v>
          </cell>
        </row>
        <row r="628">
          <cell r="E628" t="str">
            <v>销售专员</v>
          </cell>
          <cell r="F628" t="str">
            <v>17627420690944505</v>
          </cell>
          <cell r="G628" t="str">
            <v>13</v>
          </cell>
          <cell r="H628" t="str">
            <v>6</v>
          </cell>
          <cell r="I628" t="str">
            <v>6291</v>
          </cell>
          <cell r="J628" t="str">
            <v>1</v>
          </cell>
          <cell r="K628" t="str">
            <v>198</v>
          </cell>
        </row>
        <row r="628">
          <cell r="S628">
            <v>0</v>
          </cell>
        </row>
        <row r="628">
          <cell r="V628" t="str">
            <v>17.22</v>
          </cell>
        </row>
        <row r="628">
          <cell r="X628" t="str">
            <v>8</v>
          </cell>
          <cell r="Y628" t="str">
            <v>1</v>
          </cell>
        </row>
        <row r="629">
          <cell r="A629" t="str">
            <v>李雯洁（离职）</v>
          </cell>
          <cell r="B629" t="str">
            <v>未加入考勤组</v>
          </cell>
          <cell r="C629" t="str">
            <v>营销中心-厦门营销一部-廖齐辉组</v>
          </cell>
        </row>
        <row r="629">
          <cell r="E629" t="str">
            <v>销售专员</v>
          </cell>
          <cell r="F629" t="str">
            <v>17524555623091101</v>
          </cell>
        </row>
        <row r="629">
          <cell r="H629" t="str">
            <v>1</v>
          </cell>
        </row>
        <row r="629">
          <cell r="S629">
            <v>0</v>
          </cell>
        </row>
        <row r="630">
          <cell r="A630" t="str">
            <v>廖齐辉</v>
          </cell>
          <cell r="B630" t="str">
            <v>北京龙岩&amp;郑州&amp;厦门&amp;长沙&amp;西安销售（9.00-18.00）</v>
          </cell>
          <cell r="C630" t="str">
            <v>营销中心-厦门营销一部-廖齐辉组</v>
          </cell>
        </row>
        <row r="630">
          <cell r="E630" t="str">
            <v>销售主管</v>
          </cell>
          <cell r="F630" t="str">
            <v>231307494524632207</v>
          </cell>
          <cell r="G630" t="str">
            <v>21</v>
          </cell>
          <cell r="H630" t="str">
            <v>10</v>
          </cell>
          <cell r="I630" t="str">
            <v>11604</v>
          </cell>
        </row>
        <row r="630">
          <cell r="S630">
            <v>0</v>
          </cell>
        </row>
        <row r="630">
          <cell r="V630" t="str">
            <v>32</v>
          </cell>
        </row>
        <row r="630">
          <cell r="Z630" t="str">
            <v>8</v>
          </cell>
        </row>
        <row r="630">
          <cell r="AH630" t="str">
            <v>16</v>
          </cell>
        </row>
        <row r="630">
          <cell r="AM630" t="str">
            <v>16</v>
          </cell>
        </row>
        <row r="631">
          <cell r="A631" t="str">
            <v>罗菲菲</v>
          </cell>
          <cell r="B631" t="str">
            <v>北京龙岩&amp;郑州&amp;厦门&amp;长沙&amp;西安销售（9.00-18.00）</v>
          </cell>
          <cell r="C631" t="str">
            <v>营销中心-厦门营销一部-廖齐辉组</v>
          </cell>
        </row>
        <row r="631">
          <cell r="E631" t="str">
            <v>销售专员</v>
          </cell>
          <cell r="F631" t="str">
            <v>17445931199399873</v>
          </cell>
          <cell r="G631" t="str">
            <v>15</v>
          </cell>
          <cell r="H631" t="str">
            <v>10</v>
          </cell>
          <cell r="I631" t="str">
            <v>9492</v>
          </cell>
        </row>
        <row r="631">
          <cell r="S631">
            <v>0</v>
          </cell>
        </row>
        <row r="631">
          <cell r="U631" t="str">
            <v>4</v>
          </cell>
          <cell r="V631" t="str">
            <v>24</v>
          </cell>
        </row>
        <row r="631">
          <cell r="X631" t="str">
            <v>15</v>
          </cell>
        </row>
        <row r="632">
          <cell r="A632" t="str">
            <v>庄伟家</v>
          </cell>
          <cell r="B632" t="str">
            <v>北京龙岩&amp;郑州&amp;厦门&amp;长沙&amp;西安销售（9.00-18.00）</v>
          </cell>
          <cell r="C632" t="str">
            <v>营销中心-厦门营销一部-廖齐辉组</v>
          </cell>
        </row>
        <row r="632">
          <cell r="E632" t="str">
            <v>销售专员</v>
          </cell>
          <cell r="F632" t="str">
            <v>17627364851049479</v>
          </cell>
          <cell r="G632" t="str">
            <v>16</v>
          </cell>
          <cell r="H632" t="str">
            <v>6</v>
          </cell>
          <cell r="I632" t="str">
            <v>7847</v>
          </cell>
          <cell r="J632" t="str">
            <v>1</v>
          </cell>
          <cell r="K632" t="str">
            <v>69</v>
          </cell>
        </row>
        <row r="632">
          <cell r="S632">
            <v>0</v>
          </cell>
        </row>
        <row r="632">
          <cell r="V632" t="str">
            <v>24</v>
          </cell>
        </row>
        <row r="632">
          <cell r="Z632" t="str">
            <v>7.5</v>
          </cell>
        </row>
        <row r="632">
          <cell r="AH632" t="str">
            <v>8</v>
          </cell>
        </row>
        <row r="632">
          <cell r="AM632" t="str">
            <v>8</v>
          </cell>
        </row>
        <row r="633">
          <cell r="A633" t="str">
            <v>李山鹏</v>
          </cell>
          <cell r="B633" t="str">
            <v>北京龙岩&amp;郑州&amp;厦门&amp;长沙&amp;西安销售（9.00-18.00）</v>
          </cell>
          <cell r="C633" t="str">
            <v>营销中心-厦门营销一部-刘建镇组</v>
          </cell>
        </row>
        <row r="633">
          <cell r="E633" t="str">
            <v>销售专员</v>
          </cell>
          <cell r="F633" t="str">
            <v>17514183244743963</v>
          </cell>
          <cell r="G633" t="str">
            <v>20</v>
          </cell>
          <cell r="H633" t="str">
            <v>10</v>
          </cell>
          <cell r="I633" t="str">
            <v>10461</v>
          </cell>
        </row>
        <row r="633">
          <cell r="S633">
            <v>0</v>
          </cell>
        </row>
        <row r="633">
          <cell r="V633" t="str">
            <v>8</v>
          </cell>
        </row>
        <row r="634">
          <cell r="A634" t="str">
            <v>梁锦江（离职）</v>
          </cell>
          <cell r="B634" t="str">
            <v>未加入考勤组</v>
          </cell>
          <cell r="C634" t="str">
            <v>营销中心-厦门营销一部-刘建镇组</v>
          </cell>
        </row>
        <row r="634">
          <cell r="E634" t="str">
            <v>销售专员</v>
          </cell>
          <cell r="F634" t="str">
            <v>17623043549408664</v>
          </cell>
          <cell r="G634" t="str">
            <v>16</v>
          </cell>
          <cell r="H634" t="str">
            <v>6</v>
          </cell>
          <cell r="I634" t="str">
            <v>7115</v>
          </cell>
        </row>
        <row r="634">
          <cell r="R634" t="str">
            <v>1</v>
          </cell>
          <cell r="S634">
            <v>1</v>
          </cell>
        </row>
        <row r="634">
          <cell r="V634" t="str">
            <v>8</v>
          </cell>
        </row>
        <row r="634">
          <cell r="X634" t="str">
            <v>21</v>
          </cell>
        </row>
        <row r="635">
          <cell r="A635" t="str">
            <v>刘建镇</v>
          </cell>
          <cell r="B635" t="str">
            <v>北京龙岩&amp;郑州&amp;厦门&amp;长沙&amp;西安销售（9.00-18.00）</v>
          </cell>
          <cell r="C635" t="str">
            <v>营销中心-厦门营销一部-刘建镇组</v>
          </cell>
        </row>
        <row r="635">
          <cell r="E635" t="str">
            <v>销售主管</v>
          </cell>
          <cell r="F635" t="str">
            <v>16843973611906318</v>
          </cell>
          <cell r="G635" t="str">
            <v>20</v>
          </cell>
          <cell r="H635" t="str">
            <v>10</v>
          </cell>
          <cell r="I635" t="str">
            <v>10085</v>
          </cell>
        </row>
        <row r="635">
          <cell r="S635">
            <v>0</v>
          </cell>
        </row>
        <row r="635">
          <cell r="V635" t="str">
            <v>16</v>
          </cell>
        </row>
        <row r="636">
          <cell r="A636" t="str">
            <v>刘坪英（离职）</v>
          </cell>
          <cell r="B636" t="str">
            <v>未加入考勤组</v>
          </cell>
          <cell r="C636" t="str">
            <v>营销中心-厦门营销一部-刘建镇组</v>
          </cell>
        </row>
        <row r="636">
          <cell r="E636" t="str">
            <v>销售专员</v>
          </cell>
          <cell r="F636" t="str">
            <v>17579848112078167</v>
          </cell>
          <cell r="G636" t="str">
            <v>9</v>
          </cell>
          <cell r="H636" t="str">
            <v>4</v>
          </cell>
          <cell r="I636" t="str">
            <v>4022</v>
          </cell>
          <cell r="J636" t="str">
            <v>1</v>
          </cell>
          <cell r="K636" t="str">
            <v>5</v>
          </cell>
        </row>
        <row r="636">
          <cell r="R636" t="str">
            <v>1</v>
          </cell>
          <cell r="S636">
            <v>1</v>
          </cell>
        </row>
        <row r="636">
          <cell r="X636" t="str">
            <v>8</v>
          </cell>
        </row>
        <row r="637">
          <cell r="A637" t="str">
            <v>陆小丽（离职）</v>
          </cell>
          <cell r="B637" t="str">
            <v>未加入考勤组</v>
          </cell>
          <cell r="C637" t="str">
            <v>营销中心-厦门营销一部-刘建镇组</v>
          </cell>
        </row>
        <row r="637">
          <cell r="E637" t="str">
            <v>销售专员</v>
          </cell>
          <cell r="F637" t="str">
            <v>17627378358851196</v>
          </cell>
          <cell r="G637" t="str">
            <v>1</v>
          </cell>
        </row>
        <row r="637">
          <cell r="I637" t="str">
            <v>303</v>
          </cell>
          <cell r="J637" t="str">
            <v>1</v>
          </cell>
          <cell r="K637" t="str">
            <v>200</v>
          </cell>
        </row>
        <row r="637">
          <cell r="S637">
            <v>0</v>
          </cell>
          <cell r="T637" t="str">
            <v>1</v>
          </cell>
        </row>
        <row r="638">
          <cell r="A638" t="str">
            <v>杨梅霞（离职）</v>
          </cell>
          <cell r="B638" t="str">
            <v>未加入考勤组</v>
          </cell>
          <cell r="C638" t="str">
            <v>营销中心-厦门营销一部-刘建镇组</v>
          </cell>
        </row>
        <row r="638">
          <cell r="E638" t="str">
            <v>销售专员</v>
          </cell>
          <cell r="F638" t="str">
            <v>17579844631388902</v>
          </cell>
        </row>
        <row r="638">
          <cell r="H638" t="str">
            <v>1</v>
          </cell>
        </row>
        <row r="638">
          <cell r="S638">
            <v>0</v>
          </cell>
        </row>
        <row r="639">
          <cell r="A639" t="str">
            <v>杨玉珊</v>
          </cell>
          <cell r="B639" t="str">
            <v>北京龙岩&amp;郑州&amp;厦门&amp;长沙&amp;西安销售（9.00-18.00）</v>
          </cell>
          <cell r="C639" t="str">
            <v>营销中心-厦门营销一部-刘建镇组</v>
          </cell>
        </row>
        <row r="639">
          <cell r="E639" t="str">
            <v>销售专员</v>
          </cell>
          <cell r="F639" t="str">
            <v>17623054967371271</v>
          </cell>
          <cell r="G639" t="str">
            <v>18</v>
          </cell>
          <cell r="H639" t="str">
            <v>8</v>
          </cell>
          <cell r="I639" t="str">
            <v>8899</v>
          </cell>
          <cell r="J639" t="str">
            <v>3</v>
          </cell>
          <cell r="K639" t="str">
            <v>3</v>
          </cell>
        </row>
        <row r="639">
          <cell r="S639">
            <v>0</v>
          </cell>
        </row>
        <row r="639">
          <cell r="V639" t="str">
            <v>8</v>
          </cell>
        </row>
        <row r="640">
          <cell r="A640" t="str">
            <v>胡黎杰（离职）</v>
          </cell>
          <cell r="B640" t="str">
            <v>未加入考勤组</v>
          </cell>
          <cell r="C640" t="str">
            <v>营销中心-厦门营销一部-叶瑞珠组</v>
          </cell>
        </row>
        <row r="640">
          <cell r="E640" t="str">
            <v>销售专员</v>
          </cell>
          <cell r="F640" t="str">
            <v>17621379878432504</v>
          </cell>
          <cell r="G640" t="str">
            <v>10</v>
          </cell>
          <cell r="H640" t="str">
            <v>2</v>
          </cell>
          <cell r="I640" t="str">
            <v>3999</v>
          </cell>
        </row>
        <row r="640">
          <cell r="Q640" t="str">
            <v>1</v>
          </cell>
          <cell r="R640" t="str">
            <v>1</v>
          </cell>
          <cell r="S640">
            <v>2</v>
          </cell>
        </row>
        <row r="641">
          <cell r="A641" t="str">
            <v>销售刘洋</v>
          </cell>
          <cell r="B641" t="str">
            <v>北京龙岩&amp;郑州&amp;厦门&amp;长沙&amp;西安销售（9.00-18.00）</v>
          </cell>
          <cell r="C641" t="str">
            <v>营销中心-厦门营销一部-叶瑞珠组</v>
          </cell>
        </row>
        <row r="641">
          <cell r="E641" t="str">
            <v>销售专员</v>
          </cell>
          <cell r="F641" t="str">
            <v>17621347489037452</v>
          </cell>
          <cell r="G641" t="str">
            <v>20</v>
          </cell>
          <cell r="H641" t="str">
            <v>8</v>
          </cell>
          <cell r="I641" t="str">
            <v>9413</v>
          </cell>
        </row>
        <row r="641">
          <cell r="R641" t="str">
            <v>1</v>
          </cell>
          <cell r="S641">
            <v>1</v>
          </cell>
        </row>
        <row r="641">
          <cell r="V641" t="str">
            <v>8</v>
          </cell>
        </row>
        <row r="641">
          <cell r="X641" t="str">
            <v>5</v>
          </cell>
        </row>
        <row r="642">
          <cell r="A642" t="str">
            <v>叶瑞珠</v>
          </cell>
          <cell r="B642" t="str">
            <v>北京龙岩&amp;郑州&amp;厦门&amp;长沙&amp;西安销售（9.00-18.00）</v>
          </cell>
          <cell r="C642" t="str">
            <v>营销中心-厦门营销一部-叶瑞珠组</v>
          </cell>
        </row>
        <row r="642">
          <cell r="E642" t="str">
            <v>销售主管</v>
          </cell>
          <cell r="F642" t="str">
            <v>17119367254713548</v>
          </cell>
          <cell r="G642" t="str">
            <v>18</v>
          </cell>
          <cell r="H642" t="str">
            <v>10</v>
          </cell>
          <cell r="I642" t="str">
            <v>9987</v>
          </cell>
          <cell r="J642" t="str">
            <v>2</v>
          </cell>
          <cell r="K642" t="str">
            <v>2</v>
          </cell>
        </row>
        <row r="642">
          <cell r="S642">
            <v>0</v>
          </cell>
        </row>
        <row r="642">
          <cell r="U642" t="str">
            <v>2.5</v>
          </cell>
          <cell r="V642" t="str">
            <v>16</v>
          </cell>
        </row>
        <row r="643">
          <cell r="A643" t="str">
            <v>张昭龙</v>
          </cell>
          <cell r="B643" t="str">
            <v>北京龙岩&amp;郑州&amp;厦门&amp;长沙&amp;西安销售（9.00-18.00）</v>
          </cell>
          <cell r="C643" t="str">
            <v>营销中心-厦门营销一部-叶瑞珠组</v>
          </cell>
        </row>
        <row r="643">
          <cell r="E643" t="str">
            <v>销售专员</v>
          </cell>
          <cell r="F643" t="str">
            <v>17622189571187346</v>
          </cell>
          <cell r="G643" t="str">
            <v>19</v>
          </cell>
          <cell r="H643" t="str">
            <v>8</v>
          </cell>
          <cell r="I643" t="str">
            <v>9378</v>
          </cell>
          <cell r="J643" t="str">
            <v>1</v>
          </cell>
          <cell r="K643" t="str">
            <v>1</v>
          </cell>
        </row>
        <row r="643">
          <cell r="S643">
            <v>0</v>
          </cell>
        </row>
        <row r="643">
          <cell r="V643" t="str">
            <v>8</v>
          </cell>
        </row>
        <row r="644">
          <cell r="A644" t="str">
            <v>李立冬</v>
          </cell>
          <cell r="B644" t="str">
            <v>北京龙岩&amp;郑州&amp;厦门&amp;长沙&amp;西安销售（9.00-18.00）</v>
          </cell>
          <cell r="C644" t="str">
            <v>营销中心-厦门营销一部-郑鸿政组</v>
          </cell>
        </row>
        <row r="644">
          <cell r="E644" t="str">
            <v>销售专员</v>
          </cell>
          <cell r="F644" t="str">
            <v>17604901907033269</v>
          </cell>
          <cell r="G644" t="str">
            <v>20</v>
          </cell>
          <cell r="H644" t="str">
            <v>10</v>
          </cell>
          <cell r="I644" t="str">
            <v>9890</v>
          </cell>
        </row>
        <row r="644">
          <cell r="S644">
            <v>0</v>
          </cell>
        </row>
        <row r="645">
          <cell r="A645" t="str">
            <v>农秋双</v>
          </cell>
          <cell r="B645" t="str">
            <v>北京龙岩&amp;郑州&amp;厦门&amp;长沙&amp;西安销售（9.00-18.00）</v>
          </cell>
          <cell r="C645" t="str">
            <v>营销中心-厦门营销一部-郑鸿政组</v>
          </cell>
        </row>
        <row r="645">
          <cell r="E645" t="str">
            <v>销售专员</v>
          </cell>
          <cell r="F645" t="str">
            <v>17421743406853698</v>
          </cell>
          <cell r="G645" t="str">
            <v>17</v>
          </cell>
          <cell r="H645" t="str">
            <v>10</v>
          </cell>
          <cell r="I645" t="str">
            <v>10235</v>
          </cell>
        </row>
        <row r="645">
          <cell r="S645">
            <v>0</v>
          </cell>
        </row>
        <row r="645">
          <cell r="U645" t="str">
            <v>4</v>
          </cell>
        </row>
        <row r="645">
          <cell r="Z645" t="str">
            <v>4</v>
          </cell>
        </row>
        <row r="645">
          <cell r="AH645" t="str">
            <v>4</v>
          </cell>
        </row>
        <row r="645">
          <cell r="AM645" t="str">
            <v>4</v>
          </cell>
        </row>
        <row r="646">
          <cell r="A646" t="str">
            <v>薛妍莹</v>
          </cell>
          <cell r="B646" t="str">
            <v>北京龙岩&amp;郑州&amp;厦门&amp;长沙&amp;西安销售（9.00-18.00）</v>
          </cell>
          <cell r="C646" t="str">
            <v>营销中心-厦门营销一部-郑鸿政组</v>
          </cell>
        </row>
        <row r="646">
          <cell r="E646" t="str">
            <v>销售专员</v>
          </cell>
          <cell r="F646" t="str">
            <v>17525428703483789</v>
          </cell>
          <cell r="G646" t="str">
            <v>20</v>
          </cell>
          <cell r="H646" t="str">
            <v>10</v>
          </cell>
          <cell r="I646" t="str">
            <v>10524</v>
          </cell>
        </row>
        <row r="646">
          <cell r="S646">
            <v>0</v>
          </cell>
        </row>
        <row r="647">
          <cell r="A647" t="str">
            <v>杨本毅</v>
          </cell>
          <cell r="B647" t="str">
            <v>北京龙岩&amp;郑州&amp;厦门&amp;长沙&amp;西安销售（9.00-18.00）</v>
          </cell>
          <cell r="C647" t="str">
            <v>营销中心-厦门营销一部-郑鸿政组</v>
          </cell>
        </row>
        <row r="647">
          <cell r="E647" t="str">
            <v>销售专员</v>
          </cell>
          <cell r="F647" t="str">
            <v>17409630891403629</v>
          </cell>
          <cell r="G647" t="str">
            <v>20</v>
          </cell>
          <cell r="H647" t="str">
            <v>10</v>
          </cell>
          <cell r="I647" t="str">
            <v>10451</v>
          </cell>
        </row>
        <row r="647">
          <cell r="S647">
            <v>0</v>
          </cell>
        </row>
        <row r="648">
          <cell r="A648" t="str">
            <v>袁成荫</v>
          </cell>
          <cell r="B648" t="str">
            <v>北京龙岩&amp;郑州&amp;厦门&amp;长沙&amp;西安销售（9.00-18.00）</v>
          </cell>
          <cell r="C648" t="str">
            <v>营销中心-厦门营销一部-郑鸿政组</v>
          </cell>
        </row>
        <row r="648">
          <cell r="E648" t="str">
            <v>销售专员</v>
          </cell>
          <cell r="F648" t="str">
            <v>17400139873498485</v>
          </cell>
          <cell r="G648" t="str">
            <v>16</v>
          </cell>
          <cell r="H648" t="str">
            <v>10</v>
          </cell>
          <cell r="I648" t="str">
            <v>9895</v>
          </cell>
        </row>
        <row r="648">
          <cell r="S648">
            <v>0</v>
          </cell>
        </row>
        <row r="648">
          <cell r="U648" t="str">
            <v>4</v>
          </cell>
        </row>
        <row r="649">
          <cell r="A649" t="str">
            <v>张旭凌（离职）</v>
          </cell>
          <cell r="B649" t="str">
            <v>未加入考勤组</v>
          </cell>
          <cell r="C649" t="str">
            <v>营销中心-厦门营销一部-郑鸿政组</v>
          </cell>
        </row>
        <row r="649">
          <cell r="E649" t="str">
            <v>销售专员</v>
          </cell>
          <cell r="F649" t="str">
            <v>17629103084156073</v>
          </cell>
          <cell r="G649" t="str">
            <v>12</v>
          </cell>
          <cell r="H649" t="str">
            <v>4</v>
          </cell>
          <cell r="I649" t="str">
            <v>5973</v>
          </cell>
        </row>
        <row r="649">
          <cell r="S649">
            <v>0</v>
          </cell>
        </row>
        <row r="649">
          <cell r="X649" t="str">
            <v>8</v>
          </cell>
        </row>
        <row r="650">
          <cell r="A650" t="str">
            <v>郑鸿政</v>
          </cell>
          <cell r="B650" t="str">
            <v>北京龙岩&amp;郑州&amp;厦门&amp;长沙&amp;西安销售（9.00-18.00）</v>
          </cell>
          <cell r="C650" t="str">
            <v>营销中心-厦门营销一部-郑鸿政组</v>
          </cell>
        </row>
        <row r="650">
          <cell r="E650" t="str">
            <v>销售主管</v>
          </cell>
          <cell r="F650" t="str">
            <v>17191937127341355</v>
          </cell>
          <cell r="G650" t="str">
            <v>16</v>
          </cell>
          <cell r="H650" t="str">
            <v>10</v>
          </cell>
          <cell r="I650" t="str">
            <v>9670</v>
          </cell>
        </row>
        <row r="650">
          <cell r="S650">
            <v>0</v>
          </cell>
        </row>
        <row r="650">
          <cell r="U650" t="str">
            <v>4</v>
          </cell>
          <cell r="V650" t="str">
            <v>8</v>
          </cell>
        </row>
        <row r="650">
          <cell r="X650" t="str">
            <v>5</v>
          </cell>
        </row>
        <row r="651">
          <cell r="A651" t="str">
            <v>安治豪</v>
          </cell>
          <cell r="B651" t="str">
            <v>北京龙岩&amp;郑州&amp;厦门&amp;长沙&amp;西安销售（9.00-18.00）</v>
          </cell>
          <cell r="C651" t="str">
            <v>营销中心-郑州营销中心</v>
          </cell>
        </row>
        <row r="651">
          <cell r="E651" t="str">
            <v>销售专员</v>
          </cell>
          <cell r="F651" t="str">
            <v>16989905264738515</v>
          </cell>
          <cell r="G651" t="str">
            <v>17</v>
          </cell>
          <cell r="H651" t="str">
            <v>10</v>
          </cell>
          <cell r="I651" t="str">
            <v>9786</v>
          </cell>
        </row>
        <row r="651">
          <cell r="S651">
            <v>0</v>
          </cell>
        </row>
        <row r="651">
          <cell r="V651" t="str">
            <v>30.83</v>
          </cell>
        </row>
        <row r="652">
          <cell r="A652" t="str">
            <v>郭铭</v>
          </cell>
          <cell r="B652" t="str">
            <v>北京龙岩&amp;郑州&amp;厦门&amp;长沙&amp;西安销售（9.00-18.00）</v>
          </cell>
          <cell r="C652" t="str">
            <v>营销中心-郑州营销中心</v>
          </cell>
        </row>
        <row r="652">
          <cell r="E652" t="str">
            <v>销售专员</v>
          </cell>
          <cell r="F652" t="str">
            <v>17557697374397849</v>
          </cell>
          <cell r="G652" t="str">
            <v>15</v>
          </cell>
          <cell r="H652" t="str">
            <v>10</v>
          </cell>
          <cell r="I652" t="str">
            <v>10035</v>
          </cell>
        </row>
        <row r="652">
          <cell r="S652">
            <v>0</v>
          </cell>
        </row>
        <row r="652">
          <cell r="V652" t="str">
            <v>47.93</v>
          </cell>
        </row>
        <row r="653">
          <cell r="A653" t="str">
            <v>郭学雷</v>
          </cell>
          <cell r="B653" t="str">
            <v>北京龙岩&amp;郑州&amp;厦门&amp;长沙&amp;西安销售（9.00-18.00）</v>
          </cell>
          <cell r="C653" t="str">
            <v>营销中心-郑州营销中心</v>
          </cell>
        </row>
        <row r="653">
          <cell r="E653" t="str">
            <v>营销总监</v>
          </cell>
          <cell r="F653" t="str">
            <v>045050455736418046</v>
          </cell>
          <cell r="G653" t="str">
            <v>16</v>
          </cell>
          <cell r="H653" t="str">
            <v>10</v>
          </cell>
          <cell r="I653" t="str">
            <v>9937</v>
          </cell>
        </row>
        <row r="653">
          <cell r="Q653" t="str">
            <v>1</v>
          </cell>
        </row>
        <row r="653">
          <cell r="S653">
            <v>1</v>
          </cell>
        </row>
        <row r="653">
          <cell r="U653" t="str">
            <v>3.45</v>
          </cell>
          <cell r="V653" t="str">
            <v>27.83</v>
          </cell>
        </row>
        <row r="654">
          <cell r="A654" t="str">
            <v>陆慧敏</v>
          </cell>
          <cell r="B654" t="str">
            <v>北京龙岩&amp;郑州&amp;厦门&amp;长沙&amp;西安销售（9.00-18.00）</v>
          </cell>
          <cell r="C654" t="str">
            <v>营销中心-郑州营销中心</v>
          </cell>
        </row>
        <row r="654">
          <cell r="E654" t="str">
            <v>资深销售二级</v>
          </cell>
          <cell r="F654" t="str">
            <v>273264400037768590</v>
          </cell>
          <cell r="G654" t="str">
            <v>14</v>
          </cell>
          <cell r="H654" t="str">
            <v>10</v>
          </cell>
          <cell r="I654" t="str">
            <v>8333</v>
          </cell>
          <cell r="J654" t="str">
            <v>1</v>
          </cell>
          <cell r="K654" t="str">
            <v>14</v>
          </cell>
        </row>
        <row r="654">
          <cell r="R654" t="str">
            <v>2</v>
          </cell>
          <cell r="S654">
            <v>2</v>
          </cell>
        </row>
        <row r="654">
          <cell r="V654" t="str">
            <v>84.48</v>
          </cell>
          <cell r="W654" t="str">
            <v>1</v>
          </cell>
        </row>
        <row r="655">
          <cell r="A655" t="str">
            <v>王建坤</v>
          </cell>
          <cell r="B655" t="str">
            <v>北京龙岩&amp;郑州&amp;厦门&amp;长沙&amp;西安销售（9.00-18.00）</v>
          </cell>
          <cell r="C655" t="str">
            <v>营销中心-郑州营销中心</v>
          </cell>
        </row>
        <row r="655">
          <cell r="E655" t="str">
            <v>销售专员</v>
          </cell>
          <cell r="F655" t="str">
            <v>17627534311618836</v>
          </cell>
          <cell r="G655" t="str">
            <v>10</v>
          </cell>
          <cell r="H655" t="str">
            <v>6</v>
          </cell>
          <cell r="I655" t="str">
            <v>6737</v>
          </cell>
        </row>
        <row r="655">
          <cell r="Q655" t="str">
            <v>1</v>
          </cell>
        </row>
        <row r="655">
          <cell r="S655">
            <v>1</v>
          </cell>
        </row>
        <row r="655">
          <cell r="V655" t="str">
            <v>45.83</v>
          </cell>
        </row>
        <row r="655">
          <cell r="X655" t="str">
            <v>8</v>
          </cell>
        </row>
        <row r="656">
          <cell r="A656" t="str">
            <v>张珍珠</v>
          </cell>
          <cell r="B656" t="str">
            <v>北京龙岩&amp;郑州&amp;厦门&amp;长沙&amp;西安销售（9.00-18.00）</v>
          </cell>
          <cell r="C656" t="str">
            <v>营销中心-郑州营销中心</v>
          </cell>
        </row>
        <row r="656">
          <cell r="E656" t="str">
            <v>资深销售四级</v>
          </cell>
          <cell r="F656" t="str">
            <v>112242540224350931</v>
          </cell>
          <cell r="G656" t="str">
            <v>16</v>
          </cell>
          <cell r="H656" t="str">
            <v>10</v>
          </cell>
          <cell r="I656" t="str">
            <v>10245</v>
          </cell>
        </row>
        <row r="656">
          <cell r="S656">
            <v>0</v>
          </cell>
        </row>
        <row r="656">
          <cell r="V656" t="str">
            <v>86.43</v>
          </cell>
        </row>
        <row r="657">
          <cell r="A657" t="str">
            <v>柴明军</v>
          </cell>
          <cell r="B657" t="str">
            <v>郑州分部</v>
          </cell>
          <cell r="C657" t="str">
            <v>营销中心-郑州营销中心-张庆庆组</v>
          </cell>
        </row>
        <row r="657">
          <cell r="E657" t="str">
            <v>运营专员</v>
          </cell>
          <cell r="F657" t="str">
            <v>03295966202726404929</v>
          </cell>
          <cell r="G657" t="str">
            <v>20</v>
          </cell>
          <cell r="H657" t="str">
            <v>10</v>
          </cell>
          <cell r="I657" t="str">
            <v>10613</v>
          </cell>
        </row>
        <row r="657">
          <cell r="S657">
            <v>0</v>
          </cell>
        </row>
        <row r="658">
          <cell r="A658" t="str">
            <v>邢卓远</v>
          </cell>
          <cell r="B658" t="str">
            <v>郑州分部</v>
          </cell>
          <cell r="C658" t="str">
            <v>营销中心-郑州营销中心-张庆庆组</v>
          </cell>
        </row>
        <row r="658">
          <cell r="E658" t="str">
            <v>运营专员</v>
          </cell>
          <cell r="F658" t="str">
            <v>17095184863124866</v>
          </cell>
          <cell r="G658" t="str">
            <v>18</v>
          </cell>
          <cell r="H658" t="str">
            <v>10</v>
          </cell>
          <cell r="I658" t="str">
            <v>9809</v>
          </cell>
        </row>
        <row r="658">
          <cell r="S658">
            <v>0</v>
          </cell>
        </row>
        <row r="658">
          <cell r="U658" t="str">
            <v>2.63</v>
          </cell>
          <cell r="V658" t="str">
            <v>13.67</v>
          </cell>
        </row>
        <row r="659">
          <cell r="A659" t="str">
            <v>张庆庆</v>
          </cell>
          <cell r="B659" t="str">
            <v>郑州分部</v>
          </cell>
          <cell r="C659" t="str">
            <v>营销中心-郑州营销中心-张庆庆组</v>
          </cell>
        </row>
        <row r="659">
          <cell r="E659" t="str">
            <v>运营主管</v>
          </cell>
          <cell r="F659" t="str">
            <v>283428000024176608</v>
          </cell>
          <cell r="G659" t="str">
            <v>20</v>
          </cell>
          <cell r="H659" t="str">
            <v>10</v>
          </cell>
          <cell r="I659" t="str">
            <v>9971</v>
          </cell>
        </row>
        <row r="659">
          <cell r="S659">
            <v>0</v>
          </cell>
        </row>
        <row r="660">
          <cell r="A660" t="str">
            <v>单甜甜</v>
          </cell>
          <cell r="B660" t="str">
            <v>北京龙岩&amp;郑州&amp;厦门&amp;长沙&amp;西安销售（9.00-18.00）</v>
          </cell>
          <cell r="C660" t="str">
            <v>营销中心-郑州营销中心-张文君组</v>
          </cell>
        </row>
        <row r="660">
          <cell r="E660" t="str">
            <v>销售专员</v>
          </cell>
          <cell r="F660" t="str">
            <v>17645819733325597</v>
          </cell>
        </row>
        <row r="660">
          <cell r="S660">
            <v>0</v>
          </cell>
        </row>
        <row r="661">
          <cell r="A661" t="str">
            <v>康晴（离职）</v>
          </cell>
          <cell r="B661" t="str">
            <v>未加入考勤组</v>
          </cell>
          <cell r="C661" t="str">
            <v>营销中心-郑州营销中心-张文君组</v>
          </cell>
        </row>
        <row r="661">
          <cell r="E661" t="str">
            <v>销售专员</v>
          </cell>
          <cell r="F661" t="str">
            <v>17627537709084931</v>
          </cell>
          <cell r="G661" t="str">
            <v>7</v>
          </cell>
          <cell r="H661" t="str">
            <v>2</v>
          </cell>
          <cell r="I661" t="str">
            <v>3926</v>
          </cell>
        </row>
        <row r="661">
          <cell r="Q661" t="str">
            <v>1</v>
          </cell>
          <cell r="R661" t="str">
            <v>1</v>
          </cell>
          <cell r="S661">
            <v>2</v>
          </cell>
        </row>
        <row r="661">
          <cell r="V661" t="str">
            <v>27.83</v>
          </cell>
        </row>
        <row r="662">
          <cell r="A662" t="str">
            <v>李贺军</v>
          </cell>
          <cell r="B662" t="str">
            <v>北京龙岩&amp;郑州&amp;厦门&amp;长沙&amp;西安销售（9.00-18.00）</v>
          </cell>
          <cell r="C662" t="str">
            <v>营销中心-郑州营销中心-张文君组</v>
          </cell>
        </row>
        <row r="662">
          <cell r="E662" t="str">
            <v>销售专员</v>
          </cell>
          <cell r="F662" t="str">
            <v>17107297815747889</v>
          </cell>
          <cell r="G662" t="str">
            <v>17</v>
          </cell>
          <cell r="H662" t="str">
            <v>10</v>
          </cell>
          <cell r="I662" t="str">
            <v>9839</v>
          </cell>
        </row>
        <row r="662">
          <cell r="S662">
            <v>0</v>
          </cell>
        </row>
        <row r="662">
          <cell r="V662" t="str">
            <v>39.5</v>
          </cell>
        </row>
        <row r="663">
          <cell r="A663" t="str">
            <v>马梦杰</v>
          </cell>
          <cell r="B663" t="str">
            <v>北京龙岩&amp;郑州&amp;厦门&amp;长沙&amp;西安销售（9.00-18.00）</v>
          </cell>
          <cell r="C663" t="str">
            <v>营销中心-郑州营销中心-张文君组</v>
          </cell>
        </row>
        <row r="663">
          <cell r="E663" t="str">
            <v>销售专员</v>
          </cell>
          <cell r="F663" t="str">
            <v>1754465848895463</v>
          </cell>
          <cell r="G663" t="str">
            <v>17</v>
          </cell>
          <cell r="H663" t="str">
            <v>10</v>
          </cell>
          <cell r="I663" t="str">
            <v>9674</v>
          </cell>
        </row>
        <row r="663">
          <cell r="S663">
            <v>0</v>
          </cell>
        </row>
        <row r="663">
          <cell r="V663" t="str">
            <v>35.83</v>
          </cell>
        </row>
        <row r="664">
          <cell r="A664" t="str">
            <v>慕芊芊</v>
          </cell>
          <cell r="B664" t="str">
            <v>北京龙岩&amp;郑州&amp;厦门&amp;长沙&amp;西安销售（9.00-18.00）</v>
          </cell>
          <cell r="C664" t="str">
            <v>营销中心-郑州营销中心-张文君组</v>
          </cell>
        </row>
        <row r="664">
          <cell r="E664" t="str">
            <v>销售专员</v>
          </cell>
          <cell r="F664" t="str">
            <v>17544652199914283</v>
          </cell>
          <cell r="G664" t="str">
            <v>17</v>
          </cell>
          <cell r="H664" t="str">
            <v>10</v>
          </cell>
          <cell r="I664" t="str">
            <v>9644</v>
          </cell>
          <cell r="J664" t="str">
            <v>1</v>
          </cell>
          <cell r="K664" t="str">
            <v>4</v>
          </cell>
        </row>
        <row r="664">
          <cell r="S664">
            <v>0</v>
          </cell>
        </row>
        <row r="664">
          <cell r="V664" t="str">
            <v>27.83</v>
          </cell>
        </row>
        <row r="665">
          <cell r="A665" t="str">
            <v>张文君</v>
          </cell>
          <cell r="B665" t="str">
            <v>北京龙岩&amp;郑州&amp;厦门&amp;长沙&amp;西安销售（9.00-18.00）</v>
          </cell>
          <cell r="C665" t="str">
            <v>营销中心-郑州营销中心-张文君组</v>
          </cell>
        </row>
        <row r="665">
          <cell r="E665" t="str">
            <v>销售主管</v>
          </cell>
          <cell r="F665" t="str">
            <v>650235382324229524</v>
          </cell>
          <cell r="G665" t="str">
            <v>14</v>
          </cell>
          <cell r="H665" t="str">
            <v>10</v>
          </cell>
          <cell r="I665" t="str">
            <v>10299</v>
          </cell>
        </row>
        <row r="665">
          <cell r="S665">
            <v>0</v>
          </cell>
        </row>
        <row r="665">
          <cell r="U665" t="str">
            <v>3.62</v>
          </cell>
          <cell r="V665" t="str">
            <v>27.83</v>
          </cell>
        </row>
        <row r="666">
          <cell r="A666" t="str">
            <v>赵景楠</v>
          </cell>
          <cell r="B666" t="str">
            <v>北京龙岩&amp;郑州&amp;厦门&amp;长沙&amp;西安销售（9.00-18.00）</v>
          </cell>
          <cell r="C666" t="str">
            <v>营销中心-郑州营销中心-张文君组</v>
          </cell>
        </row>
        <row r="666">
          <cell r="E666" t="str">
            <v>销售专员</v>
          </cell>
          <cell r="F666" t="str">
            <v>17107287732412413</v>
          </cell>
          <cell r="G666" t="str">
            <v>17</v>
          </cell>
          <cell r="H666" t="str">
            <v>10</v>
          </cell>
          <cell r="I666" t="str">
            <v>9914</v>
          </cell>
          <cell r="J666" t="str">
            <v>1</v>
          </cell>
          <cell r="K666" t="str">
            <v>1</v>
          </cell>
        </row>
        <row r="666">
          <cell r="S666">
            <v>0</v>
          </cell>
        </row>
        <row r="666">
          <cell r="V666" t="str">
            <v>30.83</v>
          </cell>
        </row>
        <row r="667">
          <cell r="A667" t="str">
            <v>高峰</v>
          </cell>
          <cell r="B667" t="str">
            <v>北京龙岩&amp;郑州&amp;厦门&amp;长沙&amp;西安销售（9.00-18.00）</v>
          </cell>
          <cell r="C667" t="str">
            <v>营销中心-郑州营销中心-菅丽萍组</v>
          </cell>
        </row>
        <row r="667">
          <cell r="E667" t="str">
            <v>销售专员</v>
          </cell>
          <cell r="F667" t="str">
            <v>17258473650361842</v>
          </cell>
          <cell r="G667" t="str">
            <v>15</v>
          </cell>
          <cell r="H667" t="str">
            <v>10</v>
          </cell>
          <cell r="I667" t="str">
            <v>9741</v>
          </cell>
        </row>
        <row r="667">
          <cell r="S667">
            <v>0</v>
          </cell>
        </row>
        <row r="667">
          <cell r="U667" t="str">
            <v>2</v>
          </cell>
          <cell r="V667" t="str">
            <v>27.83</v>
          </cell>
        </row>
        <row r="668">
          <cell r="A668" t="str">
            <v>侯敏（离职）</v>
          </cell>
          <cell r="B668" t="str">
            <v>未加入考勤组</v>
          </cell>
          <cell r="C668" t="str">
            <v>营销中心-郑州营销中心-菅丽萍组</v>
          </cell>
        </row>
        <row r="668">
          <cell r="E668" t="str">
            <v>销售专员</v>
          </cell>
          <cell r="F668" t="str">
            <v>1740969902984347</v>
          </cell>
        </row>
        <row r="668">
          <cell r="H668" t="str">
            <v>1</v>
          </cell>
        </row>
        <row r="668">
          <cell r="S668">
            <v>0</v>
          </cell>
        </row>
        <row r="669">
          <cell r="A669" t="str">
            <v>李成龙</v>
          </cell>
          <cell r="B669" t="str">
            <v>北京龙岩&amp;郑州&amp;厦门&amp;长沙&amp;西安销售（9.00-18.00）</v>
          </cell>
          <cell r="C669" t="str">
            <v>营销中心-郑州营销中心-菅丽萍组</v>
          </cell>
        </row>
        <row r="669">
          <cell r="E669" t="str">
            <v>销售专员</v>
          </cell>
          <cell r="F669" t="str">
            <v>17258472641901411</v>
          </cell>
          <cell r="G669" t="str">
            <v>17</v>
          </cell>
          <cell r="H669" t="str">
            <v>10</v>
          </cell>
          <cell r="I669" t="str">
            <v>9836</v>
          </cell>
        </row>
        <row r="669">
          <cell r="S669">
            <v>0</v>
          </cell>
        </row>
        <row r="669">
          <cell r="V669" t="str">
            <v>43.83</v>
          </cell>
        </row>
        <row r="670">
          <cell r="A670" t="str">
            <v>孙世豪</v>
          </cell>
          <cell r="B670" t="str">
            <v>北京龙岩&amp;郑州&amp;厦门&amp;长沙&amp;西安销售（9.00-18.00）</v>
          </cell>
          <cell r="C670" t="str">
            <v>营销中心-郑州营销中心-菅丽萍组</v>
          </cell>
        </row>
        <row r="670">
          <cell r="E670" t="str">
            <v>销售专员</v>
          </cell>
          <cell r="F670" t="str">
            <v>17113331970787265</v>
          </cell>
          <cell r="G670" t="str">
            <v>15</v>
          </cell>
          <cell r="H670" t="str">
            <v>10</v>
          </cell>
          <cell r="I670" t="str">
            <v>8702</v>
          </cell>
          <cell r="J670" t="str">
            <v>6</v>
          </cell>
          <cell r="K670" t="str">
            <v>20</v>
          </cell>
        </row>
        <row r="670">
          <cell r="S670">
            <v>0</v>
          </cell>
        </row>
        <row r="670">
          <cell r="V670" t="str">
            <v>27.83</v>
          </cell>
        </row>
        <row r="670">
          <cell r="X670" t="str">
            <v>16</v>
          </cell>
        </row>
        <row r="671">
          <cell r="A671" t="str">
            <v>谢娟</v>
          </cell>
          <cell r="B671" t="str">
            <v>北京龙岩&amp;郑州&amp;厦门&amp;长沙&amp;西安销售（9.00-18.00）</v>
          </cell>
          <cell r="C671" t="str">
            <v>营销中心-郑州营销中心-菅丽萍组</v>
          </cell>
        </row>
        <row r="671">
          <cell r="E671" t="str">
            <v>资深销售二级</v>
          </cell>
          <cell r="F671" t="str">
            <v>29014267661135165</v>
          </cell>
          <cell r="G671" t="str">
            <v>16</v>
          </cell>
          <cell r="H671" t="str">
            <v>10</v>
          </cell>
          <cell r="I671" t="str">
            <v>9918</v>
          </cell>
        </row>
        <row r="671">
          <cell r="S671">
            <v>0</v>
          </cell>
        </row>
        <row r="671">
          <cell r="U671" t="str">
            <v>1.02</v>
          </cell>
          <cell r="V671" t="str">
            <v>37.83</v>
          </cell>
        </row>
        <row r="672">
          <cell r="A672" t="str">
            <v>朱赛楠（离职）</v>
          </cell>
          <cell r="B672" t="str">
            <v>未加入考勤组</v>
          </cell>
          <cell r="C672" t="str">
            <v>营销中心-郑州营销中心-菅丽萍组</v>
          </cell>
        </row>
        <row r="672">
          <cell r="E672" t="str">
            <v>销售专员</v>
          </cell>
          <cell r="F672" t="str">
            <v>17627536045121294</v>
          </cell>
          <cell r="G672" t="str">
            <v>12</v>
          </cell>
          <cell r="H672" t="str">
            <v>6</v>
          </cell>
          <cell r="I672" t="str">
            <v>6855</v>
          </cell>
        </row>
        <row r="672">
          <cell r="Q672" t="str">
            <v>1</v>
          </cell>
        </row>
        <row r="672">
          <cell r="S672">
            <v>1</v>
          </cell>
        </row>
        <row r="672">
          <cell r="V672" t="str">
            <v>27.83</v>
          </cell>
        </row>
        <row r="673">
          <cell r="A673" t="str">
            <v>菅丽萍</v>
          </cell>
          <cell r="B673" t="str">
            <v>北京龙岩&amp;郑州&amp;厦门&amp;长沙&amp;西安销售（9.00-18.00）</v>
          </cell>
          <cell r="C673" t="str">
            <v>营销中心-郑州营销中心-菅丽萍组</v>
          </cell>
        </row>
        <row r="673">
          <cell r="E673" t="str">
            <v>销售主管</v>
          </cell>
          <cell r="F673" t="str">
            <v>284454674833072117</v>
          </cell>
          <cell r="G673" t="str">
            <v>11</v>
          </cell>
          <cell r="H673" t="str">
            <v>10</v>
          </cell>
          <cell r="I673" t="str">
            <v>9427</v>
          </cell>
        </row>
        <row r="673">
          <cell r="Q673" t="str">
            <v>1</v>
          </cell>
        </row>
        <row r="673">
          <cell r="S673">
            <v>1</v>
          </cell>
        </row>
        <row r="673">
          <cell r="U673" t="str">
            <v>4</v>
          </cell>
          <cell r="V673" t="str">
            <v>45.83</v>
          </cell>
        </row>
        <row r="674">
          <cell r="A674" t="str">
            <v>杜润平</v>
          </cell>
          <cell r="B674" t="str">
            <v>上海办公室</v>
          </cell>
          <cell r="C674" t="str">
            <v>总经办</v>
          </cell>
        </row>
        <row r="674">
          <cell r="E674" t="str">
            <v>总经理助理</v>
          </cell>
          <cell r="F674" t="str">
            <v>16823019820926037</v>
          </cell>
          <cell r="G674" t="str">
            <v>20</v>
          </cell>
          <cell r="H674" t="str">
            <v>10</v>
          </cell>
          <cell r="I674" t="str">
            <v>10805</v>
          </cell>
        </row>
        <row r="674">
          <cell r="S674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EG615"/>
  <sheetViews>
    <sheetView tabSelected="1" workbookViewId="0">
      <pane xSplit="5" ySplit="2" topLeftCell="DM3" activePane="bottomRight" state="frozen"/>
      <selection/>
      <selection pane="topRight"/>
      <selection pane="bottomLeft"/>
      <selection pane="bottomRight" activeCell="A350" sqref="$A350:$XFD350"/>
    </sheetView>
  </sheetViews>
  <sheetFormatPr defaultColWidth="9" defaultRowHeight="20" customHeight="1"/>
  <cols>
    <col min="1" max="1" width="7.575" style="5" customWidth="1"/>
    <col min="2" max="2" width="12.925" style="3" customWidth="1"/>
    <col min="3" max="3" width="10.7" style="3" customWidth="1"/>
    <col min="4" max="4" width="15.6583333333333" style="3" customWidth="1"/>
    <col min="5" max="5" width="18.4833333333333" style="101" customWidth="1"/>
    <col min="6" max="6" width="18.6833333333333" style="3" customWidth="1"/>
    <col min="7" max="7" width="12.45" style="3" customWidth="1"/>
    <col min="8" max="8" width="15.4416666666667" style="3" customWidth="1"/>
    <col min="9" max="9" width="12.0166666666667" style="3" customWidth="1"/>
    <col min="10" max="13" width="10.75" style="3" customWidth="1"/>
    <col min="14" max="14" width="8.38333333333333" style="3" customWidth="1"/>
    <col min="15" max="15" width="4.675" style="4" customWidth="1"/>
    <col min="16" max="19" width="5.13333333333333" style="4" customWidth="1"/>
    <col min="20" max="20" width="5.65833333333333" style="4" customWidth="1"/>
    <col min="21" max="21" width="6.925" style="4" customWidth="1"/>
    <col min="22" max="22" width="5.9" style="4" customWidth="1"/>
    <col min="23" max="28" width="5.13333333333333" style="4" customWidth="1"/>
    <col min="29" max="29" width="6.35833333333333" style="4" customWidth="1"/>
    <col min="30" max="30" width="6.45" style="4" customWidth="1"/>
    <col min="31" max="31" width="6.35" style="4" customWidth="1"/>
    <col min="32" max="32" width="5.13333333333333" style="4" customWidth="1"/>
    <col min="33" max="34" width="8.36666666666667" style="4" customWidth="1"/>
    <col min="35" max="35" width="11.5916666666667" style="4" customWidth="1"/>
    <col min="36" max="40" width="5.13333333333333" style="4" customWidth="1"/>
    <col min="41" max="41" width="5.13333333333333" style="60" customWidth="1"/>
    <col min="42" max="44" width="5.13333333333333" style="4" customWidth="1"/>
    <col min="45" max="45" width="4.45" style="4" customWidth="1"/>
    <col min="46" max="53" width="5.13333333333333" style="4" customWidth="1"/>
    <col min="54" max="54" width="4.675" style="4" customWidth="1"/>
    <col min="55" max="61" width="5.13333333333333" style="4" customWidth="1"/>
    <col min="62" max="62" width="4.55" style="4" customWidth="1"/>
    <col min="63" max="77" width="5.13333333333333" style="4" customWidth="1"/>
    <col min="78" max="78" width="5" style="4" customWidth="1"/>
    <col min="79" max="81" width="5.13333333333333" style="4" customWidth="1"/>
    <col min="82" max="82" width="5.55" style="4" customWidth="1"/>
    <col min="83" max="84" width="5.13333333333333" style="4" customWidth="1"/>
    <col min="85" max="85" width="6.35" style="4" customWidth="1"/>
    <col min="86" max="89" width="5.13333333333333" style="4" customWidth="1"/>
    <col min="90" max="90" width="5.13333333333333" customWidth="1"/>
    <col min="91" max="91" width="5.85" style="61" customWidth="1"/>
    <col min="92" max="98" width="5.13333333333333" customWidth="1"/>
    <col min="99" max="99" width="5.85833333333333" customWidth="1"/>
    <col min="100" max="104" width="5.13333333333333" customWidth="1"/>
    <col min="105" max="105" width="5.63333333333333" customWidth="1"/>
    <col min="106" max="115" width="5.13333333333333" customWidth="1"/>
    <col min="116" max="116" width="6" customWidth="1"/>
    <col min="117" max="126" width="5.13333333333333" customWidth="1"/>
    <col min="127" max="127" width="8.13333333333333" style="5" customWidth="1"/>
    <col min="128" max="128" width="8" customWidth="1"/>
    <col min="129" max="129" width="9" customWidth="1"/>
    <col min="130" max="130" width="10.675" customWidth="1"/>
    <col min="131" max="131" width="9" customWidth="1"/>
    <col min="132" max="132" width="9" style="62"/>
    <col min="137" max="137" width="10.3666666666667" customWidth="1"/>
  </cols>
  <sheetData>
    <row r="1" customHeight="1" spans="1:137">
      <c r="A1" s="6" t="s">
        <v>0</v>
      </c>
      <c r="B1" s="7" t="s">
        <v>1</v>
      </c>
      <c r="C1" s="7" t="s">
        <v>2</v>
      </c>
      <c r="D1" s="7" t="s">
        <v>3</v>
      </c>
      <c r="E1" s="102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03" t="s">
        <v>9</v>
      </c>
      <c r="K1" s="9" t="s">
        <v>10</v>
      </c>
      <c r="L1" s="9"/>
      <c r="M1" s="9"/>
      <c r="N1" s="10" t="s">
        <v>11</v>
      </c>
      <c r="O1" s="11" t="s">
        <v>12</v>
      </c>
      <c r="P1" s="11"/>
      <c r="Q1" s="11"/>
      <c r="R1" s="11"/>
      <c r="S1" s="11"/>
      <c r="T1" s="11"/>
      <c r="U1" s="11"/>
      <c r="V1" s="11"/>
      <c r="W1" s="11"/>
      <c r="X1" s="9" t="s">
        <v>13</v>
      </c>
      <c r="Y1" s="9"/>
      <c r="Z1" s="9"/>
      <c r="AA1" s="9"/>
      <c r="AB1" s="9"/>
      <c r="AC1" s="9"/>
      <c r="AD1" s="9"/>
      <c r="AE1" s="9"/>
      <c r="AF1" s="9"/>
      <c r="AG1" s="8" t="s">
        <v>14</v>
      </c>
      <c r="AH1" s="8" t="s">
        <v>15</v>
      </c>
      <c r="AI1" s="8" t="s">
        <v>16</v>
      </c>
      <c r="AJ1" s="11" t="s">
        <v>17</v>
      </c>
      <c r="AK1" s="11"/>
      <c r="AL1" s="11"/>
      <c r="AM1" s="11"/>
      <c r="AN1" s="11"/>
      <c r="AO1" s="104"/>
      <c r="AP1" s="11"/>
      <c r="AQ1" s="11"/>
      <c r="AR1" s="11"/>
      <c r="AS1" s="9" t="s">
        <v>18</v>
      </c>
      <c r="AT1" s="9"/>
      <c r="AU1" s="9"/>
      <c r="AV1" s="9"/>
      <c r="AW1" s="9"/>
      <c r="AX1" s="9"/>
      <c r="AY1" s="9"/>
      <c r="AZ1" s="9"/>
      <c r="BA1" s="9"/>
      <c r="BB1" s="11" t="s">
        <v>19</v>
      </c>
      <c r="BC1" s="11"/>
      <c r="BD1" s="11"/>
      <c r="BE1" s="11"/>
      <c r="BF1" s="11"/>
      <c r="BG1" s="11"/>
      <c r="BH1" s="11"/>
      <c r="BI1" s="11"/>
      <c r="BJ1" s="11"/>
      <c r="BK1" s="9" t="s">
        <v>20</v>
      </c>
      <c r="BL1" s="9"/>
      <c r="BM1" s="9"/>
      <c r="BN1" s="9"/>
      <c r="BO1" s="9"/>
      <c r="BP1" s="9"/>
      <c r="BQ1" s="9"/>
      <c r="BR1" s="9"/>
      <c r="BS1" s="9"/>
      <c r="BT1" s="11" t="s">
        <v>21</v>
      </c>
      <c r="BU1" s="11"/>
      <c r="BV1" s="11"/>
      <c r="BW1" s="11"/>
      <c r="BX1" s="11"/>
      <c r="BY1" s="11"/>
      <c r="BZ1" s="11"/>
      <c r="CA1" s="11"/>
      <c r="CB1" s="11"/>
      <c r="CC1" s="9" t="s">
        <v>22</v>
      </c>
      <c r="CD1" s="9"/>
      <c r="CE1" s="9"/>
      <c r="CF1" s="9"/>
      <c r="CG1" s="9"/>
      <c r="CH1" s="9"/>
      <c r="CI1" s="9"/>
      <c r="CJ1" s="9"/>
      <c r="CK1" s="9"/>
      <c r="CL1" s="11" t="s">
        <v>23</v>
      </c>
      <c r="CM1" s="11"/>
      <c r="CN1" s="11"/>
      <c r="CO1" s="11"/>
      <c r="CP1" s="11"/>
      <c r="CQ1" s="11"/>
      <c r="CR1" s="11"/>
      <c r="CS1" s="11"/>
      <c r="CT1" s="11"/>
      <c r="CU1" s="12"/>
      <c r="CV1" s="105" t="s">
        <v>24</v>
      </c>
      <c r="CW1" s="105"/>
      <c r="CX1" s="105"/>
      <c r="CY1" s="105"/>
      <c r="CZ1" s="105"/>
      <c r="DA1" s="105"/>
      <c r="DB1" s="105"/>
      <c r="DC1" s="105"/>
      <c r="DD1" s="105"/>
      <c r="DE1" s="11" t="s">
        <v>25</v>
      </c>
      <c r="DF1" s="11"/>
      <c r="DG1" s="11"/>
      <c r="DH1" s="11"/>
      <c r="DI1" s="11"/>
      <c r="DJ1" s="11"/>
      <c r="DK1" s="11"/>
      <c r="DL1" s="11"/>
      <c r="DM1" s="11"/>
      <c r="DN1" s="9" t="s">
        <v>26</v>
      </c>
      <c r="DO1" s="9"/>
      <c r="DP1" s="9"/>
      <c r="DQ1" s="9"/>
      <c r="DR1" s="9"/>
      <c r="DS1" s="9"/>
      <c r="DT1" s="9"/>
      <c r="DU1" s="9"/>
      <c r="DV1" s="9"/>
      <c r="DW1" s="9" t="s">
        <v>27</v>
      </c>
      <c r="DX1" s="9"/>
      <c r="DY1" s="9"/>
      <c r="DZ1" s="13" t="s">
        <v>28</v>
      </c>
      <c r="EA1" s="13"/>
      <c r="EB1" s="106"/>
      <c r="EC1" s="13"/>
      <c r="ED1" s="13" t="s">
        <v>29</v>
      </c>
      <c r="EE1" s="13"/>
      <c r="EF1" s="13"/>
      <c r="EG1" s="13"/>
    </row>
    <row r="2" ht="27" customHeight="1" spans="1:137">
      <c r="A2" s="6"/>
      <c r="B2" s="7"/>
      <c r="C2" s="7"/>
      <c r="D2" s="7"/>
      <c r="E2" s="102"/>
      <c r="F2" s="7"/>
      <c r="G2" s="7"/>
      <c r="H2" s="14"/>
      <c r="I2" s="14"/>
      <c r="J2" s="107"/>
      <c r="K2" s="108" t="s">
        <v>30</v>
      </c>
      <c r="L2" s="108" t="s">
        <v>31</v>
      </c>
      <c r="M2" s="109" t="s">
        <v>32</v>
      </c>
      <c r="N2" s="18"/>
      <c r="O2" s="19" t="s">
        <v>33</v>
      </c>
      <c r="P2" s="19" t="s">
        <v>34</v>
      </c>
      <c r="Q2" s="19" t="s">
        <v>35</v>
      </c>
      <c r="R2" s="19" t="s">
        <v>7</v>
      </c>
      <c r="S2" s="19" t="s">
        <v>36</v>
      </c>
      <c r="T2" s="20" t="s">
        <v>37</v>
      </c>
      <c r="U2" s="20" t="s">
        <v>38</v>
      </c>
      <c r="V2" s="19" t="s">
        <v>39</v>
      </c>
      <c r="W2" s="21" t="s">
        <v>40</v>
      </c>
      <c r="X2" s="19" t="s">
        <v>33</v>
      </c>
      <c r="Y2" s="19" t="s">
        <v>34</v>
      </c>
      <c r="Z2" s="19" t="s">
        <v>35</v>
      </c>
      <c r="AA2" s="19" t="s">
        <v>7</v>
      </c>
      <c r="AB2" s="19" t="s">
        <v>36</v>
      </c>
      <c r="AC2" s="20" t="s">
        <v>37</v>
      </c>
      <c r="AD2" s="20" t="s">
        <v>38</v>
      </c>
      <c r="AE2" s="19" t="s">
        <v>39</v>
      </c>
      <c r="AF2" s="21" t="s">
        <v>40</v>
      </c>
      <c r="AG2" s="15"/>
      <c r="AH2" s="15"/>
      <c r="AI2" s="15"/>
      <c r="AJ2" s="19" t="s">
        <v>33</v>
      </c>
      <c r="AK2" s="19" t="s">
        <v>34</v>
      </c>
      <c r="AL2" s="19" t="s">
        <v>35</v>
      </c>
      <c r="AM2" s="19" t="s">
        <v>7</v>
      </c>
      <c r="AN2" s="19" t="s">
        <v>36</v>
      </c>
      <c r="AO2" s="110" t="s">
        <v>37</v>
      </c>
      <c r="AP2" s="20" t="s">
        <v>38</v>
      </c>
      <c r="AQ2" s="19" t="s">
        <v>39</v>
      </c>
      <c r="AR2" s="21" t="s">
        <v>40</v>
      </c>
      <c r="AS2" s="19" t="s">
        <v>33</v>
      </c>
      <c r="AT2" s="19" t="s">
        <v>34</v>
      </c>
      <c r="AU2" s="19" t="s">
        <v>35</v>
      </c>
      <c r="AV2" s="19" t="s">
        <v>7</v>
      </c>
      <c r="AW2" s="19" t="s">
        <v>36</v>
      </c>
      <c r="AX2" s="20" t="s">
        <v>37</v>
      </c>
      <c r="AY2" s="20" t="s">
        <v>38</v>
      </c>
      <c r="AZ2" s="19" t="s">
        <v>39</v>
      </c>
      <c r="BA2" s="21" t="s">
        <v>40</v>
      </c>
      <c r="BB2" s="19" t="s">
        <v>33</v>
      </c>
      <c r="BC2" s="19" t="s">
        <v>34</v>
      </c>
      <c r="BD2" s="19" t="s">
        <v>35</v>
      </c>
      <c r="BE2" s="19" t="s">
        <v>7</v>
      </c>
      <c r="BF2" s="19" t="s">
        <v>36</v>
      </c>
      <c r="BG2" s="20" t="s">
        <v>37</v>
      </c>
      <c r="BH2" s="20" t="s">
        <v>38</v>
      </c>
      <c r="BI2" s="19" t="s">
        <v>39</v>
      </c>
      <c r="BJ2" s="21" t="s">
        <v>40</v>
      </c>
      <c r="BK2" s="19" t="s">
        <v>33</v>
      </c>
      <c r="BL2" s="19" t="s">
        <v>34</v>
      </c>
      <c r="BM2" s="19" t="s">
        <v>35</v>
      </c>
      <c r="BN2" s="19" t="s">
        <v>7</v>
      </c>
      <c r="BO2" s="19" t="s">
        <v>36</v>
      </c>
      <c r="BP2" s="20" t="s">
        <v>37</v>
      </c>
      <c r="BQ2" s="20" t="s">
        <v>38</v>
      </c>
      <c r="BR2" s="19" t="s">
        <v>39</v>
      </c>
      <c r="BS2" s="21" t="s">
        <v>40</v>
      </c>
      <c r="BT2" s="19" t="s">
        <v>33</v>
      </c>
      <c r="BU2" s="19" t="s">
        <v>34</v>
      </c>
      <c r="BV2" s="19" t="s">
        <v>35</v>
      </c>
      <c r="BW2" s="19" t="s">
        <v>7</v>
      </c>
      <c r="BX2" s="19" t="s">
        <v>36</v>
      </c>
      <c r="BY2" s="20" t="s">
        <v>37</v>
      </c>
      <c r="BZ2" s="20" t="s">
        <v>38</v>
      </c>
      <c r="CA2" s="19" t="s">
        <v>39</v>
      </c>
      <c r="CB2" s="21" t="s">
        <v>40</v>
      </c>
      <c r="CC2" s="19" t="s">
        <v>33</v>
      </c>
      <c r="CD2" s="19" t="s">
        <v>34</v>
      </c>
      <c r="CE2" s="19" t="s">
        <v>35</v>
      </c>
      <c r="CF2" s="19" t="s">
        <v>7</v>
      </c>
      <c r="CG2" s="19" t="s">
        <v>36</v>
      </c>
      <c r="CH2" s="20" t="s">
        <v>37</v>
      </c>
      <c r="CI2" s="20" t="s">
        <v>38</v>
      </c>
      <c r="CJ2" s="19" t="s">
        <v>39</v>
      </c>
      <c r="CK2" s="21" t="s">
        <v>40</v>
      </c>
      <c r="CL2" s="19" t="s">
        <v>33</v>
      </c>
      <c r="CM2" s="19" t="s">
        <v>34</v>
      </c>
      <c r="CN2" s="19" t="s">
        <v>35</v>
      </c>
      <c r="CO2" s="19" t="s">
        <v>7</v>
      </c>
      <c r="CP2" s="19" t="s">
        <v>36</v>
      </c>
      <c r="CQ2" s="20" t="s">
        <v>37</v>
      </c>
      <c r="CR2" s="20" t="s">
        <v>38</v>
      </c>
      <c r="CS2" s="19" t="s">
        <v>39</v>
      </c>
      <c r="CT2" s="21" t="s">
        <v>40</v>
      </c>
      <c r="CU2" s="22" t="s">
        <v>41</v>
      </c>
      <c r="CV2" s="19" t="s">
        <v>33</v>
      </c>
      <c r="CW2" s="19" t="s">
        <v>34</v>
      </c>
      <c r="CX2" s="19" t="s">
        <v>35</v>
      </c>
      <c r="CY2" s="19" t="s">
        <v>7</v>
      </c>
      <c r="CZ2" s="20" t="s">
        <v>36</v>
      </c>
      <c r="DA2" s="20" t="s">
        <v>37</v>
      </c>
      <c r="DB2" s="20" t="s">
        <v>38</v>
      </c>
      <c r="DC2" s="19" t="s">
        <v>39</v>
      </c>
      <c r="DD2" s="21" t="s">
        <v>40</v>
      </c>
      <c r="DE2" s="19" t="s">
        <v>33</v>
      </c>
      <c r="DF2" s="19" t="s">
        <v>34</v>
      </c>
      <c r="DG2" s="19" t="s">
        <v>35</v>
      </c>
      <c r="DH2" s="19" t="s">
        <v>7</v>
      </c>
      <c r="DI2" s="20" t="s">
        <v>36</v>
      </c>
      <c r="DJ2" s="20" t="s">
        <v>37</v>
      </c>
      <c r="DK2" s="20" t="s">
        <v>38</v>
      </c>
      <c r="DL2" s="19" t="s">
        <v>39</v>
      </c>
      <c r="DM2" s="21" t="s">
        <v>40</v>
      </c>
      <c r="DN2" s="19" t="s">
        <v>33</v>
      </c>
      <c r="DO2" s="19" t="s">
        <v>34</v>
      </c>
      <c r="DP2" s="19" t="s">
        <v>35</v>
      </c>
      <c r="DQ2" s="19" t="s">
        <v>7</v>
      </c>
      <c r="DR2" s="20" t="s">
        <v>36</v>
      </c>
      <c r="DS2" s="20" t="s">
        <v>37</v>
      </c>
      <c r="DT2" s="20" t="s">
        <v>38</v>
      </c>
      <c r="DU2" s="19" t="s">
        <v>39</v>
      </c>
      <c r="DV2" s="21" t="s">
        <v>40</v>
      </c>
      <c r="DW2" s="111" t="s">
        <v>30</v>
      </c>
      <c r="DX2" s="112" t="s">
        <v>42</v>
      </c>
      <c r="DY2" s="111" t="s">
        <v>32</v>
      </c>
      <c r="DZ2" s="113" t="s">
        <v>43</v>
      </c>
      <c r="EA2" s="113" t="s">
        <v>44</v>
      </c>
      <c r="EB2" s="25" t="s">
        <v>45</v>
      </c>
      <c r="EC2" s="114" t="s">
        <v>46</v>
      </c>
      <c r="ED2" s="115" t="s">
        <v>47</v>
      </c>
      <c r="EE2" s="115" t="s">
        <v>48</v>
      </c>
      <c r="EF2" s="115" t="s">
        <v>49</v>
      </c>
      <c r="EG2" s="115" t="s">
        <v>50</v>
      </c>
    </row>
    <row r="3" hidden="1" customHeight="1" spans="1:137">
      <c r="A3" s="32">
        <f>ROW()-2</f>
        <v>1</v>
      </c>
      <c r="B3" s="31" t="s">
        <v>51</v>
      </c>
      <c r="C3" s="32" t="s">
        <v>52</v>
      </c>
      <c r="D3" s="33" t="s">
        <v>53</v>
      </c>
      <c r="E3" s="33" t="s">
        <v>54</v>
      </c>
      <c r="F3" s="33" t="s">
        <v>55</v>
      </c>
      <c r="G3" s="68">
        <v>41933</v>
      </c>
      <c r="H3" s="59">
        <v>45292</v>
      </c>
      <c r="I3" s="59">
        <v>45658</v>
      </c>
      <c r="J3" s="19">
        <v>0</v>
      </c>
      <c r="K3" s="19">
        <f>ROUND((I3-H3)/365*5,0)</f>
        <v>5</v>
      </c>
      <c r="L3" s="19">
        <v>0</v>
      </c>
      <c r="M3" s="73">
        <f>K3-L3</f>
        <v>5</v>
      </c>
      <c r="N3" s="19"/>
      <c r="O3" s="38"/>
      <c r="P3" s="39"/>
      <c r="Q3" s="19"/>
      <c r="R3" s="19"/>
      <c r="S3" s="19"/>
      <c r="T3" s="19"/>
      <c r="U3" s="19"/>
      <c r="V3" s="19"/>
      <c r="W3" s="40"/>
      <c r="X3" s="19"/>
      <c r="Y3" s="39"/>
      <c r="Z3" s="19"/>
      <c r="AA3" s="19"/>
      <c r="AB3" s="19"/>
      <c r="AC3" s="19"/>
      <c r="AD3" s="19"/>
      <c r="AE3" s="19"/>
      <c r="AF3" s="40"/>
      <c r="AG3" s="41">
        <f>O3+X3</f>
        <v>0</v>
      </c>
      <c r="AH3" s="41">
        <f>M3-AG3</f>
        <v>5</v>
      </c>
      <c r="AI3" s="41">
        <f>IF(AH3&lt;0,AH3,0)</f>
        <v>0</v>
      </c>
      <c r="AJ3" s="19"/>
      <c r="AK3" s="19"/>
      <c r="AL3" s="19"/>
      <c r="AM3" s="19"/>
      <c r="AN3" s="19"/>
      <c r="AO3" s="19"/>
      <c r="AP3" s="19"/>
      <c r="AQ3" s="19"/>
      <c r="AR3" s="40"/>
      <c r="AS3" s="19"/>
      <c r="AT3" s="19"/>
      <c r="AU3" s="19"/>
      <c r="AV3" s="19"/>
      <c r="AW3" s="19"/>
      <c r="AX3" s="19"/>
      <c r="AY3" s="19"/>
      <c r="AZ3" s="19"/>
      <c r="BA3" s="40"/>
      <c r="BB3" s="19"/>
      <c r="BC3" s="19"/>
      <c r="BD3" s="19"/>
      <c r="BE3" s="19"/>
      <c r="BF3" s="19"/>
      <c r="BG3" s="19"/>
      <c r="BH3" s="19"/>
      <c r="BI3" s="19"/>
      <c r="BJ3" s="40"/>
      <c r="BK3" s="19"/>
      <c r="BL3" s="19"/>
      <c r="BM3" s="19"/>
      <c r="BN3" s="19"/>
      <c r="BO3" s="19"/>
      <c r="BP3" s="19"/>
      <c r="BQ3" s="19"/>
      <c r="BR3" s="19"/>
      <c r="BS3" s="40"/>
      <c r="BT3" s="19"/>
      <c r="BU3" s="19"/>
      <c r="BV3" s="19"/>
      <c r="BW3" s="19"/>
      <c r="BX3" s="19"/>
      <c r="BY3" s="19"/>
      <c r="BZ3" s="19"/>
      <c r="CA3" s="19"/>
      <c r="CB3" s="40"/>
      <c r="CC3" s="19"/>
      <c r="CD3" s="19"/>
      <c r="CE3" s="19"/>
      <c r="CF3" s="19"/>
      <c r="CG3" s="19"/>
      <c r="CH3" s="19"/>
      <c r="CI3" s="19"/>
      <c r="CJ3" s="19"/>
      <c r="CK3" s="40"/>
      <c r="CL3" s="19"/>
      <c r="CM3" s="19"/>
      <c r="CN3" s="19"/>
      <c r="CO3" s="19"/>
      <c r="CP3" s="19"/>
      <c r="CQ3" s="19"/>
      <c r="CR3" s="19"/>
      <c r="CS3" s="19"/>
      <c r="CT3" s="40"/>
      <c r="CU3" s="19"/>
      <c r="CV3" s="19"/>
      <c r="CW3" s="19"/>
      <c r="CX3" s="19"/>
      <c r="CY3" s="19"/>
      <c r="CZ3" s="19"/>
      <c r="DA3" s="19"/>
      <c r="DB3" s="19"/>
      <c r="DC3" s="19"/>
      <c r="DD3" s="40"/>
      <c r="DE3" s="19"/>
      <c r="DF3" s="19"/>
      <c r="DG3" s="19"/>
      <c r="DH3" s="19"/>
      <c r="DI3" s="19"/>
      <c r="DJ3" s="19"/>
      <c r="DK3" s="19"/>
      <c r="DL3" s="19"/>
      <c r="DM3" s="40"/>
      <c r="DN3" s="19"/>
      <c r="DO3" s="19"/>
      <c r="DP3" s="19"/>
      <c r="DQ3" s="19"/>
      <c r="DR3" s="19"/>
      <c r="DS3" s="19"/>
      <c r="DT3" s="19"/>
      <c r="DU3" s="19"/>
      <c r="DV3" s="40"/>
      <c r="DW3" s="74">
        <f ca="1" t="shared" ref="DW3:DW8" si="0">ROUND((TODAY()-I3)/365*5,2)</f>
        <v>5.05</v>
      </c>
      <c r="DX3" s="44">
        <f>-AI3+AJ3+AS3+BB3+BK3+BT3+CC3+CL3+CV3+DE3+DN3</f>
        <v>0</v>
      </c>
      <c r="DY3" s="44">
        <f ca="1">DW3-DX3</f>
        <v>5.05</v>
      </c>
      <c r="DZ3" s="19">
        <f>T3+U3+AC3+AD3+AO3+AP3+AX3+AY3++BG3+BH3+BP3+BQ3+BY3+BZ3+CH3+CI3+CQ3+CR3+DA3+DB3+DJ3+DK3+DS3+DT3</f>
        <v>0</v>
      </c>
      <c r="EA3" s="19">
        <f>S3+AB3+AN3+AW3+BF3+BO3+BX3+CG3+CP3+CZ3+DI3+DR3</f>
        <v>0</v>
      </c>
      <c r="EB3" s="45">
        <f>J3+U3-S3+AD3-AB3+AP3-AN3+AY3-AW3+BH3-BF3+BQ3-BO3+BZ3-BX3+CI3-CG3+CR3-CP3+DB3-CZ3+DK3-DI3+DT3-DR3-CU3</f>
        <v>0</v>
      </c>
      <c r="EC3" s="46">
        <f>T3+AC3+AO3+BG3+BP3+BY3+CH3+CQ3+DA3+DA3+DJ3+DS3</f>
        <v>0</v>
      </c>
      <c r="ED3" s="19">
        <f>P3+Y3+AK3+AT3+BC3+BL3+BU3+CD3+CM3+CW3+DF3+DO3</f>
        <v>0</v>
      </c>
      <c r="EE3" s="19">
        <f>Q3+Z3+AL3+AU3+BD3+BM3+BV3+CE3+CN3+CX3+DG3+DP3</f>
        <v>0</v>
      </c>
      <c r="EF3" s="19">
        <f>R3+AA3+AM3+AV3+BE3+BN3+BW3+CF3+CO3+CY3+DH3+DQ3</f>
        <v>0</v>
      </c>
      <c r="EG3" s="19">
        <f>V3+AE3+AQ3+AZ3+BI3+BR3+CA3+CJ3+CS3+DC3+DL3+DU3</f>
        <v>0</v>
      </c>
    </row>
    <row r="4" hidden="1" customHeight="1" spans="1:137">
      <c r="A4" s="32">
        <f t="shared" ref="A4:A13" si="1">ROW()-2</f>
        <v>2</v>
      </c>
      <c r="B4" s="31" t="s">
        <v>56</v>
      </c>
      <c r="C4" s="32" t="s">
        <v>52</v>
      </c>
      <c r="D4" s="33" t="s">
        <v>57</v>
      </c>
      <c r="E4" s="33" t="s">
        <v>54</v>
      </c>
      <c r="F4" s="33" t="s">
        <v>58</v>
      </c>
      <c r="G4" s="68">
        <v>43563</v>
      </c>
      <c r="H4" s="59">
        <v>45292</v>
      </c>
      <c r="I4" s="59">
        <v>45658</v>
      </c>
      <c r="J4" s="19">
        <v>13</v>
      </c>
      <c r="K4" s="19">
        <f t="shared" ref="K4:K71" si="2">ROUND((I4-H4)/365*5,0)</f>
        <v>5</v>
      </c>
      <c r="L4" s="19">
        <v>2.5</v>
      </c>
      <c r="M4" s="73">
        <f>K4-L4</f>
        <v>2.5</v>
      </c>
      <c r="N4" s="19" t="s">
        <v>59</v>
      </c>
      <c r="O4" s="38">
        <v>2</v>
      </c>
      <c r="P4" s="39"/>
      <c r="Q4" s="19"/>
      <c r="R4" s="19"/>
      <c r="S4" s="19"/>
      <c r="T4" s="19"/>
      <c r="U4" s="19"/>
      <c r="V4" s="19"/>
      <c r="W4" s="40"/>
      <c r="X4" s="19">
        <v>1</v>
      </c>
      <c r="Y4" s="39"/>
      <c r="Z4" s="19"/>
      <c r="AA4" s="19"/>
      <c r="AB4" s="19"/>
      <c r="AC4" s="19"/>
      <c r="AD4" s="19">
        <v>8</v>
      </c>
      <c r="AE4" s="19"/>
      <c r="AF4" s="40"/>
      <c r="AG4" s="41">
        <f t="shared" ref="AG4:AG67" si="3">O4+X4</f>
        <v>3</v>
      </c>
      <c r="AH4" s="41">
        <f t="shared" ref="AH4:AH67" si="4">M4-AG4</f>
        <v>-0.5</v>
      </c>
      <c r="AI4" s="41">
        <f t="shared" ref="AI4:AI67" si="5">IF(AH4&lt;0,AH4,0)</f>
        <v>-0.5</v>
      </c>
      <c r="AJ4" s="19"/>
      <c r="AK4" s="19"/>
      <c r="AL4" s="19"/>
      <c r="AM4" s="19"/>
      <c r="AN4" s="19"/>
      <c r="AO4" s="19"/>
      <c r="AP4" s="19">
        <v>8</v>
      </c>
      <c r="AQ4" s="19"/>
      <c r="AR4" s="40"/>
      <c r="AS4" s="19">
        <v>1</v>
      </c>
      <c r="AT4" s="19"/>
      <c r="AU4" s="19"/>
      <c r="AV4" s="19"/>
      <c r="AW4" s="19"/>
      <c r="AX4" s="19"/>
      <c r="AY4" s="19"/>
      <c r="AZ4" s="19"/>
      <c r="BA4" s="40"/>
      <c r="BB4" s="19"/>
      <c r="BC4" s="19"/>
      <c r="BD4" s="19"/>
      <c r="BE4" s="19"/>
      <c r="BF4" s="19"/>
      <c r="BG4" s="19"/>
      <c r="BH4" s="19"/>
      <c r="BI4" s="19"/>
      <c r="BJ4" s="40"/>
      <c r="BK4" s="19"/>
      <c r="BL4" s="19"/>
      <c r="BM4" s="19"/>
      <c r="BN4" s="19"/>
      <c r="BO4" s="19">
        <v>5</v>
      </c>
      <c r="BP4" s="19"/>
      <c r="BQ4" s="19">
        <v>3.5</v>
      </c>
      <c r="BR4" s="19"/>
      <c r="BS4" s="40"/>
      <c r="BT4" s="19"/>
      <c r="BU4" s="19"/>
      <c r="BV4" s="19"/>
      <c r="BW4" s="19"/>
      <c r="BX4" s="19"/>
      <c r="BY4" s="19"/>
      <c r="BZ4" s="19"/>
      <c r="CA4" s="19"/>
      <c r="CB4" s="40"/>
      <c r="CC4" s="19"/>
      <c r="CD4" s="19"/>
      <c r="CE4" s="19"/>
      <c r="CF4" s="19"/>
      <c r="CG4" s="19"/>
      <c r="CH4" s="19">
        <v>8</v>
      </c>
      <c r="CI4" s="19"/>
      <c r="CJ4" s="19"/>
      <c r="CK4" s="40"/>
      <c r="CL4" s="19"/>
      <c r="CM4" s="19"/>
      <c r="CN4" s="19"/>
      <c r="CO4" s="19"/>
      <c r="CP4" s="19"/>
      <c r="CQ4" s="19"/>
      <c r="CR4" s="19"/>
      <c r="CS4" s="19"/>
      <c r="CT4" s="40"/>
      <c r="CU4" s="19"/>
      <c r="CV4" s="19"/>
      <c r="CW4" s="19"/>
      <c r="CX4" s="19"/>
      <c r="CY4" s="19"/>
      <c r="CZ4" s="19"/>
      <c r="DA4" s="19" t="s">
        <v>60</v>
      </c>
      <c r="DB4" s="19"/>
      <c r="DC4" s="19"/>
      <c r="DD4" s="40"/>
      <c r="DE4" s="19"/>
      <c r="DF4" s="19"/>
      <c r="DG4" s="19"/>
      <c r="DH4" s="19"/>
      <c r="DI4" s="19"/>
      <c r="DJ4" s="19">
        <v>5</v>
      </c>
      <c r="DK4" s="19">
        <v>6</v>
      </c>
      <c r="DL4" s="19"/>
      <c r="DM4" s="40"/>
      <c r="DN4" s="19"/>
      <c r="DO4" s="19"/>
      <c r="DP4" s="19"/>
      <c r="DQ4" s="19"/>
      <c r="DR4" s="19"/>
      <c r="DS4" s="19"/>
      <c r="DT4" s="19"/>
      <c r="DU4" s="19"/>
      <c r="DV4" s="40"/>
      <c r="DW4" s="74">
        <f ca="1" t="shared" si="0"/>
        <v>5.05</v>
      </c>
      <c r="DX4" s="44">
        <f>-AI4+AJ4+AS4+BB4+BK4+BT4+CC4+CL4+CV4+DE4+DN4</f>
        <v>1.5</v>
      </c>
      <c r="DY4" s="44">
        <f ca="1" t="shared" ref="DY4:DY23" si="6">DW4-DX4</f>
        <v>3.55</v>
      </c>
      <c r="DZ4" s="19">
        <f t="shared" ref="DZ4:DZ23" si="7">T4+U4+AC4+AD4+AO4+AP4+AX4+AY4++BG4+BH4+BP4+BQ4+BY4+BZ4+CH4+CI4+CQ4+CR4+DA4+DB4+DJ4+DK4+DS4+DT4</f>
        <v>46.5</v>
      </c>
      <c r="EA4" s="19">
        <f t="shared" ref="EA4:EA23" si="8">S4+AB4+AN4+AW4+BF4+BO4+BX4+CG4+CP4+CZ4+DI4+DR4</f>
        <v>5</v>
      </c>
      <c r="EB4" s="45">
        <f t="shared" ref="EB4:EB23" si="9">J4+U4-S4+AD4-AB4+AP4-AN4+AY4-AW4+BH4-BF4+BQ4-BO4+BZ4-BX4+CI4-CG4+CR4-CP4+DB4-CZ4+DK4-DI4+DT4-DR4-CU4</f>
        <v>33.5</v>
      </c>
      <c r="EC4" s="46">
        <f t="shared" ref="EC4:EC23" si="10">T4+AC4+AO4+BG4+BP4+BY4+CH4+CQ4+DA4+DA4+DJ4+DS4</f>
        <v>29</v>
      </c>
      <c r="ED4" s="19">
        <f t="shared" ref="ED4:ED23" si="11">P4+Y4+AK4+AT4+BC4+BL4+BU4+CD4+CM4+CW4+DF4+DO4</f>
        <v>0</v>
      </c>
      <c r="EE4" s="19">
        <f t="shared" ref="EE4:EE23" si="12">Q4+Z4+AL4+AU4+BD4+BM4+BV4+CE4+CN4+CX4+DG4+DP4</f>
        <v>0</v>
      </c>
      <c r="EF4" s="19">
        <f t="shared" ref="EF4:EF23" si="13">R4+AA4+AM4+AV4+BE4+BN4+BW4+CF4+CO4+CY4+DH4+DQ4</f>
        <v>0</v>
      </c>
      <c r="EG4" s="19">
        <f t="shared" ref="EG4:EG23" si="14">V4+AE4+AQ4+AZ4+BI4+BR4+CA4+CJ4+CS4+DC4+DL4+DU4</f>
        <v>0</v>
      </c>
    </row>
    <row r="5" hidden="1" customHeight="1" spans="1:137">
      <c r="A5" s="32">
        <f t="shared" si="1"/>
        <v>3</v>
      </c>
      <c r="B5" s="31" t="s">
        <v>61</v>
      </c>
      <c r="C5" s="32" t="s">
        <v>52</v>
      </c>
      <c r="D5" s="33" t="s">
        <v>57</v>
      </c>
      <c r="E5" s="33" t="s">
        <v>54</v>
      </c>
      <c r="F5" s="33" t="s">
        <v>62</v>
      </c>
      <c r="G5" s="68">
        <v>43983</v>
      </c>
      <c r="H5" s="59">
        <v>45292</v>
      </c>
      <c r="I5" s="59">
        <v>45658</v>
      </c>
      <c r="J5" s="19">
        <v>0</v>
      </c>
      <c r="K5" s="19">
        <f t="shared" si="2"/>
        <v>5</v>
      </c>
      <c r="L5" s="19">
        <v>5</v>
      </c>
      <c r="M5" s="73">
        <f t="shared" ref="M4:M67" si="15">K5-L5</f>
        <v>0</v>
      </c>
      <c r="N5" s="19"/>
      <c r="O5" s="38">
        <v>0.5</v>
      </c>
      <c r="P5" s="39">
        <v>0.5</v>
      </c>
      <c r="Q5" s="19"/>
      <c r="R5" s="19"/>
      <c r="S5" s="19"/>
      <c r="T5" s="19"/>
      <c r="U5" s="19"/>
      <c r="V5" s="19"/>
      <c r="W5" s="40"/>
      <c r="X5" s="19">
        <v>0.5</v>
      </c>
      <c r="Y5" s="39"/>
      <c r="Z5" s="19"/>
      <c r="AA5" s="19"/>
      <c r="AB5" s="19"/>
      <c r="AC5" s="19"/>
      <c r="AD5" s="19"/>
      <c r="AE5" s="19"/>
      <c r="AF5" s="40"/>
      <c r="AG5" s="41">
        <f t="shared" si="3"/>
        <v>1</v>
      </c>
      <c r="AH5" s="41">
        <f t="shared" si="4"/>
        <v>-1</v>
      </c>
      <c r="AI5" s="41">
        <f t="shared" si="5"/>
        <v>-1</v>
      </c>
      <c r="AJ5" s="19"/>
      <c r="AK5" s="19"/>
      <c r="AL5" s="19"/>
      <c r="AM5" s="19"/>
      <c r="AN5" s="19">
        <v>2</v>
      </c>
      <c r="AO5" s="19"/>
      <c r="AP5" s="19">
        <v>4</v>
      </c>
      <c r="AQ5" s="19"/>
      <c r="AR5" s="40"/>
      <c r="AS5" s="19">
        <v>1</v>
      </c>
      <c r="AT5" s="19"/>
      <c r="AU5" s="19"/>
      <c r="AV5" s="19"/>
      <c r="AW5" s="19">
        <v>3</v>
      </c>
      <c r="AX5" s="19"/>
      <c r="AY5" s="19">
        <v>6</v>
      </c>
      <c r="AZ5" s="19"/>
      <c r="BA5" s="40"/>
      <c r="BB5" s="19">
        <v>1</v>
      </c>
      <c r="BC5" s="19"/>
      <c r="BD5" s="19"/>
      <c r="BE5" s="19"/>
      <c r="BF5" s="19"/>
      <c r="BG5" s="19"/>
      <c r="BH5" s="19"/>
      <c r="BI5" s="19"/>
      <c r="BJ5" s="40"/>
      <c r="BK5" s="19"/>
      <c r="BL5" s="19"/>
      <c r="BM5" s="19"/>
      <c r="BN5" s="19"/>
      <c r="BO5" s="19"/>
      <c r="BP5" s="19"/>
      <c r="BQ5" s="19">
        <v>5</v>
      </c>
      <c r="BR5" s="19"/>
      <c r="BS5" s="40"/>
      <c r="BT5" s="19"/>
      <c r="BU5" s="19"/>
      <c r="BV5" s="19">
        <v>0.5</v>
      </c>
      <c r="BW5" s="19"/>
      <c r="BX5" s="19">
        <v>10</v>
      </c>
      <c r="BY5" s="19"/>
      <c r="BZ5" s="19"/>
      <c r="CA5" s="19"/>
      <c r="CB5" s="40"/>
      <c r="CC5" s="19">
        <v>1</v>
      </c>
      <c r="CD5" s="19"/>
      <c r="CE5" s="19"/>
      <c r="CF5" s="19"/>
      <c r="CG5" s="19"/>
      <c r="CH5" s="19"/>
      <c r="CI5" s="19"/>
      <c r="CJ5" s="19"/>
      <c r="CK5" s="40"/>
      <c r="CL5" s="19"/>
      <c r="CM5" s="19"/>
      <c r="CN5" s="19"/>
      <c r="CO5" s="19"/>
      <c r="CP5" s="19"/>
      <c r="CQ5" s="19"/>
      <c r="CR5" s="19"/>
      <c r="CS5" s="19"/>
      <c r="CT5" s="40"/>
      <c r="CU5" s="19"/>
      <c r="CV5" s="19"/>
      <c r="CW5" s="19"/>
      <c r="CX5" s="19"/>
      <c r="CY5" s="19"/>
      <c r="CZ5" s="19" t="s">
        <v>63</v>
      </c>
      <c r="DA5" s="19"/>
      <c r="DB5" s="19">
        <v>6.5</v>
      </c>
      <c r="DC5" s="19"/>
      <c r="DD5" s="40"/>
      <c r="DE5" s="19"/>
      <c r="DF5" s="19"/>
      <c r="DG5" s="19"/>
      <c r="DH5" s="19"/>
      <c r="DI5" s="19">
        <v>2</v>
      </c>
      <c r="DJ5" s="19"/>
      <c r="DK5" s="19"/>
      <c r="DL5" s="19"/>
      <c r="DM5" s="40"/>
      <c r="DN5" s="19"/>
      <c r="DO5" s="19"/>
      <c r="DP5" s="19">
        <v>0.5</v>
      </c>
      <c r="DQ5" s="19"/>
      <c r="DR5" s="19">
        <v>2</v>
      </c>
      <c r="DS5" s="19">
        <v>17</v>
      </c>
      <c r="DT5" s="19"/>
      <c r="DU5" s="19"/>
      <c r="DV5" s="40"/>
      <c r="DW5" s="74">
        <f ca="1" t="shared" si="0"/>
        <v>5.05</v>
      </c>
      <c r="DX5" s="44">
        <f>-AI5+AJ5+AS5+BB5+BK5+BT5+CC5+CL5+CV5+DE5+DN5</f>
        <v>4</v>
      </c>
      <c r="DY5" s="44">
        <f ca="1" t="shared" si="6"/>
        <v>1.05</v>
      </c>
      <c r="DZ5" s="19">
        <f t="shared" si="7"/>
        <v>38.5</v>
      </c>
      <c r="EA5" s="19">
        <f t="shared" si="8"/>
        <v>20</v>
      </c>
      <c r="EB5" s="45">
        <f t="shared" si="9"/>
        <v>1.5</v>
      </c>
      <c r="EC5" s="46">
        <f t="shared" si="10"/>
        <v>17</v>
      </c>
      <c r="ED5" s="19">
        <f t="shared" si="11"/>
        <v>0.5</v>
      </c>
      <c r="EE5" s="19">
        <f t="shared" si="12"/>
        <v>1</v>
      </c>
      <c r="EF5" s="19">
        <f t="shared" si="13"/>
        <v>0</v>
      </c>
      <c r="EG5" s="19">
        <f t="shared" si="14"/>
        <v>0</v>
      </c>
    </row>
    <row r="6" hidden="1" customHeight="1" spans="1:137">
      <c r="A6" s="32">
        <f t="shared" si="1"/>
        <v>4</v>
      </c>
      <c r="B6" s="31" t="s">
        <v>64</v>
      </c>
      <c r="C6" s="32" t="s">
        <v>52</v>
      </c>
      <c r="D6" s="33" t="s">
        <v>57</v>
      </c>
      <c r="E6" s="33" t="s">
        <v>54</v>
      </c>
      <c r="F6" s="33" t="s">
        <v>65</v>
      </c>
      <c r="G6" s="68">
        <v>44531</v>
      </c>
      <c r="H6" s="59">
        <v>45292</v>
      </c>
      <c r="I6" s="59">
        <v>45658</v>
      </c>
      <c r="J6" s="19">
        <v>1.5</v>
      </c>
      <c r="K6" s="19">
        <f t="shared" si="2"/>
        <v>5</v>
      </c>
      <c r="L6" s="19">
        <v>5</v>
      </c>
      <c r="M6" s="73">
        <f t="shared" si="15"/>
        <v>0</v>
      </c>
      <c r="N6" s="19"/>
      <c r="O6" s="38">
        <v>1</v>
      </c>
      <c r="P6" s="39"/>
      <c r="Q6" s="19"/>
      <c r="R6" s="19"/>
      <c r="S6" s="19">
        <v>6</v>
      </c>
      <c r="T6" s="19"/>
      <c r="U6" s="19">
        <v>14.5</v>
      </c>
      <c r="V6" s="19"/>
      <c r="W6" s="40"/>
      <c r="X6" s="19">
        <v>3</v>
      </c>
      <c r="Y6" s="39">
        <v>1</v>
      </c>
      <c r="Z6" s="19"/>
      <c r="AA6" s="19"/>
      <c r="AB6" s="19">
        <v>9.5</v>
      </c>
      <c r="AC6" s="19"/>
      <c r="AD6" s="19"/>
      <c r="AE6" s="19"/>
      <c r="AF6" s="40"/>
      <c r="AG6" s="41">
        <f t="shared" si="3"/>
        <v>4</v>
      </c>
      <c r="AH6" s="41">
        <f t="shared" si="4"/>
        <v>-4</v>
      </c>
      <c r="AI6" s="41">
        <f t="shared" si="5"/>
        <v>-4</v>
      </c>
      <c r="AJ6" s="19"/>
      <c r="AK6" s="19"/>
      <c r="AL6" s="19"/>
      <c r="AM6" s="19"/>
      <c r="AN6" s="19">
        <v>1</v>
      </c>
      <c r="AO6" s="19"/>
      <c r="AP6" s="19">
        <v>12.5</v>
      </c>
      <c r="AQ6" s="19">
        <v>1</v>
      </c>
      <c r="AR6" s="40"/>
      <c r="AS6" s="19"/>
      <c r="AT6" s="19"/>
      <c r="AU6" s="19"/>
      <c r="AV6" s="19"/>
      <c r="AW6" s="19">
        <v>1</v>
      </c>
      <c r="AX6" s="19">
        <v>7</v>
      </c>
      <c r="AY6" s="19">
        <v>6.5</v>
      </c>
      <c r="AZ6" s="19">
        <v>1</v>
      </c>
      <c r="BA6" s="40"/>
      <c r="BB6" s="19"/>
      <c r="BC6" s="19"/>
      <c r="BD6" s="19"/>
      <c r="BE6" s="19"/>
      <c r="BF6" s="19">
        <v>9</v>
      </c>
      <c r="BG6" s="19"/>
      <c r="BH6" s="19"/>
      <c r="BI6" s="19"/>
      <c r="BJ6" s="40"/>
      <c r="BK6" s="19"/>
      <c r="BL6" s="19"/>
      <c r="BM6" s="19"/>
      <c r="BN6" s="19"/>
      <c r="BO6" s="19">
        <v>3</v>
      </c>
      <c r="BP6" s="19">
        <v>7</v>
      </c>
      <c r="BQ6" s="19"/>
      <c r="BR6" s="19">
        <v>3</v>
      </c>
      <c r="BS6" s="40"/>
      <c r="BT6" s="19"/>
      <c r="BU6" s="19">
        <v>1</v>
      </c>
      <c r="BV6" s="19"/>
      <c r="BW6" s="19"/>
      <c r="BX6" s="19">
        <v>5.5</v>
      </c>
      <c r="BY6" s="19"/>
      <c r="BZ6" s="19"/>
      <c r="CA6" s="19"/>
      <c r="CB6" s="40"/>
      <c r="CC6" s="19">
        <v>1</v>
      </c>
      <c r="CD6" s="19">
        <v>17</v>
      </c>
      <c r="CE6" s="19"/>
      <c r="CF6" s="19"/>
      <c r="CG6" s="19"/>
      <c r="CH6" s="19"/>
      <c r="CI6" s="19"/>
      <c r="CJ6" s="19"/>
      <c r="CK6" s="40"/>
      <c r="CL6" s="19"/>
      <c r="CM6" s="19">
        <v>10</v>
      </c>
      <c r="CN6" s="19"/>
      <c r="CO6" s="19"/>
      <c r="CP6" s="19"/>
      <c r="CQ6" s="19"/>
      <c r="CR6" s="19"/>
      <c r="CS6" s="19"/>
      <c r="CT6" s="40"/>
      <c r="CU6" s="19"/>
      <c r="CV6" s="19"/>
      <c r="CW6" s="19"/>
      <c r="CX6" s="19"/>
      <c r="CY6" s="19"/>
      <c r="CZ6" s="19" t="s">
        <v>66</v>
      </c>
      <c r="DA6" s="19"/>
      <c r="DB6" s="19">
        <v>5</v>
      </c>
      <c r="DC6" s="19">
        <v>1</v>
      </c>
      <c r="DD6" s="40"/>
      <c r="DE6" s="19"/>
      <c r="DF6" s="19">
        <v>21.5</v>
      </c>
      <c r="DG6" s="19"/>
      <c r="DH6" s="19"/>
      <c r="DI6" s="19">
        <v>1</v>
      </c>
      <c r="DJ6" s="19"/>
      <c r="DK6" s="19"/>
      <c r="DL6" s="19"/>
      <c r="DM6" s="40"/>
      <c r="DN6" s="19"/>
      <c r="DO6" s="19">
        <v>2.5</v>
      </c>
      <c r="DP6" s="19"/>
      <c r="DQ6" s="19"/>
      <c r="DR6" s="19"/>
      <c r="DS6" s="19">
        <v>11</v>
      </c>
      <c r="DT6" s="19"/>
      <c r="DU6" s="19"/>
      <c r="DV6" s="40"/>
      <c r="DW6" s="74">
        <f ca="1" t="shared" si="0"/>
        <v>5.05</v>
      </c>
      <c r="DX6" s="44">
        <f>-AI6+AJ6+AS6+BB6+BK6+BT6+CC6+CL6+CV6+DE6+DN6</f>
        <v>5</v>
      </c>
      <c r="DY6" s="44">
        <f ca="1" t="shared" si="6"/>
        <v>0.0499999999999998</v>
      </c>
      <c r="DZ6" s="19">
        <f t="shared" si="7"/>
        <v>63.5</v>
      </c>
      <c r="EA6" s="19">
        <f t="shared" si="8"/>
        <v>38.5</v>
      </c>
      <c r="EB6" s="45">
        <f t="shared" si="9"/>
        <v>1.5</v>
      </c>
      <c r="EC6" s="46">
        <f t="shared" si="10"/>
        <v>18</v>
      </c>
      <c r="ED6" s="19">
        <f t="shared" si="11"/>
        <v>53</v>
      </c>
      <c r="EE6" s="19">
        <f t="shared" si="12"/>
        <v>0</v>
      </c>
      <c r="EF6" s="19">
        <f t="shared" si="13"/>
        <v>0</v>
      </c>
      <c r="EG6" s="19">
        <f t="shared" si="14"/>
        <v>6</v>
      </c>
    </row>
    <row r="7" hidden="1" customHeight="1" spans="1:137">
      <c r="A7" s="32">
        <f t="shared" si="1"/>
        <v>5</v>
      </c>
      <c r="B7" s="31" t="s">
        <v>67</v>
      </c>
      <c r="C7" s="32" t="s">
        <v>52</v>
      </c>
      <c r="D7" s="33" t="s">
        <v>68</v>
      </c>
      <c r="E7" s="33" t="s">
        <v>54</v>
      </c>
      <c r="F7" s="33" t="s">
        <v>69</v>
      </c>
      <c r="G7" s="68">
        <v>43549</v>
      </c>
      <c r="H7" s="59">
        <v>45292</v>
      </c>
      <c r="I7" s="59">
        <v>45658</v>
      </c>
      <c r="J7" s="19">
        <v>5</v>
      </c>
      <c r="K7" s="19">
        <f t="shared" si="2"/>
        <v>5</v>
      </c>
      <c r="L7" s="19">
        <v>3</v>
      </c>
      <c r="M7" s="73">
        <f t="shared" si="15"/>
        <v>2</v>
      </c>
      <c r="N7" s="19"/>
      <c r="O7" s="38"/>
      <c r="P7" s="39"/>
      <c r="Q7" s="19"/>
      <c r="R7" s="19"/>
      <c r="S7" s="19"/>
      <c r="T7" s="19"/>
      <c r="U7" s="19"/>
      <c r="V7" s="19"/>
      <c r="W7" s="40"/>
      <c r="X7" s="19">
        <v>2</v>
      </c>
      <c r="Y7" s="39"/>
      <c r="Z7" s="19"/>
      <c r="AA7" s="19"/>
      <c r="AB7" s="19"/>
      <c r="AC7" s="19"/>
      <c r="AD7" s="19"/>
      <c r="AE7" s="19"/>
      <c r="AF7" s="40"/>
      <c r="AG7" s="41">
        <f t="shared" si="3"/>
        <v>2</v>
      </c>
      <c r="AH7" s="41">
        <f t="shared" si="4"/>
        <v>0</v>
      </c>
      <c r="AI7" s="41">
        <f t="shared" si="5"/>
        <v>0</v>
      </c>
      <c r="AJ7" s="19">
        <v>0.5</v>
      </c>
      <c r="AK7" s="19"/>
      <c r="AL7" s="19"/>
      <c r="AM7" s="19"/>
      <c r="AN7" s="19">
        <v>2</v>
      </c>
      <c r="AO7" s="19"/>
      <c r="AP7" s="19">
        <v>14.5</v>
      </c>
      <c r="AQ7" s="19"/>
      <c r="AR7" s="40"/>
      <c r="AS7" s="19"/>
      <c r="AT7" s="19"/>
      <c r="AU7" s="19"/>
      <c r="AV7" s="19"/>
      <c r="AW7" s="19">
        <v>1</v>
      </c>
      <c r="AX7" s="19"/>
      <c r="AY7" s="19"/>
      <c r="AZ7" s="19"/>
      <c r="BA7" s="40"/>
      <c r="BB7" s="19"/>
      <c r="BC7" s="19"/>
      <c r="BD7" s="19"/>
      <c r="BE7" s="19"/>
      <c r="BF7" s="19"/>
      <c r="BG7" s="19"/>
      <c r="BH7" s="19"/>
      <c r="BI7" s="19"/>
      <c r="BJ7" s="40"/>
      <c r="BK7" s="19"/>
      <c r="BL7" s="19"/>
      <c r="BM7" s="19"/>
      <c r="BN7" s="19"/>
      <c r="BO7" s="19"/>
      <c r="BP7" s="19"/>
      <c r="BQ7" s="19"/>
      <c r="BR7" s="19"/>
      <c r="BS7" s="40"/>
      <c r="BT7" s="19">
        <v>1.5</v>
      </c>
      <c r="BU7" s="19"/>
      <c r="BV7" s="19"/>
      <c r="BW7" s="19"/>
      <c r="BX7" s="19">
        <v>0.5</v>
      </c>
      <c r="BY7" s="19"/>
      <c r="BZ7" s="19">
        <v>16</v>
      </c>
      <c r="CA7" s="19"/>
      <c r="CB7" s="40"/>
      <c r="CC7" s="19"/>
      <c r="CD7" s="19"/>
      <c r="CE7" s="19"/>
      <c r="CF7" s="19"/>
      <c r="CG7" s="19"/>
      <c r="CH7" s="19"/>
      <c r="CI7" s="19"/>
      <c r="CJ7" s="19"/>
      <c r="CK7" s="40"/>
      <c r="CL7" s="19">
        <v>1.5</v>
      </c>
      <c r="CM7" s="19"/>
      <c r="CN7" s="19"/>
      <c r="CO7" s="19"/>
      <c r="CP7" s="19"/>
      <c r="CQ7" s="19"/>
      <c r="CR7" s="19"/>
      <c r="CS7" s="19"/>
      <c r="CT7" s="40"/>
      <c r="CU7" s="19"/>
      <c r="CV7" s="19"/>
      <c r="CW7" s="19"/>
      <c r="CX7" s="19"/>
      <c r="CY7" s="19"/>
      <c r="CZ7" s="19" t="s">
        <v>70</v>
      </c>
      <c r="DA7" s="19"/>
      <c r="DB7" s="19">
        <v>5.5</v>
      </c>
      <c r="DC7" s="19"/>
      <c r="DD7" s="40"/>
      <c r="DE7" s="19"/>
      <c r="DF7" s="19"/>
      <c r="DG7" s="19"/>
      <c r="DH7" s="19"/>
      <c r="DI7" s="19">
        <v>2</v>
      </c>
      <c r="DJ7" s="19"/>
      <c r="DK7" s="19"/>
      <c r="DL7" s="19"/>
      <c r="DM7" s="40"/>
      <c r="DN7" s="19"/>
      <c r="DO7" s="19"/>
      <c r="DP7" s="19"/>
      <c r="DQ7" s="19"/>
      <c r="DR7" s="19">
        <v>1.5</v>
      </c>
      <c r="DS7" s="19"/>
      <c r="DT7" s="19">
        <v>16</v>
      </c>
      <c r="DU7" s="19"/>
      <c r="DV7" s="40"/>
      <c r="DW7" s="74">
        <f ca="1" t="shared" si="0"/>
        <v>5.05</v>
      </c>
      <c r="DX7" s="44">
        <f>-AI7+AJ7+AS7+BB7+BK7+BT7+CC7+CL7+CV7+DE7+DN7</f>
        <v>3.5</v>
      </c>
      <c r="DY7" s="44">
        <f ca="1" t="shared" si="6"/>
        <v>1.55</v>
      </c>
      <c r="DZ7" s="19">
        <f t="shared" si="7"/>
        <v>52</v>
      </c>
      <c r="EA7" s="19">
        <f t="shared" si="8"/>
        <v>11</v>
      </c>
      <c r="EB7" s="45">
        <f t="shared" si="9"/>
        <v>46</v>
      </c>
      <c r="EC7" s="46">
        <f t="shared" si="10"/>
        <v>0</v>
      </c>
      <c r="ED7" s="19">
        <f t="shared" si="11"/>
        <v>0</v>
      </c>
      <c r="EE7" s="19">
        <f t="shared" si="12"/>
        <v>0</v>
      </c>
      <c r="EF7" s="19">
        <f t="shared" si="13"/>
        <v>0</v>
      </c>
      <c r="EG7" s="19">
        <f t="shared" si="14"/>
        <v>0</v>
      </c>
    </row>
    <row r="8" hidden="1" customHeight="1" spans="1:137">
      <c r="A8" s="32">
        <f t="shared" si="1"/>
        <v>6</v>
      </c>
      <c r="B8" s="31" t="s">
        <v>71</v>
      </c>
      <c r="C8" s="32" t="s">
        <v>52</v>
      </c>
      <c r="D8" s="33" t="s">
        <v>68</v>
      </c>
      <c r="E8" s="33" t="s">
        <v>54</v>
      </c>
      <c r="F8" s="33" t="s">
        <v>72</v>
      </c>
      <c r="G8" s="68">
        <v>43577</v>
      </c>
      <c r="H8" s="59">
        <v>45292</v>
      </c>
      <c r="I8" s="59">
        <v>45658</v>
      </c>
      <c r="J8" s="19">
        <v>37</v>
      </c>
      <c r="K8" s="19">
        <f t="shared" si="2"/>
        <v>5</v>
      </c>
      <c r="L8" s="19">
        <v>5</v>
      </c>
      <c r="M8" s="73">
        <f t="shared" si="15"/>
        <v>0</v>
      </c>
      <c r="N8" s="19"/>
      <c r="O8" s="38"/>
      <c r="P8" s="39"/>
      <c r="Q8" s="19"/>
      <c r="R8" s="19"/>
      <c r="S8" s="19"/>
      <c r="T8" s="19"/>
      <c r="U8" s="19">
        <v>8</v>
      </c>
      <c r="V8" s="19"/>
      <c r="W8" s="40"/>
      <c r="X8" s="19"/>
      <c r="Y8" s="39"/>
      <c r="Z8" s="19"/>
      <c r="AA8" s="19"/>
      <c r="AB8" s="19"/>
      <c r="AC8" s="19"/>
      <c r="AD8" s="19"/>
      <c r="AE8" s="19"/>
      <c r="AF8" s="40"/>
      <c r="AG8" s="41">
        <f t="shared" si="3"/>
        <v>0</v>
      </c>
      <c r="AH8" s="41">
        <f t="shared" si="4"/>
        <v>0</v>
      </c>
      <c r="AI8" s="41">
        <f t="shared" si="5"/>
        <v>0</v>
      </c>
      <c r="AJ8" s="19"/>
      <c r="AK8" s="19"/>
      <c r="AL8" s="19"/>
      <c r="AM8" s="19"/>
      <c r="AN8" s="19">
        <v>5.5</v>
      </c>
      <c r="AO8" s="19"/>
      <c r="AP8" s="19">
        <v>9</v>
      </c>
      <c r="AQ8" s="19"/>
      <c r="AR8" s="40"/>
      <c r="AS8" s="19"/>
      <c r="AT8" s="19"/>
      <c r="AU8" s="19"/>
      <c r="AV8" s="19"/>
      <c r="AW8" s="19">
        <v>1</v>
      </c>
      <c r="AX8" s="19"/>
      <c r="AY8" s="19">
        <v>2</v>
      </c>
      <c r="AZ8" s="19"/>
      <c r="BA8" s="40"/>
      <c r="BB8" s="19"/>
      <c r="BC8" s="19"/>
      <c r="BD8" s="19"/>
      <c r="BE8" s="19"/>
      <c r="BF8" s="19"/>
      <c r="BG8" s="19"/>
      <c r="BH8" s="19">
        <v>8</v>
      </c>
      <c r="BI8" s="19"/>
      <c r="BJ8" s="40"/>
      <c r="BK8" s="19"/>
      <c r="BL8" s="19"/>
      <c r="BM8" s="19"/>
      <c r="BN8" s="19"/>
      <c r="BO8" s="19"/>
      <c r="BP8" s="19"/>
      <c r="BQ8" s="19">
        <v>8</v>
      </c>
      <c r="BR8" s="19"/>
      <c r="BS8" s="40"/>
      <c r="BT8" s="19"/>
      <c r="BU8" s="19"/>
      <c r="BV8" s="19"/>
      <c r="BW8" s="19"/>
      <c r="BX8" s="19"/>
      <c r="BY8" s="19"/>
      <c r="BZ8" s="19">
        <v>16</v>
      </c>
      <c r="CA8" s="19"/>
      <c r="CB8" s="40"/>
      <c r="CC8" s="19"/>
      <c r="CD8" s="19"/>
      <c r="CE8" s="19"/>
      <c r="CF8" s="19"/>
      <c r="CG8" s="19">
        <v>1.5</v>
      </c>
      <c r="CH8" s="19"/>
      <c r="CI8" s="19">
        <v>9.5</v>
      </c>
      <c r="CJ8" s="19"/>
      <c r="CK8" s="40"/>
      <c r="CL8" s="19">
        <v>4</v>
      </c>
      <c r="CM8" s="19"/>
      <c r="CN8" s="19"/>
      <c r="CO8" s="19"/>
      <c r="CP8" s="19"/>
      <c r="CQ8" s="19"/>
      <c r="CR8" s="19">
        <v>8</v>
      </c>
      <c r="CS8" s="19"/>
      <c r="CT8" s="40"/>
      <c r="CU8" s="19"/>
      <c r="CV8" s="19" t="s">
        <v>73</v>
      </c>
      <c r="CW8" s="19"/>
      <c r="CX8" s="19"/>
      <c r="CY8" s="19"/>
      <c r="CZ8" s="19" t="s">
        <v>60</v>
      </c>
      <c r="DA8" s="19"/>
      <c r="DB8" s="19"/>
      <c r="DC8" s="19"/>
      <c r="DD8" s="40"/>
      <c r="DE8" s="19"/>
      <c r="DF8" s="19"/>
      <c r="DG8" s="19"/>
      <c r="DH8" s="19"/>
      <c r="DI8" s="19"/>
      <c r="DJ8" s="19"/>
      <c r="DK8" s="19"/>
      <c r="DL8" s="19"/>
      <c r="DM8" s="40"/>
      <c r="DN8" s="19"/>
      <c r="DO8" s="19"/>
      <c r="DP8" s="19"/>
      <c r="DQ8" s="19"/>
      <c r="DR8" s="19">
        <v>8</v>
      </c>
      <c r="DS8" s="19"/>
      <c r="DT8" s="19">
        <v>16</v>
      </c>
      <c r="DU8" s="19"/>
      <c r="DV8" s="40"/>
      <c r="DW8" s="74">
        <f ca="1" t="shared" si="0"/>
        <v>5.05</v>
      </c>
      <c r="DX8" s="44">
        <f t="shared" ref="DX8:DX71" si="16">-AI8+AJ8+AS8+BB8+BK8+BT8+CC8+CL8+CV8+DE8+DN8</f>
        <v>4.5</v>
      </c>
      <c r="DY8" s="44">
        <f ca="1" t="shared" si="6"/>
        <v>0.55</v>
      </c>
      <c r="DZ8" s="19">
        <f t="shared" si="7"/>
        <v>84.5</v>
      </c>
      <c r="EA8" s="19">
        <f t="shared" si="8"/>
        <v>24</v>
      </c>
      <c r="EB8" s="45">
        <f t="shared" si="9"/>
        <v>97.5</v>
      </c>
      <c r="EC8" s="46">
        <f t="shared" si="10"/>
        <v>0</v>
      </c>
      <c r="ED8" s="19">
        <f t="shared" si="11"/>
        <v>0</v>
      </c>
      <c r="EE8" s="19">
        <f t="shared" si="12"/>
        <v>0</v>
      </c>
      <c r="EF8" s="19">
        <f t="shared" si="13"/>
        <v>0</v>
      </c>
      <c r="EG8" s="19">
        <f t="shared" si="14"/>
        <v>0</v>
      </c>
    </row>
    <row r="9" hidden="1" customHeight="1" spans="1:137">
      <c r="A9" s="32">
        <f t="shared" si="1"/>
        <v>7</v>
      </c>
      <c r="B9" s="31" t="s">
        <v>74</v>
      </c>
      <c r="C9" s="32" t="s">
        <v>52</v>
      </c>
      <c r="D9" s="33" t="s">
        <v>68</v>
      </c>
      <c r="E9" s="33" t="s">
        <v>54</v>
      </c>
      <c r="F9" s="33" t="s">
        <v>75</v>
      </c>
      <c r="G9" s="68">
        <v>44144</v>
      </c>
      <c r="H9" s="59">
        <v>45292</v>
      </c>
      <c r="I9" s="59">
        <v>45658</v>
      </c>
      <c r="J9" s="19">
        <v>0</v>
      </c>
      <c r="K9" s="19">
        <f>ROUND((I9-H9)/365*5,0)*2</f>
        <v>10</v>
      </c>
      <c r="L9" s="19">
        <v>10</v>
      </c>
      <c r="M9" s="73">
        <f t="shared" si="15"/>
        <v>0</v>
      </c>
      <c r="N9" s="19"/>
      <c r="O9" s="38"/>
      <c r="P9" s="39"/>
      <c r="Q9" s="19"/>
      <c r="R9" s="19"/>
      <c r="S9" s="19"/>
      <c r="T9" s="19"/>
      <c r="U9" s="19">
        <v>3</v>
      </c>
      <c r="V9" s="19"/>
      <c r="W9" s="40"/>
      <c r="X9" s="19">
        <v>5</v>
      </c>
      <c r="Y9" s="39"/>
      <c r="Z9" s="19"/>
      <c r="AA9" s="19"/>
      <c r="AB9" s="19"/>
      <c r="AC9" s="19"/>
      <c r="AD9" s="19"/>
      <c r="AE9" s="19"/>
      <c r="AF9" s="40"/>
      <c r="AG9" s="41">
        <f t="shared" si="3"/>
        <v>5</v>
      </c>
      <c r="AH9" s="41">
        <f t="shared" si="4"/>
        <v>-5</v>
      </c>
      <c r="AI9" s="41">
        <f t="shared" si="5"/>
        <v>-5</v>
      </c>
      <c r="AJ9" s="19"/>
      <c r="AK9" s="19"/>
      <c r="AL9" s="19"/>
      <c r="AM9" s="19"/>
      <c r="AN9" s="19"/>
      <c r="AO9" s="19"/>
      <c r="AP9" s="19"/>
      <c r="AQ9" s="19"/>
      <c r="AR9" s="40"/>
      <c r="AS9" s="19">
        <v>0.5</v>
      </c>
      <c r="AT9" s="19"/>
      <c r="AU9" s="19"/>
      <c r="AV9" s="19"/>
      <c r="AW9" s="19">
        <v>1</v>
      </c>
      <c r="AX9" s="19"/>
      <c r="AY9" s="19"/>
      <c r="AZ9" s="19"/>
      <c r="BA9" s="40"/>
      <c r="BB9" s="19"/>
      <c r="BC9" s="19"/>
      <c r="BD9" s="19">
        <v>0.5</v>
      </c>
      <c r="BE9" s="19"/>
      <c r="BF9" s="19"/>
      <c r="BG9" s="19"/>
      <c r="BH9" s="19"/>
      <c r="BI9" s="19"/>
      <c r="BJ9" s="40"/>
      <c r="BK9" s="19"/>
      <c r="BL9" s="19"/>
      <c r="BM9" s="19"/>
      <c r="BN9" s="19"/>
      <c r="BO9" s="19"/>
      <c r="BP9" s="19"/>
      <c r="BQ9" s="19"/>
      <c r="BR9" s="19"/>
      <c r="BS9" s="40"/>
      <c r="BT9" s="19">
        <v>4.5</v>
      </c>
      <c r="BU9" s="19">
        <v>4</v>
      </c>
      <c r="BV9" s="19"/>
      <c r="BW9" s="19"/>
      <c r="BX9" s="19">
        <v>2</v>
      </c>
      <c r="BY9" s="19"/>
      <c r="BZ9" s="19"/>
      <c r="CA9" s="19"/>
      <c r="CB9" s="40"/>
      <c r="CC9" s="19"/>
      <c r="CD9" s="19">
        <v>24</v>
      </c>
      <c r="CE9" s="19"/>
      <c r="CF9" s="19"/>
      <c r="CG9" s="19"/>
      <c r="CH9" s="19"/>
      <c r="CI9" s="19"/>
      <c r="CJ9" s="19"/>
      <c r="CK9" s="40"/>
      <c r="CL9" s="19"/>
      <c r="CM9" s="19"/>
      <c r="CN9" s="19"/>
      <c r="CO9" s="19"/>
      <c r="CP9" s="19"/>
      <c r="CQ9" s="19"/>
      <c r="CR9" s="19"/>
      <c r="CS9" s="19"/>
      <c r="CT9" s="40"/>
      <c r="CU9" s="19"/>
      <c r="CV9" s="19"/>
      <c r="CW9" s="19" t="s">
        <v>76</v>
      </c>
      <c r="CX9" s="19"/>
      <c r="CY9" s="19"/>
      <c r="CZ9" s="19" t="s">
        <v>77</v>
      </c>
      <c r="DA9" s="19"/>
      <c r="DB9" s="19">
        <v>2</v>
      </c>
      <c r="DC9" s="19"/>
      <c r="DD9" s="40"/>
      <c r="DE9" s="19"/>
      <c r="DF9" s="19">
        <v>2</v>
      </c>
      <c r="DG9" s="19"/>
      <c r="DH9" s="19"/>
      <c r="DI9" s="19"/>
      <c r="DJ9" s="19"/>
      <c r="DK9" s="19"/>
      <c r="DL9" s="19"/>
      <c r="DM9" s="40"/>
      <c r="DN9" s="19"/>
      <c r="DO9" s="19"/>
      <c r="DP9" s="19"/>
      <c r="DQ9" s="19"/>
      <c r="DR9" s="19">
        <v>2.5</v>
      </c>
      <c r="DS9" s="19"/>
      <c r="DT9" s="19">
        <v>18.5</v>
      </c>
      <c r="DU9" s="19"/>
      <c r="DV9" s="40"/>
      <c r="DW9" s="69">
        <f ca="1">ROUND((TODAY()-I9)/365*5,2)*2</f>
        <v>10.1</v>
      </c>
      <c r="DX9" s="44">
        <f t="shared" si="16"/>
        <v>10</v>
      </c>
      <c r="DY9" s="44">
        <f ca="1" t="shared" si="6"/>
        <v>0.0999999999999996</v>
      </c>
      <c r="DZ9" s="19">
        <f t="shared" si="7"/>
        <v>23.5</v>
      </c>
      <c r="EA9" s="19">
        <f t="shared" si="8"/>
        <v>7.5</v>
      </c>
      <c r="EB9" s="45">
        <f t="shared" si="9"/>
        <v>16</v>
      </c>
      <c r="EC9" s="46">
        <f t="shared" si="10"/>
        <v>0</v>
      </c>
      <c r="ED9" s="19">
        <f t="shared" si="11"/>
        <v>31.5</v>
      </c>
      <c r="EE9" s="19">
        <f t="shared" si="12"/>
        <v>0.5</v>
      </c>
      <c r="EF9" s="19">
        <f t="shared" si="13"/>
        <v>0</v>
      </c>
      <c r="EG9" s="19">
        <f t="shared" si="14"/>
        <v>0</v>
      </c>
    </row>
    <row r="10" hidden="1" customHeight="1" spans="1:137">
      <c r="A10" s="32">
        <f t="shared" si="1"/>
        <v>8</v>
      </c>
      <c r="B10" s="31" t="s">
        <v>78</v>
      </c>
      <c r="C10" s="32" t="s">
        <v>52</v>
      </c>
      <c r="D10" s="33" t="s">
        <v>79</v>
      </c>
      <c r="E10" s="33" t="s">
        <v>80</v>
      </c>
      <c r="F10" s="33" t="s">
        <v>81</v>
      </c>
      <c r="G10" s="68">
        <v>44256</v>
      </c>
      <c r="H10" s="59">
        <v>45292</v>
      </c>
      <c r="I10" s="59">
        <v>45658</v>
      </c>
      <c r="J10" s="19">
        <v>0</v>
      </c>
      <c r="K10" s="19">
        <f t="shared" si="2"/>
        <v>5</v>
      </c>
      <c r="L10" s="19">
        <v>5</v>
      </c>
      <c r="M10" s="73">
        <f t="shared" si="15"/>
        <v>0</v>
      </c>
      <c r="N10" s="19"/>
      <c r="O10" s="38"/>
      <c r="P10" s="39"/>
      <c r="Q10" s="19"/>
      <c r="R10" s="19"/>
      <c r="S10" s="19"/>
      <c r="T10" s="19"/>
      <c r="U10" s="19"/>
      <c r="V10" s="19"/>
      <c r="W10" s="40"/>
      <c r="X10" s="19"/>
      <c r="Y10" s="39">
        <v>2.5</v>
      </c>
      <c r="Z10" s="19"/>
      <c r="AA10" s="19"/>
      <c r="AB10" s="19"/>
      <c r="AC10" s="19"/>
      <c r="AD10" s="19"/>
      <c r="AE10" s="19"/>
      <c r="AF10" s="40"/>
      <c r="AG10" s="41">
        <f t="shared" si="3"/>
        <v>0</v>
      </c>
      <c r="AH10" s="41">
        <f t="shared" si="4"/>
        <v>0</v>
      </c>
      <c r="AI10" s="41">
        <f t="shared" si="5"/>
        <v>0</v>
      </c>
      <c r="AJ10" s="19"/>
      <c r="AK10" s="19">
        <v>8</v>
      </c>
      <c r="AL10" s="19"/>
      <c r="AM10" s="19"/>
      <c r="AN10" s="19"/>
      <c r="AO10" s="19"/>
      <c r="AP10" s="19"/>
      <c r="AQ10" s="19"/>
      <c r="AR10" s="40"/>
      <c r="AS10" s="19">
        <v>2</v>
      </c>
      <c r="AT10" s="19">
        <v>3</v>
      </c>
      <c r="AU10" s="19">
        <v>1.5</v>
      </c>
      <c r="AV10" s="19"/>
      <c r="AW10" s="19"/>
      <c r="AX10" s="19"/>
      <c r="AY10" s="19"/>
      <c r="AZ10" s="19"/>
      <c r="BA10" s="40"/>
      <c r="BB10" s="19">
        <v>1.5</v>
      </c>
      <c r="BC10" s="19"/>
      <c r="BD10" s="19">
        <v>2</v>
      </c>
      <c r="BE10" s="19">
        <v>8</v>
      </c>
      <c r="BF10" s="19"/>
      <c r="BG10" s="19"/>
      <c r="BH10" s="19"/>
      <c r="BI10" s="19"/>
      <c r="BJ10" s="40"/>
      <c r="BK10" s="19">
        <v>1</v>
      </c>
      <c r="BL10" s="19">
        <v>11</v>
      </c>
      <c r="BM10" s="19"/>
      <c r="BN10" s="19"/>
      <c r="BO10" s="19"/>
      <c r="BP10" s="19"/>
      <c r="BQ10" s="19"/>
      <c r="BR10" s="19"/>
      <c r="BS10" s="40"/>
      <c r="BT10" s="19">
        <v>0.5</v>
      </c>
      <c r="BU10" s="19">
        <v>9.5</v>
      </c>
      <c r="BV10" s="19"/>
      <c r="BW10" s="19"/>
      <c r="BX10" s="19"/>
      <c r="BY10" s="19"/>
      <c r="BZ10" s="19"/>
      <c r="CA10" s="19"/>
      <c r="CB10" s="40"/>
      <c r="CC10" s="19"/>
      <c r="CD10" s="19">
        <v>2.5</v>
      </c>
      <c r="CE10" s="19">
        <v>2</v>
      </c>
      <c r="CF10" s="19"/>
      <c r="CG10" s="19"/>
      <c r="CH10" s="19"/>
      <c r="CI10" s="19">
        <v>12.5</v>
      </c>
      <c r="CJ10" s="19"/>
      <c r="CK10" s="40"/>
      <c r="CL10" s="19"/>
      <c r="CM10" s="19">
        <v>1</v>
      </c>
      <c r="CN10" s="19">
        <v>1</v>
      </c>
      <c r="CO10" s="19"/>
      <c r="CP10" s="19">
        <v>9.5</v>
      </c>
      <c r="CQ10" s="19"/>
      <c r="CR10" s="19">
        <v>5.5</v>
      </c>
      <c r="CS10" s="19"/>
      <c r="CT10" s="40"/>
      <c r="CU10" s="19"/>
      <c r="CV10" s="19"/>
      <c r="CW10" s="19"/>
      <c r="CX10" s="19"/>
      <c r="CY10" s="19"/>
      <c r="CZ10" s="19" t="s">
        <v>73</v>
      </c>
      <c r="DA10" s="19"/>
      <c r="DB10" s="19"/>
      <c r="DC10" s="19"/>
      <c r="DD10" s="40"/>
      <c r="DE10" s="19"/>
      <c r="DF10" s="19"/>
      <c r="DG10" s="19">
        <v>2</v>
      </c>
      <c r="DH10" s="19"/>
      <c r="DI10" s="19">
        <v>10.5</v>
      </c>
      <c r="DJ10" s="19"/>
      <c r="DK10" s="19">
        <v>6</v>
      </c>
      <c r="DL10" s="19"/>
      <c r="DM10" s="40"/>
      <c r="DN10" s="19"/>
      <c r="DO10" s="19"/>
      <c r="DP10" s="19"/>
      <c r="DQ10" s="19"/>
      <c r="DR10" s="19">
        <v>6.5</v>
      </c>
      <c r="DS10" s="19"/>
      <c r="DT10" s="19">
        <v>11.5</v>
      </c>
      <c r="DU10" s="19"/>
      <c r="DV10" s="40"/>
      <c r="DW10" s="74">
        <f ca="1" t="shared" ref="DW10:DW17" si="17">ROUND((TODAY()-I10)/365*5,2)</f>
        <v>5.05</v>
      </c>
      <c r="DX10" s="44">
        <f t="shared" si="16"/>
        <v>5</v>
      </c>
      <c r="DY10" s="44">
        <f ca="1" t="shared" si="6"/>
        <v>0.0499999999999998</v>
      </c>
      <c r="DZ10" s="19">
        <f t="shared" si="7"/>
        <v>35.5</v>
      </c>
      <c r="EA10" s="19">
        <f t="shared" si="8"/>
        <v>27</v>
      </c>
      <c r="EB10" s="45">
        <f t="shared" si="9"/>
        <v>8.5</v>
      </c>
      <c r="EC10" s="46">
        <f t="shared" si="10"/>
        <v>0</v>
      </c>
      <c r="ED10" s="19">
        <f t="shared" si="11"/>
        <v>37.5</v>
      </c>
      <c r="EE10" s="19">
        <f t="shared" si="12"/>
        <v>8.5</v>
      </c>
      <c r="EF10" s="19">
        <f t="shared" si="13"/>
        <v>8</v>
      </c>
      <c r="EG10" s="19">
        <f t="shared" si="14"/>
        <v>0</v>
      </c>
    </row>
    <row r="11" hidden="1" customHeight="1" spans="1:137">
      <c r="A11" s="32">
        <f t="shared" si="1"/>
        <v>9</v>
      </c>
      <c r="B11" s="31" t="s">
        <v>82</v>
      </c>
      <c r="C11" s="32" t="s">
        <v>52</v>
      </c>
      <c r="D11" s="33" t="s">
        <v>79</v>
      </c>
      <c r="E11" s="33" t="s">
        <v>54</v>
      </c>
      <c r="F11" s="33" t="s">
        <v>83</v>
      </c>
      <c r="G11" s="68">
        <v>43647</v>
      </c>
      <c r="H11" s="59">
        <v>45292</v>
      </c>
      <c r="I11" s="59">
        <v>45658</v>
      </c>
      <c r="J11" s="19">
        <v>17.42</v>
      </c>
      <c r="K11" s="19">
        <f t="shared" si="2"/>
        <v>5</v>
      </c>
      <c r="L11" s="19">
        <v>5</v>
      </c>
      <c r="M11" s="73">
        <f t="shared" si="15"/>
        <v>0</v>
      </c>
      <c r="N11" s="19"/>
      <c r="O11" s="38">
        <v>2</v>
      </c>
      <c r="P11" s="39"/>
      <c r="Q11" s="19"/>
      <c r="R11" s="19"/>
      <c r="S11" s="19">
        <v>10.5</v>
      </c>
      <c r="T11" s="19">
        <v>5</v>
      </c>
      <c r="U11" s="19"/>
      <c r="V11" s="19"/>
      <c r="W11" s="40"/>
      <c r="X11" s="19"/>
      <c r="Y11" s="39"/>
      <c r="Z11" s="19"/>
      <c r="AA11" s="19"/>
      <c r="AB11" s="19">
        <v>3</v>
      </c>
      <c r="AC11" s="19"/>
      <c r="AD11" s="19"/>
      <c r="AE11" s="19"/>
      <c r="AF11" s="40"/>
      <c r="AG11" s="41">
        <f t="shared" si="3"/>
        <v>2</v>
      </c>
      <c r="AH11" s="41">
        <f t="shared" si="4"/>
        <v>-2</v>
      </c>
      <c r="AI11" s="41">
        <f t="shared" si="5"/>
        <v>-2</v>
      </c>
      <c r="AJ11" s="19">
        <v>1</v>
      </c>
      <c r="AK11" s="19"/>
      <c r="AL11" s="19"/>
      <c r="AM11" s="19"/>
      <c r="AN11" s="19">
        <v>0.5</v>
      </c>
      <c r="AO11" s="19"/>
      <c r="AP11" s="19"/>
      <c r="AQ11" s="19"/>
      <c r="AR11" s="40"/>
      <c r="AS11" s="19"/>
      <c r="AT11" s="19"/>
      <c r="AU11" s="19"/>
      <c r="AV11" s="19"/>
      <c r="AW11" s="19"/>
      <c r="AX11" s="19"/>
      <c r="AY11" s="19"/>
      <c r="AZ11" s="19">
        <v>2</v>
      </c>
      <c r="BA11" s="40"/>
      <c r="BB11" s="19">
        <v>1</v>
      </c>
      <c r="BC11" s="19"/>
      <c r="BD11" s="19"/>
      <c r="BE11" s="19"/>
      <c r="BF11" s="19"/>
      <c r="BG11" s="19"/>
      <c r="BH11" s="19">
        <v>16</v>
      </c>
      <c r="BI11" s="19"/>
      <c r="BJ11" s="40"/>
      <c r="BK11" s="19"/>
      <c r="BL11" s="19"/>
      <c r="BM11" s="19"/>
      <c r="BN11" s="19"/>
      <c r="BO11" s="19"/>
      <c r="BP11" s="19"/>
      <c r="BQ11" s="19">
        <v>16</v>
      </c>
      <c r="BR11" s="19"/>
      <c r="BS11" s="40"/>
      <c r="BT11" s="19"/>
      <c r="BU11" s="19"/>
      <c r="BV11" s="19"/>
      <c r="BW11" s="19"/>
      <c r="BX11" s="19"/>
      <c r="BY11" s="19"/>
      <c r="BZ11" s="19"/>
      <c r="CA11" s="19"/>
      <c r="CB11" s="40"/>
      <c r="CC11" s="19"/>
      <c r="CD11" s="19"/>
      <c r="CE11" s="19"/>
      <c r="CF11" s="19"/>
      <c r="CG11" s="19">
        <v>1.5</v>
      </c>
      <c r="CH11" s="19"/>
      <c r="CI11" s="19"/>
      <c r="CJ11" s="19"/>
      <c r="CK11" s="40"/>
      <c r="CL11" s="19">
        <v>1</v>
      </c>
      <c r="CM11" s="19"/>
      <c r="CN11" s="19"/>
      <c r="CO11" s="19"/>
      <c r="CP11" s="19"/>
      <c r="CQ11" s="19"/>
      <c r="CR11" s="19"/>
      <c r="CS11" s="19">
        <v>2</v>
      </c>
      <c r="CT11" s="40"/>
      <c r="CU11" s="19"/>
      <c r="CV11" s="19"/>
      <c r="CW11" s="19"/>
      <c r="CX11" s="19"/>
      <c r="CY11" s="19"/>
      <c r="CZ11" s="19"/>
      <c r="DA11" s="19"/>
      <c r="DB11" s="19">
        <v>5.5</v>
      </c>
      <c r="DC11" s="19"/>
      <c r="DD11" s="40"/>
      <c r="DE11" s="19">
        <v>1</v>
      </c>
      <c r="DF11" s="19"/>
      <c r="DG11" s="19"/>
      <c r="DH11" s="19"/>
      <c r="DI11" s="19"/>
      <c r="DJ11" s="19"/>
      <c r="DK11" s="19">
        <v>2</v>
      </c>
      <c r="DL11" s="19"/>
      <c r="DM11" s="40"/>
      <c r="DN11" s="19"/>
      <c r="DO11" s="19"/>
      <c r="DP11" s="19"/>
      <c r="DQ11" s="19"/>
      <c r="DR11" s="19"/>
      <c r="DS11" s="19"/>
      <c r="DT11" s="19"/>
      <c r="DU11" s="19"/>
      <c r="DV11" s="40"/>
      <c r="DW11" s="69">
        <f ca="1">ROUND((TODAY()-I11)/365*5,2)+2.5</f>
        <v>7.55</v>
      </c>
      <c r="DX11" s="44">
        <f t="shared" si="16"/>
        <v>6</v>
      </c>
      <c r="DY11" s="44">
        <f ca="1" t="shared" si="6"/>
        <v>1.55</v>
      </c>
      <c r="DZ11" s="19">
        <f t="shared" si="7"/>
        <v>44.5</v>
      </c>
      <c r="EA11" s="19">
        <f t="shared" si="8"/>
        <v>15.5</v>
      </c>
      <c r="EB11" s="45">
        <f t="shared" si="9"/>
        <v>41.42</v>
      </c>
      <c r="EC11" s="46">
        <f t="shared" si="10"/>
        <v>5</v>
      </c>
      <c r="ED11" s="19">
        <f t="shared" si="11"/>
        <v>0</v>
      </c>
      <c r="EE11" s="19">
        <f t="shared" si="12"/>
        <v>0</v>
      </c>
      <c r="EF11" s="19">
        <f t="shared" si="13"/>
        <v>0</v>
      </c>
      <c r="EG11" s="19">
        <f t="shared" si="14"/>
        <v>4</v>
      </c>
    </row>
    <row r="12" hidden="1" customHeight="1" spans="1:137">
      <c r="A12" s="32">
        <f t="shared" si="1"/>
        <v>10</v>
      </c>
      <c r="B12" s="31" t="s">
        <v>84</v>
      </c>
      <c r="C12" s="32" t="s">
        <v>52</v>
      </c>
      <c r="D12" s="33" t="s">
        <v>79</v>
      </c>
      <c r="E12" s="33" t="s">
        <v>85</v>
      </c>
      <c r="F12" s="33" t="s">
        <v>86</v>
      </c>
      <c r="G12" s="68">
        <v>43270</v>
      </c>
      <c r="H12" s="59">
        <v>45292</v>
      </c>
      <c r="I12" s="59">
        <v>45658</v>
      </c>
      <c r="J12" s="19">
        <v>5</v>
      </c>
      <c r="K12" s="19">
        <f t="shared" si="2"/>
        <v>5</v>
      </c>
      <c r="L12" s="19">
        <v>5</v>
      </c>
      <c r="M12" s="73">
        <f t="shared" si="15"/>
        <v>0</v>
      </c>
      <c r="N12" s="19"/>
      <c r="O12" s="38">
        <v>2.5</v>
      </c>
      <c r="P12" s="39">
        <v>16</v>
      </c>
      <c r="Q12" s="19"/>
      <c r="R12" s="19"/>
      <c r="S12" s="19">
        <v>1</v>
      </c>
      <c r="T12" s="19"/>
      <c r="U12" s="19"/>
      <c r="V12" s="19"/>
      <c r="W12" s="40"/>
      <c r="X12" s="19">
        <v>0.5</v>
      </c>
      <c r="Y12" s="39">
        <v>5</v>
      </c>
      <c r="Z12" s="19"/>
      <c r="AA12" s="19"/>
      <c r="AB12" s="19"/>
      <c r="AC12" s="19"/>
      <c r="AD12" s="19"/>
      <c r="AE12" s="19"/>
      <c r="AF12" s="40"/>
      <c r="AG12" s="41">
        <f t="shared" si="3"/>
        <v>3</v>
      </c>
      <c r="AH12" s="41">
        <f t="shared" si="4"/>
        <v>-3</v>
      </c>
      <c r="AI12" s="41">
        <f t="shared" si="5"/>
        <v>-3</v>
      </c>
      <c r="AJ12" s="19"/>
      <c r="AK12" s="19"/>
      <c r="AL12" s="19"/>
      <c r="AM12" s="19"/>
      <c r="AN12" s="19">
        <v>8</v>
      </c>
      <c r="AO12" s="19"/>
      <c r="AP12" s="19">
        <v>8</v>
      </c>
      <c r="AQ12" s="19"/>
      <c r="AR12" s="40"/>
      <c r="AS12" s="19"/>
      <c r="AT12" s="19"/>
      <c r="AU12" s="19"/>
      <c r="AV12" s="19"/>
      <c r="AW12" s="19">
        <v>2.5</v>
      </c>
      <c r="AX12" s="19"/>
      <c r="AY12" s="19">
        <v>32</v>
      </c>
      <c r="AZ12" s="19"/>
      <c r="BA12" s="40"/>
      <c r="BB12" s="19"/>
      <c r="BC12" s="19"/>
      <c r="BD12" s="19"/>
      <c r="BE12" s="19"/>
      <c r="BF12" s="19">
        <v>10.5</v>
      </c>
      <c r="BG12" s="19"/>
      <c r="BH12" s="19">
        <v>15</v>
      </c>
      <c r="BI12" s="19"/>
      <c r="BJ12" s="40"/>
      <c r="BK12" s="19"/>
      <c r="BL12" s="19"/>
      <c r="BM12" s="19">
        <v>1.5</v>
      </c>
      <c r="BN12" s="19"/>
      <c r="BO12" s="19">
        <v>28</v>
      </c>
      <c r="BP12" s="19"/>
      <c r="BQ12" s="19">
        <v>28</v>
      </c>
      <c r="BR12" s="19"/>
      <c r="BS12" s="40"/>
      <c r="BT12" s="19"/>
      <c r="BU12" s="19"/>
      <c r="BV12" s="19"/>
      <c r="BW12" s="19"/>
      <c r="BX12" s="19">
        <v>34</v>
      </c>
      <c r="BY12" s="19"/>
      <c r="BZ12" s="19"/>
      <c r="CA12" s="19"/>
      <c r="CB12" s="40"/>
      <c r="CC12" s="19">
        <v>1</v>
      </c>
      <c r="CD12" s="19"/>
      <c r="CE12" s="19"/>
      <c r="CF12" s="19"/>
      <c r="CG12" s="19">
        <v>4</v>
      </c>
      <c r="CH12" s="19"/>
      <c r="CI12" s="19"/>
      <c r="CJ12" s="19"/>
      <c r="CK12" s="40"/>
      <c r="CL12" s="19"/>
      <c r="CM12" s="19">
        <v>12</v>
      </c>
      <c r="CN12" s="19">
        <v>0.5</v>
      </c>
      <c r="CO12" s="19"/>
      <c r="CP12" s="19"/>
      <c r="CQ12" s="19"/>
      <c r="CR12" s="19">
        <v>8</v>
      </c>
      <c r="CS12" s="19"/>
      <c r="CT12" s="40"/>
      <c r="CU12" s="19"/>
      <c r="CV12" s="19"/>
      <c r="CW12" s="19"/>
      <c r="CX12" s="19"/>
      <c r="CY12" s="19"/>
      <c r="CZ12" s="19"/>
      <c r="DA12" s="19"/>
      <c r="DB12" s="19">
        <v>16</v>
      </c>
      <c r="DC12" s="19"/>
      <c r="DD12" s="40"/>
      <c r="DE12" s="19"/>
      <c r="DF12" s="19"/>
      <c r="DG12" s="19"/>
      <c r="DH12" s="19"/>
      <c r="DI12" s="19">
        <v>12</v>
      </c>
      <c r="DJ12" s="19"/>
      <c r="DK12" s="19">
        <v>8</v>
      </c>
      <c r="DL12" s="19"/>
      <c r="DM12" s="40"/>
      <c r="DN12" s="19"/>
      <c r="DO12" s="19"/>
      <c r="DP12" s="19"/>
      <c r="DQ12" s="19"/>
      <c r="DR12" s="19">
        <v>17.5</v>
      </c>
      <c r="DS12" s="19"/>
      <c r="DT12" s="19"/>
      <c r="DU12" s="19"/>
      <c r="DV12" s="40"/>
      <c r="DW12" s="74">
        <f ca="1" t="shared" si="17"/>
        <v>5.05</v>
      </c>
      <c r="DX12" s="44">
        <f t="shared" si="16"/>
        <v>4</v>
      </c>
      <c r="DY12" s="44">
        <f ca="1" t="shared" si="6"/>
        <v>1.05</v>
      </c>
      <c r="DZ12" s="19">
        <f t="shared" si="7"/>
        <v>115</v>
      </c>
      <c r="EA12" s="19">
        <f t="shared" si="8"/>
        <v>117.5</v>
      </c>
      <c r="EB12" s="45">
        <f t="shared" si="9"/>
        <v>2.5</v>
      </c>
      <c r="EC12" s="46">
        <f t="shared" si="10"/>
        <v>0</v>
      </c>
      <c r="ED12" s="19">
        <f t="shared" si="11"/>
        <v>33</v>
      </c>
      <c r="EE12" s="19">
        <f t="shared" si="12"/>
        <v>2</v>
      </c>
      <c r="EF12" s="19">
        <f t="shared" si="13"/>
        <v>0</v>
      </c>
      <c r="EG12" s="19">
        <f t="shared" si="14"/>
        <v>0</v>
      </c>
    </row>
    <row r="13" hidden="1" customHeight="1" spans="1:137">
      <c r="A13" s="32">
        <f t="shared" si="1"/>
        <v>11</v>
      </c>
      <c r="B13" s="31" t="s">
        <v>87</v>
      </c>
      <c r="C13" s="32" t="s">
        <v>52</v>
      </c>
      <c r="D13" s="33" t="s">
        <v>79</v>
      </c>
      <c r="E13" s="33" t="s">
        <v>88</v>
      </c>
      <c r="F13" s="33" t="s">
        <v>86</v>
      </c>
      <c r="G13" s="68">
        <v>43696</v>
      </c>
      <c r="H13" s="59">
        <v>45292</v>
      </c>
      <c r="I13" s="59">
        <v>45658</v>
      </c>
      <c r="J13" s="19">
        <v>0</v>
      </c>
      <c r="K13" s="19">
        <f t="shared" si="2"/>
        <v>5</v>
      </c>
      <c r="L13" s="19">
        <v>5</v>
      </c>
      <c r="M13" s="73">
        <f t="shared" si="15"/>
        <v>0</v>
      </c>
      <c r="N13" s="19"/>
      <c r="O13" s="38">
        <v>2</v>
      </c>
      <c r="P13" s="39"/>
      <c r="Q13" s="19" t="s">
        <v>66</v>
      </c>
      <c r="R13" s="19"/>
      <c r="S13" s="19"/>
      <c r="T13" s="19"/>
      <c r="U13" s="19"/>
      <c r="V13" s="19"/>
      <c r="W13" s="40"/>
      <c r="X13" s="19">
        <v>2</v>
      </c>
      <c r="Y13" s="39"/>
      <c r="Z13" s="19"/>
      <c r="AA13" s="19"/>
      <c r="AB13" s="19"/>
      <c r="AC13" s="19"/>
      <c r="AD13" s="19"/>
      <c r="AE13" s="19"/>
      <c r="AF13" s="40"/>
      <c r="AG13" s="41">
        <f t="shared" si="3"/>
        <v>4</v>
      </c>
      <c r="AH13" s="41">
        <f t="shared" si="4"/>
        <v>-4</v>
      </c>
      <c r="AI13" s="41">
        <f t="shared" si="5"/>
        <v>-4</v>
      </c>
      <c r="AJ13" s="19">
        <v>1</v>
      </c>
      <c r="AK13" s="19"/>
      <c r="AL13" s="19"/>
      <c r="AM13" s="19"/>
      <c r="AN13" s="19"/>
      <c r="AO13" s="19"/>
      <c r="AP13" s="19"/>
      <c r="AQ13" s="19"/>
      <c r="AR13" s="40"/>
      <c r="AS13" s="19"/>
      <c r="AT13" s="19"/>
      <c r="AU13" s="19"/>
      <c r="AV13" s="19"/>
      <c r="AW13" s="19"/>
      <c r="AX13" s="19"/>
      <c r="AY13" s="19"/>
      <c r="AZ13" s="19"/>
      <c r="BA13" s="40"/>
      <c r="BB13" s="19"/>
      <c r="BC13" s="19"/>
      <c r="BD13" s="19"/>
      <c r="BE13" s="19"/>
      <c r="BF13" s="19"/>
      <c r="BG13" s="19"/>
      <c r="BH13" s="19">
        <v>13.5</v>
      </c>
      <c r="BI13" s="19"/>
      <c r="BJ13" s="40"/>
      <c r="BK13" s="19"/>
      <c r="BL13" s="19"/>
      <c r="BM13" s="19"/>
      <c r="BN13" s="19"/>
      <c r="BO13" s="19"/>
      <c r="BP13" s="19"/>
      <c r="BQ13" s="19"/>
      <c r="BR13" s="19"/>
      <c r="BS13" s="40"/>
      <c r="BT13" s="19"/>
      <c r="BU13" s="19"/>
      <c r="BV13" s="19"/>
      <c r="BW13" s="19"/>
      <c r="BX13" s="19"/>
      <c r="BY13" s="19"/>
      <c r="BZ13" s="19"/>
      <c r="CA13" s="19"/>
      <c r="CB13" s="40"/>
      <c r="CC13" s="19"/>
      <c r="CD13" s="19"/>
      <c r="CE13" s="19">
        <v>0.5</v>
      </c>
      <c r="CF13" s="19"/>
      <c r="CG13" s="19">
        <v>4</v>
      </c>
      <c r="CH13" s="19"/>
      <c r="CI13" s="19"/>
      <c r="CJ13" s="19"/>
      <c r="CK13" s="40"/>
      <c r="CL13" s="19">
        <v>4</v>
      </c>
      <c r="CM13" s="19"/>
      <c r="CN13" s="19"/>
      <c r="CO13" s="19"/>
      <c r="CP13" s="19">
        <v>5.5</v>
      </c>
      <c r="CQ13" s="19"/>
      <c r="CR13" s="19"/>
      <c r="CS13" s="19"/>
      <c r="CT13" s="40"/>
      <c r="CU13" s="19"/>
      <c r="CV13" s="19"/>
      <c r="CW13" s="19"/>
      <c r="CX13" s="19"/>
      <c r="CY13" s="19"/>
      <c r="CZ13" s="19"/>
      <c r="DA13" s="19"/>
      <c r="DB13" s="19"/>
      <c r="DC13" s="19"/>
      <c r="DD13" s="40"/>
      <c r="DE13" s="19"/>
      <c r="DF13" s="19"/>
      <c r="DG13" s="19"/>
      <c r="DH13" s="19"/>
      <c r="DI13" s="19"/>
      <c r="DJ13" s="19"/>
      <c r="DK13" s="19"/>
      <c r="DL13" s="19"/>
      <c r="DM13" s="40"/>
      <c r="DN13" s="19"/>
      <c r="DO13" s="19"/>
      <c r="DP13" s="19"/>
      <c r="DQ13" s="19"/>
      <c r="DR13" s="19"/>
      <c r="DS13" s="19"/>
      <c r="DT13" s="19"/>
      <c r="DU13" s="19"/>
      <c r="DV13" s="40"/>
      <c r="DW13" s="69">
        <f ca="1">ROUND((TODAY()-I13)/365*5,2)*2</f>
        <v>10.1</v>
      </c>
      <c r="DX13" s="44">
        <f t="shared" si="16"/>
        <v>9</v>
      </c>
      <c r="DY13" s="44">
        <f ca="1" t="shared" si="6"/>
        <v>1.1</v>
      </c>
      <c r="DZ13" s="19">
        <f t="shared" si="7"/>
        <v>13.5</v>
      </c>
      <c r="EA13" s="19">
        <f t="shared" si="8"/>
        <v>9.5</v>
      </c>
      <c r="EB13" s="45">
        <f t="shared" si="9"/>
        <v>4</v>
      </c>
      <c r="EC13" s="46">
        <f t="shared" si="10"/>
        <v>0</v>
      </c>
      <c r="ED13" s="19">
        <f t="shared" si="11"/>
        <v>0</v>
      </c>
      <c r="EE13" s="19">
        <f t="shared" si="12"/>
        <v>3</v>
      </c>
      <c r="EF13" s="19">
        <f t="shared" si="13"/>
        <v>0</v>
      </c>
      <c r="EG13" s="19">
        <f t="shared" si="14"/>
        <v>0</v>
      </c>
    </row>
    <row r="14" hidden="1" customHeight="1" spans="1:137">
      <c r="A14" s="32">
        <f t="shared" ref="A14:A23" si="18">ROW()-2</f>
        <v>12</v>
      </c>
      <c r="B14" s="31" t="s">
        <v>89</v>
      </c>
      <c r="C14" s="32" t="s">
        <v>52</v>
      </c>
      <c r="D14" s="33" t="s">
        <v>79</v>
      </c>
      <c r="E14" s="33" t="s">
        <v>90</v>
      </c>
      <c r="F14" s="33" t="s">
        <v>91</v>
      </c>
      <c r="G14" s="68">
        <v>43612</v>
      </c>
      <c r="H14" s="59">
        <v>45292</v>
      </c>
      <c r="I14" s="59">
        <v>45658</v>
      </c>
      <c r="J14" s="19">
        <v>1</v>
      </c>
      <c r="K14" s="19">
        <f t="shared" si="2"/>
        <v>5</v>
      </c>
      <c r="L14" s="19">
        <v>5</v>
      </c>
      <c r="M14" s="73">
        <f t="shared" si="15"/>
        <v>0</v>
      </c>
      <c r="N14" s="19"/>
      <c r="O14" s="38">
        <v>2</v>
      </c>
      <c r="P14" s="39"/>
      <c r="Q14" s="19" t="s">
        <v>77</v>
      </c>
      <c r="R14" s="19"/>
      <c r="S14" s="19"/>
      <c r="T14" s="19"/>
      <c r="U14" s="19"/>
      <c r="V14" s="19"/>
      <c r="W14" s="40"/>
      <c r="X14" s="19">
        <v>0.5</v>
      </c>
      <c r="Y14" s="39"/>
      <c r="Z14" s="19">
        <v>1</v>
      </c>
      <c r="AA14" s="19"/>
      <c r="AB14" s="19">
        <v>1</v>
      </c>
      <c r="AC14" s="19"/>
      <c r="AD14" s="19"/>
      <c r="AE14" s="19"/>
      <c r="AF14" s="40"/>
      <c r="AG14" s="41">
        <f t="shared" si="3"/>
        <v>2.5</v>
      </c>
      <c r="AH14" s="41">
        <f t="shared" si="4"/>
        <v>-2.5</v>
      </c>
      <c r="AI14" s="41">
        <f t="shared" si="5"/>
        <v>-2.5</v>
      </c>
      <c r="AJ14" s="19"/>
      <c r="AK14" s="19"/>
      <c r="AL14" s="19"/>
      <c r="AM14" s="19"/>
      <c r="AN14" s="19"/>
      <c r="AO14" s="19"/>
      <c r="AP14" s="19"/>
      <c r="AQ14" s="19"/>
      <c r="AR14" s="40"/>
      <c r="AS14" s="19">
        <v>1</v>
      </c>
      <c r="AT14" s="19">
        <v>1</v>
      </c>
      <c r="AU14" s="19">
        <v>1</v>
      </c>
      <c r="AV14" s="19"/>
      <c r="AW14" s="19"/>
      <c r="AX14" s="19"/>
      <c r="AY14" s="19"/>
      <c r="AZ14" s="19"/>
      <c r="BA14" s="40"/>
      <c r="BB14" s="19"/>
      <c r="BC14" s="19"/>
      <c r="BD14" s="19"/>
      <c r="BE14" s="19"/>
      <c r="BF14" s="19">
        <v>8</v>
      </c>
      <c r="BG14" s="19"/>
      <c r="BH14" s="19">
        <v>8</v>
      </c>
      <c r="BI14" s="19"/>
      <c r="BJ14" s="40"/>
      <c r="BK14" s="19"/>
      <c r="BL14" s="19"/>
      <c r="BM14" s="19"/>
      <c r="BN14" s="19"/>
      <c r="BO14" s="19"/>
      <c r="BP14" s="19"/>
      <c r="BQ14" s="19"/>
      <c r="BR14" s="19"/>
      <c r="BS14" s="40"/>
      <c r="BT14" s="19"/>
      <c r="BU14" s="19"/>
      <c r="BV14" s="19"/>
      <c r="BW14" s="19"/>
      <c r="BX14" s="19"/>
      <c r="BY14" s="19"/>
      <c r="BZ14" s="19"/>
      <c r="CA14" s="19"/>
      <c r="CB14" s="40"/>
      <c r="CC14" s="19"/>
      <c r="CD14" s="19"/>
      <c r="CE14" s="19"/>
      <c r="CF14" s="19"/>
      <c r="CG14" s="19"/>
      <c r="CH14" s="19"/>
      <c r="CI14" s="19"/>
      <c r="CJ14" s="19"/>
      <c r="CK14" s="40"/>
      <c r="CL14" s="19">
        <v>1</v>
      </c>
      <c r="CM14" s="19">
        <v>1</v>
      </c>
      <c r="CN14" s="19"/>
      <c r="CO14" s="19"/>
      <c r="CP14" s="19"/>
      <c r="CQ14" s="19"/>
      <c r="CR14" s="19"/>
      <c r="CS14" s="19"/>
      <c r="CT14" s="40"/>
      <c r="CU14" s="19"/>
      <c r="CV14" s="19" t="s">
        <v>73</v>
      </c>
      <c r="CW14" s="19" t="s">
        <v>70</v>
      </c>
      <c r="CX14" s="19"/>
      <c r="CY14" s="19"/>
      <c r="CZ14" s="19"/>
      <c r="DA14" s="19"/>
      <c r="DB14" s="19"/>
      <c r="DC14" s="19"/>
      <c r="DD14" s="40"/>
      <c r="DE14" s="19"/>
      <c r="DF14" s="19">
        <v>2.5</v>
      </c>
      <c r="DG14" s="19"/>
      <c r="DH14" s="19"/>
      <c r="DI14" s="19"/>
      <c r="DJ14" s="19"/>
      <c r="DK14" s="19"/>
      <c r="DL14" s="19"/>
      <c r="DM14" s="40"/>
      <c r="DN14" s="19"/>
      <c r="DO14" s="19">
        <v>8</v>
      </c>
      <c r="DP14" s="19"/>
      <c r="DQ14" s="19"/>
      <c r="DR14" s="19"/>
      <c r="DS14" s="19"/>
      <c r="DT14" s="19"/>
      <c r="DU14" s="19"/>
      <c r="DV14" s="40"/>
      <c r="DW14" s="74">
        <f ca="1" t="shared" si="17"/>
        <v>5.05</v>
      </c>
      <c r="DX14" s="44">
        <f t="shared" si="16"/>
        <v>5</v>
      </c>
      <c r="DY14" s="44">
        <f ca="1" t="shared" si="6"/>
        <v>0.0499999999999998</v>
      </c>
      <c r="DZ14" s="19">
        <f t="shared" si="7"/>
        <v>8</v>
      </c>
      <c r="EA14" s="19">
        <f t="shared" si="8"/>
        <v>9</v>
      </c>
      <c r="EB14" s="45">
        <f t="shared" si="9"/>
        <v>0</v>
      </c>
      <c r="EC14" s="46">
        <f t="shared" si="10"/>
        <v>0</v>
      </c>
      <c r="ED14" s="19">
        <f t="shared" si="11"/>
        <v>16.5</v>
      </c>
      <c r="EE14" s="19">
        <f t="shared" si="12"/>
        <v>4</v>
      </c>
      <c r="EF14" s="19">
        <f t="shared" si="13"/>
        <v>0</v>
      </c>
      <c r="EG14" s="19">
        <f t="shared" si="14"/>
        <v>0</v>
      </c>
    </row>
    <row r="15" hidden="1" customHeight="1" spans="1:137">
      <c r="A15" s="32">
        <f t="shared" si="18"/>
        <v>13</v>
      </c>
      <c r="B15" s="31" t="s">
        <v>92</v>
      </c>
      <c r="C15" s="32" t="s">
        <v>52</v>
      </c>
      <c r="D15" s="33" t="s">
        <v>79</v>
      </c>
      <c r="E15" s="33" t="s">
        <v>90</v>
      </c>
      <c r="F15" s="33" t="s">
        <v>93</v>
      </c>
      <c r="G15" s="68">
        <v>44159</v>
      </c>
      <c r="H15" s="59">
        <v>45292</v>
      </c>
      <c r="I15" s="59">
        <v>45658</v>
      </c>
      <c r="J15" s="19">
        <v>8</v>
      </c>
      <c r="K15" s="19">
        <f t="shared" si="2"/>
        <v>5</v>
      </c>
      <c r="L15" s="19">
        <v>5</v>
      </c>
      <c r="M15" s="73">
        <f t="shared" si="15"/>
        <v>0</v>
      </c>
      <c r="N15" s="19"/>
      <c r="O15" s="38">
        <v>0.5</v>
      </c>
      <c r="P15" s="39"/>
      <c r="Q15" s="19"/>
      <c r="R15" s="19"/>
      <c r="S15" s="19">
        <v>1</v>
      </c>
      <c r="T15" s="19"/>
      <c r="U15" s="19"/>
      <c r="V15" s="19"/>
      <c r="W15" s="40"/>
      <c r="X15" s="19"/>
      <c r="Y15" s="39"/>
      <c r="Z15" s="19"/>
      <c r="AA15" s="19"/>
      <c r="AB15" s="19"/>
      <c r="AC15" s="19"/>
      <c r="AD15" s="19"/>
      <c r="AE15" s="19"/>
      <c r="AF15" s="40"/>
      <c r="AG15" s="41">
        <f t="shared" si="3"/>
        <v>0.5</v>
      </c>
      <c r="AH15" s="41">
        <f t="shared" si="4"/>
        <v>-0.5</v>
      </c>
      <c r="AI15" s="41">
        <f t="shared" si="5"/>
        <v>-0.5</v>
      </c>
      <c r="AJ15" s="19">
        <v>1</v>
      </c>
      <c r="AK15" s="19"/>
      <c r="AL15" s="19"/>
      <c r="AM15" s="19"/>
      <c r="AN15" s="19">
        <v>1</v>
      </c>
      <c r="AO15" s="19"/>
      <c r="AP15" s="19"/>
      <c r="AQ15" s="19"/>
      <c r="AR15" s="40"/>
      <c r="AS15" s="19">
        <v>0.5</v>
      </c>
      <c r="AT15" s="19"/>
      <c r="AU15" s="19"/>
      <c r="AV15" s="19"/>
      <c r="AW15" s="19"/>
      <c r="AX15" s="19"/>
      <c r="AY15" s="19"/>
      <c r="AZ15" s="19"/>
      <c r="BA15" s="40"/>
      <c r="BB15" s="19">
        <v>1.5</v>
      </c>
      <c r="BC15" s="19"/>
      <c r="BD15" s="19"/>
      <c r="BE15" s="19"/>
      <c r="BF15" s="19">
        <v>1</v>
      </c>
      <c r="BG15" s="19"/>
      <c r="BH15" s="19">
        <v>8</v>
      </c>
      <c r="BI15" s="19"/>
      <c r="BJ15" s="40"/>
      <c r="BK15" s="19"/>
      <c r="BL15" s="19"/>
      <c r="BM15" s="19"/>
      <c r="BN15" s="19"/>
      <c r="BO15" s="19"/>
      <c r="BP15" s="19"/>
      <c r="BQ15" s="19"/>
      <c r="BR15" s="19"/>
      <c r="BS15" s="40"/>
      <c r="BT15" s="19">
        <v>3</v>
      </c>
      <c r="BU15" s="19"/>
      <c r="BV15" s="19"/>
      <c r="BW15" s="19"/>
      <c r="BX15" s="19"/>
      <c r="BY15" s="19"/>
      <c r="BZ15" s="19"/>
      <c r="CA15" s="19"/>
      <c r="CB15" s="40"/>
      <c r="CC15" s="19">
        <v>1</v>
      </c>
      <c r="CD15" s="19"/>
      <c r="CE15" s="19"/>
      <c r="CF15" s="19"/>
      <c r="CG15" s="19">
        <v>1</v>
      </c>
      <c r="CH15" s="19"/>
      <c r="CI15" s="19"/>
      <c r="CJ15" s="19"/>
      <c r="CK15" s="40"/>
      <c r="CL15" s="19"/>
      <c r="CM15" s="19"/>
      <c r="CN15" s="19"/>
      <c r="CO15" s="19"/>
      <c r="CP15" s="19">
        <v>1</v>
      </c>
      <c r="CQ15" s="19"/>
      <c r="CR15" s="19">
        <v>8</v>
      </c>
      <c r="CS15" s="19"/>
      <c r="CT15" s="40"/>
      <c r="CU15" s="19"/>
      <c r="CV15" s="19"/>
      <c r="CW15" s="19"/>
      <c r="CX15" s="19"/>
      <c r="CY15" s="19"/>
      <c r="CZ15" s="19"/>
      <c r="DA15" s="19"/>
      <c r="DB15" s="19"/>
      <c r="DC15" s="19"/>
      <c r="DD15" s="40"/>
      <c r="DE15" s="19"/>
      <c r="DF15" s="19"/>
      <c r="DG15" s="19"/>
      <c r="DH15" s="19"/>
      <c r="DI15" s="19"/>
      <c r="DJ15" s="19"/>
      <c r="DK15" s="19"/>
      <c r="DL15" s="19"/>
      <c r="DM15" s="40"/>
      <c r="DN15" s="19">
        <v>0.5</v>
      </c>
      <c r="DO15" s="19"/>
      <c r="DP15" s="19"/>
      <c r="DQ15" s="19"/>
      <c r="DR15" s="19"/>
      <c r="DS15" s="19"/>
      <c r="DT15" s="19"/>
      <c r="DU15" s="19"/>
      <c r="DV15" s="40"/>
      <c r="DW15" s="69">
        <f ca="1">ROUND((TODAY()-I15)/365*5,2)*2</f>
        <v>10.1</v>
      </c>
      <c r="DX15" s="44">
        <f t="shared" si="16"/>
        <v>8</v>
      </c>
      <c r="DY15" s="44">
        <f ca="1" t="shared" si="6"/>
        <v>2.1</v>
      </c>
      <c r="DZ15" s="19">
        <f t="shared" si="7"/>
        <v>16</v>
      </c>
      <c r="EA15" s="19">
        <f t="shared" si="8"/>
        <v>5</v>
      </c>
      <c r="EB15" s="45">
        <f t="shared" si="9"/>
        <v>19</v>
      </c>
      <c r="EC15" s="46">
        <f t="shared" si="10"/>
        <v>0</v>
      </c>
      <c r="ED15" s="19">
        <f t="shared" si="11"/>
        <v>0</v>
      </c>
      <c r="EE15" s="19">
        <f t="shared" si="12"/>
        <v>0</v>
      </c>
      <c r="EF15" s="19">
        <f t="shared" si="13"/>
        <v>0</v>
      </c>
      <c r="EG15" s="19">
        <f t="shared" si="14"/>
        <v>0</v>
      </c>
    </row>
    <row r="16" hidden="1" customHeight="1" spans="1:137">
      <c r="A16" s="32">
        <f t="shared" si="18"/>
        <v>14</v>
      </c>
      <c r="B16" s="31" t="s">
        <v>94</v>
      </c>
      <c r="C16" s="32" t="s">
        <v>52</v>
      </c>
      <c r="D16" s="33" t="s">
        <v>79</v>
      </c>
      <c r="E16" s="33" t="s">
        <v>90</v>
      </c>
      <c r="F16" s="33" t="s">
        <v>95</v>
      </c>
      <c r="G16" s="68">
        <v>43185</v>
      </c>
      <c r="H16" s="59">
        <v>45292</v>
      </c>
      <c r="I16" s="59">
        <v>45658</v>
      </c>
      <c r="J16" s="19">
        <v>28</v>
      </c>
      <c r="K16" s="19">
        <f t="shared" si="2"/>
        <v>5</v>
      </c>
      <c r="L16" s="19">
        <v>4</v>
      </c>
      <c r="M16" s="73">
        <f t="shared" si="15"/>
        <v>1</v>
      </c>
      <c r="N16" s="19"/>
      <c r="O16" s="38">
        <v>1</v>
      </c>
      <c r="P16" s="39"/>
      <c r="Q16" s="19"/>
      <c r="R16" s="19"/>
      <c r="S16" s="19">
        <v>0.5</v>
      </c>
      <c r="T16" s="19"/>
      <c r="U16" s="19"/>
      <c r="V16" s="19"/>
      <c r="W16" s="40"/>
      <c r="X16" s="19">
        <v>1</v>
      </c>
      <c r="Y16" s="39"/>
      <c r="Z16" s="19"/>
      <c r="AA16" s="19"/>
      <c r="AB16" s="19"/>
      <c r="AC16" s="19"/>
      <c r="AD16" s="19"/>
      <c r="AE16" s="19"/>
      <c r="AF16" s="40"/>
      <c r="AG16" s="41">
        <f t="shared" si="3"/>
        <v>2</v>
      </c>
      <c r="AH16" s="41">
        <f t="shared" si="4"/>
        <v>-1</v>
      </c>
      <c r="AI16" s="41">
        <f t="shared" si="5"/>
        <v>-1</v>
      </c>
      <c r="AJ16" s="19"/>
      <c r="AK16" s="19"/>
      <c r="AL16" s="19"/>
      <c r="AM16" s="19"/>
      <c r="AN16" s="19"/>
      <c r="AO16" s="19"/>
      <c r="AP16" s="19"/>
      <c r="AQ16" s="19"/>
      <c r="AR16" s="40"/>
      <c r="AS16" s="19"/>
      <c r="AT16" s="19"/>
      <c r="AU16" s="19"/>
      <c r="AV16" s="19"/>
      <c r="AW16" s="19">
        <v>9</v>
      </c>
      <c r="AX16" s="19"/>
      <c r="AY16" s="19"/>
      <c r="AZ16" s="19"/>
      <c r="BA16" s="40"/>
      <c r="BB16" s="19"/>
      <c r="BC16" s="19"/>
      <c r="BD16" s="19"/>
      <c r="BE16" s="19"/>
      <c r="BF16" s="19">
        <v>1</v>
      </c>
      <c r="BG16" s="19"/>
      <c r="BH16" s="19"/>
      <c r="BI16" s="19"/>
      <c r="BJ16" s="40"/>
      <c r="BK16" s="19">
        <v>1</v>
      </c>
      <c r="BL16" s="19"/>
      <c r="BM16" s="19"/>
      <c r="BN16" s="19"/>
      <c r="BO16" s="19"/>
      <c r="BP16" s="19"/>
      <c r="BQ16" s="19"/>
      <c r="BR16" s="19"/>
      <c r="BS16" s="40"/>
      <c r="BT16" s="19"/>
      <c r="BU16" s="19"/>
      <c r="BV16" s="19"/>
      <c r="BW16" s="19"/>
      <c r="BX16" s="19">
        <v>1</v>
      </c>
      <c r="BY16" s="19"/>
      <c r="BZ16" s="19"/>
      <c r="CA16" s="19"/>
      <c r="CB16" s="40"/>
      <c r="CC16" s="19"/>
      <c r="CD16" s="19"/>
      <c r="CE16" s="19"/>
      <c r="CF16" s="19"/>
      <c r="CG16" s="19"/>
      <c r="CH16" s="19"/>
      <c r="CI16" s="19"/>
      <c r="CJ16" s="19"/>
      <c r="CK16" s="40"/>
      <c r="CL16" s="19">
        <v>3</v>
      </c>
      <c r="CM16" s="19"/>
      <c r="CN16" s="19"/>
      <c r="CO16" s="19"/>
      <c r="CP16" s="19"/>
      <c r="CQ16" s="19"/>
      <c r="CR16" s="19"/>
      <c r="CS16" s="19"/>
      <c r="CT16" s="40"/>
      <c r="CU16" s="19"/>
      <c r="CV16" s="19" t="s">
        <v>73</v>
      </c>
      <c r="CW16" s="19"/>
      <c r="CX16" s="19"/>
      <c r="CY16" s="19"/>
      <c r="CZ16" s="19"/>
      <c r="DA16" s="19"/>
      <c r="DB16" s="19"/>
      <c r="DC16" s="19"/>
      <c r="DD16" s="40"/>
      <c r="DE16" s="19"/>
      <c r="DF16" s="19"/>
      <c r="DG16" s="19"/>
      <c r="DH16" s="19"/>
      <c r="DI16" s="19">
        <v>2</v>
      </c>
      <c r="DJ16" s="19"/>
      <c r="DK16" s="19"/>
      <c r="DL16" s="19"/>
      <c r="DM16" s="40"/>
      <c r="DN16" s="19">
        <v>1</v>
      </c>
      <c r="DO16" s="19"/>
      <c r="DP16" s="19"/>
      <c r="DQ16" s="19"/>
      <c r="DR16" s="19">
        <v>3</v>
      </c>
      <c r="DS16" s="19"/>
      <c r="DT16" s="19"/>
      <c r="DU16" s="19"/>
      <c r="DV16" s="40"/>
      <c r="DW16" s="69">
        <f ca="1">ROUND((TODAY()-I16)/365*5,2)*2</f>
        <v>10.1</v>
      </c>
      <c r="DX16" s="44">
        <f t="shared" si="16"/>
        <v>6.5</v>
      </c>
      <c r="DY16" s="44">
        <f ca="1" t="shared" si="6"/>
        <v>3.6</v>
      </c>
      <c r="DZ16" s="19">
        <f t="shared" si="7"/>
        <v>0</v>
      </c>
      <c r="EA16" s="19">
        <f t="shared" si="8"/>
        <v>16.5</v>
      </c>
      <c r="EB16" s="45">
        <f t="shared" si="9"/>
        <v>11.5</v>
      </c>
      <c r="EC16" s="46">
        <f t="shared" si="10"/>
        <v>0</v>
      </c>
      <c r="ED16" s="19">
        <f t="shared" si="11"/>
        <v>0</v>
      </c>
      <c r="EE16" s="19">
        <f t="shared" si="12"/>
        <v>0</v>
      </c>
      <c r="EF16" s="19">
        <f t="shared" si="13"/>
        <v>0</v>
      </c>
      <c r="EG16" s="19">
        <f t="shared" si="14"/>
        <v>0</v>
      </c>
    </row>
    <row r="17" customFormat="1" hidden="1" customHeight="1" spans="1:137">
      <c r="A17" s="32">
        <f t="shared" si="18"/>
        <v>15</v>
      </c>
      <c r="B17" s="31" t="s">
        <v>96</v>
      </c>
      <c r="C17" s="32" t="s">
        <v>52</v>
      </c>
      <c r="D17" s="33" t="s">
        <v>79</v>
      </c>
      <c r="E17" s="33" t="s">
        <v>90</v>
      </c>
      <c r="F17" s="33" t="s">
        <v>97</v>
      </c>
      <c r="G17" s="68">
        <v>44991</v>
      </c>
      <c r="H17" s="59">
        <v>45292</v>
      </c>
      <c r="I17" s="59">
        <v>45658</v>
      </c>
      <c r="J17" s="19">
        <v>0</v>
      </c>
      <c r="K17" s="19">
        <f t="shared" si="2"/>
        <v>5</v>
      </c>
      <c r="L17" s="19">
        <v>5</v>
      </c>
      <c r="M17" s="73">
        <f t="shared" si="15"/>
        <v>0</v>
      </c>
      <c r="N17" s="19"/>
      <c r="O17" s="38">
        <v>2</v>
      </c>
      <c r="P17" s="39"/>
      <c r="Q17" s="19"/>
      <c r="R17" s="19"/>
      <c r="S17" s="19"/>
      <c r="T17" s="19"/>
      <c r="U17" s="19"/>
      <c r="V17" s="19"/>
      <c r="W17" s="40"/>
      <c r="X17" s="19"/>
      <c r="Y17" s="39"/>
      <c r="Z17" s="19"/>
      <c r="AA17" s="19"/>
      <c r="AB17" s="19"/>
      <c r="AC17" s="19"/>
      <c r="AD17" s="19"/>
      <c r="AE17" s="19"/>
      <c r="AF17" s="40"/>
      <c r="AG17" s="41">
        <f t="shared" si="3"/>
        <v>2</v>
      </c>
      <c r="AH17" s="41">
        <f t="shared" si="4"/>
        <v>-2</v>
      </c>
      <c r="AI17" s="41">
        <f t="shared" si="5"/>
        <v>-2</v>
      </c>
      <c r="AJ17" s="19"/>
      <c r="AK17" s="19"/>
      <c r="AL17" s="19"/>
      <c r="AM17" s="19"/>
      <c r="AN17" s="19">
        <v>16</v>
      </c>
      <c r="AO17" s="19"/>
      <c r="AP17" s="19">
        <v>16</v>
      </c>
      <c r="AQ17" s="19"/>
      <c r="AR17" s="40"/>
      <c r="AS17" s="19"/>
      <c r="AT17" s="19"/>
      <c r="AU17" s="19"/>
      <c r="AV17" s="19"/>
      <c r="AW17" s="19"/>
      <c r="AX17" s="19"/>
      <c r="AY17" s="19"/>
      <c r="AZ17" s="19"/>
      <c r="BA17" s="40"/>
      <c r="BB17" s="19">
        <v>2</v>
      </c>
      <c r="BC17" s="19"/>
      <c r="BD17" s="19"/>
      <c r="BE17" s="19"/>
      <c r="BF17" s="19"/>
      <c r="BG17" s="19"/>
      <c r="BH17" s="19"/>
      <c r="BI17" s="19"/>
      <c r="BJ17" s="40"/>
      <c r="BK17" s="19"/>
      <c r="BL17" s="19"/>
      <c r="BM17" s="19"/>
      <c r="BN17" s="19"/>
      <c r="BO17" s="19"/>
      <c r="BP17" s="19"/>
      <c r="BQ17" s="19"/>
      <c r="BR17" s="19"/>
      <c r="BS17" s="40"/>
      <c r="BT17" s="19"/>
      <c r="BU17" s="19"/>
      <c r="BV17" s="19"/>
      <c r="BW17" s="19"/>
      <c r="BX17" s="19"/>
      <c r="BY17" s="19"/>
      <c r="BZ17" s="19"/>
      <c r="CA17" s="19"/>
      <c r="CB17" s="40"/>
      <c r="CC17" s="19"/>
      <c r="CD17" s="19"/>
      <c r="CE17" s="19"/>
      <c r="CF17" s="19"/>
      <c r="CG17" s="19"/>
      <c r="CH17" s="19"/>
      <c r="CI17" s="19"/>
      <c r="CJ17" s="19"/>
      <c r="CK17" s="40"/>
      <c r="CL17" s="19"/>
      <c r="CM17" s="19"/>
      <c r="CN17" s="19"/>
      <c r="CO17" s="19"/>
      <c r="CP17" s="19"/>
      <c r="CQ17" s="19"/>
      <c r="CR17" s="19">
        <v>4</v>
      </c>
      <c r="CS17" s="19"/>
      <c r="CT17" s="40"/>
      <c r="CU17" s="19"/>
      <c r="CV17" s="19"/>
      <c r="CW17" s="19"/>
      <c r="CX17" s="19"/>
      <c r="CY17" s="19"/>
      <c r="CZ17" s="19"/>
      <c r="DA17" s="19"/>
      <c r="DB17" s="19"/>
      <c r="DC17" s="19"/>
      <c r="DD17" s="40"/>
      <c r="DE17" s="19"/>
      <c r="DF17" s="19"/>
      <c r="DG17" s="19"/>
      <c r="DH17" s="19"/>
      <c r="DI17" s="19"/>
      <c r="DJ17" s="19"/>
      <c r="DK17" s="19">
        <v>4</v>
      </c>
      <c r="DL17" s="19"/>
      <c r="DM17" s="40"/>
      <c r="DN17" s="19">
        <v>1</v>
      </c>
      <c r="DO17" s="19"/>
      <c r="DP17" s="19"/>
      <c r="DQ17" s="19"/>
      <c r="DR17" s="19"/>
      <c r="DS17" s="19"/>
      <c r="DT17" s="19">
        <v>40</v>
      </c>
      <c r="DU17" s="19"/>
      <c r="DV17" s="40"/>
      <c r="DW17" s="74">
        <f ca="1" t="shared" si="17"/>
        <v>5.05</v>
      </c>
      <c r="DX17" s="44">
        <f t="shared" si="16"/>
        <v>5</v>
      </c>
      <c r="DY17" s="44">
        <f ca="1" t="shared" si="6"/>
        <v>0.0499999999999998</v>
      </c>
      <c r="DZ17" s="19">
        <f t="shared" si="7"/>
        <v>64</v>
      </c>
      <c r="EA17" s="19">
        <f t="shared" si="8"/>
        <v>16</v>
      </c>
      <c r="EB17" s="45">
        <f t="shared" si="9"/>
        <v>48</v>
      </c>
      <c r="EC17" s="46">
        <f t="shared" si="10"/>
        <v>0</v>
      </c>
      <c r="ED17" s="19">
        <f t="shared" si="11"/>
        <v>0</v>
      </c>
      <c r="EE17" s="19">
        <f t="shared" si="12"/>
        <v>0</v>
      </c>
      <c r="EF17" s="19">
        <f t="shared" si="13"/>
        <v>0</v>
      </c>
      <c r="EG17" s="19">
        <f t="shared" si="14"/>
        <v>0</v>
      </c>
    </row>
    <row r="18" hidden="1" customHeight="1" spans="1:137">
      <c r="A18" s="32">
        <f t="shared" si="18"/>
        <v>16</v>
      </c>
      <c r="B18" s="31" t="s">
        <v>98</v>
      </c>
      <c r="C18" s="32" t="s">
        <v>52</v>
      </c>
      <c r="D18" s="33" t="s">
        <v>99</v>
      </c>
      <c r="E18" s="33" t="s">
        <v>54</v>
      </c>
      <c r="F18" s="33" t="s">
        <v>100</v>
      </c>
      <c r="G18" s="68">
        <v>43192</v>
      </c>
      <c r="H18" s="59">
        <v>45292</v>
      </c>
      <c r="I18" s="59">
        <v>45658</v>
      </c>
      <c r="J18" s="19">
        <v>66.5</v>
      </c>
      <c r="K18" s="19">
        <f>ROUND((I18-H18)/365*5,0)*2</f>
        <v>10</v>
      </c>
      <c r="L18" s="19">
        <v>5</v>
      </c>
      <c r="M18" s="73">
        <f t="shared" si="15"/>
        <v>5</v>
      </c>
      <c r="N18" s="19"/>
      <c r="O18" s="38">
        <v>2.5</v>
      </c>
      <c r="P18" s="39"/>
      <c r="Q18" s="19"/>
      <c r="R18" s="19"/>
      <c r="S18" s="19"/>
      <c r="T18" s="19"/>
      <c r="U18" s="19">
        <v>10.5</v>
      </c>
      <c r="V18" s="19"/>
      <c r="W18" s="40"/>
      <c r="X18" s="19"/>
      <c r="Y18" s="39"/>
      <c r="Z18" s="19"/>
      <c r="AA18" s="19"/>
      <c r="AB18" s="19">
        <v>15</v>
      </c>
      <c r="AC18" s="19">
        <v>15</v>
      </c>
      <c r="AD18" s="19">
        <v>6</v>
      </c>
      <c r="AE18" s="19"/>
      <c r="AF18" s="40"/>
      <c r="AG18" s="41">
        <f t="shared" si="3"/>
        <v>2.5</v>
      </c>
      <c r="AH18" s="41">
        <f t="shared" si="4"/>
        <v>2.5</v>
      </c>
      <c r="AI18" s="41">
        <f t="shared" si="5"/>
        <v>0</v>
      </c>
      <c r="AJ18" s="19">
        <v>1.5</v>
      </c>
      <c r="AK18" s="19"/>
      <c r="AL18" s="19">
        <v>1</v>
      </c>
      <c r="AM18" s="19"/>
      <c r="AN18" s="19"/>
      <c r="AO18" s="19"/>
      <c r="AP18" s="19">
        <v>11</v>
      </c>
      <c r="AQ18" s="19"/>
      <c r="AR18" s="40"/>
      <c r="AS18" s="19">
        <v>1</v>
      </c>
      <c r="AT18" s="19"/>
      <c r="AU18" s="19">
        <v>0.5</v>
      </c>
      <c r="AV18" s="19"/>
      <c r="AW18" s="19">
        <v>5.5</v>
      </c>
      <c r="AX18" s="19"/>
      <c r="AY18" s="19">
        <v>12</v>
      </c>
      <c r="AZ18" s="19"/>
      <c r="BA18" s="40"/>
      <c r="BB18" s="19">
        <v>0.5</v>
      </c>
      <c r="BC18" s="19"/>
      <c r="BD18" s="19"/>
      <c r="BE18" s="19"/>
      <c r="BF18" s="19"/>
      <c r="BG18" s="19"/>
      <c r="BH18" s="19">
        <v>8</v>
      </c>
      <c r="BI18" s="19"/>
      <c r="BJ18" s="116">
        <v>15</v>
      </c>
      <c r="BK18" s="19">
        <v>0.5</v>
      </c>
      <c r="BL18" s="19"/>
      <c r="BM18" s="19">
        <v>1</v>
      </c>
      <c r="BN18" s="19"/>
      <c r="BO18" s="19"/>
      <c r="BP18" s="19"/>
      <c r="BQ18" s="19">
        <v>5.5</v>
      </c>
      <c r="BR18" s="19"/>
      <c r="BS18" s="40"/>
      <c r="BT18" s="19">
        <v>1</v>
      </c>
      <c r="BU18" s="19"/>
      <c r="BV18" s="19"/>
      <c r="BW18" s="19"/>
      <c r="BX18" s="19"/>
      <c r="BY18" s="19"/>
      <c r="BZ18" s="19">
        <v>11.5</v>
      </c>
      <c r="CA18" s="19"/>
      <c r="CB18" s="40"/>
      <c r="CC18" s="19">
        <v>0.5</v>
      </c>
      <c r="CD18" s="19"/>
      <c r="CE18" s="19">
        <v>1</v>
      </c>
      <c r="CF18" s="19"/>
      <c r="CG18" s="19"/>
      <c r="CH18" s="19"/>
      <c r="CI18" s="19">
        <v>6</v>
      </c>
      <c r="CJ18" s="19"/>
      <c r="CK18" s="40"/>
      <c r="CL18" s="19">
        <v>1</v>
      </c>
      <c r="CM18" s="19"/>
      <c r="CN18" s="19"/>
      <c r="CO18" s="19"/>
      <c r="CP18" s="19"/>
      <c r="CQ18" s="19"/>
      <c r="CR18" s="19">
        <v>19</v>
      </c>
      <c r="CS18" s="19"/>
      <c r="CT18" s="40"/>
      <c r="CU18" s="19">
        <v>77.5</v>
      </c>
      <c r="CV18" s="19" t="s">
        <v>77</v>
      </c>
      <c r="CW18" s="19"/>
      <c r="CX18" s="19"/>
      <c r="CY18" s="19"/>
      <c r="CZ18" s="19"/>
      <c r="DA18" s="19"/>
      <c r="DB18" s="19">
        <v>8</v>
      </c>
      <c r="DC18" s="19"/>
      <c r="DD18" s="40"/>
      <c r="DE18" s="19">
        <v>1</v>
      </c>
      <c r="DF18" s="19"/>
      <c r="DG18" s="19"/>
      <c r="DH18" s="19"/>
      <c r="DI18" s="19"/>
      <c r="DJ18" s="19"/>
      <c r="DK18" s="19">
        <v>8</v>
      </c>
      <c r="DL18" s="19"/>
      <c r="DM18" s="40"/>
      <c r="DN18" s="19">
        <v>1</v>
      </c>
      <c r="DO18" s="19"/>
      <c r="DP18" s="19"/>
      <c r="DQ18" s="19"/>
      <c r="DR18" s="19"/>
      <c r="DS18" s="19"/>
      <c r="DT18" s="19">
        <v>21</v>
      </c>
      <c r="DU18" s="19"/>
      <c r="DV18" s="40"/>
      <c r="DW18" s="69">
        <f ca="1">ROUND((TODAY()-I18)/365*5,2)*2</f>
        <v>10.1</v>
      </c>
      <c r="DX18" s="44">
        <f t="shared" si="16"/>
        <v>10</v>
      </c>
      <c r="DY18" s="44">
        <f ca="1" t="shared" si="6"/>
        <v>0.0999999999999996</v>
      </c>
      <c r="DZ18" s="19">
        <f t="shared" si="7"/>
        <v>141.5</v>
      </c>
      <c r="EA18" s="19">
        <f t="shared" si="8"/>
        <v>20.5</v>
      </c>
      <c r="EB18" s="45">
        <f t="shared" si="9"/>
        <v>95</v>
      </c>
      <c r="EC18" s="46">
        <f t="shared" si="10"/>
        <v>15</v>
      </c>
      <c r="ED18" s="19">
        <f t="shared" si="11"/>
        <v>0</v>
      </c>
      <c r="EE18" s="19">
        <f t="shared" si="12"/>
        <v>3.5</v>
      </c>
      <c r="EF18" s="19">
        <f t="shared" si="13"/>
        <v>0</v>
      </c>
      <c r="EG18" s="19">
        <f t="shared" si="14"/>
        <v>0</v>
      </c>
    </row>
    <row r="19" hidden="1" customHeight="1" spans="1:137">
      <c r="A19" s="32">
        <f t="shared" si="18"/>
        <v>17</v>
      </c>
      <c r="B19" s="31" t="s">
        <v>101</v>
      </c>
      <c r="C19" s="32" t="s">
        <v>52</v>
      </c>
      <c r="D19" s="33" t="s">
        <v>99</v>
      </c>
      <c r="E19" s="33" t="s">
        <v>54</v>
      </c>
      <c r="F19" s="33" t="s">
        <v>102</v>
      </c>
      <c r="G19" s="68">
        <v>43947</v>
      </c>
      <c r="H19" s="59">
        <v>45292</v>
      </c>
      <c r="I19" s="59">
        <v>45658</v>
      </c>
      <c r="J19" s="19">
        <v>44</v>
      </c>
      <c r="K19" s="19">
        <f t="shared" si="2"/>
        <v>5</v>
      </c>
      <c r="L19" s="19">
        <v>5</v>
      </c>
      <c r="M19" s="73">
        <f t="shared" si="15"/>
        <v>0</v>
      </c>
      <c r="N19" s="19"/>
      <c r="O19" s="38"/>
      <c r="P19" s="39"/>
      <c r="Q19" s="19"/>
      <c r="R19" s="19"/>
      <c r="S19" s="19">
        <v>4</v>
      </c>
      <c r="T19" s="19"/>
      <c r="U19" s="19">
        <v>25</v>
      </c>
      <c r="V19" s="19"/>
      <c r="W19" s="40"/>
      <c r="X19" s="19"/>
      <c r="Y19" s="39"/>
      <c r="Z19" s="19"/>
      <c r="AA19" s="19"/>
      <c r="AB19" s="19">
        <v>6.5</v>
      </c>
      <c r="AC19" s="19"/>
      <c r="AD19" s="19">
        <v>5.5</v>
      </c>
      <c r="AE19" s="19"/>
      <c r="AF19" s="40"/>
      <c r="AG19" s="41">
        <f t="shared" si="3"/>
        <v>0</v>
      </c>
      <c r="AH19" s="41">
        <f t="shared" si="4"/>
        <v>0</v>
      </c>
      <c r="AI19" s="41">
        <f t="shared" si="5"/>
        <v>0</v>
      </c>
      <c r="AJ19" s="19">
        <v>4</v>
      </c>
      <c r="AK19" s="19"/>
      <c r="AL19" s="19">
        <v>0.5</v>
      </c>
      <c r="AM19" s="19"/>
      <c r="AN19" s="19">
        <v>9.5</v>
      </c>
      <c r="AO19" s="19"/>
      <c r="AP19" s="19">
        <v>23.5</v>
      </c>
      <c r="AQ19" s="19"/>
      <c r="AR19" s="40"/>
      <c r="AS19" s="19">
        <v>1</v>
      </c>
      <c r="AT19" s="19"/>
      <c r="AU19" s="19"/>
      <c r="AV19" s="19">
        <v>1</v>
      </c>
      <c r="AW19" s="19">
        <v>6.5</v>
      </c>
      <c r="AX19" s="19"/>
      <c r="AY19" s="19">
        <v>6</v>
      </c>
      <c r="AZ19" s="19">
        <v>1</v>
      </c>
      <c r="BA19" s="40"/>
      <c r="BB19" s="19"/>
      <c r="BC19" s="19"/>
      <c r="BD19" s="19"/>
      <c r="BE19" s="19">
        <v>8</v>
      </c>
      <c r="BF19" s="19">
        <v>8.5</v>
      </c>
      <c r="BG19" s="19"/>
      <c r="BH19" s="19"/>
      <c r="BI19" s="19">
        <v>0.5</v>
      </c>
      <c r="BJ19" s="40"/>
      <c r="BK19" s="19"/>
      <c r="BL19" s="19"/>
      <c r="BM19" s="19"/>
      <c r="BN19" s="19"/>
      <c r="BO19" s="19">
        <v>19</v>
      </c>
      <c r="BP19" s="19"/>
      <c r="BQ19" s="19">
        <v>13</v>
      </c>
      <c r="BR19" s="19">
        <v>0.5</v>
      </c>
      <c r="BS19" s="40"/>
      <c r="BT19" s="19"/>
      <c r="BU19" s="19"/>
      <c r="BV19" s="19">
        <v>1.5</v>
      </c>
      <c r="BW19" s="19"/>
      <c r="BX19" s="19">
        <v>9</v>
      </c>
      <c r="BY19" s="19"/>
      <c r="BZ19" s="19">
        <v>4</v>
      </c>
      <c r="CA19" s="19"/>
      <c r="CB19" s="40"/>
      <c r="CC19" s="19"/>
      <c r="CD19" s="19"/>
      <c r="CE19" s="19"/>
      <c r="CF19" s="19"/>
      <c r="CG19" s="19">
        <v>4</v>
      </c>
      <c r="CH19" s="19"/>
      <c r="CI19" s="19">
        <v>13.5</v>
      </c>
      <c r="CJ19" s="19"/>
      <c r="CK19" s="40"/>
      <c r="CL19" s="19"/>
      <c r="CM19" s="19"/>
      <c r="CN19" s="19"/>
      <c r="CO19" s="19"/>
      <c r="CP19" s="19"/>
      <c r="CQ19" s="19"/>
      <c r="CR19" s="19">
        <v>7</v>
      </c>
      <c r="CS19" s="19">
        <v>3</v>
      </c>
      <c r="CT19" s="40"/>
      <c r="CU19" s="19"/>
      <c r="CV19" s="19"/>
      <c r="CW19" s="19"/>
      <c r="CX19" s="19"/>
      <c r="CY19" s="19"/>
      <c r="CZ19" s="19" t="s">
        <v>103</v>
      </c>
      <c r="DA19" s="19"/>
      <c r="DB19" s="19">
        <v>11.5</v>
      </c>
      <c r="DC19" s="19"/>
      <c r="DD19" s="40"/>
      <c r="DE19" s="19"/>
      <c r="DF19" s="19"/>
      <c r="DG19" s="19"/>
      <c r="DH19" s="19"/>
      <c r="DI19" s="19">
        <v>4</v>
      </c>
      <c r="DJ19" s="19"/>
      <c r="DK19" s="19">
        <v>9.5</v>
      </c>
      <c r="DL19" s="19"/>
      <c r="DM19" s="40"/>
      <c r="DN19" s="19"/>
      <c r="DO19" s="19"/>
      <c r="DP19" s="19"/>
      <c r="DQ19" s="19"/>
      <c r="DR19" s="19">
        <v>10</v>
      </c>
      <c r="DS19" s="19"/>
      <c r="DT19" s="19">
        <v>23</v>
      </c>
      <c r="DU19" s="19"/>
      <c r="DV19" s="40"/>
      <c r="DW19" s="74">
        <f ca="1">ROUND((TODAY()-I19)/365*5,2)</f>
        <v>5.05</v>
      </c>
      <c r="DX19" s="44">
        <f t="shared" si="16"/>
        <v>5</v>
      </c>
      <c r="DY19" s="44">
        <f ca="1" t="shared" si="6"/>
        <v>0.0499999999999998</v>
      </c>
      <c r="DZ19" s="19">
        <f t="shared" si="7"/>
        <v>141.5</v>
      </c>
      <c r="EA19" s="19">
        <f t="shared" si="8"/>
        <v>93</v>
      </c>
      <c r="EB19" s="45">
        <f t="shared" si="9"/>
        <v>92.5</v>
      </c>
      <c r="EC19" s="46">
        <f t="shared" si="10"/>
        <v>0</v>
      </c>
      <c r="ED19" s="19">
        <f t="shared" si="11"/>
        <v>0</v>
      </c>
      <c r="EE19" s="19">
        <f t="shared" si="12"/>
        <v>2</v>
      </c>
      <c r="EF19" s="19">
        <f t="shared" si="13"/>
        <v>9</v>
      </c>
      <c r="EG19" s="19">
        <f t="shared" si="14"/>
        <v>5</v>
      </c>
    </row>
    <row r="20" hidden="1" customHeight="1" spans="1:137">
      <c r="A20" s="32">
        <f t="shared" si="18"/>
        <v>18</v>
      </c>
      <c r="B20" s="31" t="s">
        <v>104</v>
      </c>
      <c r="C20" s="32" t="s">
        <v>52</v>
      </c>
      <c r="D20" s="33" t="s">
        <v>99</v>
      </c>
      <c r="E20" s="33" t="s">
        <v>54</v>
      </c>
      <c r="F20" s="33" t="s">
        <v>102</v>
      </c>
      <c r="G20" s="68">
        <v>44088</v>
      </c>
      <c r="H20" s="59">
        <v>45292</v>
      </c>
      <c r="I20" s="59">
        <v>45658</v>
      </c>
      <c r="J20" s="19">
        <v>0</v>
      </c>
      <c r="K20" s="19">
        <f t="shared" si="2"/>
        <v>5</v>
      </c>
      <c r="L20" s="19">
        <v>5</v>
      </c>
      <c r="M20" s="73">
        <f t="shared" si="15"/>
        <v>0</v>
      </c>
      <c r="N20" s="19"/>
      <c r="O20" s="38"/>
      <c r="P20" s="39"/>
      <c r="Q20" s="19"/>
      <c r="R20" s="19"/>
      <c r="S20" s="19"/>
      <c r="T20" s="19"/>
      <c r="U20" s="19"/>
      <c r="V20" s="19"/>
      <c r="W20" s="40"/>
      <c r="X20" s="19"/>
      <c r="Y20" s="39">
        <v>152</v>
      </c>
      <c r="Z20" s="19"/>
      <c r="AA20" s="19"/>
      <c r="AB20" s="19"/>
      <c r="AC20" s="19"/>
      <c r="AD20" s="19"/>
      <c r="AE20" s="19"/>
      <c r="AF20" s="40"/>
      <c r="AG20" s="41">
        <f t="shared" si="3"/>
        <v>0</v>
      </c>
      <c r="AH20" s="41">
        <f t="shared" si="4"/>
        <v>0</v>
      </c>
      <c r="AI20" s="41">
        <f t="shared" si="5"/>
        <v>0</v>
      </c>
      <c r="AJ20" s="19"/>
      <c r="AK20" s="19"/>
      <c r="AL20" s="19"/>
      <c r="AM20" s="19"/>
      <c r="AN20" s="19"/>
      <c r="AO20" s="19"/>
      <c r="AP20" s="19">
        <v>8</v>
      </c>
      <c r="AQ20" s="19"/>
      <c r="AR20" s="40"/>
      <c r="AS20" s="19"/>
      <c r="AT20" s="19"/>
      <c r="AU20" s="19"/>
      <c r="AV20" s="19">
        <v>28</v>
      </c>
      <c r="AW20" s="19"/>
      <c r="AX20" s="19"/>
      <c r="AY20" s="19">
        <v>5.5</v>
      </c>
      <c r="AZ20" s="19"/>
      <c r="BA20" s="40"/>
      <c r="BB20" s="19"/>
      <c r="BC20" s="19"/>
      <c r="BD20" s="19"/>
      <c r="BE20" s="19"/>
      <c r="BF20" s="19"/>
      <c r="BG20" s="19"/>
      <c r="BH20" s="19">
        <v>8</v>
      </c>
      <c r="BI20" s="19"/>
      <c r="BJ20" s="40"/>
      <c r="BK20" s="19"/>
      <c r="BL20" s="19"/>
      <c r="BM20" s="19"/>
      <c r="BN20" s="19">
        <v>38</v>
      </c>
      <c r="BO20" s="19"/>
      <c r="BP20" s="19"/>
      <c r="BQ20" s="19">
        <v>7</v>
      </c>
      <c r="BR20" s="19"/>
      <c r="BS20" s="40"/>
      <c r="BT20" s="19"/>
      <c r="BU20" s="19"/>
      <c r="BV20" s="19"/>
      <c r="BW20" s="19"/>
      <c r="BX20" s="19"/>
      <c r="BY20" s="19"/>
      <c r="BZ20" s="19"/>
      <c r="CA20" s="19"/>
      <c r="CB20" s="40"/>
      <c r="CC20" s="19"/>
      <c r="CD20" s="19"/>
      <c r="CE20" s="19"/>
      <c r="CF20" s="19"/>
      <c r="CG20" s="19"/>
      <c r="CH20" s="19"/>
      <c r="CI20" s="19">
        <v>7.5</v>
      </c>
      <c r="CJ20" s="19">
        <v>2</v>
      </c>
      <c r="CK20" s="40"/>
      <c r="CL20" s="19"/>
      <c r="CM20" s="19"/>
      <c r="CN20" s="19"/>
      <c r="CO20" s="19"/>
      <c r="CP20" s="19"/>
      <c r="CQ20" s="19"/>
      <c r="CR20" s="19">
        <v>7.5</v>
      </c>
      <c r="CS20" s="19">
        <v>3</v>
      </c>
      <c r="CT20" s="40"/>
      <c r="CU20" s="19"/>
      <c r="CV20" s="19"/>
      <c r="CW20" s="19"/>
      <c r="CX20" s="19"/>
      <c r="CY20" s="19"/>
      <c r="CZ20" s="19" t="s">
        <v>76</v>
      </c>
      <c r="DA20" s="19"/>
      <c r="DB20" s="19">
        <v>5</v>
      </c>
      <c r="DC20" s="19"/>
      <c r="DD20" s="40"/>
      <c r="DE20" s="19">
        <v>2</v>
      </c>
      <c r="DF20" s="19"/>
      <c r="DG20" s="19"/>
      <c r="DH20" s="19"/>
      <c r="DI20" s="19"/>
      <c r="DJ20" s="19"/>
      <c r="DK20" s="19">
        <v>19</v>
      </c>
      <c r="DL20" s="19"/>
      <c r="DM20" s="40"/>
      <c r="DN20" s="19">
        <v>2</v>
      </c>
      <c r="DO20" s="19"/>
      <c r="DP20" s="19"/>
      <c r="DQ20" s="19"/>
      <c r="DR20" s="19">
        <v>0.5</v>
      </c>
      <c r="DS20" s="19"/>
      <c r="DT20" s="19">
        <v>14</v>
      </c>
      <c r="DU20" s="19"/>
      <c r="DV20" s="40"/>
      <c r="DW20" s="74">
        <f ca="1">ROUND((TODAY()-I20)/365*5,2)</f>
        <v>5.05</v>
      </c>
      <c r="DX20" s="44">
        <f t="shared" si="16"/>
        <v>4</v>
      </c>
      <c r="DY20" s="44">
        <f ca="1" t="shared" si="6"/>
        <v>1.05</v>
      </c>
      <c r="DZ20" s="19">
        <f t="shared" si="7"/>
        <v>81.5</v>
      </c>
      <c r="EA20" s="19">
        <f t="shared" si="8"/>
        <v>2</v>
      </c>
      <c r="EB20" s="45">
        <f t="shared" si="9"/>
        <v>79.5</v>
      </c>
      <c r="EC20" s="46">
        <f t="shared" si="10"/>
        <v>0</v>
      </c>
      <c r="ED20" s="19">
        <f t="shared" si="11"/>
        <v>152</v>
      </c>
      <c r="EE20" s="19">
        <f t="shared" si="12"/>
        <v>0</v>
      </c>
      <c r="EF20" s="19">
        <f t="shared" si="13"/>
        <v>66</v>
      </c>
      <c r="EG20" s="19">
        <f t="shared" si="14"/>
        <v>5</v>
      </c>
    </row>
    <row r="21" hidden="1" customHeight="1" spans="1:137">
      <c r="A21" s="32">
        <f t="shared" si="18"/>
        <v>19</v>
      </c>
      <c r="B21" s="31" t="s">
        <v>105</v>
      </c>
      <c r="C21" s="32" t="s">
        <v>52</v>
      </c>
      <c r="D21" s="33" t="s">
        <v>99</v>
      </c>
      <c r="E21" s="33" t="s">
        <v>54</v>
      </c>
      <c r="F21" s="33" t="s">
        <v>102</v>
      </c>
      <c r="G21" s="68">
        <v>44322</v>
      </c>
      <c r="H21" s="59">
        <v>45292</v>
      </c>
      <c r="I21" s="59">
        <v>45658</v>
      </c>
      <c r="J21" s="19">
        <v>0</v>
      </c>
      <c r="K21" s="19">
        <f t="shared" si="2"/>
        <v>5</v>
      </c>
      <c r="L21" s="19">
        <v>5</v>
      </c>
      <c r="M21" s="73">
        <f t="shared" si="15"/>
        <v>0</v>
      </c>
      <c r="N21" s="19"/>
      <c r="O21" s="38">
        <v>5</v>
      </c>
      <c r="P21" s="39">
        <v>8</v>
      </c>
      <c r="Q21" s="19"/>
      <c r="R21" s="19"/>
      <c r="S21" s="19"/>
      <c r="T21" s="19"/>
      <c r="U21" s="19"/>
      <c r="V21" s="19"/>
      <c r="W21" s="40"/>
      <c r="X21" s="19"/>
      <c r="Y21" s="39">
        <v>8</v>
      </c>
      <c r="Z21" s="19"/>
      <c r="AA21" s="19"/>
      <c r="AB21" s="19"/>
      <c r="AC21" s="19"/>
      <c r="AD21" s="19"/>
      <c r="AE21" s="19"/>
      <c r="AF21" s="40"/>
      <c r="AG21" s="41">
        <f t="shared" si="3"/>
        <v>5</v>
      </c>
      <c r="AH21" s="41">
        <f t="shared" si="4"/>
        <v>-5</v>
      </c>
      <c r="AI21" s="41">
        <f t="shared" si="5"/>
        <v>-5</v>
      </c>
      <c r="AJ21" s="19"/>
      <c r="AK21" s="19"/>
      <c r="AL21" s="19"/>
      <c r="AM21" s="19"/>
      <c r="AN21" s="19"/>
      <c r="AO21" s="19"/>
      <c r="AP21" s="19">
        <v>17</v>
      </c>
      <c r="AQ21" s="19"/>
      <c r="AR21" s="40"/>
      <c r="AS21" s="19"/>
      <c r="AT21" s="19">
        <v>5</v>
      </c>
      <c r="AU21" s="19"/>
      <c r="AV21" s="19"/>
      <c r="AW21" s="19">
        <v>13.5</v>
      </c>
      <c r="AX21" s="19"/>
      <c r="AY21" s="19"/>
      <c r="AZ21" s="19"/>
      <c r="BA21" s="40"/>
      <c r="BB21" s="19"/>
      <c r="BC21" s="19"/>
      <c r="BD21" s="19"/>
      <c r="BE21" s="19"/>
      <c r="BF21" s="19">
        <v>2.5</v>
      </c>
      <c r="BG21" s="19"/>
      <c r="BH21" s="19"/>
      <c r="BI21" s="19"/>
      <c r="BJ21" s="40"/>
      <c r="BK21" s="19"/>
      <c r="BL21" s="19"/>
      <c r="BM21" s="19">
        <v>1</v>
      </c>
      <c r="BN21" s="19"/>
      <c r="BO21" s="19"/>
      <c r="BP21" s="19"/>
      <c r="BQ21" s="19">
        <v>5</v>
      </c>
      <c r="BR21" s="19"/>
      <c r="BS21" s="40"/>
      <c r="BT21" s="19"/>
      <c r="BU21" s="19"/>
      <c r="BV21" s="19">
        <v>1</v>
      </c>
      <c r="BW21" s="19"/>
      <c r="BX21" s="19">
        <v>4</v>
      </c>
      <c r="BY21" s="19"/>
      <c r="BZ21" s="19"/>
      <c r="CA21" s="19"/>
      <c r="CB21" s="40"/>
      <c r="CC21" s="19"/>
      <c r="CD21" s="19">
        <v>16</v>
      </c>
      <c r="CE21" s="19">
        <v>0.5</v>
      </c>
      <c r="CF21" s="19"/>
      <c r="CG21" s="19">
        <v>1</v>
      </c>
      <c r="CH21" s="19"/>
      <c r="CI21" s="19"/>
      <c r="CJ21" s="19"/>
      <c r="CK21" s="40"/>
      <c r="CL21" s="19"/>
      <c r="CM21" s="19"/>
      <c r="CN21" s="19">
        <v>1</v>
      </c>
      <c r="CO21" s="19"/>
      <c r="CP21" s="19"/>
      <c r="CQ21" s="19"/>
      <c r="CR21" s="19">
        <v>2</v>
      </c>
      <c r="CS21" s="19"/>
      <c r="CT21" s="40"/>
      <c r="CU21" s="19"/>
      <c r="CV21" s="19"/>
      <c r="CW21" s="19"/>
      <c r="CX21" s="19"/>
      <c r="CY21" s="19"/>
      <c r="CZ21" s="19" t="s">
        <v>76</v>
      </c>
      <c r="DA21" s="19"/>
      <c r="DB21" s="19"/>
      <c r="DC21" s="19"/>
      <c r="DD21" s="40"/>
      <c r="DE21" s="19"/>
      <c r="DF21" s="19"/>
      <c r="DG21" s="19"/>
      <c r="DH21" s="19"/>
      <c r="DI21" s="19">
        <v>1.5</v>
      </c>
      <c r="DJ21" s="19"/>
      <c r="DK21" s="19"/>
      <c r="DL21" s="19"/>
      <c r="DM21" s="40"/>
      <c r="DN21" s="19">
        <v>0.5</v>
      </c>
      <c r="DO21" s="19">
        <v>3.5</v>
      </c>
      <c r="DP21" s="19"/>
      <c r="DQ21" s="19"/>
      <c r="DR21" s="19"/>
      <c r="DS21" s="19">
        <v>16</v>
      </c>
      <c r="DT21" s="19">
        <v>5.5</v>
      </c>
      <c r="DU21" s="19"/>
      <c r="DV21" s="40"/>
      <c r="DW21" s="69">
        <f ca="1">ROUND((TODAY()-I21)/365*5,2)+1.5</f>
        <v>6.55</v>
      </c>
      <c r="DX21" s="44">
        <f t="shared" si="16"/>
        <v>5.5</v>
      </c>
      <c r="DY21" s="44">
        <f ca="1" t="shared" si="6"/>
        <v>1.05</v>
      </c>
      <c r="DZ21" s="19">
        <f t="shared" si="7"/>
        <v>45.5</v>
      </c>
      <c r="EA21" s="19">
        <f t="shared" si="8"/>
        <v>24</v>
      </c>
      <c r="EB21" s="45">
        <f t="shared" si="9"/>
        <v>5.5</v>
      </c>
      <c r="EC21" s="46">
        <f t="shared" si="10"/>
        <v>16</v>
      </c>
      <c r="ED21" s="19">
        <f t="shared" si="11"/>
        <v>40.5</v>
      </c>
      <c r="EE21" s="19">
        <f t="shared" si="12"/>
        <v>3.5</v>
      </c>
      <c r="EF21" s="19">
        <f t="shared" si="13"/>
        <v>0</v>
      </c>
      <c r="EG21" s="19">
        <f t="shared" si="14"/>
        <v>0</v>
      </c>
    </row>
    <row r="22" customFormat="1" hidden="1" customHeight="1" spans="1:137">
      <c r="A22" s="32">
        <f t="shared" si="18"/>
        <v>20</v>
      </c>
      <c r="B22" s="31" t="s">
        <v>106</v>
      </c>
      <c r="C22" s="32" t="s">
        <v>52</v>
      </c>
      <c r="D22" s="33" t="s">
        <v>99</v>
      </c>
      <c r="E22" s="33" t="s">
        <v>54</v>
      </c>
      <c r="F22" s="33" t="s">
        <v>107</v>
      </c>
      <c r="G22" s="68">
        <v>44979</v>
      </c>
      <c r="H22" s="59">
        <v>45292</v>
      </c>
      <c r="I22" s="59">
        <v>45658</v>
      </c>
      <c r="J22" s="19">
        <v>0</v>
      </c>
      <c r="K22" s="19">
        <f t="shared" si="2"/>
        <v>5</v>
      </c>
      <c r="L22" s="19">
        <v>5.5</v>
      </c>
      <c r="M22" s="73">
        <f t="shared" si="15"/>
        <v>-0.5</v>
      </c>
      <c r="N22" s="19"/>
      <c r="O22" s="38">
        <v>5</v>
      </c>
      <c r="P22" s="39">
        <v>9.5</v>
      </c>
      <c r="Q22" s="19"/>
      <c r="R22" s="19">
        <v>1.5</v>
      </c>
      <c r="S22" s="19"/>
      <c r="T22" s="19"/>
      <c r="U22" s="19"/>
      <c r="V22" s="19"/>
      <c r="W22" s="40"/>
      <c r="X22" s="19"/>
      <c r="Y22" s="39"/>
      <c r="Z22" s="19"/>
      <c r="AA22" s="41"/>
      <c r="AB22" s="19"/>
      <c r="AC22" s="19"/>
      <c r="AD22" s="19"/>
      <c r="AE22" s="19"/>
      <c r="AF22" s="40"/>
      <c r="AG22" s="41">
        <f t="shared" si="3"/>
        <v>5</v>
      </c>
      <c r="AH22" s="41">
        <f t="shared" si="4"/>
        <v>-5.5</v>
      </c>
      <c r="AI22" s="41">
        <f t="shared" si="5"/>
        <v>-5.5</v>
      </c>
      <c r="AJ22" s="19"/>
      <c r="AK22" s="19"/>
      <c r="AL22" s="19"/>
      <c r="AM22" s="41"/>
      <c r="AN22" s="19"/>
      <c r="AO22" s="19"/>
      <c r="AP22" s="19"/>
      <c r="AQ22" s="19"/>
      <c r="AR22" s="40"/>
      <c r="AS22" s="19"/>
      <c r="AT22" s="19"/>
      <c r="AU22" s="19"/>
      <c r="AV22" s="41"/>
      <c r="AW22" s="19"/>
      <c r="AX22" s="19"/>
      <c r="AY22" s="19"/>
      <c r="AZ22" s="19"/>
      <c r="BA22" s="40"/>
      <c r="BB22" s="19"/>
      <c r="BC22" s="19"/>
      <c r="BD22" s="19"/>
      <c r="BE22" s="41"/>
      <c r="BF22" s="19"/>
      <c r="BG22" s="19"/>
      <c r="BH22" s="19"/>
      <c r="BI22" s="19"/>
      <c r="BJ22" s="40"/>
      <c r="BK22" s="19"/>
      <c r="BL22" s="19"/>
      <c r="BM22" s="19"/>
      <c r="BN22" s="41"/>
      <c r="BO22" s="19"/>
      <c r="BP22" s="19"/>
      <c r="BQ22" s="19"/>
      <c r="BR22" s="19"/>
      <c r="BS22" s="40"/>
      <c r="BT22" s="19"/>
      <c r="BU22" s="19"/>
      <c r="BV22" s="19"/>
      <c r="BW22" s="41"/>
      <c r="BX22" s="19"/>
      <c r="BY22" s="19"/>
      <c r="BZ22" s="19"/>
      <c r="CA22" s="19"/>
      <c r="CB22" s="40"/>
      <c r="CC22" s="19"/>
      <c r="CD22" s="19">
        <v>6.5</v>
      </c>
      <c r="CE22" s="19"/>
      <c r="CF22" s="19"/>
      <c r="CG22" s="19"/>
      <c r="CH22" s="19"/>
      <c r="CI22" s="19"/>
      <c r="CJ22" s="19">
        <v>1</v>
      </c>
      <c r="CK22" s="40"/>
      <c r="CL22" s="19"/>
      <c r="CM22" s="19"/>
      <c r="CN22" s="19"/>
      <c r="CO22" s="19"/>
      <c r="CP22" s="19"/>
      <c r="CQ22" s="19"/>
      <c r="CR22" s="19"/>
      <c r="CS22" s="19">
        <v>0.5</v>
      </c>
      <c r="CT22" s="40"/>
      <c r="CU22" s="19"/>
      <c r="CV22" s="19"/>
      <c r="CW22" s="19" t="s">
        <v>108</v>
      </c>
      <c r="CX22" s="19"/>
      <c r="CY22" s="19"/>
      <c r="CZ22" s="19"/>
      <c r="DA22" s="19"/>
      <c r="DB22" s="19"/>
      <c r="DC22" s="19"/>
      <c r="DD22" s="40"/>
      <c r="DE22" s="19"/>
      <c r="DF22" s="19"/>
      <c r="DG22" s="19"/>
      <c r="DH22" s="19"/>
      <c r="DI22" s="19"/>
      <c r="DJ22" s="19"/>
      <c r="DK22" s="19"/>
      <c r="DL22" s="19"/>
      <c r="DM22" s="40"/>
      <c r="DN22" s="19"/>
      <c r="DO22" s="19">
        <v>3</v>
      </c>
      <c r="DP22" s="19"/>
      <c r="DQ22" s="19"/>
      <c r="DR22" s="19"/>
      <c r="DS22" s="19"/>
      <c r="DT22" s="19">
        <v>15</v>
      </c>
      <c r="DU22" s="19"/>
      <c r="DV22" s="40"/>
      <c r="DW22" s="74">
        <f ca="1">ROUND((TODAY()-I22)/365*5,2)</f>
        <v>5.05</v>
      </c>
      <c r="DX22" s="44">
        <f t="shared" si="16"/>
        <v>5.5</v>
      </c>
      <c r="DY22" s="44">
        <f ca="1" t="shared" si="6"/>
        <v>-0.45</v>
      </c>
      <c r="DZ22" s="19">
        <f t="shared" si="7"/>
        <v>15</v>
      </c>
      <c r="EA22" s="19">
        <f t="shared" si="8"/>
        <v>0</v>
      </c>
      <c r="EB22" s="45">
        <f t="shared" si="9"/>
        <v>15</v>
      </c>
      <c r="EC22" s="46">
        <f t="shared" si="10"/>
        <v>0</v>
      </c>
      <c r="ED22" s="19">
        <f t="shared" si="11"/>
        <v>23.5</v>
      </c>
      <c r="EE22" s="19">
        <f t="shared" si="12"/>
        <v>0</v>
      </c>
      <c r="EF22" s="19">
        <f t="shared" si="13"/>
        <v>1.5</v>
      </c>
      <c r="EG22" s="19">
        <f t="shared" si="14"/>
        <v>1.5</v>
      </c>
    </row>
    <row r="23" hidden="1" customHeight="1" spans="1:137">
      <c r="A23" s="32">
        <f t="shared" si="18"/>
        <v>21</v>
      </c>
      <c r="B23" s="31" t="s">
        <v>109</v>
      </c>
      <c r="C23" s="32" t="s">
        <v>52</v>
      </c>
      <c r="D23" s="33" t="s">
        <v>110</v>
      </c>
      <c r="E23" s="33" t="s">
        <v>111</v>
      </c>
      <c r="F23" s="33" t="s">
        <v>112</v>
      </c>
      <c r="G23" s="68">
        <v>43045</v>
      </c>
      <c r="H23" s="59">
        <v>45292</v>
      </c>
      <c r="I23" s="59">
        <v>45658</v>
      </c>
      <c r="J23" s="19">
        <v>4</v>
      </c>
      <c r="K23" s="19">
        <f t="shared" si="2"/>
        <v>5</v>
      </c>
      <c r="L23" s="19">
        <v>4.5</v>
      </c>
      <c r="M23" s="73">
        <f t="shared" si="15"/>
        <v>0.5</v>
      </c>
      <c r="N23" s="19"/>
      <c r="O23" s="38">
        <v>1</v>
      </c>
      <c r="P23" s="39"/>
      <c r="Q23" s="19"/>
      <c r="R23" s="19"/>
      <c r="S23" s="19">
        <v>2</v>
      </c>
      <c r="T23" s="19"/>
      <c r="U23" s="19"/>
      <c r="V23" s="19"/>
      <c r="W23" s="40"/>
      <c r="X23" s="19">
        <v>0.5</v>
      </c>
      <c r="Y23" s="39"/>
      <c r="Z23" s="19"/>
      <c r="AA23" s="19"/>
      <c r="AB23" s="19">
        <v>8</v>
      </c>
      <c r="AC23" s="19"/>
      <c r="AD23" s="19">
        <v>6</v>
      </c>
      <c r="AE23" s="19"/>
      <c r="AF23" s="40"/>
      <c r="AG23" s="41">
        <f t="shared" si="3"/>
        <v>1.5</v>
      </c>
      <c r="AH23" s="41">
        <f t="shared" si="4"/>
        <v>-1</v>
      </c>
      <c r="AI23" s="41">
        <f t="shared" si="5"/>
        <v>-1</v>
      </c>
      <c r="AJ23" s="19"/>
      <c r="AK23" s="19">
        <v>3</v>
      </c>
      <c r="AL23" s="19">
        <v>9</v>
      </c>
      <c r="AM23" s="19"/>
      <c r="AN23" s="19"/>
      <c r="AO23" s="19"/>
      <c r="AP23" s="19">
        <v>7</v>
      </c>
      <c r="AQ23" s="19"/>
      <c r="AR23" s="40"/>
      <c r="AS23" s="19">
        <v>1</v>
      </c>
      <c r="AT23" s="19"/>
      <c r="AU23" s="19"/>
      <c r="AV23" s="19"/>
      <c r="AW23" s="19">
        <v>7</v>
      </c>
      <c r="AX23" s="19"/>
      <c r="AY23" s="19">
        <v>4</v>
      </c>
      <c r="AZ23" s="19"/>
      <c r="BA23" s="40"/>
      <c r="BB23" s="19">
        <v>2</v>
      </c>
      <c r="BC23" s="19">
        <v>0.5</v>
      </c>
      <c r="BD23" s="19"/>
      <c r="BE23" s="19"/>
      <c r="BF23" s="19"/>
      <c r="BG23" s="19"/>
      <c r="BH23" s="19">
        <v>4</v>
      </c>
      <c r="BI23" s="19"/>
      <c r="BJ23" s="40"/>
      <c r="BK23" s="19"/>
      <c r="BL23" s="19">
        <v>2.5</v>
      </c>
      <c r="BM23" s="19"/>
      <c r="BN23" s="19"/>
      <c r="BO23" s="19">
        <v>2.5</v>
      </c>
      <c r="BP23" s="19">
        <v>4.5</v>
      </c>
      <c r="BQ23" s="19"/>
      <c r="BR23" s="19"/>
      <c r="BS23" s="40"/>
      <c r="BT23" s="19"/>
      <c r="BU23" s="19"/>
      <c r="BV23" s="19"/>
      <c r="BW23" s="19"/>
      <c r="BX23" s="19">
        <v>5.5</v>
      </c>
      <c r="BY23" s="19">
        <v>14.5</v>
      </c>
      <c r="BZ23" s="19"/>
      <c r="CA23" s="19"/>
      <c r="CB23" s="40"/>
      <c r="CC23" s="19"/>
      <c r="CD23" s="19">
        <v>1</v>
      </c>
      <c r="CE23" s="19">
        <v>1</v>
      </c>
      <c r="CF23" s="19"/>
      <c r="CG23" s="19"/>
      <c r="CH23" s="19">
        <v>6</v>
      </c>
      <c r="CI23" s="19"/>
      <c r="CJ23" s="19"/>
      <c r="CK23" s="40"/>
      <c r="CL23" s="19">
        <v>0.5</v>
      </c>
      <c r="CM23" s="19">
        <v>0</v>
      </c>
      <c r="CN23" s="19"/>
      <c r="CO23" s="19"/>
      <c r="CP23" s="19"/>
      <c r="CQ23" s="19">
        <v>2.5</v>
      </c>
      <c r="CR23" s="19"/>
      <c r="CS23" s="19"/>
      <c r="CT23" s="40"/>
      <c r="CU23" s="19"/>
      <c r="CV23" s="19"/>
      <c r="CW23" s="19" t="s">
        <v>113</v>
      </c>
      <c r="CX23" s="19"/>
      <c r="CY23" s="19"/>
      <c r="CZ23" s="19"/>
      <c r="DA23" s="19"/>
      <c r="DB23" s="19"/>
      <c r="DC23" s="19"/>
      <c r="DD23" s="40"/>
      <c r="DE23" s="19"/>
      <c r="DF23" s="19"/>
      <c r="DG23" s="19"/>
      <c r="DH23" s="19"/>
      <c r="DI23" s="19"/>
      <c r="DJ23" s="19"/>
      <c r="DK23" s="19">
        <v>4</v>
      </c>
      <c r="DL23" s="19"/>
      <c r="DM23" s="40"/>
      <c r="DN23" s="19"/>
      <c r="DO23" s="19">
        <v>24</v>
      </c>
      <c r="DP23" s="19"/>
      <c r="DQ23" s="19"/>
      <c r="DR23" s="19">
        <v>2.5</v>
      </c>
      <c r="DS23" s="19"/>
      <c r="DT23" s="19"/>
      <c r="DU23" s="19"/>
      <c r="DV23" s="40"/>
      <c r="DW23" s="74">
        <f ca="1" t="shared" ref="DW22:DW35" si="19">ROUND((TODAY()-I23)/365*5,2)</f>
        <v>5.05</v>
      </c>
      <c r="DX23" s="44">
        <f t="shared" si="16"/>
        <v>4.5</v>
      </c>
      <c r="DY23" s="44">
        <f ca="1" t="shared" si="6"/>
        <v>0.55</v>
      </c>
      <c r="DZ23" s="19">
        <f t="shared" si="7"/>
        <v>52.5</v>
      </c>
      <c r="EA23" s="19">
        <f t="shared" si="8"/>
        <v>27.5</v>
      </c>
      <c r="EB23" s="45">
        <f t="shared" si="9"/>
        <v>1.5</v>
      </c>
      <c r="EC23" s="46">
        <f t="shared" si="10"/>
        <v>27.5</v>
      </c>
      <c r="ED23" s="19">
        <f t="shared" si="11"/>
        <v>37.5</v>
      </c>
      <c r="EE23" s="19">
        <f t="shared" si="12"/>
        <v>10</v>
      </c>
      <c r="EF23" s="19">
        <f t="shared" si="13"/>
        <v>0</v>
      </c>
      <c r="EG23" s="19">
        <f t="shared" si="14"/>
        <v>0</v>
      </c>
    </row>
    <row r="24" hidden="1" customHeight="1" spans="1:137">
      <c r="A24" s="32">
        <f t="shared" ref="A24:A33" si="20">ROW()-2</f>
        <v>22</v>
      </c>
      <c r="B24" s="31" t="s">
        <v>114</v>
      </c>
      <c r="C24" s="32" t="s">
        <v>52</v>
      </c>
      <c r="D24" s="33" t="s">
        <v>110</v>
      </c>
      <c r="E24" s="33" t="s">
        <v>115</v>
      </c>
      <c r="F24" s="33" t="s">
        <v>116</v>
      </c>
      <c r="G24" s="68">
        <v>43243</v>
      </c>
      <c r="H24" s="59">
        <v>45292</v>
      </c>
      <c r="I24" s="59">
        <v>45658</v>
      </c>
      <c r="J24" s="19">
        <v>25.5</v>
      </c>
      <c r="K24" s="19">
        <f t="shared" si="2"/>
        <v>5</v>
      </c>
      <c r="L24" s="19">
        <v>5</v>
      </c>
      <c r="M24" s="73">
        <f t="shared" si="15"/>
        <v>0</v>
      </c>
      <c r="N24" s="19"/>
      <c r="O24" s="38"/>
      <c r="P24" s="39"/>
      <c r="Q24" s="19"/>
      <c r="R24" s="19"/>
      <c r="S24" s="19">
        <v>16.5</v>
      </c>
      <c r="T24" s="19"/>
      <c r="U24" s="19"/>
      <c r="V24" s="19"/>
      <c r="W24" s="40"/>
      <c r="X24" s="19"/>
      <c r="Y24" s="39"/>
      <c r="Z24" s="19"/>
      <c r="AA24" s="19">
        <v>10</v>
      </c>
      <c r="AB24" s="19">
        <v>5</v>
      </c>
      <c r="AC24" s="19"/>
      <c r="AD24" s="19"/>
      <c r="AE24" s="19"/>
      <c r="AF24" s="40"/>
      <c r="AG24" s="41">
        <f t="shared" si="3"/>
        <v>0</v>
      </c>
      <c r="AH24" s="41">
        <f t="shared" si="4"/>
        <v>0</v>
      </c>
      <c r="AI24" s="41">
        <f t="shared" si="5"/>
        <v>0</v>
      </c>
      <c r="AJ24" s="19">
        <v>0.5</v>
      </c>
      <c r="AK24" s="19"/>
      <c r="AL24" s="19"/>
      <c r="AM24" s="19"/>
      <c r="AN24" s="19">
        <v>4</v>
      </c>
      <c r="AO24" s="19"/>
      <c r="AP24" s="19">
        <v>16</v>
      </c>
      <c r="AQ24" s="19"/>
      <c r="AR24" s="40"/>
      <c r="AS24" s="19">
        <v>3.5</v>
      </c>
      <c r="AT24" s="19"/>
      <c r="AU24" s="19"/>
      <c r="AV24" s="19"/>
      <c r="AW24" s="19"/>
      <c r="AX24" s="19"/>
      <c r="AY24" s="19">
        <v>8</v>
      </c>
      <c r="AZ24" s="19"/>
      <c r="BA24" s="40"/>
      <c r="BB24" s="19"/>
      <c r="BC24" s="19"/>
      <c r="BD24" s="19"/>
      <c r="BE24" s="19"/>
      <c r="BF24" s="19">
        <v>5.5</v>
      </c>
      <c r="BG24" s="19"/>
      <c r="BH24" s="19">
        <v>4</v>
      </c>
      <c r="BI24" s="19"/>
      <c r="BJ24" s="40"/>
      <c r="BK24" s="19"/>
      <c r="BL24" s="19"/>
      <c r="BM24" s="19"/>
      <c r="BN24" s="19"/>
      <c r="BO24" s="19">
        <v>8.5</v>
      </c>
      <c r="BP24" s="19"/>
      <c r="BQ24" s="19"/>
      <c r="BR24" s="19"/>
      <c r="BS24" s="40"/>
      <c r="BT24" s="19"/>
      <c r="BU24" s="19"/>
      <c r="BV24" s="19"/>
      <c r="BW24" s="19"/>
      <c r="BX24" s="19">
        <v>12</v>
      </c>
      <c r="BY24" s="19"/>
      <c r="BZ24" s="19">
        <v>8</v>
      </c>
      <c r="CA24" s="19"/>
      <c r="CB24" s="40"/>
      <c r="CC24" s="19"/>
      <c r="CD24" s="19"/>
      <c r="CE24" s="19"/>
      <c r="CF24" s="19"/>
      <c r="CG24" s="19">
        <v>14</v>
      </c>
      <c r="CH24" s="19"/>
      <c r="CI24" s="19">
        <v>8</v>
      </c>
      <c r="CJ24" s="19"/>
      <c r="CK24" s="40"/>
      <c r="CL24" s="19">
        <v>1</v>
      </c>
      <c r="CM24" s="19"/>
      <c r="CN24" s="19"/>
      <c r="CO24" s="19">
        <v>8</v>
      </c>
      <c r="CP24" s="19">
        <v>3</v>
      </c>
      <c r="CQ24" s="19"/>
      <c r="CR24" s="19"/>
      <c r="CS24" s="19"/>
      <c r="CT24" s="40"/>
      <c r="CU24" s="19"/>
      <c r="CV24" s="19"/>
      <c r="CW24" s="19"/>
      <c r="CX24" s="19"/>
      <c r="CY24" s="19"/>
      <c r="CZ24" s="19" t="s">
        <v>117</v>
      </c>
      <c r="DA24" s="19"/>
      <c r="DB24" s="19">
        <v>8</v>
      </c>
      <c r="DC24" s="19">
        <v>0.5</v>
      </c>
      <c r="DD24" s="40"/>
      <c r="DE24" s="19"/>
      <c r="DF24" s="19"/>
      <c r="DG24" s="19"/>
      <c r="DH24" s="19"/>
      <c r="DI24" s="19">
        <v>1</v>
      </c>
      <c r="DJ24" s="19"/>
      <c r="DK24" s="19">
        <v>8</v>
      </c>
      <c r="DL24" s="19"/>
      <c r="DM24" s="40"/>
      <c r="DN24" s="19"/>
      <c r="DO24" s="19"/>
      <c r="DP24" s="19"/>
      <c r="DQ24" s="19"/>
      <c r="DR24" s="19">
        <v>3</v>
      </c>
      <c r="DS24" s="19"/>
      <c r="DT24" s="19">
        <v>8</v>
      </c>
      <c r="DU24" s="19">
        <v>0.5</v>
      </c>
      <c r="DV24" s="40"/>
      <c r="DW24" s="74">
        <f ca="1" t="shared" si="19"/>
        <v>5.05</v>
      </c>
      <c r="DX24" s="44">
        <f t="shared" si="16"/>
        <v>5</v>
      </c>
      <c r="DY24" s="44">
        <f ca="1" t="shared" ref="DY24:DY80" si="21">DW24-DX24</f>
        <v>0.0499999999999998</v>
      </c>
      <c r="DZ24" s="19">
        <f t="shared" ref="DZ24:DZ59" si="22">T24+U24+AC24+AD24+AO24+AP24+AX24+AY24++BG24+BH24+BP24+BQ24+BY24+BZ24+CH24+CI24+CQ24+CR24+DA24+DB24+DJ24+DK24+DS24+DT24</f>
        <v>68</v>
      </c>
      <c r="EA24" s="19">
        <f t="shared" ref="EA24:EA59" si="23">S24+AB24+AN24+AW24+BF24+BO24+BX24+CG24+CP24+CZ24+DI24+DR24</f>
        <v>81.5</v>
      </c>
      <c r="EB24" s="45">
        <f t="shared" ref="EB24:EB80" si="24">J24+U24-S24+AD24-AB24+AP24-AN24+AY24-AW24+BH24-BF24+BQ24-BO24+BZ24-BX24+CI24-CG24+CR24-CP24+DB24-CZ24+DK24-DI24+DT24-DR24-CU24</f>
        <v>12</v>
      </c>
      <c r="EC24" s="46">
        <f t="shared" ref="EC24:EC75" si="25">T24+AC24+AO24+BG24+BP24+BY24+CH24+CQ24+DA24+DA24+DJ24+DS24</f>
        <v>0</v>
      </c>
      <c r="ED24" s="19">
        <f t="shared" ref="ED24:ED80" si="26">P24+Y24+AK24+AT24+BC24+BL24+BU24+CD24+CM24+CW24+DF24+DO24</f>
        <v>0</v>
      </c>
      <c r="EE24" s="19">
        <f t="shared" ref="EE24:EE80" si="27">Q24+Z24+AL24+AU24+BD24+BM24+BV24+CE24+CN24+CX24+DG24+DP24</f>
        <v>0</v>
      </c>
      <c r="EF24" s="19">
        <f t="shared" ref="EF24:EF80" si="28">R24+AA24+AM24+AV24+BE24+BN24+BW24+CF24+CO24+CY24+DH24+DQ24</f>
        <v>18</v>
      </c>
      <c r="EG24" s="19">
        <f t="shared" ref="EG24:EG80" si="29">V24+AE24+AQ24+AZ24+BI24+BR24+CA24+CJ24+CS24+DC24+DL24+DU24</f>
        <v>1</v>
      </c>
    </row>
    <row r="25" hidden="1" customHeight="1" spans="1:137">
      <c r="A25" s="32">
        <f t="shared" si="20"/>
        <v>23</v>
      </c>
      <c r="B25" s="31" t="s">
        <v>118</v>
      </c>
      <c r="C25" s="32" t="s">
        <v>52</v>
      </c>
      <c r="D25" s="33" t="s">
        <v>119</v>
      </c>
      <c r="E25" s="33" t="s">
        <v>120</v>
      </c>
      <c r="F25" s="33" t="s">
        <v>121</v>
      </c>
      <c r="G25" s="68">
        <v>44270</v>
      </c>
      <c r="H25" s="59">
        <v>45292</v>
      </c>
      <c r="I25" s="59">
        <v>45658</v>
      </c>
      <c r="J25" s="19">
        <v>0</v>
      </c>
      <c r="K25" s="19">
        <f t="shared" si="2"/>
        <v>5</v>
      </c>
      <c r="L25" s="19">
        <v>5</v>
      </c>
      <c r="M25" s="73">
        <f t="shared" si="15"/>
        <v>0</v>
      </c>
      <c r="N25" s="19"/>
      <c r="O25" s="38"/>
      <c r="P25" s="39"/>
      <c r="Q25" s="19"/>
      <c r="R25" s="19"/>
      <c r="S25" s="19"/>
      <c r="T25" s="19"/>
      <c r="U25" s="19">
        <v>16</v>
      </c>
      <c r="V25" s="19"/>
      <c r="W25" s="40"/>
      <c r="X25" s="19"/>
      <c r="Y25" s="39"/>
      <c r="Z25" s="19"/>
      <c r="AA25" s="19"/>
      <c r="AB25" s="19">
        <v>10</v>
      </c>
      <c r="AC25" s="19"/>
      <c r="AD25" s="19"/>
      <c r="AE25" s="19"/>
      <c r="AF25" s="40"/>
      <c r="AG25" s="41">
        <f t="shared" si="3"/>
        <v>0</v>
      </c>
      <c r="AH25" s="41">
        <f t="shared" si="4"/>
        <v>0</v>
      </c>
      <c r="AI25" s="41">
        <f t="shared" si="5"/>
        <v>0</v>
      </c>
      <c r="AJ25" s="19"/>
      <c r="AK25" s="19">
        <v>2</v>
      </c>
      <c r="AL25" s="19"/>
      <c r="AM25" s="19"/>
      <c r="AN25" s="19">
        <v>6</v>
      </c>
      <c r="AO25" s="19">
        <v>8</v>
      </c>
      <c r="AP25" s="19"/>
      <c r="AQ25" s="19"/>
      <c r="AR25" s="40"/>
      <c r="AS25" s="19">
        <v>1</v>
      </c>
      <c r="AT25" s="19"/>
      <c r="AU25" s="19"/>
      <c r="AV25" s="19"/>
      <c r="AW25" s="19"/>
      <c r="AX25" s="19"/>
      <c r="AY25" s="19"/>
      <c r="AZ25" s="19"/>
      <c r="BA25" s="40"/>
      <c r="BB25" s="19">
        <v>0.5</v>
      </c>
      <c r="BC25" s="19"/>
      <c r="BD25" s="19"/>
      <c r="BE25" s="19"/>
      <c r="BF25" s="19"/>
      <c r="BG25" s="19"/>
      <c r="BH25" s="19"/>
      <c r="BI25" s="19"/>
      <c r="BJ25" s="40"/>
      <c r="BK25" s="19">
        <v>1.5</v>
      </c>
      <c r="BL25" s="19">
        <v>1</v>
      </c>
      <c r="BM25" s="19"/>
      <c r="BN25" s="19"/>
      <c r="BO25" s="19"/>
      <c r="BP25" s="19"/>
      <c r="BQ25" s="19"/>
      <c r="BR25" s="19"/>
      <c r="BS25" s="40"/>
      <c r="BT25" s="19"/>
      <c r="BU25" s="19">
        <v>3</v>
      </c>
      <c r="BV25" s="19"/>
      <c r="BW25" s="19"/>
      <c r="BX25" s="19"/>
      <c r="BY25" s="19"/>
      <c r="BZ25" s="19"/>
      <c r="CA25" s="19"/>
      <c r="CB25" s="40"/>
      <c r="CC25" s="19"/>
      <c r="CD25" s="19">
        <v>1</v>
      </c>
      <c r="CE25" s="19"/>
      <c r="CF25" s="19"/>
      <c r="CG25" s="19"/>
      <c r="CH25" s="19">
        <v>16</v>
      </c>
      <c r="CI25" s="19"/>
      <c r="CJ25" s="19"/>
      <c r="CK25" s="40"/>
      <c r="CL25" s="19"/>
      <c r="CM25" s="19"/>
      <c r="CN25" s="19"/>
      <c r="CO25" s="19"/>
      <c r="CP25" s="19"/>
      <c r="CQ25" s="19">
        <v>8</v>
      </c>
      <c r="CR25" s="19"/>
      <c r="CS25" s="19"/>
      <c r="CT25" s="40"/>
      <c r="CU25" s="19"/>
      <c r="CV25" s="19" t="s">
        <v>63</v>
      </c>
      <c r="CW25" s="19"/>
      <c r="CX25" s="19"/>
      <c r="CY25" s="19"/>
      <c r="CZ25" s="19"/>
      <c r="DA25" s="19"/>
      <c r="DB25" s="19"/>
      <c r="DC25" s="19"/>
      <c r="DD25" s="40"/>
      <c r="DE25" s="19"/>
      <c r="DF25" s="19"/>
      <c r="DG25" s="19"/>
      <c r="DH25" s="19"/>
      <c r="DI25" s="19"/>
      <c r="DJ25" s="19">
        <v>15.5</v>
      </c>
      <c r="DK25" s="19"/>
      <c r="DL25" s="19"/>
      <c r="DM25" s="40"/>
      <c r="DN25" s="19"/>
      <c r="DO25" s="19"/>
      <c r="DP25" s="19"/>
      <c r="DQ25" s="19"/>
      <c r="DR25" s="19"/>
      <c r="DS25" s="19">
        <v>16</v>
      </c>
      <c r="DT25" s="19"/>
      <c r="DU25" s="19"/>
      <c r="DV25" s="40"/>
      <c r="DW25" s="74">
        <f ca="1" t="shared" si="19"/>
        <v>5.05</v>
      </c>
      <c r="DX25" s="44">
        <f t="shared" si="16"/>
        <v>4</v>
      </c>
      <c r="DY25" s="44">
        <f ca="1" t="shared" si="21"/>
        <v>1.05</v>
      </c>
      <c r="DZ25" s="19">
        <f t="shared" si="22"/>
        <v>79.5</v>
      </c>
      <c r="EA25" s="19">
        <f t="shared" si="23"/>
        <v>16</v>
      </c>
      <c r="EB25" s="45">
        <f t="shared" si="24"/>
        <v>0</v>
      </c>
      <c r="EC25" s="46">
        <f t="shared" si="25"/>
        <v>63.5</v>
      </c>
      <c r="ED25" s="19">
        <f t="shared" si="26"/>
        <v>7</v>
      </c>
      <c r="EE25" s="19">
        <f t="shared" si="27"/>
        <v>0</v>
      </c>
      <c r="EF25" s="19">
        <f t="shared" si="28"/>
        <v>0</v>
      </c>
      <c r="EG25" s="19">
        <f t="shared" si="29"/>
        <v>0</v>
      </c>
    </row>
    <row r="26" hidden="1" customHeight="1" spans="1:137">
      <c r="A26" s="32">
        <f t="shared" si="20"/>
        <v>24</v>
      </c>
      <c r="B26" s="31" t="s">
        <v>122</v>
      </c>
      <c r="C26" s="32" t="s">
        <v>52</v>
      </c>
      <c r="D26" s="33" t="s">
        <v>110</v>
      </c>
      <c r="E26" s="33" t="s">
        <v>115</v>
      </c>
      <c r="F26" s="33" t="s">
        <v>123</v>
      </c>
      <c r="G26" s="68">
        <v>44333</v>
      </c>
      <c r="H26" s="59">
        <v>45292</v>
      </c>
      <c r="I26" s="59">
        <v>45658</v>
      </c>
      <c r="J26" s="19">
        <v>49</v>
      </c>
      <c r="K26" s="19">
        <f t="shared" si="2"/>
        <v>5</v>
      </c>
      <c r="L26" s="19">
        <v>5</v>
      </c>
      <c r="M26" s="73">
        <f t="shared" si="15"/>
        <v>0</v>
      </c>
      <c r="N26" s="19"/>
      <c r="O26" s="38"/>
      <c r="P26" s="39"/>
      <c r="Q26" s="19" t="s">
        <v>63</v>
      </c>
      <c r="R26" s="19"/>
      <c r="S26" s="19">
        <v>40</v>
      </c>
      <c r="T26" s="19"/>
      <c r="U26" s="19">
        <v>5.5</v>
      </c>
      <c r="V26" s="19"/>
      <c r="W26" s="40"/>
      <c r="X26" s="19"/>
      <c r="Y26" s="39"/>
      <c r="Z26" s="19">
        <v>1</v>
      </c>
      <c r="AA26" s="19"/>
      <c r="AB26" s="19">
        <v>9</v>
      </c>
      <c r="AC26" s="19"/>
      <c r="AD26" s="19"/>
      <c r="AE26" s="19"/>
      <c r="AF26" s="40"/>
      <c r="AG26" s="41">
        <f t="shared" si="3"/>
        <v>0</v>
      </c>
      <c r="AH26" s="41">
        <f t="shared" si="4"/>
        <v>0</v>
      </c>
      <c r="AI26" s="41">
        <f t="shared" si="5"/>
        <v>0</v>
      </c>
      <c r="AJ26" s="19">
        <v>1</v>
      </c>
      <c r="AK26" s="19">
        <v>4.5</v>
      </c>
      <c r="AL26" s="19"/>
      <c r="AM26" s="19"/>
      <c r="AN26" s="19">
        <v>5.5</v>
      </c>
      <c r="AO26" s="19"/>
      <c r="AP26" s="19">
        <v>14</v>
      </c>
      <c r="AQ26" s="19"/>
      <c r="AR26" s="40"/>
      <c r="AS26" s="19"/>
      <c r="AT26" s="19"/>
      <c r="AU26" s="19"/>
      <c r="AV26" s="19">
        <v>3</v>
      </c>
      <c r="AW26" s="19">
        <v>21.5</v>
      </c>
      <c r="AX26" s="19"/>
      <c r="AY26" s="19">
        <v>14</v>
      </c>
      <c r="AZ26" s="19"/>
      <c r="BA26" s="40"/>
      <c r="BB26" s="19"/>
      <c r="BC26" s="19"/>
      <c r="BD26" s="19"/>
      <c r="BE26" s="19"/>
      <c r="BF26" s="19">
        <v>5.5</v>
      </c>
      <c r="BG26" s="19"/>
      <c r="BH26" s="19">
        <v>13</v>
      </c>
      <c r="BI26" s="19"/>
      <c r="BJ26" s="40"/>
      <c r="BK26" s="19">
        <v>2</v>
      </c>
      <c r="BL26" s="19"/>
      <c r="BM26" s="19"/>
      <c r="BN26" s="19"/>
      <c r="BO26" s="19">
        <v>8</v>
      </c>
      <c r="BP26" s="19"/>
      <c r="BQ26" s="19">
        <v>21.5</v>
      </c>
      <c r="BR26" s="19"/>
      <c r="BS26" s="40"/>
      <c r="BT26" s="19"/>
      <c r="BU26" s="19"/>
      <c r="BV26" s="19"/>
      <c r="BW26" s="19"/>
      <c r="BX26" s="19">
        <v>14</v>
      </c>
      <c r="BY26" s="19"/>
      <c r="BZ26" s="19">
        <v>6.5</v>
      </c>
      <c r="CA26" s="19"/>
      <c r="CB26" s="40"/>
      <c r="CC26" s="19"/>
      <c r="CD26" s="19"/>
      <c r="CE26" s="19">
        <v>0.5</v>
      </c>
      <c r="CF26" s="19"/>
      <c r="CG26" s="19"/>
      <c r="CH26" s="19"/>
      <c r="CI26" s="19">
        <v>11</v>
      </c>
      <c r="CJ26" s="19"/>
      <c r="CK26" s="40"/>
      <c r="CL26" s="19"/>
      <c r="CM26" s="19"/>
      <c r="CN26" s="19"/>
      <c r="CO26" s="19"/>
      <c r="CP26" s="19">
        <v>7.5</v>
      </c>
      <c r="CQ26" s="19"/>
      <c r="CR26" s="19">
        <v>13.5</v>
      </c>
      <c r="CS26" s="19"/>
      <c r="CT26" s="40"/>
      <c r="CU26" s="19"/>
      <c r="CV26" s="19"/>
      <c r="CW26" s="19"/>
      <c r="CX26" s="19"/>
      <c r="CY26" s="19"/>
      <c r="CZ26" s="19"/>
      <c r="DA26" s="19"/>
      <c r="DB26" s="19">
        <v>7</v>
      </c>
      <c r="DC26" s="19"/>
      <c r="DD26" s="40"/>
      <c r="DE26" s="19"/>
      <c r="DF26" s="19"/>
      <c r="DG26" s="19"/>
      <c r="DH26" s="19"/>
      <c r="DI26" s="19"/>
      <c r="DJ26" s="19"/>
      <c r="DK26" s="19">
        <v>14</v>
      </c>
      <c r="DL26" s="19"/>
      <c r="DM26" s="40"/>
      <c r="DN26" s="19"/>
      <c r="DO26" s="19"/>
      <c r="DP26" s="19"/>
      <c r="DQ26" s="19"/>
      <c r="DR26" s="19">
        <v>8</v>
      </c>
      <c r="DS26" s="19"/>
      <c r="DT26" s="19">
        <v>7.5</v>
      </c>
      <c r="DU26" s="19"/>
      <c r="DV26" s="40"/>
      <c r="DW26" s="74">
        <f ca="1" t="shared" si="19"/>
        <v>5.05</v>
      </c>
      <c r="DX26" s="44">
        <f t="shared" si="16"/>
        <v>3</v>
      </c>
      <c r="DY26" s="44">
        <f ca="1" t="shared" si="21"/>
        <v>2.05</v>
      </c>
      <c r="DZ26" s="19">
        <f t="shared" si="22"/>
        <v>127.5</v>
      </c>
      <c r="EA26" s="19">
        <f t="shared" si="23"/>
        <v>119</v>
      </c>
      <c r="EB26" s="45">
        <f t="shared" si="24"/>
        <v>57.5</v>
      </c>
      <c r="EC26" s="46">
        <f t="shared" si="25"/>
        <v>0</v>
      </c>
      <c r="ED26" s="19">
        <f t="shared" si="26"/>
        <v>4.5</v>
      </c>
      <c r="EE26" s="19">
        <f t="shared" si="27"/>
        <v>2.5</v>
      </c>
      <c r="EF26" s="19">
        <f t="shared" si="28"/>
        <v>3</v>
      </c>
      <c r="EG26" s="19">
        <f t="shared" si="29"/>
        <v>0</v>
      </c>
    </row>
    <row r="27" hidden="1" customHeight="1" spans="1:137">
      <c r="A27" s="32">
        <f t="shared" si="20"/>
        <v>25</v>
      </c>
      <c r="B27" s="31" t="s">
        <v>124</v>
      </c>
      <c r="C27" s="32" t="s">
        <v>52</v>
      </c>
      <c r="D27" s="33" t="s">
        <v>110</v>
      </c>
      <c r="E27" s="33" t="s">
        <v>125</v>
      </c>
      <c r="F27" s="33" t="s">
        <v>123</v>
      </c>
      <c r="G27" s="68">
        <v>44333</v>
      </c>
      <c r="H27" s="59">
        <v>45292</v>
      </c>
      <c r="I27" s="59">
        <v>45658</v>
      </c>
      <c r="J27" s="19">
        <v>20</v>
      </c>
      <c r="K27" s="19">
        <f t="shared" si="2"/>
        <v>5</v>
      </c>
      <c r="L27" s="19">
        <v>5</v>
      </c>
      <c r="M27" s="73">
        <f t="shared" si="15"/>
        <v>0</v>
      </c>
      <c r="N27" s="19"/>
      <c r="O27" s="38">
        <v>4.5</v>
      </c>
      <c r="P27" s="39"/>
      <c r="Q27" s="19"/>
      <c r="R27" s="19"/>
      <c r="S27" s="19">
        <v>1.5</v>
      </c>
      <c r="T27" s="19"/>
      <c r="U27" s="19">
        <v>24</v>
      </c>
      <c r="V27" s="19"/>
      <c r="W27" s="40"/>
      <c r="X27" s="19">
        <v>0.5</v>
      </c>
      <c r="Y27" s="39"/>
      <c r="Z27" s="19"/>
      <c r="AA27" s="19"/>
      <c r="AB27" s="19">
        <v>37.5</v>
      </c>
      <c r="AC27" s="19"/>
      <c r="AD27" s="19"/>
      <c r="AE27" s="19"/>
      <c r="AF27" s="40"/>
      <c r="AG27" s="41">
        <f t="shared" si="3"/>
        <v>5</v>
      </c>
      <c r="AH27" s="41">
        <f t="shared" si="4"/>
        <v>-5</v>
      </c>
      <c r="AI27" s="41">
        <f t="shared" si="5"/>
        <v>-5</v>
      </c>
      <c r="AJ27" s="19"/>
      <c r="AK27" s="19"/>
      <c r="AL27" s="19"/>
      <c r="AM27" s="19"/>
      <c r="AN27" s="19"/>
      <c r="AO27" s="19"/>
      <c r="AP27" s="19">
        <v>32</v>
      </c>
      <c r="AQ27" s="19"/>
      <c r="AR27" s="40"/>
      <c r="AS27" s="19"/>
      <c r="AT27" s="19"/>
      <c r="AU27" s="19"/>
      <c r="AV27" s="19"/>
      <c r="AW27" s="19">
        <v>3</v>
      </c>
      <c r="AX27" s="19"/>
      <c r="AY27" s="19">
        <v>8</v>
      </c>
      <c r="AZ27" s="19"/>
      <c r="BA27" s="40"/>
      <c r="BB27" s="19"/>
      <c r="BC27" s="19"/>
      <c r="BD27" s="19"/>
      <c r="BE27" s="19"/>
      <c r="BF27" s="19">
        <v>34</v>
      </c>
      <c r="BG27" s="19"/>
      <c r="BH27" s="19">
        <v>8</v>
      </c>
      <c r="BI27" s="19"/>
      <c r="BJ27" s="40"/>
      <c r="BK27" s="19"/>
      <c r="BL27" s="19"/>
      <c r="BM27" s="19"/>
      <c r="BN27" s="19"/>
      <c r="BO27" s="19"/>
      <c r="BP27" s="19"/>
      <c r="BQ27" s="19">
        <v>16</v>
      </c>
      <c r="BR27" s="19"/>
      <c r="BS27" s="40"/>
      <c r="BT27" s="19"/>
      <c r="BU27" s="19"/>
      <c r="BV27" s="19"/>
      <c r="BW27" s="19"/>
      <c r="BX27" s="19">
        <v>8</v>
      </c>
      <c r="BY27" s="19"/>
      <c r="BZ27" s="19">
        <v>12</v>
      </c>
      <c r="CA27" s="19"/>
      <c r="CB27" s="40"/>
      <c r="CC27" s="19"/>
      <c r="CD27" s="19"/>
      <c r="CE27" s="19"/>
      <c r="CF27" s="19"/>
      <c r="CG27" s="19">
        <v>4.5</v>
      </c>
      <c r="CH27" s="19"/>
      <c r="CI27" s="19">
        <v>16</v>
      </c>
      <c r="CJ27" s="19"/>
      <c r="CK27" s="40"/>
      <c r="CL27" s="19"/>
      <c r="CM27" s="19"/>
      <c r="CN27" s="19"/>
      <c r="CO27" s="19"/>
      <c r="CP27" s="19">
        <v>26.5</v>
      </c>
      <c r="CQ27" s="19"/>
      <c r="CR27" s="19">
        <v>9.5</v>
      </c>
      <c r="CS27" s="19"/>
      <c r="CT27" s="40"/>
      <c r="CU27" s="19"/>
      <c r="CV27" s="19"/>
      <c r="CW27" s="19"/>
      <c r="CX27" s="19"/>
      <c r="CY27" s="19"/>
      <c r="CZ27" s="19" t="s">
        <v>126</v>
      </c>
      <c r="DA27" s="19"/>
      <c r="DB27" s="19"/>
      <c r="DC27" s="19"/>
      <c r="DD27" s="40"/>
      <c r="DE27" s="19"/>
      <c r="DF27" s="19"/>
      <c r="DG27" s="19"/>
      <c r="DH27" s="19"/>
      <c r="DI27" s="19"/>
      <c r="DJ27" s="19"/>
      <c r="DK27" s="19">
        <v>8</v>
      </c>
      <c r="DL27" s="19"/>
      <c r="DM27" s="40"/>
      <c r="DN27" s="19"/>
      <c r="DO27" s="19"/>
      <c r="DP27" s="19"/>
      <c r="DQ27" s="19"/>
      <c r="DR27" s="19"/>
      <c r="DS27" s="19"/>
      <c r="DT27" s="19">
        <v>16</v>
      </c>
      <c r="DU27" s="19"/>
      <c r="DV27" s="40"/>
      <c r="DW27" s="74">
        <f ca="1" t="shared" si="19"/>
        <v>5.05</v>
      </c>
      <c r="DX27" s="44">
        <f t="shared" si="16"/>
        <v>5</v>
      </c>
      <c r="DY27" s="44">
        <f ca="1" t="shared" si="21"/>
        <v>0.0499999999999998</v>
      </c>
      <c r="DZ27" s="19">
        <f t="shared" si="22"/>
        <v>149.5</v>
      </c>
      <c r="EA27" s="19">
        <f t="shared" si="23"/>
        <v>139</v>
      </c>
      <c r="EB27" s="45">
        <f t="shared" si="24"/>
        <v>30.5</v>
      </c>
      <c r="EC27" s="46">
        <f t="shared" si="25"/>
        <v>0</v>
      </c>
      <c r="ED27" s="19">
        <f t="shared" si="26"/>
        <v>0</v>
      </c>
      <c r="EE27" s="19">
        <f t="shared" si="27"/>
        <v>0</v>
      </c>
      <c r="EF27" s="19">
        <f t="shared" si="28"/>
        <v>0</v>
      </c>
      <c r="EG27" s="19">
        <f t="shared" si="29"/>
        <v>0</v>
      </c>
    </row>
    <row r="28" hidden="1" customHeight="1" spans="1:137">
      <c r="A28" s="32">
        <f t="shared" si="20"/>
        <v>26</v>
      </c>
      <c r="B28" s="31" t="s">
        <v>127</v>
      </c>
      <c r="C28" s="32" t="s">
        <v>52</v>
      </c>
      <c r="D28" s="33" t="s">
        <v>110</v>
      </c>
      <c r="E28" s="33" t="s">
        <v>115</v>
      </c>
      <c r="F28" s="33" t="s">
        <v>128</v>
      </c>
      <c r="G28" s="68">
        <v>43640</v>
      </c>
      <c r="H28" s="59">
        <v>45292</v>
      </c>
      <c r="I28" s="59">
        <v>45658</v>
      </c>
      <c r="J28" s="19">
        <v>24.5</v>
      </c>
      <c r="K28" s="19">
        <f t="shared" si="2"/>
        <v>5</v>
      </c>
      <c r="L28" s="19">
        <v>5</v>
      </c>
      <c r="M28" s="73">
        <f t="shared" si="15"/>
        <v>0</v>
      </c>
      <c r="N28" s="19"/>
      <c r="O28" s="38">
        <v>3</v>
      </c>
      <c r="P28" s="39"/>
      <c r="Q28" s="19"/>
      <c r="R28" s="19"/>
      <c r="S28" s="19">
        <v>4</v>
      </c>
      <c r="T28" s="19"/>
      <c r="U28" s="19">
        <v>7.5</v>
      </c>
      <c r="V28" s="19"/>
      <c r="W28" s="40"/>
      <c r="X28" s="19">
        <v>2</v>
      </c>
      <c r="Y28" s="39"/>
      <c r="Z28" s="19"/>
      <c r="AA28" s="19"/>
      <c r="AB28" s="19">
        <v>8</v>
      </c>
      <c r="AC28" s="19"/>
      <c r="AD28" s="19"/>
      <c r="AE28" s="19"/>
      <c r="AF28" s="40"/>
      <c r="AG28" s="41">
        <f t="shared" si="3"/>
        <v>5</v>
      </c>
      <c r="AH28" s="41">
        <f t="shared" si="4"/>
        <v>-5</v>
      </c>
      <c r="AI28" s="41">
        <f t="shared" si="5"/>
        <v>-5</v>
      </c>
      <c r="AJ28" s="19"/>
      <c r="AK28" s="19"/>
      <c r="AL28" s="19"/>
      <c r="AM28" s="19"/>
      <c r="AN28" s="19">
        <v>8</v>
      </c>
      <c r="AO28" s="19"/>
      <c r="AP28" s="19">
        <v>25.5</v>
      </c>
      <c r="AQ28" s="19"/>
      <c r="AR28" s="40"/>
      <c r="AS28" s="19"/>
      <c r="AT28" s="19"/>
      <c r="AU28" s="19"/>
      <c r="AV28" s="19"/>
      <c r="AW28" s="19">
        <v>1</v>
      </c>
      <c r="AX28" s="19"/>
      <c r="AY28" s="19"/>
      <c r="AZ28" s="19"/>
      <c r="BA28" s="40"/>
      <c r="BB28" s="19"/>
      <c r="BC28" s="19"/>
      <c r="BD28" s="19"/>
      <c r="BE28" s="19">
        <v>8</v>
      </c>
      <c r="BF28" s="19">
        <v>8</v>
      </c>
      <c r="BG28" s="19"/>
      <c r="BH28" s="19"/>
      <c r="BI28" s="19"/>
      <c r="BJ28" s="40"/>
      <c r="BK28" s="19"/>
      <c r="BL28" s="19"/>
      <c r="BM28" s="19">
        <v>0.5</v>
      </c>
      <c r="BN28" s="19"/>
      <c r="BO28" s="19"/>
      <c r="BP28" s="19"/>
      <c r="BQ28" s="19"/>
      <c r="BR28" s="19"/>
      <c r="BS28" s="40"/>
      <c r="BT28" s="19"/>
      <c r="BU28" s="19"/>
      <c r="BV28" s="19"/>
      <c r="BW28" s="19"/>
      <c r="BX28" s="19">
        <v>29.5</v>
      </c>
      <c r="BY28" s="19"/>
      <c r="BZ28" s="19">
        <v>13</v>
      </c>
      <c r="CA28" s="19"/>
      <c r="CB28" s="40"/>
      <c r="CC28" s="19"/>
      <c r="CD28" s="19"/>
      <c r="CE28" s="19"/>
      <c r="CF28" s="19"/>
      <c r="CG28" s="19">
        <v>16</v>
      </c>
      <c r="CH28" s="19"/>
      <c r="CI28" s="19">
        <v>8</v>
      </c>
      <c r="CJ28" s="19"/>
      <c r="CK28" s="40"/>
      <c r="CL28" s="19"/>
      <c r="CM28" s="19">
        <v>26.5</v>
      </c>
      <c r="CN28" s="19"/>
      <c r="CO28" s="19"/>
      <c r="CP28" s="19"/>
      <c r="CQ28" s="19"/>
      <c r="CR28" s="19"/>
      <c r="CS28" s="19"/>
      <c r="CT28" s="40"/>
      <c r="CU28" s="19"/>
      <c r="CV28" s="19"/>
      <c r="CW28" s="19" t="s">
        <v>60</v>
      </c>
      <c r="CX28" s="19"/>
      <c r="CY28" s="19"/>
      <c r="CZ28" s="19"/>
      <c r="DA28" s="19"/>
      <c r="DB28" s="19"/>
      <c r="DC28" s="19"/>
      <c r="DD28" s="40"/>
      <c r="DE28" s="19"/>
      <c r="DF28" s="19"/>
      <c r="DG28" s="19"/>
      <c r="DH28" s="19"/>
      <c r="DI28" s="19"/>
      <c r="DJ28" s="19"/>
      <c r="DK28" s="19">
        <v>5</v>
      </c>
      <c r="DL28" s="19"/>
      <c r="DM28" s="40"/>
      <c r="DN28" s="19"/>
      <c r="DO28" s="19">
        <v>8</v>
      </c>
      <c r="DP28" s="19"/>
      <c r="DQ28" s="19"/>
      <c r="DR28" s="19">
        <v>5.5</v>
      </c>
      <c r="DS28" s="19"/>
      <c r="DT28" s="19"/>
      <c r="DU28" s="19"/>
      <c r="DV28" s="40"/>
      <c r="DW28" s="74">
        <f ca="1" t="shared" si="19"/>
        <v>5.05</v>
      </c>
      <c r="DX28" s="44">
        <f t="shared" si="16"/>
        <v>5</v>
      </c>
      <c r="DY28" s="44">
        <f ca="1" t="shared" si="21"/>
        <v>0.0499999999999998</v>
      </c>
      <c r="DZ28" s="19">
        <f t="shared" si="22"/>
        <v>59</v>
      </c>
      <c r="EA28" s="19">
        <f t="shared" si="23"/>
        <v>80</v>
      </c>
      <c r="EB28" s="45">
        <f t="shared" si="24"/>
        <v>3.5</v>
      </c>
      <c r="EC28" s="46">
        <f t="shared" si="25"/>
        <v>0</v>
      </c>
      <c r="ED28" s="19">
        <f t="shared" si="26"/>
        <v>42.5</v>
      </c>
      <c r="EE28" s="19">
        <f t="shared" si="27"/>
        <v>0.5</v>
      </c>
      <c r="EF28" s="19">
        <f t="shared" si="28"/>
        <v>8</v>
      </c>
      <c r="EG28" s="19">
        <f t="shared" si="29"/>
        <v>0</v>
      </c>
    </row>
    <row r="29" hidden="1" customHeight="1" spans="1:137">
      <c r="A29" s="32">
        <f t="shared" si="20"/>
        <v>27</v>
      </c>
      <c r="B29" s="31" t="s">
        <v>129</v>
      </c>
      <c r="C29" s="32" t="s">
        <v>52</v>
      </c>
      <c r="D29" s="33" t="s">
        <v>110</v>
      </c>
      <c r="E29" s="33" t="s">
        <v>115</v>
      </c>
      <c r="F29" s="33" t="s">
        <v>130</v>
      </c>
      <c r="G29" s="68">
        <v>44305</v>
      </c>
      <c r="H29" s="59">
        <v>45292</v>
      </c>
      <c r="I29" s="59">
        <v>45658</v>
      </c>
      <c r="J29" s="19">
        <v>19.1</v>
      </c>
      <c r="K29" s="19">
        <f t="shared" si="2"/>
        <v>5</v>
      </c>
      <c r="L29" s="19">
        <v>5</v>
      </c>
      <c r="M29" s="73">
        <f t="shared" si="15"/>
        <v>0</v>
      </c>
      <c r="N29" s="19"/>
      <c r="O29" s="38"/>
      <c r="P29" s="39"/>
      <c r="Q29" s="19"/>
      <c r="R29" s="19"/>
      <c r="S29" s="19"/>
      <c r="T29" s="19"/>
      <c r="U29" s="19"/>
      <c r="V29" s="19"/>
      <c r="W29" s="40"/>
      <c r="X29" s="19">
        <v>2</v>
      </c>
      <c r="Y29" s="39"/>
      <c r="Z29" s="19"/>
      <c r="AA29" s="19"/>
      <c r="AB29" s="19">
        <v>1.5</v>
      </c>
      <c r="AC29" s="19"/>
      <c r="AD29" s="19"/>
      <c r="AE29" s="19"/>
      <c r="AF29" s="40"/>
      <c r="AG29" s="41">
        <f t="shared" si="3"/>
        <v>2</v>
      </c>
      <c r="AH29" s="41">
        <f t="shared" si="4"/>
        <v>-2</v>
      </c>
      <c r="AI29" s="41">
        <f t="shared" si="5"/>
        <v>-2</v>
      </c>
      <c r="AJ29" s="19">
        <v>1.5</v>
      </c>
      <c r="AK29" s="19"/>
      <c r="AL29" s="19"/>
      <c r="AM29" s="19"/>
      <c r="AN29" s="19">
        <v>6.25</v>
      </c>
      <c r="AO29" s="19"/>
      <c r="AP29" s="19">
        <v>10.5</v>
      </c>
      <c r="AQ29" s="19"/>
      <c r="AR29" s="40"/>
      <c r="AS29" s="19"/>
      <c r="AT29" s="19"/>
      <c r="AU29" s="19"/>
      <c r="AV29" s="19"/>
      <c r="AW29" s="19"/>
      <c r="AX29" s="19"/>
      <c r="AY29" s="19"/>
      <c r="AZ29" s="19"/>
      <c r="BA29" s="40"/>
      <c r="BB29" s="19"/>
      <c r="BC29" s="19"/>
      <c r="BD29" s="19"/>
      <c r="BE29" s="19"/>
      <c r="BF29" s="19"/>
      <c r="BG29" s="19"/>
      <c r="BH29" s="19">
        <v>5.5</v>
      </c>
      <c r="BI29" s="19"/>
      <c r="BJ29" s="40"/>
      <c r="BK29" s="19">
        <v>1.5</v>
      </c>
      <c r="BL29" s="19"/>
      <c r="BM29" s="19"/>
      <c r="BN29" s="19"/>
      <c r="BO29" s="19"/>
      <c r="BP29" s="19"/>
      <c r="BQ29" s="19"/>
      <c r="BR29" s="19"/>
      <c r="BS29" s="40"/>
      <c r="BT29" s="19"/>
      <c r="BU29" s="19"/>
      <c r="BV29" s="19"/>
      <c r="BW29" s="19"/>
      <c r="BX29" s="19"/>
      <c r="BY29" s="19"/>
      <c r="BZ29" s="19">
        <v>16</v>
      </c>
      <c r="CA29" s="19"/>
      <c r="CB29" s="40"/>
      <c r="CC29" s="19"/>
      <c r="CD29" s="19"/>
      <c r="CE29" s="19"/>
      <c r="CF29" s="19"/>
      <c r="CG29" s="19"/>
      <c r="CH29" s="19"/>
      <c r="CI29" s="19">
        <v>6</v>
      </c>
      <c r="CJ29" s="19"/>
      <c r="CK29" s="40"/>
      <c r="CL29" s="19"/>
      <c r="CM29" s="19"/>
      <c r="CN29" s="19"/>
      <c r="CO29" s="19"/>
      <c r="CP29" s="19">
        <v>13</v>
      </c>
      <c r="CQ29" s="19"/>
      <c r="CR29" s="19"/>
      <c r="CS29" s="19"/>
      <c r="CT29" s="40"/>
      <c r="CU29" s="19"/>
      <c r="CV29" s="19"/>
      <c r="CW29" s="19"/>
      <c r="CX29" s="19"/>
      <c r="CY29" s="19"/>
      <c r="CZ29" s="19" t="s">
        <v>60</v>
      </c>
      <c r="DA29" s="19"/>
      <c r="DB29" s="19"/>
      <c r="DC29" s="19"/>
      <c r="DD29" s="40"/>
      <c r="DE29" s="19"/>
      <c r="DF29" s="19"/>
      <c r="DG29" s="19"/>
      <c r="DH29" s="19"/>
      <c r="DI29" s="19">
        <v>3</v>
      </c>
      <c r="DJ29" s="19"/>
      <c r="DK29" s="19"/>
      <c r="DL29" s="19"/>
      <c r="DM29" s="40"/>
      <c r="DN29" s="19"/>
      <c r="DO29" s="19"/>
      <c r="DP29" s="19"/>
      <c r="DQ29" s="19"/>
      <c r="DR29" s="19"/>
      <c r="DS29" s="19"/>
      <c r="DT29" s="19"/>
      <c r="DU29" s="19"/>
      <c r="DV29" s="40"/>
      <c r="DW29" s="74">
        <f ca="1" t="shared" si="19"/>
        <v>5.05</v>
      </c>
      <c r="DX29" s="44">
        <f t="shared" si="16"/>
        <v>5</v>
      </c>
      <c r="DY29" s="44">
        <f ca="1" t="shared" si="21"/>
        <v>0.0499999999999998</v>
      </c>
      <c r="DZ29" s="19">
        <f t="shared" si="22"/>
        <v>38</v>
      </c>
      <c r="EA29" s="19">
        <f t="shared" si="23"/>
        <v>31.75</v>
      </c>
      <c r="EB29" s="45">
        <f t="shared" si="24"/>
        <v>25.35</v>
      </c>
      <c r="EC29" s="46">
        <f t="shared" si="25"/>
        <v>0</v>
      </c>
      <c r="ED29" s="19">
        <f t="shared" si="26"/>
        <v>0</v>
      </c>
      <c r="EE29" s="19">
        <f t="shared" si="27"/>
        <v>0</v>
      </c>
      <c r="EF29" s="19">
        <f t="shared" si="28"/>
        <v>0</v>
      </c>
      <c r="EG29" s="19">
        <f t="shared" si="29"/>
        <v>0</v>
      </c>
    </row>
    <row r="30" hidden="1" customHeight="1" spans="1:137">
      <c r="A30" s="32">
        <f t="shared" si="20"/>
        <v>28</v>
      </c>
      <c r="B30" s="31" t="s">
        <v>131</v>
      </c>
      <c r="C30" s="32" t="s">
        <v>52</v>
      </c>
      <c r="D30" s="33" t="s">
        <v>110</v>
      </c>
      <c r="E30" s="33" t="s">
        <v>115</v>
      </c>
      <c r="F30" s="33" t="s">
        <v>132</v>
      </c>
      <c r="G30" s="68">
        <v>44788</v>
      </c>
      <c r="H30" s="59">
        <v>45292</v>
      </c>
      <c r="I30" s="59">
        <v>45658</v>
      </c>
      <c r="J30" s="19">
        <v>0</v>
      </c>
      <c r="K30" s="19">
        <f t="shared" si="2"/>
        <v>5</v>
      </c>
      <c r="L30" s="19">
        <v>5</v>
      </c>
      <c r="M30" s="73">
        <f t="shared" si="15"/>
        <v>0</v>
      </c>
      <c r="N30" s="19"/>
      <c r="O30" s="38">
        <v>2</v>
      </c>
      <c r="P30" s="39"/>
      <c r="Q30" s="19"/>
      <c r="R30" s="19"/>
      <c r="S30" s="19">
        <v>3</v>
      </c>
      <c r="T30" s="19"/>
      <c r="U30" s="19">
        <v>3</v>
      </c>
      <c r="V30" s="19"/>
      <c r="W30" s="40"/>
      <c r="X30" s="19">
        <v>1</v>
      </c>
      <c r="Y30" s="39"/>
      <c r="Z30" s="19">
        <v>0.5</v>
      </c>
      <c r="AA30" s="19"/>
      <c r="AB30" s="19"/>
      <c r="AC30" s="19"/>
      <c r="AD30" s="19">
        <v>2.5</v>
      </c>
      <c r="AE30" s="19"/>
      <c r="AF30" s="40"/>
      <c r="AG30" s="41">
        <f t="shared" si="3"/>
        <v>3</v>
      </c>
      <c r="AH30" s="41">
        <f t="shared" si="4"/>
        <v>-3</v>
      </c>
      <c r="AI30" s="41">
        <f t="shared" si="5"/>
        <v>-3</v>
      </c>
      <c r="AJ30" s="19"/>
      <c r="AK30" s="19"/>
      <c r="AL30" s="19"/>
      <c r="AM30" s="19"/>
      <c r="AN30" s="19">
        <v>6</v>
      </c>
      <c r="AO30" s="19"/>
      <c r="AP30" s="19">
        <v>8.5</v>
      </c>
      <c r="AQ30" s="19"/>
      <c r="AR30" s="40"/>
      <c r="AS30" s="19"/>
      <c r="AT30" s="19">
        <v>2.73</v>
      </c>
      <c r="AU30" s="19"/>
      <c r="AV30" s="19"/>
      <c r="AW30" s="19">
        <v>3.47</v>
      </c>
      <c r="AX30" s="19"/>
      <c r="AY30" s="19"/>
      <c r="AZ30" s="19"/>
      <c r="BA30" s="40"/>
      <c r="BB30" s="19">
        <v>1</v>
      </c>
      <c r="BC30" s="19">
        <v>2.5</v>
      </c>
      <c r="BD30" s="19"/>
      <c r="BE30" s="19"/>
      <c r="BF30" s="19">
        <v>1.5</v>
      </c>
      <c r="BG30" s="19"/>
      <c r="BH30" s="19"/>
      <c r="BI30" s="19"/>
      <c r="BJ30" s="40"/>
      <c r="BK30" s="19">
        <v>1</v>
      </c>
      <c r="BL30" s="19">
        <v>5.5</v>
      </c>
      <c r="BM30" s="19"/>
      <c r="BN30" s="19"/>
      <c r="BO30" s="19">
        <v>14.5</v>
      </c>
      <c r="BP30" s="19"/>
      <c r="BQ30" s="19">
        <v>14.5</v>
      </c>
      <c r="BR30" s="19"/>
      <c r="BS30" s="40"/>
      <c r="BT30" s="19"/>
      <c r="BU30" s="19"/>
      <c r="BV30" s="19"/>
      <c r="BW30" s="19"/>
      <c r="BX30" s="19">
        <v>2.5</v>
      </c>
      <c r="BY30" s="19"/>
      <c r="BZ30" s="19">
        <v>4</v>
      </c>
      <c r="CA30" s="19"/>
      <c r="CB30" s="40"/>
      <c r="CC30" s="19"/>
      <c r="CD30" s="19">
        <v>16.5</v>
      </c>
      <c r="CE30" s="19"/>
      <c r="CF30" s="19"/>
      <c r="CG30" s="19">
        <v>7.5</v>
      </c>
      <c r="CH30" s="19"/>
      <c r="CI30" s="19">
        <v>6</v>
      </c>
      <c r="CJ30" s="19"/>
      <c r="CK30" s="40"/>
      <c r="CL30" s="19"/>
      <c r="CM30" s="19">
        <v>8</v>
      </c>
      <c r="CN30" s="19"/>
      <c r="CO30" s="19"/>
      <c r="CP30" s="19">
        <v>19</v>
      </c>
      <c r="CQ30" s="19"/>
      <c r="CR30" s="19">
        <v>19</v>
      </c>
      <c r="CS30" s="19"/>
      <c r="CT30" s="40"/>
      <c r="CU30" s="19"/>
      <c r="CV30" s="19"/>
      <c r="CW30" s="19" t="s">
        <v>77</v>
      </c>
      <c r="CX30" s="19"/>
      <c r="CY30" s="19"/>
      <c r="CZ30" s="19"/>
      <c r="DA30" s="19"/>
      <c r="DB30" s="19"/>
      <c r="DC30" s="19"/>
      <c r="DD30" s="40"/>
      <c r="DE30" s="19"/>
      <c r="DF30" s="19"/>
      <c r="DG30" s="19"/>
      <c r="DH30" s="19"/>
      <c r="DI30" s="19">
        <v>8</v>
      </c>
      <c r="DJ30" s="19"/>
      <c r="DK30" s="19">
        <v>17.5</v>
      </c>
      <c r="DL30" s="19"/>
      <c r="DM30" s="40"/>
      <c r="DN30" s="19"/>
      <c r="DO30" s="19">
        <v>17</v>
      </c>
      <c r="DP30" s="19">
        <v>1.5</v>
      </c>
      <c r="DQ30" s="19"/>
      <c r="DR30" s="19">
        <v>9.5</v>
      </c>
      <c r="DS30" s="19"/>
      <c r="DT30" s="19"/>
      <c r="DU30" s="19"/>
      <c r="DV30" s="40"/>
      <c r="DW30" s="74">
        <f ca="1" t="shared" si="19"/>
        <v>5.05</v>
      </c>
      <c r="DX30" s="44">
        <f t="shared" si="16"/>
        <v>5</v>
      </c>
      <c r="DY30" s="44">
        <f ca="1" t="shared" si="21"/>
        <v>0.0499999999999998</v>
      </c>
      <c r="DZ30" s="19">
        <f t="shared" si="22"/>
        <v>75</v>
      </c>
      <c r="EA30" s="19">
        <f t="shared" si="23"/>
        <v>74.97</v>
      </c>
      <c r="EB30" s="45">
        <f t="shared" si="24"/>
        <v>0.0300000000000011</v>
      </c>
      <c r="EC30" s="46">
        <f t="shared" si="25"/>
        <v>0</v>
      </c>
      <c r="ED30" s="19">
        <f t="shared" si="26"/>
        <v>54.23</v>
      </c>
      <c r="EE30" s="19">
        <f t="shared" si="27"/>
        <v>2</v>
      </c>
      <c r="EF30" s="19">
        <f t="shared" si="28"/>
        <v>0</v>
      </c>
      <c r="EG30" s="19">
        <f t="shared" si="29"/>
        <v>0</v>
      </c>
    </row>
    <row r="31" customFormat="1" hidden="1" customHeight="1" spans="1:137">
      <c r="A31" s="32">
        <f t="shared" si="20"/>
        <v>29</v>
      </c>
      <c r="B31" s="31" t="s">
        <v>133</v>
      </c>
      <c r="C31" s="32" t="s">
        <v>52</v>
      </c>
      <c r="D31" s="33" t="s">
        <v>110</v>
      </c>
      <c r="E31" s="33" t="s">
        <v>115</v>
      </c>
      <c r="F31" s="33" t="s">
        <v>134</v>
      </c>
      <c r="G31" s="68">
        <v>45041</v>
      </c>
      <c r="H31" s="59">
        <v>45292</v>
      </c>
      <c r="I31" s="59">
        <v>45658</v>
      </c>
      <c r="J31" s="19">
        <v>8</v>
      </c>
      <c r="K31" s="19">
        <f t="shared" si="2"/>
        <v>5</v>
      </c>
      <c r="L31" s="19">
        <v>4.5</v>
      </c>
      <c r="M31" s="73">
        <f t="shared" si="15"/>
        <v>0.5</v>
      </c>
      <c r="N31" s="19"/>
      <c r="O31" s="38">
        <v>2</v>
      </c>
      <c r="P31" s="39"/>
      <c r="Q31" s="19"/>
      <c r="R31" s="19"/>
      <c r="S31" s="19"/>
      <c r="T31" s="19"/>
      <c r="U31" s="19"/>
      <c r="V31" s="19"/>
      <c r="W31" s="40"/>
      <c r="X31" s="19">
        <v>1.5</v>
      </c>
      <c r="Y31" s="39"/>
      <c r="Z31" s="19">
        <v>0.5</v>
      </c>
      <c r="AA31" s="19"/>
      <c r="AB31" s="19"/>
      <c r="AC31" s="19">
        <v>8</v>
      </c>
      <c r="AD31" s="19"/>
      <c r="AE31" s="19"/>
      <c r="AF31" s="40"/>
      <c r="AG31" s="41">
        <f t="shared" si="3"/>
        <v>3.5</v>
      </c>
      <c r="AH31" s="41">
        <f t="shared" si="4"/>
        <v>-3</v>
      </c>
      <c r="AI31" s="41">
        <f t="shared" si="5"/>
        <v>-3</v>
      </c>
      <c r="AJ31" s="19"/>
      <c r="AK31" s="19"/>
      <c r="AL31" s="19"/>
      <c r="AM31" s="19"/>
      <c r="AN31" s="19"/>
      <c r="AO31" s="19">
        <v>21</v>
      </c>
      <c r="AP31" s="19">
        <v>8</v>
      </c>
      <c r="AQ31" s="19"/>
      <c r="AR31" s="40"/>
      <c r="AS31" s="19">
        <v>2</v>
      </c>
      <c r="AT31" s="19"/>
      <c r="AU31" s="19"/>
      <c r="AV31" s="19"/>
      <c r="AW31" s="19">
        <v>8</v>
      </c>
      <c r="AX31" s="19">
        <v>8</v>
      </c>
      <c r="AY31" s="19"/>
      <c r="AZ31" s="19"/>
      <c r="BA31" s="40"/>
      <c r="BB31" s="19"/>
      <c r="BC31" s="19"/>
      <c r="BD31" s="19"/>
      <c r="BE31" s="19"/>
      <c r="BF31" s="19"/>
      <c r="BG31" s="19"/>
      <c r="BH31" s="19">
        <v>8</v>
      </c>
      <c r="BI31" s="19"/>
      <c r="BJ31" s="40"/>
      <c r="BK31" s="19"/>
      <c r="BL31" s="19"/>
      <c r="BM31" s="19"/>
      <c r="BN31" s="19"/>
      <c r="BO31" s="19"/>
      <c r="BP31" s="19"/>
      <c r="BQ31" s="19"/>
      <c r="BR31" s="19"/>
      <c r="BS31" s="40"/>
      <c r="BT31" s="19"/>
      <c r="BU31" s="19"/>
      <c r="BV31" s="19">
        <v>1</v>
      </c>
      <c r="BW31" s="19"/>
      <c r="BX31" s="19"/>
      <c r="BY31" s="19"/>
      <c r="BZ31" s="19">
        <v>8</v>
      </c>
      <c r="CA31" s="19"/>
      <c r="CB31" s="40"/>
      <c r="CC31" s="19"/>
      <c r="CD31" s="19"/>
      <c r="CE31" s="19"/>
      <c r="CF31" s="19"/>
      <c r="CG31" s="19"/>
      <c r="CH31" s="19"/>
      <c r="CI31" s="19"/>
      <c r="CJ31" s="19"/>
      <c r="CK31" s="40"/>
      <c r="CL31" s="19"/>
      <c r="CM31" s="19">
        <v>8</v>
      </c>
      <c r="CN31" s="19"/>
      <c r="CO31" s="19"/>
      <c r="CP31" s="19">
        <v>24</v>
      </c>
      <c r="CQ31" s="19"/>
      <c r="CR31" s="19"/>
      <c r="CS31" s="19"/>
      <c r="CT31" s="40"/>
      <c r="CU31" s="19"/>
      <c r="CV31" s="19"/>
      <c r="CW31" s="19"/>
      <c r="CX31" s="19"/>
      <c r="CY31" s="19"/>
      <c r="CZ31" s="19"/>
      <c r="DA31" s="19"/>
      <c r="DB31" s="19">
        <v>16</v>
      </c>
      <c r="DC31" s="19"/>
      <c r="DD31" s="40"/>
      <c r="DE31" s="19"/>
      <c r="DF31" s="19"/>
      <c r="DG31" s="19"/>
      <c r="DH31" s="19"/>
      <c r="DI31" s="19">
        <v>8</v>
      </c>
      <c r="DJ31" s="19"/>
      <c r="DK31" s="19">
        <v>8</v>
      </c>
      <c r="DL31" s="19"/>
      <c r="DM31" s="40"/>
      <c r="DN31" s="19"/>
      <c r="DO31" s="19"/>
      <c r="DP31" s="19"/>
      <c r="DQ31" s="19"/>
      <c r="DR31" s="19"/>
      <c r="DS31" s="19">
        <v>8</v>
      </c>
      <c r="DT31" s="19"/>
      <c r="DU31" s="19"/>
      <c r="DV31" s="40"/>
      <c r="DW31" s="74">
        <f ca="1" t="shared" si="19"/>
        <v>5.05</v>
      </c>
      <c r="DX31" s="44">
        <f t="shared" si="16"/>
        <v>5</v>
      </c>
      <c r="DY31" s="44">
        <f ca="1" t="shared" si="21"/>
        <v>0.0499999999999998</v>
      </c>
      <c r="DZ31" s="19">
        <f t="shared" si="22"/>
        <v>93</v>
      </c>
      <c r="EA31" s="19">
        <f t="shared" si="23"/>
        <v>40</v>
      </c>
      <c r="EB31" s="45">
        <f t="shared" si="24"/>
        <v>16</v>
      </c>
      <c r="EC31" s="46">
        <f t="shared" si="25"/>
        <v>37</v>
      </c>
      <c r="ED31" s="19">
        <f t="shared" si="26"/>
        <v>8</v>
      </c>
      <c r="EE31" s="19">
        <f t="shared" si="27"/>
        <v>1.5</v>
      </c>
      <c r="EF31" s="19">
        <f t="shared" si="28"/>
        <v>0</v>
      </c>
      <c r="EG31" s="19">
        <f t="shared" si="29"/>
        <v>0</v>
      </c>
    </row>
    <row r="32" hidden="1" customHeight="1" spans="1:137">
      <c r="A32" s="32">
        <f t="shared" si="20"/>
        <v>30</v>
      </c>
      <c r="B32" s="31" t="s">
        <v>135</v>
      </c>
      <c r="C32" s="32" t="s">
        <v>52</v>
      </c>
      <c r="D32" s="33" t="s">
        <v>79</v>
      </c>
      <c r="E32" s="33" t="s">
        <v>85</v>
      </c>
      <c r="F32" s="33" t="s">
        <v>136</v>
      </c>
      <c r="G32" s="68">
        <v>43311</v>
      </c>
      <c r="H32" s="59">
        <v>45292</v>
      </c>
      <c r="I32" s="59">
        <v>45658</v>
      </c>
      <c r="J32" s="19">
        <v>4.5</v>
      </c>
      <c r="K32" s="19">
        <f t="shared" si="2"/>
        <v>5</v>
      </c>
      <c r="L32" s="19">
        <v>0</v>
      </c>
      <c r="M32" s="73">
        <f t="shared" si="15"/>
        <v>5</v>
      </c>
      <c r="N32" s="19"/>
      <c r="O32" s="38">
        <v>4</v>
      </c>
      <c r="P32" s="39"/>
      <c r="Q32" s="19"/>
      <c r="R32" s="19"/>
      <c r="S32" s="19">
        <v>2.5</v>
      </c>
      <c r="T32" s="19"/>
      <c r="U32" s="19"/>
      <c r="V32" s="19"/>
      <c r="W32" s="40"/>
      <c r="X32" s="19">
        <v>1</v>
      </c>
      <c r="Y32" s="39"/>
      <c r="Z32" s="19"/>
      <c r="AA32" s="19"/>
      <c r="AB32" s="19"/>
      <c r="AC32" s="19"/>
      <c r="AD32" s="19"/>
      <c r="AE32" s="19"/>
      <c r="AF32" s="40"/>
      <c r="AG32" s="41">
        <f t="shared" si="3"/>
        <v>5</v>
      </c>
      <c r="AH32" s="41">
        <f t="shared" si="4"/>
        <v>0</v>
      </c>
      <c r="AI32" s="41">
        <f t="shared" si="5"/>
        <v>0</v>
      </c>
      <c r="AJ32" s="19"/>
      <c r="AK32" s="19"/>
      <c r="AL32" s="19"/>
      <c r="AM32" s="19"/>
      <c r="AN32" s="19"/>
      <c r="AO32" s="19"/>
      <c r="AP32" s="19"/>
      <c r="AQ32" s="19"/>
      <c r="AR32" s="40"/>
      <c r="AS32" s="19">
        <v>1</v>
      </c>
      <c r="AT32" s="19"/>
      <c r="AU32" s="19">
        <v>1</v>
      </c>
      <c r="AV32" s="19"/>
      <c r="AW32" s="19"/>
      <c r="AX32" s="19"/>
      <c r="AY32" s="19"/>
      <c r="AZ32" s="19"/>
      <c r="BA32" s="40"/>
      <c r="BB32" s="19"/>
      <c r="BC32" s="19"/>
      <c r="BD32" s="19"/>
      <c r="BE32" s="19"/>
      <c r="BF32" s="19">
        <v>1</v>
      </c>
      <c r="BG32" s="19"/>
      <c r="BH32" s="19"/>
      <c r="BI32" s="19"/>
      <c r="BJ32" s="40"/>
      <c r="BK32" s="19">
        <v>1</v>
      </c>
      <c r="BL32" s="19"/>
      <c r="BM32" s="19"/>
      <c r="BN32" s="19"/>
      <c r="BO32" s="19"/>
      <c r="BP32" s="19"/>
      <c r="BQ32" s="19"/>
      <c r="BR32" s="19"/>
      <c r="BS32" s="40"/>
      <c r="BT32" s="19">
        <v>1</v>
      </c>
      <c r="BU32" s="19"/>
      <c r="BV32" s="19"/>
      <c r="BW32" s="19"/>
      <c r="BX32" s="19"/>
      <c r="BY32" s="19"/>
      <c r="BZ32" s="19"/>
      <c r="CA32" s="19"/>
      <c r="CB32" s="40"/>
      <c r="CC32" s="19"/>
      <c r="CD32" s="19"/>
      <c r="CE32" s="19"/>
      <c r="CF32" s="19"/>
      <c r="CG32" s="19"/>
      <c r="CH32" s="19"/>
      <c r="CI32" s="19"/>
      <c r="CJ32" s="19"/>
      <c r="CK32" s="40"/>
      <c r="CL32" s="19">
        <v>1</v>
      </c>
      <c r="CM32" s="19">
        <v>24</v>
      </c>
      <c r="CN32" s="19"/>
      <c r="CO32" s="19"/>
      <c r="CP32" s="19"/>
      <c r="CQ32" s="19"/>
      <c r="CR32" s="19"/>
      <c r="CS32" s="19"/>
      <c r="CT32" s="40"/>
      <c r="CU32" s="19"/>
      <c r="CV32" s="19"/>
      <c r="CW32" s="19"/>
      <c r="CX32" s="19"/>
      <c r="CY32" s="19"/>
      <c r="CZ32" s="19"/>
      <c r="DA32" s="19"/>
      <c r="DB32" s="19"/>
      <c r="DC32" s="19"/>
      <c r="DD32" s="40"/>
      <c r="DE32" s="19"/>
      <c r="DF32" s="19"/>
      <c r="DG32" s="19"/>
      <c r="DH32" s="19"/>
      <c r="DI32" s="19"/>
      <c r="DJ32" s="19"/>
      <c r="DK32" s="19"/>
      <c r="DL32" s="19"/>
      <c r="DM32" s="40"/>
      <c r="DN32" s="19"/>
      <c r="DO32" s="19"/>
      <c r="DP32" s="19"/>
      <c r="DQ32" s="19"/>
      <c r="DR32" s="19"/>
      <c r="DS32" s="19"/>
      <c r="DT32" s="19"/>
      <c r="DU32" s="19"/>
      <c r="DV32" s="40"/>
      <c r="DW32" s="74">
        <f ca="1" t="shared" si="19"/>
        <v>5.05</v>
      </c>
      <c r="DX32" s="44">
        <f t="shared" si="16"/>
        <v>4</v>
      </c>
      <c r="DY32" s="44">
        <f ca="1" t="shared" si="21"/>
        <v>1.05</v>
      </c>
      <c r="DZ32" s="19">
        <f t="shared" si="22"/>
        <v>0</v>
      </c>
      <c r="EA32" s="19">
        <f t="shared" si="23"/>
        <v>3.5</v>
      </c>
      <c r="EB32" s="45">
        <f t="shared" si="24"/>
        <v>1</v>
      </c>
      <c r="EC32" s="46">
        <f t="shared" si="25"/>
        <v>0</v>
      </c>
      <c r="ED32" s="19">
        <f t="shared" si="26"/>
        <v>24</v>
      </c>
      <c r="EE32" s="19">
        <f t="shared" si="27"/>
        <v>1</v>
      </c>
      <c r="EF32" s="19">
        <f t="shared" si="28"/>
        <v>0</v>
      </c>
      <c r="EG32" s="19">
        <f t="shared" si="29"/>
        <v>0</v>
      </c>
    </row>
    <row r="33" hidden="1" customHeight="1" spans="1:137">
      <c r="A33" s="32">
        <f t="shared" si="20"/>
        <v>31</v>
      </c>
      <c r="B33" s="31" t="s">
        <v>137</v>
      </c>
      <c r="C33" s="32" t="s">
        <v>52</v>
      </c>
      <c r="D33" s="33" t="s">
        <v>119</v>
      </c>
      <c r="E33" s="33" t="s">
        <v>138</v>
      </c>
      <c r="F33" s="33" t="s">
        <v>139</v>
      </c>
      <c r="G33" s="68">
        <v>43381</v>
      </c>
      <c r="H33" s="59">
        <v>45292</v>
      </c>
      <c r="I33" s="59">
        <v>45658</v>
      </c>
      <c r="J33" s="19">
        <v>1.5</v>
      </c>
      <c r="K33" s="19">
        <f t="shared" si="2"/>
        <v>5</v>
      </c>
      <c r="L33" s="19">
        <v>2</v>
      </c>
      <c r="M33" s="73">
        <f t="shared" si="15"/>
        <v>3</v>
      </c>
      <c r="N33" s="19"/>
      <c r="O33" s="38"/>
      <c r="P33" s="39"/>
      <c r="Q33" s="19"/>
      <c r="R33" s="19">
        <v>0.5</v>
      </c>
      <c r="S33" s="19">
        <v>1.5</v>
      </c>
      <c r="T33" s="19"/>
      <c r="U33" s="19"/>
      <c r="V33" s="19"/>
      <c r="W33" s="40"/>
      <c r="X33" s="19">
        <v>3</v>
      </c>
      <c r="Y33" s="39"/>
      <c r="Z33" s="19"/>
      <c r="AA33" s="19">
        <v>0.5</v>
      </c>
      <c r="AB33" s="19"/>
      <c r="AC33" s="19"/>
      <c r="AD33" s="19"/>
      <c r="AE33" s="19"/>
      <c r="AF33" s="40"/>
      <c r="AG33" s="41">
        <f t="shared" si="3"/>
        <v>3</v>
      </c>
      <c r="AH33" s="41">
        <f t="shared" si="4"/>
        <v>0</v>
      </c>
      <c r="AI33" s="41">
        <f t="shared" si="5"/>
        <v>0</v>
      </c>
      <c r="AJ33" s="19">
        <v>0.5</v>
      </c>
      <c r="AK33" s="19"/>
      <c r="AL33" s="19"/>
      <c r="AM33" s="19">
        <v>0.5</v>
      </c>
      <c r="AN33" s="19"/>
      <c r="AO33" s="19"/>
      <c r="AP33" s="19"/>
      <c r="AQ33" s="19"/>
      <c r="AR33" s="40"/>
      <c r="AS33" s="19"/>
      <c r="AT33" s="19"/>
      <c r="AU33" s="19">
        <v>6</v>
      </c>
      <c r="AV33" s="19">
        <v>0.5</v>
      </c>
      <c r="AW33" s="19"/>
      <c r="AX33" s="19"/>
      <c r="AY33" s="19"/>
      <c r="AZ33" s="19"/>
      <c r="BA33" s="40"/>
      <c r="BB33" s="19"/>
      <c r="BC33" s="19"/>
      <c r="BD33" s="19">
        <v>1</v>
      </c>
      <c r="BE33" s="19">
        <v>1</v>
      </c>
      <c r="BF33" s="19"/>
      <c r="BG33" s="19"/>
      <c r="BH33" s="19"/>
      <c r="BI33" s="19"/>
      <c r="BJ33" s="40"/>
      <c r="BK33" s="19"/>
      <c r="BL33" s="19"/>
      <c r="BM33" s="19"/>
      <c r="BN33" s="66">
        <v>1</v>
      </c>
      <c r="BO33" s="19"/>
      <c r="BP33" s="19"/>
      <c r="BQ33" s="19"/>
      <c r="BR33" s="19"/>
      <c r="BS33" s="40"/>
      <c r="BT33" s="19"/>
      <c r="BU33" s="19"/>
      <c r="BV33" s="19"/>
      <c r="BW33" s="117"/>
      <c r="BX33" s="19"/>
      <c r="BY33" s="19"/>
      <c r="BZ33" s="19"/>
      <c r="CA33" s="19"/>
      <c r="CB33" s="40"/>
      <c r="CC33" s="19"/>
      <c r="CD33" s="19"/>
      <c r="CE33" s="19"/>
      <c r="CF33" s="117"/>
      <c r="CG33" s="19"/>
      <c r="CH33" s="19"/>
      <c r="CI33" s="19"/>
      <c r="CJ33" s="19"/>
      <c r="CK33" s="40"/>
      <c r="CL33" s="19"/>
      <c r="CM33" s="19"/>
      <c r="CN33" s="19"/>
      <c r="CO33" s="41"/>
      <c r="CP33" s="19"/>
      <c r="CQ33" s="19"/>
      <c r="CR33" s="19"/>
      <c r="CS33" s="19"/>
      <c r="CT33" s="40"/>
      <c r="CU33" s="19"/>
      <c r="CV33" s="19"/>
      <c r="CW33" s="19"/>
      <c r="CX33" s="19"/>
      <c r="CY33" s="41"/>
      <c r="CZ33" s="19"/>
      <c r="DA33" s="19"/>
      <c r="DB33" s="19"/>
      <c r="DC33" s="19"/>
      <c r="DD33" s="40"/>
      <c r="DE33" s="19"/>
      <c r="DF33" s="19"/>
      <c r="DG33" s="19"/>
      <c r="DH33" s="41"/>
      <c r="DI33" s="19"/>
      <c r="DJ33" s="19"/>
      <c r="DK33" s="19"/>
      <c r="DL33" s="19"/>
      <c r="DM33" s="40"/>
      <c r="DN33" s="19"/>
      <c r="DO33" s="19"/>
      <c r="DP33" s="19"/>
      <c r="DQ33" s="19"/>
      <c r="DR33" s="19"/>
      <c r="DS33" s="19"/>
      <c r="DT33" s="19"/>
      <c r="DU33" s="19"/>
      <c r="DV33" s="40"/>
      <c r="DW33" s="74">
        <f ca="1" t="shared" si="19"/>
        <v>5.05</v>
      </c>
      <c r="DX33" s="44">
        <f t="shared" si="16"/>
        <v>0.5</v>
      </c>
      <c r="DY33" s="44">
        <f ca="1" t="shared" si="21"/>
        <v>4.55</v>
      </c>
      <c r="DZ33" s="19">
        <f t="shared" si="22"/>
        <v>0</v>
      </c>
      <c r="EA33" s="19">
        <f t="shared" si="23"/>
        <v>1.5</v>
      </c>
      <c r="EB33" s="45">
        <f t="shared" si="24"/>
        <v>0</v>
      </c>
      <c r="EC33" s="46">
        <f t="shared" si="25"/>
        <v>0</v>
      </c>
      <c r="ED33" s="19">
        <f t="shared" si="26"/>
        <v>0</v>
      </c>
      <c r="EE33" s="19">
        <f t="shared" si="27"/>
        <v>7</v>
      </c>
      <c r="EF33" s="19">
        <f>R33+AA33+AM33+AV33+BE33+BN33+BX33+CF33+CO33+CY33+DH33+DQ33</f>
        <v>4</v>
      </c>
      <c r="EG33" s="19">
        <f t="shared" si="29"/>
        <v>0</v>
      </c>
    </row>
    <row r="34" hidden="1" customHeight="1" spans="1:137">
      <c r="A34" s="32">
        <f t="shared" ref="A34:A52" si="30">ROW()-2</f>
        <v>32</v>
      </c>
      <c r="B34" s="31" t="s">
        <v>140</v>
      </c>
      <c r="C34" s="32" t="s">
        <v>52</v>
      </c>
      <c r="D34" s="33" t="s">
        <v>119</v>
      </c>
      <c r="E34" s="33" t="s">
        <v>120</v>
      </c>
      <c r="F34" s="33" t="s">
        <v>141</v>
      </c>
      <c r="G34" s="68">
        <v>43972</v>
      </c>
      <c r="H34" s="59">
        <v>45292</v>
      </c>
      <c r="I34" s="59">
        <v>45658</v>
      </c>
      <c r="J34" s="19">
        <v>43</v>
      </c>
      <c r="K34" s="19">
        <f t="shared" si="2"/>
        <v>5</v>
      </c>
      <c r="L34" s="19">
        <v>5</v>
      </c>
      <c r="M34" s="73">
        <f t="shared" si="15"/>
        <v>0</v>
      </c>
      <c r="N34" s="19"/>
      <c r="O34" s="38">
        <v>5</v>
      </c>
      <c r="P34" s="39"/>
      <c r="Q34" s="19"/>
      <c r="R34" s="19"/>
      <c r="S34" s="19">
        <v>11</v>
      </c>
      <c r="T34" s="19">
        <v>8</v>
      </c>
      <c r="U34" s="19">
        <v>8</v>
      </c>
      <c r="V34" s="19"/>
      <c r="W34" s="40"/>
      <c r="X34" s="19"/>
      <c r="Y34" s="39"/>
      <c r="Z34" s="19">
        <v>2</v>
      </c>
      <c r="AA34" s="19"/>
      <c r="AB34" s="19">
        <v>4.5</v>
      </c>
      <c r="AC34" s="19"/>
      <c r="AD34" s="19"/>
      <c r="AE34" s="19"/>
      <c r="AF34" s="40"/>
      <c r="AG34" s="41">
        <f t="shared" si="3"/>
        <v>5</v>
      </c>
      <c r="AH34" s="41">
        <f t="shared" si="4"/>
        <v>-5</v>
      </c>
      <c r="AI34" s="41">
        <f t="shared" si="5"/>
        <v>-5</v>
      </c>
      <c r="AJ34" s="19"/>
      <c r="AK34" s="19"/>
      <c r="AL34" s="19"/>
      <c r="AM34" s="19"/>
      <c r="AN34" s="19">
        <v>9.5</v>
      </c>
      <c r="AO34" s="19">
        <v>8</v>
      </c>
      <c r="AP34" s="19">
        <v>8</v>
      </c>
      <c r="AQ34" s="19"/>
      <c r="AR34" s="40"/>
      <c r="AS34" s="19"/>
      <c r="AT34" s="19"/>
      <c r="AU34" s="19"/>
      <c r="AV34" s="19"/>
      <c r="AW34" s="19">
        <v>8</v>
      </c>
      <c r="AX34" s="19">
        <v>5.5</v>
      </c>
      <c r="AY34" s="19"/>
      <c r="AZ34" s="19"/>
      <c r="BA34" s="40"/>
      <c r="BB34" s="19"/>
      <c r="BC34" s="19"/>
      <c r="BD34" s="19"/>
      <c r="BE34" s="19"/>
      <c r="BF34" s="19">
        <v>3</v>
      </c>
      <c r="BG34" s="19">
        <v>8</v>
      </c>
      <c r="BH34" s="19">
        <v>17.5</v>
      </c>
      <c r="BI34" s="19"/>
      <c r="BJ34" s="40"/>
      <c r="BK34" s="19"/>
      <c r="BL34" s="19"/>
      <c r="BM34" s="19"/>
      <c r="BN34" s="19"/>
      <c r="BO34" s="19">
        <v>6</v>
      </c>
      <c r="BP34" s="19"/>
      <c r="BQ34" s="19">
        <v>3.5</v>
      </c>
      <c r="BR34" s="19"/>
      <c r="BS34" s="40"/>
      <c r="BT34" s="19"/>
      <c r="BU34" s="19"/>
      <c r="BV34" s="19"/>
      <c r="BW34" s="19"/>
      <c r="BX34" s="19">
        <v>1</v>
      </c>
      <c r="BY34" s="19"/>
      <c r="BZ34" s="19">
        <v>8</v>
      </c>
      <c r="CA34" s="19"/>
      <c r="CB34" s="40"/>
      <c r="CC34" s="19"/>
      <c r="CD34" s="19"/>
      <c r="CE34" s="19"/>
      <c r="CF34" s="19"/>
      <c r="CG34" s="19"/>
      <c r="CH34" s="19">
        <v>16</v>
      </c>
      <c r="CI34" s="19">
        <v>7.5</v>
      </c>
      <c r="CJ34" s="19"/>
      <c r="CK34" s="40"/>
      <c r="CL34" s="19"/>
      <c r="CM34" s="19"/>
      <c r="CN34" s="19"/>
      <c r="CO34" s="19"/>
      <c r="CP34" s="19">
        <v>20.5</v>
      </c>
      <c r="CQ34" s="19"/>
      <c r="CR34" s="19"/>
      <c r="CS34" s="19"/>
      <c r="CT34" s="40"/>
      <c r="CU34" s="19"/>
      <c r="CV34" s="19"/>
      <c r="CW34" s="19"/>
      <c r="CX34" s="19"/>
      <c r="CY34" s="19"/>
      <c r="CZ34" s="19" t="s">
        <v>142</v>
      </c>
      <c r="DA34" s="19"/>
      <c r="DB34" s="19"/>
      <c r="DC34" s="19"/>
      <c r="DD34" s="40"/>
      <c r="DE34" s="19"/>
      <c r="DF34" s="19"/>
      <c r="DG34" s="19"/>
      <c r="DH34" s="19"/>
      <c r="DI34" s="19"/>
      <c r="DJ34" s="19">
        <v>8</v>
      </c>
      <c r="DK34" s="19">
        <v>3.5</v>
      </c>
      <c r="DL34" s="19"/>
      <c r="DM34" s="40"/>
      <c r="DN34" s="19"/>
      <c r="DO34" s="19"/>
      <c r="DP34" s="19"/>
      <c r="DQ34" s="19"/>
      <c r="DR34" s="19">
        <v>4</v>
      </c>
      <c r="DS34" s="19">
        <v>8</v>
      </c>
      <c r="DT34" s="19">
        <v>22.5</v>
      </c>
      <c r="DU34" s="19"/>
      <c r="DV34" s="40"/>
      <c r="DW34" s="74">
        <f ca="1" t="shared" si="19"/>
        <v>5.05</v>
      </c>
      <c r="DX34" s="44">
        <f t="shared" si="16"/>
        <v>5</v>
      </c>
      <c r="DY34" s="44">
        <f ca="1" t="shared" si="21"/>
        <v>0.0499999999999998</v>
      </c>
      <c r="DZ34" s="19">
        <f t="shared" si="22"/>
        <v>140</v>
      </c>
      <c r="EA34" s="19">
        <f t="shared" si="23"/>
        <v>72.5</v>
      </c>
      <c r="EB34" s="45">
        <f t="shared" si="24"/>
        <v>49</v>
      </c>
      <c r="EC34" s="46">
        <f t="shared" si="25"/>
        <v>56</v>
      </c>
      <c r="ED34" s="19">
        <f t="shared" si="26"/>
        <v>0</v>
      </c>
      <c r="EE34" s="19">
        <f t="shared" si="27"/>
        <v>2</v>
      </c>
      <c r="EF34" s="19">
        <f t="shared" si="28"/>
        <v>0</v>
      </c>
      <c r="EG34" s="19">
        <f t="shared" si="29"/>
        <v>0</v>
      </c>
    </row>
    <row r="35" hidden="1" customHeight="1" spans="1:137">
      <c r="A35" s="32">
        <f t="shared" si="30"/>
        <v>33</v>
      </c>
      <c r="B35" s="31" t="s">
        <v>143</v>
      </c>
      <c r="C35" s="32" t="s">
        <v>52</v>
      </c>
      <c r="D35" s="33" t="s">
        <v>110</v>
      </c>
      <c r="E35" s="33" t="s">
        <v>115</v>
      </c>
      <c r="F35" s="33" t="s">
        <v>139</v>
      </c>
      <c r="G35" s="68">
        <v>43972</v>
      </c>
      <c r="H35" s="59">
        <v>45292</v>
      </c>
      <c r="I35" s="59">
        <v>45658</v>
      </c>
      <c r="J35" s="19">
        <v>8</v>
      </c>
      <c r="K35" s="19">
        <f t="shared" si="2"/>
        <v>5</v>
      </c>
      <c r="L35" s="19">
        <v>4.5</v>
      </c>
      <c r="M35" s="73">
        <f t="shared" si="15"/>
        <v>0.5</v>
      </c>
      <c r="N35" s="19"/>
      <c r="O35" s="38"/>
      <c r="P35" s="39"/>
      <c r="Q35" s="19"/>
      <c r="R35" s="19"/>
      <c r="S35" s="19"/>
      <c r="T35" s="19"/>
      <c r="U35" s="19"/>
      <c r="V35" s="19"/>
      <c r="W35" s="40"/>
      <c r="X35" s="19">
        <v>0.5</v>
      </c>
      <c r="Y35" s="39"/>
      <c r="Z35" s="19"/>
      <c r="AA35" s="19"/>
      <c r="AB35" s="19"/>
      <c r="AC35" s="19"/>
      <c r="AD35" s="19"/>
      <c r="AE35" s="19"/>
      <c r="AF35" s="40"/>
      <c r="AG35" s="41">
        <f t="shared" si="3"/>
        <v>0.5</v>
      </c>
      <c r="AH35" s="41">
        <f t="shared" si="4"/>
        <v>0</v>
      </c>
      <c r="AI35" s="41">
        <f t="shared" si="5"/>
        <v>0</v>
      </c>
      <c r="AJ35" s="19"/>
      <c r="AK35" s="19"/>
      <c r="AL35" s="19"/>
      <c r="AM35" s="19"/>
      <c r="AN35" s="19">
        <v>4</v>
      </c>
      <c r="AO35" s="19"/>
      <c r="AP35" s="19"/>
      <c r="AQ35" s="19"/>
      <c r="AR35" s="40"/>
      <c r="AS35" s="19">
        <v>4</v>
      </c>
      <c r="AT35" s="19"/>
      <c r="AU35" s="19"/>
      <c r="AV35" s="19"/>
      <c r="AW35" s="19"/>
      <c r="AX35" s="19"/>
      <c r="AY35" s="19"/>
      <c r="AZ35" s="19"/>
      <c r="BA35" s="40"/>
      <c r="BB35" s="19">
        <v>0.5</v>
      </c>
      <c r="BC35" s="19"/>
      <c r="BD35" s="19"/>
      <c r="BE35" s="19"/>
      <c r="BF35" s="19">
        <v>4</v>
      </c>
      <c r="BG35" s="19"/>
      <c r="BH35" s="19"/>
      <c r="BI35" s="19"/>
      <c r="BJ35" s="40"/>
      <c r="BK35" s="19"/>
      <c r="BL35" s="19"/>
      <c r="BM35" s="19"/>
      <c r="BN35" s="19"/>
      <c r="BO35" s="19"/>
      <c r="BP35" s="19"/>
      <c r="BQ35" s="19"/>
      <c r="BR35" s="19"/>
      <c r="BS35" s="40"/>
      <c r="BT35" s="19"/>
      <c r="BU35" s="19"/>
      <c r="BV35" s="19"/>
      <c r="BW35" s="19"/>
      <c r="BX35" s="19"/>
      <c r="BY35" s="19"/>
      <c r="BZ35" s="19"/>
      <c r="CA35" s="19"/>
      <c r="CB35" s="40"/>
      <c r="CC35" s="19">
        <v>0.5</v>
      </c>
      <c r="CD35" s="19">
        <v>12</v>
      </c>
      <c r="CE35" s="19"/>
      <c r="CF35" s="19"/>
      <c r="CG35" s="19"/>
      <c r="CH35" s="19"/>
      <c r="CI35" s="19"/>
      <c r="CJ35" s="19"/>
      <c r="CK35" s="40"/>
      <c r="CL35" s="19"/>
      <c r="CM35" s="19">
        <v>8</v>
      </c>
      <c r="CN35" s="19"/>
      <c r="CO35" s="19"/>
      <c r="CP35" s="19"/>
      <c r="CQ35" s="19"/>
      <c r="CR35" s="19"/>
      <c r="CS35" s="19"/>
      <c r="CT35" s="40"/>
      <c r="CU35" s="19"/>
      <c r="CV35" s="19"/>
      <c r="CW35" s="19"/>
      <c r="CX35" s="19"/>
      <c r="CY35" s="19"/>
      <c r="CZ35" s="19"/>
      <c r="DA35" s="19"/>
      <c r="DB35" s="19"/>
      <c r="DC35" s="19"/>
      <c r="DD35" s="40"/>
      <c r="DE35" s="19"/>
      <c r="DF35" s="19">
        <v>24</v>
      </c>
      <c r="DG35" s="19"/>
      <c r="DH35" s="19"/>
      <c r="DI35" s="19"/>
      <c r="DJ35" s="19"/>
      <c r="DK35" s="19"/>
      <c r="DL35" s="19"/>
      <c r="DM35" s="40"/>
      <c r="DN35" s="19"/>
      <c r="DO35" s="19"/>
      <c r="DP35" s="19"/>
      <c r="DQ35" s="19"/>
      <c r="DR35" s="19"/>
      <c r="DS35" s="19"/>
      <c r="DT35" s="19"/>
      <c r="DU35" s="19"/>
      <c r="DV35" s="40"/>
      <c r="DW35" s="74">
        <f ca="1" t="shared" si="19"/>
        <v>5.05</v>
      </c>
      <c r="DX35" s="44">
        <f t="shared" si="16"/>
        <v>5</v>
      </c>
      <c r="DY35" s="44">
        <f ca="1" t="shared" si="21"/>
        <v>0.0499999999999998</v>
      </c>
      <c r="DZ35" s="19">
        <f t="shared" si="22"/>
        <v>0</v>
      </c>
      <c r="EA35" s="19">
        <f t="shared" si="23"/>
        <v>8</v>
      </c>
      <c r="EB35" s="45">
        <f t="shared" si="24"/>
        <v>0</v>
      </c>
      <c r="EC35" s="46">
        <f t="shared" si="25"/>
        <v>0</v>
      </c>
      <c r="ED35" s="19">
        <f t="shared" si="26"/>
        <v>44</v>
      </c>
      <c r="EE35" s="19">
        <f t="shared" si="27"/>
        <v>0</v>
      </c>
      <c r="EF35" s="19">
        <f t="shared" si="28"/>
        <v>0</v>
      </c>
      <c r="EG35" s="19">
        <f t="shared" si="29"/>
        <v>0</v>
      </c>
    </row>
    <row r="36" hidden="1" customHeight="1" spans="1:137">
      <c r="A36" s="32">
        <f t="shared" si="30"/>
        <v>34</v>
      </c>
      <c r="B36" s="31" t="s">
        <v>144</v>
      </c>
      <c r="C36" s="32" t="s">
        <v>52</v>
      </c>
      <c r="D36" s="33" t="s">
        <v>119</v>
      </c>
      <c r="E36" s="33" t="s">
        <v>54</v>
      </c>
      <c r="F36" s="33" t="s">
        <v>145</v>
      </c>
      <c r="G36" s="68">
        <v>44025</v>
      </c>
      <c r="H36" s="59">
        <v>45292</v>
      </c>
      <c r="I36" s="59">
        <v>45658</v>
      </c>
      <c r="J36" s="19">
        <v>0</v>
      </c>
      <c r="K36" s="19">
        <f>ROUND((I36-H36)/365*5,0)*3</f>
        <v>15</v>
      </c>
      <c r="L36" s="19">
        <v>12</v>
      </c>
      <c r="M36" s="73">
        <f t="shared" si="15"/>
        <v>3</v>
      </c>
      <c r="N36" s="19"/>
      <c r="O36" s="38">
        <v>2</v>
      </c>
      <c r="P36" s="39"/>
      <c r="Q36" s="19"/>
      <c r="R36" s="19"/>
      <c r="S36" s="19"/>
      <c r="T36" s="19"/>
      <c r="U36" s="19"/>
      <c r="V36" s="19"/>
      <c r="W36" s="40"/>
      <c r="X36" s="19">
        <v>1</v>
      </c>
      <c r="Y36" s="39"/>
      <c r="Z36" s="19"/>
      <c r="AA36" s="19"/>
      <c r="AB36" s="19"/>
      <c r="AC36" s="19"/>
      <c r="AD36" s="19"/>
      <c r="AE36" s="19"/>
      <c r="AF36" s="40"/>
      <c r="AG36" s="41">
        <f t="shared" si="3"/>
        <v>3</v>
      </c>
      <c r="AH36" s="41">
        <f t="shared" si="4"/>
        <v>0</v>
      </c>
      <c r="AI36" s="41">
        <f t="shared" si="5"/>
        <v>0</v>
      </c>
      <c r="AJ36" s="19"/>
      <c r="AK36" s="19"/>
      <c r="AL36" s="19"/>
      <c r="AM36" s="19"/>
      <c r="AN36" s="19"/>
      <c r="AO36" s="19"/>
      <c r="AP36" s="19"/>
      <c r="AQ36" s="19"/>
      <c r="AR36" s="40"/>
      <c r="AS36" s="19">
        <v>1</v>
      </c>
      <c r="AT36" s="19"/>
      <c r="AU36" s="19"/>
      <c r="AV36" s="19"/>
      <c r="AW36" s="19"/>
      <c r="AX36" s="19"/>
      <c r="AY36" s="19"/>
      <c r="AZ36" s="19"/>
      <c r="BA36" s="40"/>
      <c r="BB36" s="19"/>
      <c r="BC36" s="19"/>
      <c r="BD36" s="19"/>
      <c r="BE36" s="19"/>
      <c r="BF36" s="19"/>
      <c r="BG36" s="19"/>
      <c r="BH36" s="19"/>
      <c r="BI36" s="19"/>
      <c r="BJ36" s="40"/>
      <c r="BK36" s="19">
        <v>1</v>
      </c>
      <c r="BL36" s="19"/>
      <c r="BM36" s="19"/>
      <c r="BN36" s="19"/>
      <c r="BO36" s="19"/>
      <c r="BP36" s="19"/>
      <c r="BQ36" s="19"/>
      <c r="BR36" s="19"/>
      <c r="BS36" s="40"/>
      <c r="BT36" s="19">
        <v>1</v>
      </c>
      <c r="BU36" s="19"/>
      <c r="BV36" s="19"/>
      <c r="BW36" s="19"/>
      <c r="BX36" s="19"/>
      <c r="BY36" s="19"/>
      <c r="BZ36" s="19"/>
      <c r="CA36" s="19"/>
      <c r="CB36" s="40"/>
      <c r="CC36" s="19"/>
      <c r="CD36" s="19"/>
      <c r="CE36" s="19"/>
      <c r="CF36" s="19"/>
      <c r="CG36" s="19"/>
      <c r="CH36" s="19"/>
      <c r="CI36" s="19"/>
      <c r="CJ36" s="19"/>
      <c r="CK36" s="40"/>
      <c r="CL36" s="19"/>
      <c r="CM36" s="19"/>
      <c r="CN36" s="19"/>
      <c r="CO36" s="19"/>
      <c r="CP36" s="19"/>
      <c r="CQ36" s="19"/>
      <c r="CR36" s="19"/>
      <c r="CS36" s="19"/>
      <c r="CT36" s="40"/>
      <c r="CU36" s="19"/>
      <c r="CV36" s="19"/>
      <c r="CW36" s="19"/>
      <c r="CX36" s="19"/>
      <c r="CY36" s="19"/>
      <c r="CZ36" s="19"/>
      <c r="DA36" s="19"/>
      <c r="DB36" s="19"/>
      <c r="DC36" s="19"/>
      <c r="DD36" s="40"/>
      <c r="DE36" s="19">
        <v>2</v>
      </c>
      <c r="DF36" s="19"/>
      <c r="DG36" s="19"/>
      <c r="DH36" s="19"/>
      <c r="DI36" s="19"/>
      <c r="DJ36" s="19"/>
      <c r="DK36" s="19"/>
      <c r="DL36" s="19"/>
      <c r="DM36" s="40"/>
      <c r="DN36" s="19">
        <v>1</v>
      </c>
      <c r="DO36" s="19"/>
      <c r="DP36" s="19"/>
      <c r="DQ36" s="19"/>
      <c r="DR36" s="19"/>
      <c r="DS36" s="19">
        <v>16</v>
      </c>
      <c r="DT36" s="19"/>
      <c r="DU36" s="19"/>
      <c r="DV36" s="40"/>
      <c r="DW36" s="69">
        <f ca="1">ROUND((TODAY()-I36)/365*5,2)*3</f>
        <v>15.15</v>
      </c>
      <c r="DX36" s="44">
        <f t="shared" si="16"/>
        <v>6</v>
      </c>
      <c r="DY36" s="44">
        <f ca="1" t="shared" si="21"/>
        <v>9.15</v>
      </c>
      <c r="DZ36" s="19">
        <f t="shared" si="22"/>
        <v>16</v>
      </c>
      <c r="EA36" s="19">
        <f t="shared" si="23"/>
        <v>0</v>
      </c>
      <c r="EB36" s="45">
        <f t="shared" si="24"/>
        <v>0</v>
      </c>
      <c r="EC36" s="46">
        <f t="shared" si="25"/>
        <v>16</v>
      </c>
      <c r="ED36" s="19">
        <f t="shared" si="26"/>
        <v>0</v>
      </c>
      <c r="EE36" s="19">
        <f t="shared" si="27"/>
        <v>0</v>
      </c>
      <c r="EF36" s="19">
        <f t="shared" si="28"/>
        <v>0</v>
      </c>
      <c r="EG36" s="19">
        <f t="shared" si="29"/>
        <v>0</v>
      </c>
    </row>
    <row r="37" hidden="1" customHeight="1" spans="1:137">
      <c r="A37" s="32">
        <f t="shared" si="30"/>
        <v>35</v>
      </c>
      <c r="B37" s="31" t="s">
        <v>146</v>
      </c>
      <c r="C37" s="32" t="s">
        <v>52</v>
      </c>
      <c r="D37" s="33" t="s">
        <v>110</v>
      </c>
      <c r="E37" s="33" t="s">
        <v>115</v>
      </c>
      <c r="F37" s="33" t="s">
        <v>134</v>
      </c>
      <c r="G37" s="68">
        <v>44067</v>
      </c>
      <c r="H37" s="59">
        <v>45292</v>
      </c>
      <c r="I37" s="59">
        <v>45658</v>
      </c>
      <c r="J37" s="19">
        <v>55.5</v>
      </c>
      <c r="K37" s="19">
        <f t="shared" si="2"/>
        <v>5</v>
      </c>
      <c r="L37" s="19">
        <v>5</v>
      </c>
      <c r="M37" s="73">
        <f t="shared" si="15"/>
        <v>0</v>
      </c>
      <c r="N37" s="19"/>
      <c r="O37" s="38">
        <v>1</v>
      </c>
      <c r="P37" s="39"/>
      <c r="Q37" s="19"/>
      <c r="R37" s="19"/>
      <c r="S37" s="19"/>
      <c r="T37" s="19"/>
      <c r="U37" s="19">
        <v>8</v>
      </c>
      <c r="V37" s="19"/>
      <c r="W37" s="40"/>
      <c r="X37" s="19"/>
      <c r="Y37" s="39"/>
      <c r="Z37" s="19"/>
      <c r="AA37" s="19">
        <v>3</v>
      </c>
      <c r="AB37" s="19"/>
      <c r="AC37" s="19"/>
      <c r="AD37" s="19"/>
      <c r="AE37" s="19"/>
      <c r="AF37" s="40"/>
      <c r="AG37" s="41">
        <f t="shared" si="3"/>
        <v>1</v>
      </c>
      <c r="AH37" s="41">
        <f t="shared" si="4"/>
        <v>-1</v>
      </c>
      <c r="AI37" s="41">
        <f t="shared" si="5"/>
        <v>-1</v>
      </c>
      <c r="AJ37" s="19"/>
      <c r="AK37" s="19"/>
      <c r="AL37" s="19"/>
      <c r="AM37" s="19"/>
      <c r="AN37" s="19"/>
      <c r="AO37" s="19">
        <v>16</v>
      </c>
      <c r="AP37" s="19"/>
      <c r="AQ37" s="19"/>
      <c r="AR37" s="40"/>
      <c r="AS37" s="19">
        <v>3</v>
      </c>
      <c r="AT37" s="19"/>
      <c r="AU37" s="19"/>
      <c r="AV37" s="19"/>
      <c r="AW37" s="19"/>
      <c r="AX37" s="19"/>
      <c r="AY37" s="19">
        <v>8</v>
      </c>
      <c r="AZ37" s="19"/>
      <c r="BA37" s="40"/>
      <c r="BB37" s="19"/>
      <c r="BC37" s="19"/>
      <c r="BD37" s="19"/>
      <c r="BE37" s="19"/>
      <c r="BF37" s="19"/>
      <c r="BG37" s="19"/>
      <c r="BH37" s="19">
        <v>13.5</v>
      </c>
      <c r="BI37" s="19"/>
      <c r="BJ37" s="40"/>
      <c r="BK37" s="19"/>
      <c r="BL37" s="19"/>
      <c r="BM37" s="19"/>
      <c r="BN37" s="19"/>
      <c r="BO37" s="19"/>
      <c r="BP37" s="19"/>
      <c r="BQ37" s="19">
        <v>5</v>
      </c>
      <c r="BR37" s="19"/>
      <c r="BS37" s="40"/>
      <c r="BT37" s="19"/>
      <c r="BU37" s="19"/>
      <c r="BV37" s="19"/>
      <c r="BW37" s="19"/>
      <c r="BX37" s="19"/>
      <c r="BY37" s="19"/>
      <c r="BZ37" s="19"/>
      <c r="CA37" s="19"/>
      <c r="CB37" s="40"/>
      <c r="CC37" s="19"/>
      <c r="CD37" s="19"/>
      <c r="CE37" s="19"/>
      <c r="CF37" s="19"/>
      <c r="CG37" s="19"/>
      <c r="CH37" s="19"/>
      <c r="CI37" s="19"/>
      <c r="CJ37" s="19"/>
      <c r="CK37" s="40"/>
      <c r="CL37" s="19"/>
      <c r="CM37" s="19"/>
      <c r="CN37" s="19"/>
      <c r="CO37" s="19"/>
      <c r="CP37" s="19"/>
      <c r="CQ37" s="19">
        <v>14.5</v>
      </c>
      <c r="CR37" s="19"/>
      <c r="CS37" s="19"/>
      <c r="CT37" s="40"/>
      <c r="CU37" s="19"/>
      <c r="CV37" s="19" t="s">
        <v>63</v>
      </c>
      <c r="CW37" s="19"/>
      <c r="CX37" s="19"/>
      <c r="CY37" s="19"/>
      <c r="CZ37" s="19"/>
      <c r="DA37" s="19"/>
      <c r="DB37" s="19"/>
      <c r="DC37" s="19"/>
      <c r="DD37" s="40"/>
      <c r="DE37" s="19"/>
      <c r="DF37" s="19"/>
      <c r="DG37" s="19"/>
      <c r="DH37" s="19"/>
      <c r="DI37" s="19"/>
      <c r="DJ37" s="19">
        <v>11</v>
      </c>
      <c r="DK37" s="19"/>
      <c r="DL37" s="19"/>
      <c r="DM37" s="40"/>
      <c r="DN37" s="19"/>
      <c r="DO37" s="19"/>
      <c r="DP37" s="19"/>
      <c r="DQ37" s="19"/>
      <c r="DR37" s="19"/>
      <c r="DS37" s="19"/>
      <c r="DT37" s="19"/>
      <c r="DU37" s="19"/>
      <c r="DV37" s="40"/>
      <c r="DW37" s="74">
        <f ca="1" t="shared" ref="DW37:DW48" si="31">ROUND((TODAY()-I37)/365*5,2)</f>
        <v>5.05</v>
      </c>
      <c r="DX37" s="44">
        <f t="shared" si="16"/>
        <v>5</v>
      </c>
      <c r="DY37" s="44">
        <f ca="1" t="shared" si="21"/>
        <v>0.0499999999999998</v>
      </c>
      <c r="DZ37" s="19">
        <f t="shared" si="22"/>
        <v>76</v>
      </c>
      <c r="EA37" s="19">
        <f t="shared" si="23"/>
        <v>0</v>
      </c>
      <c r="EB37" s="45">
        <f t="shared" si="24"/>
        <v>90</v>
      </c>
      <c r="EC37" s="46">
        <f t="shared" si="25"/>
        <v>41.5</v>
      </c>
      <c r="ED37" s="19">
        <f t="shared" si="26"/>
        <v>0</v>
      </c>
      <c r="EE37" s="19">
        <f t="shared" si="27"/>
        <v>0</v>
      </c>
      <c r="EF37" s="19">
        <f t="shared" si="28"/>
        <v>3</v>
      </c>
      <c r="EG37" s="19">
        <f t="shared" si="29"/>
        <v>0</v>
      </c>
    </row>
    <row r="38" hidden="1" customHeight="1" spans="1:137">
      <c r="A38" s="32">
        <f t="shared" si="30"/>
        <v>36</v>
      </c>
      <c r="B38" s="31" t="s">
        <v>147</v>
      </c>
      <c r="C38" s="32" t="s">
        <v>52</v>
      </c>
      <c r="D38" s="33" t="s">
        <v>119</v>
      </c>
      <c r="E38" s="33" t="s">
        <v>138</v>
      </c>
      <c r="F38" s="33" t="s">
        <v>123</v>
      </c>
      <c r="G38" s="68">
        <v>42695</v>
      </c>
      <c r="H38" s="59">
        <v>45292</v>
      </c>
      <c r="I38" s="59">
        <v>45658</v>
      </c>
      <c r="J38" s="19">
        <v>40</v>
      </c>
      <c r="K38" s="19">
        <f t="shared" si="2"/>
        <v>5</v>
      </c>
      <c r="L38" s="19">
        <v>5</v>
      </c>
      <c r="M38" s="73">
        <f t="shared" si="15"/>
        <v>0</v>
      </c>
      <c r="N38" s="19"/>
      <c r="O38" s="38"/>
      <c r="P38" s="39"/>
      <c r="Q38" s="19"/>
      <c r="R38" s="19"/>
      <c r="S38" s="19"/>
      <c r="T38" s="19"/>
      <c r="U38" s="19"/>
      <c r="V38" s="19"/>
      <c r="W38" s="40"/>
      <c r="X38" s="19"/>
      <c r="Y38" s="39"/>
      <c r="Z38" s="19"/>
      <c r="AA38" s="19"/>
      <c r="AB38" s="19"/>
      <c r="AC38" s="19"/>
      <c r="AD38" s="19"/>
      <c r="AE38" s="19"/>
      <c r="AF38" s="40"/>
      <c r="AG38" s="41">
        <f t="shared" si="3"/>
        <v>0</v>
      </c>
      <c r="AH38" s="41">
        <f t="shared" si="4"/>
        <v>0</v>
      </c>
      <c r="AI38" s="41">
        <f t="shared" si="5"/>
        <v>0</v>
      </c>
      <c r="AJ38" s="19"/>
      <c r="AK38" s="19"/>
      <c r="AL38" s="19"/>
      <c r="AM38" s="19"/>
      <c r="AN38" s="19"/>
      <c r="AO38" s="19"/>
      <c r="AP38" s="19"/>
      <c r="AQ38" s="19"/>
      <c r="AR38" s="40"/>
      <c r="AS38" s="19"/>
      <c r="AT38" s="19"/>
      <c r="AU38" s="19"/>
      <c r="AV38" s="19">
        <v>3</v>
      </c>
      <c r="AW38" s="19"/>
      <c r="AX38" s="19">
        <v>8</v>
      </c>
      <c r="AY38" s="19"/>
      <c r="AZ38" s="19">
        <v>1.5</v>
      </c>
      <c r="BA38" s="40"/>
      <c r="BB38" s="19"/>
      <c r="BC38" s="19"/>
      <c r="BD38" s="19"/>
      <c r="BE38" s="19"/>
      <c r="BF38" s="19">
        <v>2.5</v>
      </c>
      <c r="BG38" s="19">
        <v>4</v>
      </c>
      <c r="BH38" s="19"/>
      <c r="BI38" s="19">
        <v>1.5</v>
      </c>
      <c r="BJ38" s="40"/>
      <c r="BK38" s="19"/>
      <c r="BL38" s="19"/>
      <c r="BM38" s="19"/>
      <c r="BN38" s="19"/>
      <c r="BO38" s="19">
        <v>4.5</v>
      </c>
      <c r="BP38" s="19"/>
      <c r="BQ38" s="19"/>
      <c r="BR38" s="19"/>
      <c r="BS38" s="40"/>
      <c r="BT38" s="19"/>
      <c r="BU38" s="19"/>
      <c r="BV38" s="19"/>
      <c r="BW38" s="19"/>
      <c r="BX38" s="19">
        <v>4</v>
      </c>
      <c r="BY38" s="19"/>
      <c r="BZ38" s="19"/>
      <c r="CA38" s="19">
        <v>1.5</v>
      </c>
      <c r="CB38" s="40"/>
      <c r="CC38" s="19"/>
      <c r="CD38" s="19"/>
      <c r="CE38" s="19"/>
      <c r="CF38" s="19"/>
      <c r="CG38" s="19">
        <v>3</v>
      </c>
      <c r="CH38" s="19"/>
      <c r="CI38" s="19">
        <v>11</v>
      </c>
      <c r="CJ38" s="19"/>
      <c r="CK38" s="40"/>
      <c r="CL38" s="19"/>
      <c r="CM38" s="19"/>
      <c r="CN38" s="19"/>
      <c r="CO38" s="19"/>
      <c r="CP38" s="19">
        <v>2</v>
      </c>
      <c r="CQ38" s="19"/>
      <c r="CR38" s="19"/>
      <c r="CS38" s="19"/>
      <c r="CT38" s="40"/>
      <c r="CU38" s="19"/>
      <c r="CV38" s="19"/>
      <c r="CW38" s="19"/>
      <c r="CX38" s="19"/>
      <c r="CY38" s="19"/>
      <c r="CZ38" s="19" t="s">
        <v>70</v>
      </c>
      <c r="DA38" s="19"/>
      <c r="DB38" s="19"/>
      <c r="DC38" s="19"/>
      <c r="DD38" s="40"/>
      <c r="DE38" s="19">
        <v>1.5</v>
      </c>
      <c r="DF38" s="19"/>
      <c r="DG38" s="19"/>
      <c r="DH38" s="19"/>
      <c r="DI38" s="19">
        <v>2</v>
      </c>
      <c r="DJ38" s="19"/>
      <c r="DK38" s="19">
        <v>23</v>
      </c>
      <c r="DL38" s="19"/>
      <c r="DM38" s="40"/>
      <c r="DN38" s="19"/>
      <c r="DO38" s="19"/>
      <c r="DP38" s="19"/>
      <c r="DQ38" s="19"/>
      <c r="DR38" s="19">
        <v>0.5</v>
      </c>
      <c r="DS38" s="19"/>
      <c r="DT38" s="19">
        <v>21</v>
      </c>
      <c r="DU38" s="19"/>
      <c r="DV38" s="40"/>
      <c r="DW38" s="74">
        <f ca="1" t="shared" si="31"/>
        <v>5.05</v>
      </c>
      <c r="DX38" s="44">
        <f t="shared" si="16"/>
        <v>1.5</v>
      </c>
      <c r="DY38" s="44">
        <f ca="1" t="shared" si="21"/>
        <v>3.55</v>
      </c>
      <c r="DZ38" s="19">
        <f t="shared" si="22"/>
        <v>67</v>
      </c>
      <c r="EA38" s="19">
        <f t="shared" si="23"/>
        <v>22.5</v>
      </c>
      <c r="EB38" s="45">
        <f t="shared" si="24"/>
        <v>72.5</v>
      </c>
      <c r="EC38" s="46">
        <f t="shared" si="25"/>
        <v>4</v>
      </c>
      <c r="ED38" s="19">
        <f t="shared" si="26"/>
        <v>0</v>
      </c>
      <c r="EE38" s="19">
        <f t="shared" si="27"/>
        <v>0</v>
      </c>
      <c r="EF38" s="19">
        <f t="shared" si="28"/>
        <v>3</v>
      </c>
      <c r="EG38" s="19">
        <f t="shared" si="29"/>
        <v>4.5</v>
      </c>
    </row>
    <row r="39" hidden="1" customHeight="1" spans="1:137">
      <c r="A39" s="32">
        <f t="shared" si="30"/>
        <v>37</v>
      </c>
      <c r="B39" s="31" t="s">
        <v>148</v>
      </c>
      <c r="C39" s="32" t="s">
        <v>52</v>
      </c>
      <c r="D39" s="33" t="s">
        <v>149</v>
      </c>
      <c r="E39" s="33" t="s">
        <v>150</v>
      </c>
      <c r="F39" s="33" t="s">
        <v>116</v>
      </c>
      <c r="G39" s="68">
        <v>44068</v>
      </c>
      <c r="H39" s="59">
        <v>45292</v>
      </c>
      <c r="I39" s="59">
        <v>45658</v>
      </c>
      <c r="J39" s="19">
        <v>20</v>
      </c>
      <c r="K39" s="19">
        <f t="shared" si="2"/>
        <v>5</v>
      </c>
      <c r="L39" s="19">
        <v>1</v>
      </c>
      <c r="M39" s="73">
        <f t="shared" si="15"/>
        <v>4</v>
      </c>
      <c r="N39" s="19"/>
      <c r="O39" s="38">
        <v>3</v>
      </c>
      <c r="P39" s="39"/>
      <c r="Q39" s="19"/>
      <c r="R39" s="19"/>
      <c r="S39" s="19"/>
      <c r="T39" s="19">
        <v>8</v>
      </c>
      <c r="U39" s="19"/>
      <c r="V39" s="19"/>
      <c r="W39" s="40"/>
      <c r="X39" s="19">
        <v>1</v>
      </c>
      <c r="Y39" s="39"/>
      <c r="Z39" s="19"/>
      <c r="AA39" s="19"/>
      <c r="AB39" s="19"/>
      <c r="AC39" s="19"/>
      <c r="AD39" s="19"/>
      <c r="AE39" s="19"/>
      <c r="AF39" s="40"/>
      <c r="AG39" s="41">
        <f t="shared" si="3"/>
        <v>4</v>
      </c>
      <c r="AH39" s="41">
        <f t="shared" si="4"/>
        <v>0</v>
      </c>
      <c r="AI39" s="41">
        <f t="shared" si="5"/>
        <v>0</v>
      </c>
      <c r="AJ39" s="19">
        <v>1</v>
      </c>
      <c r="AK39" s="19"/>
      <c r="AL39" s="19"/>
      <c r="AM39" s="19"/>
      <c r="AN39" s="19"/>
      <c r="AO39" s="19">
        <v>8</v>
      </c>
      <c r="AP39" s="19"/>
      <c r="AQ39" s="19"/>
      <c r="AR39" s="40"/>
      <c r="AS39" s="19">
        <v>0.5</v>
      </c>
      <c r="AT39" s="19"/>
      <c r="AU39" s="19"/>
      <c r="AV39" s="19"/>
      <c r="AW39" s="19"/>
      <c r="AX39" s="19"/>
      <c r="AY39" s="19"/>
      <c r="AZ39" s="19"/>
      <c r="BA39" s="40"/>
      <c r="BB39" s="19"/>
      <c r="BC39" s="19"/>
      <c r="BD39" s="19"/>
      <c r="BE39" s="19"/>
      <c r="BF39" s="19"/>
      <c r="BG39" s="19"/>
      <c r="BH39" s="19"/>
      <c r="BI39" s="19"/>
      <c r="BJ39" s="40"/>
      <c r="BK39" s="19"/>
      <c r="BL39" s="19"/>
      <c r="BM39" s="19"/>
      <c r="BN39" s="19"/>
      <c r="BO39" s="19"/>
      <c r="BP39" s="19">
        <v>16</v>
      </c>
      <c r="BQ39" s="19"/>
      <c r="BR39" s="19"/>
      <c r="BS39" s="40"/>
      <c r="BT39" s="19"/>
      <c r="BU39" s="19"/>
      <c r="BV39" s="19"/>
      <c r="BW39" s="19"/>
      <c r="BX39" s="19"/>
      <c r="BY39" s="19">
        <v>8</v>
      </c>
      <c r="BZ39" s="19"/>
      <c r="CA39" s="19"/>
      <c r="CB39" s="40"/>
      <c r="CC39" s="19"/>
      <c r="CD39" s="19"/>
      <c r="CE39" s="19"/>
      <c r="CF39" s="19"/>
      <c r="CG39" s="19"/>
      <c r="CH39" s="19">
        <v>16</v>
      </c>
      <c r="CI39" s="19"/>
      <c r="CJ39" s="19"/>
      <c r="CK39" s="40"/>
      <c r="CL39" s="19"/>
      <c r="CM39" s="19"/>
      <c r="CN39" s="19"/>
      <c r="CO39" s="19"/>
      <c r="CP39" s="19"/>
      <c r="CQ39" s="19">
        <v>16</v>
      </c>
      <c r="CR39" s="19"/>
      <c r="CS39" s="19"/>
      <c r="CT39" s="40"/>
      <c r="CU39" s="19"/>
      <c r="CV39" s="19"/>
      <c r="CW39" s="19"/>
      <c r="CX39" s="19"/>
      <c r="CY39" s="19"/>
      <c r="CZ39" s="19"/>
      <c r="DA39" s="19" t="s">
        <v>151</v>
      </c>
      <c r="DB39" s="19"/>
      <c r="DC39" s="19"/>
      <c r="DD39" s="40"/>
      <c r="DE39" s="19"/>
      <c r="DF39" s="19"/>
      <c r="DG39" s="19"/>
      <c r="DH39" s="19"/>
      <c r="DI39" s="19"/>
      <c r="DJ39" s="19">
        <v>15</v>
      </c>
      <c r="DK39" s="19"/>
      <c r="DL39" s="19"/>
      <c r="DM39" s="40"/>
      <c r="DN39" s="19"/>
      <c r="DO39" s="19"/>
      <c r="DP39" s="19"/>
      <c r="DQ39" s="19"/>
      <c r="DR39" s="19"/>
      <c r="DS39" s="19">
        <v>18</v>
      </c>
      <c r="DT39" s="19"/>
      <c r="DU39" s="19"/>
      <c r="DV39" s="40"/>
      <c r="DW39" s="74">
        <f ca="1" t="shared" si="31"/>
        <v>5.05</v>
      </c>
      <c r="DX39" s="44">
        <f t="shared" si="16"/>
        <v>1.5</v>
      </c>
      <c r="DY39" s="44">
        <f ca="1" t="shared" si="21"/>
        <v>3.55</v>
      </c>
      <c r="DZ39" s="19">
        <f t="shared" si="22"/>
        <v>121</v>
      </c>
      <c r="EA39" s="19">
        <f t="shared" si="23"/>
        <v>0</v>
      </c>
      <c r="EB39" s="45">
        <f t="shared" si="24"/>
        <v>20</v>
      </c>
      <c r="EC39" s="46">
        <f t="shared" si="25"/>
        <v>137</v>
      </c>
      <c r="ED39" s="19">
        <f t="shared" si="26"/>
        <v>0</v>
      </c>
      <c r="EE39" s="19">
        <f t="shared" si="27"/>
        <v>0</v>
      </c>
      <c r="EF39" s="19">
        <f t="shared" si="28"/>
        <v>0</v>
      </c>
      <c r="EG39" s="19">
        <f t="shared" si="29"/>
        <v>0</v>
      </c>
    </row>
    <row r="40" hidden="1" customHeight="1" spans="1:137">
      <c r="A40" s="32">
        <f t="shared" si="30"/>
        <v>38</v>
      </c>
      <c r="B40" s="31" t="s">
        <v>152</v>
      </c>
      <c r="C40" s="32" t="s">
        <v>52</v>
      </c>
      <c r="D40" s="33" t="s">
        <v>149</v>
      </c>
      <c r="E40" s="33" t="s">
        <v>153</v>
      </c>
      <c r="F40" s="33" t="s">
        <v>128</v>
      </c>
      <c r="G40" s="68">
        <v>43626</v>
      </c>
      <c r="H40" s="59">
        <v>45292</v>
      </c>
      <c r="I40" s="59">
        <v>45658</v>
      </c>
      <c r="J40" s="19">
        <v>25</v>
      </c>
      <c r="K40" s="19">
        <f t="shared" si="2"/>
        <v>5</v>
      </c>
      <c r="L40" s="19">
        <v>5</v>
      </c>
      <c r="M40" s="73">
        <f t="shared" si="15"/>
        <v>0</v>
      </c>
      <c r="N40" s="19"/>
      <c r="O40" s="38"/>
      <c r="P40" s="39"/>
      <c r="Q40" s="19"/>
      <c r="R40" s="19"/>
      <c r="S40" s="19"/>
      <c r="T40" s="19"/>
      <c r="U40" s="19">
        <v>8.5</v>
      </c>
      <c r="V40" s="19"/>
      <c r="W40" s="40"/>
      <c r="X40" s="19"/>
      <c r="Y40" s="39"/>
      <c r="Z40" s="19"/>
      <c r="AA40" s="19"/>
      <c r="AB40" s="19"/>
      <c r="AC40" s="19"/>
      <c r="AD40" s="19"/>
      <c r="AE40" s="19"/>
      <c r="AF40" s="40"/>
      <c r="AG40" s="41">
        <f t="shared" si="3"/>
        <v>0</v>
      </c>
      <c r="AH40" s="41">
        <f t="shared" si="4"/>
        <v>0</v>
      </c>
      <c r="AI40" s="41">
        <f t="shared" si="5"/>
        <v>0</v>
      </c>
      <c r="AJ40" s="19"/>
      <c r="AK40" s="19"/>
      <c r="AL40" s="19"/>
      <c r="AM40" s="19"/>
      <c r="AN40" s="19">
        <v>8</v>
      </c>
      <c r="AO40" s="19">
        <v>26.5</v>
      </c>
      <c r="AP40" s="19"/>
      <c r="AQ40" s="19"/>
      <c r="AR40" s="40"/>
      <c r="AS40" s="19">
        <v>0.5</v>
      </c>
      <c r="AT40" s="19"/>
      <c r="AU40" s="19"/>
      <c r="AV40" s="19"/>
      <c r="AW40" s="19">
        <v>8</v>
      </c>
      <c r="AX40" s="19">
        <v>16</v>
      </c>
      <c r="AY40" s="19"/>
      <c r="AZ40" s="19"/>
      <c r="BA40" s="40"/>
      <c r="BB40" s="19"/>
      <c r="BC40" s="19"/>
      <c r="BD40" s="19"/>
      <c r="BE40" s="19"/>
      <c r="BF40" s="19"/>
      <c r="BG40" s="19"/>
      <c r="BH40" s="19"/>
      <c r="BI40" s="19"/>
      <c r="BJ40" s="40"/>
      <c r="BK40" s="19"/>
      <c r="BL40" s="19"/>
      <c r="BM40" s="19"/>
      <c r="BN40" s="19"/>
      <c r="BO40" s="19"/>
      <c r="BP40" s="19">
        <v>8</v>
      </c>
      <c r="BQ40" s="19"/>
      <c r="BR40" s="19"/>
      <c r="BS40" s="40"/>
      <c r="BT40" s="19">
        <v>0.5</v>
      </c>
      <c r="BU40" s="19"/>
      <c r="BV40" s="19"/>
      <c r="BW40" s="19"/>
      <c r="BX40" s="19">
        <v>1.5</v>
      </c>
      <c r="BY40" s="19">
        <v>19</v>
      </c>
      <c r="BZ40" s="19"/>
      <c r="CA40" s="19"/>
      <c r="CB40" s="40"/>
      <c r="CC40" s="19"/>
      <c r="CD40" s="19"/>
      <c r="CE40" s="19"/>
      <c r="CF40" s="19"/>
      <c r="CG40" s="19">
        <v>8</v>
      </c>
      <c r="CH40" s="19">
        <v>8</v>
      </c>
      <c r="CI40" s="19"/>
      <c r="CJ40" s="19"/>
      <c r="CK40" s="40"/>
      <c r="CL40" s="19"/>
      <c r="CM40" s="19"/>
      <c r="CN40" s="19"/>
      <c r="CO40" s="19"/>
      <c r="CP40" s="19"/>
      <c r="CQ40" s="19"/>
      <c r="CR40" s="19"/>
      <c r="CS40" s="19"/>
      <c r="CT40" s="40"/>
      <c r="CU40" s="19"/>
      <c r="CV40" s="19"/>
      <c r="CW40" s="19"/>
      <c r="CX40" s="19"/>
      <c r="CY40" s="19"/>
      <c r="CZ40" s="19"/>
      <c r="DA40" s="19"/>
      <c r="DB40" s="19"/>
      <c r="DC40" s="19"/>
      <c r="DD40" s="40"/>
      <c r="DE40" s="19"/>
      <c r="DF40" s="19"/>
      <c r="DG40" s="19"/>
      <c r="DH40" s="19"/>
      <c r="DI40" s="19">
        <v>4</v>
      </c>
      <c r="DJ40" s="19">
        <v>16</v>
      </c>
      <c r="DK40" s="19"/>
      <c r="DL40" s="19"/>
      <c r="DM40" s="40"/>
      <c r="DN40" s="19"/>
      <c r="DO40" s="19"/>
      <c r="DP40" s="19"/>
      <c r="DQ40" s="19"/>
      <c r="DR40" s="19"/>
      <c r="DS40" s="19"/>
      <c r="DT40" s="19"/>
      <c r="DU40" s="19"/>
      <c r="DV40" s="40"/>
      <c r="DW40" s="74">
        <f ca="1" t="shared" si="31"/>
        <v>5.05</v>
      </c>
      <c r="DX40" s="44">
        <f t="shared" si="16"/>
        <v>1</v>
      </c>
      <c r="DY40" s="44">
        <f ca="1" t="shared" si="21"/>
        <v>4.05</v>
      </c>
      <c r="DZ40" s="19">
        <f t="shared" si="22"/>
        <v>102</v>
      </c>
      <c r="EA40" s="19">
        <f t="shared" si="23"/>
        <v>29.5</v>
      </c>
      <c r="EB40" s="45">
        <f t="shared" si="24"/>
        <v>4</v>
      </c>
      <c r="EC40" s="46">
        <f t="shared" si="25"/>
        <v>77.5</v>
      </c>
      <c r="ED40" s="19">
        <f t="shared" si="26"/>
        <v>0</v>
      </c>
      <c r="EE40" s="19">
        <f t="shared" si="27"/>
        <v>0</v>
      </c>
      <c r="EF40" s="19">
        <f t="shared" si="28"/>
        <v>0</v>
      </c>
      <c r="EG40" s="19">
        <f t="shared" si="29"/>
        <v>0</v>
      </c>
    </row>
    <row r="41" hidden="1" customHeight="1" spans="1:137">
      <c r="A41" s="32">
        <f t="shared" si="30"/>
        <v>39</v>
      </c>
      <c r="B41" s="31" t="s">
        <v>154</v>
      </c>
      <c r="C41" s="32" t="s">
        <v>52</v>
      </c>
      <c r="D41" s="33" t="s">
        <v>149</v>
      </c>
      <c r="E41" s="33" t="s">
        <v>150</v>
      </c>
      <c r="F41" s="33" t="s">
        <v>123</v>
      </c>
      <c r="G41" s="68">
        <v>44322</v>
      </c>
      <c r="H41" s="59">
        <v>45292</v>
      </c>
      <c r="I41" s="59">
        <v>45658</v>
      </c>
      <c r="J41" s="19">
        <v>15</v>
      </c>
      <c r="K41" s="19">
        <f t="shared" si="2"/>
        <v>5</v>
      </c>
      <c r="L41" s="19">
        <v>2</v>
      </c>
      <c r="M41" s="73">
        <f t="shared" si="15"/>
        <v>3</v>
      </c>
      <c r="N41" s="19"/>
      <c r="O41" s="38">
        <v>3</v>
      </c>
      <c r="P41" s="39"/>
      <c r="Q41" s="19"/>
      <c r="R41" s="19"/>
      <c r="S41" s="19">
        <v>3</v>
      </c>
      <c r="T41" s="19"/>
      <c r="U41" s="19"/>
      <c r="V41" s="19"/>
      <c r="W41" s="40"/>
      <c r="X41" s="19">
        <v>3</v>
      </c>
      <c r="Y41" s="39"/>
      <c r="Z41" s="19"/>
      <c r="AA41" s="19"/>
      <c r="AB41" s="19">
        <v>8.5</v>
      </c>
      <c r="AC41" s="19"/>
      <c r="AD41" s="19"/>
      <c r="AE41" s="19"/>
      <c r="AF41" s="40"/>
      <c r="AG41" s="41">
        <f t="shared" si="3"/>
        <v>6</v>
      </c>
      <c r="AH41" s="41">
        <f t="shared" si="4"/>
        <v>-3</v>
      </c>
      <c r="AI41" s="41">
        <f t="shared" si="5"/>
        <v>-3</v>
      </c>
      <c r="AJ41" s="19"/>
      <c r="AK41" s="19"/>
      <c r="AL41" s="19"/>
      <c r="AM41" s="19"/>
      <c r="AN41" s="19"/>
      <c r="AO41" s="19"/>
      <c r="AP41" s="19">
        <v>8</v>
      </c>
      <c r="AQ41" s="19"/>
      <c r="AR41" s="40"/>
      <c r="AS41" s="19"/>
      <c r="AT41" s="19"/>
      <c r="AU41" s="19"/>
      <c r="AV41" s="19"/>
      <c r="AW41" s="19"/>
      <c r="AX41" s="19"/>
      <c r="AY41" s="19"/>
      <c r="AZ41" s="19"/>
      <c r="BA41" s="40"/>
      <c r="BB41" s="19"/>
      <c r="BC41" s="19"/>
      <c r="BD41" s="19"/>
      <c r="BE41" s="19"/>
      <c r="BF41" s="19">
        <v>2</v>
      </c>
      <c r="BG41" s="19"/>
      <c r="BH41" s="19"/>
      <c r="BI41" s="19"/>
      <c r="BJ41" s="40"/>
      <c r="BK41" s="19"/>
      <c r="BL41" s="19"/>
      <c r="BM41" s="19"/>
      <c r="BN41" s="19"/>
      <c r="BO41" s="19"/>
      <c r="BP41" s="19"/>
      <c r="BQ41" s="19">
        <v>8</v>
      </c>
      <c r="BR41" s="19"/>
      <c r="BS41" s="40"/>
      <c r="BT41" s="19"/>
      <c r="BU41" s="19"/>
      <c r="BV41" s="19"/>
      <c r="BW41" s="19"/>
      <c r="BX41" s="19">
        <v>1.5</v>
      </c>
      <c r="BY41" s="19"/>
      <c r="BZ41" s="19"/>
      <c r="CA41" s="19"/>
      <c r="CB41" s="40"/>
      <c r="CC41" s="19"/>
      <c r="CD41" s="19"/>
      <c r="CE41" s="19"/>
      <c r="CF41" s="19"/>
      <c r="CG41" s="19">
        <v>9.5</v>
      </c>
      <c r="CH41" s="19"/>
      <c r="CI41" s="19"/>
      <c r="CJ41" s="19"/>
      <c r="CK41" s="40"/>
      <c r="CL41" s="19"/>
      <c r="CM41" s="19"/>
      <c r="CN41" s="19"/>
      <c r="CO41" s="19"/>
      <c r="CP41" s="19">
        <v>8</v>
      </c>
      <c r="CQ41" s="19"/>
      <c r="CR41" s="19">
        <v>8</v>
      </c>
      <c r="CS41" s="19"/>
      <c r="CT41" s="40"/>
      <c r="CU41" s="19"/>
      <c r="CV41" s="19"/>
      <c r="CW41" s="19"/>
      <c r="CX41" s="19"/>
      <c r="CY41" s="19">
        <v>5</v>
      </c>
      <c r="CZ41" s="19" t="s">
        <v>77</v>
      </c>
      <c r="DA41" s="19"/>
      <c r="DB41" s="19">
        <v>13.5</v>
      </c>
      <c r="DC41" s="19"/>
      <c r="DD41" s="40"/>
      <c r="DE41" s="19"/>
      <c r="DF41" s="19"/>
      <c r="DG41" s="19"/>
      <c r="DH41" s="19">
        <v>3</v>
      </c>
      <c r="DI41" s="19"/>
      <c r="DJ41" s="19"/>
      <c r="DK41" s="19"/>
      <c r="DL41" s="19"/>
      <c r="DM41" s="40"/>
      <c r="DN41" s="19"/>
      <c r="DO41" s="19"/>
      <c r="DP41" s="19"/>
      <c r="DQ41" s="19"/>
      <c r="DR41" s="19">
        <v>18</v>
      </c>
      <c r="DS41" s="19"/>
      <c r="DT41" s="19"/>
      <c r="DU41" s="19"/>
      <c r="DV41" s="40"/>
      <c r="DW41" s="74">
        <f ca="1" t="shared" si="31"/>
        <v>5.05</v>
      </c>
      <c r="DX41" s="44">
        <f t="shared" si="16"/>
        <v>3</v>
      </c>
      <c r="DY41" s="44">
        <f ca="1" t="shared" si="21"/>
        <v>2.05</v>
      </c>
      <c r="DZ41" s="19">
        <f t="shared" si="22"/>
        <v>37.5</v>
      </c>
      <c r="EA41" s="19">
        <f t="shared" si="23"/>
        <v>52.5</v>
      </c>
      <c r="EB41" s="45">
        <f t="shared" si="24"/>
        <v>0</v>
      </c>
      <c r="EC41" s="46">
        <f t="shared" si="25"/>
        <v>0</v>
      </c>
      <c r="ED41" s="19">
        <f t="shared" si="26"/>
        <v>0</v>
      </c>
      <c r="EE41" s="19">
        <f t="shared" si="27"/>
        <v>0</v>
      </c>
      <c r="EF41" s="19">
        <f t="shared" si="28"/>
        <v>8</v>
      </c>
      <c r="EG41" s="19">
        <f t="shared" si="29"/>
        <v>0</v>
      </c>
    </row>
    <row r="42" hidden="1" customHeight="1" spans="1:137">
      <c r="A42" s="32">
        <f t="shared" si="30"/>
        <v>40</v>
      </c>
      <c r="B42" s="31" t="s">
        <v>155</v>
      </c>
      <c r="C42" s="32" t="s">
        <v>52</v>
      </c>
      <c r="D42" s="33" t="s">
        <v>149</v>
      </c>
      <c r="E42" s="33" t="s">
        <v>156</v>
      </c>
      <c r="F42" s="33" t="s">
        <v>157</v>
      </c>
      <c r="G42" s="68">
        <v>44445</v>
      </c>
      <c r="H42" s="59">
        <v>45292</v>
      </c>
      <c r="I42" s="59">
        <v>45658</v>
      </c>
      <c r="J42" s="19">
        <v>2</v>
      </c>
      <c r="K42" s="19">
        <f t="shared" si="2"/>
        <v>5</v>
      </c>
      <c r="L42" s="19">
        <v>5</v>
      </c>
      <c r="M42" s="73">
        <f t="shared" si="15"/>
        <v>0</v>
      </c>
      <c r="N42" s="19"/>
      <c r="O42" s="38">
        <v>2</v>
      </c>
      <c r="P42" s="39"/>
      <c r="Q42" s="19"/>
      <c r="R42" s="19"/>
      <c r="S42" s="19">
        <v>2</v>
      </c>
      <c r="T42" s="19"/>
      <c r="U42" s="19"/>
      <c r="V42" s="19">
        <v>1</v>
      </c>
      <c r="W42" s="40"/>
      <c r="X42" s="19">
        <v>0.5</v>
      </c>
      <c r="Y42" s="39"/>
      <c r="Z42" s="19"/>
      <c r="AA42" s="19"/>
      <c r="AB42" s="19"/>
      <c r="AC42" s="19"/>
      <c r="AD42" s="19"/>
      <c r="AE42" s="19"/>
      <c r="AF42" s="40"/>
      <c r="AG42" s="41">
        <f t="shared" si="3"/>
        <v>2.5</v>
      </c>
      <c r="AH42" s="41">
        <f t="shared" si="4"/>
        <v>-2.5</v>
      </c>
      <c r="AI42" s="41">
        <f t="shared" si="5"/>
        <v>-2.5</v>
      </c>
      <c r="AJ42" s="19"/>
      <c r="AK42" s="19"/>
      <c r="AL42" s="19"/>
      <c r="AM42" s="19"/>
      <c r="AN42" s="19"/>
      <c r="AO42" s="19"/>
      <c r="AP42" s="19"/>
      <c r="AQ42" s="19"/>
      <c r="AR42" s="40"/>
      <c r="AS42" s="19">
        <v>1</v>
      </c>
      <c r="AT42" s="19"/>
      <c r="AU42" s="19"/>
      <c r="AV42" s="19"/>
      <c r="AW42" s="19"/>
      <c r="AX42" s="19">
        <v>8</v>
      </c>
      <c r="AY42" s="19"/>
      <c r="AZ42" s="19"/>
      <c r="BA42" s="40"/>
      <c r="BB42" s="19"/>
      <c r="BC42" s="19"/>
      <c r="BD42" s="19"/>
      <c r="BE42" s="19"/>
      <c r="BF42" s="19"/>
      <c r="BG42" s="19"/>
      <c r="BH42" s="19"/>
      <c r="BI42" s="19"/>
      <c r="BJ42" s="40"/>
      <c r="BK42" s="19"/>
      <c r="BL42" s="19"/>
      <c r="BM42" s="19"/>
      <c r="BN42" s="19"/>
      <c r="BO42" s="19"/>
      <c r="BP42" s="19"/>
      <c r="BQ42" s="19">
        <v>8</v>
      </c>
      <c r="BR42" s="19">
        <v>1.5</v>
      </c>
      <c r="BS42" s="40"/>
      <c r="BT42" s="19">
        <v>1.5</v>
      </c>
      <c r="BU42" s="19"/>
      <c r="BV42" s="19"/>
      <c r="BW42" s="19"/>
      <c r="BX42" s="19"/>
      <c r="BY42" s="19">
        <v>16</v>
      </c>
      <c r="BZ42" s="19"/>
      <c r="CA42" s="19"/>
      <c r="CB42" s="40"/>
      <c r="CC42" s="19"/>
      <c r="CD42" s="19"/>
      <c r="CE42" s="19"/>
      <c r="CF42" s="19"/>
      <c r="CG42" s="19">
        <v>12</v>
      </c>
      <c r="CH42" s="19">
        <v>8</v>
      </c>
      <c r="CI42" s="19">
        <v>12</v>
      </c>
      <c r="CJ42" s="19"/>
      <c r="CK42" s="40"/>
      <c r="CL42" s="19"/>
      <c r="CM42" s="19"/>
      <c r="CN42" s="19"/>
      <c r="CO42" s="19"/>
      <c r="CP42" s="19">
        <v>15</v>
      </c>
      <c r="CQ42" s="19">
        <v>8</v>
      </c>
      <c r="CR42" s="19">
        <v>8</v>
      </c>
      <c r="CS42" s="19"/>
      <c r="CT42" s="40"/>
      <c r="CU42" s="19"/>
      <c r="CV42" s="19"/>
      <c r="CW42" s="19"/>
      <c r="CX42" s="19"/>
      <c r="CY42" s="19"/>
      <c r="CZ42" s="19"/>
      <c r="DA42" s="19"/>
      <c r="DB42" s="19">
        <v>8</v>
      </c>
      <c r="DC42" s="19"/>
      <c r="DD42" s="40"/>
      <c r="DE42" s="19"/>
      <c r="DF42" s="19"/>
      <c r="DG42" s="19"/>
      <c r="DH42" s="19"/>
      <c r="DI42" s="19">
        <v>20.5</v>
      </c>
      <c r="DJ42" s="19"/>
      <c r="DK42" s="19">
        <v>16</v>
      </c>
      <c r="DL42" s="19"/>
      <c r="DM42" s="40"/>
      <c r="DN42" s="19"/>
      <c r="DO42" s="19"/>
      <c r="DP42" s="19"/>
      <c r="DQ42" s="19"/>
      <c r="DR42" s="19"/>
      <c r="DS42" s="19">
        <v>8</v>
      </c>
      <c r="DT42" s="19"/>
      <c r="DU42" s="19"/>
      <c r="DV42" s="40"/>
      <c r="DW42" s="74">
        <f ca="1" t="shared" si="31"/>
        <v>5.05</v>
      </c>
      <c r="DX42" s="44">
        <f t="shared" si="16"/>
        <v>5</v>
      </c>
      <c r="DY42" s="44">
        <f ca="1" t="shared" si="21"/>
        <v>0.0499999999999998</v>
      </c>
      <c r="DZ42" s="19">
        <f t="shared" si="22"/>
        <v>100</v>
      </c>
      <c r="EA42" s="19">
        <f t="shared" si="23"/>
        <v>49.5</v>
      </c>
      <c r="EB42" s="45">
        <f t="shared" si="24"/>
        <v>4.5</v>
      </c>
      <c r="EC42" s="46">
        <f t="shared" si="25"/>
        <v>40</v>
      </c>
      <c r="ED42" s="19">
        <f t="shared" si="26"/>
        <v>0</v>
      </c>
      <c r="EE42" s="19">
        <f t="shared" si="27"/>
        <v>0</v>
      </c>
      <c r="EF42" s="19">
        <f t="shared" si="28"/>
        <v>0</v>
      </c>
      <c r="EG42" s="19">
        <f t="shared" si="29"/>
        <v>2.5</v>
      </c>
    </row>
    <row r="43" customFormat="1" hidden="1" customHeight="1" spans="1:137">
      <c r="A43" s="32">
        <f t="shared" si="30"/>
        <v>41</v>
      </c>
      <c r="B43" s="31" t="s">
        <v>158</v>
      </c>
      <c r="C43" s="32" t="s">
        <v>52</v>
      </c>
      <c r="D43" s="33" t="s">
        <v>110</v>
      </c>
      <c r="E43" s="33" t="s">
        <v>159</v>
      </c>
      <c r="F43" s="33" t="s">
        <v>160</v>
      </c>
      <c r="G43" s="68">
        <v>44970</v>
      </c>
      <c r="H43" s="59">
        <v>45292</v>
      </c>
      <c r="I43" s="59">
        <v>45658</v>
      </c>
      <c r="J43" s="19">
        <v>48</v>
      </c>
      <c r="K43" s="19">
        <f t="shared" si="2"/>
        <v>5</v>
      </c>
      <c r="L43" s="19">
        <v>4.5</v>
      </c>
      <c r="M43" s="73">
        <f t="shared" si="15"/>
        <v>0.5</v>
      </c>
      <c r="N43" s="19"/>
      <c r="O43" s="38">
        <v>2</v>
      </c>
      <c r="P43" s="39"/>
      <c r="Q43" s="19"/>
      <c r="R43" s="19"/>
      <c r="S43" s="19">
        <v>16</v>
      </c>
      <c r="T43" s="19"/>
      <c r="U43" s="19"/>
      <c r="V43" s="19"/>
      <c r="W43" s="40"/>
      <c r="X43" s="19"/>
      <c r="Y43" s="39"/>
      <c r="Z43" s="19"/>
      <c r="AA43" s="19"/>
      <c r="AB43" s="19"/>
      <c r="AC43" s="19">
        <v>8</v>
      </c>
      <c r="AD43" s="19"/>
      <c r="AE43" s="19"/>
      <c r="AF43" s="40"/>
      <c r="AG43" s="41">
        <f t="shared" si="3"/>
        <v>2</v>
      </c>
      <c r="AH43" s="41">
        <f t="shared" si="4"/>
        <v>-1.5</v>
      </c>
      <c r="AI43" s="41">
        <f t="shared" si="5"/>
        <v>-1.5</v>
      </c>
      <c r="AJ43" s="19"/>
      <c r="AK43" s="19">
        <v>4.5</v>
      </c>
      <c r="AL43" s="19"/>
      <c r="AM43" s="19"/>
      <c r="AN43" s="19"/>
      <c r="AO43" s="19">
        <v>32</v>
      </c>
      <c r="AP43" s="19"/>
      <c r="AQ43" s="19"/>
      <c r="AR43" s="40"/>
      <c r="AS43" s="19">
        <v>2</v>
      </c>
      <c r="AT43" s="19"/>
      <c r="AU43" s="19"/>
      <c r="AV43" s="19"/>
      <c r="AW43" s="19">
        <v>17</v>
      </c>
      <c r="AX43" s="19"/>
      <c r="AY43" s="19"/>
      <c r="AZ43" s="19"/>
      <c r="BA43" s="40"/>
      <c r="BB43" s="19"/>
      <c r="BC43" s="19"/>
      <c r="BD43" s="19"/>
      <c r="BE43" s="19"/>
      <c r="BF43" s="19"/>
      <c r="BG43" s="19">
        <v>8</v>
      </c>
      <c r="BH43" s="19"/>
      <c r="BI43" s="19"/>
      <c r="BJ43" s="40"/>
      <c r="BK43" s="19"/>
      <c r="BL43" s="19"/>
      <c r="BM43" s="19"/>
      <c r="BN43" s="19"/>
      <c r="BO43" s="19"/>
      <c r="BP43" s="19">
        <v>8</v>
      </c>
      <c r="BQ43" s="19"/>
      <c r="BR43" s="19"/>
      <c r="BS43" s="40"/>
      <c r="BT43" s="19"/>
      <c r="BU43" s="19"/>
      <c r="BV43" s="19"/>
      <c r="BW43" s="19"/>
      <c r="BX43" s="19"/>
      <c r="BY43" s="19">
        <v>16</v>
      </c>
      <c r="BZ43" s="19"/>
      <c r="CA43" s="19"/>
      <c r="CB43" s="40"/>
      <c r="CC43" s="19"/>
      <c r="CD43" s="19"/>
      <c r="CE43" s="19"/>
      <c r="CF43" s="19"/>
      <c r="CG43" s="19">
        <v>0.5</v>
      </c>
      <c r="CH43" s="19"/>
      <c r="CI43" s="19">
        <v>24</v>
      </c>
      <c r="CJ43" s="19"/>
      <c r="CK43" s="40"/>
      <c r="CL43" s="19"/>
      <c r="CM43" s="19"/>
      <c r="CN43" s="19">
        <v>1</v>
      </c>
      <c r="CO43" s="19"/>
      <c r="CP43" s="19">
        <v>2.5</v>
      </c>
      <c r="CQ43" s="19">
        <v>8</v>
      </c>
      <c r="CR43" s="19"/>
      <c r="CS43" s="19"/>
      <c r="CT43" s="40"/>
      <c r="CU43" s="19">
        <v>32</v>
      </c>
      <c r="CV43" s="19"/>
      <c r="CW43" s="19"/>
      <c r="CX43" s="19"/>
      <c r="CY43" s="19"/>
      <c r="CZ43" s="19"/>
      <c r="DA43" s="19" t="s">
        <v>60</v>
      </c>
      <c r="DB43" s="19"/>
      <c r="DC43" s="19"/>
      <c r="DD43" s="40"/>
      <c r="DE43" s="19"/>
      <c r="DF43" s="19"/>
      <c r="DG43" s="19"/>
      <c r="DH43" s="19"/>
      <c r="DI43" s="19">
        <v>0.5</v>
      </c>
      <c r="DJ43" s="19">
        <v>12</v>
      </c>
      <c r="DK43" s="19"/>
      <c r="DL43" s="19"/>
      <c r="DM43" s="40"/>
      <c r="DN43" s="19"/>
      <c r="DO43" s="19"/>
      <c r="DP43" s="19"/>
      <c r="DQ43" s="19"/>
      <c r="DR43" s="19"/>
      <c r="DS43" s="19"/>
      <c r="DT43" s="19"/>
      <c r="DU43" s="19"/>
      <c r="DV43" s="40"/>
      <c r="DW43" s="74">
        <f ca="1" t="shared" si="31"/>
        <v>5.05</v>
      </c>
      <c r="DX43" s="44">
        <f t="shared" si="16"/>
        <v>3.5</v>
      </c>
      <c r="DY43" s="44">
        <f ca="1" t="shared" si="21"/>
        <v>1.55</v>
      </c>
      <c r="DZ43" s="19">
        <f t="shared" si="22"/>
        <v>124</v>
      </c>
      <c r="EA43" s="19">
        <f t="shared" si="23"/>
        <v>36.5</v>
      </c>
      <c r="EB43" s="45">
        <f t="shared" si="24"/>
        <v>3.5</v>
      </c>
      <c r="EC43" s="46">
        <f t="shared" si="25"/>
        <v>108</v>
      </c>
      <c r="ED43" s="19">
        <f t="shared" si="26"/>
        <v>4.5</v>
      </c>
      <c r="EE43" s="19">
        <f t="shared" si="27"/>
        <v>1</v>
      </c>
      <c r="EF43" s="19">
        <f t="shared" si="28"/>
        <v>0</v>
      </c>
      <c r="EG43" s="19">
        <f t="shared" si="29"/>
        <v>0</v>
      </c>
    </row>
    <row r="44" hidden="1" customHeight="1" spans="1:137">
      <c r="A44" s="32">
        <f t="shared" si="30"/>
        <v>42</v>
      </c>
      <c r="B44" s="31" t="s">
        <v>161</v>
      </c>
      <c r="C44" s="32" t="s">
        <v>52</v>
      </c>
      <c r="D44" s="33" t="s">
        <v>119</v>
      </c>
      <c r="E44" s="33" t="s">
        <v>138</v>
      </c>
      <c r="F44" s="33" t="s">
        <v>121</v>
      </c>
      <c r="G44" s="68">
        <v>44789</v>
      </c>
      <c r="H44" s="59">
        <v>45292</v>
      </c>
      <c r="I44" s="59">
        <v>45658</v>
      </c>
      <c r="J44" s="19">
        <v>0</v>
      </c>
      <c r="K44" s="19">
        <f t="shared" si="2"/>
        <v>5</v>
      </c>
      <c r="L44" s="19">
        <v>5</v>
      </c>
      <c r="M44" s="73">
        <f t="shared" si="15"/>
        <v>0</v>
      </c>
      <c r="N44" s="19"/>
      <c r="O44" s="38">
        <v>3.5</v>
      </c>
      <c r="P44" s="39"/>
      <c r="Q44" s="19"/>
      <c r="R44" s="19"/>
      <c r="S44" s="19"/>
      <c r="T44" s="19"/>
      <c r="U44" s="19"/>
      <c r="V44" s="19"/>
      <c r="W44" s="40"/>
      <c r="X44" s="19">
        <v>1</v>
      </c>
      <c r="Y44" s="39">
        <v>1.5</v>
      </c>
      <c r="Z44" s="19">
        <v>0.5</v>
      </c>
      <c r="AA44" s="19"/>
      <c r="AB44" s="19"/>
      <c r="AC44" s="19"/>
      <c r="AD44" s="19"/>
      <c r="AE44" s="19"/>
      <c r="AF44" s="40"/>
      <c r="AG44" s="41">
        <f t="shared" si="3"/>
        <v>4.5</v>
      </c>
      <c r="AH44" s="41">
        <f t="shared" si="4"/>
        <v>-4.5</v>
      </c>
      <c r="AI44" s="41">
        <f t="shared" si="5"/>
        <v>-4.5</v>
      </c>
      <c r="AJ44" s="19">
        <v>0.5</v>
      </c>
      <c r="AK44" s="19">
        <v>4</v>
      </c>
      <c r="AL44" s="19"/>
      <c r="AM44" s="19"/>
      <c r="AN44" s="19"/>
      <c r="AO44" s="19"/>
      <c r="AP44" s="19"/>
      <c r="AQ44" s="19"/>
      <c r="AR44" s="40"/>
      <c r="AS44" s="19"/>
      <c r="AT44" s="19">
        <v>20</v>
      </c>
      <c r="AU44" s="19"/>
      <c r="AV44" s="19"/>
      <c r="AW44" s="19"/>
      <c r="AX44" s="19"/>
      <c r="AY44" s="19"/>
      <c r="AZ44" s="19"/>
      <c r="BA44" s="40"/>
      <c r="BB44" s="19"/>
      <c r="BC44" s="19">
        <v>18</v>
      </c>
      <c r="BD44" s="19"/>
      <c r="BE44" s="19"/>
      <c r="BF44" s="19"/>
      <c r="BG44" s="19"/>
      <c r="BH44" s="19"/>
      <c r="BI44" s="19"/>
      <c r="BJ44" s="40"/>
      <c r="BK44" s="19"/>
      <c r="BL44" s="19">
        <v>8</v>
      </c>
      <c r="BM44" s="19"/>
      <c r="BN44" s="19"/>
      <c r="BO44" s="19"/>
      <c r="BP44" s="19"/>
      <c r="BQ44" s="19"/>
      <c r="BR44" s="19"/>
      <c r="BS44" s="40"/>
      <c r="BT44" s="19"/>
      <c r="BU44" s="19">
        <v>2</v>
      </c>
      <c r="BV44" s="19"/>
      <c r="BW44" s="19"/>
      <c r="BX44" s="19"/>
      <c r="BY44" s="19"/>
      <c r="BZ44" s="19">
        <v>8</v>
      </c>
      <c r="CA44" s="19"/>
      <c r="CB44" s="40"/>
      <c r="CC44" s="19"/>
      <c r="CD44" s="19"/>
      <c r="CE44" s="19"/>
      <c r="CF44" s="19"/>
      <c r="CG44" s="19"/>
      <c r="CH44" s="19"/>
      <c r="CI44" s="19">
        <v>8</v>
      </c>
      <c r="CJ44" s="19"/>
      <c r="CK44" s="40"/>
      <c r="CL44" s="19"/>
      <c r="CM44" s="19">
        <v>28</v>
      </c>
      <c r="CN44" s="19"/>
      <c r="CO44" s="19"/>
      <c r="CP44" s="19">
        <v>16</v>
      </c>
      <c r="CQ44" s="19"/>
      <c r="CR44" s="19"/>
      <c r="CS44" s="19"/>
      <c r="CT44" s="40"/>
      <c r="CU44" s="19"/>
      <c r="CV44" s="19"/>
      <c r="CW44" s="19" t="s">
        <v>117</v>
      </c>
      <c r="CX44" s="19"/>
      <c r="CY44" s="19"/>
      <c r="CZ44" s="19"/>
      <c r="DA44" s="19"/>
      <c r="DB44" s="19"/>
      <c r="DC44" s="19"/>
      <c r="DD44" s="40"/>
      <c r="DE44" s="19"/>
      <c r="DF44" s="19"/>
      <c r="DG44" s="19">
        <v>0.5</v>
      </c>
      <c r="DH44" s="19"/>
      <c r="DI44" s="19"/>
      <c r="DJ44" s="19"/>
      <c r="DK44" s="19"/>
      <c r="DL44" s="19"/>
      <c r="DM44" s="40"/>
      <c r="DN44" s="19"/>
      <c r="DO44" s="19"/>
      <c r="DP44" s="19"/>
      <c r="DQ44" s="19"/>
      <c r="DR44" s="19"/>
      <c r="DS44" s="19"/>
      <c r="DT44" s="19">
        <v>8</v>
      </c>
      <c r="DU44" s="19"/>
      <c r="DV44" s="40"/>
      <c r="DW44" s="74">
        <f ca="1" t="shared" si="31"/>
        <v>5.05</v>
      </c>
      <c r="DX44" s="44">
        <f t="shared" si="16"/>
        <v>5</v>
      </c>
      <c r="DY44" s="44">
        <f ca="1" t="shared" si="21"/>
        <v>0.0499999999999998</v>
      </c>
      <c r="DZ44" s="19">
        <f t="shared" si="22"/>
        <v>24</v>
      </c>
      <c r="EA44" s="19">
        <f t="shared" si="23"/>
        <v>16</v>
      </c>
      <c r="EB44" s="45">
        <f t="shared" si="24"/>
        <v>8</v>
      </c>
      <c r="EC44" s="46">
        <f t="shared" si="25"/>
        <v>0</v>
      </c>
      <c r="ED44" s="19">
        <f t="shared" si="26"/>
        <v>90.5</v>
      </c>
      <c r="EE44" s="19">
        <f t="shared" si="27"/>
        <v>1</v>
      </c>
      <c r="EF44" s="19">
        <f t="shared" si="28"/>
        <v>0</v>
      </c>
      <c r="EG44" s="19">
        <f t="shared" si="29"/>
        <v>0</v>
      </c>
    </row>
    <row r="45" customFormat="1" hidden="1" customHeight="1" spans="1:137">
      <c r="A45" s="32">
        <f t="shared" si="30"/>
        <v>43</v>
      </c>
      <c r="B45" s="31" t="s">
        <v>162</v>
      </c>
      <c r="C45" s="32" t="s">
        <v>52</v>
      </c>
      <c r="D45" s="33" t="s">
        <v>149</v>
      </c>
      <c r="E45" s="33" t="s">
        <v>150</v>
      </c>
      <c r="F45" s="33" t="s">
        <v>128</v>
      </c>
      <c r="G45" s="68">
        <v>45050</v>
      </c>
      <c r="H45" s="59">
        <v>45292</v>
      </c>
      <c r="I45" s="59">
        <v>45658</v>
      </c>
      <c r="J45" s="19">
        <v>4</v>
      </c>
      <c r="K45" s="19">
        <f t="shared" si="2"/>
        <v>5</v>
      </c>
      <c r="L45" s="19">
        <v>5</v>
      </c>
      <c r="M45" s="73">
        <f t="shared" si="15"/>
        <v>0</v>
      </c>
      <c r="N45" s="19"/>
      <c r="O45" s="38">
        <v>1</v>
      </c>
      <c r="P45" s="39"/>
      <c r="Q45" s="19"/>
      <c r="R45" s="19"/>
      <c r="S45" s="19">
        <v>1</v>
      </c>
      <c r="T45" s="19"/>
      <c r="U45" s="19"/>
      <c r="V45" s="19"/>
      <c r="W45" s="40"/>
      <c r="X45" s="19">
        <v>2</v>
      </c>
      <c r="Y45" s="39"/>
      <c r="Z45" s="19"/>
      <c r="AA45" s="19"/>
      <c r="AB45" s="19">
        <v>3</v>
      </c>
      <c r="AC45" s="19"/>
      <c r="AD45" s="19">
        <v>8</v>
      </c>
      <c r="AE45" s="19"/>
      <c r="AF45" s="40"/>
      <c r="AG45" s="41">
        <f t="shared" si="3"/>
        <v>3</v>
      </c>
      <c r="AH45" s="41">
        <f t="shared" si="4"/>
        <v>-3</v>
      </c>
      <c r="AI45" s="41">
        <f t="shared" si="5"/>
        <v>-3</v>
      </c>
      <c r="AJ45" s="19">
        <v>1</v>
      </c>
      <c r="AK45" s="19"/>
      <c r="AL45" s="19">
        <v>1</v>
      </c>
      <c r="AM45" s="19"/>
      <c r="AN45" s="19"/>
      <c r="AO45" s="19"/>
      <c r="AP45" s="19">
        <v>8</v>
      </c>
      <c r="AQ45" s="19"/>
      <c r="AR45" s="40"/>
      <c r="AS45" s="19"/>
      <c r="AT45" s="19"/>
      <c r="AU45" s="19"/>
      <c r="AV45" s="19"/>
      <c r="AW45" s="19">
        <v>8</v>
      </c>
      <c r="AX45" s="19">
        <v>4</v>
      </c>
      <c r="AY45" s="19"/>
      <c r="AZ45" s="19"/>
      <c r="BA45" s="40"/>
      <c r="BB45" s="19"/>
      <c r="BC45" s="19">
        <v>1</v>
      </c>
      <c r="BD45" s="19"/>
      <c r="BE45" s="19"/>
      <c r="BF45" s="19">
        <v>8</v>
      </c>
      <c r="BG45" s="19"/>
      <c r="BH45" s="19"/>
      <c r="BI45" s="19"/>
      <c r="BJ45" s="40"/>
      <c r="BK45" s="19"/>
      <c r="BL45" s="19">
        <v>1</v>
      </c>
      <c r="BM45" s="19"/>
      <c r="BN45" s="19"/>
      <c r="BO45" s="19"/>
      <c r="BP45" s="19"/>
      <c r="BQ45" s="19"/>
      <c r="BR45" s="19"/>
      <c r="BS45" s="40"/>
      <c r="BT45" s="19"/>
      <c r="BU45" s="19">
        <v>1</v>
      </c>
      <c r="BV45" s="19"/>
      <c r="BW45" s="19"/>
      <c r="BX45" s="19">
        <v>4</v>
      </c>
      <c r="BY45" s="19"/>
      <c r="BZ45" s="19">
        <v>4</v>
      </c>
      <c r="CA45" s="19"/>
      <c r="CB45" s="40"/>
      <c r="CC45" s="19"/>
      <c r="CD45" s="19"/>
      <c r="CE45" s="19"/>
      <c r="CF45" s="19"/>
      <c r="CG45" s="19">
        <v>4</v>
      </c>
      <c r="CH45" s="19"/>
      <c r="CI45" s="19">
        <v>16</v>
      </c>
      <c r="CJ45" s="19"/>
      <c r="CK45" s="40"/>
      <c r="CL45" s="19"/>
      <c r="CM45" s="19"/>
      <c r="CN45" s="19"/>
      <c r="CO45" s="19"/>
      <c r="CP45" s="19">
        <v>2.5</v>
      </c>
      <c r="CQ45" s="19">
        <v>8</v>
      </c>
      <c r="CR45" s="19">
        <v>12</v>
      </c>
      <c r="CS45" s="19"/>
      <c r="CT45" s="40"/>
      <c r="CU45" s="19"/>
      <c r="CV45" s="19"/>
      <c r="CW45" s="19"/>
      <c r="CX45" s="19"/>
      <c r="CY45" s="19"/>
      <c r="CZ45" s="19" t="s">
        <v>70</v>
      </c>
      <c r="DA45" s="19"/>
      <c r="DB45" s="19">
        <v>20</v>
      </c>
      <c r="DC45" s="19"/>
      <c r="DD45" s="40"/>
      <c r="DE45" s="19"/>
      <c r="DF45" s="19"/>
      <c r="DG45" s="19"/>
      <c r="DH45" s="19"/>
      <c r="DI45" s="19">
        <v>9.5</v>
      </c>
      <c r="DJ45" s="19"/>
      <c r="DK45" s="19">
        <v>5</v>
      </c>
      <c r="DL45" s="19"/>
      <c r="DM45" s="40"/>
      <c r="DN45" s="19">
        <v>1</v>
      </c>
      <c r="DO45" s="19"/>
      <c r="DP45" s="19"/>
      <c r="DQ45" s="19"/>
      <c r="DR45" s="19">
        <v>2</v>
      </c>
      <c r="DS45" s="19">
        <v>9</v>
      </c>
      <c r="DT45" s="19"/>
      <c r="DU45" s="19"/>
      <c r="DV45" s="40"/>
      <c r="DW45" s="74">
        <f ca="1" t="shared" si="31"/>
        <v>5.05</v>
      </c>
      <c r="DX45" s="44">
        <f t="shared" si="16"/>
        <v>5</v>
      </c>
      <c r="DY45" s="44">
        <f ca="1" t="shared" si="21"/>
        <v>0.0499999999999998</v>
      </c>
      <c r="DZ45" s="19">
        <f t="shared" si="22"/>
        <v>94</v>
      </c>
      <c r="EA45" s="19">
        <f t="shared" si="23"/>
        <v>46</v>
      </c>
      <c r="EB45" s="45">
        <f t="shared" si="24"/>
        <v>31</v>
      </c>
      <c r="EC45" s="46">
        <f t="shared" si="25"/>
        <v>17</v>
      </c>
      <c r="ED45" s="19">
        <f t="shared" si="26"/>
        <v>3</v>
      </c>
      <c r="EE45" s="19">
        <f t="shared" si="27"/>
        <v>1</v>
      </c>
      <c r="EF45" s="19">
        <f t="shared" si="28"/>
        <v>0</v>
      </c>
      <c r="EG45" s="19">
        <f t="shared" si="29"/>
        <v>0</v>
      </c>
    </row>
    <row r="46" customFormat="1" hidden="1" customHeight="1" spans="1:137">
      <c r="A46" s="32">
        <f t="shared" si="30"/>
        <v>44</v>
      </c>
      <c r="B46" s="31" t="s">
        <v>163</v>
      </c>
      <c r="C46" s="32" t="s">
        <v>52</v>
      </c>
      <c r="D46" s="33" t="s">
        <v>149</v>
      </c>
      <c r="E46" s="33" t="s">
        <v>150</v>
      </c>
      <c r="F46" s="33" t="s">
        <v>134</v>
      </c>
      <c r="G46" s="68">
        <v>45036</v>
      </c>
      <c r="H46" s="59">
        <v>45292</v>
      </c>
      <c r="I46" s="59">
        <v>45658</v>
      </c>
      <c r="J46" s="19">
        <v>12</v>
      </c>
      <c r="K46" s="19">
        <f t="shared" si="2"/>
        <v>5</v>
      </c>
      <c r="L46" s="19">
        <v>4.5</v>
      </c>
      <c r="M46" s="73">
        <f t="shared" si="15"/>
        <v>0.5</v>
      </c>
      <c r="N46" s="19"/>
      <c r="O46" s="38"/>
      <c r="P46" s="39"/>
      <c r="Q46" s="19"/>
      <c r="R46" s="19"/>
      <c r="S46" s="19"/>
      <c r="T46" s="19">
        <v>7</v>
      </c>
      <c r="U46" s="19">
        <v>6.5</v>
      </c>
      <c r="V46" s="19"/>
      <c r="W46" s="40"/>
      <c r="X46" s="19">
        <v>4</v>
      </c>
      <c r="Y46" s="39"/>
      <c r="Z46" s="19"/>
      <c r="AA46" s="19"/>
      <c r="AB46" s="19"/>
      <c r="AC46" s="19"/>
      <c r="AD46" s="19"/>
      <c r="AE46" s="19"/>
      <c r="AF46" s="40"/>
      <c r="AG46" s="41">
        <f t="shared" si="3"/>
        <v>4</v>
      </c>
      <c r="AH46" s="41">
        <f t="shared" si="4"/>
        <v>-3.5</v>
      </c>
      <c r="AI46" s="41">
        <f t="shared" si="5"/>
        <v>-3.5</v>
      </c>
      <c r="AJ46" s="19"/>
      <c r="AK46" s="19"/>
      <c r="AL46" s="19"/>
      <c r="AM46" s="19"/>
      <c r="AN46" s="19">
        <v>2</v>
      </c>
      <c r="AO46" s="19"/>
      <c r="AP46" s="19">
        <v>6.5</v>
      </c>
      <c r="AQ46" s="19"/>
      <c r="AR46" s="40"/>
      <c r="AS46" s="19">
        <v>0.5</v>
      </c>
      <c r="AT46" s="19"/>
      <c r="AU46" s="19"/>
      <c r="AV46" s="19"/>
      <c r="AW46" s="19"/>
      <c r="AX46" s="19">
        <v>7</v>
      </c>
      <c r="AY46" s="19"/>
      <c r="AZ46" s="19"/>
      <c r="BA46" s="40"/>
      <c r="BB46" s="19"/>
      <c r="BC46" s="19"/>
      <c r="BD46" s="19"/>
      <c r="BE46" s="19"/>
      <c r="BF46" s="19"/>
      <c r="BG46" s="19"/>
      <c r="BH46" s="19"/>
      <c r="BI46" s="19"/>
      <c r="BJ46" s="40"/>
      <c r="BK46" s="19"/>
      <c r="BL46" s="19"/>
      <c r="BM46" s="19"/>
      <c r="BN46" s="19"/>
      <c r="BO46" s="19"/>
      <c r="BP46" s="19">
        <v>8</v>
      </c>
      <c r="BQ46" s="19">
        <v>6</v>
      </c>
      <c r="BR46" s="19"/>
      <c r="BS46" s="40"/>
      <c r="BT46" s="19"/>
      <c r="BU46" s="19"/>
      <c r="BV46" s="19"/>
      <c r="BW46" s="19"/>
      <c r="BX46" s="19">
        <v>7</v>
      </c>
      <c r="BY46" s="19"/>
      <c r="BZ46" s="19"/>
      <c r="CA46" s="19"/>
      <c r="CB46" s="40"/>
      <c r="CC46" s="19"/>
      <c r="CD46" s="19"/>
      <c r="CE46" s="19"/>
      <c r="CF46" s="19"/>
      <c r="CG46" s="19"/>
      <c r="CH46" s="19">
        <v>8</v>
      </c>
      <c r="CI46" s="19"/>
      <c r="CJ46" s="19"/>
      <c r="CK46" s="40"/>
      <c r="CL46" s="19"/>
      <c r="CM46" s="19"/>
      <c r="CN46" s="19"/>
      <c r="CO46" s="19"/>
      <c r="CP46" s="19"/>
      <c r="CQ46" s="19">
        <v>8</v>
      </c>
      <c r="CR46" s="19"/>
      <c r="CS46" s="19"/>
      <c r="CT46" s="40"/>
      <c r="CU46" s="19"/>
      <c r="CV46" s="19"/>
      <c r="CW46" s="19"/>
      <c r="CX46" s="19"/>
      <c r="CY46" s="19"/>
      <c r="CZ46" s="19"/>
      <c r="DA46" s="19"/>
      <c r="DB46" s="19"/>
      <c r="DC46" s="19"/>
      <c r="DD46" s="40"/>
      <c r="DE46" s="19"/>
      <c r="DF46" s="19"/>
      <c r="DG46" s="19"/>
      <c r="DH46" s="19"/>
      <c r="DI46" s="19"/>
      <c r="DJ46" s="19"/>
      <c r="DK46" s="19"/>
      <c r="DL46" s="19"/>
      <c r="DM46" s="40"/>
      <c r="DN46" s="19"/>
      <c r="DO46" s="19"/>
      <c r="DP46" s="19"/>
      <c r="DQ46" s="19"/>
      <c r="DR46" s="19"/>
      <c r="DS46" s="19">
        <v>9</v>
      </c>
      <c r="DT46" s="19"/>
      <c r="DU46" s="19"/>
      <c r="DV46" s="40"/>
      <c r="DW46" s="74">
        <f ca="1" t="shared" si="31"/>
        <v>5.05</v>
      </c>
      <c r="DX46" s="44">
        <f t="shared" si="16"/>
        <v>4</v>
      </c>
      <c r="DY46" s="44">
        <f ca="1" t="shared" si="21"/>
        <v>1.05</v>
      </c>
      <c r="DZ46" s="19">
        <f t="shared" si="22"/>
        <v>66</v>
      </c>
      <c r="EA46" s="19">
        <f t="shared" si="23"/>
        <v>9</v>
      </c>
      <c r="EB46" s="45">
        <f t="shared" si="24"/>
        <v>22</v>
      </c>
      <c r="EC46" s="46">
        <f t="shared" si="25"/>
        <v>40</v>
      </c>
      <c r="ED46" s="19">
        <f t="shared" si="26"/>
        <v>0</v>
      </c>
      <c r="EE46" s="19">
        <f t="shared" si="27"/>
        <v>0</v>
      </c>
      <c r="EF46" s="19">
        <f t="shared" si="28"/>
        <v>0</v>
      </c>
      <c r="EG46" s="19">
        <f t="shared" si="29"/>
        <v>0</v>
      </c>
    </row>
    <row r="47" hidden="1" customHeight="1" spans="1:137">
      <c r="A47" s="32">
        <f t="shared" si="30"/>
        <v>45</v>
      </c>
      <c r="B47" s="31" t="s">
        <v>164</v>
      </c>
      <c r="C47" s="32" t="s">
        <v>52</v>
      </c>
      <c r="D47" s="33" t="s">
        <v>119</v>
      </c>
      <c r="E47" s="33" t="s">
        <v>138</v>
      </c>
      <c r="F47" s="33" t="s">
        <v>165</v>
      </c>
      <c r="G47" s="68">
        <v>42709</v>
      </c>
      <c r="H47" s="59">
        <v>45292</v>
      </c>
      <c r="I47" s="59">
        <v>45658</v>
      </c>
      <c r="J47" s="19">
        <v>0.25</v>
      </c>
      <c r="K47" s="19">
        <f t="shared" si="2"/>
        <v>5</v>
      </c>
      <c r="L47" s="19">
        <v>5</v>
      </c>
      <c r="M47" s="73">
        <f t="shared" si="15"/>
        <v>0</v>
      </c>
      <c r="N47" s="19"/>
      <c r="O47" s="38">
        <v>3.5</v>
      </c>
      <c r="P47" s="39"/>
      <c r="Q47" s="19"/>
      <c r="R47" s="19"/>
      <c r="S47" s="19"/>
      <c r="T47" s="19"/>
      <c r="U47" s="19"/>
      <c r="V47" s="19"/>
      <c r="W47" s="40"/>
      <c r="X47" s="19"/>
      <c r="Y47" s="39"/>
      <c r="Z47" s="19"/>
      <c r="AA47" s="19"/>
      <c r="AB47" s="19"/>
      <c r="AC47" s="19"/>
      <c r="AD47" s="19">
        <v>8</v>
      </c>
      <c r="AE47" s="19"/>
      <c r="AF47" s="40"/>
      <c r="AG47" s="41">
        <f t="shared" si="3"/>
        <v>3.5</v>
      </c>
      <c r="AH47" s="41">
        <f t="shared" si="4"/>
        <v>-3.5</v>
      </c>
      <c r="AI47" s="41">
        <f t="shared" si="5"/>
        <v>-3.5</v>
      </c>
      <c r="AJ47" s="19">
        <v>1</v>
      </c>
      <c r="AK47" s="19"/>
      <c r="AL47" s="19"/>
      <c r="AM47" s="19"/>
      <c r="AN47" s="19">
        <v>8</v>
      </c>
      <c r="AO47" s="19"/>
      <c r="AP47" s="19">
        <v>32</v>
      </c>
      <c r="AQ47" s="19"/>
      <c r="AR47" s="40"/>
      <c r="AS47" s="19"/>
      <c r="AT47" s="19"/>
      <c r="AU47" s="19"/>
      <c r="AV47" s="19"/>
      <c r="AW47" s="19">
        <v>26</v>
      </c>
      <c r="AX47" s="19"/>
      <c r="AY47" s="19"/>
      <c r="AZ47" s="19"/>
      <c r="BA47" s="40"/>
      <c r="BB47" s="19"/>
      <c r="BC47" s="19"/>
      <c r="BD47" s="19"/>
      <c r="BE47" s="19"/>
      <c r="BF47" s="19">
        <v>4.5</v>
      </c>
      <c r="BG47" s="19"/>
      <c r="BH47" s="19"/>
      <c r="BI47" s="19"/>
      <c r="BJ47" s="40"/>
      <c r="BK47" s="19">
        <v>0.5</v>
      </c>
      <c r="BL47" s="19">
        <v>9.5</v>
      </c>
      <c r="BM47" s="19"/>
      <c r="BN47" s="19"/>
      <c r="BO47" s="19">
        <v>1.5</v>
      </c>
      <c r="BP47" s="19"/>
      <c r="BQ47" s="19"/>
      <c r="BR47" s="19"/>
      <c r="BS47" s="40"/>
      <c r="BT47" s="19"/>
      <c r="BU47" s="19">
        <v>3.5</v>
      </c>
      <c r="BV47" s="19"/>
      <c r="BW47" s="19"/>
      <c r="BX47" s="19"/>
      <c r="BY47" s="19"/>
      <c r="BZ47" s="19">
        <v>8</v>
      </c>
      <c r="CA47" s="19"/>
      <c r="CB47" s="40"/>
      <c r="CC47" s="19"/>
      <c r="CD47" s="19"/>
      <c r="CE47" s="19"/>
      <c r="CF47" s="19"/>
      <c r="CG47" s="19">
        <v>8</v>
      </c>
      <c r="CH47" s="19"/>
      <c r="CI47" s="19">
        <v>8</v>
      </c>
      <c r="CJ47" s="19"/>
      <c r="CK47" s="40"/>
      <c r="CL47" s="19"/>
      <c r="CM47" s="19">
        <v>5.5</v>
      </c>
      <c r="CN47" s="19"/>
      <c r="CO47" s="19"/>
      <c r="CP47" s="19">
        <v>8</v>
      </c>
      <c r="CQ47" s="19"/>
      <c r="CR47" s="19">
        <v>8</v>
      </c>
      <c r="CS47" s="19"/>
      <c r="CT47" s="40"/>
      <c r="CU47" s="19"/>
      <c r="CV47" s="19"/>
      <c r="CW47" s="19"/>
      <c r="CX47" s="19"/>
      <c r="CY47" s="19"/>
      <c r="CZ47" s="19"/>
      <c r="DA47" s="19"/>
      <c r="DB47" s="19"/>
      <c r="DC47" s="19"/>
      <c r="DD47" s="40"/>
      <c r="DE47" s="19"/>
      <c r="DF47" s="19"/>
      <c r="DG47" s="19"/>
      <c r="DH47" s="19"/>
      <c r="DI47" s="19"/>
      <c r="DJ47" s="19"/>
      <c r="DK47" s="19">
        <v>23</v>
      </c>
      <c r="DL47" s="19"/>
      <c r="DM47" s="40"/>
      <c r="DN47" s="19"/>
      <c r="DO47" s="19"/>
      <c r="DP47" s="19"/>
      <c r="DQ47" s="19"/>
      <c r="DR47" s="19">
        <v>8</v>
      </c>
      <c r="DS47" s="19"/>
      <c r="DT47" s="19">
        <v>34.5</v>
      </c>
      <c r="DU47" s="19"/>
      <c r="DV47" s="40"/>
      <c r="DW47" s="74">
        <f ca="1" t="shared" si="31"/>
        <v>5.05</v>
      </c>
      <c r="DX47" s="44">
        <f t="shared" si="16"/>
        <v>5</v>
      </c>
      <c r="DY47" s="44">
        <f ca="1" t="shared" si="21"/>
        <v>0.0499999999999998</v>
      </c>
      <c r="DZ47" s="19">
        <f t="shared" si="22"/>
        <v>121.5</v>
      </c>
      <c r="EA47" s="19">
        <f t="shared" si="23"/>
        <v>64</v>
      </c>
      <c r="EB47" s="45">
        <f t="shared" si="24"/>
        <v>57.75</v>
      </c>
      <c r="EC47" s="46">
        <f t="shared" si="25"/>
        <v>0</v>
      </c>
      <c r="ED47" s="19">
        <f t="shared" si="26"/>
        <v>18.5</v>
      </c>
      <c r="EE47" s="19">
        <f t="shared" si="27"/>
        <v>0</v>
      </c>
      <c r="EF47" s="19">
        <f t="shared" si="28"/>
        <v>0</v>
      </c>
      <c r="EG47" s="19">
        <f t="shared" si="29"/>
        <v>0</v>
      </c>
    </row>
    <row r="48" hidden="1" customHeight="1" spans="1:137">
      <c r="A48" s="32">
        <f t="shared" si="30"/>
        <v>46</v>
      </c>
      <c r="B48" s="31" t="s">
        <v>166</v>
      </c>
      <c r="C48" s="32" t="s">
        <v>52</v>
      </c>
      <c r="D48" s="33" t="s">
        <v>119</v>
      </c>
      <c r="E48" s="33" t="s">
        <v>138</v>
      </c>
      <c r="F48" s="33" t="s">
        <v>167</v>
      </c>
      <c r="G48" s="68">
        <v>43997</v>
      </c>
      <c r="H48" s="59">
        <v>45292</v>
      </c>
      <c r="I48" s="59">
        <v>45658</v>
      </c>
      <c r="J48" s="19">
        <v>16</v>
      </c>
      <c r="K48" s="19">
        <f t="shared" si="2"/>
        <v>5</v>
      </c>
      <c r="L48" s="19">
        <v>5</v>
      </c>
      <c r="M48" s="73">
        <f t="shared" si="15"/>
        <v>0</v>
      </c>
      <c r="N48" s="19"/>
      <c r="O48" s="38">
        <v>2</v>
      </c>
      <c r="P48" s="39"/>
      <c r="Q48" s="19" t="s">
        <v>63</v>
      </c>
      <c r="R48" s="19"/>
      <c r="S48" s="19">
        <v>8</v>
      </c>
      <c r="T48" s="19"/>
      <c r="U48" s="19">
        <v>8</v>
      </c>
      <c r="V48" s="19"/>
      <c r="W48" s="40"/>
      <c r="X48" s="19"/>
      <c r="Y48" s="39"/>
      <c r="Z48" s="19"/>
      <c r="AA48" s="19"/>
      <c r="AB48" s="19">
        <v>3</v>
      </c>
      <c r="AC48" s="19"/>
      <c r="AD48" s="19">
        <v>8</v>
      </c>
      <c r="AE48" s="19"/>
      <c r="AF48" s="40"/>
      <c r="AG48" s="41">
        <f t="shared" si="3"/>
        <v>2</v>
      </c>
      <c r="AH48" s="41">
        <f t="shared" si="4"/>
        <v>-2</v>
      </c>
      <c r="AI48" s="41">
        <f t="shared" si="5"/>
        <v>-2</v>
      </c>
      <c r="AJ48" s="19"/>
      <c r="AK48" s="19"/>
      <c r="AL48" s="19">
        <v>1</v>
      </c>
      <c r="AM48" s="19"/>
      <c r="AN48" s="19">
        <v>2.6</v>
      </c>
      <c r="AO48" s="19"/>
      <c r="AP48" s="19">
        <v>8</v>
      </c>
      <c r="AQ48" s="19"/>
      <c r="AR48" s="40"/>
      <c r="AS48" s="19"/>
      <c r="AT48" s="19"/>
      <c r="AU48" s="19"/>
      <c r="AV48" s="19"/>
      <c r="AW48" s="19"/>
      <c r="AX48" s="19"/>
      <c r="AY48" s="19"/>
      <c r="AZ48" s="19"/>
      <c r="BA48" s="40"/>
      <c r="BB48" s="19">
        <v>3</v>
      </c>
      <c r="BC48" s="19"/>
      <c r="BD48" s="19"/>
      <c r="BE48" s="19"/>
      <c r="BF48" s="19">
        <v>18.4</v>
      </c>
      <c r="BG48" s="19"/>
      <c r="BH48" s="19"/>
      <c r="BI48" s="19"/>
      <c r="BJ48" s="40"/>
      <c r="BK48" s="19"/>
      <c r="BL48" s="19"/>
      <c r="BM48" s="19"/>
      <c r="BN48" s="19"/>
      <c r="BO48" s="19">
        <v>4</v>
      </c>
      <c r="BP48" s="19"/>
      <c r="BQ48" s="19"/>
      <c r="BR48" s="19"/>
      <c r="BS48" s="40"/>
      <c r="BT48" s="19"/>
      <c r="BU48" s="19"/>
      <c r="BV48" s="19"/>
      <c r="BW48" s="19"/>
      <c r="BX48" s="19">
        <v>3</v>
      </c>
      <c r="BY48" s="19"/>
      <c r="BZ48" s="19">
        <v>16</v>
      </c>
      <c r="CA48" s="19"/>
      <c r="CB48" s="40"/>
      <c r="CC48" s="19"/>
      <c r="CD48" s="19"/>
      <c r="CE48" s="19"/>
      <c r="CF48" s="19"/>
      <c r="CG48" s="19">
        <v>1</v>
      </c>
      <c r="CH48" s="19"/>
      <c r="CI48" s="19"/>
      <c r="CJ48" s="19"/>
      <c r="CK48" s="40"/>
      <c r="CL48" s="19"/>
      <c r="CM48" s="19"/>
      <c r="CN48" s="19"/>
      <c r="CO48" s="19"/>
      <c r="CP48" s="19">
        <v>16</v>
      </c>
      <c r="CQ48" s="19"/>
      <c r="CR48" s="19"/>
      <c r="CS48" s="19"/>
      <c r="CT48" s="40"/>
      <c r="CU48" s="19"/>
      <c r="CV48" s="19"/>
      <c r="CW48" s="19"/>
      <c r="CX48" s="19"/>
      <c r="CY48" s="19"/>
      <c r="CZ48" s="19">
        <v>13</v>
      </c>
      <c r="DA48" s="19"/>
      <c r="DB48" s="19">
        <v>16</v>
      </c>
      <c r="DC48" s="19"/>
      <c r="DD48" s="40"/>
      <c r="DE48" s="19"/>
      <c r="DF48" s="19"/>
      <c r="DG48" s="19"/>
      <c r="DH48" s="19"/>
      <c r="DI48" s="19">
        <v>1</v>
      </c>
      <c r="DJ48" s="19"/>
      <c r="DK48" s="19">
        <v>21</v>
      </c>
      <c r="DL48" s="19"/>
      <c r="DM48" s="40"/>
      <c r="DN48" s="19"/>
      <c r="DO48" s="19"/>
      <c r="DP48" s="19"/>
      <c r="DQ48" s="19"/>
      <c r="DR48" s="19">
        <v>17.5</v>
      </c>
      <c r="DS48" s="19"/>
      <c r="DT48" s="19">
        <v>24</v>
      </c>
      <c r="DU48" s="19"/>
      <c r="DV48" s="40"/>
      <c r="DW48" s="74">
        <f ca="1" t="shared" si="31"/>
        <v>5.05</v>
      </c>
      <c r="DX48" s="44">
        <f t="shared" si="16"/>
        <v>5</v>
      </c>
      <c r="DY48" s="44">
        <f ca="1" t="shared" si="21"/>
        <v>0.0499999999999998</v>
      </c>
      <c r="DZ48" s="19">
        <f t="shared" si="22"/>
        <v>101</v>
      </c>
      <c r="EA48" s="19">
        <f t="shared" si="23"/>
        <v>87.5</v>
      </c>
      <c r="EB48" s="45">
        <f t="shared" si="24"/>
        <v>29.5</v>
      </c>
      <c r="EC48" s="46">
        <f t="shared" si="25"/>
        <v>0</v>
      </c>
      <c r="ED48" s="19">
        <f t="shared" si="26"/>
        <v>0</v>
      </c>
      <c r="EE48" s="19">
        <f t="shared" si="27"/>
        <v>2</v>
      </c>
      <c r="EF48" s="19">
        <f t="shared" si="28"/>
        <v>0</v>
      </c>
      <c r="EG48" s="19">
        <f t="shared" si="29"/>
        <v>0</v>
      </c>
    </row>
    <row r="49" hidden="1" customHeight="1" spans="1:137">
      <c r="A49" s="32">
        <f t="shared" si="30"/>
        <v>47</v>
      </c>
      <c r="B49" s="31" t="s">
        <v>168</v>
      </c>
      <c r="C49" s="32" t="s">
        <v>52</v>
      </c>
      <c r="D49" s="33" t="s">
        <v>119</v>
      </c>
      <c r="E49" s="33" t="s">
        <v>138</v>
      </c>
      <c r="F49" s="33" t="s">
        <v>169</v>
      </c>
      <c r="G49" s="68">
        <v>44267</v>
      </c>
      <c r="H49" s="59">
        <v>45292</v>
      </c>
      <c r="I49" s="59">
        <v>45658</v>
      </c>
      <c r="J49" s="19">
        <v>24</v>
      </c>
      <c r="K49" s="19">
        <f t="shared" si="2"/>
        <v>5</v>
      </c>
      <c r="L49" s="19">
        <v>4.5</v>
      </c>
      <c r="M49" s="73">
        <f t="shared" si="15"/>
        <v>0.5</v>
      </c>
      <c r="N49" s="19"/>
      <c r="O49" s="38">
        <v>3.5</v>
      </c>
      <c r="P49" s="39"/>
      <c r="Q49" s="19"/>
      <c r="R49" s="19"/>
      <c r="S49" s="19"/>
      <c r="T49" s="19"/>
      <c r="U49" s="19"/>
      <c r="V49" s="19"/>
      <c r="W49" s="40"/>
      <c r="X49" s="19"/>
      <c r="Y49" s="39"/>
      <c r="Z49" s="19"/>
      <c r="AA49" s="19"/>
      <c r="AB49" s="19"/>
      <c r="AC49" s="19">
        <v>8</v>
      </c>
      <c r="AD49" s="19"/>
      <c r="AE49" s="19"/>
      <c r="AF49" s="40"/>
      <c r="AG49" s="41">
        <f t="shared" si="3"/>
        <v>3.5</v>
      </c>
      <c r="AH49" s="41">
        <f t="shared" si="4"/>
        <v>-3</v>
      </c>
      <c r="AI49" s="41">
        <f t="shared" si="5"/>
        <v>-3</v>
      </c>
      <c r="AJ49" s="19">
        <v>1</v>
      </c>
      <c r="AK49" s="19"/>
      <c r="AL49" s="19"/>
      <c r="AM49" s="19"/>
      <c r="AN49" s="19"/>
      <c r="AO49" s="19"/>
      <c r="AP49" s="19"/>
      <c r="AQ49" s="19"/>
      <c r="AR49" s="40"/>
      <c r="AS49" s="19">
        <v>3</v>
      </c>
      <c r="AT49" s="19"/>
      <c r="AU49" s="19"/>
      <c r="AV49" s="19"/>
      <c r="AW49" s="19"/>
      <c r="AX49" s="19"/>
      <c r="AY49" s="19"/>
      <c r="AZ49" s="19"/>
      <c r="BA49" s="40"/>
      <c r="BB49" s="19">
        <v>1</v>
      </c>
      <c r="BC49" s="19">
        <v>5</v>
      </c>
      <c r="BD49" s="19"/>
      <c r="BE49" s="19"/>
      <c r="BF49" s="19"/>
      <c r="BG49" s="19"/>
      <c r="BH49" s="19"/>
      <c r="BI49" s="19"/>
      <c r="BJ49" s="40"/>
      <c r="BK49" s="19"/>
      <c r="BL49" s="19"/>
      <c r="BM49" s="19"/>
      <c r="BN49" s="19"/>
      <c r="BO49" s="19"/>
      <c r="BP49" s="19"/>
      <c r="BQ49" s="19"/>
      <c r="BR49" s="19"/>
      <c r="BS49" s="40"/>
      <c r="BT49" s="19">
        <v>2</v>
      </c>
      <c r="BU49" s="19"/>
      <c r="BV49" s="19"/>
      <c r="BW49" s="19"/>
      <c r="BX49" s="19">
        <v>16</v>
      </c>
      <c r="BY49" s="19"/>
      <c r="BZ49" s="19">
        <v>8</v>
      </c>
      <c r="CA49" s="19"/>
      <c r="CB49" s="40"/>
      <c r="CC49" s="19"/>
      <c r="CD49" s="19"/>
      <c r="CE49" s="19"/>
      <c r="CF49" s="19"/>
      <c r="CG49" s="19">
        <v>1.5</v>
      </c>
      <c r="CH49" s="19"/>
      <c r="CI49" s="19"/>
      <c r="CJ49" s="19"/>
      <c r="CK49" s="40"/>
      <c r="CL49" s="19"/>
      <c r="CM49" s="19"/>
      <c r="CN49" s="19"/>
      <c r="CO49" s="19"/>
      <c r="CP49" s="19">
        <v>2.5</v>
      </c>
      <c r="CQ49" s="19"/>
      <c r="CR49" s="19"/>
      <c r="CS49" s="19"/>
      <c r="CT49" s="40"/>
      <c r="CU49" s="19"/>
      <c r="CV49" s="19"/>
      <c r="CW49" s="19"/>
      <c r="CX49" s="19"/>
      <c r="CY49" s="19"/>
      <c r="CZ49" s="19" t="s">
        <v>60</v>
      </c>
      <c r="DA49" s="19"/>
      <c r="DB49" s="19">
        <v>8</v>
      </c>
      <c r="DC49" s="19"/>
      <c r="DD49" s="40"/>
      <c r="DE49" s="19"/>
      <c r="DF49" s="19"/>
      <c r="DG49" s="19"/>
      <c r="DH49" s="19"/>
      <c r="DI49" s="19"/>
      <c r="DJ49" s="19">
        <v>8</v>
      </c>
      <c r="DK49" s="19">
        <v>8</v>
      </c>
      <c r="DL49" s="19"/>
      <c r="DM49" s="40"/>
      <c r="DN49" s="19"/>
      <c r="DO49" s="19"/>
      <c r="DP49" s="19"/>
      <c r="DQ49" s="19"/>
      <c r="DR49" s="19">
        <v>8</v>
      </c>
      <c r="DS49" s="19">
        <v>8</v>
      </c>
      <c r="DT49" s="19">
        <v>8</v>
      </c>
      <c r="DU49" s="19"/>
      <c r="DV49" s="40"/>
      <c r="DW49" s="69">
        <f ca="1">ROUND((TODAY()-I49)/365*5,2)*2</f>
        <v>10.1</v>
      </c>
      <c r="DX49" s="44">
        <f t="shared" si="16"/>
        <v>10</v>
      </c>
      <c r="DY49" s="44">
        <f ca="1" t="shared" si="21"/>
        <v>0.0999999999999996</v>
      </c>
      <c r="DZ49" s="19">
        <f t="shared" si="22"/>
        <v>56</v>
      </c>
      <c r="EA49" s="19">
        <f t="shared" si="23"/>
        <v>36</v>
      </c>
      <c r="EB49" s="45">
        <f t="shared" si="24"/>
        <v>20</v>
      </c>
      <c r="EC49" s="46">
        <f t="shared" si="25"/>
        <v>24</v>
      </c>
      <c r="ED49" s="19">
        <f t="shared" si="26"/>
        <v>5</v>
      </c>
      <c r="EE49" s="19">
        <f t="shared" si="27"/>
        <v>0</v>
      </c>
      <c r="EF49" s="19">
        <f t="shared" si="28"/>
        <v>0</v>
      </c>
      <c r="EG49" s="19">
        <f t="shared" si="29"/>
        <v>0</v>
      </c>
    </row>
    <row r="50" hidden="1" customHeight="1" spans="1:137">
      <c r="A50" s="32">
        <f t="shared" si="30"/>
        <v>48</v>
      </c>
      <c r="B50" s="31" t="s">
        <v>170</v>
      </c>
      <c r="C50" s="32" t="s">
        <v>52</v>
      </c>
      <c r="D50" s="33" t="s">
        <v>119</v>
      </c>
      <c r="E50" s="33" t="s">
        <v>171</v>
      </c>
      <c r="F50" s="33" t="s">
        <v>172</v>
      </c>
      <c r="G50" s="68">
        <v>44578</v>
      </c>
      <c r="H50" s="59">
        <v>45292</v>
      </c>
      <c r="I50" s="59">
        <v>45658</v>
      </c>
      <c r="J50" s="19">
        <v>8</v>
      </c>
      <c r="K50" s="19">
        <f t="shared" si="2"/>
        <v>5</v>
      </c>
      <c r="L50" s="19">
        <v>3</v>
      </c>
      <c r="M50" s="73">
        <f t="shared" si="15"/>
        <v>2</v>
      </c>
      <c r="N50" s="19"/>
      <c r="O50" s="38">
        <v>2</v>
      </c>
      <c r="P50" s="39"/>
      <c r="Q50" s="19"/>
      <c r="R50" s="19"/>
      <c r="S50" s="19"/>
      <c r="T50" s="19"/>
      <c r="U50" s="19"/>
      <c r="V50" s="19"/>
      <c r="W50" s="40"/>
      <c r="X50" s="19">
        <v>1</v>
      </c>
      <c r="Y50" s="39"/>
      <c r="Z50" s="19"/>
      <c r="AA50" s="19"/>
      <c r="AB50" s="19">
        <v>2</v>
      </c>
      <c r="AC50" s="19"/>
      <c r="AD50" s="19"/>
      <c r="AE50" s="19"/>
      <c r="AF50" s="40"/>
      <c r="AG50" s="41">
        <f t="shared" si="3"/>
        <v>3</v>
      </c>
      <c r="AH50" s="41">
        <f t="shared" si="4"/>
        <v>-1</v>
      </c>
      <c r="AI50" s="41">
        <f t="shared" si="5"/>
        <v>-1</v>
      </c>
      <c r="AJ50" s="19"/>
      <c r="AK50" s="19"/>
      <c r="AL50" s="19"/>
      <c r="AM50" s="19"/>
      <c r="AN50" s="19"/>
      <c r="AO50" s="19">
        <v>4</v>
      </c>
      <c r="AP50" s="19"/>
      <c r="AQ50" s="19">
        <v>1</v>
      </c>
      <c r="AR50" s="40"/>
      <c r="AS50" s="19">
        <v>2</v>
      </c>
      <c r="AT50" s="19"/>
      <c r="AU50" s="19"/>
      <c r="AV50" s="19"/>
      <c r="AW50" s="19"/>
      <c r="AX50" s="19"/>
      <c r="AY50" s="19"/>
      <c r="AZ50" s="19">
        <v>1</v>
      </c>
      <c r="BA50" s="40"/>
      <c r="BB50" s="19"/>
      <c r="BC50" s="19"/>
      <c r="BD50" s="19"/>
      <c r="BE50" s="19"/>
      <c r="BF50" s="19">
        <v>2</v>
      </c>
      <c r="BG50" s="19"/>
      <c r="BH50" s="19"/>
      <c r="BI50" s="19"/>
      <c r="BJ50" s="40"/>
      <c r="BK50" s="19"/>
      <c r="BL50" s="19"/>
      <c r="BM50" s="19"/>
      <c r="BN50" s="19"/>
      <c r="BO50" s="19"/>
      <c r="BP50" s="19"/>
      <c r="BQ50" s="19"/>
      <c r="BR50" s="19">
        <v>0.5</v>
      </c>
      <c r="BS50" s="40"/>
      <c r="BT50" s="19"/>
      <c r="BU50" s="19"/>
      <c r="BV50" s="19"/>
      <c r="BW50" s="19"/>
      <c r="BX50" s="19"/>
      <c r="BY50" s="19"/>
      <c r="BZ50" s="19"/>
      <c r="CA50" s="19">
        <v>1</v>
      </c>
      <c r="CB50" s="40"/>
      <c r="CC50" s="19"/>
      <c r="CD50" s="19"/>
      <c r="CE50" s="19"/>
      <c r="CF50" s="19"/>
      <c r="CG50" s="19">
        <v>1</v>
      </c>
      <c r="CH50" s="19"/>
      <c r="CI50" s="19"/>
      <c r="CJ50" s="19">
        <v>1</v>
      </c>
      <c r="CK50" s="40"/>
      <c r="CL50" s="19">
        <v>1</v>
      </c>
      <c r="CM50" s="19"/>
      <c r="CN50" s="19"/>
      <c r="CO50" s="19"/>
      <c r="CP50" s="19">
        <v>2.5</v>
      </c>
      <c r="CQ50" s="19"/>
      <c r="CR50" s="19"/>
      <c r="CS50" s="19"/>
      <c r="CT50" s="40"/>
      <c r="CU50" s="19"/>
      <c r="CV50" s="19"/>
      <c r="CW50" s="19"/>
      <c r="CX50" s="19"/>
      <c r="CY50" s="19"/>
      <c r="CZ50" s="19"/>
      <c r="DA50" s="19"/>
      <c r="DB50" s="19">
        <v>4</v>
      </c>
      <c r="DC50" s="19"/>
      <c r="DD50" s="40"/>
      <c r="DE50" s="19"/>
      <c r="DF50" s="19"/>
      <c r="DG50" s="19"/>
      <c r="DH50" s="19"/>
      <c r="DI50" s="19">
        <v>1</v>
      </c>
      <c r="DJ50" s="19"/>
      <c r="DK50" s="19">
        <v>13.5</v>
      </c>
      <c r="DL50" s="19"/>
      <c r="DM50" s="40"/>
      <c r="DN50" s="19">
        <v>1</v>
      </c>
      <c r="DO50" s="19"/>
      <c r="DP50" s="19"/>
      <c r="DQ50" s="19"/>
      <c r="DR50" s="19">
        <v>1</v>
      </c>
      <c r="DS50" s="19">
        <v>10.5</v>
      </c>
      <c r="DT50" s="19">
        <v>10</v>
      </c>
      <c r="DU50" s="19"/>
      <c r="DV50" s="40"/>
      <c r="DW50" s="74">
        <f ca="1" t="shared" ref="DW50:DW59" si="32">ROUND((TODAY()-I50)/365*5,2)</f>
        <v>5.05</v>
      </c>
      <c r="DX50" s="44">
        <f t="shared" si="16"/>
        <v>5</v>
      </c>
      <c r="DY50" s="44">
        <f ca="1" t="shared" si="21"/>
        <v>0.0499999999999998</v>
      </c>
      <c r="DZ50" s="19">
        <f t="shared" si="22"/>
        <v>42</v>
      </c>
      <c r="EA50" s="19">
        <f t="shared" si="23"/>
        <v>9.5</v>
      </c>
      <c r="EB50" s="45">
        <f t="shared" si="24"/>
        <v>26</v>
      </c>
      <c r="EC50" s="46">
        <f t="shared" si="25"/>
        <v>14.5</v>
      </c>
      <c r="ED50" s="19">
        <f t="shared" si="26"/>
        <v>0</v>
      </c>
      <c r="EE50" s="19">
        <f t="shared" si="27"/>
        <v>0</v>
      </c>
      <c r="EF50" s="19">
        <f t="shared" si="28"/>
        <v>0</v>
      </c>
      <c r="EG50" s="19">
        <f t="shared" si="29"/>
        <v>4.5</v>
      </c>
    </row>
    <row r="51" customFormat="1" hidden="1" customHeight="1" spans="1:137">
      <c r="A51" s="32">
        <f t="shared" si="30"/>
        <v>49</v>
      </c>
      <c r="B51" s="31" t="s">
        <v>173</v>
      </c>
      <c r="C51" s="32" t="s">
        <v>52</v>
      </c>
      <c r="D51" s="33" t="s">
        <v>119</v>
      </c>
      <c r="E51" s="33" t="s">
        <v>138</v>
      </c>
      <c r="F51" s="33" t="s">
        <v>169</v>
      </c>
      <c r="G51" s="68">
        <v>44991</v>
      </c>
      <c r="H51" s="59">
        <v>45292</v>
      </c>
      <c r="I51" s="59">
        <v>45658</v>
      </c>
      <c r="J51" s="19">
        <v>38.17</v>
      </c>
      <c r="K51" s="19">
        <f t="shared" si="2"/>
        <v>5</v>
      </c>
      <c r="L51" s="19">
        <v>5</v>
      </c>
      <c r="M51" s="73">
        <f t="shared" si="15"/>
        <v>0</v>
      </c>
      <c r="N51" s="19"/>
      <c r="O51" s="38"/>
      <c r="P51" s="39"/>
      <c r="Q51" s="19"/>
      <c r="R51" s="19"/>
      <c r="S51" s="19">
        <v>16</v>
      </c>
      <c r="T51" s="19"/>
      <c r="U51" s="19"/>
      <c r="V51" s="19"/>
      <c r="W51" s="40"/>
      <c r="X51" s="19"/>
      <c r="Y51" s="39"/>
      <c r="Z51" s="19"/>
      <c r="AA51" s="19"/>
      <c r="AB51" s="19"/>
      <c r="AC51" s="19"/>
      <c r="AD51" s="19">
        <v>8</v>
      </c>
      <c r="AE51" s="19"/>
      <c r="AF51" s="40"/>
      <c r="AG51" s="41">
        <f t="shared" si="3"/>
        <v>0</v>
      </c>
      <c r="AH51" s="41">
        <f t="shared" si="4"/>
        <v>0</v>
      </c>
      <c r="AI51" s="41">
        <f t="shared" si="5"/>
        <v>0</v>
      </c>
      <c r="AJ51" s="19"/>
      <c r="AK51" s="19"/>
      <c r="AL51" s="19"/>
      <c r="AM51" s="19"/>
      <c r="AN51" s="19">
        <v>13.5</v>
      </c>
      <c r="AO51" s="19"/>
      <c r="AP51" s="19"/>
      <c r="AQ51" s="19"/>
      <c r="AR51" s="40"/>
      <c r="AS51" s="19"/>
      <c r="AT51" s="19"/>
      <c r="AU51" s="19"/>
      <c r="AV51" s="19"/>
      <c r="AW51" s="19">
        <v>0.67</v>
      </c>
      <c r="AX51" s="19"/>
      <c r="AY51" s="19"/>
      <c r="AZ51" s="19"/>
      <c r="BA51" s="40"/>
      <c r="BB51" s="19">
        <v>5</v>
      </c>
      <c r="BC51" s="19"/>
      <c r="BD51" s="19"/>
      <c r="BE51" s="19"/>
      <c r="BF51" s="19"/>
      <c r="BG51" s="19">
        <v>8</v>
      </c>
      <c r="BH51" s="19">
        <v>8</v>
      </c>
      <c r="BI51" s="19"/>
      <c r="BJ51" s="40"/>
      <c r="BK51" s="19"/>
      <c r="BL51" s="19"/>
      <c r="BM51" s="19"/>
      <c r="BN51" s="19"/>
      <c r="BO51" s="19"/>
      <c r="BP51" s="19"/>
      <c r="BQ51" s="19"/>
      <c r="BR51" s="19"/>
      <c r="BS51" s="40"/>
      <c r="BT51" s="19"/>
      <c r="BU51" s="19"/>
      <c r="BV51" s="19"/>
      <c r="BW51" s="19"/>
      <c r="BX51" s="19"/>
      <c r="BY51" s="19">
        <v>8</v>
      </c>
      <c r="BZ51" s="19">
        <v>8</v>
      </c>
      <c r="CA51" s="19"/>
      <c r="CB51" s="40"/>
      <c r="CC51" s="19"/>
      <c r="CD51" s="19"/>
      <c r="CE51" s="19"/>
      <c r="CF51" s="19"/>
      <c r="CG51" s="19"/>
      <c r="CH51" s="19">
        <v>6.5</v>
      </c>
      <c r="CI51" s="19"/>
      <c r="CJ51" s="19"/>
      <c r="CK51" s="40"/>
      <c r="CL51" s="19"/>
      <c r="CM51" s="19"/>
      <c r="CN51" s="19"/>
      <c r="CO51" s="19"/>
      <c r="CP51" s="19"/>
      <c r="CQ51" s="19"/>
      <c r="CR51" s="19">
        <v>8</v>
      </c>
      <c r="CS51" s="19"/>
      <c r="CT51" s="40"/>
      <c r="CU51" s="19"/>
      <c r="CV51" s="19"/>
      <c r="CW51" s="19"/>
      <c r="CX51" s="19"/>
      <c r="CY51" s="19"/>
      <c r="CZ51" s="19"/>
      <c r="DA51" s="19" t="s">
        <v>60</v>
      </c>
      <c r="DB51" s="19"/>
      <c r="DC51" s="19"/>
      <c r="DD51" s="40"/>
      <c r="DE51" s="19"/>
      <c r="DF51" s="19"/>
      <c r="DG51" s="19"/>
      <c r="DH51" s="19"/>
      <c r="DI51" s="19">
        <v>8</v>
      </c>
      <c r="DJ51" s="19"/>
      <c r="DK51" s="19">
        <v>16</v>
      </c>
      <c r="DL51" s="19"/>
      <c r="DM51" s="40"/>
      <c r="DN51" s="19"/>
      <c r="DO51" s="19"/>
      <c r="DP51" s="19"/>
      <c r="DQ51" s="19"/>
      <c r="DR51" s="19"/>
      <c r="DS51" s="19">
        <v>8</v>
      </c>
      <c r="DT51" s="19">
        <v>16</v>
      </c>
      <c r="DU51" s="19"/>
      <c r="DV51" s="40"/>
      <c r="DW51" s="74">
        <f ca="1" t="shared" si="32"/>
        <v>5.05</v>
      </c>
      <c r="DX51" s="44">
        <f t="shared" si="16"/>
        <v>5</v>
      </c>
      <c r="DY51" s="44">
        <f ca="1" t="shared" si="21"/>
        <v>0.0499999999999998</v>
      </c>
      <c r="DZ51" s="19">
        <f t="shared" si="22"/>
        <v>102.5</v>
      </c>
      <c r="EA51" s="19">
        <f t="shared" si="23"/>
        <v>38.17</v>
      </c>
      <c r="EB51" s="45">
        <f t="shared" si="24"/>
        <v>64</v>
      </c>
      <c r="EC51" s="46">
        <f t="shared" si="25"/>
        <v>46.5</v>
      </c>
      <c r="ED51" s="19">
        <f t="shared" si="26"/>
        <v>0</v>
      </c>
      <c r="EE51" s="19">
        <f t="shared" si="27"/>
        <v>0</v>
      </c>
      <c r="EF51" s="19">
        <f t="shared" si="28"/>
        <v>0</v>
      </c>
      <c r="EG51" s="19">
        <f t="shared" si="29"/>
        <v>0</v>
      </c>
    </row>
    <row r="52" customFormat="1" hidden="1" customHeight="1" spans="1:137">
      <c r="A52" s="32">
        <f t="shared" si="30"/>
        <v>50</v>
      </c>
      <c r="B52" s="31" t="s">
        <v>174</v>
      </c>
      <c r="C52" s="32" t="s">
        <v>52</v>
      </c>
      <c r="D52" s="33" t="s">
        <v>119</v>
      </c>
      <c r="E52" s="33" t="s">
        <v>138</v>
      </c>
      <c r="F52" s="33" t="s">
        <v>167</v>
      </c>
      <c r="G52" s="68">
        <v>44993</v>
      </c>
      <c r="H52" s="59">
        <v>45292</v>
      </c>
      <c r="I52" s="59">
        <v>45658</v>
      </c>
      <c r="J52" s="19">
        <v>0</v>
      </c>
      <c r="K52" s="19">
        <f t="shared" si="2"/>
        <v>5</v>
      </c>
      <c r="L52" s="19">
        <v>5</v>
      </c>
      <c r="M52" s="73">
        <f t="shared" si="15"/>
        <v>0</v>
      </c>
      <c r="N52" s="19"/>
      <c r="O52" s="38"/>
      <c r="P52" s="39">
        <v>26.5</v>
      </c>
      <c r="Q52" s="19"/>
      <c r="R52" s="19"/>
      <c r="S52" s="19"/>
      <c r="T52" s="19"/>
      <c r="U52" s="19"/>
      <c r="V52" s="19"/>
      <c r="W52" s="40"/>
      <c r="X52" s="19">
        <v>1.5</v>
      </c>
      <c r="Y52" s="39">
        <v>2.5</v>
      </c>
      <c r="Z52" s="19"/>
      <c r="AA52" s="19"/>
      <c r="AB52" s="19"/>
      <c r="AC52" s="19"/>
      <c r="AD52" s="19"/>
      <c r="AE52" s="19"/>
      <c r="AF52" s="40"/>
      <c r="AG52" s="41">
        <f t="shared" si="3"/>
        <v>1.5</v>
      </c>
      <c r="AH52" s="41">
        <f t="shared" si="4"/>
        <v>-1.5</v>
      </c>
      <c r="AI52" s="41">
        <f t="shared" si="5"/>
        <v>-1.5</v>
      </c>
      <c r="AJ52" s="19">
        <v>1.5</v>
      </c>
      <c r="AK52" s="19">
        <v>5</v>
      </c>
      <c r="AL52" s="19"/>
      <c r="AM52" s="19"/>
      <c r="AN52" s="19"/>
      <c r="AO52" s="19"/>
      <c r="AP52" s="19">
        <v>13.5</v>
      </c>
      <c r="AQ52" s="19"/>
      <c r="AR52" s="40"/>
      <c r="AS52" s="19">
        <v>1</v>
      </c>
      <c r="AT52" s="19">
        <v>8.5</v>
      </c>
      <c r="AU52" s="19"/>
      <c r="AV52" s="19"/>
      <c r="AW52" s="19">
        <v>5.5</v>
      </c>
      <c r="AX52" s="19"/>
      <c r="AY52" s="19"/>
      <c r="AZ52" s="19"/>
      <c r="BA52" s="40"/>
      <c r="BB52" s="19">
        <v>1</v>
      </c>
      <c r="BC52" s="19">
        <v>1.5</v>
      </c>
      <c r="BD52" s="19"/>
      <c r="BE52" s="19"/>
      <c r="BF52" s="19">
        <v>3</v>
      </c>
      <c r="BG52" s="19"/>
      <c r="BH52" s="19"/>
      <c r="BI52" s="19"/>
      <c r="BJ52" s="40"/>
      <c r="BK52" s="19"/>
      <c r="BL52" s="19">
        <v>12.5</v>
      </c>
      <c r="BM52" s="19"/>
      <c r="BN52" s="19"/>
      <c r="BO52" s="19">
        <v>5</v>
      </c>
      <c r="BP52" s="19"/>
      <c r="BQ52" s="19"/>
      <c r="BR52" s="19"/>
      <c r="BS52" s="40"/>
      <c r="BT52" s="19"/>
      <c r="BU52" s="19">
        <v>56</v>
      </c>
      <c r="BV52" s="19"/>
      <c r="BW52" s="19"/>
      <c r="BX52" s="19"/>
      <c r="BY52" s="19"/>
      <c r="BZ52" s="19"/>
      <c r="CA52" s="19"/>
      <c r="CB52" s="40"/>
      <c r="CC52" s="19"/>
      <c r="CD52" s="19">
        <v>5</v>
      </c>
      <c r="CE52" s="19"/>
      <c r="CF52" s="19"/>
      <c r="CG52" s="19"/>
      <c r="CH52" s="19"/>
      <c r="CI52" s="19"/>
      <c r="CJ52" s="19"/>
      <c r="CK52" s="40"/>
      <c r="CL52" s="19"/>
      <c r="CM52" s="19">
        <v>18.5</v>
      </c>
      <c r="CN52" s="19"/>
      <c r="CO52" s="19"/>
      <c r="CP52" s="19"/>
      <c r="CQ52" s="19"/>
      <c r="CR52" s="19"/>
      <c r="CS52" s="19"/>
      <c r="CT52" s="40"/>
      <c r="CU52" s="19"/>
      <c r="CV52" s="19"/>
      <c r="CW52" s="19" t="s">
        <v>66</v>
      </c>
      <c r="CX52" s="19"/>
      <c r="CY52" s="19"/>
      <c r="CZ52" s="19" t="s">
        <v>60</v>
      </c>
      <c r="DA52" s="19"/>
      <c r="DB52" s="19">
        <v>8</v>
      </c>
      <c r="DC52" s="19"/>
      <c r="DD52" s="40"/>
      <c r="DE52" s="19"/>
      <c r="DF52" s="19">
        <v>8</v>
      </c>
      <c r="DG52" s="19"/>
      <c r="DH52" s="19"/>
      <c r="DI52" s="19">
        <v>2.5</v>
      </c>
      <c r="DJ52" s="19"/>
      <c r="DK52" s="19">
        <v>13.5</v>
      </c>
      <c r="DL52" s="19"/>
      <c r="DM52" s="40"/>
      <c r="DN52" s="19"/>
      <c r="DO52" s="19"/>
      <c r="DP52" s="19"/>
      <c r="DQ52" s="19"/>
      <c r="DR52" s="19">
        <v>6.5</v>
      </c>
      <c r="DS52" s="19"/>
      <c r="DT52" s="19"/>
      <c r="DU52" s="19"/>
      <c r="DV52" s="40"/>
      <c r="DW52" s="74">
        <f ca="1" t="shared" si="32"/>
        <v>5.05</v>
      </c>
      <c r="DX52" s="44">
        <f t="shared" si="16"/>
        <v>5</v>
      </c>
      <c r="DY52" s="44">
        <f ca="1" t="shared" si="21"/>
        <v>0.0499999999999998</v>
      </c>
      <c r="DZ52" s="19">
        <f t="shared" si="22"/>
        <v>35</v>
      </c>
      <c r="EA52" s="19">
        <f t="shared" si="23"/>
        <v>30.5</v>
      </c>
      <c r="EB52" s="45">
        <f t="shared" si="24"/>
        <v>4.5</v>
      </c>
      <c r="EC52" s="46">
        <f t="shared" si="25"/>
        <v>0</v>
      </c>
      <c r="ED52" s="19">
        <f t="shared" si="26"/>
        <v>146.5</v>
      </c>
      <c r="EE52" s="19">
        <f t="shared" si="27"/>
        <v>0</v>
      </c>
      <c r="EF52" s="19">
        <f t="shared" si="28"/>
        <v>0</v>
      </c>
      <c r="EG52" s="19">
        <f t="shared" si="29"/>
        <v>0</v>
      </c>
    </row>
    <row r="53" hidden="1" customHeight="1" spans="1:137">
      <c r="A53" s="32">
        <f t="shared" ref="A53:A62" si="33">ROW()-2</f>
        <v>51</v>
      </c>
      <c r="B53" s="31" t="s">
        <v>175</v>
      </c>
      <c r="C53" s="32" t="s">
        <v>52</v>
      </c>
      <c r="D53" s="33" t="s">
        <v>110</v>
      </c>
      <c r="E53" s="33" t="s">
        <v>159</v>
      </c>
      <c r="F53" s="33" t="s">
        <v>176</v>
      </c>
      <c r="G53" s="68">
        <v>42802</v>
      </c>
      <c r="H53" s="59">
        <v>45292</v>
      </c>
      <c r="I53" s="59">
        <v>45658</v>
      </c>
      <c r="J53" s="19">
        <v>93.5</v>
      </c>
      <c r="K53" s="19">
        <f t="shared" si="2"/>
        <v>5</v>
      </c>
      <c r="L53" s="19">
        <v>4</v>
      </c>
      <c r="M53" s="73">
        <f t="shared" si="15"/>
        <v>1</v>
      </c>
      <c r="N53" s="19"/>
      <c r="O53" s="38">
        <v>1</v>
      </c>
      <c r="P53" s="39"/>
      <c r="Q53" s="19"/>
      <c r="R53" s="19"/>
      <c r="S53" s="19">
        <v>20</v>
      </c>
      <c r="T53" s="19"/>
      <c r="U53" s="19">
        <v>4.5</v>
      </c>
      <c r="V53" s="19"/>
      <c r="W53" s="40"/>
      <c r="X53" s="19"/>
      <c r="Y53" s="39"/>
      <c r="Z53" s="19"/>
      <c r="AA53" s="19"/>
      <c r="AB53" s="19">
        <v>40</v>
      </c>
      <c r="AC53" s="19"/>
      <c r="AD53" s="19">
        <v>4</v>
      </c>
      <c r="AE53" s="19"/>
      <c r="AF53" s="40"/>
      <c r="AG53" s="41">
        <f t="shared" si="3"/>
        <v>1</v>
      </c>
      <c r="AH53" s="41">
        <f t="shared" si="4"/>
        <v>0</v>
      </c>
      <c r="AI53" s="41">
        <f t="shared" si="5"/>
        <v>0</v>
      </c>
      <c r="AJ53" s="19"/>
      <c r="AK53" s="19"/>
      <c r="AL53" s="19"/>
      <c r="AM53" s="19"/>
      <c r="AN53" s="19">
        <v>8</v>
      </c>
      <c r="AO53" s="19"/>
      <c r="AP53" s="19">
        <v>26.5</v>
      </c>
      <c r="AQ53" s="19"/>
      <c r="AR53" s="40"/>
      <c r="AS53" s="19">
        <v>2</v>
      </c>
      <c r="AT53" s="19"/>
      <c r="AU53" s="19"/>
      <c r="AV53" s="19"/>
      <c r="AW53" s="19">
        <v>30.5</v>
      </c>
      <c r="AX53" s="19"/>
      <c r="AY53" s="19"/>
      <c r="AZ53" s="19"/>
      <c r="BA53" s="40"/>
      <c r="BB53" s="19"/>
      <c r="BC53" s="19"/>
      <c r="BD53" s="19"/>
      <c r="BE53" s="19"/>
      <c r="BF53" s="19"/>
      <c r="BG53" s="19"/>
      <c r="BH53" s="19"/>
      <c r="BI53" s="19"/>
      <c r="BJ53" s="40"/>
      <c r="BK53" s="19"/>
      <c r="BL53" s="19"/>
      <c r="BM53" s="19">
        <v>8</v>
      </c>
      <c r="BN53" s="19"/>
      <c r="BO53" s="19"/>
      <c r="BP53" s="19"/>
      <c r="BQ53" s="19">
        <v>4</v>
      </c>
      <c r="BR53" s="19"/>
      <c r="BS53" s="40"/>
      <c r="BT53" s="19"/>
      <c r="BU53" s="19"/>
      <c r="BV53" s="19">
        <v>1</v>
      </c>
      <c r="BW53" s="19"/>
      <c r="BX53" s="19">
        <v>8</v>
      </c>
      <c r="BY53" s="19"/>
      <c r="BZ53" s="19">
        <v>11</v>
      </c>
      <c r="CA53" s="19"/>
      <c r="CB53" s="40"/>
      <c r="CC53" s="19"/>
      <c r="CD53" s="19"/>
      <c r="CE53" s="19"/>
      <c r="CF53" s="19"/>
      <c r="CG53" s="19">
        <v>12</v>
      </c>
      <c r="CH53" s="19"/>
      <c r="CI53" s="19">
        <v>11</v>
      </c>
      <c r="CJ53" s="19"/>
      <c r="CK53" s="40"/>
      <c r="CL53" s="19"/>
      <c r="CM53" s="19"/>
      <c r="CN53" s="19"/>
      <c r="CO53" s="19"/>
      <c r="CP53" s="19">
        <v>11</v>
      </c>
      <c r="CQ53" s="19"/>
      <c r="CR53" s="19">
        <v>14</v>
      </c>
      <c r="CS53" s="19"/>
      <c r="CT53" s="40"/>
      <c r="CU53" s="19"/>
      <c r="CV53" s="19" t="s">
        <v>63</v>
      </c>
      <c r="CW53" s="19"/>
      <c r="CX53" s="19"/>
      <c r="CY53" s="19"/>
      <c r="CZ53" s="19" t="s">
        <v>177</v>
      </c>
      <c r="DA53" s="19"/>
      <c r="DB53" s="19">
        <v>8.5</v>
      </c>
      <c r="DC53" s="19"/>
      <c r="DD53" s="40"/>
      <c r="DE53" s="19"/>
      <c r="DF53" s="19"/>
      <c r="DG53" s="19"/>
      <c r="DH53" s="19"/>
      <c r="DI53" s="19">
        <v>8</v>
      </c>
      <c r="DJ53" s="19"/>
      <c r="DK53" s="19">
        <v>16</v>
      </c>
      <c r="DL53" s="19"/>
      <c r="DM53" s="40"/>
      <c r="DN53" s="19">
        <v>2</v>
      </c>
      <c r="DO53" s="19"/>
      <c r="DP53" s="19"/>
      <c r="DQ53" s="19"/>
      <c r="DR53" s="19">
        <v>2.5</v>
      </c>
      <c r="DS53" s="19"/>
      <c r="DT53" s="19">
        <v>12.5</v>
      </c>
      <c r="DU53" s="19"/>
      <c r="DV53" s="40"/>
      <c r="DW53" s="74">
        <f ca="1" t="shared" si="32"/>
        <v>5.05</v>
      </c>
      <c r="DX53" s="44">
        <f t="shared" si="16"/>
        <v>5</v>
      </c>
      <c r="DY53" s="44">
        <f ca="1" t="shared" si="21"/>
        <v>0.0499999999999998</v>
      </c>
      <c r="DZ53" s="19">
        <f t="shared" si="22"/>
        <v>112</v>
      </c>
      <c r="EA53" s="19">
        <f t="shared" si="23"/>
        <v>153.5</v>
      </c>
      <c r="EB53" s="45">
        <f t="shared" si="24"/>
        <v>52</v>
      </c>
      <c r="EC53" s="46">
        <f t="shared" si="25"/>
        <v>0</v>
      </c>
      <c r="ED53" s="19">
        <f t="shared" si="26"/>
        <v>0</v>
      </c>
      <c r="EE53" s="19">
        <f t="shared" si="27"/>
        <v>9</v>
      </c>
      <c r="EF53" s="19">
        <f t="shared" si="28"/>
        <v>0</v>
      </c>
      <c r="EG53" s="19">
        <f t="shared" si="29"/>
        <v>0</v>
      </c>
    </row>
    <row r="54" hidden="1" customHeight="1" spans="1:137">
      <c r="A54" s="32">
        <f t="shared" si="33"/>
        <v>52</v>
      </c>
      <c r="B54" s="31" t="s">
        <v>178</v>
      </c>
      <c r="C54" s="32" t="s">
        <v>52</v>
      </c>
      <c r="D54" s="33" t="s">
        <v>110</v>
      </c>
      <c r="E54" s="33" t="s">
        <v>159</v>
      </c>
      <c r="F54" s="33" t="s">
        <v>179</v>
      </c>
      <c r="G54" s="68">
        <v>43647</v>
      </c>
      <c r="H54" s="59">
        <v>45292</v>
      </c>
      <c r="I54" s="59">
        <v>45658</v>
      </c>
      <c r="J54" s="19">
        <v>125.5</v>
      </c>
      <c r="K54" s="19">
        <f t="shared" si="2"/>
        <v>5</v>
      </c>
      <c r="L54" s="19">
        <v>5</v>
      </c>
      <c r="M54" s="73">
        <f t="shared" si="15"/>
        <v>0</v>
      </c>
      <c r="N54" s="19"/>
      <c r="O54" s="38"/>
      <c r="P54" s="39"/>
      <c r="Q54" s="19"/>
      <c r="R54" s="19"/>
      <c r="S54" s="19">
        <v>64</v>
      </c>
      <c r="T54" s="19"/>
      <c r="U54" s="19">
        <v>4</v>
      </c>
      <c r="V54" s="19"/>
      <c r="W54" s="40"/>
      <c r="X54" s="19"/>
      <c r="Y54" s="39"/>
      <c r="Z54" s="19"/>
      <c r="AA54" s="19"/>
      <c r="AB54" s="19">
        <v>32</v>
      </c>
      <c r="AC54" s="19"/>
      <c r="AD54" s="19">
        <v>4.5</v>
      </c>
      <c r="AE54" s="19"/>
      <c r="AF54" s="40"/>
      <c r="AG54" s="41">
        <f t="shared" si="3"/>
        <v>0</v>
      </c>
      <c r="AH54" s="41">
        <f t="shared" si="4"/>
        <v>0</v>
      </c>
      <c r="AI54" s="41">
        <f t="shared" si="5"/>
        <v>0</v>
      </c>
      <c r="AJ54" s="19"/>
      <c r="AK54" s="19"/>
      <c r="AL54" s="19"/>
      <c r="AM54" s="19"/>
      <c r="AN54" s="19">
        <v>16</v>
      </c>
      <c r="AO54" s="19"/>
      <c r="AP54" s="19">
        <v>28.5</v>
      </c>
      <c r="AQ54" s="19"/>
      <c r="AR54" s="40"/>
      <c r="AS54" s="19"/>
      <c r="AT54" s="19"/>
      <c r="AU54" s="19"/>
      <c r="AV54" s="19"/>
      <c r="AW54" s="19">
        <v>12</v>
      </c>
      <c r="AX54" s="19"/>
      <c r="AY54" s="19"/>
      <c r="AZ54" s="19"/>
      <c r="BA54" s="40"/>
      <c r="BB54" s="19"/>
      <c r="BC54" s="19"/>
      <c r="BD54" s="19"/>
      <c r="BE54" s="19"/>
      <c r="BF54" s="19">
        <v>23</v>
      </c>
      <c r="BG54" s="19"/>
      <c r="BH54" s="19"/>
      <c r="BI54" s="19"/>
      <c r="BJ54" s="40"/>
      <c r="BK54" s="19"/>
      <c r="BL54" s="19"/>
      <c r="BM54" s="19"/>
      <c r="BN54" s="19"/>
      <c r="BO54" s="19">
        <v>8</v>
      </c>
      <c r="BP54" s="19"/>
      <c r="BQ54" s="19"/>
      <c r="BR54" s="19"/>
      <c r="BS54" s="40"/>
      <c r="BT54" s="19">
        <v>1</v>
      </c>
      <c r="BU54" s="19"/>
      <c r="BV54" s="19"/>
      <c r="BW54" s="19"/>
      <c r="BX54" s="19">
        <v>1</v>
      </c>
      <c r="BY54" s="19"/>
      <c r="BZ54" s="19">
        <v>4</v>
      </c>
      <c r="CA54" s="19"/>
      <c r="CB54" s="40"/>
      <c r="CC54" s="19">
        <v>1</v>
      </c>
      <c r="CD54" s="19"/>
      <c r="CE54" s="19"/>
      <c r="CF54" s="19"/>
      <c r="CG54" s="19">
        <v>8</v>
      </c>
      <c r="CH54" s="19"/>
      <c r="CI54" s="19">
        <v>8</v>
      </c>
      <c r="CJ54" s="19"/>
      <c r="CK54" s="40"/>
      <c r="CL54" s="19">
        <v>1</v>
      </c>
      <c r="CM54" s="19">
        <v>3</v>
      </c>
      <c r="CN54" s="19">
        <v>2</v>
      </c>
      <c r="CO54" s="19"/>
      <c r="CP54" s="19">
        <v>8</v>
      </c>
      <c r="CQ54" s="19"/>
      <c r="CR54" s="19"/>
      <c r="CS54" s="19"/>
      <c r="CT54" s="40"/>
      <c r="CU54" s="19"/>
      <c r="CV54" s="19" t="s">
        <v>77</v>
      </c>
      <c r="CW54" s="19"/>
      <c r="CX54" s="19"/>
      <c r="CY54" s="19"/>
      <c r="CZ54" s="19"/>
      <c r="DA54" s="19"/>
      <c r="DB54" s="19">
        <v>4</v>
      </c>
      <c r="DC54" s="19"/>
      <c r="DD54" s="40"/>
      <c r="DE54" s="19"/>
      <c r="DF54" s="19"/>
      <c r="DG54" s="19"/>
      <c r="DH54" s="19"/>
      <c r="DI54" s="19">
        <v>11.5</v>
      </c>
      <c r="DJ54" s="19"/>
      <c r="DK54" s="19">
        <v>8</v>
      </c>
      <c r="DL54" s="19"/>
      <c r="DM54" s="40"/>
      <c r="DN54" s="19"/>
      <c r="DO54" s="19">
        <v>16</v>
      </c>
      <c r="DP54" s="19"/>
      <c r="DQ54" s="19"/>
      <c r="DR54" s="19">
        <v>8</v>
      </c>
      <c r="DS54" s="19"/>
      <c r="DT54" s="19">
        <v>12</v>
      </c>
      <c r="DU54" s="19"/>
      <c r="DV54" s="40"/>
      <c r="DW54" s="74">
        <f ca="1" t="shared" si="32"/>
        <v>5.05</v>
      </c>
      <c r="DX54" s="44">
        <f t="shared" si="16"/>
        <v>5</v>
      </c>
      <c r="DY54" s="44">
        <f ca="1" t="shared" si="21"/>
        <v>0.0499999999999998</v>
      </c>
      <c r="DZ54" s="19">
        <f t="shared" si="22"/>
        <v>73</v>
      </c>
      <c r="EA54" s="19">
        <f t="shared" si="23"/>
        <v>191.5</v>
      </c>
      <c r="EB54" s="45">
        <f t="shared" si="24"/>
        <v>7</v>
      </c>
      <c r="EC54" s="46">
        <f t="shared" si="25"/>
        <v>0</v>
      </c>
      <c r="ED54" s="19">
        <f t="shared" si="26"/>
        <v>19</v>
      </c>
      <c r="EE54" s="19">
        <f t="shared" si="27"/>
        <v>2</v>
      </c>
      <c r="EF54" s="19">
        <f t="shared" si="28"/>
        <v>0</v>
      </c>
      <c r="EG54" s="19">
        <f t="shared" si="29"/>
        <v>0</v>
      </c>
    </row>
    <row r="55" hidden="1" customHeight="1" spans="1:137">
      <c r="A55" s="32">
        <f t="shared" si="33"/>
        <v>53</v>
      </c>
      <c r="B55" s="31" t="s">
        <v>180</v>
      </c>
      <c r="C55" s="32" t="s">
        <v>52</v>
      </c>
      <c r="D55" s="33" t="s">
        <v>110</v>
      </c>
      <c r="E55" s="33" t="s">
        <v>159</v>
      </c>
      <c r="F55" s="33" t="s">
        <v>123</v>
      </c>
      <c r="G55" s="68">
        <v>44333</v>
      </c>
      <c r="H55" s="59">
        <v>45292</v>
      </c>
      <c r="I55" s="59">
        <v>45658</v>
      </c>
      <c r="J55" s="19">
        <v>39.5</v>
      </c>
      <c r="K55" s="19">
        <f t="shared" si="2"/>
        <v>5</v>
      </c>
      <c r="L55" s="19">
        <v>4.5</v>
      </c>
      <c r="M55" s="73">
        <f t="shared" si="15"/>
        <v>0.5</v>
      </c>
      <c r="N55" s="19"/>
      <c r="O55" s="38">
        <v>3</v>
      </c>
      <c r="P55" s="39"/>
      <c r="Q55" s="19"/>
      <c r="R55" s="19"/>
      <c r="S55" s="19"/>
      <c r="T55" s="19"/>
      <c r="U55" s="19">
        <v>21.5</v>
      </c>
      <c r="V55" s="19"/>
      <c r="W55" s="40"/>
      <c r="X55" s="19">
        <v>2</v>
      </c>
      <c r="Y55" s="39"/>
      <c r="Z55" s="19"/>
      <c r="AA55" s="19"/>
      <c r="AB55" s="19"/>
      <c r="AC55" s="19"/>
      <c r="AD55" s="19">
        <v>8</v>
      </c>
      <c r="AE55" s="19"/>
      <c r="AF55" s="40"/>
      <c r="AG55" s="41">
        <f t="shared" si="3"/>
        <v>5</v>
      </c>
      <c r="AH55" s="41">
        <f t="shared" si="4"/>
        <v>-4.5</v>
      </c>
      <c r="AI55" s="41">
        <f t="shared" si="5"/>
        <v>-4.5</v>
      </c>
      <c r="AJ55" s="19"/>
      <c r="AK55" s="19"/>
      <c r="AL55" s="19"/>
      <c r="AM55" s="19"/>
      <c r="AN55" s="19">
        <v>8</v>
      </c>
      <c r="AO55" s="19"/>
      <c r="AP55" s="19">
        <v>37.5</v>
      </c>
      <c r="AQ55" s="19"/>
      <c r="AR55" s="40"/>
      <c r="AS55" s="19"/>
      <c r="AT55" s="19"/>
      <c r="AU55" s="19"/>
      <c r="AV55" s="19"/>
      <c r="AW55" s="19">
        <v>1.5</v>
      </c>
      <c r="AX55" s="19"/>
      <c r="AY55" s="19"/>
      <c r="AZ55" s="19"/>
      <c r="BA55" s="40"/>
      <c r="BB55" s="19"/>
      <c r="BC55" s="19"/>
      <c r="BD55" s="19"/>
      <c r="BE55" s="19"/>
      <c r="BF55" s="19">
        <v>16</v>
      </c>
      <c r="BH55" s="19">
        <v>16</v>
      </c>
      <c r="BI55" s="19"/>
      <c r="BJ55" s="118">
        <v>81</v>
      </c>
      <c r="BK55" s="19"/>
      <c r="BL55" s="19"/>
      <c r="BM55" s="19"/>
      <c r="BN55" s="19"/>
      <c r="BO55" s="19">
        <v>1</v>
      </c>
      <c r="BP55" s="19"/>
      <c r="BQ55" s="19">
        <v>21</v>
      </c>
      <c r="BR55" s="19"/>
      <c r="BS55" s="40"/>
      <c r="BT55" s="19"/>
      <c r="BU55" s="19"/>
      <c r="BV55" s="19"/>
      <c r="BW55" s="19"/>
      <c r="BX55" s="19">
        <v>1.5</v>
      </c>
      <c r="BY55" s="19"/>
      <c r="BZ55" s="19">
        <v>21</v>
      </c>
      <c r="CA55" s="19"/>
      <c r="CB55" s="40"/>
      <c r="CC55" s="19"/>
      <c r="CD55" s="19"/>
      <c r="CE55" s="19"/>
      <c r="CF55" s="19"/>
      <c r="CG55" s="19"/>
      <c r="CH55" s="19"/>
      <c r="CI55" s="19">
        <v>20</v>
      </c>
      <c r="CJ55" s="19"/>
      <c r="CK55" s="40"/>
      <c r="CL55" s="19">
        <v>0.5</v>
      </c>
      <c r="CM55" s="19"/>
      <c r="CN55" s="19"/>
      <c r="CO55" s="19"/>
      <c r="CP55" s="19">
        <v>14.5</v>
      </c>
      <c r="CQ55" s="19"/>
      <c r="CR55" s="19">
        <v>12</v>
      </c>
      <c r="CS55" s="19"/>
      <c r="CT55" s="40"/>
      <c r="CU55" s="19">
        <v>147</v>
      </c>
      <c r="CV55" s="19"/>
      <c r="CW55" s="19"/>
      <c r="CX55" s="19"/>
      <c r="CY55" s="19"/>
      <c r="CZ55" s="19"/>
      <c r="DA55" s="19"/>
      <c r="DB55" s="19">
        <v>14</v>
      </c>
      <c r="DC55" s="19"/>
      <c r="DD55" s="40"/>
      <c r="DE55" s="19"/>
      <c r="DF55" s="19"/>
      <c r="DG55" s="19">
        <v>0.5</v>
      </c>
      <c r="DH55" s="19"/>
      <c r="DI55" s="19">
        <v>3</v>
      </c>
      <c r="DJ55" s="19"/>
      <c r="DK55" s="19">
        <v>14.5</v>
      </c>
      <c r="DL55" s="19"/>
      <c r="DM55" s="40"/>
      <c r="DN55" s="19"/>
      <c r="DO55" s="19"/>
      <c r="DP55" s="19"/>
      <c r="DQ55" s="19"/>
      <c r="DR55" s="19"/>
      <c r="DS55" s="19"/>
      <c r="DT55" s="19">
        <v>12</v>
      </c>
      <c r="DU55" s="19"/>
      <c r="DV55" s="40"/>
      <c r="DW55" s="74">
        <f ca="1" t="shared" si="32"/>
        <v>5.05</v>
      </c>
      <c r="DX55" s="44">
        <f t="shared" si="16"/>
        <v>5</v>
      </c>
      <c r="DY55" s="44">
        <f ca="1" t="shared" si="21"/>
        <v>0.0499999999999998</v>
      </c>
      <c r="DZ55" s="19">
        <f>T55+U55+AC55+AD55+AO55+AP55+AX55+AY55++BJ55+BH55+BP55+BQ55+BY55+BZ55+CH55+CI55+CQ55+CR55+DA55+DB55+DJ55+DK55+DS55+DT55</f>
        <v>278.5</v>
      </c>
      <c r="EA55" s="19">
        <f t="shared" si="23"/>
        <v>45.5</v>
      </c>
      <c r="EB55" s="45">
        <f t="shared" si="24"/>
        <v>44.5</v>
      </c>
      <c r="EC55" s="46">
        <f t="shared" si="25"/>
        <v>0</v>
      </c>
      <c r="ED55" s="19">
        <f t="shared" si="26"/>
        <v>0</v>
      </c>
      <c r="EE55" s="19">
        <f t="shared" si="27"/>
        <v>0.5</v>
      </c>
      <c r="EF55" s="19">
        <f t="shared" si="28"/>
        <v>0</v>
      </c>
      <c r="EG55" s="19">
        <f t="shared" si="29"/>
        <v>0</v>
      </c>
    </row>
    <row r="56" hidden="1" customHeight="1" spans="1:137">
      <c r="A56" s="32">
        <f t="shared" si="33"/>
        <v>54</v>
      </c>
      <c r="B56" s="31" t="s">
        <v>181</v>
      </c>
      <c r="C56" s="32" t="s">
        <v>52</v>
      </c>
      <c r="D56" s="33" t="s">
        <v>110</v>
      </c>
      <c r="E56" s="33" t="s">
        <v>159</v>
      </c>
      <c r="F56" s="33" t="s">
        <v>179</v>
      </c>
      <c r="G56" s="68">
        <v>44760</v>
      </c>
      <c r="H56" s="59">
        <v>45292</v>
      </c>
      <c r="I56" s="59">
        <v>45658</v>
      </c>
      <c r="J56" s="19">
        <v>7</v>
      </c>
      <c r="K56" s="19">
        <f t="shared" si="2"/>
        <v>5</v>
      </c>
      <c r="L56" s="19">
        <v>5</v>
      </c>
      <c r="M56" s="73">
        <f t="shared" si="15"/>
        <v>0</v>
      </c>
      <c r="N56" s="19"/>
      <c r="O56" s="38">
        <v>2.5</v>
      </c>
      <c r="P56" s="39"/>
      <c r="Q56" s="19"/>
      <c r="R56" s="19"/>
      <c r="S56" s="19">
        <v>12.5</v>
      </c>
      <c r="T56" s="19"/>
      <c r="U56" s="19">
        <v>5.5</v>
      </c>
      <c r="V56" s="19"/>
      <c r="W56" s="40"/>
      <c r="X56" s="19">
        <v>2</v>
      </c>
      <c r="Y56" s="39"/>
      <c r="Z56" s="19"/>
      <c r="AA56" s="19"/>
      <c r="AB56" s="19"/>
      <c r="AC56" s="19">
        <v>8.5</v>
      </c>
      <c r="AD56" s="19"/>
      <c r="AE56" s="19"/>
      <c r="AF56" s="40"/>
      <c r="AG56" s="41">
        <f t="shared" si="3"/>
        <v>4.5</v>
      </c>
      <c r="AH56" s="41">
        <f t="shared" si="4"/>
        <v>-4.5</v>
      </c>
      <c r="AI56" s="41">
        <f t="shared" si="5"/>
        <v>-4.5</v>
      </c>
      <c r="AJ56" s="19"/>
      <c r="AK56" s="19"/>
      <c r="AL56" s="19">
        <v>1</v>
      </c>
      <c r="AM56" s="19"/>
      <c r="AN56" s="19"/>
      <c r="AO56" s="19">
        <v>37</v>
      </c>
      <c r="AP56" s="19">
        <v>12.5</v>
      </c>
      <c r="AQ56" s="19"/>
      <c r="AR56" s="40"/>
      <c r="AS56" s="19"/>
      <c r="AT56" s="19"/>
      <c r="AU56" s="19"/>
      <c r="AV56" s="19"/>
      <c r="AW56" s="19">
        <v>12</v>
      </c>
      <c r="AX56" s="19">
        <v>5</v>
      </c>
      <c r="AY56" s="19"/>
      <c r="AZ56" s="19"/>
      <c r="BA56" s="40"/>
      <c r="BB56" s="19">
        <v>0.5</v>
      </c>
      <c r="BC56" s="19">
        <v>1</v>
      </c>
      <c r="BD56" s="19"/>
      <c r="BE56" s="19"/>
      <c r="BF56" s="19">
        <v>4</v>
      </c>
      <c r="BG56" s="19"/>
      <c r="BH56" s="19">
        <v>12.5</v>
      </c>
      <c r="BI56" s="19"/>
      <c r="BJ56" s="40"/>
      <c r="BK56" s="19"/>
      <c r="BL56" s="19"/>
      <c r="BM56" s="19"/>
      <c r="BN56" s="19"/>
      <c r="BO56" s="19"/>
      <c r="BP56" s="19"/>
      <c r="BQ56" s="19">
        <v>9.5</v>
      </c>
      <c r="BR56" s="19"/>
      <c r="BS56" s="40"/>
      <c r="BT56" s="19"/>
      <c r="BU56" s="19"/>
      <c r="BV56" s="19"/>
      <c r="BW56" s="19"/>
      <c r="BX56" s="19">
        <v>8</v>
      </c>
      <c r="BY56" s="19">
        <v>5.5</v>
      </c>
      <c r="BZ56" s="19">
        <v>6.5</v>
      </c>
      <c r="CA56" s="19"/>
      <c r="CB56" s="40"/>
      <c r="CC56" s="19"/>
      <c r="CD56" s="19"/>
      <c r="CE56" s="19"/>
      <c r="CF56" s="19"/>
      <c r="CG56" s="19"/>
      <c r="CH56" s="19">
        <v>21</v>
      </c>
      <c r="CI56" s="19"/>
      <c r="CJ56" s="19"/>
      <c r="CK56" s="40"/>
      <c r="CL56" s="19"/>
      <c r="CM56" s="19">
        <v>0</v>
      </c>
      <c r="CN56" s="19"/>
      <c r="CO56" s="19"/>
      <c r="CP56" s="19">
        <v>17</v>
      </c>
      <c r="CQ56" s="19">
        <v>14</v>
      </c>
      <c r="CR56" s="19"/>
      <c r="CS56" s="19"/>
      <c r="CT56" s="40"/>
      <c r="CU56" s="19"/>
      <c r="CV56" s="19"/>
      <c r="CW56" s="19"/>
      <c r="CX56" s="19"/>
      <c r="CY56" s="19"/>
      <c r="CZ56" s="19" t="s">
        <v>77</v>
      </c>
      <c r="DA56" s="19">
        <v>6</v>
      </c>
      <c r="DB56" s="19">
        <v>4.5</v>
      </c>
      <c r="DC56" s="19"/>
      <c r="DD56" s="40"/>
      <c r="DE56" s="19"/>
      <c r="DF56" s="19"/>
      <c r="DG56" s="19"/>
      <c r="DH56" s="19"/>
      <c r="DI56" s="19"/>
      <c r="DJ56" s="19">
        <v>18.5</v>
      </c>
      <c r="DK56" s="19"/>
      <c r="DL56" s="19"/>
      <c r="DM56" s="40"/>
      <c r="DN56" s="19"/>
      <c r="DO56" s="19"/>
      <c r="DP56" s="19"/>
      <c r="DQ56" s="19"/>
      <c r="DR56" s="19"/>
      <c r="DS56" s="19">
        <v>4</v>
      </c>
      <c r="DT56" s="19"/>
      <c r="DU56" s="19"/>
      <c r="DV56" s="40"/>
      <c r="DW56" s="74">
        <f ca="1" t="shared" si="32"/>
        <v>5.05</v>
      </c>
      <c r="DX56" s="44">
        <f t="shared" si="16"/>
        <v>5</v>
      </c>
      <c r="DY56" s="44">
        <f ca="1" t="shared" si="21"/>
        <v>0.0499999999999998</v>
      </c>
      <c r="DZ56" s="19">
        <f t="shared" si="22"/>
        <v>170.5</v>
      </c>
      <c r="EA56" s="19">
        <f t="shared" si="23"/>
        <v>55.5</v>
      </c>
      <c r="EB56" s="45">
        <f t="shared" si="24"/>
        <v>2.5</v>
      </c>
      <c r="EC56" s="46">
        <f t="shared" si="25"/>
        <v>120.5</v>
      </c>
      <c r="ED56" s="19">
        <f t="shared" si="26"/>
        <v>1</v>
      </c>
      <c r="EE56" s="19">
        <f t="shared" si="27"/>
        <v>1</v>
      </c>
      <c r="EF56" s="19">
        <f t="shared" si="28"/>
        <v>0</v>
      </c>
      <c r="EG56" s="19">
        <f t="shared" si="29"/>
        <v>0</v>
      </c>
    </row>
    <row r="57" customFormat="1" hidden="1" customHeight="1" spans="1:137">
      <c r="A57" s="32">
        <f t="shared" si="33"/>
        <v>55</v>
      </c>
      <c r="B57" s="31" t="s">
        <v>182</v>
      </c>
      <c r="C57" s="32" t="s">
        <v>52</v>
      </c>
      <c r="D57" s="33" t="s">
        <v>110</v>
      </c>
      <c r="E57" s="33" t="s">
        <v>159</v>
      </c>
      <c r="F57" s="33" t="s">
        <v>179</v>
      </c>
      <c r="G57" s="68">
        <v>44984</v>
      </c>
      <c r="H57" s="59">
        <v>45292</v>
      </c>
      <c r="I57" s="59">
        <v>45658</v>
      </c>
      <c r="J57" s="19">
        <v>7.5</v>
      </c>
      <c r="K57" s="19">
        <f t="shared" si="2"/>
        <v>5</v>
      </c>
      <c r="L57" s="19">
        <v>5</v>
      </c>
      <c r="M57" s="73">
        <f t="shared" si="15"/>
        <v>0</v>
      </c>
      <c r="N57" s="19"/>
      <c r="O57" s="38">
        <v>2</v>
      </c>
      <c r="P57" s="39"/>
      <c r="Q57" s="19"/>
      <c r="R57" s="19"/>
      <c r="S57" s="19"/>
      <c r="T57" s="19"/>
      <c r="U57" s="19"/>
      <c r="V57" s="19"/>
      <c r="W57" s="40"/>
      <c r="X57" s="19"/>
      <c r="Y57" s="39">
        <v>2.5</v>
      </c>
      <c r="Z57" s="19"/>
      <c r="AA57" s="19"/>
      <c r="AB57" s="19">
        <v>7.5</v>
      </c>
      <c r="AC57" s="19">
        <v>12.5</v>
      </c>
      <c r="AD57" s="19"/>
      <c r="AE57" s="19"/>
      <c r="AF57" s="40"/>
      <c r="AG57" s="41">
        <f t="shared" si="3"/>
        <v>2</v>
      </c>
      <c r="AH57" s="41">
        <f t="shared" si="4"/>
        <v>-2</v>
      </c>
      <c r="AI57" s="41">
        <f t="shared" si="5"/>
        <v>-2</v>
      </c>
      <c r="AJ57" s="19"/>
      <c r="AK57" s="19">
        <v>2.5</v>
      </c>
      <c r="AL57" s="19"/>
      <c r="AM57" s="19"/>
      <c r="AN57" s="19">
        <v>1</v>
      </c>
      <c r="AO57" s="19">
        <v>31.5</v>
      </c>
      <c r="AP57" s="19">
        <v>2.5</v>
      </c>
      <c r="AQ57" s="19"/>
      <c r="AR57" s="40"/>
      <c r="AS57" s="19">
        <v>1.5</v>
      </c>
      <c r="AT57" s="19"/>
      <c r="AU57" s="19"/>
      <c r="AV57" s="19"/>
      <c r="AW57" s="19">
        <v>1.5</v>
      </c>
      <c r="AX57" s="19">
        <v>7.5</v>
      </c>
      <c r="AY57" s="19"/>
      <c r="AZ57" s="19"/>
      <c r="BA57" s="40"/>
      <c r="BB57" s="19"/>
      <c r="BC57" s="19">
        <v>0.5</v>
      </c>
      <c r="BD57" s="19"/>
      <c r="BE57" s="19"/>
      <c r="BF57" s="19"/>
      <c r="BG57" s="19"/>
      <c r="BH57" s="19"/>
      <c r="BI57" s="19"/>
      <c r="BJ57" s="40"/>
      <c r="BK57" s="19"/>
      <c r="BL57" s="19"/>
      <c r="BM57" s="19"/>
      <c r="BN57" s="19"/>
      <c r="BO57" s="19"/>
      <c r="BP57" s="19">
        <v>8</v>
      </c>
      <c r="BQ57" s="19"/>
      <c r="BR57" s="19"/>
      <c r="BS57" s="40"/>
      <c r="BT57" s="19"/>
      <c r="BU57" s="19"/>
      <c r="BV57" s="19"/>
      <c r="BW57" s="19"/>
      <c r="BX57" s="19"/>
      <c r="BY57" s="19">
        <v>14.5</v>
      </c>
      <c r="BZ57" s="19"/>
      <c r="CA57" s="19"/>
      <c r="CB57" s="40"/>
      <c r="CC57" s="19">
        <v>1</v>
      </c>
      <c r="CD57" s="19"/>
      <c r="CE57" s="19">
        <v>8</v>
      </c>
      <c r="CF57" s="19"/>
      <c r="CG57" s="19"/>
      <c r="CH57" s="19"/>
      <c r="CI57" s="19"/>
      <c r="CJ57" s="19"/>
      <c r="CK57" s="40"/>
      <c r="CL57" s="19"/>
      <c r="CM57" s="19">
        <v>2.5</v>
      </c>
      <c r="CN57" s="19"/>
      <c r="CO57" s="19"/>
      <c r="CP57" s="19"/>
      <c r="CQ57" s="19"/>
      <c r="CR57" s="19"/>
      <c r="CS57" s="19"/>
      <c r="CT57" s="40"/>
      <c r="CU57" s="19"/>
      <c r="CV57" s="19"/>
      <c r="CW57" s="19"/>
      <c r="CX57" s="19"/>
      <c r="CY57" s="19"/>
      <c r="CZ57" s="19"/>
      <c r="DA57" s="19" t="s">
        <v>142</v>
      </c>
      <c r="DB57" s="19"/>
      <c r="DC57" s="19"/>
      <c r="DD57" s="40"/>
      <c r="DE57" s="19"/>
      <c r="DF57" s="19">
        <v>4.5</v>
      </c>
      <c r="DG57" s="19"/>
      <c r="DH57" s="19"/>
      <c r="DI57" s="19"/>
      <c r="DJ57" s="19"/>
      <c r="DK57" s="19"/>
      <c r="DL57" s="19"/>
      <c r="DM57" s="40"/>
      <c r="DN57" s="19"/>
      <c r="DO57" s="19"/>
      <c r="DP57" s="19"/>
      <c r="DQ57" s="19"/>
      <c r="DR57" s="19"/>
      <c r="DS57" s="19">
        <v>7</v>
      </c>
      <c r="DT57" s="19"/>
      <c r="DU57" s="19"/>
      <c r="DV57" s="40"/>
      <c r="DW57" s="74">
        <f ca="1" t="shared" si="32"/>
        <v>5.05</v>
      </c>
      <c r="DX57" s="44">
        <f t="shared" si="16"/>
        <v>4.5</v>
      </c>
      <c r="DY57" s="44">
        <f ca="1" t="shared" si="21"/>
        <v>0.55</v>
      </c>
      <c r="DZ57" s="19">
        <f t="shared" si="22"/>
        <v>88.5</v>
      </c>
      <c r="EA57" s="19">
        <f t="shared" si="23"/>
        <v>10</v>
      </c>
      <c r="EB57" s="45">
        <f t="shared" si="24"/>
        <v>0</v>
      </c>
      <c r="EC57" s="46">
        <f t="shared" si="25"/>
        <v>83.5</v>
      </c>
      <c r="ED57" s="19">
        <f t="shared" si="26"/>
        <v>12.5</v>
      </c>
      <c r="EE57" s="19">
        <f t="shared" si="27"/>
        <v>8</v>
      </c>
      <c r="EF57" s="19">
        <f t="shared" si="28"/>
        <v>0</v>
      </c>
      <c r="EG57" s="19">
        <f t="shared" si="29"/>
        <v>0</v>
      </c>
    </row>
    <row r="58" hidden="1" customHeight="1" spans="1:137">
      <c r="A58" s="32">
        <f t="shared" si="33"/>
        <v>56</v>
      </c>
      <c r="B58" s="31" t="s">
        <v>183</v>
      </c>
      <c r="C58" s="32" t="s">
        <v>52</v>
      </c>
      <c r="D58" s="33" t="s">
        <v>119</v>
      </c>
      <c r="E58" s="33" t="s">
        <v>138</v>
      </c>
      <c r="F58" s="33" t="s">
        <v>132</v>
      </c>
      <c r="G58" s="68">
        <v>43727</v>
      </c>
      <c r="H58" s="59">
        <v>45292</v>
      </c>
      <c r="I58" s="59">
        <v>45658</v>
      </c>
      <c r="J58" s="19">
        <v>16.5</v>
      </c>
      <c r="K58" s="19">
        <f t="shared" si="2"/>
        <v>5</v>
      </c>
      <c r="L58" s="19">
        <v>5</v>
      </c>
      <c r="M58" s="73">
        <f t="shared" si="15"/>
        <v>0</v>
      </c>
      <c r="N58" s="19"/>
      <c r="O58" s="38"/>
      <c r="P58" s="39"/>
      <c r="Q58" s="19"/>
      <c r="R58" s="19"/>
      <c r="S58" s="19">
        <v>16.5</v>
      </c>
      <c r="T58" s="19"/>
      <c r="U58" s="19"/>
      <c r="V58" s="19"/>
      <c r="W58" s="40"/>
      <c r="X58" s="19"/>
      <c r="Y58" s="39">
        <v>1</v>
      </c>
      <c r="Z58" s="19"/>
      <c r="AA58" s="19">
        <v>10.5</v>
      </c>
      <c r="AB58" s="19"/>
      <c r="AC58" s="19"/>
      <c r="AD58" s="19"/>
      <c r="AE58" s="19"/>
      <c r="AF58" s="40"/>
      <c r="AG58" s="41">
        <f t="shared" si="3"/>
        <v>0</v>
      </c>
      <c r="AH58" s="41">
        <f t="shared" si="4"/>
        <v>0</v>
      </c>
      <c r="AI58" s="41">
        <f t="shared" si="5"/>
        <v>0</v>
      </c>
      <c r="AJ58" s="19"/>
      <c r="AK58" s="19"/>
      <c r="AL58" s="19"/>
      <c r="AM58" s="19">
        <v>1</v>
      </c>
      <c r="AN58" s="19"/>
      <c r="AO58" s="19"/>
      <c r="AP58" s="19">
        <v>8</v>
      </c>
      <c r="AQ58" s="19"/>
      <c r="AR58" s="40"/>
      <c r="AS58" s="19"/>
      <c r="AT58" s="19"/>
      <c r="AU58" s="19"/>
      <c r="AV58" s="19"/>
      <c r="AW58" s="19">
        <v>5</v>
      </c>
      <c r="AX58" s="19"/>
      <c r="AY58" s="19">
        <v>8</v>
      </c>
      <c r="AZ58" s="19"/>
      <c r="BA58" s="40"/>
      <c r="BB58" s="19"/>
      <c r="BC58" s="19"/>
      <c r="BD58" s="19"/>
      <c r="BE58" s="19">
        <v>0.5</v>
      </c>
      <c r="BF58" s="19">
        <v>1.5</v>
      </c>
      <c r="BG58" s="19"/>
      <c r="BH58" s="19">
        <v>4</v>
      </c>
      <c r="BI58" s="19"/>
      <c r="BJ58" s="40"/>
      <c r="BK58" s="19"/>
      <c r="BL58" s="19"/>
      <c r="BM58" s="19"/>
      <c r="BN58" s="19">
        <v>1</v>
      </c>
      <c r="BO58" s="19">
        <v>2.5</v>
      </c>
      <c r="BP58" s="19"/>
      <c r="BQ58" s="19"/>
      <c r="BR58" s="19"/>
      <c r="BS58" s="40"/>
      <c r="BT58" s="19"/>
      <c r="BU58" s="19"/>
      <c r="BV58" s="19"/>
      <c r="BW58" s="19"/>
      <c r="BX58" s="19"/>
      <c r="BY58" s="19"/>
      <c r="BZ58" s="19"/>
      <c r="CA58" s="19"/>
      <c r="CB58" s="40"/>
      <c r="CC58" s="19"/>
      <c r="CD58" s="19"/>
      <c r="CE58" s="19"/>
      <c r="CF58" s="41">
        <v>1.5</v>
      </c>
      <c r="CG58" s="19">
        <v>1</v>
      </c>
      <c r="CH58" s="19"/>
      <c r="CI58" s="19"/>
      <c r="CJ58" s="19"/>
      <c r="CK58" s="40"/>
      <c r="CL58" s="19"/>
      <c r="CM58" s="19"/>
      <c r="CN58" s="19"/>
      <c r="CO58" s="41"/>
      <c r="CP58" s="19"/>
      <c r="CQ58" s="19"/>
      <c r="CR58" s="19"/>
      <c r="CS58" s="19"/>
      <c r="CT58" s="40"/>
      <c r="CU58" s="19"/>
      <c r="CV58" s="19"/>
      <c r="CW58" s="19"/>
      <c r="CX58" s="19"/>
      <c r="CY58" s="41"/>
      <c r="CZ58" s="19"/>
      <c r="DA58" s="19"/>
      <c r="DB58" s="19"/>
      <c r="DC58" s="19"/>
      <c r="DD58" s="40"/>
      <c r="DE58" s="19"/>
      <c r="DF58" s="19"/>
      <c r="DG58" s="19"/>
      <c r="DH58" s="41">
        <v>9</v>
      </c>
      <c r="DI58" s="19"/>
      <c r="DJ58" s="19"/>
      <c r="DK58" s="19">
        <v>7</v>
      </c>
      <c r="DL58" s="19"/>
      <c r="DM58" s="40"/>
      <c r="DN58" s="19"/>
      <c r="DO58" s="19"/>
      <c r="DP58" s="19"/>
      <c r="DQ58" s="19"/>
      <c r="DR58" s="19"/>
      <c r="DS58" s="19"/>
      <c r="DT58" s="19">
        <v>13</v>
      </c>
      <c r="DU58" s="19"/>
      <c r="DV58" s="40"/>
      <c r="DW58" s="74">
        <f ca="1" t="shared" si="32"/>
        <v>5.05</v>
      </c>
      <c r="DX58" s="44">
        <f t="shared" si="16"/>
        <v>0</v>
      </c>
      <c r="DY58" s="44">
        <f ca="1" t="shared" si="21"/>
        <v>5.05</v>
      </c>
      <c r="DZ58" s="19">
        <f t="shared" si="22"/>
        <v>40</v>
      </c>
      <c r="EA58" s="19">
        <f t="shared" si="23"/>
        <v>26.5</v>
      </c>
      <c r="EB58" s="45">
        <f t="shared" si="24"/>
        <v>30</v>
      </c>
      <c r="EC58" s="46">
        <f t="shared" si="25"/>
        <v>0</v>
      </c>
      <c r="ED58" s="19">
        <f t="shared" si="26"/>
        <v>1</v>
      </c>
      <c r="EE58" s="19">
        <f t="shared" si="27"/>
        <v>0</v>
      </c>
      <c r="EF58" s="19">
        <f t="shared" si="28"/>
        <v>23.5</v>
      </c>
      <c r="EG58" s="19">
        <f t="shared" si="29"/>
        <v>0</v>
      </c>
    </row>
    <row r="59" hidden="1" customHeight="1" spans="1:137">
      <c r="A59" s="32">
        <f t="shared" si="33"/>
        <v>57</v>
      </c>
      <c r="B59" s="31" t="s">
        <v>184</v>
      </c>
      <c r="C59" s="32" t="s">
        <v>52</v>
      </c>
      <c r="D59" s="33" t="s">
        <v>119</v>
      </c>
      <c r="E59" s="33" t="s">
        <v>171</v>
      </c>
      <c r="F59" s="33" t="s">
        <v>167</v>
      </c>
      <c r="G59" s="68">
        <v>43528</v>
      </c>
      <c r="H59" s="59">
        <v>45292</v>
      </c>
      <c r="I59" s="59">
        <v>45658</v>
      </c>
      <c r="J59" s="19">
        <v>0.170000000000002</v>
      </c>
      <c r="K59" s="19">
        <f t="shared" si="2"/>
        <v>5</v>
      </c>
      <c r="L59" s="19">
        <v>5</v>
      </c>
      <c r="M59" s="73">
        <f t="shared" si="15"/>
        <v>0</v>
      </c>
      <c r="N59" s="19"/>
      <c r="O59" s="38"/>
      <c r="P59" s="39"/>
      <c r="Q59" s="19"/>
      <c r="R59" s="19"/>
      <c r="S59" s="19">
        <v>2</v>
      </c>
      <c r="T59" s="19"/>
      <c r="U59" s="19">
        <v>5</v>
      </c>
      <c r="V59" s="19">
        <v>4</v>
      </c>
      <c r="W59" s="40"/>
      <c r="X59" s="19">
        <v>4</v>
      </c>
      <c r="Y59" s="39"/>
      <c r="Z59" s="19"/>
      <c r="AA59" s="19"/>
      <c r="AB59" s="19"/>
      <c r="AC59" s="19"/>
      <c r="AD59" s="19">
        <v>8</v>
      </c>
      <c r="AE59" s="19"/>
      <c r="AF59" s="40"/>
      <c r="AG59" s="41">
        <f t="shared" si="3"/>
        <v>4</v>
      </c>
      <c r="AH59" s="41">
        <f t="shared" si="4"/>
        <v>-4</v>
      </c>
      <c r="AI59" s="41">
        <f t="shared" si="5"/>
        <v>-4</v>
      </c>
      <c r="AJ59" s="19"/>
      <c r="AK59" s="19"/>
      <c r="AL59" s="19"/>
      <c r="AM59" s="19"/>
      <c r="AN59" s="19">
        <v>2.5</v>
      </c>
      <c r="AO59" s="19"/>
      <c r="AP59" s="19">
        <v>8</v>
      </c>
      <c r="AQ59" s="19"/>
      <c r="AR59" s="40"/>
      <c r="AS59" s="19"/>
      <c r="AT59" s="19"/>
      <c r="AU59" s="19"/>
      <c r="AV59" s="19"/>
      <c r="AW59" s="19">
        <v>12.17</v>
      </c>
      <c r="AX59" s="19"/>
      <c r="AY59" s="19">
        <v>6.5</v>
      </c>
      <c r="AZ59" s="19"/>
      <c r="BA59" s="40"/>
      <c r="BB59" s="19">
        <v>1</v>
      </c>
      <c r="BC59" s="19"/>
      <c r="BD59" s="19"/>
      <c r="BE59" s="19"/>
      <c r="BF59" s="19">
        <v>0.5</v>
      </c>
      <c r="BG59" s="19"/>
      <c r="BH59" s="19"/>
      <c r="BI59" s="19"/>
      <c r="BJ59" s="40"/>
      <c r="BK59" s="19"/>
      <c r="BL59" s="19"/>
      <c r="BM59" s="19"/>
      <c r="BN59" s="19"/>
      <c r="BO59" s="19">
        <v>8</v>
      </c>
      <c r="BP59" s="19"/>
      <c r="BQ59" s="19"/>
      <c r="BR59" s="19"/>
      <c r="BS59" s="40"/>
      <c r="BT59" s="19"/>
      <c r="BU59" s="19">
        <v>16</v>
      </c>
      <c r="BV59" s="19"/>
      <c r="BW59" s="19"/>
      <c r="BX59" s="19">
        <v>8</v>
      </c>
      <c r="BY59" s="19"/>
      <c r="BZ59" s="19">
        <v>12.5</v>
      </c>
      <c r="CA59" s="19"/>
      <c r="CB59" s="40"/>
      <c r="CC59" s="19"/>
      <c r="CD59" s="19"/>
      <c r="CE59" s="19"/>
      <c r="CF59" s="19"/>
      <c r="CG59" s="19">
        <v>16</v>
      </c>
      <c r="CH59" s="19"/>
      <c r="CI59" s="19">
        <v>24</v>
      </c>
      <c r="CJ59" s="19"/>
      <c r="CK59" s="40"/>
      <c r="CL59" s="19"/>
      <c r="CM59" s="19">
        <v>5</v>
      </c>
      <c r="CN59" s="19"/>
      <c r="CO59" s="19"/>
      <c r="CP59" s="19">
        <v>23</v>
      </c>
      <c r="CQ59" s="19"/>
      <c r="CR59" s="19">
        <v>8</v>
      </c>
      <c r="CS59" s="19"/>
      <c r="CT59" s="40"/>
      <c r="CU59" s="19"/>
      <c r="CV59" s="19"/>
      <c r="CW59" s="19"/>
      <c r="CX59" s="19"/>
      <c r="CY59" s="19"/>
      <c r="CZ59" s="19"/>
      <c r="DA59" s="19"/>
      <c r="DB59" s="19">
        <v>8</v>
      </c>
      <c r="DC59" s="19"/>
      <c r="DD59" s="40"/>
      <c r="DE59" s="19"/>
      <c r="DF59" s="19"/>
      <c r="DG59" s="19"/>
      <c r="DH59" s="19"/>
      <c r="DI59" s="19"/>
      <c r="DJ59" s="19"/>
      <c r="DK59" s="19">
        <v>22</v>
      </c>
      <c r="DL59" s="19"/>
      <c r="DM59" s="40"/>
      <c r="DN59" s="19"/>
      <c r="DO59" s="19"/>
      <c r="DP59" s="19">
        <v>13</v>
      </c>
      <c r="DQ59" s="19"/>
      <c r="DR59" s="19">
        <v>1.5</v>
      </c>
      <c r="DS59" s="19"/>
      <c r="DT59" s="19">
        <v>5.5</v>
      </c>
      <c r="DU59" s="19"/>
      <c r="DV59" s="40"/>
      <c r="DW59" s="74">
        <f ca="1" t="shared" si="32"/>
        <v>5.05</v>
      </c>
      <c r="DX59" s="44">
        <f t="shared" si="16"/>
        <v>5</v>
      </c>
      <c r="DY59" s="44">
        <f ca="1" t="shared" si="21"/>
        <v>0.0499999999999998</v>
      </c>
      <c r="DZ59" s="19">
        <f t="shared" si="22"/>
        <v>107.5</v>
      </c>
      <c r="EA59" s="19">
        <f t="shared" si="23"/>
        <v>73.67</v>
      </c>
      <c r="EB59" s="45">
        <f t="shared" si="24"/>
        <v>34</v>
      </c>
      <c r="EC59" s="46">
        <f t="shared" si="25"/>
        <v>0</v>
      </c>
      <c r="ED59" s="19">
        <f t="shared" si="26"/>
        <v>21</v>
      </c>
      <c r="EE59" s="19">
        <f t="shared" si="27"/>
        <v>13</v>
      </c>
      <c r="EF59" s="19">
        <f t="shared" si="28"/>
        <v>0</v>
      </c>
      <c r="EG59" s="19">
        <f t="shared" si="29"/>
        <v>4</v>
      </c>
    </row>
    <row r="60" hidden="1" customHeight="1" spans="1:137">
      <c r="A60" s="32">
        <f t="shared" si="33"/>
        <v>58</v>
      </c>
      <c r="B60" s="31" t="s">
        <v>185</v>
      </c>
      <c r="C60" s="32" t="s">
        <v>52</v>
      </c>
      <c r="D60" s="33" t="s">
        <v>119</v>
      </c>
      <c r="E60" s="33" t="s">
        <v>171</v>
      </c>
      <c r="F60" s="33" t="s">
        <v>186</v>
      </c>
      <c r="G60" s="68">
        <v>44340</v>
      </c>
      <c r="H60" s="59">
        <v>45292</v>
      </c>
      <c r="I60" s="59">
        <v>45658</v>
      </c>
      <c r="J60" s="19">
        <v>32</v>
      </c>
      <c r="K60" s="19">
        <f t="shared" si="2"/>
        <v>5</v>
      </c>
      <c r="L60" s="19">
        <v>5</v>
      </c>
      <c r="M60" s="73">
        <f t="shared" si="15"/>
        <v>0</v>
      </c>
      <c r="N60" s="19"/>
      <c r="O60" s="38">
        <v>3</v>
      </c>
      <c r="P60" s="39"/>
      <c r="Q60" s="19"/>
      <c r="R60" s="19"/>
      <c r="S60" s="19">
        <v>16</v>
      </c>
      <c r="T60" s="19"/>
      <c r="U60" s="19"/>
      <c r="V60" s="19"/>
      <c r="W60" s="40"/>
      <c r="X60" s="19">
        <v>2</v>
      </c>
      <c r="Y60" s="39"/>
      <c r="Z60" s="19"/>
      <c r="AA60" s="19"/>
      <c r="AB60" s="19">
        <v>16</v>
      </c>
      <c r="AC60" s="19"/>
      <c r="AD60" s="19">
        <v>8</v>
      </c>
      <c r="AE60" s="19"/>
      <c r="AF60" s="40"/>
      <c r="AG60" s="41">
        <f t="shared" si="3"/>
        <v>5</v>
      </c>
      <c r="AH60" s="41">
        <f t="shared" si="4"/>
        <v>-5</v>
      </c>
      <c r="AI60" s="41">
        <f t="shared" si="5"/>
        <v>-5</v>
      </c>
      <c r="AJ60" s="19"/>
      <c r="AK60" s="19"/>
      <c r="AL60" s="19"/>
      <c r="AM60" s="19"/>
      <c r="AN60" s="19"/>
      <c r="AO60" s="19">
        <v>8</v>
      </c>
      <c r="AP60" s="19">
        <v>8</v>
      </c>
      <c r="AQ60" s="19"/>
      <c r="AR60" s="40"/>
      <c r="AS60" s="19"/>
      <c r="AT60" s="19"/>
      <c r="AU60" s="19"/>
      <c r="AV60" s="19"/>
      <c r="AW60" s="19">
        <v>16</v>
      </c>
      <c r="AX60" s="19">
        <v>10.5</v>
      </c>
      <c r="AY60" s="19">
        <v>8</v>
      </c>
      <c r="AZ60" s="19"/>
      <c r="BA60" s="40"/>
      <c r="BB60" s="19"/>
      <c r="BC60" s="19"/>
      <c r="BD60" s="19"/>
      <c r="BE60" s="19"/>
      <c r="BF60" s="19">
        <v>8</v>
      </c>
      <c r="BG60" s="19">
        <v>8</v>
      </c>
      <c r="BH60" s="19">
        <v>16</v>
      </c>
      <c r="BI60" s="19"/>
      <c r="BJ60" s="40"/>
      <c r="BK60" s="19"/>
      <c r="BL60" s="19"/>
      <c r="BM60" s="19"/>
      <c r="BN60" s="19"/>
      <c r="BO60" s="19">
        <v>18</v>
      </c>
      <c r="BP60" s="19">
        <v>8</v>
      </c>
      <c r="BQ60" s="19">
        <v>8</v>
      </c>
      <c r="BR60" s="19"/>
      <c r="BS60" s="40"/>
      <c r="BT60" s="19"/>
      <c r="BU60" s="19"/>
      <c r="BV60" s="19"/>
      <c r="BW60" s="19"/>
      <c r="BX60" s="19">
        <v>5</v>
      </c>
      <c r="BY60" s="19"/>
      <c r="BZ60" s="19">
        <v>16</v>
      </c>
      <c r="CA60" s="19"/>
      <c r="CB60" s="40"/>
      <c r="CC60" s="19"/>
      <c r="CD60" s="19"/>
      <c r="CE60" s="19"/>
      <c r="CF60" s="19"/>
      <c r="CG60" s="19">
        <v>16</v>
      </c>
      <c r="CH60" s="19"/>
      <c r="CI60" s="19">
        <v>16</v>
      </c>
      <c r="CJ60" s="19"/>
      <c r="CK60" s="40"/>
      <c r="CL60" s="19"/>
      <c r="CM60" s="19"/>
      <c r="CN60" s="19"/>
      <c r="CO60" s="19"/>
      <c r="CP60" s="19">
        <v>25</v>
      </c>
      <c r="CQ60" s="19"/>
      <c r="CR60" s="19">
        <v>8</v>
      </c>
      <c r="CS60" s="19"/>
      <c r="CT60" s="40"/>
      <c r="CU60" s="19"/>
      <c r="CV60" s="19"/>
      <c r="CW60" s="19"/>
      <c r="CX60" s="19"/>
      <c r="CY60" s="19"/>
      <c r="CZ60" s="19"/>
      <c r="DA60" s="19"/>
      <c r="DB60" s="19">
        <v>16</v>
      </c>
      <c r="DC60" s="19"/>
      <c r="DD60" s="40"/>
      <c r="DE60" s="19"/>
      <c r="DF60" s="19"/>
      <c r="DG60" s="19"/>
      <c r="DH60" s="19"/>
      <c r="DI60" s="19"/>
      <c r="DJ60" s="19">
        <v>8.5</v>
      </c>
      <c r="DK60" s="19">
        <v>20</v>
      </c>
      <c r="DL60" s="19"/>
      <c r="DM60" s="40"/>
      <c r="DN60" s="19"/>
      <c r="DO60" s="19"/>
      <c r="DP60" s="19"/>
      <c r="DQ60" s="19"/>
      <c r="DR60" s="19">
        <v>32</v>
      </c>
      <c r="DS60" s="19"/>
      <c r="DT60" s="19">
        <v>32</v>
      </c>
      <c r="DU60" s="19"/>
      <c r="DV60" s="40"/>
      <c r="DW60" s="74">
        <f ca="1" t="shared" ref="DW60:DW74" si="34">ROUND((TODAY()-I60)/365*5,2)</f>
        <v>5.05</v>
      </c>
      <c r="DX60" s="44">
        <f t="shared" si="16"/>
        <v>5</v>
      </c>
      <c r="DY60" s="44">
        <f ca="1" t="shared" si="21"/>
        <v>0.0499999999999998</v>
      </c>
      <c r="DZ60" s="19">
        <f t="shared" ref="DZ60:DZ69" si="35">T60+U60+AC60+AD60+AO60+AP60+AX60+AY60++BG60+BH60+BP60+BQ60+BY60+BZ60+CH60+CI60+CQ60+CR60+DA60+DB60+DJ60+DK60+DS60+DT60</f>
        <v>199</v>
      </c>
      <c r="EA60" s="19">
        <f t="shared" ref="EA60:EA79" si="36">S60+AB60+AN60+AW60+BF60+BO60+BX60+CG60+CP60+CZ60+DI60+DR60</f>
        <v>152</v>
      </c>
      <c r="EB60" s="45">
        <f t="shared" si="24"/>
        <v>36</v>
      </c>
      <c r="EC60" s="46">
        <f t="shared" si="25"/>
        <v>32.5</v>
      </c>
      <c r="ED60" s="19">
        <f t="shared" si="26"/>
        <v>0</v>
      </c>
      <c r="EE60" s="19">
        <f t="shared" si="27"/>
        <v>0</v>
      </c>
      <c r="EF60" s="19">
        <f t="shared" si="28"/>
        <v>0</v>
      </c>
      <c r="EG60" s="19">
        <f t="shared" si="29"/>
        <v>0</v>
      </c>
    </row>
    <row r="61" customFormat="1" hidden="1" customHeight="1" spans="1:137">
      <c r="A61" s="32">
        <f t="shared" ref="A61:A72" si="37">ROW()-2</f>
        <v>59</v>
      </c>
      <c r="B61" s="31" t="s">
        <v>187</v>
      </c>
      <c r="C61" s="32" t="s">
        <v>52</v>
      </c>
      <c r="D61" s="33" t="s">
        <v>119</v>
      </c>
      <c r="E61" s="33" t="s">
        <v>138</v>
      </c>
      <c r="F61" s="33" t="s">
        <v>141</v>
      </c>
      <c r="G61" s="68">
        <v>45019</v>
      </c>
      <c r="H61" s="59">
        <v>45292</v>
      </c>
      <c r="I61" s="59">
        <v>45658</v>
      </c>
      <c r="J61" s="19">
        <v>8</v>
      </c>
      <c r="K61" s="19">
        <f t="shared" si="2"/>
        <v>5</v>
      </c>
      <c r="L61" s="19">
        <v>5</v>
      </c>
      <c r="M61" s="73">
        <f t="shared" si="15"/>
        <v>0</v>
      </c>
      <c r="N61" s="19"/>
      <c r="O61" s="38">
        <v>3</v>
      </c>
      <c r="P61" s="39"/>
      <c r="Q61" s="19"/>
      <c r="R61" s="19"/>
      <c r="S61" s="19"/>
      <c r="T61" s="19"/>
      <c r="U61" s="19"/>
      <c r="V61" s="19"/>
      <c r="W61" s="40"/>
      <c r="X61" s="19"/>
      <c r="Y61" s="39">
        <v>5.5</v>
      </c>
      <c r="Z61" s="19"/>
      <c r="AA61" s="19"/>
      <c r="AB61" s="19">
        <v>8</v>
      </c>
      <c r="AC61" s="19"/>
      <c r="AD61" s="19"/>
      <c r="AE61" s="19"/>
      <c r="AF61" s="40"/>
      <c r="AG61" s="41">
        <f t="shared" si="3"/>
        <v>3</v>
      </c>
      <c r="AH61" s="41">
        <f t="shared" si="4"/>
        <v>-3</v>
      </c>
      <c r="AI61" s="41">
        <f t="shared" si="5"/>
        <v>-3</v>
      </c>
      <c r="AJ61" s="19"/>
      <c r="AK61" s="19"/>
      <c r="AL61" s="19"/>
      <c r="AM61" s="19"/>
      <c r="AN61" s="19"/>
      <c r="AO61" s="19"/>
      <c r="AP61" s="19"/>
      <c r="AQ61" s="19"/>
      <c r="AR61" s="40"/>
      <c r="AS61" s="19">
        <v>2</v>
      </c>
      <c r="AT61" s="19">
        <v>8</v>
      </c>
      <c r="AU61" s="19"/>
      <c r="AV61" s="19"/>
      <c r="AW61" s="19"/>
      <c r="AX61" s="19"/>
      <c r="AY61" s="19"/>
      <c r="AZ61" s="19"/>
      <c r="BA61" s="40"/>
      <c r="BB61" s="19"/>
      <c r="BC61" s="19"/>
      <c r="BD61" s="19"/>
      <c r="BE61" s="19"/>
      <c r="BF61" s="19"/>
      <c r="BG61" s="19"/>
      <c r="BH61" s="19"/>
      <c r="BI61" s="19"/>
      <c r="BJ61" s="40"/>
      <c r="BK61" s="19"/>
      <c r="BL61" s="19"/>
      <c r="BM61" s="19"/>
      <c r="BN61" s="19"/>
      <c r="BO61" s="19"/>
      <c r="BP61" s="19"/>
      <c r="BQ61" s="19"/>
      <c r="BR61" s="19"/>
      <c r="BS61" s="40"/>
      <c r="BT61" s="19"/>
      <c r="BU61" s="19">
        <v>8</v>
      </c>
      <c r="BV61" s="19"/>
      <c r="BW61" s="19"/>
      <c r="BX61" s="19"/>
      <c r="BY61" s="19"/>
      <c r="BZ61" s="19"/>
      <c r="CA61" s="19"/>
      <c r="CB61" s="40"/>
      <c r="CC61" s="19"/>
      <c r="CD61" s="19">
        <v>8</v>
      </c>
      <c r="CE61" s="19"/>
      <c r="CF61" s="19"/>
      <c r="CG61" s="19"/>
      <c r="CH61" s="19"/>
      <c r="CI61" s="19"/>
      <c r="CJ61" s="19"/>
      <c r="CK61" s="40"/>
      <c r="CL61" s="19"/>
      <c r="CM61" s="19"/>
      <c r="CN61" s="19"/>
      <c r="CO61" s="19"/>
      <c r="CP61" s="19"/>
      <c r="CQ61" s="19"/>
      <c r="CR61" s="19"/>
      <c r="CS61" s="19"/>
      <c r="CT61" s="40"/>
      <c r="CU61" s="19"/>
      <c r="CV61" s="19"/>
      <c r="CW61" s="19"/>
      <c r="CX61" s="19"/>
      <c r="CY61" s="19"/>
      <c r="CZ61" s="19"/>
      <c r="DA61" s="19"/>
      <c r="DB61" s="19"/>
      <c r="DC61" s="19"/>
      <c r="DD61" s="40"/>
      <c r="DE61" s="19"/>
      <c r="DF61" s="19"/>
      <c r="DG61" s="19"/>
      <c r="DH61" s="19"/>
      <c r="DI61" s="19"/>
      <c r="DJ61" s="19"/>
      <c r="DK61" s="19">
        <v>8</v>
      </c>
      <c r="DL61" s="19"/>
      <c r="DM61" s="40"/>
      <c r="DN61" s="19"/>
      <c r="DO61" s="19"/>
      <c r="DP61" s="19"/>
      <c r="DQ61" s="19"/>
      <c r="DR61" s="19"/>
      <c r="DS61" s="19"/>
      <c r="DT61" s="19">
        <v>8</v>
      </c>
      <c r="DU61" s="19"/>
      <c r="DV61" s="40"/>
      <c r="DW61" s="74">
        <f ca="1" t="shared" si="34"/>
        <v>5.05</v>
      </c>
      <c r="DX61" s="44">
        <f t="shared" si="16"/>
        <v>5</v>
      </c>
      <c r="DY61" s="44">
        <f ca="1" t="shared" si="21"/>
        <v>0.0499999999999998</v>
      </c>
      <c r="DZ61" s="19">
        <f t="shared" si="35"/>
        <v>16</v>
      </c>
      <c r="EA61" s="19">
        <f t="shared" si="36"/>
        <v>8</v>
      </c>
      <c r="EB61" s="45">
        <f t="shared" si="24"/>
        <v>16</v>
      </c>
      <c r="EC61" s="46">
        <f t="shared" si="25"/>
        <v>0</v>
      </c>
      <c r="ED61" s="19">
        <f t="shared" si="26"/>
        <v>29.5</v>
      </c>
      <c r="EE61" s="19">
        <f t="shared" si="27"/>
        <v>0</v>
      </c>
      <c r="EF61" s="19">
        <f t="shared" si="28"/>
        <v>0</v>
      </c>
      <c r="EG61" s="19">
        <f t="shared" si="29"/>
        <v>0</v>
      </c>
    </row>
    <row r="62" hidden="1" customHeight="1" spans="1:137">
      <c r="A62" s="32">
        <f t="shared" si="37"/>
        <v>60</v>
      </c>
      <c r="B62" s="31" t="s">
        <v>188</v>
      </c>
      <c r="C62" s="32" t="s">
        <v>52</v>
      </c>
      <c r="D62" s="33" t="s">
        <v>119</v>
      </c>
      <c r="E62" s="33" t="s">
        <v>120</v>
      </c>
      <c r="F62" s="33" t="s">
        <v>165</v>
      </c>
      <c r="G62" s="68">
        <v>42835</v>
      </c>
      <c r="H62" s="59">
        <v>45292</v>
      </c>
      <c r="I62" s="59">
        <v>45658</v>
      </c>
      <c r="J62" s="19">
        <v>11.75</v>
      </c>
      <c r="K62" s="19">
        <f t="shared" si="2"/>
        <v>5</v>
      </c>
      <c r="L62" s="19">
        <v>5</v>
      </c>
      <c r="M62" s="73">
        <f t="shared" si="15"/>
        <v>0</v>
      </c>
      <c r="N62" s="19"/>
      <c r="O62" s="38">
        <v>3</v>
      </c>
      <c r="P62" s="39"/>
      <c r="Q62" s="19"/>
      <c r="R62" s="19"/>
      <c r="S62" s="19">
        <v>0.5</v>
      </c>
      <c r="T62" s="19">
        <v>4.5</v>
      </c>
      <c r="U62" s="19"/>
      <c r="V62" s="19"/>
      <c r="W62" s="40"/>
      <c r="X62" s="19"/>
      <c r="Y62" s="39"/>
      <c r="Z62" s="19"/>
      <c r="AA62" s="19"/>
      <c r="AB62" s="19"/>
      <c r="AC62" s="19"/>
      <c r="AD62" s="19"/>
      <c r="AE62" s="19"/>
      <c r="AF62" s="40"/>
      <c r="AG62" s="41">
        <f t="shared" si="3"/>
        <v>3</v>
      </c>
      <c r="AH62" s="41">
        <f t="shared" si="4"/>
        <v>-3</v>
      </c>
      <c r="AI62" s="41">
        <f t="shared" si="5"/>
        <v>-3</v>
      </c>
      <c r="AJ62" s="19"/>
      <c r="AK62" s="19"/>
      <c r="AL62" s="19"/>
      <c r="AM62" s="19"/>
      <c r="AN62" s="19"/>
      <c r="AO62" s="19">
        <v>28</v>
      </c>
      <c r="AP62" s="19"/>
      <c r="AQ62" s="19"/>
      <c r="AR62" s="40"/>
      <c r="AS62" s="19"/>
      <c r="AT62" s="19"/>
      <c r="AU62" s="19"/>
      <c r="AV62" s="19"/>
      <c r="AW62" s="19">
        <v>2.5</v>
      </c>
      <c r="AX62" s="19">
        <v>14</v>
      </c>
      <c r="AY62" s="19"/>
      <c r="AZ62" s="19"/>
      <c r="BA62" s="40"/>
      <c r="BB62" s="19"/>
      <c r="BC62" s="19"/>
      <c r="BD62" s="19"/>
      <c r="BE62" s="19"/>
      <c r="BF62" s="19"/>
      <c r="BG62" s="19">
        <v>24.5</v>
      </c>
      <c r="BH62" s="19"/>
      <c r="BI62" s="19"/>
      <c r="BJ62" s="40"/>
      <c r="BK62" s="19"/>
      <c r="BL62" s="19"/>
      <c r="BM62" s="19"/>
      <c r="BN62" s="19"/>
      <c r="BO62" s="19"/>
      <c r="BP62" s="19">
        <v>30.5</v>
      </c>
      <c r="BQ62" s="19"/>
      <c r="BR62" s="19"/>
      <c r="BS62" s="40"/>
      <c r="BT62" s="19"/>
      <c r="BU62" s="19"/>
      <c r="BV62" s="19"/>
      <c r="BW62" s="19"/>
      <c r="BX62" s="19"/>
      <c r="BY62" s="19">
        <v>21.5</v>
      </c>
      <c r="BZ62" s="19">
        <v>4</v>
      </c>
      <c r="CA62" s="19"/>
      <c r="CB62" s="40"/>
      <c r="CC62" s="19"/>
      <c r="CD62" s="19"/>
      <c r="CE62" s="19"/>
      <c r="CF62" s="19"/>
      <c r="CG62" s="19"/>
      <c r="CH62" s="19">
        <v>32</v>
      </c>
      <c r="CI62" s="19"/>
      <c r="CJ62" s="19"/>
      <c r="CK62" s="40"/>
      <c r="CL62" s="19"/>
      <c r="CM62" s="19"/>
      <c r="CN62" s="19"/>
      <c r="CO62" s="19"/>
      <c r="CP62" s="19">
        <v>9</v>
      </c>
      <c r="CQ62" s="19"/>
      <c r="CR62" s="19">
        <v>7.5</v>
      </c>
      <c r="CS62" s="19"/>
      <c r="CT62" s="40"/>
      <c r="CU62" s="19"/>
      <c r="CV62" s="19" t="s">
        <v>63</v>
      </c>
      <c r="CW62" s="19"/>
      <c r="CX62" s="19"/>
      <c r="CY62" s="19"/>
      <c r="CZ62" s="19"/>
      <c r="DA62" s="19" t="s">
        <v>189</v>
      </c>
      <c r="DB62" s="19"/>
      <c r="DC62" s="19"/>
      <c r="DD62" s="40"/>
      <c r="DE62" s="19"/>
      <c r="DF62" s="19"/>
      <c r="DG62" s="19"/>
      <c r="DH62" s="19"/>
      <c r="DI62" s="19"/>
      <c r="DJ62" s="19">
        <v>31.5</v>
      </c>
      <c r="DK62" s="19"/>
      <c r="DL62" s="19"/>
      <c r="DM62" s="40"/>
      <c r="DN62" s="19"/>
      <c r="DO62" s="19"/>
      <c r="DP62" s="19"/>
      <c r="DQ62" s="19"/>
      <c r="DR62" s="19"/>
      <c r="DS62" s="19">
        <v>39.5</v>
      </c>
      <c r="DT62" s="19"/>
      <c r="DU62" s="19"/>
      <c r="DV62" s="40"/>
      <c r="DW62" s="74">
        <f ca="1" t="shared" si="34"/>
        <v>5.05</v>
      </c>
      <c r="DX62" s="44">
        <f t="shared" si="16"/>
        <v>4</v>
      </c>
      <c r="DY62" s="44">
        <f ca="1" t="shared" si="21"/>
        <v>1.05</v>
      </c>
      <c r="DZ62" s="19">
        <f t="shared" si="35"/>
        <v>252.5</v>
      </c>
      <c r="EA62" s="19">
        <f t="shared" si="36"/>
        <v>12</v>
      </c>
      <c r="EB62" s="45">
        <f t="shared" si="24"/>
        <v>11.25</v>
      </c>
      <c r="EC62" s="46">
        <f t="shared" si="25"/>
        <v>242</v>
      </c>
      <c r="ED62" s="19">
        <f t="shared" si="26"/>
        <v>0</v>
      </c>
      <c r="EE62" s="19">
        <f t="shared" si="27"/>
        <v>0</v>
      </c>
      <c r="EF62" s="19">
        <f t="shared" si="28"/>
        <v>0</v>
      </c>
      <c r="EG62" s="19">
        <f t="shared" si="29"/>
        <v>0</v>
      </c>
    </row>
    <row r="63" hidden="1" customHeight="1" spans="1:137">
      <c r="A63" s="32">
        <f t="shared" si="37"/>
        <v>61</v>
      </c>
      <c r="B63" s="31" t="s">
        <v>190</v>
      </c>
      <c r="C63" s="32" t="s">
        <v>52</v>
      </c>
      <c r="D63" s="33" t="s">
        <v>119</v>
      </c>
      <c r="E63" s="33" t="s">
        <v>120</v>
      </c>
      <c r="F63" s="33" t="s">
        <v>167</v>
      </c>
      <c r="G63" s="68">
        <v>43257</v>
      </c>
      <c r="H63" s="59">
        <v>45292</v>
      </c>
      <c r="I63" s="59">
        <v>45658</v>
      </c>
      <c r="J63" s="19">
        <v>14</v>
      </c>
      <c r="K63" s="19">
        <f t="shared" si="2"/>
        <v>5</v>
      </c>
      <c r="L63" s="19">
        <v>1</v>
      </c>
      <c r="M63" s="73">
        <f t="shared" si="15"/>
        <v>4</v>
      </c>
      <c r="N63" s="19"/>
      <c r="O63" s="38">
        <v>4</v>
      </c>
      <c r="P63" s="39"/>
      <c r="Q63" s="19"/>
      <c r="R63" s="19"/>
      <c r="S63" s="19">
        <v>4.5</v>
      </c>
      <c r="T63" s="19"/>
      <c r="U63" s="19">
        <v>10.5</v>
      </c>
      <c r="V63" s="19"/>
      <c r="W63" s="40"/>
      <c r="X63" s="19"/>
      <c r="Y63" s="39"/>
      <c r="Z63" s="19"/>
      <c r="AA63" s="19"/>
      <c r="AB63" s="19"/>
      <c r="AC63" s="19"/>
      <c r="AD63" s="19"/>
      <c r="AE63" s="19"/>
      <c r="AF63" s="40"/>
      <c r="AG63" s="41">
        <f t="shared" si="3"/>
        <v>4</v>
      </c>
      <c r="AH63" s="41">
        <f t="shared" si="4"/>
        <v>0</v>
      </c>
      <c r="AI63" s="41">
        <f t="shared" si="5"/>
        <v>0</v>
      </c>
      <c r="AJ63" s="19"/>
      <c r="AK63" s="19"/>
      <c r="AL63" s="19"/>
      <c r="AM63" s="19"/>
      <c r="AN63" s="19">
        <v>10</v>
      </c>
      <c r="AO63" s="19"/>
      <c r="AP63" s="19"/>
      <c r="AQ63" s="19"/>
      <c r="AR63" s="40"/>
      <c r="AS63" s="19"/>
      <c r="AT63" s="19"/>
      <c r="AU63" s="19"/>
      <c r="AV63" s="19"/>
      <c r="AW63" s="19">
        <v>2</v>
      </c>
      <c r="AX63" s="19"/>
      <c r="AY63" s="19">
        <v>8</v>
      </c>
      <c r="AZ63" s="19"/>
      <c r="BA63" s="40"/>
      <c r="BB63" s="19"/>
      <c r="BC63" s="19"/>
      <c r="BD63" s="19"/>
      <c r="BE63" s="19"/>
      <c r="BF63" s="19">
        <v>9</v>
      </c>
      <c r="BG63" s="19"/>
      <c r="BH63" s="19">
        <v>8</v>
      </c>
      <c r="BI63" s="19"/>
      <c r="BJ63" s="40"/>
      <c r="BK63" s="19"/>
      <c r="BL63" s="19"/>
      <c r="BM63" s="19"/>
      <c r="BN63" s="19"/>
      <c r="BO63" s="19">
        <v>8</v>
      </c>
      <c r="BP63" s="19"/>
      <c r="BQ63" s="19">
        <v>8</v>
      </c>
      <c r="BR63" s="19"/>
      <c r="BS63" s="40"/>
      <c r="BT63" s="19">
        <v>2</v>
      </c>
      <c r="BU63" s="19"/>
      <c r="BV63" s="19"/>
      <c r="BW63" s="19">
        <v>8</v>
      </c>
      <c r="BX63" s="19"/>
      <c r="BY63" s="19"/>
      <c r="BZ63" s="19"/>
      <c r="CA63" s="19"/>
      <c r="CB63" s="40"/>
      <c r="CC63" s="19"/>
      <c r="CD63" s="19"/>
      <c r="CE63" s="19"/>
      <c r="CF63" s="19"/>
      <c r="CG63" s="19">
        <v>9</v>
      </c>
      <c r="CH63" s="19"/>
      <c r="CI63" s="19"/>
      <c r="CJ63" s="19">
        <v>1</v>
      </c>
      <c r="CK63" s="40"/>
      <c r="CL63" s="19"/>
      <c r="CM63" s="19"/>
      <c r="CN63" s="19"/>
      <c r="CO63" s="19"/>
      <c r="CP63" s="19">
        <v>2</v>
      </c>
      <c r="CQ63" s="19"/>
      <c r="CR63" s="19">
        <v>24</v>
      </c>
      <c r="CS63" s="19"/>
      <c r="CT63" s="40"/>
      <c r="CU63" s="19"/>
      <c r="CV63" s="19"/>
      <c r="CW63" s="19"/>
      <c r="CX63" s="19"/>
      <c r="CY63" s="19"/>
      <c r="CZ63" s="19"/>
      <c r="DA63" s="19"/>
      <c r="DB63" s="19">
        <v>8</v>
      </c>
      <c r="DC63" s="19"/>
      <c r="DD63" s="40"/>
      <c r="DE63" s="19"/>
      <c r="DF63" s="19"/>
      <c r="DG63" s="19"/>
      <c r="DH63" s="19"/>
      <c r="DI63" s="19">
        <v>4</v>
      </c>
      <c r="DJ63" s="19"/>
      <c r="DK63" s="19">
        <v>16</v>
      </c>
      <c r="DL63" s="19"/>
      <c r="DM63" s="40"/>
      <c r="DN63" s="19"/>
      <c r="DO63" s="19"/>
      <c r="DP63" s="19"/>
      <c r="DQ63" s="19"/>
      <c r="DR63" s="19">
        <v>6</v>
      </c>
      <c r="DS63" s="19"/>
      <c r="DT63" s="19">
        <v>24</v>
      </c>
      <c r="DU63" s="19"/>
      <c r="DV63" s="40"/>
      <c r="DW63" s="74">
        <f ca="1" t="shared" si="34"/>
        <v>5.05</v>
      </c>
      <c r="DX63" s="44">
        <f t="shared" si="16"/>
        <v>2</v>
      </c>
      <c r="DY63" s="44">
        <f ca="1" t="shared" si="21"/>
        <v>3.05</v>
      </c>
      <c r="DZ63" s="19">
        <f t="shared" si="35"/>
        <v>106.5</v>
      </c>
      <c r="EA63" s="19">
        <f t="shared" si="36"/>
        <v>54.5</v>
      </c>
      <c r="EB63" s="45">
        <f t="shared" si="24"/>
        <v>66</v>
      </c>
      <c r="EC63" s="46">
        <f t="shared" si="25"/>
        <v>0</v>
      </c>
      <c r="ED63" s="19">
        <f t="shared" si="26"/>
        <v>0</v>
      </c>
      <c r="EE63" s="19">
        <f t="shared" si="27"/>
        <v>0</v>
      </c>
      <c r="EF63" s="19">
        <f t="shared" si="28"/>
        <v>8</v>
      </c>
      <c r="EG63" s="19">
        <f t="shared" si="29"/>
        <v>1</v>
      </c>
    </row>
    <row r="64" hidden="1" customHeight="1" spans="1:137">
      <c r="A64" s="32">
        <f t="shared" si="37"/>
        <v>62</v>
      </c>
      <c r="B64" s="31" t="s">
        <v>191</v>
      </c>
      <c r="C64" s="32" t="s">
        <v>52</v>
      </c>
      <c r="D64" s="33" t="s">
        <v>119</v>
      </c>
      <c r="E64" s="33" t="s">
        <v>192</v>
      </c>
      <c r="F64" s="33" t="s">
        <v>193</v>
      </c>
      <c r="G64" s="68">
        <v>43535</v>
      </c>
      <c r="H64" s="59">
        <v>45292</v>
      </c>
      <c r="I64" s="59">
        <v>45658</v>
      </c>
      <c r="J64" s="19">
        <v>101.5</v>
      </c>
      <c r="K64" s="19">
        <f t="shared" si="2"/>
        <v>5</v>
      </c>
      <c r="L64" s="19">
        <v>5</v>
      </c>
      <c r="M64" s="73">
        <f t="shared" si="15"/>
        <v>0</v>
      </c>
      <c r="N64" s="19"/>
      <c r="O64" s="38"/>
      <c r="P64" s="39"/>
      <c r="Q64" s="19"/>
      <c r="R64" s="19">
        <v>1</v>
      </c>
      <c r="S64" s="19">
        <v>58.5</v>
      </c>
      <c r="T64" s="19"/>
      <c r="U64" s="19">
        <v>4.5</v>
      </c>
      <c r="V64" s="19"/>
      <c r="W64" s="40"/>
      <c r="X64" s="19"/>
      <c r="Y64" s="39"/>
      <c r="Z64" s="19">
        <v>1</v>
      </c>
      <c r="AA64" s="19"/>
      <c r="AB64" s="19"/>
      <c r="AC64" s="19"/>
      <c r="AD64" s="19">
        <v>4</v>
      </c>
      <c r="AE64" s="19"/>
      <c r="AF64" s="40"/>
      <c r="AG64" s="41">
        <f t="shared" si="3"/>
        <v>0</v>
      </c>
      <c r="AH64" s="41">
        <f t="shared" si="4"/>
        <v>0</v>
      </c>
      <c r="AI64" s="41">
        <f t="shared" si="5"/>
        <v>0</v>
      </c>
      <c r="AJ64" s="19"/>
      <c r="AK64" s="19"/>
      <c r="AL64" s="19"/>
      <c r="AM64" s="19"/>
      <c r="AN64" s="19">
        <v>2.5</v>
      </c>
      <c r="AO64" s="19"/>
      <c r="AP64" s="19">
        <v>21</v>
      </c>
      <c r="AQ64" s="19"/>
      <c r="AR64" s="40"/>
      <c r="AS64" s="19"/>
      <c r="AT64" s="19"/>
      <c r="AU64" s="19"/>
      <c r="AV64" s="19"/>
      <c r="AW64" s="19"/>
      <c r="AX64" s="19"/>
      <c r="AY64" s="19">
        <v>8</v>
      </c>
      <c r="AZ64" s="19"/>
      <c r="BA64" s="40"/>
      <c r="BB64" s="19"/>
      <c r="BC64" s="19"/>
      <c r="BD64" s="19"/>
      <c r="BE64" s="19"/>
      <c r="BF64" s="19">
        <v>2</v>
      </c>
      <c r="BG64" s="19"/>
      <c r="BH64" s="19">
        <v>8</v>
      </c>
      <c r="BI64" s="19"/>
      <c r="BJ64" s="40"/>
      <c r="BK64" s="19"/>
      <c r="BL64" s="19"/>
      <c r="BM64" s="19"/>
      <c r="BN64" s="19"/>
      <c r="BO64" s="19">
        <v>6.5</v>
      </c>
      <c r="BP64" s="19"/>
      <c r="BQ64" s="19">
        <v>18.5</v>
      </c>
      <c r="BR64" s="19"/>
      <c r="BS64" s="40"/>
      <c r="BT64" s="19"/>
      <c r="BU64" s="19"/>
      <c r="BV64" s="19"/>
      <c r="BW64" s="19"/>
      <c r="BX64" s="19">
        <v>2.5</v>
      </c>
      <c r="BY64" s="19"/>
      <c r="BZ64" s="19">
        <v>13</v>
      </c>
      <c r="CA64" s="19"/>
      <c r="CB64" s="40"/>
      <c r="CC64" s="19">
        <v>1</v>
      </c>
      <c r="CD64" s="19"/>
      <c r="CE64" s="19"/>
      <c r="CF64" s="19"/>
      <c r="CG64" s="19"/>
      <c r="CH64" s="19"/>
      <c r="CI64" s="19">
        <v>12</v>
      </c>
      <c r="CJ64" s="19"/>
      <c r="CK64" s="40"/>
      <c r="CL64" s="19"/>
      <c r="CM64" s="19"/>
      <c r="CN64" s="19">
        <v>2</v>
      </c>
      <c r="CO64" s="19"/>
      <c r="CP64" s="19"/>
      <c r="CQ64" s="19"/>
      <c r="CR64" s="19">
        <v>22.5</v>
      </c>
      <c r="CS64" s="19"/>
      <c r="CT64" s="40"/>
      <c r="CU64" s="19">
        <v>112</v>
      </c>
      <c r="CV64" s="19"/>
      <c r="CW64" s="19"/>
      <c r="CX64" s="19"/>
      <c r="CY64" s="19"/>
      <c r="CZ64" s="19" t="s">
        <v>194</v>
      </c>
      <c r="DA64" s="19"/>
      <c r="DB64" s="19">
        <v>21.5</v>
      </c>
      <c r="DC64" s="19"/>
      <c r="DD64" s="40"/>
      <c r="DE64" s="19"/>
      <c r="DF64" s="19"/>
      <c r="DG64" s="19"/>
      <c r="DH64" s="19"/>
      <c r="DI64" s="19">
        <v>2.5</v>
      </c>
      <c r="DJ64" s="19"/>
      <c r="DK64" s="19">
        <v>37.5</v>
      </c>
      <c r="DL64" s="19"/>
      <c r="DM64" s="40"/>
      <c r="DN64" s="19"/>
      <c r="DO64" s="19"/>
      <c r="DP64" s="19"/>
      <c r="DQ64" s="19"/>
      <c r="DR64" s="19">
        <v>3.5</v>
      </c>
      <c r="DS64" s="19"/>
      <c r="DT64" s="19">
        <v>35</v>
      </c>
      <c r="DU64" s="19"/>
      <c r="DV64" s="40"/>
      <c r="DW64" s="74">
        <f ca="1" t="shared" si="34"/>
        <v>5.05</v>
      </c>
      <c r="DX64" s="44">
        <f t="shared" si="16"/>
        <v>1</v>
      </c>
      <c r="DY64" s="44">
        <f ca="1" t="shared" si="21"/>
        <v>4.05</v>
      </c>
      <c r="DZ64" s="19">
        <f t="shared" si="35"/>
        <v>205.5</v>
      </c>
      <c r="EA64" s="19">
        <f t="shared" si="36"/>
        <v>83.5</v>
      </c>
      <c r="EB64" s="45">
        <f t="shared" si="24"/>
        <v>111.5</v>
      </c>
      <c r="EC64" s="46">
        <f t="shared" si="25"/>
        <v>0</v>
      </c>
      <c r="ED64" s="19">
        <f t="shared" si="26"/>
        <v>0</v>
      </c>
      <c r="EE64" s="19">
        <f t="shared" si="27"/>
        <v>3</v>
      </c>
      <c r="EF64" s="19">
        <f t="shared" si="28"/>
        <v>1</v>
      </c>
      <c r="EG64" s="19">
        <f t="shared" si="29"/>
        <v>0</v>
      </c>
    </row>
    <row r="65" hidden="1" customHeight="1" spans="1:137">
      <c r="A65" s="32">
        <f t="shared" si="37"/>
        <v>63</v>
      </c>
      <c r="B65" s="31" t="s">
        <v>195</v>
      </c>
      <c r="C65" s="32" t="s">
        <v>52</v>
      </c>
      <c r="D65" s="33" t="s">
        <v>119</v>
      </c>
      <c r="E65" s="33" t="s">
        <v>120</v>
      </c>
      <c r="F65" s="33" t="s">
        <v>196</v>
      </c>
      <c r="G65" s="68">
        <v>44350</v>
      </c>
      <c r="H65" s="59">
        <v>45292</v>
      </c>
      <c r="I65" s="59">
        <v>45658</v>
      </c>
      <c r="J65" s="19">
        <v>26</v>
      </c>
      <c r="K65" s="19">
        <f>ROUND((I65-H65)/365*5,0)*2</f>
        <v>10</v>
      </c>
      <c r="L65" s="19">
        <v>6.5</v>
      </c>
      <c r="M65" s="73">
        <f t="shared" si="15"/>
        <v>3.5</v>
      </c>
      <c r="N65" s="19"/>
      <c r="O65" s="38"/>
      <c r="P65" s="39"/>
      <c r="Q65" s="19"/>
      <c r="R65" s="19"/>
      <c r="S65" s="19">
        <v>19.5</v>
      </c>
      <c r="T65" s="19">
        <v>8</v>
      </c>
      <c r="U65" s="19"/>
      <c r="V65" s="19"/>
      <c r="W65" s="40"/>
      <c r="X65" s="19"/>
      <c r="Y65" s="39"/>
      <c r="Z65" s="19">
        <v>0.5</v>
      </c>
      <c r="AA65" s="19"/>
      <c r="AB65" s="19">
        <v>2</v>
      </c>
      <c r="AC65" s="19"/>
      <c r="AD65" s="19"/>
      <c r="AE65" s="19"/>
      <c r="AF65" s="40"/>
      <c r="AG65" s="41">
        <f t="shared" si="3"/>
        <v>0</v>
      </c>
      <c r="AH65" s="41">
        <f t="shared" si="4"/>
        <v>3.5</v>
      </c>
      <c r="AI65" s="41">
        <f t="shared" si="5"/>
        <v>0</v>
      </c>
      <c r="AJ65" s="19"/>
      <c r="AK65" s="19"/>
      <c r="AL65" s="19"/>
      <c r="AM65" s="19"/>
      <c r="AN65" s="19">
        <v>3.5</v>
      </c>
      <c r="AO65" s="19">
        <v>7</v>
      </c>
      <c r="AP65" s="19">
        <v>4</v>
      </c>
      <c r="AQ65" s="19">
        <v>1</v>
      </c>
      <c r="AR65" s="40"/>
      <c r="AS65" s="19"/>
      <c r="AT65" s="19"/>
      <c r="AU65" s="19">
        <v>0.5</v>
      </c>
      <c r="AV65" s="19"/>
      <c r="AW65" s="19">
        <v>10.5</v>
      </c>
      <c r="AX65" s="19"/>
      <c r="AY65" s="19">
        <v>16</v>
      </c>
      <c r="AZ65" s="19"/>
      <c r="BA65" s="40"/>
      <c r="BB65" s="19">
        <v>1</v>
      </c>
      <c r="BC65" s="19"/>
      <c r="BD65" s="19"/>
      <c r="BE65" s="19"/>
      <c r="BF65" s="19">
        <v>6</v>
      </c>
      <c r="BG65" s="19"/>
      <c r="BH65" s="19">
        <v>9</v>
      </c>
      <c r="BI65" s="19"/>
      <c r="BJ65" s="40"/>
      <c r="BK65" s="19"/>
      <c r="BL65" s="19"/>
      <c r="BM65" s="19"/>
      <c r="BN65" s="19"/>
      <c r="BO65" s="19">
        <v>2.5</v>
      </c>
      <c r="BP65" s="19">
        <v>4</v>
      </c>
      <c r="BQ65" s="19"/>
      <c r="BR65" s="19"/>
      <c r="BS65" s="40"/>
      <c r="BT65" s="19">
        <v>1</v>
      </c>
      <c r="BU65" s="19"/>
      <c r="BV65" s="19"/>
      <c r="BW65" s="19"/>
      <c r="BX65" s="19">
        <v>3.5</v>
      </c>
      <c r="BY65" s="19">
        <v>12</v>
      </c>
      <c r="BZ65" s="19">
        <v>4</v>
      </c>
      <c r="CA65" s="19">
        <v>1</v>
      </c>
      <c r="CB65" s="40"/>
      <c r="CC65" s="19">
        <v>1</v>
      </c>
      <c r="CD65" s="19"/>
      <c r="CE65" s="19"/>
      <c r="CF65" s="19"/>
      <c r="CG65" s="19">
        <v>2.5</v>
      </c>
      <c r="CH65" s="19"/>
      <c r="CI65" s="19">
        <v>5.5</v>
      </c>
      <c r="CJ65" s="19"/>
      <c r="CK65" s="40"/>
      <c r="CL65" s="19">
        <v>3</v>
      </c>
      <c r="CM65" s="19"/>
      <c r="CN65" s="19">
        <v>1.5</v>
      </c>
      <c r="CO65" s="19"/>
      <c r="CP65" s="19"/>
      <c r="CQ65" s="19">
        <v>4</v>
      </c>
      <c r="CR65" s="19"/>
      <c r="CS65" s="19"/>
      <c r="CT65" s="40"/>
      <c r="CU65" s="19"/>
      <c r="CV65" s="19"/>
      <c r="CW65" s="19"/>
      <c r="CX65" s="19" t="s">
        <v>73</v>
      </c>
      <c r="CY65" s="19"/>
      <c r="CZ65" s="19"/>
      <c r="DA65" s="19"/>
      <c r="DB65" s="19"/>
      <c r="DC65" s="19"/>
      <c r="DD65" s="40"/>
      <c r="DE65" s="19"/>
      <c r="DF65" s="19"/>
      <c r="DG65" s="19"/>
      <c r="DH65" s="19"/>
      <c r="DI65" s="19">
        <v>2.5</v>
      </c>
      <c r="DJ65" s="19">
        <v>5.5</v>
      </c>
      <c r="DK65" s="19">
        <v>12</v>
      </c>
      <c r="DL65" s="19"/>
      <c r="DM65" s="40"/>
      <c r="DN65" s="19">
        <v>1</v>
      </c>
      <c r="DO65" s="19"/>
      <c r="DP65" s="19"/>
      <c r="DQ65" s="19"/>
      <c r="DR65" s="19">
        <v>3.5</v>
      </c>
      <c r="DS65" s="19">
        <v>9</v>
      </c>
      <c r="DT65" s="19">
        <v>8.5</v>
      </c>
      <c r="DU65" s="19"/>
      <c r="DV65" s="40"/>
      <c r="DW65" s="69">
        <f ca="1">ROUND((TODAY()-I65)/365*5,2)*2</f>
        <v>10.1</v>
      </c>
      <c r="DX65" s="44">
        <f t="shared" si="16"/>
        <v>7</v>
      </c>
      <c r="DY65" s="44">
        <f ca="1" t="shared" si="21"/>
        <v>3.1</v>
      </c>
      <c r="DZ65" s="19">
        <f t="shared" si="35"/>
        <v>108.5</v>
      </c>
      <c r="EA65" s="19">
        <f t="shared" si="36"/>
        <v>56</v>
      </c>
      <c r="EB65" s="45">
        <f t="shared" si="24"/>
        <v>29</v>
      </c>
      <c r="EC65" s="46">
        <f t="shared" si="25"/>
        <v>49.5</v>
      </c>
      <c r="ED65" s="19">
        <f t="shared" si="26"/>
        <v>0</v>
      </c>
      <c r="EE65" s="19">
        <f t="shared" si="27"/>
        <v>3</v>
      </c>
      <c r="EF65" s="19">
        <f t="shared" si="28"/>
        <v>0</v>
      </c>
      <c r="EG65" s="19">
        <f t="shared" si="29"/>
        <v>2</v>
      </c>
    </row>
    <row r="66" hidden="1" customHeight="1" spans="1:137">
      <c r="A66" s="32">
        <f t="shared" si="37"/>
        <v>64</v>
      </c>
      <c r="B66" s="31" t="s">
        <v>197</v>
      </c>
      <c r="C66" s="32" t="s">
        <v>52</v>
      </c>
      <c r="D66" s="33" t="s">
        <v>119</v>
      </c>
      <c r="E66" s="33" t="s">
        <v>120</v>
      </c>
      <c r="F66" s="33" t="s">
        <v>198</v>
      </c>
      <c r="G66" s="68">
        <v>43972</v>
      </c>
      <c r="H66" s="59">
        <v>45292</v>
      </c>
      <c r="I66" s="59">
        <v>45658</v>
      </c>
      <c r="J66" s="19">
        <v>15</v>
      </c>
      <c r="K66" s="19">
        <f t="shared" ref="K66:K72" si="38">ROUND((I66-H66)/365*5,0)</f>
        <v>5</v>
      </c>
      <c r="L66" s="19">
        <v>5</v>
      </c>
      <c r="M66" s="73">
        <f t="shared" si="15"/>
        <v>0</v>
      </c>
      <c r="N66" s="19"/>
      <c r="O66" s="38">
        <v>5</v>
      </c>
      <c r="P66" s="39"/>
      <c r="Q66" s="19"/>
      <c r="R66" s="19"/>
      <c r="S66" s="19">
        <v>16</v>
      </c>
      <c r="T66" s="19"/>
      <c r="U66" s="19">
        <v>8</v>
      </c>
      <c r="V66" s="19"/>
      <c r="W66" s="40"/>
      <c r="X66" s="19"/>
      <c r="Y66" s="39"/>
      <c r="Z66" s="19"/>
      <c r="AA66" s="19"/>
      <c r="AB66" s="19">
        <v>5.5</v>
      </c>
      <c r="AC66" s="19"/>
      <c r="AD66" s="19"/>
      <c r="AE66" s="19"/>
      <c r="AF66" s="40"/>
      <c r="AG66" s="41">
        <f t="shared" si="3"/>
        <v>5</v>
      </c>
      <c r="AH66" s="41">
        <f t="shared" si="4"/>
        <v>-5</v>
      </c>
      <c r="AI66" s="41">
        <f t="shared" si="5"/>
        <v>-5</v>
      </c>
      <c r="AJ66" s="19"/>
      <c r="AK66" s="19"/>
      <c r="AL66" s="19"/>
      <c r="AM66" s="19"/>
      <c r="AN66" s="19">
        <v>30.5</v>
      </c>
      <c r="AO66" s="19"/>
      <c r="AP66" s="19">
        <v>29</v>
      </c>
      <c r="AQ66" s="19"/>
      <c r="AR66" s="40"/>
      <c r="AS66" s="19"/>
      <c r="AT66" s="19"/>
      <c r="AU66" s="19"/>
      <c r="AV66" s="19"/>
      <c r="AW66" s="19"/>
      <c r="AX66" s="19"/>
      <c r="AY66" s="19"/>
      <c r="AZ66" s="19"/>
      <c r="BA66" s="40"/>
      <c r="BB66" s="19"/>
      <c r="BC66" s="19"/>
      <c r="BD66" s="19">
        <v>1</v>
      </c>
      <c r="BE66" s="19"/>
      <c r="BF66" s="19"/>
      <c r="BG66" s="19"/>
      <c r="BH66" s="19">
        <v>14.5</v>
      </c>
      <c r="BI66" s="19"/>
      <c r="BJ66" s="40"/>
      <c r="BK66" s="19"/>
      <c r="BL66" s="19"/>
      <c r="BM66" s="19"/>
      <c r="BN66" s="19"/>
      <c r="BO66" s="19">
        <v>8</v>
      </c>
      <c r="BP66" s="19"/>
      <c r="BQ66" s="19"/>
      <c r="BR66" s="19"/>
      <c r="BS66" s="40"/>
      <c r="BT66" s="19"/>
      <c r="BU66" s="19"/>
      <c r="BV66" s="19"/>
      <c r="BW66" s="19"/>
      <c r="BX66" s="19">
        <v>5.5</v>
      </c>
      <c r="BY66" s="19"/>
      <c r="BZ66" s="19">
        <v>9.5</v>
      </c>
      <c r="CA66" s="19"/>
      <c r="CB66" s="40"/>
      <c r="CC66" s="19"/>
      <c r="CD66" s="19"/>
      <c r="CE66" s="19"/>
      <c r="CF66" s="19"/>
      <c r="CG66" s="19"/>
      <c r="CH66" s="19"/>
      <c r="CI66" s="19"/>
      <c r="CJ66" s="19"/>
      <c r="CK66" s="40"/>
      <c r="CL66" s="19"/>
      <c r="CM66" s="19"/>
      <c r="CN66" s="19"/>
      <c r="CO66" s="19"/>
      <c r="CP66" s="19">
        <v>24</v>
      </c>
      <c r="CQ66" s="19"/>
      <c r="CR66" s="19">
        <v>22</v>
      </c>
      <c r="CS66" s="19"/>
      <c r="CT66" s="40"/>
      <c r="CU66" s="19"/>
      <c r="CV66" s="19"/>
      <c r="CW66" s="19"/>
      <c r="CX66" s="19"/>
      <c r="CY66" s="19"/>
      <c r="CZ66" s="19"/>
      <c r="DA66" s="19"/>
      <c r="DB66" s="19"/>
      <c r="DC66" s="19"/>
      <c r="DD66" s="40"/>
      <c r="DE66" s="19"/>
      <c r="DF66" s="19"/>
      <c r="DG66" s="19"/>
      <c r="DH66" s="19"/>
      <c r="DI66" s="19"/>
      <c r="DJ66" s="19"/>
      <c r="DK66" s="19">
        <v>16</v>
      </c>
      <c r="DL66" s="19"/>
      <c r="DM66" s="40"/>
      <c r="DN66" s="19"/>
      <c r="DO66" s="19"/>
      <c r="DP66" s="19"/>
      <c r="DQ66" s="19"/>
      <c r="DR66" s="19">
        <v>0.5</v>
      </c>
      <c r="DS66" s="19"/>
      <c r="DT66" s="19">
        <v>24</v>
      </c>
      <c r="DU66" s="19"/>
      <c r="DV66" s="40"/>
      <c r="DW66" s="74">
        <f ca="1" t="shared" ref="DW66:DW73" si="39">ROUND((TODAY()-I66)/365*5,2)</f>
        <v>5.05</v>
      </c>
      <c r="DX66" s="44">
        <f t="shared" si="16"/>
        <v>5</v>
      </c>
      <c r="DY66" s="44">
        <f ca="1" t="shared" si="21"/>
        <v>0.0499999999999998</v>
      </c>
      <c r="DZ66" s="19">
        <f t="shared" si="35"/>
        <v>123</v>
      </c>
      <c r="EA66" s="19">
        <f t="shared" si="36"/>
        <v>90</v>
      </c>
      <c r="EB66" s="45">
        <f t="shared" si="24"/>
        <v>48</v>
      </c>
      <c r="EC66" s="46">
        <f t="shared" si="25"/>
        <v>0</v>
      </c>
      <c r="ED66" s="19">
        <f t="shared" si="26"/>
        <v>0</v>
      </c>
      <c r="EE66" s="19">
        <f t="shared" si="27"/>
        <v>1</v>
      </c>
      <c r="EF66" s="19">
        <f t="shared" si="28"/>
        <v>0</v>
      </c>
      <c r="EG66" s="19">
        <f t="shared" si="29"/>
        <v>0</v>
      </c>
    </row>
    <row r="67" hidden="1" customHeight="1" spans="1:137">
      <c r="A67" s="32">
        <f t="shared" si="37"/>
        <v>65</v>
      </c>
      <c r="B67" s="31" t="s">
        <v>199</v>
      </c>
      <c r="C67" s="32" t="s">
        <v>52</v>
      </c>
      <c r="D67" s="33" t="s">
        <v>119</v>
      </c>
      <c r="E67" s="33" t="s">
        <v>171</v>
      </c>
      <c r="F67" s="33" t="s">
        <v>167</v>
      </c>
      <c r="G67" s="68">
        <v>43978</v>
      </c>
      <c r="H67" s="59">
        <v>45292</v>
      </c>
      <c r="I67" s="59">
        <v>45658</v>
      </c>
      <c r="J67" s="19">
        <v>54</v>
      </c>
      <c r="K67" s="19">
        <f t="shared" si="38"/>
        <v>5</v>
      </c>
      <c r="L67" s="19">
        <v>4.5</v>
      </c>
      <c r="M67" s="73">
        <f t="shared" ref="M67:M79" si="40">K67-L67</f>
        <v>0.5</v>
      </c>
      <c r="N67" s="19"/>
      <c r="O67" s="38">
        <v>4</v>
      </c>
      <c r="P67" s="39"/>
      <c r="Q67" s="19"/>
      <c r="R67" s="19"/>
      <c r="S67" s="19"/>
      <c r="T67" s="19"/>
      <c r="U67" s="19"/>
      <c r="V67" s="19"/>
      <c r="W67" s="40"/>
      <c r="X67" s="19">
        <v>1.5</v>
      </c>
      <c r="Y67" s="39"/>
      <c r="Z67" s="19"/>
      <c r="AA67" s="19"/>
      <c r="AB67" s="19">
        <v>12</v>
      </c>
      <c r="AC67" s="19"/>
      <c r="AD67" s="19"/>
      <c r="AE67" s="19"/>
      <c r="AF67" s="40"/>
      <c r="AG67" s="41">
        <f t="shared" ref="AG67:AG93" si="41">O67+X67</f>
        <v>5.5</v>
      </c>
      <c r="AH67" s="41">
        <f t="shared" ref="AH67:AH79" si="42">M67-AG67</f>
        <v>-5</v>
      </c>
      <c r="AI67" s="41">
        <f t="shared" ref="AI67:AI79" si="43">IF(AH67&lt;0,AH67,0)</f>
        <v>-5</v>
      </c>
      <c r="AJ67" s="19"/>
      <c r="AK67" s="19"/>
      <c r="AL67" s="19"/>
      <c r="AM67" s="19"/>
      <c r="AN67" s="19">
        <v>0.67</v>
      </c>
      <c r="AO67" s="19"/>
      <c r="AP67" s="19">
        <v>8</v>
      </c>
      <c r="AQ67" s="19"/>
      <c r="AR67" s="40"/>
      <c r="AS67" s="19"/>
      <c r="AT67" s="19"/>
      <c r="AU67" s="19"/>
      <c r="AV67" s="19"/>
      <c r="AW67" s="19"/>
      <c r="AX67" s="19"/>
      <c r="AY67" s="19">
        <v>8</v>
      </c>
      <c r="AZ67" s="19"/>
      <c r="BA67" s="40"/>
      <c r="BB67" s="19"/>
      <c r="BC67" s="19"/>
      <c r="BD67" s="19"/>
      <c r="BE67" s="19"/>
      <c r="BF67" s="19">
        <v>8</v>
      </c>
      <c r="BG67" s="19"/>
      <c r="BH67" s="19"/>
      <c r="BI67" s="19"/>
      <c r="BJ67" s="40"/>
      <c r="BK67" s="19"/>
      <c r="BL67" s="19"/>
      <c r="BM67" s="19"/>
      <c r="BN67" s="19"/>
      <c r="BO67" s="19"/>
      <c r="BP67" s="19"/>
      <c r="BQ67" s="19">
        <v>8</v>
      </c>
      <c r="BR67" s="19"/>
      <c r="BS67" s="40"/>
      <c r="BT67" s="19"/>
      <c r="BU67" s="19"/>
      <c r="BV67" s="19"/>
      <c r="BW67" s="19">
        <v>5</v>
      </c>
      <c r="BX67" s="19"/>
      <c r="BY67" s="19"/>
      <c r="BZ67" s="19"/>
      <c r="CA67" s="19"/>
      <c r="CB67" s="40"/>
      <c r="CC67" s="19"/>
      <c r="CD67" s="19"/>
      <c r="CE67" s="19"/>
      <c r="CF67" s="19"/>
      <c r="CG67" s="19">
        <v>8</v>
      </c>
      <c r="CH67" s="19">
        <v>8</v>
      </c>
      <c r="CI67" s="19">
        <v>24</v>
      </c>
      <c r="CJ67" s="19"/>
      <c r="CK67" s="40"/>
      <c r="CL67" s="19"/>
      <c r="CM67" s="19"/>
      <c r="CN67" s="19"/>
      <c r="CO67" s="19"/>
      <c r="CP67" s="19">
        <v>6.5</v>
      </c>
      <c r="CQ67" s="19"/>
      <c r="CR67" s="19"/>
      <c r="CS67" s="19"/>
      <c r="CT67" s="40"/>
      <c r="CU67" s="19">
        <v>38.83</v>
      </c>
      <c r="CV67" s="19"/>
      <c r="CW67" s="19"/>
      <c r="CX67" s="19"/>
      <c r="CY67" s="19"/>
      <c r="CZ67" s="19" t="s">
        <v>60</v>
      </c>
      <c r="DA67" s="19"/>
      <c r="DB67" s="19">
        <v>8</v>
      </c>
      <c r="DC67" s="19"/>
      <c r="DD67" s="40"/>
      <c r="DE67" s="19"/>
      <c r="DF67" s="19"/>
      <c r="DG67" s="19"/>
      <c r="DH67" s="19"/>
      <c r="DI67" s="19">
        <v>12</v>
      </c>
      <c r="DJ67" s="19"/>
      <c r="DK67" s="19">
        <v>33</v>
      </c>
      <c r="DL67" s="19"/>
      <c r="DM67" s="40"/>
      <c r="DN67" s="19"/>
      <c r="DO67" s="19"/>
      <c r="DP67" s="19"/>
      <c r="DQ67" s="19"/>
      <c r="DR67" s="19"/>
      <c r="DS67" s="19"/>
      <c r="DT67" s="19">
        <v>32</v>
      </c>
      <c r="DU67" s="19"/>
      <c r="DV67" s="40"/>
      <c r="DW67" s="74">
        <f ca="1" t="shared" si="39"/>
        <v>5.05</v>
      </c>
      <c r="DX67" s="44">
        <f t="shared" si="16"/>
        <v>5</v>
      </c>
      <c r="DY67" s="44">
        <f ca="1" t="shared" si="21"/>
        <v>0.0499999999999998</v>
      </c>
      <c r="DZ67" s="19">
        <f t="shared" si="35"/>
        <v>129</v>
      </c>
      <c r="EA67" s="19">
        <f t="shared" si="36"/>
        <v>55.17</v>
      </c>
      <c r="EB67" s="45">
        <f t="shared" si="24"/>
        <v>81</v>
      </c>
      <c r="EC67" s="46">
        <f t="shared" si="25"/>
        <v>8</v>
      </c>
      <c r="ED67" s="19">
        <f t="shared" si="26"/>
        <v>0</v>
      </c>
      <c r="EE67" s="19">
        <f t="shared" si="27"/>
        <v>0</v>
      </c>
      <c r="EF67" s="19">
        <f t="shared" si="28"/>
        <v>5</v>
      </c>
      <c r="EG67" s="19">
        <f t="shared" si="29"/>
        <v>0</v>
      </c>
    </row>
    <row r="68" hidden="1" customHeight="1" spans="1:137">
      <c r="A68" s="32">
        <f t="shared" si="37"/>
        <v>66</v>
      </c>
      <c r="B68" s="31" t="s">
        <v>200</v>
      </c>
      <c r="C68" s="32" t="s">
        <v>52</v>
      </c>
      <c r="D68" s="33" t="s">
        <v>119</v>
      </c>
      <c r="E68" s="33" t="s">
        <v>120</v>
      </c>
      <c r="F68" s="33" t="s">
        <v>172</v>
      </c>
      <c r="G68" s="68">
        <v>44113</v>
      </c>
      <c r="H68" s="59">
        <v>45292</v>
      </c>
      <c r="I68" s="59">
        <v>45658</v>
      </c>
      <c r="J68" s="19">
        <v>0</v>
      </c>
      <c r="K68" s="19">
        <f t="shared" si="38"/>
        <v>5</v>
      </c>
      <c r="L68" s="19">
        <v>5</v>
      </c>
      <c r="M68" s="73">
        <f t="shared" si="40"/>
        <v>0</v>
      </c>
      <c r="N68" s="19"/>
      <c r="O68" s="38">
        <v>3</v>
      </c>
      <c r="P68" s="39"/>
      <c r="Q68" s="19"/>
      <c r="R68" s="19"/>
      <c r="S68" s="19"/>
      <c r="T68" s="19"/>
      <c r="U68" s="19"/>
      <c r="V68" s="19"/>
      <c r="W68" s="40"/>
      <c r="X68" s="19"/>
      <c r="Y68" s="39"/>
      <c r="Z68" s="19">
        <v>2</v>
      </c>
      <c r="AA68" s="19"/>
      <c r="AB68" s="19"/>
      <c r="AC68" s="19"/>
      <c r="AD68" s="19"/>
      <c r="AE68" s="19"/>
      <c r="AF68" s="40"/>
      <c r="AG68" s="41">
        <f t="shared" si="41"/>
        <v>3</v>
      </c>
      <c r="AH68" s="41">
        <f t="shared" si="42"/>
        <v>-3</v>
      </c>
      <c r="AI68" s="41">
        <f t="shared" si="43"/>
        <v>-3</v>
      </c>
      <c r="AJ68" s="19"/>
      <c r="AK68" s="19"/>
      <c r="AL68" s="19"/>
      <c r="AM68" s="19"/>
      <c r="AN68" s="19"/>
      <c r="AO68" s="19"/>
      <c r="AP68" s="19">
        <v>8</v>
      </c>
      <c r="AQ68" s="19"/>
      <c r="AR68" s="40"/>
      <c r="AS68" s="19"/>
      <c r="AT68" s="19"/>
      <c r="AU68" s="19"/>
      <c r="AV68" s="19"/>
      <c r="AW68" s="19"/>
      <c r="AX68" s="19"/>
      <c r="AY68" s="19"/>
      <c r="AZ68" s="19"/>
      <c r="BA68" s="40"/>
      <c r="BB68" s="19"/>
      <c r="BC68" s="19"/>
      <c r="BD68" s="19"/>
      <c r="BE68" s="19"/>
      <c r="BF68" s="19"/>
      <c r="BG68" s="19"/>
      <c r="BH68" s="19"/>
      <c r="BI68" s="19"/>
      <c r="BJ68" s="40"/>
      <c r="BK68" s="19"/>
      <c r="BL68" s="19"/>
      <c r="BM68" s="19"/>
      <c r="BN68" s="19"/>
      <c r="BO68" s="19">
        <v>8</v>
      </c>
      <c r="BP68" s="19"/>
      <c r="BQ68" s="19">
        <v>8</v>
      </c>
      <c r="BR68" s="19"/>
      <c r="BS68" s="40"/>
      <c r="BT68" s="19">
        <v>1</v>
      </c>
      <c r="BU68" s="19"/>
      <c r="BV68" s="19"/>
      <c r="BW68" s="19"/>
      <c r="BX68" s="19">
        <v>8</v>
      </c>
      <c r="BY68" s="19"/>
      <c r="BZ68" s="19">
        <v>8</v>
      </c>
      <c r="CA68" s="19"/>
      <c r="CB68" s="40"/>
      <c r="CC68" s="19">
        <v>1</v>
      </c>
      <c r="CD68" s="19"/>
      <c r="CE68" s="19"/>
      <c r="CF68" s="19"/>
      <c r="CG68" s="19">
        <v>11.5</v>
      </c>
      <c r="CH68" s="19"/>
      <c r="CI68" s="19">
        <v>16</v>
      </c>
      <c r="CJ68" s="19"/>
      <c r="CK68" s="40"/>
      <c r="CL68" s="19"/>
      <c r="CM68" s="19"/>
      <c r="CN68" s="19"/>
      <c r="CO68" s="19"/>
      <c r="CP68" s="19"/>
      <c r="CQ68" s="19"/>
      <c r="CR68" s="19">
        <v>8</v>
      </c>
      <c r="CS68" s="19"/>
      <c r="CT68" s="40"/>
      <c r="CU68" s="19"/>
      <c r="CV68" s="19"/>
      <c r="CW68" s="19"/>
      <c r="CX68" s="19"/>
      <c r="CY68" s="19"/>
      <c r="CZ68" s="19" t="s">
        <v>201</v>
      </c>
      <c r="DA68" s="19"/>
      <c r="DB68" s="19">
        <v>8</v>
      </c>
      <c r="DC68" s="19"/>
      <c r="DD68" s="40"/>
      <c r="DE68" s="19"/>
      <c r="DF68" s="19"/>
      <c r="DG68" s="19"/>
      <c r="DH68" s="19"/>
      <c r="DI68" s="19"/>
      <c r="DJ68" s="19"/>
      <c r="DK68" s="19">
        <v>16</v>
      </c>
      <c r="DL68" s="19"/>
      <c r="DM68" s="40"/>
      <c r="DN68" s="19"/>
      <c r="DO68" s="19"/>
      <c r="DP68" s="19"/>
      <c r="DQ68" s="19"/>
      <c r="DR68" s="19">
        <v>11.5</v>
      </c>
      <c r="DS68" s="19"/>
      <c r="DT68" s="19">
        <v>12.5</v>
      </c>
      <c r="DU68" s="19"/>
      <c r="DV68" s="40"/>
      <c r="DW68" s="74">
        <f ca="1" t="shared" si="39"/>
        <v>5.05</v>
      </c>
      <c r="DX68" s="44">
        <f t="shared" si="16"/>
        <v>5</v>
      </c>
      <c r="DY68" s="44">
        <f ca="1" t="shared" si="21"/>
        <v>0.0499999999999998</v>
      </c>
      <c r="DZ68" s="19">
        <f t="shared" si="35"/>
        <v>84.5</v>
      </c>
      <c r="EA68" s="19">
        <f t="shared" si="36"/>
        <v>59.5</v>
      </c>
      <c r="EB68" s="45">
        <f t="shared" si="24"/>
        <v>25</v>
      </c>
      <c r="EC68" s="46">
        <f t="shared" si="25"/>
        <v>0</v>
      </c>
      <c r="ED68" s="19">
        <f t="shared" si="26"/>
        <v>0</v>
      </c>
      <c r="EE68" s="19">
        <f t="shared" si="27"/>
        <v>2</v>
      </c>
      <c r="EF68" s="19">
        <f t="shared" si="28"/>
        <v>0</v>
      </c>
      <c r="EG68" s="19">
        <f t="shared" si="29"/>
        <v>0</v>
      </c>
    </row>
    <row r="69" customFormat="1" hidden="1" customHeight="1" spans="1:137">
      <c r="A69" s="32">
        <f t="shared" si="37"/>
        <v>67</v>
      </c>
      <c r="B69" s="31" t="s">
        <v>202</v>
      </c>
      <c r="C69" s="32" t="s">
        <v>52</v>
      </c>
      <c r="D69" s="33" t="s">
        <v>119</v>
      </c>
      <c r="E69" s="33" t="s">
        <v>120</v>
      </c>
      <c r="F69" s="33" t="s">
        <v>169</v>
      </c>
      <c r="G69" s="68">
        <v>44825</v>
      </c>
      <c r="H69" s="59">
        <v>45292</v>
      </c>
      <c r="I69" s="59">
        <v>45658</v>
      </c>
      <c r="J69" s="19">
        <v>50</v>
      </c>
      <c r="K69" s="19">
        <f t="shared" si="38"/>
        <v>5</v>
      </c>
      <c r="L69" s="19">
        <v>2</v>
      </c>
      <c r="M69" s="73">
        <f t="shared" si="40"/>
        <v>3</v>
      </c>
      <c r="N69" s="19"/>
      <c r="O69" s="38">
        <v>3</v>
      </c>
      <c r="P69" s="39"/>
      <c r="Q69" s="19"/>
      <c r="R69" s="19"/>
      <c r="S69" s="19">
        <v>32</v>
      </c>
      <c r="T69" s="19"/>
      <c r="U69" s="19">
        <v>8</v>
      </c>
      <c r="V69" s="19"/>
      <c r="W69" s="40"/>
      <c r="X69" s="19"/>
      <c r="Y69" s="39"/>
      <c r="Z69" s="19"/>
      <c r="AA69" s="19"/>
      <c r="AB69" s="19">
        <v>8</v>
      </c>
      <c r="AC69" s="19"/>
      <c r="AD69" s="19"/>
      <c r="AE69" s="19"/>
      <c r="AF69" s="40"/>
      <c r="AG69" s="41">
        <f t="shared" si="41"/>
        <v>3</v>
      </c>
      <c r="AH69" s="41">
        <f t="shared" si="42"/>
        <v>0</v>
      </c>
      <c r="AI69" s="41">
        <f t="shared" si="43"/>
        <v>0</v>
      </c>
      <c r="AJ69" s="19"/>
      <c r="AK69" s="19"/>
      <c r="AL69" s="19"/>
      <c r="AM69" s="19"/>
      <c r="AN69" s="19"/>
      <c r="AO69" s="19">
        <v>14.5</v>
      </c>
      <c r="AP69" s="19">
        <v>14</v>
      </c>
      <c r="AQ69" s="19"/>
      <c r="AR69" s="40"/>
      <c r="AS69" s="19"/>
      <c r="AT69" s="19"/>
      <c r="AU69" s="19"/>
      <c r="AV69" s="19"/>
      <c r="AW69" s="19">
        <v>4</v>
      </c>
      <c r="AX69" s="19">
        <v>8</v>
      </c>
      <c r="AY69" s="19">
        <v>6</v>
      </c>
      <c r="AZ69" s="19"/>
      <c r="BA69" s="40"/>
      <c r="BB69" s="19"/>
      <c r="BC69" s="19"/>
      <c r="BD69" s="19"/>
      <c r="BE69" s="19"/>
      <c r="BF69" s="19"/>
      <c r="BG69" s="19"/>
      <c r="BH69" s="19">
        <v>13</v>
      </c>
      <c r="BI69" s="19"/>
      <c r="BJ69" s="40"/>
      <c r="BK69" s="19"/>
      <c r="BL69" s="19"/>
      <c r="BM69" s="19"/>
      <c r="BN69" s="19"/>
      <c r="BO69" s="19"/>
      <c r="BP69" s="19"/>
      <c r="BQ69" s="19">
        <v>6</v>
      </c>
      <c r="BR69" s="19"/>
      <c r="BS69" s="40"/>
      <c r="BT69" s="19"/>
      <c r="BU69" s="19"/>
      <c r="BV69" s="19"/>
      <c r="BW69" s="19"/>
      <c r="BX69" s="19"/>
      <c r="BY69" s="19"/>
      <c r="BZ69" s="19"/>
      <c r="CA69" s="19"/>
      <c r="CB69" s="40"/>
      <c r="CC69" s="19"/>
      <c r="CD69" s="19"/>
      <c r="CE69" s="19"/>
      <c r="CF69" s="19"/>
      <c r="CG69" s="19">
        <v>26</v>
      </c>
      <c r="CH69" s="19"/>
      <c r="CI69" s="19"/>
      <c r="CJ69" s="19"/>
      <c r="CK69" s="40"/>
      <c r="CL69" s="19"/>
      <c r="CM69" s="19"/>
      <c r="CN69" s="19"/>
      <c r="CO69" s="19"/>
      <c r="CP69" s="19">
        <v>10.5</v>
      </c>
      <c r="CQ69" s="19"/>
      <c r="CR69" s="19">
        <v>16</v>
      </c>
      <c r="CS69" s="19"/>
      <c r="CT69" s="40"/>
      <c r="CU69" s="19"/>
      <c r="CV69" s="19"/>
      <c r="CW69" s="19"/>
      <c r="CX69" s="19"/>
      <c r="CY69" s="19"/>
      <c r="CZ69" s="19"/>
      <c r="DA69" s="19"/>
      <c r="DB69" s="19">
        <v>8</v>
      </c>
      <c r="DC69" s="19"/>
      <c r="DD69" s="40"/>
      <c r="DE69" s="19"/>
      <c r="DF69" s="19"/>
      <c r="DG69" s="19"/>
      <c r="DH69" s="19"/>
      <c r="DI69" s="19">
        <v>8</v>
      </c>
      <c r="DJ69" s="19">
        <v>8</v>
      </c>
      <c r="DK69" s="19">
        <v>6</v>
      </c>
      <c r="DL69" s="19"/>
      <c r="DM69" s="40"/>
      <c r="DN69" s="19"/>
      <c r="DO69" s="19"/>
      <c r="DP69" s="19"/>
      <c r="DQ69" s="19"/>
      <c r="DR69" s="19"/>
      <c r="DS69" s="19">
        <v>18.5</v>
      </c>
      <c r="DT69" s="19">
        <v>10</v>
      </c>
      <c r="DU69" s="19"/>
      <c r="DV69" s="40"/>
      <c r="DW69" s="74">
        <f ca="1" t="shared" si="39"/>
        <v>5.05</v>
      </c>
      <c r="DX69" s="44">
        <f t="shared" si="16"/>
        <v>0</v>
      </c>
      <c r="DY69" s="44">
        <f ca="1" t="shared" si="21"/>
        <v>5.05</v>
      </c>
      <c r="DZ69" s="19">
        <f t="shared" si="35"/>
        <v>136</v>
      </c>
      <c r="EA69" s="19">
        <f t="shared" si="36"/>
        <v>88.5</v>
      </c>
      <c r="EB69" s="45">
        <f t="shared" si="24"/>
        <v>48.5</v>
      </c>
      <c r="EC69" s="46">
        <f t="shared" si="25"/>
        <v>41</v>
      </c>
      <c r="ED69" s="19">
        <f t="shared" si="26"/>
        <v>0</v>
      </c>
      <c r="EE69" s="19">
        <f t="shared" si="27"/>
        <v>0</v>
      </c>
      <c r="EF69" s="19">
        <f t="shared" si="28"/>
        <v>0</v>
      </c>
      <c r="EG69" s="19">
        <f t="shared" si="29"/>
        <v>0</v>
      </c>
    </row>
    <row r="70" customFormat="1" hidden="1" customHeight="1" spans="1:137">
      <c r="A70" s="32">
        <f t="shared" si="37"/>
        <v>68</v>
      </c>
      <c r="B70" s="31" t="s">
        <v>203</v>
      </c>
      <c r="C70" s="32" t="s">
        <v>52</v>
      </c>
      <c r="D70" s="33" t="s">
        <v>119</v>
      </c>
      <c r="E70" s="33" t="s">
        <v>192</v>
      </c>
      <c r="F70" s="33" t="s">
        <v>169</v>
      </c>
      <c r="G70" s="68">
        <v>44880</v>
      </c>
      <c r="H70" s="59">
        <v>45292</v>
      </c>
      <c r="I70" s="59">
        <v>45658</v>
      </c>
      <c r="J70" s="19">
        <v>8.77</v>
      </c>
      <c r="K70" s="19">
        <f t="shared" si="38"/>
        <v>5</v>
      </c>
      <c r="L70" s="19">
        <v>5</v>
      </c>
      <c r="M70" s="73">
        <f t="shared" si="40"/>
        <v>0</v>
      </c>
      <c r="N70" s="19"/>
      <c r="O70" s="38">
        <v>3</v>
      </c>
      <c r="P70" s="39"/>
      <c r="Q70" s="19"/>
      <c r="R70" s="19"/>
      <c r="S70" s="19">
        <v>8</v>
      </c>
      <c r="T70" s="19">
        <v>7.5</v>
      </c>
      <c r="U70" s="19"/>
      <c r="V70" s="19"/>
      <c r="W70" s="40"/>
      <c r="X70" s="19"/>
      <c r="Y70" s="39"/>
      <c r="Z70" s="19"/>
      <c r="AA70" s="19"/>
      <c r="AB70" s="19"/>
      <c r="AC70" s="19"/>
      <c r="AD70" s="19"/>
      <c r="AE70" s="19"/>
      <c r="AF70" s="40"/>
      <c r="AG70" s="41">
        <f t="shared" si="41"/>
        <v>3</v>
      </c>
      <c r="AH70" s="41">
        <f t="shared" si="42"/>
        <v>-3</v>
      </c>
      <c r="AI70" s="41">
        <f t="shared" si="43"/>
        <v>-3</v>
      </c>
      <c r="AJ70" s="19">
        <v>1</v>
      </c>
      <c r="AK70" s="19"/>
      <c r="AL70" s="19"/>
      <c r="AM70" s="19"/>
      <c r="AN70" s="19"/>
      <c r="AO70" s="19">
        <v>7</v>
      </c>
      <c r="AP70" s="19"/>
      <c r="AQ70" s="19"/>
      <c r="AR70" s="40"/>
      <c r="AS70" s="19">
        <v>0.5</v>
      </c>
      <c r="AT70" s="19"/>
      <c r="AU70" s="19"/>
      <c r="AV70" s="19"/>
      <c r="AW70" s="19"/>
      <c r="AX70" s="19">
        <v>7.5</v>
      </c>
      <c r="AY70" s="19"/>
      <c r="AZ70" s="19"/>
      <c r="BA70" s="40"/>
      <c r="BB70" s="19"/>
      <c r="BC70" s="19"/>
      <c r="BD70" s="19"/>
      <c r="BE70" s="19"/>
      <c r="BF70" s="19"/>
      <c r="BG70" s="19">
        <v>24.5</v>
      </c>
      <c r="BH70" s="19"/>
      <c r="BI70" s="19"/>
      <c r="BJ70" s="40"/>
      <c r="BK70" s="19"/>
      <c r="BL70" s="19"/>
      <c r="BM70" s="19"/>
      <c r="BN70" s="19"/>
      <c r="BO70" s="19"/>
      <c r="BP70" s="19">
        <v>22.5</v>
      </c>
      <c r="BQ70" s="19"/>
      <c r="BR70" s="19"/>
      <c r="BS70" s="40"/>
      <c r="BT70" s="19"/>
      <c r="BU70" s="19"/>
      <c r="BV70" s="19"/>
      <c r="BW70" s="19"/>
      <c r="BX70" s="19"/>
      <c r="BY70" s="19">
        <v>20</v>
      </c>
      <c r="BZ70" s="19"/>
      <c r="CA70" s="19"/>
      <c r="CB70" s="40"/>
      <c r="CC70" s="19">
        <v>0.5</v>
      </c>
      <c r="CD70" s="19"/>
      <c r="CE70" s="19"/>
      <c r="CF70" s="19"/>
      <c r="CG70" s="19"/>
      <c r="CH70" s="19">
        <v>22</v>
      </c>
      <c r="CI70" s="19">
        <v>8</v>
      </c>
      <c r="CJ70" s="19"/>
      <c r="CK70" s="40"/>
      <c r="CL70" s="19"/>
      <c r="CM70" s="19">
        <v>9</v>
      </c>
      <c r="CN70" s="19"/>
      <c r="CO70" s="19"/>
      <c r="CP70" s="19">
        <v>8</v>
      </c>
      <c r="CQ70" s="19">
        <v>7.5</v>
      </c>
      <c r="CR70" s="19"/>
      <c r="CS70" s="19"/>
      <c r="CT70" s="40"/>
      <c r="CU70" s="19"/>
      <c r="CV70" s="19"/>
      <c r="CW70" s="19"/>
      <c r="CX70" s="19"/>
      <c r="CY70" s="19"/>
      <c r="CZ70" s="19" t="s">
        <v>60</v>
      </c>
      <c r="DA70" s="19" t="s">
        <v>204</v>
      </c>
      <c r="DB70" s="19">
        <v>8</v>
      </c>
      <c r="DC70" s="19"/>
      <c r="DD70" s="40"/>
      <c r="DE70" s="19"/>
      <c r="DF70" s="19"/>
      <c r="DG70" s="19"/>
      <c r="DH70" s="19"/>
      <c r="DI70" s="19"/>
      <c r="DJ70" s="19">
        <v>23.5</v>
      </c>
      <c r="DK70" s="19">
        <v>8</v>
      </c>
      <c r="DL70" s="19"/>
      <c r="DM70" s="40"/>
      <c r="DN70" s="19"/>
      <c r="DO70" s="19"/>
      <c r="DP70" s="19"/>
      <c r="DQ70" s="19"/>
      <c r="DR70" s="19">
        <v>2.5</v>
      </c>
      <c r="DS70" s="19">
        <v>32</v>
      </c>
      <c r="DT70" s="19"/>
      <c r="DU70" s="19"/>
      <c r="DV70" s="40"/>
      <c r="DW70" s="74">
        <f ca="1" t="shared" si="39"/>
        <v>5.05</v>
      </c>
      <c r="DX70" s="44">
        <f t="shared" si="16"/>
        <v>5</v>
      </c>
      <c r="DY70" s="44">
        <f ca="1" t="shared" si="21"/>
        <v>0.0499999999999998</v>
      </c>
      <c r="DZ70" s="19">
        <f>T70+U70+AC70+AD70+AO70+AR70+AX70+AY70++BG70+BH70+BP70+BQ70+BY70+BZ70+CH70+CI70+CQ70+CR70+DA70+DB70+DJ70+DK70+DS70+DT70</f>
        <v>205</v>
      </c>
      <c r="EA70" s="19">
        <f t="shared" si="36"/>
        <v>26.5</v>
      </c>
      <c r="EB70" s="45">
        <f t="shared" si="24"/>
        <v>6.27</v>
      </c>
      <c r="EC70" s="46">
        <f t="shared" si="25"/>
        <v>180.5</v>
      </c>
      <c r="ED70" s="19">
        <f t="shared" si="26"/>
        <v>9</v>
      </c>
      <c r="EE70" s="19">
        <f t="shared" si="27"/>
        <v>0</v>
      </c>
      <c r="EF70" s="19">
        <f t="shared" si="28"/>
        <v>0</v>
      </c>
      <c r="EG70" s="19">
        <f t="shared" si="29"/>
        <v>0</v>
      </c>
    </row>
    <row r="71" hidden="1" customHeight="1" spans="1:137">
      <c r="A71" s="32">
        <f t="shared" si="37"/>
        <v>69</v>
      </c>
      <c r="B71" s="31" t="s">
        <v>205</v>
      </c>
      <c r="C71" s="32" t="s">
        <v>52</v>
      </c>
      <c r="D71" s="33" t="s">
        <v>119</v>
      </c>
      <c r="E71" s="33" t="s">
        <v>192</v>
      </c>
      <c r="F71" s="33" t="s">
        <v>132</v>
      </c>
      <c r="G71" s="68">
        <v>44256</v>
      </c>
      <c r="H71" s="59">
        <v>45292</v>
      </c>
      <c r="I71" s="59">
        <v>45658</v>
      </c>
      <c r="J71" s="19">
        <v>8</v>
      </c>
      <c r="K71" s="19">
        <f t="shared" si="38"/>
        <v>5</v>
      </c>
      <c r="L71" s="19">
        <v>3.5</v>
      </c>
      <c r="M71" s="73">
        <f t="shared" si="40"/>
        <v>1.5</v>
      </c>
      <c r="N71" s="19"/>
      <c r="O71" s="38">
        <v>1.5</v>
      </c>
      <c r="P71" s="39"/>
      <c r="Q71" s="19"/>
      <c r="R71" s="19"/>
      <c r="S71" s="19">
        <v>8</v>
      </c>
      <c r="T71" s="19">
        <v>8</v>
      </c>
      <c r="U71" s="19"/>
      <c r="V71" s="19"/>
      <c r="W71" s="40"/>
      <c r="X71" s="19"/>
      <c r="Y71" s="39"/>
      <c r="Z71" s="19"/>
      <c r="AA71" s="19"/>
      <c r="AB71" s="19"/>
      <c r="AC71" s="19">
        <v>8</v>
      </c>
      <c r="AD71" s="19"/>
      <c r="AE71" s="19"/>
      <c r="AF71" s="40"/>
      <c r="AG71" s="41">
        <f t="shared" si="41"/>
        <v>1.5</v>
      </c>
      <c r="AH71" s="41">
        <f t="shared" si="42"/>
        <v>0</v>
      </c>
      <c r="AI71" s="41">
        <f t="shared" si="43"/>
        <v>0</v>
      </c>
      <c r="AJ71" s="19"/>
      <c r="AK71" s="19"/>
      <c r="AL71" s="19"/>
      <c r="AM71" s="19"/>
      <c r="AN71" s="19"/>
      <c r="AO71" s="19">
        <v>24</v>
      </c>
      <c r="AP71" s="19"/>
      <c r="AQ71" s="19"/>
      <c r="AR71" s="40"/>
      <c r="AS71" s="19">
        <v>1</v>
      </c>
      <c r="AT71" s="19"/>
      <c r="AU71" s="19"/>
      <c r="AV71" s="19"/>
      <c r="AW71" s="19"/>
      <c r="AX71" s="19">
        <v>16</v>
      </c>
      <c r="AY71" s="19"/>
      <c r="AZ71" s="19"/>
      <c r="BA71" s="40"/>
      <c r="BB71" s="19">
        <v>1</v>
      </c>
      <c r="BC71" s="19"/>
      <c r="BD71" s="19"/>
      <c r="BE71" s="19"/>
      <c r="BF71" s="19"/>
      <c r="BG71" s="19">
        <v>16</v>
      </c>
      <c r="BH71" s="19"/>
      <c r="BI71" s="19"/>
      <c r="BJ71" s="40"/>
      <c r="BK71" s="19"/>
      <c r="BL71" s="19"/>
      <c r="BM71" s="19"/>
      <c r="BN71" s="19"/>
      <c r="BO71" s="19"/>
      <c r="BP71" s="19">
        <v>16</v>
      </c>
      <c r="BQ71" s="19">
        <v>8</v>
      </c>
      <c r="BR71" s="19"/>
      <c r="BS71" s="40"/>
      <c r="BT71" s="19"/>
      <c r="BU71" s="19"/>
      <c r="BV71" s="19"/>
      <c r="BW71" s="19"/>
      <c r="BX71" s="19"/>
      <c r="BY71" s="19">
        <v>8</v>
      </c>
      <c r="BZ71" s="19"/>
      <c r="CA71" s="19"/>
      <c r="CB71" s="40"/>
      <c r="CC71" s="19"/>
      <c r="CD71" s="19"/>
      <c r="CE71" s="19"/>
      <c r="CF71" s="19"/>
      <c r="CG71" s="19"/>
      <c r="CH71" s="19">
        <v>24</v>
      </c>
      <c r="CI71" s="19"/>
      <c r="CJ71" s="19"/>
      <c r="CK71" s="40"/>
      <c r="CL71" s="19">
        <v>1</v>
      </c>
      <c r="CM71" s="19"/>
      <c r="CN71" s="19"/>
      <c r="CO71" s="19"/>
      <c r="CP71" s="19"/>
      <c r="CQ71" s="19">
        <v>24</v>
      </c>
      <c r="CR71" s="19"/>
      <c r="CS71" s="19"/>
      <c r="CT71" s="40"/>
      <c r="CU71" s="19"/>
      <c r="CV71" s="19"/>
      <c r="CW71" s="19"/>
      <c r="CX71" s="19"/>
      <c r="CY71" s="19"/>
      <c r="CZ71" s="19"/>
      <c r="DA71" s="19" t="s">
        <v>151</v>
      </c>
      <c r="DB71" s="19"/>
      <c r="DC71" s="19"/>
      <c r="DD71" s="40"/>
      <c r="DE71" s="19"/>
      <c r="DF71" s="19"/>
      <c r="DG71" s="19"/>
      <c r="DH71" s="19"/>
      <c r="DI71" s="19">
        <v>8</v>
      </c>
      <c r="DJ71" s="19">
        <v>32</v>
      </c>
      <c r="DK71" s="19"/>
      <c r="DL71" s="19"/>
      <c r="DM71" s="40"/>
      <c r="DN71" s="19">
        <v>1</v>
      </c>
      <c r="DO71" s="19"/>
      <c r="DP71" s="19"/>
      <c r="DQ71" s="19"/>
      <c r="DR71" s="19"/>
      <c r="DS71" s="19">
        <v>32</v>
      </c>
      <c r="DT71" s="19"/>
      <c r="DU71" s="19"/>
      <c r="DV71" s="40"/>
      <c r="DW71" s="74">
        <f ca="1" t="shared" si="39"/>
        <v>5.05</v>
      </c>
      <c r="DX71" s="44">
        <f t="shared" ref="DX71:DX79" si="44">-AI71+AJ71+AS71+BB71+BK71+BT71+CC71+CL71+CV71+DE71+DN71</f>
        <v>4</v>
      </c>
      <c r="DY71" s="44">
        <f ca="1" t="shared" si="21"/>
        <v>1.05</v>
      </c>
      <c r="DZ71" s="19">
        <f t="shared" ref="DZ71:DZ79" si="45">T71+U71+AC71+AD71+AO71+AP71+AX71+AY71++BG71+BH71+BP71+BQ71+BY71+BZ71+CH71+CI71+CQ71+CR71+DA71+DB71+DJ71+DK71+DS71+DT71</f>
        <v>232</v>
      </c>
      <c r="EA71" s="19">
        <f t="shared" si="36"/>
        <v>16</v>
      </c>
      <c r="EB71" s="45">
        <f t="shared" si="24"/>
        <v>0</v>
      </c>
      <c r="EC71" s="46">
        <f t="shared" si="25"/>
        <v>224</v>
      </c>
      <c r="ED71" s="19">
        <f t="shared" si="26"/>
        <v>0</v>
      </c>
      <c r="EE71" s="19">
        <f t="shared" si="27"/>
        <v>0</v>
      </c>
      <c r="EF71" s="19">
        <f t="shared" si="28"/>
        <v>0</v>
      </c>
      <c r="EG71" s="19">
        <f t="shared" si="29"/>
        <v>0</v>
      </c>
    </row>
    <row r="72" customFormat="1" hidden="1" customHeight="1" spans="1:137">
      <c r="A72" s="32">
        <f t="shared" si="37"/>
        <v>70</v>
      </c>
      <c r="B72" s="31" t="s">
        <v>206</v>
      </c>
      <c r="C72" s="32" t="s">
        <v>52</v>
      </c>
      <c r="D72" s="33" t="s">
        <v>119</v>
      </c>
      <c r="E72" s="33" t="s">
        <v>120</v>
      </c>
      <c r="F72" s="33" t="s">
        <v>160</v>
      </c>
      <c r="G72" s="68">
        <v>45019</v>
      </c>
      <c r="H72" s="59">
        <v>45292</v>
      </c>
      <c r="I72" s="59">
        <v>45658</v>
      </c>
      <c r="J72" s="19">
        <v>16</v>
      </c>
      <c r="K72" s="19">
        <f t="shared" si="38"/>
        <v>5</v>
      </c>
      <c r="L72" s="19">
        <v>5</v>
      </c>
      <c r="M72" s="73">
        <f t="shared" si="40"/>
        <v>0</v>
      </c>
      <c r="N72" s="19"/>
      <c r="O72" s="38">
        <v>2</v>
      </c>
      <c r="P72" s="39"/>
      <c r="Q72" s="19"/>
      <c r="R72" s="19"/>
      <c r="S72" s="19">
        <v>12</v>
      </c>
      <c r="T72" s="19"/>
      <c r="U72" s="19">
        <v>15.5</v>
      </c>
      <c r="V72" s="19"/>
      <c r="W72" s="40"/>
      <c r="X72" s="19">
        <v>2</v>
      </c>
      <c r="Y72" s="39"/>
      <c r="Z72" s="19"/>
      <c r="AA72" s="19"/>
      <c r="AB72" s="19">
        <v>9.67</v>
      </c>
      <c r="AC72" s="19"/>
      <c r="AD72" s="19">
        <v>8</v>
      </c>
      <c r="AE72" s="19"/>
      <c r="AF72" s="40"/>
      <c r="AG72" s="41">
        <f t="shared" si="41"/>
        <v>4</v>
      </c>
      <c r="AH72" s="41">
        <f t="shared" si="42"/>
        <v>-4</v>
      </c>
      <c r="AI72" s="41">
        <f t="shared" si="43"/>
        <v>-4</v>
      </c>
      <c r="AJ72" s="19"/>
      <c r="AK72" s="19"/>
      <c r="AL72" s="19"/>
      <c r="AM72" s="19"/>
      <c r="AN72" s="19">
        <v>1.75</v>
      </c>
      <c r="AO72" s="19"/>
      <c r="AP72" s="19"/>
      <c r="AQ72" s="19"/>
      <c r="AR72" s="40"/>
      <c r="AS72" s="19"/>
      <c r="AT72" s="19"/>
      <c r="AU72" s="19"/>
      <c r="AV72" s="19"/>
      <c r="AW72" s="19">
        <v>8</v>
      </c>
      <c r="AX72" s="19"/>
      <c r="AY72" s="19">
        <v>16</v>
      </c>
      <c r="AZ72" s="19"/>
      <c r="BA72" s="40"/>
      <c r="BB72" s="19"/>
      <c r="BC72" s="19"/>
      <c r="BD72" s="19"/>
      <c r="BE72" s="19"/>
      <c r="BF72" s="19">
        <v>18.5</v>
      </c>
      <c r="BG72" s="19"/>
      <c r="BH72" s="19">
        <v>4</v>
      </c>
      <c r="BI72" s="19"/>
      <c r="BJ72" s="40"/>
      <c r="BK72" s="19"/>
      <c r="BL72" s="19"/>
      <c r="BM72" s="19"/>
      <c r="BN72" s="19"/>
      <c r="BO72" s="19">
        <v>9.5</v>
      </c>
      <c r="BP72" s="19"/>
      <c r="BQ72" s="19">
        <v>8</v>
      </c>
      <c r="BR72" s="19"/>
      <c r="BS72" s="40"/>
      <c r="BT72" s="19">
        <v>0.5</v>
      </c>
      <c r="BU72" s="19"/>
      <c r="BV72" s="19"/>
      <c r="BW72" s="19"/>
      <c r="BX72" s="19">
        <v>8</v>
      </c>
      <c r="BY72" s="19"/>
      <c r="BZ72" s="19">
        <v>8</v>
      </c>
      <c r="CA72" s="19"/>
      <c r="CB72" s="40"/>
      <c r="CC72" s="19"/>
      <c r="CD72" s="19"/>
      <c r="CE72" s="19"/>
      <c r="CF72" s="19"/>
      <c r="CG72" s="19">
        <v>8</v>
      </c>
      <c r="CH72" s="19"/>
      <c r="CI72" s="19">
        <v>8</v>
      </c>
      <c r="CJ72" s="19"/>
      <c r="CK72" s="40"/>
      <c r="CL72" s="19"/>
      <c r="CM72" s="19">
        <v>16</v>
      </c>
      <c r="CN72" s="19"/>
      <c r="CO72" s="19"/>
      <c r="CP72" s="19">
        <v>8</v>
      </c>
      <c r="CQ72" s="19"/>
      <c r="CR72" s="19">
        <v>7.5</v>
      </c>
      <c r="CS72" s="19"/>
      <c r="CT72" s="40"/>
      <c r="CU72" s="19"/>
      <c r="CV72" s="19" t="s">
        <v>73</v>
      </c>
      <c r="CW72" s="19"/>
      <c r="CX72" s="19"/>
      <c r="CY72" s="19"/>
      <c r="CZ72" s="19" t="s">
        <v>142</v>
      </c>
      <c r="DA72" s="19"/>
      <c r="DB72" s="19">
        <v>6</v>
      </c>
      <c r="DC72" s="19"/>
      <c r="DD72" s="40"/>
      <c r="DE72" s="19"/>
      <c r="DF72" s="19"/>
      <c r="DG72" s="19"/>
      <c r="DH72" s="19"/>
      <c r="DI72" s="19">
        <v>7</v>
      </c>
      <c r="DJ72" s="19"/>
      <c r="DK72" s="19">
        <v>24</v>
      </c>
      <c r="DL72" s="19"/>
      <c r="DM72" s="40"/>
      <c r="DN72" s="19"/>
      <c r="DO72" s="19"/>
      <c r="DP72" s="19"/>
      <c r="DQ72" s="19"/>
      <c r="DR72" s="19">
        <v>1</v>
      </c>
      <c r="DS72" s="19"/>
      <c r="DT72" s="19">
        <v>22</v>
      </c>
      <c r="DU72" s="19"/>
      <c r="DV72" s="40"/>
      <c r="DW72" s="74">
        <f ca="1" t="shared" si="39"/>
        <v>5.05</v>
      </c>
      <c r="DX72" s="44">
        <f t="shared" si="44"/>
        <v>5</v>
      </c>
      <c r="DY72" s="44">
        <f ca="1" t="shared" si="21"/>
        <v>0.0499999999999998</v>
      </c>
      <c r="DZ72" s="19">
        <f t="shared" si="45"/>
        <v>127</v>
      </c>
      <c r="EA72" s="19">
        <f t="shared" si="36"/>
        <v>96.42</v>
      </c>
      <c r="EB72" s="45">
        <f t="shared" si="24"/>
        <v>46.58</v>
      </c>
      <c r="EC72" s="46">
        <f t="shared" si="25"/>
        <v>0</v>
      </c>
      <c r="ED72" s="19">
        <f t="shared" si="26"/>
        <v>16</v>
      </c>
      <c r="EE72" s="19">
        <f t="shared" si="27"/>
        <v>0</v>
      </c>
      <c r="EF72" s="19">
        <f t="shared" si="28"/>
        <v>0</v>
      </c>
      <c r="EG72" s="19">
        <f t="shared" si="29"/>
        <v>0</v>
      </c>
    </row>
    <row r="73" hidden="1" customHeight="1" spans="1:137">
      <c r="A73" s="32">
        <f t="shared" ref="A73:A82" si="46">ROW()-2</f>
        <v>71</v>
      </c>
      <c r="B73" s="31" t="s">
        <v>207</v>
      </c>
      <c r="C73" s="32" t="s">
        <v>52</v>
      </c>
      <c r="D73" s="33" t="s">
        <v>119</v>
      </c>
      <c r="E73" s="33" t="s">
        <v>54</v>
      </c>
      <c r="F73" s="33" t="s">
        <v>208</v>
      </c>
      <c r="G73" s="68">
        <v>42005</v>
      </c>
      <c r="H73" s="59">
        <v>45292</v>
      </c>
      <c r="I73" s="59">
        <v>45658</v>
      </c>
      <c r="J73" s="19">
        <v>0</v>
      </c>
      <c r="K73" s="19">
        <f>ROUND((I73-H73)/365*5,0)*2</f>
        <v>10</v>
      </c>
      <c r="L73" s="19">
        <v>10</v>
      </c>
      <c r="M73" s="73">
        <f t="shared" si="40"/>
        <v>0</v>
      </c>
      <c r="N73" s="19"/>
      <c r="O73" s="38"/>
      <c r="P73" s="39"/>
      <c r="Q73" s="19"/>
      <c r="R73" s="19"/>
      <c r="S73" s="19"/>
      <c r="T73" s="19"/>
      <c r="U73" s="19"/>
      <c r="V73" s="19"/>
      <c r="W73" s="40"/>
      <c r="X73" s="19">
        <v>1</v>
      </c>
      <c r="Y73" s="39"/>
      <c r="Z73" s="19"/>
      <c r="AA73" s="19"/>
      <c r="AB73" s="19"/>
      <c r="AC73" s="19"/>
      <c r="AD73" s="19"/>
      <c r="AE73" s="19"/>
      <c r="AF73" s="40"/>
      <c r="AG73" s="41">
        <f t="shared" si="41"/>
        <v>1</v>
      </c>
      <c r="AH73" s="41">
        <f t="shared" si="42"/>
        <v>-1</v>
      </c>
      <c r="AI73" s="41">
        <f t="shared" si="43"/>
        <v>-1</v>
      </c>
      <c r="AJ73" s="19"/>
      <c r="AK73" s="19"/>
      <c r="AL73" s="19"/>
      <c r="AM73" s="19"/>
      <c r="AN73" s="19"/>
      <c r="AO73" s="19">
        <v>22</v>
      </c>
      <c r="AP73" s="19"/>
      <c r="AQ73" s="19"/>
      <c r="AR73" s="40"/>
      <c r="AS73" s="19">
        <v>0.5</v>
      </c>
      <c r="AT73" s="19"/>
      <c r="AU73" s="19"/>
      <c r="AV73" s="19"/>
      <c r="AW73" s="19"/>
      <c r="AX73" s="19">
        <v>30.5</v>
      </c>
      <c r="AY73" s="19"/>
      <c r="AZ73" s="19"/>
      <c r="BA73" s="40"/>
      <c r="BB73" s="19">
        <v>1</v>
      </c>
      <c r="BC73" s="19"/>
      <c r="BD73" s="19"/>
      <c r="BE73" s="19"/>
      <c r="BF73" s="19"/>
      <c r="BG73" s="19">
        <v>23</v>
      </c>
      <c r="BH73" s="19"/>
      <c r="BI73" s="19"/>
      <c r="BJ73" s="40"/>
      <c r="BK73" s="19"/>
      <c r="BL73" s="19"/>
      <c r="BM73" s="19"/>
      <c r="BN73" s="19"/>
      <c r="BO73" s="19"/>
      <c r="BP73" s="19">
        <v>33</v>
      </c>
      <c r="BQ73" s="19"/>
      <c r="BR73" s="19"/>
      <c r="BS73" s="40"/>
      <c r="BT73" s="19">
        <v>6.5</v>
      </c>
      <c r="BU73" s="19"/>
      <c r="BV73" s="19"/>
      <c r="BW73" s="19"/>
      <c r="BX73" s="19"/>
      <c r="BY73" s="19">
        <v>6.5</v>
      </c>
      <c r="BZ73" s="19"/>
      <c r="CA73" s="19"/>
      <c r="CB73" s="40"/>
      <c r="CC73" s="19"/>
      <c r="CD73" s="19"/>
      <c r="CE73" s="19"/>
      <c r="CF73" s="19"/>
      <c r="CG73" s="19"/>
      <c r="CH73" s="19">
        <v>8.5</v>
      </c>
      <c r="CI73" s="19"/>
      <c r="CJ73" s="19"/>
      <c r="CK73" s="40"/>
      <c r="CL73" s="19"/>
      <c r="CM73" s="19"/>
      <c r="CN73" s="19"/>
      <c r="CO73" s="19"/>
      <c r="CP73" s="19"/>
      <c r="CQ73" s="19">
        <v>22.5</v>
      </c>
      <c r="CR73" s="19"/>
      <c r="CS73" s="19"/>
      <c r="CT73" s="40"/>
      <c r="CU73" s="19"/>
      <c r="CV73" s="19"/>
      <c r="CW73" s="19"/>
      <c r="CX73" s="19"/>
      <c r="CY73" s="19"/>
      <c r="CZ73" s="19"/>
      <c r="DA73" s="19" t="s">
        <v>209</v>
      </c>
      <c r="DB73" s="19"/>
      <c r="DC73" s="19"/>
      <c r="DD73" s="40"/>
      <c r="DE73" s="19"/>
      <c r="DF73" s="19"/>
      <c r="DG73" s="19"/>
      <c r="DH73" s="19"/>
      <c r="DI73" s="19"/>
      <c r="DJ73" s="19">
        <v>50</v>
      </c>
      <c r="DK73" s="19"/>
      <c r="DL73" s="19"/>
      <c r="DM73" s="40"/>
      <c r="DN73" s="19"/>
      <c r="DO73" s="19"/>
      <c r="DP73" s="19"/>
      <c r="DQ73" s="19"/>
      <c r="DR73" s="19"/>
      <c r="DS73" s="19">
        <v>45</v>
      </c>
      <c r="DT73" s="19"/>
      <c r="DU73" s="19"/>
      <c r="DV73" s="40"/>
      <c r="DW73" s="69">
        <f ca="1">ROUND((TODAY()-I73)/365*5,2)*2</f>
        <v>10.1</v>
      </c>
      <c r="DX73" s="44">
        <f t="shared" si="44"/>
        <v>9</v>
      </c>
      <c r="DY73" s="44">
        <f ca="1" t="shared" si="21"/>
        <v>1.1</v>
      </c>
      <c r="DZ73" s="19">
        <f t="shared" si="45"/>
        <v>255.5</v>
      </c>
      <c r="EA73" s="19">
        <f t="shared" si="36"/>
        <v>0</v>
      </c>
      <c r="EB73" s="45">
        <f t="shared" si="24"/>
        <v>0</v>
      </c>
      <c r="EC73" s="46">
        <f t="shared" si="25"/>
        <v>239.5</v>
      </c>
      <c r="ED73" s="19">
        <f t="shared" si="26"/>
        <v>0</v>
      </c>
      <c r="EE73" s="19">
        <f t="shared" si="27"/>
        <v>0</v>
      </c>
      <c r="EF73" s="19">
        <f t="shared" si="28"/>
        <v>0</v>
      </c>
      <c r="EG73" s="19">
        <f t="shared" si="29"/>
        <v>0</v>
      </c>
    </row>
    <row r="74" hidden="1" customHeight="1" spans="1:137">
      <c r="A74" s="32">
        <f t="shared" si="46"/>
        <v>72</v>
      </c>
      <c r="B74" s="31" t="s">
        <v>210</v>
      </c>
      <c r="C74" s="32" t="s">
        <v>52</v>
      </c>
      <c r="D74" s="33" t="s">
        <v>110</v>
      </c>
      <c r="E74" s="33" t="s">
        <v>54</v>
      </c>
      <c r="F74" s="33" t="s">
        <v>208</v>
      </c>
      <c r="G74" s="68">
        <v>42005</v>
      </c>
      <c r="H74" s="59">
        <v>45292</v>
      </c>
      <c r="I74" s="59">
        <v>45658</v>
      </c>
      <c r="J74" s="19">
        <v>0</v>
      </c>
      <c r="K74" s="19">
        <f>ROUND((I74-H74)/365*5,0)*3</f>
        <v>15</v>
      </c>
      <c r="L74" s="19">
        <v>11</v>
      </c>
      <c r="M74" s="73">
        <f t="shared" si="40"/>
        <v>4</v>
      </c>
      <c r="N74" s="19"/>
      <c r="O74" s="38">
        <v>1</v>
      </c>
      <c r="P74" s="39"/>
      <c r="Q74" s="19"/>
      <c r="R74" s="19"/>
      <c r="S74" s="19"/>
      <c r="T74" s="19"/>
      <c r="U74" s="19"/>
      <c r="V74" s="19"/>
      <c r="W74" s="40"/>
      <c r="X74" s="19">
        <v>2</v>
      </c>
      <c r="Y74" s="39"/>
      <c r="Z74" s="19"/>
      <c r="AA74" s="19"/>
      <c r="AB74" s="19"/>
      <c r="AC74" s="19"/>
      <c r="AD74" s="19"/>
      <c r="AE74" s="19"/>
      <c r="AF74" s="40"/>
      <c r="AG74" s="41">
        <f t="shared" si="41"/>
        <v>3</v>
      </c>
      <c r="AH74" s="41">
        <f t="shared" si="42"/>
        <v>1</v>
      </c>
      <c r="AI74" s="41">
        <f t="shared" si="43"/>
        <v>0</v>
      </c>
      <c r="AJ74" s="19">
        <v>1</v>
      </c>
      <c r="AK74" s="19"/>
      <c r="AL74" s="19"/>
      <c r="AM74" s="19"/>
      <c r="AN74" s="19"/>
      <c r="AO74" s="19"/>
      <c r="AP74" s="19"/>
      <c r="AQ74" s="19"/>
      <c r="AR74" s="40"/>
      <c r="AS74" s="19">
        <v>1.5</v>
      </c>
      <c r="AT74" s="19"/>
      <c r="AU74" s="19"/>
      <c r="AV74" s="19"/>
      <c r="AW74" s="19"/>
      <c r="AX74" s="19"/>
      <c r="AY74" s="19"/>
      <c r="AZ74" s="19"/>
      <c r="BA74" s="40"/>
      <c r="BB74" s="19">
        <v>0.5</v>
      </c>
      <c r="BC74" s="19"/>
      <c r="BD74" s="19"/>
      <c r="BE74" s="19"/>
      <c r="BF74" s="19"/>
      <c r="BG74" s="19"/>
      <c r="BH74" s="19"/>
      <c r="BI74" s="19"/>
      <c r="BJ74" s="40"/>
      <c r="BK74" s="19">
        <v>2</v>
      </c>
      <c r="BL74" s="19"/>
      <c r="BM74" s="19"/>
      <c r="BN74" s="19"/>
      <c r="BO74" s="19"/>
      <c r="BP74" s="19"/>
      <c r="BQ74" s="19"/>
      <c r="BR74" s="19"/>
      <c r="BS74" s="40"/>
      <c r="BT74" s="19">
        <v>1.5</v>
      </c>
      <c r="BU74" s="19"/>
      <c r="BV74" s="19"/>
      <c r="BW74" s="19"/>
      <c r="BX74" s="19"/>
      <c r="BY74" s="19"/>
      <c r="BZ74" s="19"/>
      <c r="CA74" s="19"/>
      <c r="CB74" s="40"/>
      <c r="CC74" s="19"/>
      <c r="CD74" s="19"/>
      <c r="CE74" s="19"/>
      <c r="CF74" s="19"/>
      <c r="CG74" s="19"/>
      <c r="CH74" s="19"/>
      <c r="CI74" s="19"/>
      <c r="CJ74" s="19"/>
      <c r="CK74" s="40"/>
      <c r="CL74" s="19"/>
      <c r="CM74" s="19"/>
      <c r="CN74" s="19"/>
      <c r="CO74" s="19"/>
      <c r="CP74" s="19"/>
      <c r="CQ74" s="19"/>
      <c r="CR74" s="19"/>
      <c r="CS74" s="19"/>
      <c r="CT74" s="40"/>
      <c r="CU74" s="19"/>
      <c r="CV74" s="19"/>
      <c r="CW74" s="19"/>
      <c r="CX74" s="19"/>
      <c r="CY74" s="19"/>
      <c r="CZ74" s="19"/>
      <c r="DA74" s="19"/>
      <c r="DB74" s="19"/>
      <c r="DC74" s="19"/>
      <c r="DD74" s="40"/>
      <c r="DE74" s="19">
        <v>2</v>
      </c>
      <c r="DF74" s="19"/>
      <c r="DG74" s="19"/>
      <c r="DH74" s="19"/>
      <c r="DI74" s="19"/>
      <c r="DJ74" s="19"/>
      <c r="DK74" s="19"/>
      <c r="DL74" s="19"/>
      <c r="DM74" s="40"/>
      <c r="DN74" s="19"/>
      <c r="DO74" s="19"/>
      <c r="DP74" s="19"/>
      <c r="DQ74" s="19"/>
      <c r="DR74" s="19"/>
      <c r="DS74" s="19"/>
      <c r="DT74" s="19"/>
      <c r="DU74" s="19"/>
      <c r="DV74" s="40"/>
      <c r="DW74" s="69">
        <f ca="1">ROUND((TODAY()-I74)/365*5,2)*3</f>
        <v>15.15</v>
      </c>
      <c r="DX74" s="44">
        <f t="shared" si="44"/>
        <v>8.5</v>
      </c>
      <c r="DY74" s="44">
        <f ca="1" t="shared" si="21"/>
        <v>6.65</v>
      </c>
      <c r="DZ74" s="19">
        <f t="shared" si="45"/>
        <v>0</v>
      </c>
      <c r="EA74" s="19">
        <f t="shared" si="36"/>
        <v>0</v>
      </c>
      <c r="EB74" s="45">
        <f t="shared" si="24"/>
        <v>0</v>
      </c>
      <c r="EC74" s="46">
        <f t="shared" si="25"/>
        <v>0</v>
      </c>
      <c r="ED74" s="19">
        <f t="shared" si="26"/>
        <v>0</v>
      </c>
      <c r="EE74" s="19">
        <f t="shared" si="27"/>
        <v>0</v>
      </c>
      <c r="EF74" s="19">
        <f t="shared" si="28"/>
        <v>0</v>
      </c>
      <c r="EG74" s="19">
        <f t="shared" si="29"/>
        <v>0</v>
      </c>
    </row>
    <row r="75" hidden="1" customHeight="1" spans="1:137">
      <c r="A75" s="32">
        <f t="shared" si="46"/>
        <v>73</v>
      </c>
      <c r="B75" s="31" t="s">
        <v>211</v>
      </c>
      <c r="C75" s="32" t="s">
        <v>52</v>
      </c>
      <c r="D75" s="33" t="s">
        <v>110</v>
      </c>
      <c r="E75" s="33" t="s">
        <v>125</v>
      </c>
      <c r="F75" s="33" t="s">
        <v>212</v>
      </c>
      <c r="G75" s="68">
        <v>43957</v>
      </c>
      <c r="H75" s="59">
        <v>45292</v>
      </c>
      <c r="I75" s="59">
        <v>45658</v>
      </c>
      <c r="J75" s="19">
        <v>0</v>
      </c>
      <c r="K75" s="19">
        <f>ROUND((I75-H75)/365*5,0)</f>
        <v>5</v>
      </c>
      <c r="L75" s="19">
        <v>5</v>
      </c>
      <c r="M75" s="73">
        <f t="shared" si="40"/>
        <v>0</v>
      </c>
      <c r="N75" s="19"/>
      <c r="O75" s="38">
        <v>2</v>
      </c>
      <c r="P75" s="39"/>
      <c r="Q75" s="19"/>
      <c r="R75" s="19"/>
      <c r="S75" s="19"/>
      <c r="T75" s="19">
        <v>8</v>
      </c>
      <c r="U75" s="19"/>
      <c r="V75" s="19"/>
      <c r="W75" s="40"/>
      <c r="X75" s="19">
        <v>1</v>
      </c>
      <c r="Y75" s="39"/>
      <c r="Z75" s="19"/>
      <c r="AA75" s="19"/>
      <c r="AB75" s="19"/>
      <c r="AC75" s="19"/>
      <c r="AD75" s="19"/>
      <c r="AE75" s="19"/>
      <c r="AF75" s="40"/>
      <c r="AG75" s="41">
        <f t="shared" si="41"/>
        <v>3</v>
      </c>
      <c r="AH75" s="41">
        <f t="shared" si="42"/>
        <v>-3</v>
      </c>
      <c r="AI75" s="41">
        <f t="shared" si="43"/>
        <v>-3</v>
      </c>
      <c r="AJ75" s="19"/>
      <c r="AK75" s="19"/>
      <c r="AL75" s="19"/>
      <c r="AM75" s="19"/>
      <c r="AN75" s="19"/>
      <c r="AO75" s="19">
        <v>16</v>
      </c>
      <c r="AP75" s="19"/>
      <c r="AQ75" s="19"/>
      <c r="AR75" s="40"/>
      <c r="AS75" s="19">
        <v>2</v>
      </c>
      <c r="AT75" s="19"/>
      <c r="AU75" s="19"/>
      <c r="AV75" s="19"/>
      <c r="AW75" s="19"/>
      <c r="AX75" s="19"/>
      <c r="AY75" s="19"/>
      <c r="AZ75" s="19"/>
      <c r="BA75" s="40"/>
      <c r="BB75" s="19"/>
      <c r="BC75" s="19"/>
      <c r="BD75" s="19"/>
      <c r="BE75" s="19"/>
      <c r="BF75" s="19"/>
      <c r="BG75" s="19"/>
      <c r="BH75" s="19"/>
      <c r="BI75" s="19"/>
      <c r="BJ75" s="40"/>
      <c r="BK75" s="19"/>
      <c r="BL75" s="19">
        <v>8</v>
      </c>
      <c r="BM75" s="19"/>
      <c r="BN75" s="19"/>
      <c r="BO75" s="19"/>
      <c r="BP75" s="19"/>
      <c r="BQ75" s="19"/>
      <c r="BR75" s="19"/>
      <c r="BS75" s="40"/>
      <c r="BT75" s="19"/>
      <c r="BU75" s="19"/>
      <c r="BV75" s="19"/>
      <c r="BW75" s="19"/>
      <c r="BX75" s="19"/>
      <c r="BY75" s="19">
        <v>5.5</v>
      </c>
      <c r="BZ75" s="19"/>
      <c r="CA75" s="19"/>
      <c r="CB75" s="40"/>
      <c r="CC75" s="19"/>
      <c r="CD75" s="19"/>
      <c r="CE75" s="19"/>
      <c r="CF75" s="19"/>
      <c r="CG75" s="19"/>
      <c r="CH75" s="19">
        <v>22.5</v>
      </c>
      <c r="CI75" s="19"/>
      <c r="CJ75" s="19"/>
      <c r="CK75" s="40"/>
      <c r="CL75" s="19"/>
      <c r="CM75" s="19">
        <v>8</v>
      </c>
      <c r="CN75" s="19"/>
      <c r="CO75" s="19"/>
      <c r="CP75" s="19"/>
      <c r="CQ75" s="19">
        <v>8</v>
      </c>
      <c r="CR75" s="19"/>
      <c r="CS75" s="19"/>
      <c r="CT75" s="40"/>
      <c r="CU75" s="19"/>
      <c r="CV75" s="19"/>
      <c r="CW75" s="19" t="s">
        <v>213</v>
      </c>
      <c r="CX75" s="19"/>
      <c r="CY75" s="19"/>
      <c r="CZ75" s="19"/>
      <c r="DA75" s="19"/>
      <c r="DB75" s="19"/>
      <c r="DC75" s="19"/>
      <c r="DD75" s="40"/>
      <c r="DE75" s="19"/>
      <c r="DF75" s="19"/>
      <c r="DG75" s="19"/>
      <c r="DH75" s="19"/>
      <c r="DI75" s="19"/>
      <c r="DJ75" s="19">
        <v>6.5</v>
      </c>
      <c r="DK75" s="19"/>
      <c r="DL75" s="19"/>
      <c r="DM75" s="40"/>
      <c r="DN75" s="19"/>
      <c r="DO75" s="19"/>
      <c r="DP75" s="19"/>
      <c r="DQ75" s="19"/>
      <c r="DR75" s="19"/>
      <c r="DS75" s="19"/>
      <c r="DT75" s="19"/>
      <c r="DU75" s="19"/>
      <c r="DV75" s="40"/>
      <c r="DW75" s="74">
        <f ca="1">ROUND((TODAY()-I75)/365*5,2)</f>
        <v>5.05</v>
      </c>
      <c r="DX75" s="44">
        <f t="shared" si="44"/>
        <v>5</v>
      </c>
      <c r="DY75" s="44">
        <f ca="1" t="shared" si="21"/>
        <v>0.0499999999999998</v>
      </c>
      <c r="DZ75" s="19">
        <f t="shared" si="45"/>
        <v>66.5</v>
      </c>
      <c r="EA75" s="19">
        <f t="shared" si="36"/>
        <v>0</v>
      </c>
      <c r="EB75" s="45">
        <f t="shared" si="24"/>
        <v>0</v>
      </c>
      <c r="EC75" s="46">
        <f>T75+AC75+AO75+BG75+BP75+BY75+CH75+CR75+DA75+DA75+DJ75+DS75</f>
        <v>58.5</v>
      </c>
      <c r="ED75" s="19">
        <f t="shared" si="26"/>
        <v>42.5</v>
      </c>
      <c r="EE75" s="19">
        <f t="shared" si="27"/>
        <v>0</v>
      </c>
      <c r="EF75" s="19">
        <f t="shared" si="28"/>
        <v>0</v>
      </c>
      <c r="EG75" s="19">
        <f t="shared" si="29"/>
        <v>0</v>
      </c>
    </row>
    <row r="76" hidden="1" customHeight="1" spans="1:137">
      <c r="A76" s="32">
        <f t="shared" si="46"/>
        <v>74</v>
      </c>
      <c r="B76" s="31" t="s">
        <v>214</v>
      </c>
      <c r="C76" s="32" t="s">
        <v>52</v>
      </c>
      <c r="D76" s="33" t="s">
        <v>110</v>
      </c>
      <c r="E76" s="33" t="s">
        <v>215</v>
      </c>
      <c r="F76" s="33" t="s">
        <v>198</v>
      </c>
      <c r="G76" s="68">
        <v>44075</v>
      </c>
      <c r="H76" s="59">
        <v>45292</v>
      </c>
      <c r="I76" s="59">
        <v>45658</v>
      </c>
      <c r="J76" s="19">
        <v>83</v>
      </c>
      <c r="K76" s="19">
        <f>ROUND((I76-H76)/365*5,0)</f>
        <v>5</v>
      </c>
      <c r="L76" s="19">
        <v>5</v>
      </c>
      <c r="M76" s="73">
        <f t="shared" si="40"/>
        <v>0</v>
      </c>
      <c r="N76" s="19"/>
      <c r="O76" s="38"/>
      <c r="P76" s="39"/>
      <c r="Q76" s="19"/>
      <c r="R76" s="19"/>
      <c r="S76" s="19"/>
      <c r="T76" s="19"/>
      <c r="U76" s="19">
        <v>15</v>
      </c>
      <c r="V76" s="19"/>
      <c r="W76" s="40"/>
      <c r="X76" s="19">
        <v>4</v>
      </c>
      <c r="Y76" s="39"/>
      <c r="Z76" s="19"/>
      <c r="AA76" s="19"/>
      <c r="AB76" s="19"/>
      <c r="AC76" s="19"/>
      <c r="AD76" s="19"/>
      <c r="AE76" s="19"/>
      <c r="AF76" s="40"/>
      <c r="AG76" s="41">
        <f t="shared" si="41"/>
        <v>4</v>
      </c>
      <c r="AH76" s="41">
        <f t="shared" si="42"/>
        <v>-4</v>
      </c>
      <c r="AI76" s="41">
        <f t="shared" si="43"/>
        <v>-4</v>
      </c>
      <c r="AJ76" s="19"/>
      <c r="AK76" s="19"/>
      <c r="AL76" s="19"/>
      <c r="AM76" s="19"/>
      <c r="AN76" s="19"/>
      <c r="AO76" s="19"/>
      <c r="AP76" s="19">
        <v>16</v>
      </c>
      <c r="AQ76" s="19"/>
      <c r="AR76" s="40"/>
      <c r="AS76" s="19"/>
      <c r="AT76" s="19"/>
      <c r="AU76" s="19"/>
      <c r="AV76" s="19"/>
      <c r="AW76" s="19"/>
      <c r="AX76" s="19"/>
      <c r="AY76" s="19">
        <v>8</v>
      </c>
      <c r="AZ76" s="19"/>
      <c r="BA76" s="40"/>
      <c r="BB76" s="19"/>
      <c r="BC76" s="19"/>
      <c r="BD76" s="19"/>
      <c r="BE76" s="19"/>
      <c r="BF76" s="19"/>
      <c r="BG76" s="19">
        <v>16</v>
      </c>
      <c r="BH76" s="19">
        <v>8</v>
      </c>
      <c r="BI76" s="19"/>
      <c r="BJ76" s="119">
        <v>80</v>
      </c>
      <c r="BK76" s="19"/>
      <c r="BL76" s="19"/>
      <c r="BM76" s="19"/>
      <c r="BN76" s="19"/>
      <c r="BO76" s="19"/>
      <c r="BP76" s="19">
        <v>8</v>
      </c>
      <c r="BQ76" s="19"/>
      <c r="BR76" s="19"/>
      <c r="BS76" s="40"/>
      <c r="BT76" s="19">
        <v>1</v>
      </c>
      <c r="BU76" s="19"/>
      <c r="BV76" s="19"/>
      <c r="BW76" s="19">
        <v>2</v>
      </c>
      <c r="BX76" s="19">
        <v>19.5</v>
      </c>
      <c r="BY76" s="19"/>
      <c r="BZ76" s="19">
        <v>16</v>
      </c>
      <c r="CA76" s="19"/>
      <c r="CB76" s="40"/>
      <c r="CC76" s="19"/>
      <c r="CD76" s="19"/>
      <c r="CE76" s="19"/>
      <c r="CF76" s="19"/>
      <c r="CG76" s="19"/>
      <c r="CH76" s="19"/>
      <c r="CI76" s="19">
        <v>26</v>
      </c>
      <c r="CJ76" s="19"/>
      <c r="CK76" s="40"/>
      <c r="CL76" s="19"/>
      <c r="CM76" s="19"/>
      <c r="CN76" s="19"/>
      <c r="CO76" s="19"/>
      <c r="CP76" s="19">
        <v>4</v>
      </c>
      <c r="CQ76" s="19"/>
      <c r="CR76" s="19">
        <v>18</v>
      </c>
      <c r="CS76" s="19"/>
      <c r="CT76" s="40"/>
      <c r="CU76" s="19">
        <v>120</v>
      </c>
      <c r="CV76" s="19"/>
      <c r="CW76" s="19"/>
      <c r="CX76" s="19"/>
      <c r="CY76" s="19"/>
      <c r="CZ76" s="19" t="s">
        <v>60</v>
      </c>
      <c r="DA76" s="19"/>
      <c r="DB76" s="19">
        <v>8.5</v>
      </c>
      <c r="DC76" s="19"/>
      <c r="DD76" s="40"/>
      <c r="DE76" s="19"/>
      <c r="DF76" s="19"/>
      <c r="DG76" s="19"/>
      <c r="DH76" s="19"/>
      <c r="DI76" s="19"/>
      <c r="DJ76" s="19"/>
      <c r="DK76" s="19">
        <v>25.5</v>
      </c>
      <c r="DL76" s="19"/>
      <c r="DM76" s="40"/>
      <c r="DN76" s="19"/>
      <c r="DO76" s="19"/>
      <c r="DP76" s="19">
        <v>3</v>
      </c>
      <c r="DQ76" s="19"/>
      <c r="DR76" s="19"/>
      <c r="DS76" s="19">
        <v>19</v>
      </c>
      <c r="DT76" s="19">
        <v>19.5</v>
      </c>
      <c r="DU76" s="19"/>
      <c r="DV76" s="40"/>
      <c r="DW76" s="69">
        <f ca="1">ROUND((TODAY()-I76)/365*5,2)*2</f>
        <v>10.1</v>
      </c>
      <c r="DX76" s="44">
        <f t="shared" si="44"/>
        <v>5</v>
      </c>
      <c r="DY76" s="44">
        <f ca="1" t="shared" si="21"/>
        <v>5.1</v>
      </c>
      <c r="DZ76" s="19">
        <f t="shared" si="45"/>
        <v>203.5</v>
      </c>
      <c r="EA76" s="19">
        <f t="shared" si="36"/>
        <v>31.5</v>
      </c>
      <c r="EB76" s="45">
        <f t="shared" si="24"/>
        <v>92</v>
      </c>
      <c r="EC76" s="46">
        <f>T76+AC76+AO76+BG76+BP76+BY76+CH76+CQ76+DA76+DA76+DJ76+DS76</f>
        <v>43</v>
      </c>
      <c r="ED76" s="19">
        <f t="shared" si="26"/>
        <v>0</v>
      </c>
      <c r="EE76" s="19">
        <f t="shared" si="27"/>
        <v>3</v>
      </c>
      <c r="EF76" s="19">
        <f t="shared" si="28"/>
        <v>2</v>
      </c>
      <c r="EG76" s="19">
        <f t="shared" si="29"/>
        <v>0</v>
      </c>
    </row>
    <row r="77" hidden="1" customHeight="1" spans="1:137">
      <c r="A77" s="32">
        <f t="shared" si="46"/>
        <v>75</v>
      </c>
      <c r="B77" s="31" t="s">
        <v>216</v>
      </c>
      <c r="C77" s="32" t="s">
        <v>52</v>
      </c>
      <c r="D77" s="33" t="s">
        <v>110</v>
      </c>
      <c r="E77" s="33" t="s">
        <v>125</v>
      </c>
      <c r="F77" s="33" t="s">
        <v>179</v>
      </c>
      <c r="G77" s="68">
        <v>44753</v>
      </c>
      <c r="H77" s="59">
        <v>45292</v>
      </c>
      <c r="I77" s="59">
        <v>45658</v>
      </c>
      <c r="J77" s="19">
        <v>0</v>
      </c>
      <c r="K77" s="19">
        <f>ROUND((I77-H77)/365*5,0)</f>
        <v>5</v>
      </c>
      <c r="L77" s="19">
        <v>5</v>
      </c>
      <c r="M77" s="73">
        <f t="shared" si="40"/>
        <v>0</v>
      </c>
      <c r="N77" s="19"/>
      <c r="O77" s="38">
        <v>1</v>
      </c>
      <c r="P77" s="39"/>
      <c r="Q77" s="19"/>
      <c r="R77" s="19"/>
      <c r="S77" s="19"/>
      <c r="T77" s="19"/>
      <c r="U77" s="19"/>
      <c r="V77" s="19"/>
      <c r="W77" s="40"/>
      <c r="X77" s="19">
        <v>3</v>
      </c>
      <c r="Y77" s="39"/>
      <c r="Z77" s="19"/>
      <c r="AA77" s="19"/>
      <c r="AB77" s="19"/>
      <c r="AC77" s="19"/>
      <c r="AD77" s="19"/>
      <c r="AE77" s="19"/>
      <c r="AF77" s="40"/>
      <c r="AG77" s="41">
        <f t="shared" si="41"/>
        <v>4</v>
      </c>
      <c r="AH77" s="41">
        <f t="shared" si="42"/>
        <v>-4</v>
      </c>
      <c r="AI77" s="41">
        <f t="shared" si="43"/>
        <v>-4</v>
      </c>
      <c r="AJ77" s="19">
        <v>1</v>
      </c>
      <c r="AK77" s="19"/>
      <c r="AL77" s="19"/>
      <c r="AM77" s="19"/>
      <c r="AN77" s="19"/>
      <c r="AO77" s="19">
        <v>24</v>
      </c>
      <c r="AP77" s="19"/>
      <c r="AQ77" s="19"/>
      <c r="AR77" s="40"/>
      <c r="AS77" s="19"/>
      <c r="AT77" s="19">
        <v>16</v>
      </c>
      <c r="AU77" s="19">
        <v>1.5</v>
      </c>
      <c r="AV77" s="19"/>
      <c r="AW77" s="19"/>
      <c r="AX77" s="19"/>
      <c r="AY77" s="19"/>
      <c r="AZ77" s="19"/>
      <c r="BA77" s="40"/>
      <c r="BB77" s="19"/>
      <c r="BC77" s="19">
        <v>8</v>
      </c>
      <c r="BD77" s="19"/>
      <c r="BE77" s="19"/>
      <c r="BF77" s="19"/>
      <c r="BG77" s="19"/>
      <c r="BH77" s="19"/>
      <c r="BI77" s="19"/>
      <c r="BJ77" s="40"/>
      <c r="BK77" s="19"/>
      <c r="BL77" s="19"/>
      <c r="BM77" s="19"/>
      <c r="BN77" s="19"/>
      <c r="BO77" s="19"/>
      <c r="BP77" s="19"/>
      <c r="BQ77" s="19"/>
      <c r="BR77" s="19"/>
      <c r="BS77" s="40"/>
      <c r="BT77" s="19"/>
      <c r="BU77" s="19"/>
      <c r="BV77" s="19"/>
      <c r="BW77" s="19"/>
      <c r="BX77" s="19"/>
      <c r="BY77" s="19"/>
      <c r="BZ77" s="19"/>
      <c r="CA77" s="19"/>
      <c r="CB77" s="40"/>
      <c r="CC77" s="19"/>
      <c r="CD77" s="19"/>
      <c r="CE77" s="19"/>
      <c r="CF77" s="19"/>
      <c r="CG77" s="19"/>
      <c r="CH77" s="19">
        <v>8</v>
      </c>
      <c r="CI77" s="19"/>
      <c r="CJ77" s="19"/>
      <c r="CK77" s="40"/>
      <c r="CL77" s="19"/>
      <c r="CM77" s="19"/>
      <c r="CN77" s="19"/>
      <c r="CO77" s="19"/>
      <c r="CP77" s="19"/>
      <c r="CQ77" s="19">
        <v>8</v>
      </c>
      <c r="CR77" s="19"/>
      <c r="CS77" s="19"/>
      <c r="CT77" s="40"/>
      <c r="CU77" s="19"/>
      <c r="CV77" s="19"/>
      <c r="CW77" s="19" t="s">
        <v>66</v>
      </c>
      <c r="CX77" s="19"/>
      <c r="CY77" s="19"/>
      <c r="CZ77" s="19"/>
      <c r="DA77" s="19"/>
      <c r="DB77" s="19"/>
      <c r="DC77" s="19"/>
      <c r="DD77" s="40"/>
      <c r="DE77" s="19"/>
      <c r="DF77" s="19"/>
      <c r="DG77" s="19"/>
      <c r="DH77" s="19"/>
      <c r="DI77" s="19"/>
      <c r="DJ77" s="19">
        <v>16</v>
      </c>
      <c r="DK77" s="19"/>
      <c r="DL77" s="19"/>
      <c r="DM77" s="40"/>
      <c r="DN77" s="19"/>
      <c r="DO77" s="19"/>
      <c r="DP77" s="19"/>
      <c r="DQ77" s="19"/>
      <c r="DR77" s="19"/>
      <c r="DS77" s="19">
        <v>2.5</v>
      </c>
      <c r="DT77" s="19"/>
      <c r="DU77" s="19"/>
      <c r="DV77" s="40"/>
      <c r="DW77" s="74">
        <f ca="1">ROUND((TODAY()-I77)/365*5,2)</f>
        <v>5.05</v>
      </c>
      <c r="DX77" s="44">
        <f t="shared" si="44"/>
        <v>5</v>
      </c>
      <c r="DY77" s="44">
        <f ca="1" t="shared" si="21"/>
        <v>0.0499999999999998</v>
      </c>
      <c r="DZ77" s="19">
        <f t="shared" si="45"/>
        <v>58.5</v>
      </c>
      <c r="EA77" s="19">
        <f t="shared" si="36"/>
        <v>0</v>
      </c>
      <c r="EB77" s="45">
        <f t="shared" si="24"/>
        <v>0</v>
      </c>
      <c r="EC77" s="46">
        <f>T77+AC77+AO77+BG77+BP77+BY77+CH77+CQ77+DA77+DA77+DJ77+DS77</f>
        <v>58.5</v>
      </c>
      <c r="ED77" s="19">
        <f t="shared" si="26"/>
        <v>26.5</v>
      </c>
      <c r="EE77" s="19">
        <f t="shared" si="27"/>
        <v>1.5</v>
      </c>
      <c r="EF77" s="19">
        <f t="shared" si="28"/>
        <v>0</v>
      </c>
      <c r="EG77" s="19">
        <f t="shared" si="29"/>
        <v>0</v>
      </c>
    </row>
    <row r="78" customFormat="1" hidden="1" customHeight="1" spans="1:137">
      <c r="A78" s="32">
        <f t="shared" si="46"/>
        <v>76</v>
      </c>
      <c r="B78" s="31" t="s">
        <v>217</v>
      </c>
      <c r="C78" s="32" t="s">
        <v>52</v>
      </c>
      <c r="D78" s="33" t="s">
        <v>110</v>
      </c>
      <c r="E78" s="33" t="s">
        <v>159</v>
      </c>
      <c r="F78" s="33" t="s">
        <v>160</v>
      </c>
      <c r="G78" s="68">
        <v>44970</v>
      </c>
      <c r="H78" s="59">
        <v>45292</v>
      </c>
      <c r="I78" s="59">
        <v>45658</v>
      </c>
      <c r="J78" s="19">
        <v>12</v>
      </c>
      <c r="K78" s="19">
        <f>ROUND((I78-H78)/365*5,0)</f>
        <v>5</v>
      </c>
      <c r="L78" s="19">
        <v>5</v>
      </c>
      <c r="M78" s="73">
        <f t="shared" si="40"/>
        <v>0</v>
      </c>
      <c r="N78" s="19"/>
      <c r="O78" s="38">
        <v>2</v>
      </c>
      <c r="P78" s="39"/>
      <c r="Q78" s="19"/>
      <c r="R78" s="19"/>
      <c r="S78" s="19"/>
      <c r="T78" s="19"/>
      <c r="U78" s="19">
        <v>10</v>
      </c>
      <c r="V78" s="19"/>
      <c r="W78" s="40"/>
      <c r="X78" s="19">
        <v>2.5</v>
      </c>
      <c r="Y78" s="39"/>
      <c r="Z78" s="19"/>
      <c r="AA78" s="19"/>
      <c r="AB78" s="19">
        <v>1.5</v>
      </c>
      <c r="AC78" s="19"/>
      <c r="AD78" s="19">
        <v>8</v>
      </c>
      <c r="AE78" s="19"/>
      <c r="AF78" s="40"/>
      <c r="AG78" s="41">
        <f t="shared" si="41"/>
        <v>4.5</v>
      </c>
      <c r="AH78" s="41">
        <f t="shared" si="42"/>
        <v>-4.5</v>
      </c>
      <c r="AI78" s="41">
        <f t="shared" si="43"/>
        <v>-4.5</v>
      </c>
      <c r="AJ78" s="19"/>
      <c r="AK78" s="19"/>
      <c r="AL78" s="19"/>
      <c r="AM78" s="19"/>
      <c r="AN78" s="19"/>
      <c r="AO78" s="19"/>
      <c r="AP78" s="19">
        <v>40</v>
      </c>
      <c r="AQ78" s="19"/>
      <c r="AR78" s="40"/>
      <c r="AS78" s="19"/>
      <c r="AT78" s="19"/>
      <c r="AU78" s="19"/>
      <c r="AV78" s="19"/>
      <c r="AW78" s="19">
        <v>9</v>
      </c>
      <c r="AX78" s="19"/>
      <c r="AY78" s="19">
        <v>13.5</v>
      </c>
      <c r="AZ78" s="19"/>
      <c r="BA78" s="40"/>
      <c r="BB78" s="19"/>
      <c r="BC78" s="19"/>
      <c r="BD78" s="19"/>
      <c r="BE78" s="19"/>
      <c r="BF78" s="19"/>
      <c r="BG78" s="19">
        <v>8</v>
      </c>
      <c r="BH78" s="19"/>
      <c r="BI78" s="19"/>
      <c r="BJ78" s="40"/>
      <c r="BK78" s="19"/>
      <c r="BL78" s="19"/>
      <c r="BM78" s="19"/>
      <c r="BN78" s="19"/>
      <c r="BO78" s="19">
        <v>2</v>
      </c>
      <c r="BP78" s="19">
        <v>26.5</v>
      </c>
      <c r="BQ78" s="19">
        <v>5.5</v>
      </c>
      <c r="BR78" s="19"/>
      <c r="BS78" s="40"/>
      <c r="BT78" s="19">
        <v>0.5</v>
      </c>
      <c r="BU78" s="19"/>
      <c r="BV78" s="19"/>
      <c r="BW78" s="19"/>
      <c r="BX78" s="19">
        <v>0.5</v>
      </c>
      <c r="BY78" s="19">
        <v>27</v>
      </c>
      <c r="BZ78" s="19"/>
      <c r="CA78" s="19"/>
      <c r="CB78" s="40"/>
      <c r="CC78" s="19"/>
      <c r="CD78" s="19"/>
      <c r="CE78" s="19"/>
      <c r="CF78" s="19"/>
      <c r="CG78" s="19"/>
      <c r="CH78" s="19">
        <v>40</v>
      </c>
      <c r="CI78" s="19"/>
      <c r="CJ78" s="19"/>
      <c r="CK78" s="40"/>
      <c r="CL78" s="19"/>
      <c r="CM78" s="19"/>
      <c r="CN78" s="19"/>
      <c r="CO78" s="19"/>
      <c r="CP78" s="19">
        <v>32</v>
      </c>
      <c r="CQ78" s="19">
        <v>24</v>
      </c>
      <c r="CR78" s="19"/>
      <c r="CS78" s="19"/>
      <c r="CT78" s="40"/>
      <c r="CU78" s="19"/>
      <c r="CV78" s="19"/>
      <c r="CW78" s="19"/>
      <c r="CX78" s="19"/>
      <c r="CY78" s="19"/>
      <c r="CZ78" s="19" t="s">
        <v>103</v>
      </c>
      <c r="DA78" s="19"/>
      <c r="DB78" s="19"/>
      <c r="DC78" s="19"/>
      <c r="DD78" s="40"/>
      <c r="DE78" s="19"/>
      <c r="DF78" s="19"/>
      <c r="DG78" s="19"/>
      <c r="DH78" s="19"/>
      <c r="DI78" s="19">
        <v>4.5</v>
      </c>
      <c r="DJ78" s="19">
        <v>24</v>
      </c>
      <c r="DK78" s="19"/>
      <c r="DL78" s="19"/>
      <c r="DM78" s="40"/>
      <c r="DN78" s="19"/>
      <c r="DO78" s="19"/>
      <c r="DP78" s="19"/>
      <c r="DQ78" s="19"/>
      <c r="DR78" s="19"/>
      <c r="DS78" s="19">
        <v>28</v>
      </c>
      <c r="DT78" s="19">
        <v>5.5</v>
      </c>
      <c r="DU78" s="19"/>
      <c r="DV78" s="40"/>
      <c r="DW78" s="74">
        <f ca="1">ROUND((TODAY()-I78)/365*5,2)</f>
        <v>5.05</v>
      </c>
      <c r="DX78" s="44">
        <f t="shared" si="44"/>
        <v>5</v>
      </c>
      <c r="DY78" s="44">
        <f ca="1" t="shared" si="21"/>
        <v>0.0499999999999998</v>
      </c>
      <c r="DZ78" s="19">
        <f t="shared" si="45"/>
        <v>260</v>
      </c>
      <c r="EA78" s="19">
        <f t="shared" si="36"/>
        <v>61.5</v>
      </c>
      <c r="EB78" s="45">
        <f t="shared" si="24"/>
        <v>33</v>
      </c>
      <c r="EC78" s="46">
        <f>T78+AC78+AO78+BG78+BP78+BY78+CH78+CQ78+DA78+DA78+DJ78+DS78</f>
        <v>177.5</v>
      </c>
      <c r="ED78" s="19">
        <f t="shared" si="26"/>
        <v>0</v>
      </c>
      <c r="EE78" s="19">
        <f t="shared" si="27"/>
        <v>0</v>
      </c>
      <c r="EF78" s="19">
        <f t="shared" si="28"/>
        <v>0</v>
      </c>
      <c r="EG78" s="19">
        <f t="shared" si="29"/>
        <v>0</v>
      </c>
    </row>
    <row r="79" hidden="1" customHeight="1" spans="1:137">
      <c r="A79" s="32">
        <f t="shared" si="46"/>
        <v>77</v>
      </c>
      <c r="B79" s="31" t="s">
        <v>218</v>
      </c>
      <c r="C79" s="32" t="s">
        <v>52</v>
      </c>
      <c r="D79" s="33" t="s">
        <v>110</v>
      </c>
      <c r="E79" s="33" t="s">
        <v>125</v>
      </c>
      <c r="F79" s="33" t="s">
        <v>176</v>
      </c>
      <c r="G79" s="68">
        <v>44256</v>
      </c>
      <c r="H79" s="59">
        <v>45292</v>
      </c>
      <c r="I79" s="59">
        <v>45658</v>
      </c>
      <c r="J79" s="19">
        <v>14.5</v>
      </c>
      <c r="K79" s="19">
        <f>ROUND((I79-H79)/365*5,0)</f>
        <v>5</v>
      </c>
      <c r="L79" s="19">
        <v>5</v>
      </c>
      <c r="M79" s="73">
        <f t="shared" si="40"/>
        <v>0</v>
      </c>
      <c r="N79" s="19"/>
      <c r="O79" s="38">
        <v>2</v>
      </c>
      <c r="P79" s="39"/>
      <c r="Q79" s="19"/>
      <c r="R79" s="19"/>
      <c r="S79" s="19">
        <v>8</v>
      </c>
      <c r="T79" s="19"/>
      <c r="U79" s="19">
        <v>7</v>
      </c>
      <c r="V79" s="19"/>
      <c r="W79" s="40"/>
      <c r="X79" s="19">
        <v>1</v>
      </c>
      <c r="Y79" s="39"/>
      <c r="Z79" s="19"/>
      <c r="AA79" s="19"/>
      <c r="AB79" s="19">
        <v>13.5</v>
      </c>
      <c r="AC79" s="19"/>
      <c r="AD79" s="19">
        <v>12</v>
      </c>
      <c r="AE79" s="19"/>
      <c r="AF79" s="40"/>
      <c r="AG79" s="41">
        <f t="shared" si="41"/>
        <v>3</v>
      </c>
      <c r="AH79" s="41">
        <f t="shared" si="42"/>
        <v>-3</v>
      </c>
      <c r="AI79" s="41">
        <f t="shared" si="43"/>
        <v>-3</v>
      </c>
      <c r="AJ79" s="19">
        <v>1.5</v>
      </c>
      <c r="AK79" s="19"/>
      <c r="AL79" s="19"/>
      <c r="AM79" s="19"/>
      <c r="AN79" s="19"/>
      <c r="AO79" s="19"/>
      <c r="AP79" s="19">
        <v>7</v>
      </c>
      <c r="AQ79" s="19"/>
      <c r="AR79" s="40"/>
      <c r="AS79" s="19"/>
      <c r="AT79" s="19"/>
      <c r="AU79" s="19"/>
      <c r="AV79" s="19"/>
      <c r="AW79" s="19"/>
      <c r="AX79" s="19"/>
      <c r="AY79" s="19"/>
      <c r="AZ79" s="19"/>
      <c r="BA79" s="40"/>
      <c r="BB79" s="19"/>
      <c r="BC79" s="19"/>
      <c r="BD79" s="19"/>
      <c r="BE79" s="19"/>
      <c r="BF79" s="19"/>
      <c r="BG79" s="19"/>
      <c r="BH79" s="19">
        <v>5</v>
      </c>
      <c r="BI79" s="19"/>
      <c r="BJ79" s="40"/>
      <c r="BK79" s="19"/>
      <c r="BL79" s="19"/>
      <c r="BM79" s="19"/>
      <c r="BN79" s="19"/>
      <c r="BO79" s="19">
        <v>2</v>
      </c>
      <c r="BP79" s="19"/>
      <c r="BQ79" s="19"/>
      <c r="BR79" s="19"/>
      <c r="BS79" s="40"/>
      <c r="BT79" s="19">
        <v>1</v>
      </c>
      <c r="BU79" s="19"/>
      <c r="BV79" s="19"/>
      <c r="BW79" s="19"/>
      <c r="BX79" s="19"/>
      <c r="BY79" s="19"/>
      <c r="BZ79" s="19"/>
      <c r="CA79" s="19"/>
      <c r="CB79" s="40"/>
      <c r="CC79" s="19">
        <v>3</v>
      </c>
      <c r="CD79" s="19"/>
      <c r="CE79" s="19"/>
      <c r="CF79" s="19"/>
      <c r="CG79" s="19"/>
      <c r="CH79" s="19"/>
      <c r="CI79" s="19">
        <v>13.5</v>
      </c>
      <c r="CJ79" s="19"/>
      <c r="CK79" s="40"/>
      <c r="CL79" s="19"/>
      <c r="CM79" s="19"/>
      <c r="CN79" s="19"/>
      <c r="CO79" s="19"/>
      <c r="CP79" s="19"/>
      <c r="CQ79" s="19"/>
      <c r="CR79" s="19">
        <v>6.5</v>
      </c>
      <c r="CS79" s="19"/>
      <c r="CT79" s="40"/>
      <c r="CU79" s="19"/>
      <c r="CV79" s="19"/>
      <c r="CW79" s="19"/>
      <c r="CX79" s="19"/>
      <c r="CY79" s="19"/>
      <c r="CZ79" s="19" t="s">
        <v>126</v>
      </c>
      <c r="DA79" s="19"/>
      <c r="DB79" s="19"/>
      <c r="DC79" s="19"/>
      <c r="DD79" s="40"/>
      <c r="DE79" s="19"/>
      <c r="DF79" s="19"/>
      <c r="DG79" s="19"/>
      <c r="DH79" s="19"/>
      <c r="DI79" s="19"/>
      <c r="DJ79" s="19"/>
      <c r="DK79" s="19">
        <v>8</v>
      </c>
      <c r="DL79" s="19"/>
      <c r="DM79" s="40"/>
      <c r="DN79" s="19"/>
      <c r="DO79" s="19"/>
      <c r="DP79" s="19"/>
      <c r="DQ79" s="19"/>
      <c r="DR79" s="19"/>
      <c r="DS79" s="19"/>
      <c r="DT79" s="19">
        <v>8</v>
      </c>
      <c r="DU79" s="19"/>
      <c r="DV79" s="40"/>
      <c r="DW79" s="69">
        <f ca="1">ROUND((TODAY()-I79)/365*5,2)*2</f>
        <v>10.1</v>
      </c>
      <c r="DX79" s="44">
        <f t="shared" si="44"/>
        <v>8.5</v>
      </c>
      <c r="DY79" s="44">
        <f ca="1" t="shared" si="21"/>
        <v>1.6</v>
      </c>
      <c r="DZ79" s="19">
        <f t="shared" si="45"/>
        <v>67</v>
      </c>
      <c r="EA79" s="19">
        <f t="shared" si="36"/>
        <v>47.5</v>
      </c>
      <c r="EB79" s="45">
        <f t="shared" si="24"/>
        <v>34</v>
      </c>
      <c r="EC79" s="46">
        <f>T79+AC79+AO79+BG79+BP79+BY79+CH79+CQ79+DA79+DA79+DJ79+DS79</f>
        <v>0</v>
      </c>
      <c r="ED79" s="19">
        <f t="shared" si="26"/>
        <v>0</v>
      </c>
      <c r="EE79" s="19">
        <f t="shared" si="27"/>
        <v>0</v>
      </c>
      <c r="EF79" s="19">
        <f t="shared" si="28"/>
        <v>0</v>
      </c>
      <c r="EG79" s="19">
        <f t="shared" si="29"/>
        <v>0</v>
      </c>
    </row>
    <row r="80" customFormat="1" hidden="1" customHeight="1" spans="1:137">
      <c r="A80" s="32">
        <f t="shared" si="46"/>
        <v>78</v>
      </c>
      <c r="B80" s="31" t="s">
        <v>219</v>
      </c>
      <c r="C80" s="32" t="s">
        <v>52</v>
      </c>
      <c r="D80" s="33" t="s">
        <v>110</v>
      </c>
      <c r="E80" s="33" t="s">
        <v>220</v>
      </c>
      <c r="F80" s="33" t="s">
        <v>221</v>
      </c>
      <c r="G80" s="68">
        <v>44977</v>
      </c>
      <c r="H80" s="59">
        <v>45292</v>
      </c>
      <c r="I80" s="59">
        <v>45658</v>
      </c>
      <c r="J80" s="19">
        <v>21.5</v>
      </c>
      <c r="K80" s="19">
        <f t="shared" ref="K80:K89" si="47">ROUND((I80-H80)/365*5,0)</f>
        <v>5</v>
      </c>
      <c r="L80" s="19">
        <v>5</v>
      </c>
      <c r="M80" s="73">
        <f t="shared" ref="M80:M93" si="48">K80-L80</f>
        <v>0</v>
      </c>
      <c r="N80" s="19"/>
      <c r="O80" s="38">
        <v>1</v>
      </c>
      <c r="P80" s="39"/>
      <c r="Q80" s="19"/>
      <c r="R80" s="19"/>
      <c r="S80" s="19">
        <v>16</v>
      </c>
      <c r="T80" s="19"/>
      <c r="U80" s="19"/>
      <c r="V80" s="19"/>
      <c r="W80" s="40"/>
      <c r="X80" s="19"/>
      <c r="Y80" s="39"/>
      <c r="Z80" s="19"/>
      <c r="AA80" s="19"/>
      <c r="AB80" s="19"/>
      <c r="AC80" s="19"/>
      <c r="AD80" s="19">
        <v>5.5</v>
      </c>
      <c r="AE80" s="19"/>
      <c r="AF80" s="40"/>
      <c r="AG80" s="41">
        <f t="shared" si="41"/>
        <v>1</v>
      </c>
      <c r="AH80" s="41">
        <f t="shared" ref="AH80:AH93" si="49">M80-AG80</f>
        <v>-1</v>
      </c>
      <c r="AI80" s="41">
        <f t="shared" ref="AI80:AI93" si="50">IF(AH80&lt;0,AH80,0)</f>
        <v>-1</v>
      </c>
      <c r="AJ80" s="19"/>
      <c r="AK80" s="19"/>
      <c r="AL80" s="19"/>
      <c r="AM80" s="19"/>
      <c r="AN80" s="19"/>
      <c r="AO80" s="19"/>
      <c r="AP80" s="19">
        <v>24</v>
      </c>
      <c r="AQ80" s="19"/>
      <c r="AR80" s="40"/>
      <c r="AS80" s="19"/>
      <c r="AT80" s="19"/>
      <c r="AU80" s="19"/>
      <c r="AV80" s="19"/>
      <c r="AW80" s="19">
        <v>8</v>
      </c>
      <c r="AX80" s="19"/>
      <c r="AY80" s="19"/>
      <c r="AZ80" s="19"/>
      <c r="BA80" s="40"/>
      <c r="BB80" s="19"/>
      <c r="BC80" s="19"/>
      <c r="BD80" s="19"/>
      <c r="BE80" s="19"/>
      <c r="BF80" s="19"/>
      <c r="BG80" s="19"/>
      <c r="BH80" s="19"/>
      <c r="BI80" s="19"/>
      <c r="BJ80" s="40"/>
      <c r="BK80" s="19"/>
      <c r="BL80" s="19"/>
      <c r="BM80" s="19"/>
      <c r="BN80" s="19"/>
      <c r="BO80" s="19">
        <v>8</v>
      </c>
      <c r="BP80" s="19"/>
      <c r="BQ80" s="19"/>
      <c r="BR80" s="19"/>
      <c r="BS80" s="40"/>
      <c r="BT80" s="19"/>
      <c r="BU80" s="19"/>
      <c r="BV80" s="19"/>
      <c r="BW80" s="19"/>
      <c r="BX80" s="19">
        <v>8</v>
      </c>
      <c r="BY80" s="19"/>
      <c r="BZ80" s="19"/>
      <c r="CA80" s="19"/>
      <c r="CB80" s="40"/>
      <c r="CC80" s="19"/>
      <c r="CD80" s="19"/>
      <c r="CE80" s="19"/>
      <c r="CF80" s="19"/>
      <c r="CG80" s="19"/>
      <c r="CH80" s="19"/>
      <c r="CI80" s="19">
        <v>8</v>
      </c>
      <c r="CJ80" s="19"/>
      <c r="CK80" s="40"/>
      <c r="CL80" s="19"/>
      <c r="CM80" s="19"/>
      <c r="CN80" s="19"/>
      <c r="CO80" s="19"/>
      <c r="CP80" s="19">
        <v>24</v>
      </c>
      <c r="CQ80" s="19">
        <v>16</v>
      </c>
      <c r="CR80" s="19">
        <v>9.5</v>
      </c>
      <c r="CS80" s="19"/>
      <c r="CT80" s="40"/>
      <c r="CU80" s="19"/>
      <c r="CV80" s="19"/>
      <c r="CW80" s="19"/>
      <c r="CX80" s="19"/>
      <c r="CY80" s="19"/>
      <c r="CZ80" s="19" t="s">
        <v>66</v>
      </c>
      <c r="DA80" s="19"/>
      <c r="DB80" s="19"/>
      <c r="DC80" s="19"/>
      <c r="DD80" s="40"/>
      <c r="DE80" s="19"/>
      <c r="DF80" s="19"/>
      <c r="DG80" s="19"/>
      <c r="DH80" s="19"/>
      <c r="DI80" s="19"/>
      <c r="DJ80" s="19"/>
      <c r="DK80" s="19"/>
      <c r="DL80" s="19"/>
      <c r="DM80" s="40"/>
      <c r="DN80" s="19">
        <v>1</v>
      </c>
      <c r="DO80" s="19"/>
      <c r="DP80" s="19"/>
      <c r="DQ80" s="19"/>
      <c r="DR80" s="19"/>
      <c r="DS80" s="19"/>
      <c r="DT80" s="19"/>
      <c r="DU80" s="19"/>
      <c r="DV80" s="40"/>
      <c r="DW80" s="74">
        <f ca="1">ROUND((TODAY()-I80)/365*5,2)</f>
        <v>5.05</v>
      </c>
      <c r="DX80" s="44">
        <f t="shared" ref="DX80:DX106" si="51">-AI80+AJ80+AS80+BB80+BK80+BT80+CC80+CL80+CV80+DE80+DN80</f>
        <v>2</v>
      </c>
      <c r="DY80" s="44">
        <f ca="1" t="shared" ref="DY80:DY106" si="52">DW80-DX80</f>
        <v>3.05</v>
      </c>
      <c r="DZ80" s="19">
        <f t="shared" ref="DZ80:DZ106" si="53">T80+U80+AC80+AD80+AO80+AP80+AX80+AY80++BG80+BH80+BP80+BQ80+BY80+BZ80+CH80+CI80+CQ80+CR80+DA80+DB80+DJ80+DK80+DS80+DT80</f>
        <v>63</v>
      </c>
      <c r="EA80" s="19">
        <f t="shared" ref="EA80:EA106" si="54">S80+AB80+AN80+AW80+BF80+BO80+BX80+CG80+CP80+CZ80+DI80+DR80</f>
        <v>66.5</v>
      </c>
      <c r="EB80" s="45">
        <f t="shared" ref="EB80:EB93" si="55">J80+U80-S80+AD80-AB80+AP80-AN80+AY80-AW80+BH80-BF80+BQ80-BO80+BZ80-BX80+CI80-CG80+CR80-CP80+DB80-CZ80+DK80-DI80+DT80-DR80-CU80</f>
        <v>2</v>
      </c>
      <c r="EC80" s="46">
        <f t="shared" ref="EC80:EC106" si="56">T80+AC80+AO80+BG80+BP80+BY80+CH80+CQ80+DA80+DA80+DJ80+DS80</f>
        <v>16</v>
      </c>
      <c r="ED80" s="19">
        <f t="shared" ref="ED80:ED106" si="57">P80+Y80+AK80+AT80+BC80+BL80+BU80+CD80+CM80+CW80+DF80+DO80</f>
        <v>0</v>
      </c>
      <c r="EE80" s="19">
        <f t="shared" ref="EE80:EE93" si="58">Q80+Z80+AL80+AU80+BD80+BM80+BV80+CE80+CN80+CX80+DG80+DP80</f>
        <v>0</v>
      </c>
      <c r="EF80" s="19">
        <f t="shared" ref="EF80:EF93" si="59">R80+AA80+AM80+AV80+BE80+BN80+BW80+CF80+CO80+CY80+DH80+DQ80</f>
        <v>0</v>
      </c>
      <c r="EG80" s="19">
        <f t="shared" ref="EG80:EG94" si="60">V80+AE80+AQ80+AZ80+BI80+BR80+CA80+CJ80+CS80+DC80+DL80+DU80</f>
        <v>0</v>
      </c>
    </row>
    <row r="81" hidden="1" customHeight="1" spans="1:137">
      <c r="A81" s="32">
        <f t="shared" si="46"/>
        <v>79</v>
      </c>
      <c r="B81" s="31" t="s">
        <v>222</v>
      </c>
      <c r="C81" s="32" t="s">
        <v>52</v>
      </c>
      <c r="D81" s="33" t="s">
        <v>110</v>
      </c>
      <c r="E81" s="33" t="s">
        <v>220</v>
      </c>
      <c r="F81" s="33" t="s">
        <v>223</v>
      </c>
      <c r="G81" s="68">
        <v>44322</v>
      </c>
      <c r="H81" s="59">
        <v>45292</v>
      </c>
      <c r="I81" s="59">
        <v>45658</v>
      </c>
      <c r="J81" s="19">
        <v>0</v>
      </c>
      <c r="K81" s="19">
        <f t="shared" si="47"/>
        <v>5</v>
      </c>
      <c r="L81" s="19">
        <v>5</v>
      </c>
      <c r="M81" s="73">
        <f t="shared" si="48"/>
        <v>0</v>
      </c>
      <c r="N81" s="19"/>
      <c r="O81" s="38"/>
      <c r="P81" s="39"/>
      <c r="Q81" s="19"/>
      <c r="R81" s="19"/>
      <c r="S81" s="19">
        <v>16</v>
      </c>
      <c r="T81" s="19"/>
      <c r="U81" s="19">
        <v>18</v>
      </c>
      <c r="V81" s="19"/>
      <c r="W81" s="40"/>
      <c r="X81" s="19">
        <v>2</v>
      </c>
      <c r="Y81" s="39"/>
      <c r="Z81" s="19"/>
      <c r="AA81" s="19"/>
      <c r="AB81" s="19"/>
      <c r="AC81" s="19"/>
      <c r="AD81" s="19"/>
      <c r="AE81" s="19"/>
      <c r="AF81" s="40"/>
      <c r="AG81" s="41">
        <f t="shared" si="41"/>
        <v>2</v>
      </c>
      <c r="AH81" s="41">
        <f t="shared" si="49"/>
        <v>-2</v>
      </c>
      <c r="AI81" s="41">
        <f t="shared" si="50"/>
        <v>-2</v>
      </c>
      <c r="AJ81" s="19"/>
      <c r="AK81" s="19"/>
      <c r="AL81" s="19"/>
      <c r="AM81" s="19"/>
      <c r="AN81" s="19">
        <v>12</v>
      </c>
      <c r="AO81" s="19"/>
      <c r="AP81" s="19">
        <v>40</v>
      </c>
      <c r="AQ81" s="19"/>
      <c r="AR81" s="40"/>
      <c r="AS81" s="19"/>
      <c r="AT81" s="19"/>
      <c r="AU81" s="19"/>
      <c r="AV81" s="19"/>
      <c r="AW81" s="19">
        <v>8</v>
      </c>
      <c r="AX81" s="19"/>
      <c r="AY81" s="19"/>
      <c r="AZ81" s="19"/>
      <c r="BA81" s="40"/>
      <c r="BB81" s="19"/>
      <c r="BC81" s="19"/>
      <c r="BD81" s="19"/>
      <c r="BE81" s="19"/>
      <c r="BF81" s="19">
        <v>12</v>
      </c>
      <c r="BG81" s="19"/>
      <c r="BH81" s="19"/>
      <c r="BI81" s="19"/>
      <c r="BJ81" s="40"/>
      <c r="BK81" s="19"/>
      <c r="BL81" s="19"/>
      <c r="BM81" s="19"/>
      <c r="BN81" s="19"/>
      <c r="BO81" s="19"/>
      <c r="BP81" s="19"/>
      <c r="BQ81" s="19"/>
      <c r="BR81" s="19"/>
      <c r="BS81" s="40"/>
      <c r="BT81" s="19">
        <v>1</v>
      </c>
      <c r="BU81" s="19"/>
      <c r="BV81" s="19"/>
      <c r="BW81" s="19"/>
      <c r="BX81" s="19">
        <v>8</v>
      </c>
      <c r="BY81" s="19"/>
      <c r="BZ81" s="19"/>
      <c r="CA81" s="19"/>
      <c r="CB81" s="40"/>
      <c r="CC81" s="19">
        <v>1</v>
      </c>
      <c r="CD81" s="19"/>
      <c r="CE81" s="19"/>
      <c r="CF81" s="19"/>
      <c r="CG81" s="19">
        <v>2</v>
      </c>
      <c r="CH81" s="19"/>
      <c r="CI81" s="19">
        <v>16</v>
      </c>
      <c r="CJ81" s="19"/>
      <c r="CK81" s="40"/>
      <c r="CL81" s="19">
        <v>1</v>
      </c>
      <c r="CM81" s="19"/>
      <c r="CN81" s="19"/>
      <c r="CO81" s="19"/>
      <c r="CP81" s="19">
        <v>24</v>
      </c>
      <c r="CQ81" s="19"/>
      <c r="CR81" s="19">
        <v>24</v>
      </c>
      <c r="CS81" s="19"/>
      <c r="CT81" s="40"/>
      <c r="CU81" s="19"/>
      <c r="CV81" s="19"/>
      <c r="CW81" s="19"/>
      <c r="CX81" s="19"/>
      <c r="CY81" s="19"/>
      <c r="CZ81" s="19" t="s">
        <v>151</v>
      </c>
      <c r="DA81" s="19"/>
      <c r="DB81" s="19"/>
      <c r="DC81" s="19"/>
      <c r="DD81" s="40"/>
      <c r="DE81" s="19"/>
      <c r="DF81" s="19">
        <v>3.5</v>
      </c>
      <c r="DG81" s="19"/>
      <c r="DH81" s="19"/>
      <c r="DI81" s="19"/>
      <c r="DJ81" s="19"/>
      <c r="DK81" s="19"/>
      <c r="DL81" s="19"/>
      <c r="DM81" s="40"/>
      <c r="DN81" s="19"/>
      <c r="DO81" s="19"/>
      <c r="DP81" s="19"/>
      <c r="DQ81" s="19"/>
      <c r="DR81" s="19"/>
      <c r="DS81" s="19"/>
      <c r="DT81" s="19"/>
      <c r="DU81" s="19"/>
      <c r="DV81" s="40"/>
      <c r="DW81" s="74">
        <f ca="1">ROUND((TODAY()-I81)/365*5,2)</f>
        <v>5.05</v>
      </c>
      <c r="DX81" s="44">
        <f t="shared" si="51"/>
        <v>5</v>
      </c>
      <c r="DY81" s="44">
        <f ca="1" t="shared" si="52"/>
        <v>0.0499999999999998</v>
      </c>
      <c r="DZ81" s="19">
        <f t="shared" si="53"/>
        <v>98</v>
      </c>
      <c r="EA81" s="19">
        <f t="shared" si="54"/>
        <v>98</v>
      </c>
      <c r="EB81" s="45">
        <f t="shared" si="55"/>
        <v>0</v>
      </c>
      <c r="EC81" s="46">
        <f t="shared" si="56"/>
        <v>0</v>
      </c>
      <c r="ED81" s="19">
        <f t="shared" si="57"/>
        <v>3.5</v>
      </c>
      <c r="EE81" s="19">
        <f t="shared" si="58"/>
        <v>0</v>
      </c>
      <c r="EF81" s="19">
        <f t="shared" si="59"/>
        <v>0</v>
      </c>
      <c r="EG81" s="19">
        <f t="shared" si="60"/>
        <v>0</v>
      </c>
    </row>
    <row r="82" customFormat="1" hidden="1" customHeight="1" spans="1:137">
      <c r="A82" s="32">
        <f t="shared" ref="A82:A95" si="61">ROW()-2</f>
        <v>80</v>
      </c>
      <c r="B82" s="31" t="s">
        <v>224</v>
      </c>
      <c r="C82" s="32" t="s">
        <v>52</v>
      </c>
      <c r="D82" s="33" t="s">
        <v>110</v>
      </c>
      <c r="E82" s="33" t="s">
        <v>125</v>
      </c>
      <c r="F82" s="33" t="s">
        <v>179</v>
      </c>
      <c r="G82" s="68">
        <v>44992</v>
      </c>
      <c r="H82" s="59">
        <v>45292</v>
      </c>
      <c r="I82" s="59">
        <v>45658</v>
      </c>
      <c r="J82" s="19">
        <v>0</v>
      </c>
      <c r="K82" s="19">
        <f t="shared" si="47"/>
        <v>5</v>
      </c>
      <c r="L82" s="19">
        <v>5</v>
      </c>
      <c r="M82" s="73">
        <f t="shared" si="48"/>
        <v>0</v>
      </c>
      <c r="N82" s="19"/>
      <c r="O82" s="38">
        <v>1</v>
      </c>
      <c r="P82" s="39"/>
      <c r="Q82" s="19"/>
      <c r="R82" s="19"/>
      <c r="S82" s="19"/>
      <c r="T82" s="19">
        <v>4.5</v>
      </c>
      <c r="U82" s="19"/>
      <c r="V82" s="19"/>
      <c r="W82" s="40"/>
      <c r="X82" s="19"/>
      <c r="Y82" s="39"/>
      <c r="Z82" s="19"/>
      <c r="AA82" s="19"/>
      <c r="AB82" s="19"/>
      <c r="AC82" s="19"/>
      <c r="AD82" s="19"/>
      <c r="AE82" s="19"/>
      <c r="AF82" s="40"/>
      <c r="AG82" s="41">
        <f t="shared" si="41"/>
        <v>1</v>
      </c>
      <c r="AH82" s="41">
        <f t="shared" si="49"/>
        <v>-1</v>
      </c>
      <c r="AI82" s="41">
        <f t="shared" si="50"/>
        <v>-1</v>
      </c>
      <c r="AJ82" s="19"/>
      <c r="AK82" s="19">
        <v>8</v>
      </c>
      <c r="AL82" s="19"/>
      <c r="AM82" s="19"/>
      <c r="AN82" s="19"/>
      <c r="AO82" s="19"/>
      <c r="AP82" s="19">
        <v>5.5</v>
      </c>
      <c r="AQ82" s="19"/>
      <c r="AR82" s="40"/>
      <c r="AS82" s="19">
        <v>4</v>
      </c>
      <c r="AT82" s="19">
        <v>16</v>
      </c>
      <c r="AU82" s="19"/>
      <c r="AV82" s="19">
        <v>8</v>
      </c>
      <c r="AW82" s="19"/>
      <c r="AX82" s="19"/>
      <c r="AY82" s="19"/>
      <c r="AZ82" s="19"/>
      <c r="BA82" s="40"/>
      <c r="BB82" s="19"/>
      <c r="BC82" s="19"/>
      <c r="BD82" s="19"/>
      <c r="BE82" s="19"/>
      <c r="BF82" s="19"/>
      <c r="BG82" s="19"/>
      <c r="BH82" s="19"/>
      <c r="BI82" s="19"/>
      <c r="BJ82" s="40"/>
      <c r="BK82" s="19"/>
      <c r="BL82" s="19"/>
      <c r="BM82" s="19"/>
      <c r="BN82" s="19"/>
      <c r="BO82" s="19">
        <v>5.5</v>
      </c>
      <c r="BP82" s="19"/>
      <c r="BQ82" s="19"/>
      <c r="BR82" s="19"/>
      <c r="BS82" s="40"/>
      <c r="BT82" s="19"/>
      <c r="BU82" s="19">
        <v>2.5</v>
      </c>
      <c r="BV82" s="19"/>
      <c r="BW82" s="19"/>
      <c r="BX82" s="19"/>
      <c r="BY82" s="19"/>
      <c r="BZ82" s="19"/>
      <c r="CA82" s="19"/>
      <c r="CB82" s="40"/>
      <c r="CC82" s="19"/>
      <c r="CD82" s="19">
        <v>2.5</v>
      </c>
      <c r="CE82" s="19"/>
      <c r="CF82" s="19"/>
      <c r="CG82" s="19"/>
      <c r="CH82" s="19"/>
      <c r="CI82" s="19"/>
      <c r="CJ82" s="19"/>
      <c r="CK82" s="40"/>
      <c r="CL82" s="19"/>
      <c r="CM82" s="19">
        <v>5</v>
      </c>
      <c r="CN82" s="19"/>
      <c r="CO82" s="19"/>
      <c r="CP82" s="19"/>
      <c r="CQ82" s="19"/>
      <c r="CR82" s="19">
        <v>2.5</v>
      </c>
      <c r="CS82" s="19"/>
      <c r="CT82" s="40"/>
      <c r="CU82" s="19"/>
      <c r="CV82" s="19"/>
      <c r="CW82" s="19"/>
      <c r="CX82" s="19"/>
      <c r="CY82" s="19"/>
      <c r="CZ82" s="19" t="s">
        <v>66</v>
      </c>
      <c r="DA82" s="19" t="s">
        <v>225</v>
      </c>
      <c r="DB82" s="19"/>
      <c r="DC82" s="19">
        <v>1</v>
      </c>
      <c r="DD82" s="40"/>
      <c r="DE82" s="19"/>
      <c r="DF82" s="19"/>
      <c r="DG82" s="19"/>
      <c r="DH82" s="19"/>
      <c r="DI82" s="19"/>
      <c r="DJ82" s="19"/>
      <c r="DK82" s="19"/>
      <c r="DL82" s="19" t="s">
        <v>63</v>
      </c>
      <c r="DM82" s="40"/>
      <c r="DN82" s="19"/>
      <c r="DO82" s="19"/>
      <c r="DP82" s="19"/>
      <c r="DQ82" s="19"/>
      <c r="DR82" s="19"/>
      <c r="DS82" s="19"/>
      <c r="DT82" s="19"/>
      <c r="DU82" s="19"/>
      <c r="DV82" s="40"/>
      <c r="DW82" s="74">
        <f ca="1" t="shared" ref="DW82:DW90" si="62">ROUND((TODAY()-I82)/365*5,2)</f>
        <v>5.05</v>
      </c>
      <c r="DX82" s="44">
        <f t="shared" si="51"/>
        <v>5</v>
      </c>
      <c r="DY82" s="44">
        <f ca="1" t="shared" si="52"/>
        <v>0.0499999999999998</v>
      </c>
      <c r="DZ82" s="19">
        <f t="shared" si="53"/>
        <v>15.5</v>
      </c>
      <c r="EA82" s="19">
        <f t="shared" si="54"/>
        <v>8</v>
      </c>
      <c r="EB82" s="45">
        <f t="shared" si="55"/>
        <v>0</v>
      </c>
      <c r="EC82" s="46">
        <f t="shared" si="56"/>
        <v>10.5</v>
      </c>
      <c r="ED82" s="19">
        <f>P82+Y82+AK82+AT82+BC82+BO82+BU82+CD82+CM82+CW82+DF82+DO82</f>
        <v>39.5</v>
      </c>
      <c r="EE82" s="19">
        <f t="shared" si="58"/>
        <v>0</v>
      </c>
      <c r="EF82" s="19">
        <f t="shared" si="59"/>
        <v>8</v>
      </c>
      <c r="EG82" s="19">
        <f t="shared" si="60"/>
        <v>2</v>
      </c>
    </row>
    <row r="83" hidden="1" customHeight="1" spans="1:137">
      <c r="A83" s="32">
        <f t="shared" si="61"/>
        <v>81</v>
      </c>
      <c r="B83" s="31" t="s">
        <v>226</v>
      </c>
      <c r="C83" s="32" t="s">
        <v>52</v>
      </c>
      <c r="D83" s="33" t="s">
        <v>227</v>
      </c>
      <c r="E83" s="33" t="s">
        <v>54</v>
      </c>
      <c r="F83" s="33" t="s">
        <v>228</v>
      </c>
      <c r="G83" s="68">
        <v>43166</v>
      </c>
      <c r="H83" s="59">
        <v>45292</v>
      </c>
      <c r="I83" s="59">
        <v>45658</v>
      </c>
      <c r="J83" s="19">
        <v>2.5</v>
      </c>
      <c r="K83" s="19">
        <f t="shared" si="47"/>
        <v>5</v>
      </c>
      <c r="L83" s="19">
        <v>4</v>
      </c>
      <c r="M83" s="73">
        <f t="shared" si="48"/>
        <v>1</v>
      </c>
      <c r="N83" s="19"/>
      <c r="O83" s="38">
        <v>2</v>
      </c>
      <c r="P83" s="39"/>
      <c r="Q83" s="19"/>
      <c r="R83" s="19"/>
      <c r="S83" s="19">
        <v>16</v>
      </c>
      <c r="T83" s="19"/>
      <c r="U83" s="19">
        <v>32</v>
      </c>
      <c r="V83" s="19"/>
      <c r="W83" s="40"/>
      <c r="X83" s="19"/>
      <c r="Y83" s="39"/>
      <c r="Z83" s="19"/>
      <c r="AA83" s="19"/>
      <c r="AB83" s="19"/>
      <c r="AC83" s="19"/>
      <c r="AD83" s="19">
        <v>4</v>
      </c>
      <c r="AE83" s="19"/>
      <c r="AF83" s="40"/>
      <c r="AG83" s="41">
        <f t="shared" si="41"/>
        <v>2</v>
      </c>
      <c r="AH83" s="41">
        <f t="shared" si="49"/>
        <v>-1</v>
      </c>
      <c r="AI83" s="41">
        <f t="shared" si="50"/>
        <v>-1</v>
      </c>
      <c r="AJ83" s="19"/>
      <c r="AK83" s="19"/>
      <c r="AL83" s="19"/>
      <c r="AM83" s="19"/>
      <c r="AN83" s="19"/>
      <c r="AO83" s="19"/>
      <c r="AP83" s="19">
        <v>8</v>
      </c>
      <c r="AQ83" s="19"/>
      <c r="AR83" s="40"/>
      <c r="AS83" s="19"/>
      <c r="AT83" s="19"/>
      <c r="AU83" s="19"/>
      <c r="AV83" s="19"/>
      <c r="AW83" s="19">
        <v>6.5</v>
      </c>
      <c r="AX83" s="19"/>
      <c r="AY83" s="19">
        <v>8</v>
      </c>
      <c r="AZ83" s="19"/>
      <c r="BA83" s="40"/>
      <c r="BB83" s="19"/>
      <c r="BC83" s="19"/>
      <c r="BD83" s="19"/>
      <c r="BE83" s="19"/>
      <c r="BF83" s="19">
        <v>9</v>
      </c>
      <c r="BG83" s="19"/>
      <c r="BH83" s="19"/>
      <c r="BI83" s="19"/>
      <c r="BJ83" s="40"/>
      <c r="BK83" s="19"/>
      <c r="BL83" s="19"/>
      <c r="BM83" s="19"/>
      <c r="BN83" s="19"/>
      <c r="BO83" s="19">
        <v>15.5</v>
      </c>
      <c r="BP83" s="19"/>
      <c r="BQ83" s="19">
        <v>17.5</v>
      </c>
      <c r="BR83" s="19"/>
      <c r="BS83" s="40"/>
      <c r="BT83" s="19"/>
      <c r="BU83" s="19"/>
      <c r="BV83" s="19"/>
      <c r="BW83" s="19"/>
      <c r="BX83" s="19">
        <v>4</v>
      </c>
      <c r="BY83" s="19"/>
      <c r="BZ83" s="19">
        <v>16.5</v>
      </c>
      <c r="CA83" s="19"/>
      <c r="CB83" s="40"/>
      <c r="CC83" s="19">
        <v>4</v>
      </c>
      <c r="CD83" s="19"/>
      <c r="CE83" s="19"/>
      <c r="CF83" s="19"/>
      <c r="CG83" s="19">
        <v>8</v>
      </c>
      <c r="CH83" s="19"/>
      <c r="CI83" s="19"/>
      <c r="CJ83" s="19"/>
      <c r="CK83" s="40"/>
      <c r="CL83" s="19"/>
      <c r="CM83" s="19"/>
      <c r="CN83" s="19"/>
      <c r="CO83" s="19"/>
      <c r="CP83" s="19">
        <v>8</v>
      </c>
      <c r="CQ83" s="19"/>
      <c r="CR83" s="19">
        <v>8</v>
      </c>
      <c r="CS83" s="19"/>
      <c r="CT83" s="40"/>
      <c r="CU83" s="19"/>
      <c r="CV83" s="19"/>
      <c r="CW83" s="19"/>
      <c r="CX83" s="19"/>
      <c r="CY83" s="19"/>
      <c r="CZ83" s="19" t="s">
        <v>142</v>
      </c>
      <c r="DA83" s="19"/>
      <c r="DB83" s="19">
        <v>16</v>
      </c>
      <c r="DC83" s="19"/>
      <c r="DD83" s="40"/>
      <c r="DE83" s="19">
        <v>0.5</v>
      </c>
      <c r="DF83" s="19"/>
      <c r="DG83" s="19"/>
      <c r="DH83" s="19"/>
      <c r="DI83" s="19"/>
      <c r="DJ83" s="19"/>
      <c r="DK83" s="19"/>
      <c r="DL83" s="19"/>
      <c r="DM83" s="40"/>
      <c r="DN83" s="19"/>
      <c r="DO83" s="19"/>
      <c r="DP83" s="19"/>
      <c r="DQ83" s="19"/>
      <c r="DR83" s="19">
        <v>12</v>
      </c>
      <c r="DS83" s="19"/>
      <c r="DT83" s="19">
        <v>8.5</v>
      </c>
      <c r="DU83" s="19"/>
      <c r="DV83" s="40"/>
      <c r="DW83" s="69">
        <f ca="1">ROUND((TODAY()-I83)/365*5,2)+1</f>
        <v>6.05</v>
      </c>
      <c r="DX83" s="44">
        <f t="shared" si="51"/>
        <v>5.5</v>
      </c>
      <c r="DY83" s="44">
        <f ca="1" t="shared" si="52"/>
        <v>0.55</v>
      </c>
      <c r="DZ83" s="19">
        <f t="shared" si="53"/>
        <v>118.5</v>
      </c>
      <c r="EA83" s="19">
        <f t="shared" si="54"/>
        <v>84</v>
      </c>
      <c r="EB83" s="45">
        <f t="shared" si="55"/>
        <v>37</v>
      </c>
      <c r="EC83" s="46">
        <f t="shared" si="56"/>
        <v>0</v>
      </c>
      <c r="ED83" s="19">
        <f t="shared" si="57"/>
        <v>0</v>
      </c>
      <c r="EE83" s="19">
        <f t="shared" si="58"/>
        <v>0</v>
      </c>
      <c r="EF83" s="19">
        <f t="shared" si="59"/>
        <v>0</v>
      </c>
      <c r="EG83" s="19">
        <f t="shared" si="60"/>
        <v>0</v>
      </c>
    </row>
    <row r="84" hidden="1" customHeight="1" spans="1:137">
      <c r="A84" s="32">
        <f t="shared" si="61"/>
        <v>82</v>
      </c>
      <c r="B84" s="31" t="s">
        <v>229</v>
      </c>
      <c r="C84" s="32" t="s">
        <v>52</v>
      </c>
      <c r="D84" s="33" t="s">
        <v>227</v>
      </c>
      <c r="E84" s="33" t="s">
        <v>54</v>
      </c>
      <c r="F84" s="33" t="s">
        <v>230</v>
      </c>
      <c r="G84" s="68">
        <v>44166</v>
      </c>
      <c r="H84" s="59">
        <v>45292</v>
      </c>
      <c r="I84" s="59">
        <v>45658</v>
      </c>
      <c r="J84" s="19">
        <v>6</v>
      </c>
      <c r="K84" s="19">
        <f t="shared" si="47"/>
        <v>5</v>
      </c>
      <c r="L84" s="19">
        <v>4</v>
      </c>
      <c r="M84" s="73">
        <f t="shared" si="48"/>
        <v>1</v>
      </c>
      <c r="N84" s="19"/>
      <c r="O84" s="38"/>
      <c r="P84" s="39"/>
      <c r="Q84" s="19"/>
      <c r="R84" s="19"/>
      <c r="S84" s="19"/>
      <c r="T84" s="19"/>
      <c r="U84" s="19"/>
      <c r="V84" s="19"/>
      <c r="W84" s="40"/>
      <c r="X84" s="19">
        <v>1</v>
      </c>
      <c r="Y84" s="39"/>
      <c r="Z84" s="19"/>
      <c r="AA84" s="19"/>
      <c r="AB84" s="19"/>
      <c r="AC84" s="19"/>
      <c r="AD84" s="19"/>
      <c r="AE84" s="19"/>
      <c r="AF84" s="40"/>
      <c r="AG84" s="41">
        <f t="shared" si="41"/>
        <v>1</v>
      </c>
      <c r="AH84" s="41">
        <f t="shared" si="49"/>
        <v>0</v>
      </c>
      <c r="AI84" s="41">
        <f t="shared" si="50"/>
        <v>0</v>
      </c>
      <c r="AJ84" s="19"/>
      <c r="AK84" s="19"/>
      <c r="AL84" s="19"/>
      <c r="AM84" s="19"/>
      <c r="AN84" s="19"/>
      <c r="AO84" s="19"/>
      <c r="AP84" s="19"/>
      <c r="AQ84" s="19"/>
      <c r="AR84" s="40"/>
      <c r="AS84" s="19"/>
      <c r="AT84" s="19"/>
      <c r="AU84" s="19"/>
      <c r="AV84" s="19"/>
      <c r="AW84" s="19"/>
      <c r="AX84" s="19"/>
      <c r="AY84" s="19">
        <v>8</v>
      </c>
      <c r="AZ84" s="19"/>
      <c r="BA84" s="40"/>
      <c r="BB84" s="19">
        <v>1</v>
      </c>
      <c r="BC84" s="19"/>
      <c r="BD84" s="19"/>
      <c r="BE84" s="19"/>
      <c r="BF84" s="19"/>
      <c r="BG84" s="19"/>
      <c r="BH84" s="19"/>
      <c r="BI84" s="19"/>
      <c r="BJ84" s="40"/>
      <c r="BK84" s="19"/>
      <c r="BL84" s="19"/>
      <c r="BM84" s="19"/>
      <c r="BN84" s="19"/>
      <c r="BO84" s="19"/>
      <c r="BP84" s="19"/>
      <c r="BQ84" s="19"/>
      <c r="BR84" s="19"/>
      <c r="BS84" s="40"/>
      <c r="BT84" s="19"/>
      <c r="BU84" s="19"/>
      <c r="BV84" s="19"/>
      <c r="BW84" s="19"/>
      <c r="BX84" s="19"/>
      <c r="BY84" s="19"/>
      <c r="BZ84" s="19"/>
      <c r="CA84" s="19"/>
      <c r="CB84" s="40"/>
      <c r="CC84" s="19">
        <v>4</v>
      </c>
      <c r="CD84" s="19"/>
      <c r="CE84" s="19"/>
      <c r="CF84" s="19"/>
      <c r="CG84" s="19"/>
      <c r="CH84" s="19"/>
      <c r="CI84" s="19"/>
      <c r="CJ84" s="19"/>
      <c r="CK84" s="40"/>
      <c r="CL84" s="19"/>
      <c r="CM84" s="19"/>
      <c r="CN84" s="19"/>
      <c r="CO84" s="19"/>
      <c r="CP84" s="19"/>
      <c r="CQ84" s="19"/>
      <c r="CR84" s="19"/>
      <c r="CS84" s="19"/>
      <c r="CT84" s="40"/>
      <c r="CU84" s="19"/>
      <c r="CV84" s="19"/>
      <c r="CW84" s="19"/>
      <c r="CX84" s="19"/>
      <c r="CY84" s="19"/>
      <c r="CZ84" s="19" t="s">
        <v>70</v>
      </c>
      <c r="DA84" s="19"/>
      <c r="DB84" s="19"/>
      <c r="DC84" s="19"/>
      <c r="DD84" s="40"/>
      <c r="DE84" s="19"/>
      <c r="DF84" s="19"/>
      <c r="DG84" s="19"/>
      <c r="DH84" s="19"/>
      <c r="DI84" s="19"/>
      <c r="DJ84" s="19"/>
      <c r="DK84" s="19"/>
      <c r="DL84" s="19"/>
      <c r="DM84" s="40"/>
      <c r="DN84" s="19"/>
      <c r="DO84" s="19"/>
      <c r="DP84" s="19"/>
      <c r="DQ84" s="19"/>
      <c r="DR84" s="19"/>
      <c r="DS84" s="19"/>
      <c r="DT84" s="19"/>
      <c r="DU84" s="19"/>
      <c r="DV84" s="40"/>
      <c r="DW84" s="74">
        <f ca="1" t="shared" si="62"/>
        <v>5.05</v>
      </c>
      <c r="DX84" s="44">
        <f t="shared" si="51"/>
        <v>5</v>
      </c>
      <c r="DY84" s="44">
        <f ca="1" t="shared" si="52"/>
        <v>0.0499999999999998</v>
      </c>
      <c r="DZ84" s="19">
        <f t="shared" si="53"/>
        <v>8</v>
      </c>
      <c r="EA84" s="19">
        <f t="shared" si="54"/>
        <v>4</v>
      </c>
      <c r="EB84" s="45">
        <f t="shared" si="55"/>
        <v>10</v>
      </c>
      <c r="EC84" s="46">
        <f t="shared" si="56"/>
        <v>0</v>
      </c>
      <c r="ED84" s="19">
        <f t="shared" si="57"/>
        <v>0</v>
      </c>
      <c r="EE84" s="19">
        <f t="shared" si="58"/>
        <v>0</v>
      </c>
      <c r="EF84" s="19">
        <f t="shared" si="59"/>
        <v>0</v>
      </c>
      <c r="EG84" s="19">
        <f t="shared" si="60"/>
        <v>0</v>
      </c>
    </row>
    <row r="85" hidden="1" customHeight="1" spans="1:137">
      <c r="A85" s="32">
        <f t="shared" si="61"/>
        <v>83</v>
      </c>
      <c r="B85" s="31" t="s">
        <v>231</v>
      </c>
      <c r="C85" s="32" t="s">
        <v>52</v>
      </c>
      <c r="D85" s="33" t="s">
        <v>227</v>
      </c>
      <c r="E85" s="33" t="s">
        <v>54</v>
      </c>
      <c r="F85" s="33" t="s">
        <v>230</v>
      </c>
      <c r="G85" s="68">
        <v>44324</v>
      </c>
      <c r="H85" s="59">
        <v>45292</v>
      </c>
      <c r="I85" s="59">
        <v>45658</v>
      </c>
      <c r="J85" s="19">
        <v>3</v>
      </c>
      <c r="K85" s="19">
        <f t="shared" si="47"/>
        <v>5</v>
      </c>
      <c r="L85" s="19">
        <v>5</v>
      </c>
      <c r="M85" s="73">
        <f t="shared" si="48"/>
        <v>0</v>
      </c>
      <c r="N85" s="19"/>
      <c r="O85" s="38"/>
      <c r="P85" s="39"/>
      <c r="Q85" s="19"/>
      <c r="R85" s="19"/>
      <c r="S85" s="19">
        <v>19</v>
      </c>
      <c r="T85" s="19"/>
      <c r="U85" s="19">
        <v>16</v>
      </c>
      <c r="V85" s="19"/>
      <c r="W85" s="40"/>
      <c r="X85" s="19"/>
      <c r="Y85" s="39"/>
      <c r="Z85" s="19"/>
      <c r="AA85" s="19"/>
      <c r="AB85" s="19"/>
      <c r="AC85" s="19"/>
      <c r="AD85" s="19"/>
      <c r="AE85" s="19"/>
      <c r="AF85" s="40"/>
      <c r="AG85" s="41">
        <f t="shared" si="41"/>
        <v>0</v>
      </c>
      <c r="AH85" s="41">
        <f t="shared" si="49"/>
        <v>0</v>
      </c>
      <c r="AI85" s="41">
        <f t="shared" si="50"/>
        <v>0</v>
      </c>
      <c r="AJ85" s="19"/>
      <c r="AK85" s="19"/>
      <c r="AL85" s="19"/>
      <c r="AM85" s="19"/>
      <c r="AN85" s="19"/>
      <c r="AO85" s="19"/>
      <c r="AP85" s="19"/>
      <c r="AQ85" s="19"/>
      <c r="AR85" s="40"/>
      <c r="AS85" s="19"/>
      <c r="AT85" s="19"/>
      <c r="AU85" s="19"/>
      <c r="AV85" s="19"/>
      <c r="AW85" s="19"/>
      <c r="AX85" s="19"/>
      <c r="AY85" s="19"/>
      <c r="AZ85" s="19"/>
      <c r="BA85" s="40"/>
      <c r="BB85" s="19"/>
      <c r="BC85" s="19"/>
      <c r="BD85" s="19"/>
      <c r="BE85" s="19"/>
      <c r="BF85" s="19"/>
      <c r="BG85" s="19"/>
      <c r="BH85" s="19"/>
      <c r="BI85" s="19"/>
      <c r="BJ85" s="40"/>
      <c r="BK85" s="19"/>
      <c r="BL85" s="19"/>
      <c r="BM85" s="19"/>
      <c r="BN85" s="19"/>
      <c r="BO85" s="19"/>
      <c r="BP85" s="19"/>
      <c r="BQ85" s="19"/>
      <c r="BR85" s="19"/>
      <c r="BS85" s="40"/>
      <c r="BT85" s="19">
        <v>2</v>
      </c>
      <c r="BU85" s="19"/>
      <c r="BV85" s="19"/>
      <c r="BW85" s="19"/>
      <c r="BX85" s="19"/>
      <c r="BY85" s="19"/>
      <c r="BZ85" s="19"/>
      <c r="CA85" s="19"/>
      <c r="CB85" s="40"/>
      <c r="CC85" s="19">
        <v>0.5</v>
      </c>
      <c r="CD85" s="19"/>
      <c r="CE85" s="19"/>
      <c r="CF85" s="19"/>
      <c r="CG85" s="19"/>
      <c r="CH85" s="19"/>
      <c r="CI85" s="19"/>
      <c r="CJ85" s="19"/>
      <c r="CK85" s="40"/>
      <c r="CL85" s="19">
        <v>1</v>
      </c>
      <c r="CM85" s="19"/>
      <c r="CN85" s="19"/>
      <c r="CO85" s="19"/>
      <c r="CP85" s="19"/>
      <c r="CQ85" s="19">
        <v>4</v>
      </c>
      <c r="CR85" s="19"/>
      <c r="CS85" s="19"/>
      <c r="CT85" s="40"/>
      <c r="CU85" s="19"/>
      <c r="CV85" s="19"/>
      <c r="CW85" s="19"/>
      <c r="CX85" s="19"/>
      <c r="CY85" s="19"/>
      <c r="CZ85" s="19"/>
      <c r="DA85" s="19"/>
      <c r="DB85" s="19"/>
      <c r="DC85" s="19"/>
      <c r="DD85" s="40"/>
      <c r="DE85" s="19">
        <v>0.5</v>
      </c>
      <c r="DF85" s="19"/>
      <c r="DG85" s="19"/>
      <c r="DH85" s="19"/>
      <c r="DI85" s="19"/>
      <c r="DJ85" s="19">
        <v>12</v>
      </c>
      <c r="DK85" s="19"/>
      <c r="DL85" s="19"/>
      <c r="DM85" s="40"/>
      <c r="DN85" s="19">
        <v>1</v>
      </c>
      <c r="DO85" s="19"/>
      <c r="DP85" s="19"/>
      <c r="DQ85" s="19"/>
      <c r="DR85" s="19"/>
      <c r="DS85" s="19">
        <v>8</v>
      </c>
      <c r="DT85" s="19"/>
      <c r="DU85" s="19"/>
      <c r="DV85" s="40"/>
      <c r="DW85" s="74">
        <f ca="1" t="shared" si="62"/>
        <v>5.05</v>
      </c>
      <c r="DX85" s="44">
        <f t="shared" si="51"/>
        <v>5</v>
      </c>
      <c r="DY85" s="44">
        <f ca="1" t="shared" si="52"/>
        <v>0.0499999999999998</v>
      </c>
      <c r="DZ85" s="19">
        <f t="shared" si="53"/>
        <v>40</v>
      </c>
      <c r="EA85" s="19">
        <f t="shared" si="54"/>
        <v>19</v>
      </c>
      <c r="EB85" s="45">
        <f t="shared" si="55"/>
        <v>0</v>
      </c>
      <c r="EC85" s="46">
        <f t="shared" si="56"/>
        <v>24</v>
      </c>
      <c r="ED85" s="19">
        <f t="shared" si="57"/>
        <v>0</v>
      </c>
      <c r="EE85" s="19">
        <f t="shared" si="58"/>
        <v>0</v>
      </c>
      <c r="EF85" s="19">
        <f t="shared" si="59"/>
        <v>0</v>
      </c>
      <c r="EG85" s="19">
        <f t="shared" si="60"/>
        <v>0</v>
      </c>
    </row>
    <row r="86" hidden="1" customHeight="1" spans="1:137">
      <c r="A86" s="32">
        <f t="shared" si="61"/>
        <v>84</v>
      </c>
      <c r="B86" s="31" t="s">
        <v>232</v>
      </c>
      <c r="C86" s="32" t="s">
        <v>52</v>
      </c>
      <c r="D86" s="33" t="s">
        <v>233</v>
      </c>
      <c r="E86" s="33" t="s">
        <v>234</v>
      </c>
      <c r="F86" s="33" t="s">
        <v>235</v>
      </c>
      <c r="G86" s="68">
        <v>43262</v>
      </c>
      <c r="H86" s="59">
        <v>45292</v>
      </c>
      <c r="I86" s="59">
        <v>45658</v>
      </c>
      <c r="J86" s="19">
        <v>0</v>
      </c>
      <c r="K86" s="19">
        <f t="shared" si="47"/>
        <v>5</v>
      </c>
      <c r="L86" s="19">
        <v>5</v>
      </c>
      <c r="M86" s="73">
        <f t="shared" si="48"/>
        <v>0</v>
      </c>
      <c r="N86" s="19"/>
      <c r="O86" s="38"/>
      <c r="P86" s="39"/>
      <c r="Q86" s="19"/>
      <c r="R86" s="19"/>
      <c r="S86" s="19">
        <v>24</v>
      </c>
      <c r="T86" s="19"/>
      <c r="U86" s="19">
        <v>24</v>
      </c>
      <c r="V86" s="19"/>
      <c r="W86" s="40"/>
      <c r="X86" s="19">
        <v>0.5</v>
      </c>
      <c r="Y86" s="39"/>
      <c r="Z86" s="19"/>
      <c r="AA86" s="19"/>
      <c r="AB86" s="19">
        <v>12</v>
      </c>
      <c r="AC86" s="19"/>
      <c r="AD86" s="19">
        <v>16</v>
      </c>
      <c r="AE86" s="19"/>
      <c r="AF86" s="40"/>
      <c r="AG86" s="41">
        <f t="shared" si="41"/>
        <v>0.5</v>
      </c>
      <c r="AH86" s="41">
        <f t="shared" si="49"/>
        <v>-0.5</v>
      </c>
      <c r="AI86" s="41">
        <f t="shared" si="50"/>
        <v>-0.5</v>
      </c>
      <c r="AJ86" s="19"/>
      <c r="AK86" s="19"/>
      <c r="AL86" s="19"/>
      <c r="AM86" s="19"/>
      <c r="AN86" s="19">
        <v>12</v>
      </c>
      <c r="AO86" s="19"/>
      <c r="AP86" s="19">
        <v>8</v>
      </c>
      <c r="AQ86" s="19"/>
      <c r="AR86" s="40"/>
      <c r="AS86" s="19"/>
      <c r="AT86" s="19"/>
      <c r="AU86" s="19"/>
      <c r="AV86" s="19"/>
      <c r="AW86" s="19">
        <v>8</v>
      </c>
      <c r="AX86" s="19"/>
      <c r="AY86" s="19">
        <v>8</v>
      </c>
      <c r="AZ86" s="19"/>
      <c r="BA86" s="40"/>
      <c r="BB86" s="19"/>
      <c r="BC86" s="19"/>
      <c r="BD86" s="19"/>
      <c r="BE86" s="19"/>
      <c r="BF86" s="19">
        <v>24</v>
      </c>
      <c r="BG86" s="19"/>
      <c r="BH86" s="19">
        <v>24</v>
      </c>
      <c r="BI86" s="19"/>
      <c r="BJ86" s="40"/>
      <c r="BK86" s="19"/>
      <c r="BL86" s="19"/>
      <c r="BM86" s="19"/>
      <c r="BN86" s="19"/>
      <c r="BO86" s="19">
        <v>8</v>
      </c>
      <c r="BP86" s="19"/>
      <c r="BQ86" s="19">
        <v>16</v>
      </c>
      <c r="BR86" s="19"/>
      <c r="BS86" s="40"/>
      <c r="BT86" s="19"/>
      <c r="BU86" s="19"/>
      <c r="BV86" s="19"/>
      <c r="BW86" s="19"/>
      <c r="BX86" s="19">
        <v>10</v>
      </c>
      <c r="BY86" s="19"/>
      <c r="BZ86" s="19">
        <v>16</v>
      </c>
      <c r="CA86" s="19"/>
      <c r="CB86" s="40"/>
      <c r="CC86" s="19"/>
      <c r="CD86" s="19"/>
      <c r="CE86" s="19"/>
      <c r="CF86" s="19"/>
      <c r="CG86" s="19"/>
      <c r="CH86" s="19"/>
      <c r="CI86" s="19"/>
      <c r="CJ86" s="19">
        <v>0.5</v>
      </c>
      <c r="CK86" s="40"/>
      <c r="CL86" s="19"/>
      <c r="CM86" s="19"/>
      <c r="CN86" s="19"/>
      <c r="CO86" s="19"/>
      <c r="CP86" s="19">
        <v>8</v>
      </c>
      <c r="CQ86" s="19"/>
      <c r="CR86" s="19">
        <v>8</v>
      </c>
      <c r="CS86" s="19">
        <v>2.5</v>
      </c>
      <c r="CT86" s="40"/>
      <c r="CU86" s="19"/>
      <c r="CV86" s="19"/>
      <c r="CW86" s="19"/>
      <c r="CX86" s="19"/>
      <c r="CY86" s="19"/>
      <c r="CZ86" s="19" t="s">
        <v>60</v>
      </c>
      <c r="DA86" s="19"/>
      <c r="DB86" s="19">
        <v>8</v>
      </c>
      <c r="DC86" s="19">
        <v>2</v>
      </c>
      <c r="DD86" s="40"/>
      <c r="DE86" s="19"/>
      <c r="DF86" s="19"/>
      <c r="DG86" s="19"/>
      <c r="DH86" s="19"/>
      <c r="DI86" s="19">
        <v>16</v>
      </c>
      <c r="DJ86" s="19"/>
      <c r="DK86" s="19">
        <v>16</v>
      </c>
      <c r="DL86" s="19"/>
      <c r="DM86" s="40"/>
      <c r="DN86" s="19">
        <v>2</v>
      </c>
      <c r="DO86" s="19"/>
      <c r="DP86" s="19"/>
      <c r="DQ86" s="19"/>
      <c r="DR86" s="19">
        <v>16</v>
      </c>
      <c r="DS86" s="19"/>
      <c r="DT86" s="19">
        <v>16</v>
      </c>
      <c r="DU86" s="19"/>
      <c r="DV86" s="40"/>
      <c r="DW86" s="74">
        <f ca="1" t="shared" si="62"/>
        <v>5.05</v>
      </c>
      <c r="DX86" s="44">
        <f t="shared" si="51"/>
        <v>2.5</v>
      </c>
      <c r="DY86" s="44">
        <f ca="1" t="shared" si="52"/>
        <v>2.55</v>
      </c>
      <c r="DZ86" s="19">
        <f t="shared" si="53"/>
        <v>160</v>
      </c>
      <c r="EA86" s="19">
        <f t="shared" si="54"/>
        <v>146</v>
      </c>
      <c r="EB86" s="45">
        <f t="shared" si="55"/>
        <v>14</v>
      </c>
      <c r="EC86" s="46">
        <f t="shared" si="56"/>
        <v>0</v>
      </c>
      <c r="ED86" s="19">
        <f t="shared" si="57"/>
        <v>0</v>
      </c>
      <c r="EE86" s="19">
        <f t="shared" si="58"/>
        <v>0</v>
      </c>
      <c r="EF86" s="19">
        <f t="shared" si="59"/>
        <v>0</v>
      </c>
      <c r="EG86" s="19">
        <f t="shared" si="60"/>
        <v>5</v>
      </c>
    </row>
    <row r="87" hidden="1" customHeight="1" spans="1:137">
      <c r="A87" s="32">
        <f t="shared" si="61"/>
        <v>85</v>
      </c>
      <c r="B87" s="31" t="s">
        <v>236</v>
      </c>
      <c r="C87" s="32" t="s">
        <v>52</v>
      </c>
      <c r="D87" s="33" t="s">
        <v>237</v>
      </c>
      <c r="E87" s="33" t="s">
        <v>238</v>
      </c>
      <c r="F87" s="33" t="s">
        <v>235</v>
      </c>
      <c r="G87" s="68">
        <v>43424</v>
      </c>
      <c r="H87" s="59">
        <v>45292</v>
      </c>
      <c r="I87" s="59">
        <v>45658</v>
      </c>
      <c r="J87" s="19">
        <v>0</v>
      </c>
      <c r="K87" s="19">
        <f t="shared" si="47"/>
        <v>5</v>
      </c>
      <c r="L87" s="19">
        <v>0</v>
      </c>
      <c r="M87" s="73">
        <f t="shared" si="48"/>
        <v>5</v>
      </c>
      <c r="N87" s="19"/>
      <c r="O87" s="38">
        <v>2</v>
      </c>
      <c r="P87" s="39"/>
      <c r="Q87" s="19"/>
      <c r="R87" s="19"/>
      <c r="S87" s="19">
        <v>8</v>
      </c>
      <c r="T87" s="19"/>
      <c r="U87" s="19">
        <v>8</v>
      </c>
      <c r="V87" s="19"/>
      <c r="W87" s="40"/>
      <c r="X87" s="19">
        <v>1.5</v>
      </c>
      <c r="Y87" s="39"/>
      <c r="Z87" s="19"/>
      <c r="AA87" s="19"/>
      <c r="AB87" s="19"/>
      <c r="AC87" s="19"/>
      <c r="AD87" s="19"/>
      <c r="AE87" s="19"/>
      <c r="AF87" s="40"/>
      <c r="AG87" s="41">
        <f t="shared" si="41"/>
        <v>3.5</v>
      </c>
      <c r="AH87" s="41">
        <f t="shared" si="49"/>
        <v>1.5</v>
      </c>
      <c r="AI87" s="41">
        <f t="shared" si="50"/>
        <v>0</v>
      </c>
      <c r="AJ87" s="19"/>
      <c r="AK87" s="19"/>
      <c r="AL87" s="19"/>
      <c r="AM87" s="19"/>
      <c r="AN87" s="19"/>
      <c r="AO87" s="19"/>
      <c r="AP87" s="19"/>
      <c r="AQ87" s="19"/>
      <c r="AR87" s="40"/>
      <c r="AS87" s="19"/>
      <c r="AT87" s="19"/>
      <c r="AU87" s="19"/>
      <c r="AV87" s="19"/>
      <c r="AW87" s="19"/>
      <c r="AX87" s="19"/>
      <c r="AY87" s="19"/>
      <c r="AZ87" s="19"/>
      <c r="BA87" s="40"/>
      <c r="BB87" s="19"/>
      <c r="BC87" s="19"/>
      <c r="BD87" s="19"/>
      <c r="BE87" s="19"/>
      <c r="BF87" s="19"/>
      <c r="BG87" s="19"/>
      <c r="BH87" s="19"/>
      <c r="BI87" s="19"/>
      <c r="BJ87" s="40"/>
      <c r="BK87" s="19"/>
      <c r="BL87" s="19"/>
      <c r="BM87" s="19"/>
      <c r="BN87" s="19"/>
      <c r="BO87" s="19">
        <v>3</v>
      </c>
      <c r="BP87" s="19"/>
      <c r="BQ87" s="19">
        <v>5</v>
      </c>
      <c r="BR87" s="19"/>
      <c r="BS87" s="40"/>
      <c r="BT87" s="19"/>
      <c r="BU87" s="19">
        <v>4</v>
      </c>
      <c r="BV87" s="19"/>
      <c r="BW87" s="19"/>
      <c r="BX87" s="19"/>
      <c r="BY87" s="19"/>
      <c r="BZ87" s="19"/>
      <c r="CA87" s="19"/>
      <c r="CB87" s="40"/>
      <c r="CC87" s="19"/>
      <c r="CD87" s="19"/>
      <c r="CE87" s="19"/>
      <c r="CF87" s="19"/>
      <c r="CG87" s="19"/>
      <c r="CH87" s="19"/>
      <c r="CI87" s="19">
        <v>8</v>
      </c>
      <c r="CJ87" s="19"/>
      <c r="CK87" s="40"/>
      <c r="CL87" s="19"/>
      <c r="CM87" s="19"/>
      <c r="CN87" s="19"/>
      <c r="CO87" s="19"/>
      <c r="CP87" s="19">
        <v>20</v>
      </c>
      <c r="CQ87" s="19"/>
      <c r="CR87" s="19">
        <v>24</v>
      </c>
      <c r="CS87" s="19"/>
      <c r="CT87" s="40"/>
      <c r="CU87" s="19"/>
      <c r="CV87" s="19"/>
      <c r="CW87" s="19"/>
      <c r="CX87" s="19"/>
      <c r="CY87" s="19"/>
      <c r="CZ87" s="19"/>
      <c r="DA87" s="19"/>
      <c r="DB87" s="19"/>
      <c r="DC87" s="19"/>
      <c r="DD87" s="40"/>
      <c r="DE87" s="19"/>
      <c r="DF87" s="19"/>
      <c r="DG87" s="19"/>
      <c r="DH87" s="19"/>
      <c r="DI87" s="19">
        <v>5</v>
      </c>
      <c r="DJ87" s="19"/>
      <c r="DK87" s="19">
        <v>8</v>
      </c>
      <c r="DL87" s="19"/>
      <c r="DM87" s="40"/>
      <c r="DN87" s="19"/>
      <c r="DO87" s="19"/>
      <c r="DP87" s="19"/>
      <c r="DQ87" s="19"/>
      <c r="DR87" s="19">
        <v>8</v>
      </c>
      <c r="DS87" s="19"/>
      <c r="DT87" s="19">
        <v>8</v>
      </c>
      <c r="DU87" s="19"/>
      <c r="DV87" s="40"/>
      <c r="DW87" s="74">
        <f ca="1" t="shared" si="62"/>
        <v>5.05</v>
      </c>
      <c r="DX87" s="44">
        <f t="shared" si="51"/>
        <v>0</v>
      </c>
      <c r="DY87" s="44">
        <f ca="1" t="shared" si="52"/>
        <v>5.05</v>
      </c>
      <c r="DZ87" s="19">
        <f t="shared" si="53"/>
        <v>61</v>
      </c>
      <c r="EA87" s="19">
        <f t="shared" si="54"/>
        <v>44</v>
      </c>
      <c r="EB87" s="45">
        <f t="shared" si="55"/>
        <v>17</v>
      </c>
      <c r="EC87" s="46">
        <f t="shared" si="56"/>
        <v>0</v>
      </c>
      <c r="ED87" s="19">
        <f t="shared" si="57"/>
        <v>4</v>
      </c>
      <c r="EE87" s="19">
        <f t="shared" si="58"/>
        <v>0</v>
      </c>
      <c r="EF87" s="19">
        <f t="shared" si="59"/>
        <v>0</v>
      </c>
      <c r="EG87" s="19">
        <f t="shared" si="60"/>
        <v>0</v>
      </c>
    </row>
    <row r="88" hidden="1" customHeight="1" spans="1:137">
      <c r="A88" s="32">
        <f t="shared" si="61"/>
        <v>86</v>
      </c>
      <c r="B88" s="31" t="s">
        <v>239</v>
      </c>
      <c r="C88" s="32" t="s">
        <v>52</v>
      </c>
      <c r="D88" s="33" t="s">
        <v>237</v>
      </c>
      <c r="E88" s="33" t="s">
        <v>238</v>
      </c>
      <c r="F88" s="33" t="s">
        <v>240</v>
      </c>
      <c r="G88" s="68">
        <v>43612</v>
      </c>
      <c r="H88" s="59">
        <v>45292</v>
      </c>
      <c r="I88" s="59">
        <v>45658</v>
      </c>
      <c r="J88" s="19">
        <v>0</v>
      </c>
      <c r="K88" s="19">
        <f t="shared" si="47"/>
        <v>5</v>
      </c>
      <c r="L88" s="19">
        <v>3</v>
      </c>
      <c r="M88" s="73">
        <f t="shared" si="48"/>
        <v>2</v>
      </c>
      <c r="N88" s="19"/>
      <c r="O88" s="38">
        <v>3</v>
      </c>
      <c r="P88" s="39"/>
      <c r="Q88" s="19"/>
      <c r="R88" s="19"/>
      <c r="S88" s="19">
        <v>16</v>
      </c>
      <c r="T88" s="19"/>
      <c r="U88" s="19">
        <v>16</v>
      </c>
      <c r="V88" s="19"/>
      <c r="W88" s="40"/>
      <c r="X88" s="19"/>
      <c r="Y88" s="39"/>
      <c r="Z88" s="19"/>
      <c r="AA88" s="19"/>
      <c r="AB88" s="19"/>
      <c r="AC88" s="19"/>
      <c r="AD88" s="19"/>
      <c r="AE88" s="19">
        <v>1</v>
      </c>
      <c r="AF88" s="40"/>
      <c r="AG88" s="41">
        <f t="shared" si="41"/>
        <v>3</v>
      </c>
      <c r="AH88" s="41">
        <f t="shared" si="49"/>
        <v>-1</v>
      </c>
      <c r="AI88" s="41">
        <f t="shared" si="50"/>
        <v>-1</v>
      </c>
      <c r="AJ88" s="19"/>
      <c r="AK88" s="19"/>
      <c r="AL88" s="19"/>
      <c r="AM88" s="19"/>
      <c r="AN88" s="19"/>
      <c r="AO88" s="19"/>
      <c r="AP88" s="19"/>
      <c r="AQ88" s="19">
        <v>1</v>
      </c>
      <c r="AR88" s="40"/>
      <c r="AS88" s="19">
        <v>2</v>
      </c>
      <c r="AT88" s="19"/>
      <c r="AU88" s="19"/>
      <c r="AV88" s="19"/>
      <c r="AW88" s="19">
        <v>16</v>
      </c>
      <c r="AX88" s="19"/>
      <c r="AY88" s="19">
        <v>16</v>
      </c>
      <c r="AZ88" s="19"/>
      <c r="BA88" s="40"/>
      <c r="BB88" s="19"/>
      <c r="BC88" s="19"/>
      <c r="BD88" s="19"/>
      <c r="BE88" s="19"/>
      <c r="BF88" s="19"/>
      <c r="BG88" s="19"/>
      <c r="BH88" s="19"/>
      <c r="BI88" s="19">
        <v>1</v>
      </c>
      <c r="BJ88" s="40"/>
      <c r="BK88" s="19"/>
      <c r="BL88" s="19"/>
      <c r="BM88" s="19"/>
      <c r="BN88" s="19"/>
      <c r="BO88" s="19"/>
      <c r="BP88" s="19"/>
      <c r="BQ88" s="19"/>
      <c r="BR88" s="19"/>
      <c r="BS88" s="40"/>
      <c r="BT88" s="19"/>
      <c r="BU88" s="19"/>
      <c r="BV88" s="19"/>
      <c r="BW88" s="19"/>
      <c r="BX88" s="19"/>
      <c r="BY88" s="19"/>
      <c r="BZ88" s="19"/>
      <c r="CA88" s="19">
        <v>1</v>
      </c>
      <c r="CB88" s="40"/>
      <c r="CC88" s="19">
        <v>1</v>
      </c>
      <c r="CD88" s="19"/>
      <c r="CE88" s="19"/>
      <c r="CF88" s="19"/>
      <c r="CG88" s="19">
        <v>24</v>
      </c>
      <c r="CH88" s="19"/>
      <c r="CI88" s="19">
        <v>24</v>
      </c>
      <c r="CJ88" s="19"/>
      <c r="CK88" s="40"/>
      <c r="CL88" s="19">
        <v>1</v>
      </c>
      <c r="CM88" s="19"/>
      <c r="CN88" s="19"/>
      <c r="CO88" s="19"/>
      <c r="CP88" s="19">
        <v>24</v>
      </c>
      <c r="CQ88" s="19"/>
      <c r="CR88" s="19">
        <v>24</v>
      </c>
      <c r="CS88" s="19"/>
      <c r="CT88" s="40"/>
      <c r="CU88" s="19"/>
      <c r="CV88" s="19"/>
      <c r="CW88" s="19"/>
      <c r="CX88" s="19"/>
      <c r="CY88" s="19"/>
      <c r="CZ88" s="19"/>
      <c r="DA88" s="19"/>
      <c r="DB88" s="19"/>
      <c r="DC88" s="19"/>
      <c r="DD88" s="40"/>
      <c r="DE88" s="19"/>
      <c r="DF88" s="19"/>
      <c r="DG88" s="19"/>
      <c r="DH88" s="19"/>
      <c r="DI88" s="19"/>
      <c r="DJ88" s="19"/>
      <c r="DK88" s="19"/>
      <c r="DL88" s="19"/>
      <c r="DM88" s="40"/>
      <c r="DN88" s="19"/>
      <c r="DO88" s="19"/>
      <c r="DP88" s="19"/>
      <c r="DQ88" s="19"/>
      <c r="DR88" s="19"/>
      <c r="DS88" s="19"/>
      <c r="DT88" s="19">
        <v>16</v>
      </c>
      <c r="DU88" s="19"/>
      <c r="DV88" s="40"/>
      <c r="DW88" s="74">
        <f ca="1" t="shared" si="62"/>
        <v>5.05</v>
      </c>
      <c r="DX88" s="44">
        <f t="shared" si="51"/>
        <v>5</v>
      </c>
      <c r="DY88" s="44">
        <f ca="1" t="shared" si="52"/>
        <v>0.0499999999999998</v>
      </c>
      <c r="DZ88" s="19">
        <f t="shared" si="53"/>
        <v>96</v>
      </c>
      <c r="EA88" s="19">
        <f t="shared" si="54"/>
        <v>80</v>
      </c>
      <c r="EB88" s="45">
        <f t="shared" si="55"/>
        <v>16</v>
      </c>
      <c r="EC88" s="46">
        <f t="shared" si="56"/>
        <v>0</v>
      </c>
      <c r="ED88" s="19">
        <f t="shared" si="57"/>
        <v>0</v>
      </c>
      <c r="EE88" s="19">
        <f t="shared" si="58"/>
        <v>0</v>
      </c>
      <c r="EF88" s="19">
        <f t="shared" si="59"/>
        <v>0</v>
      </c>
      <c r="EG88" s="19">
        <f t="shared" si="60"/>
        <v>4</v>
      </c>
    </row>
    <row r="89" hidden="1" customHeight="1" spans="1:137">
      <c r="A89" s="32">
        <f t="shared" si="61"/>
        <v>87</v>
      </c>
      <c r="B89" s="31" t="s">
        <v>241</v>
      </c>
      <c r="C89" s="32" t="s">
        <v>52</v>
      </c>
      <c r="D89" s="33" t="s">
        <v>237</v>
      </c>
      <c r="E89" s="33" t="s">
        <v>242</v>
      </c>
      <c r="F89" s="33" t="s">
        <v>243</v>
      </c>
      <c r="G89" s="68">
        <v>43455</v>
      </c>
      <c r="H89" s="59">
        <v>45292</v>
      </c>
      <c r="I89" s="59">
        <v>45658</v>
      </c>
      <c r="J89" s="19">
        <v>0</v>
      </c>
      <c r="K89" s="19">
        <f t="shared" si="47"/>
        <v>5</v>
      </c>
      <c r="L89" s="19">
        <v>1</v>
      </c>
      <c r="M89" s="73">
        <f t="shared" si="48"/>
        <v>4</v>
      </c>
      <c r="N89" s="19"/>
      <c r="O89" s="38">
        <v>3</v>
      </c>
      <c r="P89" s="39"/>
      <c r="Q89" s="19"/>
      <c r="R89" s="19"/>
      <c r="S89" s="19">
        <v>16</v>
      </c>
      <c r="T89" s="19"/>
      <c r="U89" s="19">
        <v>16</v>
      </c>
      <c r="V89" s="19"/>
      <c r="W89" s="40"/>
      <c r="X89" s="19">
        <v>1</v>
      </c>
      <c r="Y89" s="39"/>
      <c r="Z89" s="19"/>
      <c r="AA89" s="19"/>
      <c r="AB89" s="19"/>
      <c r="AC89" s="19"/>
      <c r="AD89" s="19"/>
      <c r="AE89" s="19"/>
      <c r="AF89" s="40"/>
      <c r="AG89" s="41">
        <f t="shared" si="41"/>
        <v>4</v>
      </c>
      <c r="AH89" s="41">
        <f t="shared" si="49"/>
        <v>0</v>
      </c>
      <c r="AI89" s="41">
        <f t="shared" si="50"/>
        <v>0</v>
      </c>
      <c r="AJ89" s="19"/>
      <c r="AK89" s="19"/>
      <c r="AL89" s="19"/>
      <c r="AM89" s="19"/>
      <c r="AN89" s="19"/>
      <c r="AO89" s="19"/>
      <c r="AP89" s="19"/>
      <c r="AQ89" s="19"/>
      <c r="AR89" s="40"/>
      <c r="AS89" s="19"/>
      <c r="AT89" s="19"/>
      <c r="AU89" s="19"/>
      <c r="AV89" s="19"/>
      <c r="AW89" s="19">
        <v>8</v>
      </c>
      <c r="AX89" s="19"/>
      <c r="AY89" s="19">
        <v>8</v>
      </c>
      <c r="AZ89" s="19"/>
      <c r="BA89" s="40"/>
      <c r="BB89" s="19"/>
      <c r="BC89" s="19"/>
      <c r="BD89" s="19"/>
      <c r="BE89" s="19"/>
      <c r="BF89" s="19">
        <v>8</v>
      </c>
      <c r="BG89" s="19"/>
      <c r="BH89" s="19">
        <v>8</v>
      </c>
      <c r="BI89" s="19"/>
      <c r="BJ89" s="40"/>
      <c r="BK89" s="19"/>
      <c r="BL89" s="19">
        <v>8</v>
      </c>
      <c r="BM89" s="19"/>
      <c r="BN89" s="19"/>
      <c r="BO89" s="19"/>
      <c r="BP89" s="19"/>
      <c r="BQ89" s="19"/>
      <c r="BR89" s="19"/>
      <c r="BS89" s="40"/>
      <c r="BT89" s="19"/>
      <c r="BU89" s="19"/>
      <c r="BV89" s="19"/>
      <c r="BW89" s="19"/>
      <c r="BX89" s="19"/>
      <c r="BY89" s="19"/>
      <c r="BZ89" s="19"/>
      <c r="CA89" s="19"/>
      <c r="CB89" s="40"/>
      <c r="CC89" s="19"/>
      <c r="CD89" s="19"/>
      <c r="CE89" s="19"/>
      <c r="CF89" s="19"/>
      <c r="CG89" s="19"/>
      <c r="CH89" s="19"/>
      <c r="CI89" s="19"/>
      <c r="CJ89" s="19"/>
      <c r="CK89" s="40"/>
      <c r="CL89" s="19"/>
      <c r="CM89" s="19"/>
      <c r="CN89" s="19"/>
      <c r="CO89" s="19"/>
      <c r="CP89" s="19"/>
      <c r="CQ89" s="19"/>
      <c r="CR89" s="19"/>
      <c r="CS89" s="19"/>
      <c r="CT89" s="40"/>
      <c r="CU89" s="19"/>
      <c r="CV89" s="19"/>
      <c r="CW89" s="19"/>
      <c r="CX89" s="19"/>
      <c r="CY89" s="19"/>
      <c r="CZ89" s="19"/>
      <c r="DA89" s="19"/>
      <c r="DB89" s="19"/>
      <c r="DC89" s="19"/>
      <c r="DD89" s="40"/>
      <c r="DE89" s="19"/>
      <c r="DF89" s="19"/>
      <c r="DG89" s="19"/>
      <c r="DH89" s="19"/>
      <c r="DI89" s="19"/>
      <c r="DJ89" s="19"/>
      <c r="DK89" s="19"/>
      <c r="DL89" s="19"/>
      <c r="DM89" s="40"/>
      <c r="DN89" s="19"/>
      <c r="DO89" s="19"/>
      <c r="DP89" s="19"/>
      <c r="DQ89" s="19"/>
      <c r="DR89" s="19"/>
      <c r="DS89" s="19"/>
      <c r="DT89" s="19"/>
      <c r="DU89" s="19"/>
      <c r="DV89" s="40"/>
      <c r="DW89" s="74">
        <f ca="1" t="shared" si="62"/>
        <v>5.05</v>
      </c>
      <c r="DX89" s="44">
        <f t="shared" si="51"/>
        <v>0</v>
      </c>
      <c r="DY89" s="44">
        <f ca="1" t="shared" si="52"/>
        <v>5.05</v>
      </c>
      <c r="DZ89" s="19">
        <f t="shared" si="53"/>
        <v>32</v>
      </c>
      <c r="EA89" s="19">
        <f t="shared" si="54"/>
        <v>32</v>
      </c>
      <c r="EB89" s="45">
        <f t="shared" si="55"/>
        <v>0</v>
      </c>
      <c r="EC89" s="46">
        <f t="shared" si="56"/>
        <v>0</v>
      </c>
      <c r="ED89" s="19">
        <f t="shared" si="57"/>
        <v>8</v>
      </c>
      <c r="EE89" s="19">
        <f t="shared" si="58"/>
        <v>0</v>
      </c>
      <c r="EF89" s="19">
        <f t="shared" si="59"/>
        <v>0</v>
      </c>
      <c r="EG89" s="19">
        <f t="shared" si="60"/>
        <v>0</v>
      </c>
    </row>
    <row r="90" hidden="1" customHeight="1" spans="1:137">
      <c r="A90" s="32">
        <f t="shared" si="61"/>
        <v>88</v>
      </c>
      <c r="B90" s="31" t="s">
        <v>244</v>
      </c>
      <c r="C90" s="32" t="s">
        <v>52</v>
      </c>
      <c r="D90" s="33" t="s">
        <v>237</v>
      </c>
      <c r="E90" s="33" t="s">
        <v>245</v>
      </c>
      <c r="F90" s="33" t="s">
        <v>246</v>
      </c>
      <c r="G90" s="68">
        <v>43619</v>
      </c>
      <c r="H90" s="59">
        <v>45292</v>
      </c>
      <c r="I90" s="59">
        <v>45658</v>
      </c>
      <c r="J90" s="19">
        <v>0</v>
      </c>
      <c r="K90" s="19">
        <f>ROUND((I90-H90)/365*5,0)*2</f>
        <v>10</v>
      </c>
      <c r="L90" s="19">
        <v>6.5</v>
      </c>
      <c r="M90" s="73">
        <f t="shared" si="48"/>
        <v>3.5</v>
      </c>
      <c r="N90" s="19"/>
      <c r="O90" s="38">
        <v>5</v>
      </c>
      <c r="P90" s="39"/>
      <c r="Q90" s="19"/>
      <c r="R90" s="19"/>
      <c r="S90" s="19"/>
      <c r="T90" s="19"/>
      <c r="U90" s="19"/>
      <c r="V90" s="19"/>
      <c r="W90" s="40"/>
      <c r="X90" s="19">
        <v>0.5</v>
      </c>
      <c r="Y90" s="39"/>
      <c r="Z90" s="19"/>
      <c r="AA90" s="19"/>
      <c r="AB90" s="19"/>
      <c r="AC90" s="19"/>
      <c r="AD90" s="19"/>
      <c r="AE90" s="19"/>
      <c r="AF90" s="40"/>
      <c r="AG90" s="41">
        <f t="shared" si="41"/>
        <v>5.5</v>
      </c>
      <c r="AH90" s="41">
        <f t="shared" si="49"/>
        <v>-2</v>
      </c>
      <c r="AI90" s="41">
        <f t="shared" si="50"/>
        <v>-2</v>
      </c>
      <c r="AJ90" s="19"/>
      <c r="AK90" s="19"/>
      <c r="AL90" s="19"/>
      <c r="AM90" s="19"/>
      <c r="AN90" s="19"/>
      <c r="AO90" s="19"/>
      <c r="AP90" s="19"/>
      <c r="AQ90" s="19"/>
      <c r="AR90" s="40"/>
      <c r="AS90" s="19"/>
      <c r="AT90" s="19"/>
      <c r="AU90" s="19"/>
      <c r="AV90" s="19"/>
      <c r="AW90" s="19"/>
      <c r="AX90" s="19"/>
      <c r="AY90" s="19"/>
      <c r="AZ90" s="19"/>
      <c r="BA90" s="40"/>
      <c r="BB90" s="19"/>
      <c r="BC90" s="19"/>
      <c r="BD90" s="19"/>
      <c r="BE90" s="19"/>
      <c r="BF90" s="19"/>
      <c r="BG90" s="19"/>
      <c r="BH90" s="19"/>
      <c r="BI90" s="19"/>
      <c r="BJ90" s="40"/>
      <c r="BK90" s="19"/>
      <c r="BL90" s="19"/>
      <c r="BM90" s="19"/>
      <c r="BN90" s="19"/>
      <c r="BO90" s="19"/>
      <c r="BP90" s="19"/>
      <c r="BQ90" s="19"/>
      <c r="BR90" s="19"/>
      <c r="BS90" s="40"/>
      <c r="BT90" s="19">
        <v>4</v>
      </c>
      <c r="BU90" s="19"/>
      <c r="BV90" s="19"/>
      <c r="BW90" s="19"/>
      <c r="BX90" s="19"/>
      <c r="BY90" s="19"/>
      <c r="BZ90" s="19"/>
      <c r="CA90" s="19"/>
      <c r="CB90" s="40"/>
      <c r="CC90" s="19"/>
      <c r="CD90" s="19"/>
      <c r="CE90" s="19"/>
      <c r="CF90" s="19"/>
      <c r="CG90" s="19"/>
      <c r="CH90" s="19"/>
      <c r="CI90" s="19"/>
      <c r="CJ90" s="19"/>
      <c r="CK90" s="40"/>
      <c r="CL90" s="19"/>
      <c r="CM90" s="19"/>
      <c r="CN90" s="19"/>
      <c r="CO90" s="19"/>
      <c r="CP90" s="19"/>
      <c r="CQ90" s="19"/>
      <c r="CR90" s="19"/>
      <c r="CS90" s="19"/>
      <c r="CT90" s="40"/>
      <c r="CU90" s="19"/>
      <c r="CV90" s="19"/>
      <c r="CW90" s="19"/>
      <c r="CX90" s="19"/>
      <c r="CY90" s="19"/>
      <c r="CZ90" s="19"/>
      <c r="DA90" s="19"/>
      <c r="DB90" s="19"/>
      <c r="DC90" s="19"/>
      <c r="DD90" s="40"/>
      <c r="DE90" s="19"/>
      <c r="DF90" s="19"/>
      <c r="DG90" s="19"/>
      <c r="DH90" s="19"/>
      <c r="DI90" s="19"/>
      <c r="DJ90" s="19"/>
      <c r="DK90" s="19"/>
      <c r="DL90" s="19"/>
      <c r="DM90" s="40"/>
      <c r="DN90" s="19">
        <v>1</v>
      </c>
      <c r="DO90" s="19"/>
      <c r="DP90" s="19"/>
      <c r="DQ90" s="19"/>
      <c r="DR90" s="19"/>
      <c r="DS90" s="19"/>
      <c r="DT90" s="19"/>
      <c r="DU90" s="19"/>
      <c r="DV90" s="40"/>
      <c r="DW90" s="69">
        <f ca="1">ROUND((TODAY()-I90)/365*5,2)*2</f>
        <v>10.1</v>
      </c>
      <c r="DX90" s="44">
        <f t="shared" si="51"/>
        <v>7</v>
      </c>
      <c r="DY90" s="44">
        <f ca="1" t="shared" si="52"/>
        <v>3.1</v>
      </c>
      <c r="DZ90" s="19">
        <f t="shared" si="53"/>
        <v>0</v>
      </c>
      <c r="EA90" s="19">
        <f t="shared" si="54"/>
        <v>0</v>
      </c>
      <c r="EB90" s="45">
        <f t="shared" si="55"/>
        <v>0</v>
      </c>
      <c r="EC90" s="46">
        <f t="shared" si="56"/>
        <v>0</v>
      </c>
      <c r="ED90" s="19">
        <f t="shared" si="57"/>
        <v>0</v>
      </c>
      <c r="EE90" s="19">
        <f t="shared" si="58"/>
        <v>0</v>
      </c>
      <c r="EF90" s="19">
        <f t="shared" si="59"/>
        <v>0</v>
      </c>
      <c r="EG90" s="19">
        <f t="shared" si="60"/>
        <v>0</v>
      </c>
    </row>
    <row r="91" hidden="1" customHeight="1" spans="1:137">
      <c r="A91" s="32">
        <f t="shared" si="61"/>
        <v>89</v>
      </c>
      <c r="B91" s="31" t="s">
        <v>247</v>
      </c>
      <c r="C91" s="32" t="s">
        <v>52</v>
      </c>
      <c r="D91" s="33" t="s">
        <v>237</v>
      </c>
      <c r="E91" s="33" t="s">
        <v>245</v>
      </c>
      <c r="F91" s="33" t="s">
        <v>248</v>
      </c>
      <c r="G91" s="68">
        <v>43766</v>
      </c>
      <c r="H91" s="59">
        <v>45292</v>
      </c>
      <c r="I91" s="59">
        <v>45658</v>
      </c>
      <c r="J91" s="19">
        <v>0</v>
      </c>
      <c r="K91" s="19">
        <f>ROUND((I91-H91)/365*5,0)</f>
        <v>5</v>
      </c>
      <c r="L91" s="19">
        <v>4</v>
      </c>
      <c r="M91" s="73">
        <f t="shared" si="48"/>
        <v>1</v>
      </c>
      <c r="N91" s="19"/>
      <c r="O91" s="38">
        <v>1</v>
      </c>
      <c r="P91" s="39"/>
      <c r="Q91" s="19"/>
      <c r="R91" s="19"/>
      <c r="S91" s="19">
        <v>16</v>
      </c>
      <c r="T91" s="19"/>
      <c r="U91" s="19">
        <v>16</v>
      </c>
      <c r="V91" s="19">
        <v>1</v>
      </c>
      <c r="W91" s="40"/>
      <c r="X91" s="19">
        <v>1</v>
      </c>
      <c r="Y91" s="39"/>
      <c r="Z91" s="19"/>
      <c r="AA91" s="19"/>
      <c r="AB91" s="19"/>
      <c r="AC91" s="19"/>
      <c r="AD91" s="19"/>
      <c r="AE91" s="19">
        <v>3</v>
      </c>
      <c r="AF91" s="40"/>
      <c r="AG91" s="41">
        <f t="shared" si="41"/>
        <v>2</v>
      </c>
      <c r="AH91" s="41">
        <f t="shared" si="49"/>
        <v>-1</v>
      </c>
      <c r="AI91" s="41">
        <f t="shared" si="50"/>
        <v>-1</v>
      </c>
      <c r="AJ91" s="19"/>
      <c r="AK91" s="19"/>
      <c r="AL91" s="19"/>
      <c r="AM91" s="19"/>
      <c r="AN91" s="19"/>
      <c r="AO91" s="19">
        <v>16</v>
      </c>
      <c r="AP91" s="19"/>
      <c r="AQ91" s="19"/>
      <c r="AR91" s="40"/>
      <c r="AS91" s="19"/>
      <c r="AT91" s="19"/>
      <c r="AU91" s="19"/>
      <c r="AV91" s="19"/>
      <c r="AW91" s="19"/>
      <c r="AX91" s="19">
        <v>16</v>
      </c>
      <c r="AY91" s="19"/>
      <c r="AZ91" s="19"/>
      <c r="BA91" s="40"/>
      <c r="BB91" s="19"/>
      <c r="BC91" s="19"/>
      <c r="BD91" s="19"/>
      <c r="BE91" s="19"/>
      <c r="BF91" s="19"/>
      <c r="BG91" s="19">
        <v>16</v>
      </c>
      <c r="BH91" s="19"/>
      <c r="BI91" s="19"/>
      <c r="BJ91" s="40"/>
      <c r="BK91" s="19">
        <v>1</v>
      </c>
      <c r="BL91" s="19"/>
      <c r="BM91" s="19"/>
      <c r="BN91" s="19"/>
      <c r="BO91" s="19"/>
      <c r="BP91" s="19">
        <v>16</v>
      </c>
      <c r="BQ91" s="19"/>
      <c r="BR91" s="19"/>
      <c r="BS91" s="40"/>
      <c r="BT91" s="19"/>
      <c r="BU91" s="19"/>
      <c r="BV91" s="19"/>
      <c r="BW91" s="19"/>
      <c r="BX91" s="19"/>
      <c r="BY91" s="19">
        <v>16</v>
      </c>
      <c r="BZ91" s="19"/>
      <c r="CA91" s="19"/>
      <c r="CB91" s="40"/>
      <c r="CC91" s="19">
        <v>1</v>
      </c>
      <c r="CD91" s="19"/>
      <c r="CE91" s="19"/>
      <c r="CF91" s="19"/>
      <c r="CG91" s="19"/>
      <c r="CH91" s="19">
        <v>16</v>
      </c>
      <c r="CI91" s="19"/>
      <c r="CJ91" s="19"/>
      <c r="CK91" s="40"/>
      <c r="CL91" s="19">
        <v>1</v>
      </c>
      <c r="CM91" s="19"/>
      <c r="CN91" s="19"/>
      <c r="CO91" s="19"/>
      <c r="CP91" s="19"/>
      <c r="CQ91" s="19">
        <v>16</v>
      </c>
      <c r="CR91" s="19"/>
      <c r="CS91" s="19"/>
      <c r="CT91" s="40"/>
      <c r="CU91" s="19"/>
      <c r="CV91" s="19"/>
      <c r="CW91" s="19"/>
      <c r="CX91" s="19"/>
      <c r="CY91" s="19"/>
      <c r="CZ91" s="19"/>
      <c r="DA91" s="19" t="s">
        <v>151</v>
      </c>
      <c r="DB91" s="19"/>
      <c r="DC91" s="19"/>
      <c r="DD91" s="40"/>
      <c r="DE91" s="19">
        <v>1</v>
      </c>
      <c r="DF91" s="19"/>
      <c r="DG91" s="19"/>
      <c r="DH91" s="19"/>
      <c r="DI91" s="19"/>
      <c r="DJ91" s="19">
        <v>16</v>
      </c>
      <c r="DK91" s="19"/>
      <c r="DL91" s="19"/>
      <c r="DM91" s="40"/>
      <c r="DN91" s="19"/>
      <c r="DO91" s="19"/>
      <c r="DP91" s="19"/>
      <c r="DQ91" s="19"/>
      <c r="DR91" s="19"/>
      <c r="DS91" s="19">
        <v>16</v>
      </c>
      <c r="DT91" s="19"/>
      <c r="DU91" s="19"/>
      <c r="DV91" s="40"/>
      <c r="DW91" s="74">
        <f ca="1">ROUND((TODAY()-I91)/365*5,2)</f>
        <v>5.05</v>
      </c>
      <c r="DX91" s="44">
        <f t="shared" si="51"/>
        <v>5</v>
      </c>
      <c r="DY91" s="44">
        <f ca="1" t="shared" si="52"/>
        <v>0.0499999999999998</v>
      </c>
      <c r="DZ91" s="19">
        <f t="shared" si="53"/>
        <v>176</v>
      </c>
      <c r="EA91" s="19">
        <f t="shared" si="54"/>
        <v>16</v>
      </c>
      <c r="EB91" s="45">
        <f t="shared" si="55"/>
        <v>0</v>
      </c>
      <c r="EC91" s="46">
        <f t="shared" si="56"/>
        <v>160</v>
      </c>
      <c r="ED91" s="19">
        <f t="shared" si="57"/>
        <v>0</v>
      </c>
      <c r="EE91" s="19">
        <f t="shared" si="58"/>
        <v>0</v>
      </c>
      <c r="EF91" s="19">
        <f t="shared" si="59"/>
        <v>0</v>
      </c>
      <c r="EG91" s="19">
        <f t="shared" si="60"/>
        <v>4</v>
      </c>
    </row>
    <row r="92" hidden="1" customHeight="1" spans="1:137">
      <c r="A92" s="32">
        <f t="shared" si="61"/>
        <v>90</v>
      </c>
      <c r="B92" s="31" t="s">
        <v>249</v>
      </c>
      <c r="C92" s="32" t="s">
        <v>52</v>
      </c>
      <c r="D92" s="33" t="s">
        <v>250</v>
      </c>
      <c r="E92" s="33" t="s">
        <v>251</v>
      </c>
      <c r="F92" s="33" t="s">
        <v>246</v>
      </c>
      <c r="G92" s="68">
        <v>43808</v>
      </c>
      <c r="H92" s="59">
        <v>45292</v>
      </c>
      <c r="I92" s="59">
        <v>45658</v>
      </c>
      <c r="J92" s="19">
        <v>0</v>
      </c>
      <c r="K92" s="19">
        <f>ROUND((I92-H92)/365*5,0)</f>
        <v>5</v>
      </c>
      <c r="L92" s="19">
        <v>0</v>
      </c>
      <c r="M92" s="73">
        <f t="shared" si="48"/>
        <v>5</v>
      </c>
      <c r="N92" s="19"/>
      <c r="O92" s="38">
        <v>7</v>
      </c>
      <c r="P92" s="39"/>
      <c r="Q92" s="19"/>
      <c r="R92" s="19"/>
      <c r="S92" s="19"/>
      <c r="T92" s="19"/>
      <c r="U92" s="19"/>
      <c r="V92" s="19"/>
      <c r="W92" s="40"/>
      <c r="X92" s="19"/>
      <c r="Y92" s="39"/>
      <c r="Z92" s="19"/>
      <c r="AA92" s="19"/>
      <c r="AB92" s="19"/>
      <c r="AC92" s="19"/>
      <c r="AD92" s="19"/>
      <c r="AE92" s="19"/>
      <c r="AF92" s="40"/>
      <c r="AG92" s="41">
        <f t="shared" si="41"/>
        <v>7</v>
      </c>
      <c r="AH92" s="41">
        <f t="shared" si="49"/>
        <v>-2</v>
      </c>
      <c r="AI92" s="41">
        <f t="shared" si="50"/>
        <v>-2</v>
      </c>
      <c r="AJ92" s="19"/>
      <c r="AK92" s="19"/>
      <c r="AL92" s="19"/>
      <c r="AM92" s="19"/>
      <c r="AN92" s="19"/>
      <c r="AO92" s="19"/>
      <c r="AP92" s="19"/>
      <c r="AQ92" s="19"/>
      <c r="AR92" s="40"/>
      <c r="AS92" s="19">
        <v>0.5</v>
      </c>
      <c r="AT92" s="19"/>
      <c r="AU92" s="19"/>
      <c r="AV92" s="19"/>
      <c r="AW92" s="19"/>
      <c r="AX92" s="19"/>
      <c r="AY92" s="19"/>
      <c r="AZ92" s="19"/>
      <c r="BA92" s="40"/>
      <c r="BB92" s="19"/>
      <c r="BC92" s="19"/>
      <c r="BD92" s="19"/>
      <c r="BE92" s="19"/>
      <c r="BF92" s="19"/>
      <c r="BG92" s="19"/>
      <c r="BH92" s="19"/>
      <c r="BI92" s="19"/>
      <c r="BJ92" s="40"/>
      <c r="BK92" s="19">
        <v>2</v>
      </c>
      <c r="BL92" s="19"/>
      <c r="BM92" s="19"/>
      <c r="BN92" s="19"/>
      <c r="BO92" s="19"/>
      <c r="BP92" s="19"/>
      <c r="BQ92" s="19"/>
      <c r="BR92" s="19"/>
      <c r="BS92" s="40"/>
      <c r="BT92" s="19"/>
      <c r="BU92" s="19"/>
      <c r="BV92" s="19"/>
      <c r="BW92" s="19"/>
      <c r="BX92" s="19"/>
      <c r="BY92" s="19"/>
      <c r="BZ92" s="19"/>
      <c r="CA92" s="19"/>
      <c r="CB92" s="40"/>
      <c r="CC92" s="19"/>
      <c r="CD92" s="19"/>
      <c r="CE92" s="19"/>
      <c r="CF92" s="19"/>
      <c r="CG92" s="19"/>
      <c r="CH92" s="19"/>
      <c r="CI92" s="19"/>
      <c r="CJ92" s="19"/>
      <c r="CK92" s="40"/>
      <c r="CL92" s="19"/>
      <c r="CM92" s="19"/>
      <c r="CN92" s="19"/>
      <c r="CO92" s="19"/>
      <c r="CP92" s="19"/>
      <c r="CQ92" s="19"/>
      <c r="CR92" s="19"/>
      <c r="CS92" s="19"/>
      <c r="CT92" s="40"/>
      <c r="CU92" s="19"/>
      <c r="CV92" s="19" t="s">
        <v>73</v>
      </c>
      <c r="CW92" s="19"/>
      <c r="CX92" s="19"/>
      <c r="CY92" s="19"/>
      <c r="CZ92" s="19"/>
      <c r="DA92" s="19"/>
      <c r="DB92" s="19"/>
      <c r="DC92" s="19"/>
      <c r="DD92" s="40"/>
      <c r="DE92" s="19"/>
      <c r="DF92" s="19"/>
      <c r="DG92" s="19"/>
      <c r="DH92" s="19"/>
      <c r="DI92" s="19"/>
      <c r="DJ92" s="19"/>
      <c r="DK92" s="19"/>
      <c r="DL92" s="19"/>
      <c r="DM92" s="40"/>
      <c r="DN92" s="19"/>
      <c r="DO92" s="19"/>
      <c r="DP92" s="19"/>
      <c r="DQ92" s="19"/>
      <c r="DR92" s="19"/>
      <c r="DS92" s="19"/>
      <c r="DT92" s="19"/>
      <c r="DU92" s="19"/>
      <c r="DV92" s="40"/>
      <c r="DW92" s="74">
        <f ca="1">ROUND((TODAY()-I92)/365*5,2)</f>
        <v>5.05</v>
      </c>
      <c r="DX92" s="44">
        <f t="shared" si="51"/>
        <v>5</v>
      </c>
      <c r="DY92" s="44">
        <f ca="1" t="shared" si="52"/>
        <v>0.0499999999999998</v>
      </c>
      <c r="DZ92" s="19">
        <f t="shared" si="53"/>
        <v>0</v>
      </c>
      <c r="EA92" s="19">
        <f t="shared" si="54"/>
        <v>0</v>
      </c>
      <c r="EB92" s="45">
        <f t="shared" si="55"/>
        <v>0</v>
      </c>
      <c r="EC92" s="46">
        <f t="shared" si="56"/>
        <v>0</v>
      </c>
      <c r="ED92" s="19">
        <f t="shared" si="57"/>
        <v>0</v>
      </c>
      <c r="EE92" s="19">
        <f t="shared" si="58"/>
        <v>0</v>
      </c>
      <c r="EF92" s="19">
        <f t="shared" si="59"/>
        <v>0</v>
      </c>
      <c r="EG92" s="19">
        <f t="shared" si="60"/>
        <v>0</v>
      </c>
    </row>
    <row r="93" hidden="1" customHeight="1" spans="1:137">
      <c r="A93" s="32">
        <f t="shared" si="61"/>
        <v>91</v>
      </c>
      <c r="B93" s="31" t="s">
        <v>252</v>
      </c>
      <c r="C93" s="32" t="s">
        <v>52</v>
      </c>
      <c r="D93" s="33" t="s">
        <v>68</v>
      </c>
      <c r="E93" s="33" t="s">
        <v>54</v>
      </c>
      <c r="F93" s="33" t="s">
        <v>253</v>
      </c>
      <c r="G93" s="68">
        <v>42005</v>
      </c>
      <c r="H93" s="59">
        <v>45292</v>
      </c>
      <c r="I93" s="59">
        <v>45658</v>
      </c>
      <c r="J93" s="19">
        <v>0</v>
      </c>
      <c r="K93" s="19">
        <f>ROUND((I93-H93)/365*5,0)*2</f>
        <v>10</v>
      </c>
      <c r="L93" s="19">
        <v>8.5</v>
      </c>
      <c r="M93" s="73">
        <f t="shared" si="48"/>
        <v>1.5</v>
      </c>
      <c r="N93" s="19"/>
      <c r="O93" s="38">
        <v>2</v>
      </c>
      <c r="P93" s="39"/>
      <c r="Q93" s="19"/>
      <c r="R93" s="19"/>
      <c r="S93" s="19"/>
      <c r="T93" s="19"/>
      <c r="U93" s="19"/>
      <c r="V93" s="19"/>
      <c r="W93" s="40"/>
      <c r="X93" s="19"/>
      <c r="Y93" s="39"/>
      <c r="Z93" s="19"/>
      <c r="AA93" s="19"/>
      <c r="AB93" s="19"/>
      <c r="AC93" s="19"/>
      <c r="AD93" s="19"/>
      <c r="AE93" s="19"/>
      <c r="AF93" s="40"/>
      <c r="AG93" s="41">
        <f t="shared" si="41"/>
        <v>2</v>
      </c>
      <c r="AH93" s="41">
        <f t="shared" si="49"/>
        <v>-0.5</v>
      </c>
      <c r="AI93" s="41">
        <f t="shared" si="50"/>
        <v>-0.5</v>
      </c>
      <c r="AJ93" s="19"/>
      <c r="AK93" s="19"/>
      <c r="AL93" s="19"/>
      <c r="AM93" s="19"/>
      <c r="AN93" s="19"/>
      <c r="AO93" s="19"/>
      <c r="AP93" s="19"/>
      <c r="AQ93" s="19"/>
      <c r="AR93" s="40"/>
      <c r="AS93" s="19">
        <v>0.5</v>
      </c>
      <c r="AT93" s="19"/>
      <c r="AU93" s="19"/>
      <c r="AV93" s="19"/>
      <c r="AW93" s="19"/>
      <c r="AX93" s="19"/>
      <c r="AY93" s="19"/>
      <c r="AZ93" s="19"/>
      <c r="BA93" s="40"/>
      <c r="BB93" s="19">
        <v>1</v>
      </c>
      <c r="BC93" s="19"/>
      <c r="BD93" s="19"/>
      <c r="BE93" s="19"/>
      <c r="BF93" s="19"/>
      <c r="BG93" s="19"/>
      <c r="BH93" s="19"/>
      <c r="BI93" s="19"/>
      <c r="BJ93" s="40"/>
      <c r="BK93" s="19">
        <v>1</v>
      </c>
      <c r="BL93" s="19"/>
      <c r="BM93" s="19"/>
      <c r="BN93" s="19"/>
      <c r="BO93" s="19"/>
      <c r="BP93" s="19"/>
      <c r="BQ93" s="19"/>
      <c r="BR93" s="19"/>
      <c r="BS93" s="40"/>
      <c r="BT93" s="19">
        <v>3</v>
      </c>
      <c r="BU93" s="19"/>
      <c r="BV93" s="19"/>
      <c r="BW93" s="19"/>
      <c r="BX93" s="19"/>
      <c r="BY93" s="19"/>
      <c r="BZ93" s="19"/>
      <c r="CA93" s="19"/>
      <c r="CB93" s="40"/>
      <c r="CC93" s="19">
        <v>1.5</v>
      </c>
      <c r="CD93" s="19"/>
      <c r="CE93" s="19"/>
      <c r="CF93" s="19"/>
      <c r="CG93" s="19"/>
      <c r="CH93" s="19"/>
      <c r="CI93" s="19"/>
      <c r="CJ93" s="19"/>
      <c r="CK93" s="40"/>
      <c r="CL93" s="19"/>
      <c r="CM93" s="19"/>
      <c r="CN93" s="19"/>
      <c r="CO93" s="19"/>
      <c r="CP93" s="19"/>
      <c r="CQ93" s="19"/>
      <c r="CR93" s="19"/>
      <c r="CS93" s="19"/>
      <c r="CT93" s="40"/>
      <c r="CU93" s="19"/>
      <c r="CV93" s="19" t="s">
        <v>73</v>
      </c>
      <c r="CW93" s="19"/>
      <c r="CX93" s="19"/>
      <c r="CY93" s="19"/>
      <c r="CZ93" s="19"/>
      <c r="DA93" s="19"/>
      <c r="DB93" s="19"/>
      <c r="DC93" s="19"/>
      <c r="DD93" s="40"/>
      <c r="DE93" s="19"/>
      <c r="DF93" s="19"/>
      <c r="DG93" s="19"/>
      <c r="DH93" s="19"/>
      <c r="DI93" s="19"/>
      <c r="DJ93" s="19"/>
      <c r="DK93" s="19"/>
      <c r="DL93" s="19"/>
      <c r="DM93" s="40"/>
      <c r="DN93" s="19"/>
      <c r="DO93" s="19"/>
      <c r="DP93" s="19"/>
      <c r="DQ93" s="19"/>
      <c r="DR93" s="19"/>
      <c r="DS93" s="19"/>
      <c r="DT93" s="19">
        <v>15.5</v>
      </c>
      <c r="DU93" s="19"/>
      <c r="DV93" s="40"/>
      <c r="DW93" s="69">
        <f ca="1">ROUND((TODAY()-I93)/365*5,2)*2</f>
        <v>10.1</v>
      </c>
      <c r="DX93" s="44">
        <f t="shared" si="51"/>
        <v>8</v>
      </c>
      <c r="DY93" s="44">
        <f ca="1" t="shared" si="52"/>
        <v>2.1</v>
      </c>
      <c r="DZ93" s="19">
        <f t="shared" si="53"/>
        <v>15.5</v>
      </c>
      <c r="EA93" s="19">
        <f t="shared" si="54"/>
        <v>0</v>
      </c>
      <c r="EB93" s="45">
        <f t="shared" si="55"/>
        <v>15.5</v>
      </c>
      <c r="EC93" s="46">
        <f t="shared" si="56"/>
        <v>0</v>
      </c>
      <c r="ED93" s="19">
        <f t="shared" si="57"/>
        <v>0</v>
      </c>
      <c r="EE93" s="19">
        <f t="shared" si="58"/>
        <v>0</v>
      </c>
      <c r="EF93" s="19">
        <f t="shared" si="59"/>
        <v>0</v>
      </c>
      <c r="EG93" s="19">
        <f t="shared" si="60"/>
        <v>0</v>
      </c>
    </row>
    <row r="94" hidden="1" customHeight="1" spans="1:137">
      <c r="A94" s="32">
        <f t="shared" si="61"/>
        <v>92</v>
      </c>
      <c r="B94" s="31" t="s">
        <v>254</v>
      </c>
      <c r="C94" s="32" t="s">
        <v>52</v>
      </c>
      <c r="D94" s="33" t="s">
        <v>233</v>
      </c>
      <c r="E94" s="33" t="s">
        <v>234</v>
      </c>
      <c r="F94" s="33" t="s">
        <v>255</v>
      </c>
      <c r="G94" s="68">
        <v>43640</v>
      </c>
      <c r="H94" s="59">
        <v>45292</v>
      </c>
      <c r="I94" s="59">
        <v>45658</v>
      </c>
      <c r="J94" s="19">
        <v>0</v>
      </c>
      <c r="K94" s="19">
        <f t="shared" ref="K94:K127" si="63">ROUND((I94-H94)/365*5,0)</f>
        <v>5</v>
      </c>
      <c r="L94" s="19">
        <v>5</v>
      </c>
      <c r="M94" s="73">
        <f t="shared" ref="M94:M123" si="64">K94-L94</f>
        <v>0</v>
      </c>
      <c r="N94" s="19"/>
      <c r="O94" s="38">
        <v>2</v>
      </c>
      <c r="P94" s="39"/>
      <c r="Q94" s="19"/>
      <c r="R94" s="19"/>
      <c r="S94" s="19">
        <v>8</v>
      </c>
      <c r="T94" s="19"/>
      <c r="U94" s="19">
        <v>8</v>
      </c>
      <c r="V94" s="19"/>
      <c r="W94" s="40"/>
      <c r="X94" s="19"/>
      <c r="Y94" s="39"/>
      <c r="Z94" s="19">
        <v>10</v>
      </c>
      <c r="AA94" s="19"/>
      <c r="AB94" s="19"/>
      <c r="AC94" s="19"/>
      <c r="AD94" s="19"/>
      <c r="AE94" s="19"/>
      <c r="AF94" s="40"/>
      <c r="AG94" s="41">
        <f t="shared" ref="AG94:AG153" si="65">O94+X94</f>
        <v>2</v>
      </c>
      <c r="AH94" s="41">
        <f t="shared" ref="AH94:AH122" si="66">M94-AG94</f>
        <v>-2</v>
      </c>
      <c r="AI94" s="41">
        <f t="shared" ref="AI94:AI122" si="67">IF(AH94&lt;0,AH94,0)</f>
        <v>-2</v>
      </c>
      <c r="AJ94" s="19"/>
      <c r="AK94" s="19"/>
      <c r="AL94" s="19">
        <v>21</v>
      </c>
      <c r="AM94" s="19"/>
      <c r="AN94" s="19"/>
      <c r="AO94" s="19"/>
      <c r="AP94" s="19"/>
      <c r="AQ94" s="19"/>
      <c r="AR94" s="40"/>
      <c r="AS94" s="19"/>
      <c r="AT94" s="19"/>
      <c r="AU94" s="19">
        <v>3</v>
      </c>
      <c r="AV94" s="19"/>
      <c r="AW94" s="19">
        <v>8</v>
      </c>
      <c r="AX94" s="19"/>
      <c r="AY94" s="19">
        <v>8</v>
      </c>
      <c r="AZ94" s="19"/>
      <c r="BA94" s="40"/>
      <c r="BB94" s="19"/>
      <c r="BC94" s="19"/>
      <c r="BD94" s="19"/>
      <c r="BE94" s="19"/>
      <c r="BF94" s="19">
        <v>16</v>
      </c>
      <c r="BG94" s="19"/>
      <c r="BH94" s="19">
        <v>16</v>
      </c>
      <c r="BI94" s="19"/>
      <c r="BJ94" s="40"/>
      <c r="BK94" s="19"/>
      <c r="BL94" s="19"/>
      <c r="BM94" s="19"/>
      <c r="BN94" s="19"/>
      <c r="BO94" s="19">
        <v>8</v>
      </c>
      <c r="BP94" s="19"/>
      <c r="BQ94" s="19">
        <v>8</v>
      </c>
      <c r="BR94" s="19"/>
      <c r="BS94" s="40"/>
      <c r="BT94" s="19"/>
      <c r="BU94" s="19"/>
      <c r="BV94" s="19"/>
      <c r="BW94" s="19"/>
      <c r="BX94" s="19">
        <v>8</v>
      </c>
      <c r="BY94" s="19"/>
      <c r="BZ94" s="19">
        <v>8</v>
      </c>
      <c r="CA94" s="19"/>
      <c r="CB94" s="40"/>
      <c r="CC94" s="19"/>
      <c r="CD94" s="19"/>
      <c r="CE94" s="19"/>
      <c r="CF94" s="19"/>
      <c r="CG94" s="19">
        <v>16</v>
      </c>
      <c r="CH94" s="19"/>
      <c r="CI94" s="19">
        <v>16</v>
      </c>
      <c r="CJ94" s="19"/>
      <c r="CK94" s="40"/>
      <c r="CL94" s="19"/>
      <c r="CM94" s="19"/>
      <c r="CN94" s="19"/>
      <c r="CO94" s="19"/>
      <c r="CP94" s="19">
        <v>24</v>
      </c>
      <c r="CQ94" s="19"/>
      <c r="CR94" s="19">
        <v>24</v>
      </c>
      <c r="CS94" s="19"/>
      <c r="CT94" s="40"/>
      <c r="CU94" s="19"/>
      <c r="CV94" s="19"/>
      <c r="CW94" s="19"/>
      <c r="CX94" s="19"/>
      <c r="CY94" s="19"/>
      <c r="CZ94" s="19" t="s">
        <v>60</v>
      </c>
      <c r="DA94" s="19"/>
      <c r="DB94" s="19">
        <v>8</v>
      </c>
      <c r="DC94" s="19"/>
      <c r="DD94" s="40"/>
      <c r="DE94" s="19"/>
      <c r="DF94" s="19"/>
      <c r="DG94" s="19"/>
      <c r="DH94" s="19"/>
      <c r="DI94" s="19">
        <v>8</v>
      </c>
      <c r="DJ94" s="19"/>
      <c r="DK94" s="19">
        <v>8</v>
      </c>
      <c r="DL94" s="19"/>
      <c r="DM94" s="40"/>
      <c r="DN94" s="19"/>
      <c r="DO94" s="19"/>
      <c r="DP94" s="19"/>
      <c r="DQ94" s="19"/>
      <c r="DR94" s="19">
        <v>16</v>
      </c>
      <c r="DS94" s="19"/>
      <c r="DT94" s="19">
        <v>16</v>
      </c>
      <c r="DU94" s="19"/>
      <c r="DV94" s="40"/>
      <c r="DW94" s="74">
        <f ca="1" t="shared" ref="DW94:DW104" si="68">ROUND((TODAY()-I94)/365*5,2)</f>
        <v>5.05</v>
      </c>
      <c r="DX94" s="44">
        <f t="shared" si="51"/>
        <v>2</v>
      </c>
      <c r="DY94" s="44">
        <f ca="1" t="shared" si="52"/>
        <v>3.05</v>
      </c>
      <c r="DZ94" s="19">
        <f t="shared" si="53"/>
        <v>120</v>
      </c>
      <c r="EA94" s="19">
        <f t="shared" si="54"/>
        <v>120</v>
      </c>
      <c r="EB94" s="45">
        <f t="shared" ref="EB94:EB123" si="69">J94+U94-S94+AD94-AB94+AP94-AN94+AY94-AW94+BH94-BF94+BQ94-BO94+BZ94-BX94+CI94-CG94+CR94-CP94+DB94-CZ94+DK94-DI94+DT94-DR94-CU94</f>
        <v>0</v>
      </c>
      <c r="EC94" s="46">
        <f t="shared" si="56"/>
        <v>0</v>
      </c>
      <c r="ED94" s="19">
        <f t="shared" si="57"/>
        <v>0</v>
      </c>
      <c r="EE94" s="19">
        <f t="shared" ref="EE94:EE111" si="70">Q94+Z94+AL94+AU94+BD94+BM94+BV94+CE94+CN94+CX94+DG94+DP94</f>
        <v>34</v>
      </c>
      <c r="EF94" s="19">
        <f t="shared" ref="EF94:EF118" si="71">R94+AA94+AM94+AV94+BE94+BN94+BW94+CF94+CO94+CY94+DH94+DQ94</f>
        <v>0</v>
      </c>
      <c r="EG94" s="19">
        <f t="shared" ref="EG94:EG104" si="72">V94+AE94+AQ94+AZ94+BI94+BR94+CA94+CJ94+CS94+DC94+DL94+DU94</f>
        <v>0</v>
      </c>
    </row>
    <row r="95" hidden="1" customHeight="1" spans="1:137">
      <c r="A95" s="32">
        <f t="shared" ref="A95:A104" si="73">ROW()-2</f>
        <v>93</v>
      </c>
      <c r="B95" s="31" t="s">
        <v>256</v>
      </c>
      <c r="C95" s="32" t="s">
        <v>52</v>
      </c>
      <c r="D95" s="33" t="s">
        <v>233</v>
      </c>
      <c r="E95" s="33" t="s">
        <v>54</v>
      </c>
      <c r="F95" s="33" t="s">
        <v>257</v>
      </c>
      <c r="G95" s="68">
        <v>43920</v>
      </c>
      <c r="H95" s="59">
        <v>45292</v>
      </c>
      <c r="I95" s="59">
        <v>45658</v>
      </c>
      <c r="J95" s="19">
        <v>0</v>
      </c>
      <c r="K95" s="19">
        <f t="shared" si="63"/>
        <v>5</v>
      </c>
      <c r="L95" s="19">
        <v>0</v>
      </c>
      <c r="M95" s="73">
        <f t="shared" si="64"/>
        <v>5</v>
      </c>
      <c r="N95" s="19"/>
      <c r="O95" s="38">
        <v>3.5</v>
      </c>
      <c r="P95" s="39"/>
      <c r="Q95" s="19"/>
      <c r="R95" s="19"/>
      <c r="S95" s="19">
        <v>8</v>
      </c>
      <c r="T95" s="19"/>
      <c r="U95" s="19">
        <v>8</v>
      </c>
      <c r="V95" s="19"/>
      <c r="W95" s="40"/>
      <c r="X95" s="19">
        <v>1.5</v>
      </c>
      <c r="Y95" s="39"/>
      <c r="Z95" s="19"/>
      <c r="AA95" s="19"/>
      <c r="AB95" s="19"/>
      <c r="AC95" s="19"/>
      <c r="AD95" s="19"/>
      <c r="AE95" s="19"/>
      <c r="AF95" s="40"/>
      <c r="AG95" s="41">
        <f t="shared" si="65"/>
        <v>5</v>
      </c>
      <c r="AH95" s="41">
        <f t="shared" si="66"/>
        <v>0</v>
      </c>
      <c r="AI95" s="41">
        <f t="shared" si="67"/>
        <v>0</v>
      </c>
      <c r="AJ95" s="19"/>
      <c r="AK95" s="19">
        <v>0.83</v>
      </c>
      <c r="AL95" s="19"/>
      <c r="AM95" s="19"/>
      <c r="AN95" s="19">
        <v>16</v>
      </c>
      <c r="AO95" s="19"/>
      <c r="AP95" s="19">
        <v>16</v>
      </c>
      <c r="AQ95" s="19"/>
      <c r="AR95" s="40"/>
      <c r="AS95" s="19"/>
      <c r="AT95" s="19"/>
      <c r="AU95" s="19"/>
      <c r="AV95" s="19"/>
      <c r="AW95" s="19"/>
      <c r="AX95" s="19"/>
      <c r="AY95" s="19"/>
      <c r="AZ95" s="19"/>
      <c r="BA95" s="40"/>
      <c r="BB95" s="19"/>
      <c r="BC95" s="19"/>
      <c r="BD95" s="19"/>
      <c r="BE95" s="19"/>
      <c r="BF95" s="19"/>
      <c r="BG95" s="19"/>
      <c r="BH95" s="19"/>
      <c r="BI95" s="19"/>
      <c r="BJ95" s="40"/>
      <c r="BK95" s="19"/>
      <c r="BL95" s="19"/>
      <c r="BM95" s="19"/>
      <c r="BN95" s="19"/>
      <c r="BO95" s="19"/>
      <c r="BP95" s="19"/>
      <c r="BQ95" s="19"/>
      <c r="BR95" s="19"/>
      <c r="BS95" s="40"/>
      <c r="BT95" s="19"/>
      <c r="BU95" s="19"/>
      <c r="BV95" s="19"/>
      <c r="BW95" s="19"/>
      <c r="BX95" s="19"/>
      <c r="BY95" s="19"/>
      <c r="BZ95" s="19"/>
      <c r="CA95" s="19"/>
      <c r="CB95" s="40"/>
      <c r="CC95" s="19">
        <v>1.5</v>
      </c>
      <c r="CD95" s="19"/>
      <c r="CE95" s="19"/>
      <c r="CF95" s="19"/>
      <c r="CG95" s="19">
        <v>16</v>
      </c>
      <c r="CH95" s="19"/>
      <c r="CI95" s="19">
        <v>16</v>
      </c>
      <c r="CJ95" s="19"/>
      <c r="CK95" s="40"/>
      <c r="CL95" s="19"/>
      <c r="CM95" s="19"/>
      <c r="CN95" s="19"/>
      <c r="CO95" s="19"/>
      <c r="CP95" s="19">
        <v>8</v>
      </c>
      <c r="CQ95" s="19"/>
      <c r="CR95" s="19">
        <v>24</v>
      </c>
      <c r="CS95" s="19"/>
      <c r="CT95" s="40"/>
      <c r="CU95" s="19"/>
      <c r="CV95" s="19"/>
      <c r="CW95" s="19"/>
      <c r="CX95" s="19"/>
      <c r="CY95" s="19"/>
      <c r="CZ95" s="19"/>
      <c r="DA95" s="19"/>
      <c r="DB95" s="19"/>
      <c r="DC95" s="19"/>
      <c r="DD95" s="40"/>
      <c r="DE95" s="19"/>
      <c r="DF95" s="19"/>
      <c r="DG95" s="19"/>
      <c r="DH95" s="19"/>
      <c r="DI95" s="19"/>
      <c r="DJ95" s="19"/>
      <c r="DK95" s="19"/>
      <c r="DL95" s="19"/>
      <c r="DM95" s="40"/>
      <c r="DN95" s="19">
        <v>0.5</v>
      </c>
      <c r="DO95" s="19"/>
      <c r="DP95" s="19"/>
      <c r="DQ95" s="19"/>
      <c r="DR95" s="19">
        <v>16</v>
      </c>
      <c r="DS95" s="19"/>
      <c r="DT95" s="19">
        <v>16</v>
      </c>
      <c r="DU95" s="19"/>
      <c r="DV95" s="40"/>
      <c r="DW95" s="74">
        <f ca="1" t="shared" si="68"/>
        <v>5.05</v>
      </c>
      <c r="DX95" s="44">
        <f t="shared" si="51"/>
        <v>2</v>
      </c>
      <c r="DY95" s="44">
        <f ca="1" t="shared" si="52"/>
        <v>3.05</v>
      </c>
      <c r="DZ95" s="19">
        <f t="shared" si="53"/>
        <v>80</v>
      </c>
      <c r="EA95" s="19">
        <f t="shared" si="54"/>
        <v>64</v>
      </c>
      <c r="EB95" s="45">
        <f t="shared" si="69"/>
        <v>16</v>
      </c>
      <c r="EC95" s="46">
        <f t="shared" si="56"/>
        <v>0</v>
      </c>
      <c r="ED95" s="19">
        <f t="shared" si="57"/>
        <v>0.83</v>
      </c>
      <c r="EE95" s="19">
        <f t="shared" si="70"/>
        <v>0</v>
      </c>
      <c r="EF95" s="19">
        <f t="shared" si="71"/>
        <v>0</v>
      </c>
      <c r="EG95" s="19">
        <f t="shared" si="72"/>
        <v>0</v>
      </c>
    </row>
    <row r="96" hidden="1" customHeight="1" spans="1:137">
      <c r="A96" s="32">
        <f t="shared" si="73"/>
        <v>94</v>
      </c>
      <c r="B96" s="31" t="s">
        <v>258</v>
      </c>
      <c r="C96" s="32" t="s">
        <v>52</v>
      </c>
      <c r="D96" s="33" t="s">
        <v>233</v>
      </c>
      <c r="E96" s="33" t="s">
        <v>234</v>
      </c>
      <c r="F96" s="33" t="s">
        <v>255</v>
      </c>
      <c r="G96" s="68">
        <v>43160</v>
      </c>
      <c r="H96" s="59">
        <v>45292</v>
      </c>
      <c r="I96" s="59">
        <v>45658</v>
      </c>
      <c r="J96" s="19">
        <v>0</v>
      </c>
      <c r="K96" s="19">
        <f t="shared" si="63"/>
        <v>5</v>
      </c>
      <c r="L96" s="19">
        <v>5</v>
      </c>
      <c r="M96" s="73">
        <f t="shared" si="64"/>
        <v>0</v>
      </c>
      <c r="N96" s="19"/>
      <c r="O96" s="38"/>
      <c r="P96" s="39">
        <v>1</v>
      </c>
      <c r="Q96" s="19"/>
      <c r="R96" s="19"/>
      <c r="S96" s="19">
        <v>16</v>
      </c>
      <c r="T96" s="19"/>
      <c r="U96" s="19">
        <v>16</v>
      </c>
      <c r="V96" s="19"/>
      <c r="W96" s="40"/>
      <c r="X96" s="19"/>
      <c r="Y96" s="39"/>
      <c r="Z96" s="19"/>
      <c r="AA96" s="19"/>
      <c r="AB96" s="19"/>
      <c r="AC96" s="19"/>
      <c r="AD96" s="19">
        <v>8</v>
      </c>
      <c r="AE96" s="19"/>
      <c r="AF96" s="40"/>
      <c r="AG96" s="41">
        <f t="shared" si="65"/>
        <v>0</v>
      </c>
      <c r="AH96" s="41">
        <f t="shared" si="66"/>
        <v>0</v>
      </c>
      <c r="AI96" s="41">
        <f t="shared" si="67"/>
        <v>0</v>
      </c>
      <c r="AJ96" s="19"/>
      <c r="AK96" s="19"/>
      <c r="AL96" s="19"/>
      <c r="AM96" s="19"/>
      <c r="AN96" s="19"/>
      <c r="AO96" s="19"/>
      <c r="AP96" s="19"/>
      <c r="AQ96" s="19"/>
      <c r="AR96" s="40"/>
      <c r="AS96" s="19"/>
      <c r="AT96" s="19"/>
      <c r="AU96" s="19"/>
      <c r="AV96" s="19"/>
      <c r="AW96" s="19"/>
      <c r="AX96" s="19"/>
      <c r="AY96" s="19"/>
      <c r="AZ96" s="19"/>
      <c r="BA96" s="40"/>
      <c r="BB96" s="19"/>
      <c r="BC96" s="19"/>
      <c r="BD96" s="19"/>
      <c r="BE96" s="19"/>
      <c r="BF96" s="19">
        <v>24</v>
      </c>
      <c r="BG96" s="19"/>
      <c r="BH96" s="19">
        <v>24</v>
      </c>
      <c r="BI96" s="19"/>
      <c r="BJ96" s="40"/>
      <c r="BK96" s="19"/>
      <c r="BL96" s="19"/>
      <c r="BM96" s="19"/>
      <c r="BN96" s="19"/>
      <c r="BO96" s="19"/>
      <c r="BP96" s="19"/>
      <c r="BQ96" s="19"/>
      <c r="BR96" s="19"/>
      <c r="BS96" s="40"/>
      <c r="BT96" s="19"/>
      <c r="BU96" s="19"/>
      <c r="BV96" s="19"/>
      <c r="BW96" s="19"/>
      <c r="BX96" s="19">
        <v>5.5</v>
      </c>
      <c r="BY96" s="19"/>
      <c r="BZ96" s="19">
        <v>6</v>
      </c>
      <c r="CA96" s="19"/>
      <c r="CB96" s="40"/>
      <c r="CC96" s="19"/>
      <c r="CD96" s="19"/>
      <c r="CE96" s="19"/>
      <c r="CF96" s="19"/>
      <c r="CG96" s="19">
        <v>21.5</v>
      </c>
      <c r="CH96" s="19"/>
      <c r="CI96" s="19">
        <v>24</v>
      </c>
      <c r="CJ96" s="19"/>
      <c r="CK96" s="40"/>
      <c r="CL96" s="19"/>
      <c r="CM96" s="19"/>
      <c r="CN96" s="19"/>
      <c r="CO96" s="19"/>
      <c r="CP96" s="19">
        <v>24</v>
      </c>
      <c r="CQ96" s="19"/>
      <c r="CR96" s="19">
        <v>25</v>
      </c>
      <c r="CS96" s="19"/>
      <c r="CT96" s="40"/>
      <c r="CU96" s="19"/>
      <c r="CV96" s="19"/>
      <c r="CW96" s="19"/>
      <c r="CX96" s="19"/>
      <c r="CY96" s="19"/>
      <c r="CZ96" s="19"/>
      <c r="DA96" s="19"/>
      <c r="DB96" s="19"/>
      <c r="DC96" s="19"/>
      <c r="DD96" s="40"/>
      <c r="DE96" s="19"/>
      <c r="DF96" s="19"/>
      <c r="DG96" s="19"/>
      <c r="DH96" s="19"/>
      <c r="DI96" s="19"/>
      <c r="DJ96" s="19"/>
      <c r="DK96" s="19"/>
      <c r="DL96" s="19"/>
      <c r="DM96" s="40"/>
      <c r="DN96" s="19"/>
      <c r="DO96" s="19"/>
      <c r="DP96" s="19"/>
      <c r="DQ96" s="19"/>
      <c r="DR96" s="19"/>
      <c r="DS96" s="19"/>
      <c r="DT96" s="19"/>
      <c r="DU96" s="19"/>
      <c r="DV96" s="40"/>
      <c r="DW96" s="74">
        <f ca="1" t="shared" si="68"/>
        <v>5.05</v>
      </c>
      <c r="DX96" s="44">
        <f t="shared" si="51"/>
        <v>0</v>
      </c>
      <c r="DY96" s="44">
        <f ca="1" t="shared" si="52"/>
        <v>5.05</v>
      </c>
      <c r="DZ96" s="19">
        <f t="shared" si="53"/>
        <v>103</v>
      </c>
      <c r="EA96" s="19">
        <f t="shared" si="54"/>
        <v>91</v>
      </c>
      <c r="EB96" s="45">
        <f t="shared" si="69"/>
        <v>12</v>
      </c>
      <c r="EC96" s="46">
        <f t="shared" si="56"/>
        <v>0</v>
      </c>
      <c r="ED96" s="19">
        <f t="shared" si="57"/>
        <v>1</v>
      </c>
      <c r="EE96" s="19">
        <f t="shared" si="70"/>
        <v>0</v>
      </c>
      <c r="EF96" s="19">
        <f t="shared" si="71"/>
        <v>0</v>
      </c>
      <c r="EG96" s="19">
        <f t="shared" si="72"/>
        <v>0</v>
      </c>
    </row>
    <row r="97" hidden="1" customHeight="1" spans="1:137">
      <c r="A97" s="32">
        <f t="shared" si="73"/>
        <v>95</v>
      </c>
      <c r="B97" s="31" t="s">
        <v>259</v>
      </c>
      <c r="C97" s="32" t="s">
        <v>52</v>
      </c>
      <c r="D97" s="33" t="s">
        <v>233</v>
      </c>
      <c r="E97" s="33" t="s">
        <v>54</v>
      </c>
      <c r="F97" s="33" t="s">
        <v>260</v>
      </c>
      <c r="G97" s="68">
        <v>43248</v>
      </c>
      <c r="H97" s="59">
        <v>45292</v>
      </c>
      <c r="I97" s="59">
        <v>45658</v>
      </c>
      <c r="J97" s="19">
        <v>0</v>
      </c>
      <c r="K97" s="19">
        <f t="shared" si="63"/>
        <v>5</v>
      </c>
      <c r="L97" s="19">
        <v>5</v>
      </c>
      <c r="M97" s="73">
        <f t="shared" si="64"/>
        <v>0</v>
      </c>
      <c r="N97" s="19"/>
      <c r="O97" s="38">
        <v>5</v>
      </c>
      <c r="P97" s="39"/>
      <c r="Q97" s="19"/>
      <c r="R97" s="19"/>
      <c r="S97" s="19">
        <v>24</v>
      </c>
      <c r="T97" s="19"/>
      <c r="U97" s="19">
        <v>24</v>
      </c>
      <c r="V97" s="19"/>
      <c r="W97" s="40"/>
      <c r="X97" s="19"/>
      <c r="Y97" s="39"/>
      <c r="Z97" s="19"/>
      <c r="AA97" s="19"/>
      <c r="AB97" s="19">
        <v>8</v>
      </c>
      <c r="AC97" s="19"/>
      <c r="AD97" s="19">
        <v>8</v>
      </c>
      <c r="AE97" s="19"/>
      <c r="AF97" s="40"/>
      <c r="AG97" s="41">
        <f t="shared" si="65"/>
        <v>5</v>
      </c>
      <c r="AH97" s="41">
        <f t="shared" si="66"/>
        <v>-5</v>
      </c>
      <c r="AI97" s="41">
        <f t="shared" si="67"/>
        <v>-5</v>
      </c>
      <c r="AJ97" s="19"/>
      <c r="AK97" s="19"/>
      <c r="AL97" s="19"/>
      <c r="AM97" s="19"/>
      <c r="AN97" s="19">
        <v>8</v>
      </c>
      <c r="AO97" s="19"/>
      <c r="AP97" s="19">
        <v>8</v>
      </c>
      <c r="AQ97" s="19"/>
      <c r="AR97" s="40"/>
      <c r="AS97" s="19"/>
      <c r="AT97" s="19"/>
      <c r="AU97" s="19"/>
      <c r="AV97" s="19"/>
      <c r="AW97" s="19">
        <v>8</v>
      </c>
      <c r="AX97" s="19"/>
      <c r="AY97" s="19">
        <v>8</v>
      </c>
      <c r="AZ97" s="19"/>
      <c r="BA97" s="40"/>
      <c r="BB97" s="19"/>
      <c r="BC97" s="19">
        <v>8</v>
      </c>
      <c r="BD97" s="19"/>
      <c r="BE97" s="19"/>
      <c r="BF97" s="19"/>
      <c r="BG97" s="19"/>
      <c r="BH97" s="19"/>
      <c r="BI97" s="19"/>
      <c r="BJ97" s="40"/>
      <c r="BK97" s="19"/>
      <c r="BL97" s="19"/>
      <c r="BM97" s="19"/>
      <c r="BN97" s="19"/>
      <c r="BO97" s="19">
        <v>8</v>
      </c>
      <c r="BP97" s="19"/>
      <c r="BQ97" s="19">
        <v>8</v>
      </c>
      <c r="BR97" s="19"/>
      <c r="BS97" s="40"/>
      <c r="BT97" s="19"/>
      <c r="BU97" s="19"/>
      <c r="BV97" s="19">
        <v>3</v>
      </c>
      <c r="BW97" s="19"/>
      <c r="BX97" s="19">
        <v>8</v>
      </c>
      <c r="BY97" s="19"/>
      <c r="BZ97" s="19">
        <v>8</v>
      </c>
      <c r="CA97" s="19"/>
      <c r="CB97" s="40"/>
      <c r="CC97" s="19"/>
      <c r="CD97" s="19"/>
      <c r="CE97" s="19"/>
      <c r="CF97" s="19"/>
      <c r="CG97" s="19">
        <v>16</v>
      </c>
      <c r="CH97" s="19"/>
      <c r="CI97" s="19">
        <v>16</v>
      </c>
      <c r="CJ97" s="19"/>
      <c r="CK97" s="40"/>
      <c r="CL97" s="19"/>
      <c r="CM97" s="19">
        <v>3</v>
      </c>
      <c r="CN97" s="19">
        <v>2.5</v>
      </c>
      <c r="CO97" s="19"/>
      <c r="CP97" s="19">
        <v>24</v>
      </c>
      <c r="CQ97" s="19"/>
      <c r="CR97" s="19">
        <v>24</v>
      </c>
      <c r="CS97" s="19"/>
      <c r="CT97" s="40"/>
      <c r="CU97" s="19"/>
      <c r="CV97" s="19"/>
      <c r="CW97" s="19"/>
      <c r="CX97" s="19"/>
      <c r="CY97" s="19"/>
      <c r="CZ97" s="19"/>
      <c r="DA97" s="19"/>
      <c r="DB97" s="19"/>
      <c r="DC97" s="19"/>
      <c r="DD97" s="40"/>
      <c r="DE97" s="19"/>
      <c r="DF97" s="19">
        <v>32</v>
      </c>
      <c r="DG97" s="19"/>
      <c r="DH97" s="19"/>
      <c r="DI97" s="19">
        <v>24</v>
      </c>
      <c r="DJ97" s="19"/>
      <c r="DK97" s="19">
        <v>24</v>
      </c>
      <c r="DL97" s="19"/>
      <c r="DM97" s="40"/>
      <c r="DN97" s="19"/>
      <c r="DO97" s="19"/>
      <c r="DP97" s="19"/>
      <c r="DQ97" s="19"/>
      <c r="DR97" s="19"/>
      <c r="DS97" s="19"/>
      <c r="DT97" s="19"/>
      <c r="DU97" s="19"/>
      <c r="DV97" s="40"/>
      <c r="DW97" s="74">
        <f ca="1" t="shared" si="68"/>
        <v>5.05</v>
      </c>
      <c r="DX97" s="44">
        <f t="shared" si="51"/>
        <v>5</v>
      </c>
      <c r="DY97" s="44">
        <f ca="1" t="shared" si="52"/>
        <v>0.0499999999999998</v>
      </c>
      <c r="DZ97" s="19">
        <f t="shared" si="53"/>
        <v>128</v>
      </c>
      <c r="EA97" s="19">
        <f t="shared" si="54"/>
        <v>128</v>
      </c>
      <c r="EB97" s="45">
        <f t="shared" si="69"/>
        <v>0</v>
      </c>
      <c r="EC97" s="46">
        <f t="shared" si="56"/>
        <v>0</v>
      </c>
      <c r="ED97" s="19">
        <f t="shared" si="57"/>
        <v>43</v>
      </c>
      <c r="EE97" s="19">
        <f t="shared" si="70"/>
        <v>5.5</v>
      </c>
      <c r="EF97" s="19">
        <f t="shared" si="71"/>
        <v>0</v>
      </c>
      <c r="EG97" s="19">
        <f t="shared" si="72"/>
        <v>0</v>
      </c>
    </row>
    <row r="98" hidden="1" customHeight="1" spans="1:137">
      <c r="A98" s="32">
        <f t="shared" si="73"/>
        <v>96</v>
      </c>
      <c r="B98" s="31" t="s">
        <v>261</v>
      </c>
      <c r="C98" s="32" t="s">
        <v>52</v>
      </c>
      <c r="D98" s="33" t="s">
        <v>233</v>
      </c>
      <c r="E98" s="33" t="s">
        <v>262</v>
      </c>
      <c r="F98" s="33" t="s">
        <v>235</v>
      </c>
      <c r="G98" s="68">
        <v>43920</v>
      </c>
      <c r="H98" s="59">
        <v>45292</v>
      </c>
      <c r="I98" s="59">
        <v>45658</v>
      </c>
      <c r="J98" s="19">
        <v>0</v>
      </c>
      <c r="K98" s="19">
        <f t="shared" si="63"/>
        <v>5</v>
      </c>
      <c r="L98" s="19">
        <v>5</v>
      </c>
      <c r="M98" s="73">
        <f t="shared" si="64"/>
        <v>0</v>
      </c>
      <c r="N98" s="19"/>
      <c r="O98" s="38">
        <v>2</v>
      </c>
      <c r="P98" s="39"/>
      <c r="Q98" s="19"/>
      <c r="R98" s="19"/>
      <c r="S98" s="19">
        <v>16</v>
      </c>
      <c r="T98" s="19"/>
      <c r="U98" s="19">
        <v>16</v>
      </c>
      <c r="V98" s="19"/>
      <c r="W98" s="40"/>
      <c r="X98" s="19">
        <v>0.5</v>
      </c>
      <c r="Y98" s="39">
        <v>1</v>
      </c>
      <c r="Z98" s="19"/>
      <c r="AA98" s="19"/>
      <c r="AB98" s="19"/>
      <c r="AC98" s="19"/>
      <c r="AD98" s="19"/>
      <c r="AE98" s="19"/>
      <c r="AF98" s="40"/>
      <c r="AG98" s="41">
        <f t="shared" si="65"/>
        <v>2.5</v>
      </c>
      <c r="AH98" s="41">
        <f t="shared" si="66"/>
        <v>-2.5</v>
      </c>
      <c r="AI98" s="41">
        <f t="shared" si="67"/>
        <v>-2.5</v>
      </c>
      <c r="AJ98" s="19">
        <v>1</v>
      </c>
      <c r="AK98" s="19"/>
      <c r="AL98" s="19"/>
      <c r="AM98" s="19"/>
      <c r="AN98" s="19"/>
      <c r="AO98" s="19"/>
      <c r="AP98" s="19"/>
      <c r="AQ98" s="19"/>
      <c r="AR98" s="40"/>
      <c r="AS98" s="19"/>
      <c r="AT98" s="19"/>
      <c r="AU98" s="19"/>
      <c r="AV98" s="19"/>
      <c r="AW98" s="19"/>
      <c r="AX98" s="19"/>
      <c r="AY98" s="19">
        <v>4</v>
      </c>
      <c r="AZ98" s="19"/>
      <c r="BA98" s="40"/>
      <c r="BB98" s="19"/>
      <c r="BC98" s="19"/>
      <c r="BD98" s="19"/>
      <c r="BE98" s="19"/>
      <c r="BF98" s="19"/>
      <c r="BG98" s="19"/>
      <c r="BH98" s="19"/>
      <c r="BI98" s="19"/>
      <c r="BJ98" s="40"/>
      <c r="BK98" s="19"/>
      <c r="BL98" s="19"/>
      <c r="BM98" s="19"/>
      <c r="BN98" s="19"/>
      <c r="BO98" s="19"/>
      <c r="BP98" s="19"/>
      <c r="BQ98" s="19"/>
      <c r="BR98" s="19"/>
      <c r="BS98" s="40"/>
      <c r="BT98" s="19"/>
      <c r="BU98" s="19"/>
      <c r="BV98" s="19"/>
      <c r="BW98" s="19"/>
      <c r="BX98" s="19"/>
      <c r="BY98" s="19"/>
      <c r="BZ98" s="19"/>
      <c r="CA98" s="19"/>
      <c r="CB98" s="40"/>
      <c r="CC98" s="19">
        <v>0.5</v>
      </c>
      <c r="CD98" s="19"/>
      <c r="CE98" s="19"/>
      <c r="CF98" s="19"/>
      <c r="CG98" s="19"/>
      <c r="CH98" s="19"/>
      <c r="CI98" s="19"/>
      <c r="CJ98" s="19"/>
      <c r="CK98" s="40"/>
      <c r="CL98" s="19">
        <v>1</v>
      </c>
      <c r="CM98" s="19"/>
      <c r="CN98" s="19"/>
      <c r="CO98" s="19"/>
      <c r="CP98" s="19"/>
      <c r="CQ98" s="19"/>
      <c r="CR98" s="19"/>
      <c r="CS98" s="19"/>
      <c r="CT98" s="40"/>
      <c r="CU98" s="19"/>
      <c r="CV98" s="19"/>
      <c r="CW98" s="19"/>
      <c r="CX98" s="19"/>
      <c r="CY98" s="19"/>
      <c r="CZ98" s="19"/>
      <c r="DA98" s="19"/>
      <c r="DB98" s="19"/>
      <c r="DC98" s="19"/>
      <c r="DD98" s="40"/>
      <c r="DE98" s="19"/>
      <c r="DF98" s="19"/>
      <c r="DG98" s="19"/>
      <c r="DH98" s="19"/>
      <c r="DI98" s="19"/>
      <c r="DJ98" s="19"/>
      <c r="DK98" s="19"/>
      <c r="DL98" s="19"/>
      <c r="DM98" s="40"/>
      <c r="DN98" s="19"/>
      <c r="DO98" s="19"/>
      <c r="DP98" s="19"/>
      <c r="DQ98" s="19"/>
      <c r="DR98" s="19"/>
      <c r="DS98" s="19"/>
      <c r="DT98" s="19"/>
      <c r="DU98" s="19"/>
      <c r="DV98" s="40"/>
      <c r="DW98" s="69">
        <f ca="1">ROUND((TODAY()-I98)/365*5,2)*2</f>
        <v>10.1</v>
      </c>
      <c r="DX98" s="44">
        <f t="shared" si="51"/>
        <v>5</v>
      </c>
      <c r="DY98" s="44">
        <f ca="1" t="shared" si="52"/>
        <v>5.1</v>
      </c>
      <c r="DZ98" s="19">
        <f t="shared" si="53"/>
        <v>20</v>
      </c>
      <c r="EA98" s="19">
        <f t="shared" si="54"/>
        <v>16</v>
      </c>
      <c r="EB98" s="45">
        <f t="shared" si="69"/>
        <v>4</v>
      </c>
      <c r="EC98" s="46">
        <f t="shared" si="56"/>
        <v>0</v>
      </c>
      <c r="ED98" s="19">
        <f t="shared" si="57"/>
        <v>1</v>
      </c>
      <c r="EE98" s="19">
        <f t="shared" si="70"/>
        <v>0</v>
      </c>
      <c r="EF98" s="19">
        <f t="shared" si="71"/>
        <v>0</v>
      </c>
      <c r="EG98" s="19">
        <f t="shared" si="72"/>
        <v>0</v>
      </c>
    </row>
    <row r="99" hidden="1" customHeight="1" spans="1:137">
      <c r="A99" s="32">
        <f t="shared" si="73"/>
        <v>97</v>
      </c>
      <c r="B99" s="31" t="s">
        <v>263</v>
      </c>
      <c r="C99" s="32" t="s">
        <v>52</v>
      </c>
      <c r="D99" s="33" t="s">
        <v>233</v>
      </c>
      <c r="E99" s="33" t="s">
        <v>54</v>
      </c>
      <c r="F99" s="33" t="s">
        <v>257</v>
      </c>
      <c r="G99" s="68">
        <v>43437</v>
      </c>
      <c r="H99" s="59">
        <v>45292</v>
      </c>
      <c r="I99" s="59">
        <v>45658</v>
      </c>
      <c r="J99" s="19">
        <v>0</v>
      </c>
      <c r="K99" s="19">
        <f t="shared" si="63"/>
        <v>5</v>
      </c>
      <c r="L99" s="19">
        <v>5</v>
      </c>
      <c r="M99" s="73">
        <f t="shared" si="64"/>
        <v>0</v>
      </c>
      <c r="N99" s="19"/>
      <c r="O99" s="38"/>
      <c r="P99" s="39"/>
      <c r="Q99" s="19"/>
      <c r="R99" s="19"/>
      <c r="S99" s="19"/>
      <c r="T99" s="19"/>
      <c r="U99" s="19"/>
      <c r="V99" s="19">
        <v>3.5</v>
      </c>
      <c r="W99" s="40"/>
      <c r="X99" s="19"/>
      <c r="Y99" s="39"/>
      <c r="Z99" s="19"/>
      <c r="AA99" s="19"/>
      <c r="AB99" s="19"/>
      <c r="AC99" s="19"/>
      <c r="AD99" s="19"/>
      <c r="AE99" s="19"/>
      <c r="AF99" s="40"/>
      <c r="AG99" s="41">
        <f t="shared" si="65"/>
        <v>0</v>
      </c>
      <c r="AH99" s="41">
        <f t="shared" si="66"/>
        <v>0</v>
      </c>
      <c r="AI99" s="41">
        <f t="shared" si="67"/>
        <v>0</v>
      </c>
      <c r="AJ99" s="19"/>
      <c r="AK99" s="19"/>
      <c r="AL99" s="19"/>
      <c r="AM99" s="19"/>
      <c r="AN99" s="19">
        <v>12</v>
      </c>
      <c r="AO99" s="19"/>
      <c r="AP99" s="19">
        <v>12</v>
      </c>
      <c r="AQ99" s="19"/>
      <c r="AR99" s="40"/>
      <c r="AS99" s="19"/>
      <c r="AT99" s="19"/>
      <c r="AU99" s="19"/>
      <c r="AV99" s="19"/>
      <c r="AW99" s="19">
        <v>4</v>
      </c>
      <c r="AX99" s="19"/>
      <c r="AY99" s="19">
        <v>4</v>
      </c>
      <c r="AZ99" s="19">
        <v>0.5</v>
      </c>
      <c r="BA99" s="40"/>
      <c r="BB99" s="19"/>
      <c r="BC99" s="19"/>
      <c r="BD99" s="19"/>
      <c r="BE99" s="19"/>
      <c r="BF99" s="19">
        <v>20</v>
      </c>
      <c r="BG99" s="19"/>
      <c r="BH99" s="19">
        <v>20</v>
      </c>
      <c r="BI99" s="19"/>
      <c r="BJ99" s="40"/>
      <c r="BK99" s="19"/>
      <c r="BL99" s="19"/>
      <c r="BM99" s="19"/>
      <c r="BN99" s="19"/>
      <c r="BO99" s="19">
        <v>16</v>
      </c>
      <c r="BP99" s="19"/>
      <c r="BQ99" s="19">
        <v>16</v>
      </c>
      <c r="BR99" s="19"/>
      <c r="BS99" s="40"/>
      <c r="BT99" s="19"/>
      <c r="BU99" s="19"/>
      <c r="BV99" s="19"/>
      <c r="BW99" s="19"/>
      <c r="BX99" s="19">
        <v>4</v>
      </c>
      <c r="BY99" s="19"/>
      <c r="BZ99" s="19">
        <v>4</v>
      </c>
      <c r="CA99" s="19"/>
      <c r="CB99" s="40"/>
      <c r="CC99" s="19"/>
      <c r="CD99" s="19"/>
      <c r="CE99" s="19"/>
      <c r="CF99" s="19"/>
      <c r="CG99" s="19">
        <v>12</v>
      </c>
      <c r="CH99" s="19"/>
      <c r="CI99" s="19">
        <v>12</v>
      </c>
      <c r="CJ99" s="19"/>
      <c r="CK99" s="40"/>
      <c r="CL99" s="19"/>
      <c r="CM99" s="19"/>
      <c r="CN99" s="19"/>
      <c r="CO99" s="19"/>
      <c r="CP99" s="19"/>
      <c r="CQ99" s="19"/>
      <c r="CR99" s="19"/>
      <c r="CS99" s="19"/>
      <c r="CT99" s="40"/>
      <c r="CU99" s="19"/>
      <c r="CV99" s="19"/>
      <c r="CW99" s="19"/>
      <c r="CX99" s="19"/>
      <c r="CY99" s="19"/>
      <c r="CZ99" s="19" t="s">
        <v>60</v>
      </c>
      <c r="DA99" s="19"/>
      <c r="DB99" s="19">
        <v>16</v>
      </c>
      <c r="DC99" s="19"/>
      <c r="DD99" s="40"/>
      <c r="DE99" s="19"/>
      <c r="DF99" s="19"/>
      <c r="DG99" s="19"/>
      <c r="DH99" s="19"/>
      <c r="DI99" s="19">
        <v>8</v>
      </c>
      <c r="DJ99" s="19"/>
      <c r="DK99" s="19">
        <v>8</v>
      </c>
      <c r="DL99" s="19"/>
      <c r="DM99" s="40"/>
      <c r="DN99" s="19"/>
      <c r="DO99" s="19"/>
      <c r="DP99" s="19"/>
      <c r="DQ99" s="19"/>
      <c r="DR99" s="19"/>
      <c r="DS99" s="19"/>
      <c r="DT99" s="19"/>
      <c r="DU99" s="19">
        <v>1</v>
      </c>
      <c r="DV99" s="40"/>
      <c r="DW99" s="74">
        <f ca="1" t="shared" si="68"/>
        <v>5.05</v>
      </c>
      <c r="DX99" s="44">
        <f t="shared" si="51"/>
        <v>0</v>
      </c>
      <c r="DY99" s="44">
        <f ca="1" t="shared" si="52"/>
        <v>5.05</v>
      </c>
      <c r="DZ99" s="19">
        <f t="shared" si="53"/>
        <v>92</v>
      </c>
      <c r="EA99" s="19">
        <f t="shared" si="54"/>
        <v>84</v>
      </c>
      <c r="EB99" s="45">
        <f t="shared" si="69"/>
        <v>8</v>
      </c>
      <c r="EC99" s="46">
        <f t="shared" si="56"/>
        <v>0</v>
      </c>
      <c r="ED99" s="19">
        <f t="shared" si="57"/>
        <v>0</v>
      </c>
      <c r="EE99" s="19">
        <f t="shared" si="70"/>
        <v>0</v>
      </c>
      <c r="EF99" s="19">
        <f t="shared" si="71"/>
        <v>0</v>
      </c>
      <c r="EG99" s="19">
        <f t="shared" si="72"/>
        <v>5</v>
      </c>
    </row>
    <row r="100" hidden="1" customHeight="1" spans="1:137">
      <c r="A100" s="32">
        <f t="shared" si="73"/>
        <v>98</v>
      </c>
      <c r="B100" s="31" t="s">
        <v>264</v>
      </c>
      <c r="C100" s="32" t="s">
        <v>52</v>
      </c>
      <c r="D100" s="33" t="s">
        <v>233</v>
      </c>
      <c r="E100" s="33" t="s">
        <v>265</v>
      </c>
      <c r="F100" s="33" t="s">
        <v>246</v>
      </c>
      <c r="G100" s="68">
        <v>43384</v>
      </c>
      <c r="H100" s="59">
        <v>45292</v>
      </c>
      <c r="I100" s="59">
        <v>45658</v>
      </c>
      <c r="J100" s="19">
        <v>0</v>
      </c>
      <c r="K100" s="19">
        <f>ROUND((I100-H100)/365*5,0)*2</f>
        <v>10</v>
      </c>
      <c r="L100" s="19">
        <v>9.5</v>
      </c>
      <c r="M100" s="73">
        <f t="shared" si="64"/>
        <v>0.5</v>
      </c>
      <c r="N100" s="19"/>
      <c r="O100" s="38">
        <v>4.5</v>
      </c>
      <c r="P100" s="39"/>
      <c r="Q100" s="19"/>
      <c r="R100" s="19"/>
      <c r="S100" s="19"/>
      <c r="T100" s="19"/>
      <c r="U100" s="19"/>
      <c r="V100" s="19"/>
      <c r="W100" s="40"/>
      <c r="X100" s="19"/>
      <c r="Y100" s="39"/>
      <c r="Z100" s="19"/>
      <c r="AA100" s="19"/>
      <c r="AB100" s="19"/>
      <c r="AC100" s="19"/>
      <c r="AD100" s="19"/>
      <c r="AE100" s="19"/>
      <c r="AF100" s="40"/>
      <c r="AG100" s="41">
        <f t="shared" si="65"/>
        <v>4.5</v>
      </c>
      <c r="AH100" s="41">
        <f t="shared" si="66"/>
        <v>-4</v>
      </c>
      <c r="AI100" s="41">
        <f t="shared" si="67"/>
        <v>-4</v>
      </c>
      <c r="AJ100" s="19"/>
      <c r="AK100" s="19"/>
      <c r="AL100" s="19"/>
      <c r="AM100" s="19"/>
      <c r="AN100" s="19"/>
      <c r="AO100" s="19"/>
      <c r="AP100" s="19"/>
      <c r="AQ100" s="19"/>
      <c r="AR100" s="40"/>
      <c r="AS100" s="19">
        <v>1</v>
      </c>
      <c r="AT100" s="19"/>
      <c r="AU100" s="19"/>
      <c r="AV100" s="19"/>
      <c r="AW100" s="19"/>
      <c r="AX100" s="19"/>
      <c r="AY100" s="19"/>
      <c r="AZ100" s="19"/>
      <c r="BA100" s="40"/>
      <c r="BB100" s="19">
        <v>1</v>
      </c>
      <c r="BC100" s="19"/>
      <c r="BD100" s="19"/>
      <c r="BE100" s="19"/>
      <c r="BF100" s="19"/>
      <c r="BG100" s="19"/>
      <c r="BH100" s="19"/>
      <c r="BI100" s="19"/>
      <c r="BJ100" s="40"/>
      <c r="BK100" s="19"/>
      <c r="BL100" s="19"/>
      <c r="BM100" s="19"/>
      <c r="BN100" s="19"/>
      <c r="BO100" s="19"/>
      <c r="BP100" s="19"/>
      <c r="BQ100" s="19"/>
      <c r="BR100" s="19"/>
      <c r="BS100" s="40"/>
      <c r="BT100" s="19">
        <v>1</v>
      </c>
      <c r="BU100" s="19"/>
      <c r="BV100" s="19"/>
      <c r="BW100" s="19"/>
      <c r="BX100" s="19"/>
      <c r="BY100" s="19"/>
      <c r="BZ100" s="19"/>
      <c r="CA100" s="19"/>
      <c r="CB100" s="40"/>
      <c r="CC100" s="19">
        <v>2</v>
      </c>
      <c r="CD100" s="19"/>
      <c r="CE100" s="19"/>
      <c r="CF100" s="19"/>
      <c r="CG100" s="19"/>
      <c r="CH100" s="19"/>
      <c r="CI100" s="19"/>
      <c r="CJ100" s="19"/>
      <c r="CK100" s="40"/>
      <c r="CL100" s="19"/>
      <c r="CM100" s="19">
        <v>2</v>
      </c>
      <c r="CN100" s="19"/>
      <c r="CO100" s="19"/>
      <c r="CP100" s="19"/>
      <c r="CQ100" s="19"/>
      <c r="CR100" s="19"/>
      <c r="CS100" s="19"/>
      <c r="CT100" s="40"/>
      <c r="CU100" s="19"/>
      <c r="CV100" s="19"/>
      <c r="CW100" s="19"/>
      <c r="CX100" s="19"/>
      <c r="CY100" s="19"/>
      <c r="CZ100" s="19"/>
      <c r="DA100" s="19"/>
      <c r="DB100" s="19"/>
      <c r="DC100" s="19"/>
      <c r="DD100" s="40"/>
      <c r="DE100" s="19">
        <v>1</v>
      </c>
      <c r="DF100" s="19"/>
      <c r="DG100" s="19"/>
      <c r="DH100" s="19"/>
      <c r="DI100" s="19"/>
      <c r="DJ100" s="19"/>
      <c r="DK100" s="19"/>
      <c r="DL100" s="19"/>
      <c r="DM100" s="40"/>
      <c r="DN100" s="19"/>
      <c r="DO100" s="19">
        <v>22.5</v>
      </c>
      <c r="DP100" s="19"/>
      <c r="DQ100" s="19"/>
      <c r="DR100" s="19"/>
      <c r="DS100" s="19"/>
      <c r="DT100" s="19"/>
      <c r="DU100" s="19"/>
      <c r="DV100" s="40"/>
      <c r="DW100" s="69">
        <f ca="1">ROUND((TODAY()-I100)/365*5,2)*2</f>
        <v>10.1</v>
      </c>
      <c r="DX100" s="44">
        <f t="shared" si="51"/>
        <v>10</v>
      </c>
      <c r="DY100" s="44">
        <f ca="1" t="shared" si="52"/>
        <v>0.0999999999999996</v>
      </c>
      <c r="DZ100" s="19">
        <f t="shared" si="53"/>
        <v>0</v>
      </c>
      <c r="EA100" s="19">
        <f t="shared" si="54"/>
        <v>0</v>
      </c>
      <c r="EB100" s="45">
        <f t="shared" si="69"/>
        <v>0</v>
      </c>
      <c r="EC100" s="46">
        <f t="shared" si="56"/>
        <v>0</v>
      </c>
      <c r="ED100" s="19">
        <f t="shared" si="57"/>
        <v>24.5</v>
      </c>
      <c r="EE100" s="19">
        <f t="shared" si="70"/>
        <v>0</v>
      </c>
      <c r="EF100" s="19">
        <f t="shared" si="71"/>
        <v>0</v>
      </c>
      <c r="EG100" s="19">
        <f t="shared" si="72"/>
        <v>0</v>
      </c>
    </row>
    <row r="101" hidden="1" customHeight="1" spans="1:137">
      <c r="A101" s="32">
        <f t="shared" si="73"/>
        <v>99</v>
      </c>
      <c r="B101" s="31" t="s">
        <v>266</v>
      </c>
      <c r="C101" s="32" t="s">
        <v>52</v>
      </c>
      <c r="D101" s="33" t="s">
        <v>233</v>
      </c>
      <c r="E101" s="33" t="s">
        <v>265</v>
      </c>
      <c r="F101" s="33" t="s">
        <v>248</v>
      </c>
      <c r="G101" s="68">
        <v>43766</v>
      </c>
      <c r="H101" s="59">
        <v>45292</v>
      </c>
      <c r="I101" s="59">
        <v>45658</v>
      </c>
      <c r="J101" s="19">
        <v>0</v>
      </c>
      <c r="K101" s="19">
        <f t="shared" si="63"/>
        <v>5</v>
      </c>
      <c r="L101" s="19">
        <v>2.5</v>
      </c>
      <c r="M101" s="73">
        <f t="shared" si="64"/>
        <v>2.5</v>
      </c>
      <c r="N101" s="19"/>
      <c r="O101" s="38">
        <v>2</v>
      </c>
      <c r="P101" s="39"/>
      <c r="Q101" s="19"/>
      <c r="R101" s="19"/>
      <c r="S101" s="19"/>
      <c r="T101" s="19"/>
      <c r="U101" s="19"/>
      <c r="V101" s="19"/>
      <c r="W101" s="40"/>
      <c r="X101" s="19">
        <v>1.5</v>
      </c>
      <c r="Y101" s="39"/>
      <c r="Z101" s="19">
        <v>0.5</v>
      </c>
      <c r="AA101" s="19"/>
      <c r="AB101" s="19">
        <v>16</v>
      </c>
      <c r="AC101" s="19">
        <v>8</v>
      </c>
      <c r="AD101" s="19">
        <v>16</v>
      </c>
      <c r="AE101" s="19"/>
      <c r="AF101" s="40"/>
      <c r="AG101" s="41">
        <f t="shared" si="65"/>
        <v>3.5</v>
      </c>
      <c r="AH101" s="41">
        <f t="shared" si="66"/>
        <v>-1</v>
      </c>
      <c r="AI101" s="41">
        <f t="shared" si="67"/>
        <v>-1</v>
      </c>
      <c r="AJ101" s="19"/>
      <c r="AK101" s="19"/>
      <c r="AL101" s="19"/>
      <c r="AM101" s="19"/>
      <c r="AN101" s="19">
        <v>16</v>
      </c>
      <c r="AO101" s="19"/>
      <c r="AP101" s="19">
        <v>16</v>
      </c>
      <c r="AQ101" s="19"/>
      <c r="AR101" s="40"/>
      <c r="AS101" s="19"/>
      <c r="AT101" s="19"/>
      <c r="AU101" s="19">
        <v>0.5</v>
      </c>
      <c r="AV101" s="19"/>
      <c r="AW101" s="19"/>
      <c r="AX101" s="19"/>
      <c r="AY101" s="19"/>
      <c r="AZ101" s="19"/>
      <c r="BA101" s="40"/>
      <c r="BB101" s="19"/>
      <c r="BC101" s="19"/>
      <c r="BD101" s="19">
        <v>0.5</v>
      </c>
      <c r="BE101" s="19"/>
      <c r="BF101" s="19">
        <v>16</v>
      </c>
      <c r="BG101" s="19"/>
      <c r="BH101" s="19">
        <v>16</v>
      </c>
      <c r="BI101" s="19"/>
      <c r="BJ101" s="40"/>
      <c r="BK101" s="19"/>
      <c r="BL101" s="19"/>
      <c r="BM101" s="19"/>
      <c r="BN101" s="19"/>
      <c r="BO101" s="19"/>
      <c r="BP101" s="19"/>
      <c r="BQ101" s="19">
        <v>16</v>
      </c>
      <c r="BR101" s="19"/>
      <c r="BS101" s="40"/>
      <c r="BT101" s="19"/>
      <c r="BU101" s="19"/>
      <c r="BV101" s="19"/>
      <c r="BW101" s="19">
        <v>1</v>
      </c>
      <c r="BX101" s="19">
        <v>32</v>
      </c>
      <c r="BY101" s="19"/>
      <c r="BZ101" s="19">
        <v>16</v>
      </c>
      <c r="CA101" s="19"/>
      <c r="CB101" s="40"/>
      <c r="CC101" s="19"/>
      <c r="CD101" s="19">
        <v>8</v>
      </c>
      <c r="CE101" s="19"/>
      <c r="CF101" s="19">
        <v>2</v>
      </c>
      <c r="CG101" s="19">
        <v>16</v>
      </c>
      <c r="CH101" s="19"/>
      <c r="CI101" s="19">
        <v>16</v>
      </c>
      <c r="CJ101" s="19"/>
      <c r="CK101" s="40"/>
      <c r="CL101" s="19"/>
      <c r="CM101" s="19"/>
      <c r="CN101" s="19"/>
      <c r="CO101" s="19"/>
      <c r="CP101" s="19">
        <v>16</v>
      </c>
      <c r="CQ101" s="19"/>
      <c r="CR101" s="19">
        <v>16</v>
      </c>
      <c r="CS101" s="19"/>
      <c r="CT101" s="40"/>
      <c r="CU101" s="19"/>
      <c r="CV101" s="19"/>
      <c r="CW101" s="19"/>
      <c r="CX101" s="19"/>
      <c r="CY101" s="19"/>
      <c r="CZ101" s="19"/>
      <c r="DA101" s="19" t="s">
        <v>60</v>
      </c>
      <c r="DB101" s="19"/>
      <c r="DC101" s="19"/>
      <c r="DD101" s="40"/>
      <c r="DE101" s="19">
        <v>1</v>
      </c>
      <c r="DF101" s="19"/>
      <c r="DG101" s="19">
        <v>1</v>
      </c>
      <c r="DH101" s="19"/>
      <c r="DI101" s="19">
        <v>8</v>
      </c>
      <c r="DJ101" s="19">
        <v>8</v>
      </c>
      <c r="DK101" s="19">
        <v>8</v>
      </c>
      <c r="DL101" s="19"/>
      <c r="DM101" s="40"/>
      <c r="DN101" s="19"/>
      <c r="DO101" s="19"/>
      <c r="DP101" s="19"/>
      <c r="DQ101" s="19"/>
      <c r="DR101" s="19">
        <v>16</v>
      </c>
      <c r="DS101" s="19"/>
      <c r="DT101" s="19">
        <v>16</v>
      </c>
      <c r="DU101" s="19"/>
      <c r="DV101" s="40"/>
      <c r="DW101" s="74">
        <f ca="1" t="shared" si="68"/>
        <v>5.05</v>
      </c>
      <c r="DX101" s="44">
        <f t="shared" si="51"/>
        <v>2</v>
      </c>
      <c r="DY101" s="44">
        <f ca="1" t="shared" si="52"/>
        <v>3.05</v>
      </c>
      <c r="DZ101" s="19">
        <f t="shared" si="53"/>
        <v>160</v>
      </c>
      <c r="EA101" s="19">
        <f t="shared" si="54"/>
        <v>136</v>
      </c>
      <c r="EB101" s="45">
        <f t="shared" si="69"/>
        <v>0</v>
      </c>
      <c r="EC101" s="46">
        <f t="shared" si="56"/>
        <v>32</v>
      </c>
      <c r="ED101" s="19">
        <f t="shared" si="57"/>
        <v>8</v>
      </c>
      <c r="EE101" s="19">
        <f t="shared" si="70"/>
        <v>2.5</v>
      </c>
      <c r="EF101" s="19">
        <f t="shared" si="71"/>
        <v>3</v>
      </c>
      <c r="EG101" s="19">
        <f t="shared" si="72"/>
        <v>0</v>
      </c>
    </row>
    <row r="102" hidden="1" customHeight="1" spans="1:137">
      <c r="A102" s="32">
        <f t="shared" si="73"/>
        <v>100</v>
      </c>
      <c r="B102" s="31" t="s">
        <v>267</v>
      </c>
      <c r="C102" s="32" t="s">
        <v>52</v>
      </c>
      <c r="D102" s="33" t="s">
        <v>233</v>
      </c>
      <c r="E102" s="33" t="s">
        <v>265</v>
      </c>
      <c r="F102" s="33" t="s">
        <v>248</v>
      </c>
      <c r="G102" s="68">
        <v>43906</v>
      </c>
      <c r="H102" s="59">
        <v>45292</v>
      </c>
      <c r="I102" s="59">
        <v>45658</v>
      </c>
      <c r="J102" s="19">
        <v>0</v>
      </c>
      <c r="K102" s="19">
        <f>ROUND((I102-H102)/365*5,0)*2</f>
        <v>10</v>
      </c>
      <c r="L102" s="19">
        <v>10</v>
      </c>
      <c r="M102" s="73">
        <f t="shared" si="64"/>
        <v>0</v>
      </c>
      <c r="N102" s="19"/>
      <c r="O102" s="38">
        <v>7</v>
      </c>
      <c r="P102" s="39"/>
      <c r="Q102" s="19"/>
      <c r="R102" s="19"/>
      <c r="S102" s="19"/>
      <c r="T102" s="19">
        <v>16</v>
      </c>
      <c r="U102" s="19"/>
      <c r="V102" s="19"/>
      <c r="W102" s="40"/>
      <c r="X102" s="19">
        <v>0.5</v>
      </c>
      <c r="Y102" s="39"/>
      <c r="Z102" s="19"/>
      <c r="AA102" s="19"/>
      <c r="AB102" s="19"/>
      <c r="AC102" s="19"/>
      <c r="AD102" s="19"/>
      <c r="AE102" s="19"/>
      <c r="AF102" s="40"/>
      <c r="AG102" s="41">
        <f t="shared" si="65"/>
        <v>7.5</v>
      </c>
      <c r="AH102" s="41">
        <f t="shared" si="66"/>
        <v>-7.5</v>
      </c>
      <c r="AI102" s="41">
        <f t="shared" si="67"/>
        <v>-7.5</v>
      </c>
      <c r="AJ102" s="19"/>
      <c r="AK102" s="19"/>
      <c r="AL102" s="19"/>
      <c r="AM102" s="19"/>
      <c r="AN102" s="19">
        <v>32</v>
      </c>
      <c r="AO102" s="19"/>
      <c r="AP102" s="19">
        <v>32</v>
      </c>
      <c r="AQ102" s="19"/>
      <c r="AR102" s="40"/>
      <c r="AS102" s="19">
        <v>2.5</v>
      </c>
      <c r="AT102" s="19"/>
      <c r="AU102" s="19"/>
      <c r="AV102" s="19"/>
      <c r="AW102" s="19"/>
      <c r="AX102" s="19">
        <v>4</v>
      </c>
      <c r="AY102" s="19"/>
      <c r="AZ102" s="19"/>
      <c r="BA102" s="40"/>
      <c r="BB102" s="19"/>
      <c r="BC102" s="19"/>
      <c r="BD102" s="19"/>
      <c r="BE102" s="19"/>
      <c r="BF102" s="19"/>
      <c r="BG102" s="19"/>
      <c r="BH102" s="19"/>
      <c r="BI102" s="19"/>
      <c r="BJ102" s="40"/>
      <c r="BK102" s="19"/>
      <c r="BL102" s="19"/>
      <c r="BM102" s="19"/>
      <c r="BN102" s="19"/>
      <c r="BO102" s="19"/>
      <c r="BP102" s="19"/>
      <c r="BQ102" s="19"/>
      <c r="BR102" s="19"/>
      <c r="BS102" s="40"/>
      <c r="BT102" s="19"/>
      <c r="BU102" s="19">
        <v>3</v>
      </c>
      <c r="BV102" s="19"/>
      <c r="BW102" s="19"/>
      <c r="BX102" s="19"/>
      <c r="BY102" s="19"/>
      <c r="BZ102" s="19"/>
      <c r="CA102" s="19"/>
      <c r="CB102" s="40"/>
      <c r="CC102" s="19"/>
      <c r="CD102" s="19">
        <v>5</v>
      </c>
      <c r="CE102" s="19"/>
      <c r="CF102" s="19"/>
      <c r="CG102" s="19">
        <v>16</v>
      </c>
      <c r="CH102" s="19"/>
      <c r="CI102" s="19">
        <v>16</v>
      </c>
      <c r="CJ102" s="19"/>
      <c r="CK102" s="40"/>
      <c r="CL102" s="19"/>
      <c r="CM102" s="19">
        <v>16</v>
      </c>
      <c r="CN102" s="19"/>
      <c r="CO102" s="19"/>
      <c r="CP102" s="19">
        <v>16</v>
      </c>
      <c r="CQ102" s="19"/>
      <c r="CR102" s="19">
        <v>16</v>
      </c>
      <c r="CS102" s="19"/>
      <c r="CT102" s="40"/>
      <c r="CU102" s="19"/>
      <c r="CV102" s="19"/>
      <c r="CW102" s="19"/>
      <c r="CX102" s="19"/>
      <c r="CY102" s="19"/>
      <c r="CZ102" s="19" t="s">
        <v>151</v>
      </c>
      <c r="DA102" s="19"/>
      <c r="DB102" s="19">
        <v>16</v>
      </c>
      <c r="DC102" s="19"/>
      <c r="DD102" s="40"/>
      <c r="DE102" s="19"/>
      <c r="DF102" s="19">
        <v>3</v>
      </c>
      <c r="DG102" s="19"/>
      <c r="DH102" s="19"/>
      <c r="DI102" s="19">
        <v>16</v>
      </c>
      <c r="DJ102" s="19"/>
      <c r="DK102" s="19">
        <v>16</v>
      </c>
      <c r="DL102" s="19"/>
      <c r="DM102" s="40"/>
      <c r="DN102" s="19"/>
      <c r="DO102" s="19"/>
      <c r="DP102" s="19"/>
      <c r="DQ102" s="19"/>
      <c r="DR102" s="19">
        <v>16</v>
      </c>
      <c r="DS102" s="19"/>
      <c r="DT102" s="19">
        <v>16</v>
      </c>
      <c r="DU102" s="19"/>
      <c r="DV102" s="40"/>
      <c r="DW102" s="69">
        <f ca="1">ROUND((TODAY()-I102)/365*5,2)*2</f>
        <v>10.1</v>
      </c>
      <c r="DX102" s="44">
        <f t="shared" si="51"/>
        <v>10</v>
      </c>
      <c r="DY102" s="44">
        <f ca="1" t="shared" si="52"/>
        <v>0.0999999999999996</v>
      </c>
      <c r="DZ102" s="19">
        <f t="shared" si="53"/>
        <v>132</v>
      </c>
      <c r="EA102" s="19">
        <f t="shared" si="54"/>
        <v>112</v>
      </c>
      <c r="EB102" s="45">
        <f t="shared" si="69"/>
        <v>0</v>
      </c>
      <c r="EC102" s="46">
        <f t="shared" si="56"/>
        <v>16</v>
      </c>
      <c r="ED102" s="19">
        <f t="shared" si="57"/>
        <v>27</v>
      </c>
      <c r="EE102" s="19">
        <f t="shared" si="70"/>
        <v>0</v>
      </c>
      <c r="EF102" s="19">
        <f t="shared" si="71"/>
        <v>0</v>
      </c>
      <c r="EG102" s="19">
        <f t="shared" si="72"/>
        <v>0</v>
      </c>
    </row>
    <row r="103" hidden="1" customHeight="1" spans="1:137">
      <c r="A103" s="32">
        <f t="shared" si="73"/>
        <v>101</v>
      </c>
      <c r="B103" s="31" t="s">
        <v>268</v>
      </c>
      <c r="C103" s="32" t="s">
        <v>52</v>
      </c>
      <c r="D103" s="33" t="s">
        <v>250</v>
      </c>
      <c r="E103" s="33" t="s">
        <v>269</v>
      </c>
      <c r="F103" s="33" t="s">
        <v>235</v>
      </c>
      <c r="G103" s="68">
        <v>43215</v>
      </c>
      <c r="H103" s="59">
        <v>45292</v>
      </c>
      <c r="I103" s="59">
        <v>45658</v>
      </c>
      <c r="J103" s="19">
        <v>0</v>
      </c>
      <c r="K103" s="19">
        <f t="shared" si="63"/>
        <v>5</v>
      </c>
      <c r="L103" s="19">
        <v>5</v>
      </c>
      <c r="M103" s="73">
        <f t="shared" si="64"/>
        <v>0</v>
      </c>
      <c r="N103" s="19"/>
      <c r="O103" s="38"/>
      <c r="P103" s="39"/>
      <c r="Q103" s="19"/>
      <c r="R103" s="19"/>
      <c r="S103" s="19"/>
      <c r="T103" s="19"/>
      <c r="U103" s="19"/>
      <c r="V103" s="19"/>
      <c r="W103" s="40"/>
      <c r="X103" s="19">
        <v>3</v>
      </c>
      <c r="Y103" s="39"/>
      <c r="Z103" s="19"/>
      <c r="AA103" s="19"/>
      <c r="AB103" s="19"/>
      <c r="AC103" s="19"/>
      <c r="AD103" s="19"/>
      <c r="AE103" s="19"/>
      <c r="AF103" s="40"/>
      <c r="AG103" s="41">
        <f t="shared" si="65"/>
        <v>3</v>
      </c>
      <c r="AH103" s="41">
        <f t="shared" si="66"/>
        <v>-3</v>
      </c>
      <c r="AI103" s="41">
        <f t="shared" si="67"/>
        <v>-3</v>
      </c>
      <c r="AJ103" s="19"/>
      <c r="AK103" s="19">
        <v>5</v>
      </c>
      <c r="AL103" s="19"/>
      <c r="AM103" s="19"/>
      <c r="AN103" s="19"/>
      <c r="AO103" s="19"/>
      <c r="AP103" s="19"/>
      <c r="AQ103" s="19"/>
      <c r="AR103" s="40"/>
      <c r="AS103" s="19"/>
      <c r="AT103" s="19"/>
      <c r="AU103" s="19"/>
      <c r="AV103" s="19"/>
      <c r="AW103" s="19">
        <v>16</v>
      </c>
      <c r="AX103" s="19"/>
      <c r="AY103" s="19">
        <v>16</v>
      </c>
      <c r="AZ103" s="19"/>
      <c r="BA103" s="40"/>
      <c r="BB103" s="19"/>
      <c r="BC103" s="19"/>
      <c r="BD103" s="19"/>
      <c r="BE103" s="19"/>
      <c r="BF103" s="19"/>
      <c r="BG103" s="19"/>
      <c r="BH103" s="19"/>
      <c r="BI103" s="19"/>
      <c r="BJ103" s="40"/>
      <c r="BK103" s="19"/>
      <c r="BL103" s="19"/>
      <c r="BM103" s="19"/>
      <c r="BN103" s="19"/>
      <c r="BO103" s="19"/>
      <c r="BP103" s="19"/>
      <c r="BQ103" s="19"/>
      <c r="BR103" s="19"/>
      <c r="BS103" s="40"/>
      <c r="BT103" s="19">
        <v>1</v>
      </c>
      <c r="BU103" s="19">
        <v>4</v>
      </c>
      <c r="BV103" s="19"/>
      <c r="BW103" s="19"/>
      <c r="BX103" s="19"/>
      <c r="BY103" s="19"/>
      <c r="BZ103" s="19"/>
      <c r="CA103" s="19"/>
      <c r="CB103" s="40"/>
      <c r="CC103" s="19"/>
      <c r="CD103" s="19"/>
      <c r="CE103" s="19"/>
      <c r="CF103" s="19"/>
      <c r="CG103" s="19">
        <v>5.5</v>
      </c>
      <c r="CH103" s="19"/>
      <c r="CI103" s="19">
        <v>16</v>
      </c>
      <c r="CJ103" s="19"/>
      <c r="CK103" s="40"/>
      <c r="CL103" s="19"/>
      <c r="CM103" s="19"/>
      <c r="CN103" s="19"/>
      <c r="CO103" s="19"/>
      <c r="CP103" s="19">
        <v>2.5</v>
      </c>
      <c r="CQ103" s="19"/>
      <c r="CR103" s="19"/>
      <c r="CS103" s="19"/>
      <c r="CT103" s="40"/>
      <c r="CU103" s="19"/>
      <c r="CV103" s="19"/>
      <c r="CW103" s="19"/>
      <c r="CX103" s="19"/>
      <c r="CY103" s="19"/>
      <c r="CZ103" s="19"/>
      <c r="DA103" s="19"/>
      <c r="DB103" s="19"/>
      <c r="DC103" s="19"/>
      <c r="DD103" s="40"/>
      <c r="DE103" s="19"/>
      <c r="DF103" s="19">
        <v>5</v>
      </c>
      <c r="DG103" s="19"/>
      <c r="DH103" s="19"/>
      <c r="DI103" s="19"/>
      <c r="DJ103" s="19"/>
      <c r="DK103" s="19"/>
      <c r="DL103" s="19"/>
      <c r="DM103" s="40"/>
      <c r="DN103" s="19"/>
      <c r="DO103" s="19"/>
      <c r="DP103" s="19"/>
      <c r="DQ103" s="19"/>
      <c r="DR103" s="19"/>
      <c r="DS103" s="19"/>
      <c r="DT103" s="19"/>
      <c r="DU103" s="19"/>
      <c r="DV103" s="40"/>
      <c r="DW103" s="74">
        <f ca="1" t="shared" si="68"/>
        <v>5.05</v>
      </c>
      <c r="DX103" s="44">
        <f t="shared" si="51"/>
        <v>4</v>
      </c>
      <c r="DY103" s="44">
        <f ca="1" t="shared" si="52"/>
        <v>1.05</v>
      </c>
      <c r="DZ103" s="19">
        <f t="shared" si="53"/>
        <v>32</v>
      </c>
      <c r="EA103" s="19">
        <f t="shared" si="54"/>
        <v>24</v>
      </c>
      <c r="EB103" s="45">
        <f t="shared" si="69"/>
        <v>8</v>
      </c>
      <c r="EC103" s="46">
        <f t="shared" si="56"/>
        <v>0</v>
      </c>
      <c r="ED103" s="19">
        <f t="shared" si="57"/>
        <v>14</v>
      </c>
      <c r="EE103" s="19">
        <f t="shared" si="70"/>
        <v>0</v>
      </c>
      <c r="EF103" s="19">
        <f t="shared" si="71"/>
        <v>0</v>
      </c>
      <c r="EG103" s="19">
        <f t="shared" si="72"/>
        <v>0</v>
      </c>
    </row>
    <row r="104" hidden="1" customHeight="1" spans="1:137">
      <c r="A104" s="32">
        <f t="shared" si="73"/>
        <v>102</v>
      </c>
      <c r="B104" s="31" t="s">
        <v>270</v>
      </c>
      <c r="C104" s="32" t="s">
        <v>52</v>
      </c>
      <c r="D104" s="33" t="s">
        <v>250</v>
      </c>
      <c r="E104" s="33" t="s">
        <v>269</v>
      </c>
      <c r="F104" s="33" t="s">
        <v>271</v>
      </c>
      <c r="G104" s="68">
        <v>43724</v>
      </c>
      <c r="H104" s="59">
        <v>45292</v>
      </c>
      <c r="I104" s="59">
        <v>45658</v>
      </c>
      <c r="J104" s="19">
        <v>0</v>
      </c>
      <c r="K104" s="19">
        <f t="shared" si="63"/>
        <v>5</v>
      </c>
      <c r="L104" s="19">
        <v>4</v>
      </c>
      <c r="M104" s="73">
        <f t="shared" si="64"/>
        <v>1</v>
      </c>
      <c r="N104" s="19"/>
      <c r="O104" s="38">
        <v>2</v>
      </c>
      <c r="P104" s="39"/>
      <c r="Q104" s="19"/>
      <c r="R104" s="19"/>
      <c r="S104" s="19">
        <v>16</v>
      </c>
      <c r="T104" s="19"/>
      <c r="U104" s="19">
        <v>16</v>
      </c>
      <c r="V104" s="19"/>
      <c r="W104" s="40"/>
      <c r="X104" s="19"/>
      <c r="Y104" s="39"/>
      <c r="Z104" s="19"/>
      <c r="AA104" s="19">
        <v>8</v>
      </c>
      <c r="AB104" s="19"/>
      <c r="AC104" s="19"/>
      <c r="AD104" s="19"/>
      <c r="AE104" s="19"/>
      <c r="AF104" s="40"/>
      <c r="AG104" s="41">
        <f t="shared" si="65"/>
        <v>2</v>
      </c>
      <c r="AH104" s="41">
        <f t="shared" si="66"/>
        <v>-1</v>
      </c>
      <c r="AI104" s="41">
        <f t="shared" si="67"/>
        <v>-1</v>
      </c>
      <c r="AJ104" s="19"/>
      <c r="AK104" s="19"/>
      <c r="AL104" s="19"/>
      <c r="AM104" s="19"/>
      <c r="AN104" s="19"/>
      <c r="AO104" s="19"/>
      <c r="AP104" s="19"/>
      <c r="AQ104" s="19"/>
      <c r="AR104" s="40"/>
      <c r="AS104" s="19"/>
      <c r="AT104" s="19"/>
      <c r="AU104" s="19"/>
      <c r="AV104" s="19"/>
      <c r="AW104" s="19">
        <v>16</v>
      </c>
      <c r="AX104" s="19"/>
      <c r="AY104" s="19">
        <v>16</v>
      </c>
      <c r="AZ104" s="19"/>
      <c r="BA104" s="40"/>
      <c r="BB104" s="19"/>
      <c r="BC104" s="19"/>
      <c r="BD104" s="19"/>
      <c r="BE104" s="19"/>
      <c r="BF104" s="19"/>
      <c r="BG104" s="19"/>
      <c r="BH104" s="19"/>
      <c r="BI104" s="19"/>
      <c r="BJ104" s="40"/>
      <c r="BK104" s="19"/>
      <c r="BL104" s="19"/>
      <c r="BM104" s="19"/>
      <c r="BN104" s="19"/>
      <c r="BO104" s="19">
        <v>8</v>
      </c>
      <c r="BP104" s="19"/>
      <c r="BQ104" s="19">
        <v>8</v>
      </c>
      <c r="BR104" s="19"/>
      <c r="BS104" s="40"/>
      <c r="BT104" s="19">
        <v>1</v>
      </c>
      <c r="BU104" s="19"/>
      <c r="BV104" s="19"/>
      <c r="BW104" s="19"/>
      <c r="BX104" s="19"/>
      <c r="BY104" s="19"/>
      <c r="BZ104" s="19"/>
      <c r="CA104" s="19"/>
      <c r="CB104" s="40"/>
      <c r="CC104" s="19">
        <v>1</v>
      </c>
      <c r="CD104" s="19"/>
      <c r="CE104" s="19"/>
      <c r="CF104" s="19"/>
      <c r="CG104" s="19">
        <v>8</v>
      </c>
      <c r="CH104" s="19"/>
      <c r="CI104" s="19">
        <v>8</v>
      </c>
      <c r="CJ104" s="19"/>
      <c r="CK104" s="40"/>
      <c r="CL104" s="19"/>
      <c r="CM104" s="19"/>
      <c r="CN104" s="19"/>
      <c r="CO104" s="19"/>
      <c r="CP104" s="19">
        <v>16</v>
      </c>
      <c r="CQ104" s="19"/>
      <c r="CR104" s="19">
        <v>16</v>
      </c>
      <c r="CS104" s="19"/>
      <c r="CT104" s="40"/>
      <c r="CU104" s="19"/>
      <c r="CV104" s="19"/>
      <c r="CW104" s="19"/>
      <c r="CX104" s="19"/>
      <c r="CY104" s="19"/>
      <c r="CZ104" s="19" t="s">
        <v>60</v>
      </c>
      <c r="DA104" s="19"/>
      <c r="DB104" s="19">
        <v>8</v>
      </c>
      <c r="DC104" s="19"/>
      <c r="DD104" s="40"/>
      <c r="DE104" s="19"/>
      <c r="DF104" s="19"/>
      <c r="DG104" s="19"/>
      <c r="DH104" s="19"/>
      <c r="DI104" s="19">
        <v>16</v>
      </c>
      <c r="DJ104" s="19"/>
      <c r="DK104" s="19">
        <v>16</v>
      </c>
      <c r="DL104" s="19" t="s">
        <v>63</v>
      </c>
      <c r="DM104" s="40"/>
      <c r="DN104" s="19"/>
      <c r="DO104" s="19"/>
      <c r="DP104" s="19"/>
      <c r="DQ104" s="19"/>
      <c r="DR104" s="19"/>
      <c r="DS104" s="19"/>
      <c r="DT104" s="19"/>
      <c r="DU104" s="19">
        <v>1</v>
      </c>
      <c r="DV104" s="40"/>
      <c r="DW104" s="74">
        <f ca="1" t="shared" si="68"/>
        <v>5.05</v>
      </c>
      <c r="DX104" s="44">
        <f t="shared" si="51"/>
        <v>3</v>
      </c>
      <c r="DY104" s="44">
        <f ca="1" t="shared" si="52"/>
        <v>2.05</v>
      </c>
      <c r="DZ104" s="19">
        <f t="shared" si="53"/>
        <v>88</v>
      </c>
      <c r="EA104" s="19">
        <f t="shared" si="54"/>
        <v>88</v>
      </c>
      <c r="EB104" s="45">
        <f t="shared" si="69"/>
        <v>0</v>
      </c>
      <c r="EC104" s="46">
        <f t="shared" si="56"/>
        <v>0</v>
      </c>
      <c r="ED104" s="19">
        <f t="shared" si="57"/>
        <v>0</v>
      </c>
      <c r="EE104" s="19">
        <f t="shared" si="70"/>
        <v>0</v>
      </c>
      <c r="EF104" s="19">
        <f t="shared" si="71"/>
        <v>8</v>
      </c>
      <c r="EG104" s="19">
        <f t="shared" si="72"/>
        <v>2</v>
      </c>
    </row>
    <row r="105" hidden="1" customHeight="1" spans="1:137">
      <c r="A105" s="32">
        <f t="shared" ref="A105:A122" si="74">ROW()-2</f>
        <v>103</v>
      </c>
      <c r="B105" s="31" t="s">
        <v>272</v>
      </c>
      <c r="C105" s="32" t="s">
        <v>52</v>
      </c>
      <c r="D105" s="33" t="s">
        <v>250</v>
      </c>
      <c r="E105" s="33" t="s">
        <v>273</v>
      </c>
      <c r="F105" s="33" t="s">
        <v>235</v>
      </c>
      <c r="G105" s="68">
        <v>44151</v>
      </c>
      <c r="H105" s="59">
        <v>45292</v>
      </c>
      <c r="I105" s="59">
        <v>45658</v>
      </c>
      <c r="J105" s="19">
        <v>0</v>
      </c>
      <c r="K105" s="19">
        <f t="shared" si="63"/>
        <v>5</v>
      </c>
      <c r="L105" s="19">
        <v>2</v>
      </c>
      <c r="M105" s="73">
        <f t="shared" si="64"/>
        <v>3</v>
      </c>
      <c r="N105" s="19"/>
      <c r="O105" s="38"/>
      <c r="P105" s="39"/>
      <c r="Q105" s="19"/>
      <c r="R105" s="19"/>
      <c r="S105" s="19"/>
      <c r="T105" s="19"/>
      <c r="U105" s="19"/>
      <c r="V105" s="19"/>
      <c r="W105" s="40"/>
      <c r="X105" s="19">
        <v>1.5</v>
      </c>
      <c r="Y105" s="39"/>
      <c r="Z105" s="19"/>
      <c r="AA105" s="19"/>
      <c r="AB105" s="19"/>
      <c r="AC105" s="19"/>
      <c r="AD105" s="19"/>
      <c r="AE105" s="19"/>
      <c r="AF105" s="40"/>
      <c r="AG105" s="41">
        <f t="shared" si="65"/>
        <v>1.5</v>
      </c>
      <c r="AH105" s="41">
        <f t="shared" si="66"/>
        <v>1.5</v>
      </c>
      <c r="AI105" s="41">
        <f t="shared" si="67"/>
        <v>0</v>
      </c>
      <c r="AJ105" s="19"/>
      <c r="AK105" s="19"/>
      <c r="AL105" s="19"/>
      <c r="AM105" s="19"/>
      <c r="AN105" s="19">
        <v>12</v>
      </c>
      <c r="AO105" s="19"/>
      <c r="AP105" s="19">
        <v>12</v>
      </c>
      <c r="AQ105" s="19"/>
      <c r="AR105" s="40"/>
      <c r="AS105" s="19"/>
      <c r="AT105" s="19"/>
      <c r="AU105" s="19"/>
      <c r="AV105" s="19"/>
      <c r="AW105" s="19">
        <v>4</v>
      </c>
      <c r="AX105" s="19"/>
      <c r="AY105" s="19">
        <v>4</v>
      </c>
      <c r="AZ105" s="19"/>
      <c r="BA105" s="40"/>
      <c r="BB105" s="19"/>
      <c r="BC105" s="19"/>
      <c r="BD105" s="19"/>
      <c r="BE105" s="19"/>
      <c r="BF105" s="19">
        <v>8</v>
      </c>
      <c r="BG105" s="19"/>
      <c r="BH105" s="19">
        <v>8</v>
      </c>
      <c r="BI105" s="19"/>
      <c r="BJ105" s="40"/>
      <c r="BK105" s="19">
        <v>1.5</v>
      </c>
      <c r="BL105" s="19"/>
      <c r="BM105" s="19"/>
      <c r="BN105" s="19"/>
      <c r="BO105" s="19">
        <v>8</v>
      </c>
      <c r="BP105" s="19"/>
      <c r="BQ105" s="19">
        <v>8</v>
      </c>
      <c r="BR105" s="19"/>
      <c r="BS105" s="40"/>
      <c r="BT105" s="19"/>
      <c r="BU105" s="19"/>
      <c r="BV105" s="19"/>
      <c r="BW105" s="19"/>
      <c r="BX105" s="19"/>
      <c r="BY105" s="19"/>
      <c r="BZ105" s="19"/>
      <c r="CA105" s="19"/>
      <c r="CB105" s="40"/>
      <c r="CC105" s="19">
        <v>0.5</v>
      </c>
      <c r="CD105" s="19"/>
      <c r="CE105" s="19"/>
      <c r="CF105" s="19"/>
      <c r="CG105" s="19">
        <v>8</v>
      </c>
      <c r="CH105" s="19"/>
      <c r="CI105" s="19">
        <v>8</v>
      </c>
      <c r="CJ105" s="19"/>
      <c r="CK105" s="40"/>
      <c r="CL105" s="19"/>
      <c r="CM105" s="19">
        <v>16</v>
      </c>
      <c r="CN105" s="19"/>
      <c r="CO105" s="19"/>
      <c r="CP105" s="19">
        <v>24</v>
      </c>
      <c r="CQ105" s="19"/>
      <c r="CR105" s="19">
        <v>24</v>
      </c>
      <c r="CS105" s="19"/>
      <c r="CT105" s="40"/>
      <c r="CU105" s="19"/>
      <c r="CV105" s="19" t="s">
        <v>225</v>
      </c>
      <c r="CW105" s="19" t="s">
        <v>151</v>
      </c>
      <c r="CX105" s="19"/>
      <c r="CY105" s="19"/>
      <c r="CZ105" s="19" t="s">
        <v>151</v>
      </c>
      <c r="DA105" s="19"/>
      <c r="DB105" s="19">
        <v>16</v>
      </c>
      <c r="DC105" s="19"/>
      <c r="DD105" s="40"/>
      <c r="DE105" s="19"/>
      <c r="DF105" s="19"/>
      <c r="DG105" s="19"/>
      <c r="DH105" s="19"/>
      <c r="DI105" s="19"/>
      <c r="DJ105" s="19"/>
      <c r="DK105" s="19"/>
      <c r="DL105" s="19"/>
      <c r="DM105" s="40"/>
      <c r="DN105" s="19"/>
      <c r="DO105" s="19"/>
      <c r="DP105" s="19"/>
      <c r="DQ105" s="19"/>
      <c r="DR105" s="19"/>
      <c r="DS105" s="19"/>
      <c r="DT105" s="19"/>
      <c r="DU105" s="19"/>
      <c r="DV105" s="40"/>
      <c r="DW105" s="74">
        <f ca="1" t="shared" ref="DW105:DW129" si="75">ROUND((TODAY()-I105)/365*5,2)</f>
        <v>5.05</v>
      </c>
      <c r="DX105" s="44">
        <f t="shared" ref="DX105:DX125" si="76">-AI105+AJ105+AS105+BB105+BK105+BT105+CC105+CL105+CV105+DE105+DN105</f>
        <v>5</v>
      </c>
      <c r="DY105" s="44">
        <f ca="1" t="shared" ref="DY105:DY167" si="77">DW105-DX105</f>
        <v>0.0499999999999998</v>
      </c>
      <c r="DZ105" s="19">
        <f t="shared" ref="DZ105:DZ167" si="78">T105+U105+AC105+AD105+AO105+AP105+AX105+AY105++BG105+BH105+BP105+BQ105+BY105+BZ105+CH105+CI105+CQ105+CR105+DA105+DB105+DJ105+DK105+DS105+DT105</f>
        <v>80</v>
      </c>
      <c r="EA105" s="19">
        <f t="shared" ref="EA105:EA167" si="79">S105+AB105+AN105+AW105+BF105+BO105+BX105+CG105+CP105+CZ105+DI105+DR105</f>
        <v>80</v>
      </c>
      <c r="EB105" s="45">
        <f t="shared" si="69"/>
        <v>0</v>
      </c>
      <c r="EC105" s="46">
        <f t="shared" ref="EC105:EC167" si="80">T105+AC105+AO105+BG105+BP105+BY105+CH105+CQ105+DA105+DA105+DJ105+DS105</f>
        <v>0</v>
      </c>
      <c r="ED105" s="19">
        <f t="shared" ref="ED105:ED167" si="81">P105+Y105+AK105+AT105+BC105+BL105+BU105+CD105+CM105+CW105+DF105+DO105</f>
        <v>32</v>
      </c>
      <c r="EE105" s="19">
        <f t="shared" si="70"/>
        <v>0</v>
      </c>
      <c r="EF105" s="19">
        <f t="shared" si="71"/>
        <v>0</v>
      </c>
      <c r="EG105" s="19">
        <f t="shared" ref="EG105:EG167" si="82">V105+AE105+AQ105+AZ105+BI105+BR105+CA105+CJ105+CS105+DC105+DL105+DU105</f>
        <v>0</v>
      </c>
    </row>
    <row r="106" hidden="1" customHeight="1" spans="1:137">
      <c r="A106" s="32">
        <f t="shared" si="74"/>
        <v>104</v>
      </c>
      <c r="B106" s="31" t="s">
        <v>274</v>
      </c>
      <c r="C106" s="32" t="s">
        <v>52</v>
      </c>
      <c r="D106" s="33" t="s">
        <v>237</v>
      </c>
      <c r="E106" s="33" t="s">
        <v>245</v>
      </c>
      <c r="F106" s="33" t="s">
        <v>275</v>
      </c>
      <c r="G106" s="68">
        <v>43353</v>
      </c>
      <c r="H106" s="59">
        <v>45292</v>
      </c>
      <c r="I106" s="59">
        <v>45658</v>
      </c>
      <c r="J106" s="19">
        <v>0</v>
      </c>
      <c r="K106" s="19">
        <f t="shared" si="63"/>
        <v>5</v>
      </c>
      <c r="L106" s="19">
        <v>5</v>
      </c>
      <c r="M106" s="73">
        <f t="shared" si="64"/>
        <v>0</v>
      </c>
      <c r="N106" s="19"/>
      <c r="O106" s="38"/>
      <c r="P106" s="39"/>
      <c r="Q106" s="19"/>
      <c r="R106" s="19"/>
      <c r="S106" s="19"/>
      <c r="T106" s="19">
        <v>8</v>
      </c>
      <c r="U106" s="19"/>
      <c r="V106" s="19"/>
      <c r="W106" s="40"/>
      <c r="X106" s="19"/>
      <c r="Y106" s="39"/>
      <c r="Z106" s="19"/>
      <c r="AA106" s="19"/>
      <c r="AB106" s="19"/>
      <c r="AC106" s="19">
        <v>16</v>
      </c>
      <c r="AD106" s="19"/>
      <c r="AE106" s="19"/>
      <c r="AF106" s="40"/>
      <c r="AG106" s="41">
        <f t="shared" si="65"/>
        <v>0</v>
      </c>
      <c r="AH106" s="41">
        <f t="shared" si="66"/>
        <v>0</v>
      </c>
      <c r="AI106" s="41">
        <f t="shared" si="67"/>
        <v>0</v>
      </c>
      <c r="AJ106" s="19"/>
      <c r="AK106" s="19"/>
      <c r="AL106" s="19"/>
      <c r="AM106" s="19"/>
      <c r="AN106" s="19"/>
      <c r="AO106" s="19">
        <v>32</v>
      </c>
      <c r="AP106" s="19"/>
      <c r="AQ106" s="19"/>
      <c r="AR106" s="40"/>
      <c r="AS106" s="19"/>
      <c r="AT106" s="19"/>
      <c r="AU106" s="19"/>
      <c r="AV106" s="19"/>
      <c r="AW106" s="19"/>
      <c r="AX106" s="19">
        <v>8</v>
      </c>
      <c r="AY106" s="19"/>
      <c r="AZ106" s="19"/>
      <c r="BA106" s="40"/>
      <c r="BB106" s="19">
        <v>1</v>
      </c>
      <c r="BC106" s="19"/>
      <c r="BD106" s="19"/>
      <c r="BE106" s="19"/>
      <c r="BF106" s="19"/>
      <c r="BG106" s="19">
        <v>16</v>
      </c>
      <c r="BH106" s="19"/>
      <c r="BI106" s="19"/>
      <c r="BJ106" s="40"/>
      <c r="BK106" s="19"/>
      <c r="BL106" s="19"/>
      <c r="BM106" s="19"/>
      <c r="BN106" s="19"/>
      <c r="BO106" s="19"/>
      <c r="BP106" s="19">
        <v>32</v>
      </c>
      <c r="BQ106" s="19"/>
      <c r="BR106" s="19"/>
      <c r="BS106" s="40"/>
      <c r="BT106" s="19"/>
      <c r="BU106" s="19"/>
      <c r="BV106" s="19"/>
      <c r="BW106" s="19"/>
      <c r="BX106" s="19"/>
      <c r="BY106" s="19">
        <v>8</v>
      </c>
      <c r="BZ106" s="19"/>
      <c r="CA106" s="19"/>
      <c r="CB106" s="40"/>
      <c r="CC106" s="19"/>
      <c r="CD106" s="19"/>
      <c r="CE106" s="19"/>
      <c r="CF106" s="19"/>
      <c r="CG106" s="19"/>
      <c r="CH106" s="19">
        <v>16</v>
      </c>
      <c r="CI106" s="19"/>
      <c r="CJ106" s="19"/>
      <c r="CK106" s="40"/>
      <c r="CL106" s="19"/>
      <c r="CM106" s="19"/>
      <c r="CN106" s="19"/>
      <c r="CO106" s="19"/>
      <c r="CP106" s="19"/>
      <c r="CQ106" s="19">
        <v>40</v>
      </c>
      <c r="CR106" s="19"/>
      <c r="CS106" s="19"/>
      <c r="CT106" s="40"/>
      <c r="CU106" s="19"/>
      <c r="CV106" s="19" t="s">
        <v>225</v>
      </c>
      <c r="CW106" s="19"/>
      <c r="CX106" s="19"/>
      <c r="CY106" s="19"/>
      <c r="CZ106" s="19"/>
      <c r="DA106" s="19" t="s">
        <v>151</v>
      </c>
      <c r="DB106" s="19"/>
      <c r="DC106" s="19"/>
      <c r="DD106" s="40"/>
      <c r="DE106" s="19"/>
      <c r="DF106" s="19"/>
      <c r="DG106" s="19"/>
      <c r="DH106" s="19"/>
      <c r="DI106" s="19"/>
      <c r="DJ106" s="19">
        <v>16</v>
      </c>
      <c r="DK106" s="19"/>
      <c r="DL106" s="19"/>
      <c r="DM106" s="40"/>
      <c r="DN106" s="19">
        <v>1</v>
      </c>
      <c r="DO106" s="19"/>
      <c r="DP106" s="19"/>
      <c r="DQ106" s="19"/>
      <c r="DR106" s="19"/>
      <c r="DS106" s="19"/>
      <c r="DT106" s="19"/>
      <c r="DU106" s="19"/>
      <c r="DV106" s="40"/>
      <c r="DW106" s="74">
        <f ca="1" t="shared" si="75"/>
        <v>5.05</v>
      </c>
      <c r="DX106" s="44">
        <f t="shared" si="76"/>
        <v>5</v>
      </c>
      <c r="DY106" s="44">
        <f ca="1" t="shared" si="77"/>
        <v>0.0499999999999998</v>
      </c>
      <c r="DZ106" s="19">
        <f t="shared" si="78"/>
        <v>208</v>
      </c>
      <c r="EA106" s="19">
        <f t="shared" si="79"/>
        <v>0</v>
      </c>
      <c r="EB106" s="45">
        <f t="shared" si="69"/>
        <v>0</v>
      </c>
      <c r="EC106" s="46">
        <f t="shared" si="80"/>
        <v>216</v>
      </c>
      <c r="ED106" s="19">
        <f t="shared" si="81"/>
        <v>0</v>
      </c>
      <c r="EE106" s="19">
        <f t="shared" si="70"/>
        <v>0</v>
      </c>
      <c r="EF106" s="19">
        <f t="shared" si="71"/>
        <v>0</v>
      </c>
      <c r="EG106" s="19">
        <f t="shared" si="82"/>
        <v>0</v>
      </c>
    </row>
    <row r="107" hidden="1" customHeight="1" spans="1:137">
      <c r="A107" s="32">
        <f t="shared" si="74"/>
        <v>105</v>
      </c>
      <c r="B107" s="31" t="s">
        <v>276</v>
      </c>
      <c r="C107" s="32" t="s">
        <v>52</v>
      </c>
      <c r="D107" s="33" t="s">
        <v>250</v>
      </c>
      <c r="E107" s="33" t="s">
        <v>251</v>
      </c>
      <c r="F107" s="33" t="s">
        <v>248</v>
      </c>
      <c r="G107" s="68">
        <v>43776</v>
      </c>
      <c r="H107" s="59">
        <v>45292</v>
      </c>
      <c r="I107" s="59">
        <v>45658</v>
      </c>
      <c r="J107" s="19">
        <v>0</v>
      </c>
      <c r="K107" s="19">
        <f t="shared" si="63"/>
        <v>5</v>
      </c>
      <c r="L107" s="19">
        <v>5</v>
      </c>
      <c r="M107" s="73">
        <f t="shared" si="64"/>
        <v>0</v>
      </c>
      <c r="N107" s="19"/>
      <c r="O107" s="38"/>
      <c r="P107" s="39"/>
      <c r="Q107" s="19" t="s">
        <v>77</v>
      </c>
      <c r="R107" s="19"/>
      <c r="S107" s="19">
        <v>32</v>
      </c>
      <c r="T107" s="19"/>
      <c r="U107" s="19">
        <v>32</v>
      </c>
      <c r="V107" s="19"/>
      <c r="W107" s="40"/>
      <c r="X107" s="19"/>
      <c r="Y107" s="39"/>
      <c r="Z107" s="19"/>
      <c r="AA107" s="19"/>
      <c r="AB107" s="19"/>
      <c r="AC107" s="19"/>
      <c r="AD107" s="19"/>
      <c r="AE107" s="19"/>
      <c r="AF107" s="40"/>
      <c r="AG107" s="41">
        <f t="shared" si="65"/>
        <v>0</v>
      </c>
      <c r="AH107" s="41">
        <f t="shared" si="66"/>
        <v>0</v>
      </c>
      <c r="AI107" s="41">
        <f t="shared" si="67"/>
        <v>0</v>
      </c>
      <c r="AJ107" s="19"/>
      <c r="AK107" s="19"/>
      <c r="AL107" s="19"/>
      <c r="AM107" s="19"/>
      <c r="AN107" s="19"/>
      <c r="AO107" s="19">
        <v>16</v>
      </c>
      <c r="AP107" s="19"/>
      <c r="AQ107" s="19"/>
      <c r="AR107" s="40"/>
      <c r="AS107" s="19">
        <v>2</v>
      </c>
      <c r="AT107" s="19"/>
      <c r="AU107" s="19"/>
      <c r="AV107" s="19"/>
      <c r="AW107" s="19"/>
      <c r="AX107" s="19">
        <v>8</v>
      </c>
      <c r="AY107" s="19"/>
      <c r="AZ107" s="19"/>
      <c r="BA107" s="40"/>
      <c r="BB107" s="19"/>
      <c r="BC107" s="19"/>
      <c r="BD107" s="19"/>
      <c r="BE107" s="19"/>
      <c r="BF107" s="19"/>
      <c r="BG107" s="19">
        <v>16</v>
      </c>
      <c r="BH107" s="19"/>
      <c r="BI107" s="19"/>
      <c r="BJ107" s="40"/>
      <c r="BK107" s="19"/>
      <c r="BL107" s="19"/>
      <c r="BM107" s="19">
        <v>1</v>
      </c>
      <c r="BN107" s="19"/>
      <c r="BO107" s="19"/>
      <c r="BP107" s="19">
        <v>16</v>
      </c>
      <c r="BQ107" s="19"/>
      <c r="BR107" s="19"/>
      <c r="BS107" s="40"/>
      <c r="BT107" s="19">
        <v>1</v>
      </c>
      <c r="BU107" s="19"/>
      <c r="BV107" s="19"/>
      <c r="BW107" s="19"/>
      <c r="BX107" s="19">
        <v>8</v>
      </c>
      <c r="BY107" s="19">
        <v>8</v>
      </c>
      <c r="BZ107" s="19">
        <v>8</v>
      </c>
      <c r="CA107" s="19"/>
      <c r="CB107" s="40"/>
      <c r="CC107" s="19"/>
      <c r="CD107" s="19"/>
      <c r="CE107" s="19"/>
      <c r="CF107" s="19"/>
      <c r="CG107" s="19">
        <v>16</v>
      </c>
      <c r="CH107" s="19">
        <v>16</v>
      </c>
      <c r="CI107" s="19">
        <v>16</v>
      </c>
      <c r="CJ107" s="19"/>
      <c r="CK107" s="40"/>
      <c r="CL107" s="19">
        <v>0.5</v>
      </c>
      <c r="CM107" s="19"/>
      <c r="CN107" s="19"/>
      <c r="CO107" s="19"/>
      <c r="CP107" s="19"/>
      <c r="CQ107" s="19">
        <v>16</v>
      </c>
      <c r="CR107" s="19"/>
      <c r="CS107" s="19"/>
      <c r="CT107" s="40"/>
      <c r="CU107" s="19"/>
      <c r="CV107" s="19"/>
      <c r="CW107" s="19"/>
      <c r="CX107" s="19" t="s">
        <v>73</v>
      </c>
      <c r="CY107" s="19"/>
      <c r="CZ107" s="19"/>
      <c r="DA107" s="19" t="s">
        <v>126</v>
      </c>
      <c r="DB107" s="19"/>
      <c r="DC107" s="19"/>
      <c r="DD107" s="40"/>
      <c r="DE107" s="19">
        <v>1</v>
      </c>
      <c r="DF107" s="19"/>
      <c r="DG107" s="19"/>
      <c r="DH107" s="19"/>
      <c r="DI107" s="19"/>
      <c r="DJ107" s="19">
        <v>16</v>
      </c>
      <c r="DK107" s="19"/>
      <c r="DL107" s="19"/>
      <c r="DM107" s="40"/>
      <c r="DN107" s="19">
        <v>1</v>
      </c>
      <c r="DO107" s="19">
        <v>3</v>
      </c>
      <c r="DP107" s="19">
        <v>3.5</v>
      </c>
      <c r="DQ107" s="19"/>
      <c r="DR107" s="19"/>
      <c r="DS107" s="19">
        <v>16</v>
      </c>
      <c r="DT107" s="19"/>
      <c r="DU107" s="19"/>
      <c r="DV107" s="40"/>
      <c r="DW107" s="69">
        <f ca="1">ROUND((TODAY()-I107)/365*5,2)+1.5</f>
        <v>6.55</v>
      </c>
      <c r="DX107" s="44">
        <f t="shared" si="76"/>
        <v>5.5</v>
      </c>
      <c r="DY107" s="44">
        <f ca="1" t="shared" si="77"/>
        <v>1.05</v>
      </c>
      <c r="DZ107" s="19">
        <f t="shared" si="78"/>
        <v>208</v>
      </c>
      <c r="EA107" s="19">
        <f t="shared" si="79"/>
        <v>56</v>
      </c>
      <c r="EB107" s="45">
        <f t="shared" si="69"/>
        <v>0</v>
      </c>
      <c r="EC107" s="46">
        <f t="shared" si="80"/>
        <v>168</v>
      </c>
      <c r="ED107" s="19">
        <f t="shared" si="81"/>
        <v>3</v>
      </c>
      <c r="EE107" s="19">
        <f t="shared" si="70"/>
        <v>7</v>
      </c>
      <c r="EF107" s="19">
        <f t="shared" si="71"/>
        <v>0</v>
      </c>
      <c r="EG107" s="19">
        <f t="shared" si="82"/>
        <v>0</v>
      </c>
    </row>
    <row r="108" hidden="1" customHeight="1" spans="1:137">
      <c r="A108" s="32">
        <f t="shared" si="74"/>
        <v>106</v>
      </c>
      <c r="B108" s="31" t="s">
        <v>277</v>
      </c>
      <c r="C108" s="32" t="s">
        <v>52</v>
      </c>
      <c r="D108" s="33" t="s">
        <v>250</v>
      </c>
      <c r="E108" s="33" t="s">
        <v>251</v>
      </c>
      <c r="F108" s="33" t="s">
        <v>248</v>
      </c>
      <c r="G108" s="68">
        <v>44333</v>
      </c>
      <c r="H108" s="59">
        <v>45292</v>
      </c>
      <c r="I108" s="59">
        <v>45658</v>
      </c>
      <c r="J108" s="19">
        <v>0</v>
      </c>
      <c r="K108" s="19">
        <f t="shared" si="63"/>
        <v>5</v>
      </c>
      <c r="L108" s="19">
        <v>4.5</v>
      </c>
      <c r="M108" s="73">
        <f t="shared" si="64"/>
        <v>0.5</v>
      </c>
      <c r="N108" s="19"/>
      <c r="O108" s="38">
        <v>2</v>
      </c>
      <c r="P108" s="39"/>
      <c r="Q108" s="19"/>
      <c r="R108" s="19"/>
      <c r="S108" s="19"/>
      <c r="T108" s="19"/>
      <c r="U108" s="19"/>
      <c r="V108" s="19"/>
      <c r="W108" s="40"/>
      <c r="X108" s="19"/>
      <c r="Y108" s="39"/>
      <c r="Z108" s="19"/>
      <c r="AA108" s="19"/>
      <c r="AB108" s="19">
        <v>24</v>
      </c>
      <c r="AC108" s="19"/>
      <c r="AD108" s="19">
        <v>24</v>
      </c>
      <c r="AE108" s="19"/>
      <c r="AF108" s="40"/>
      <c r="AG108" s="41">
        <f t="shared" si="65"/>
        <v>2</v>
      </c>
      <c r="AH108" s="41">
        <f t="shared" si="66"/>
        <v>-1.5</v>
      </c>
      <c r="AI108" s="41">
        <f t="shared" si="67"/>
        <v>-1.5</v>
      </c>
      <c r="AJ108" s="19"/>
      <c r="AK108" s="19"/>
      <c r="AL108" s="19"/>
      <c r="AM108" s="19">
        <v>1</v>
      </c>
      <c r="AN108" s="19">
        <v>16</v>
      </c>
      <c r="AO108" s="19"/>
      <c r="AP108" s="19">
        <v>16</v>
      </c>
      <c r="AQ108" s="19"/>
      <c r="AR108" s="40"/>
      <c r="AS108" s="19">
        <v>1.5</v>
      </c>
      <c r="AT108" s="19"/>
      <c r="AU108" s="19"/>
      <c r="AV108" s="19"/>
      <c r="AW108" s="19"/>
      <c r="AX108" s="19">
        <v>16</v>
      </c>
      <c r="AY108" s="19"/>
      <c r="AZ108" s="19"/>
      <c r="BA108" s="40"/>
      <c r="BB108" s="19"/>
      <c r="BC108" s="19"/>
      <c r="BD108" s="19"/>
      <c r="BE108" s="19">
        <v>1</v>
      </c>
      <c r="BF108" s="19"/>
      <c r="BG108" s="19"/>
      <c r="BH108" s="19"/>
      <c r="BI108" s="19"/>
      <c r="BJ108" s="40"/>
      <c r="BK108" s="19">
        <v>2</v>
      </c>
      <c r="BL108" s="19"/>
      <c r="BM108" s="19"/>
      <c r="BN108" s="19">
        <v>1</v>
      </c>
      <c r="BO108" s="19"/>
      <c r="BP108" s="19">
        <v>16</v>
      </c>
      <c r="BQ108" s="19"/>
      <c r="BR108" s="19"/>
      <c r="BS108" s="40"/>
      <c r="BT108" s="19"/>
      <c r="BU108" s="19"/>
      <c r="BV108" s="19"/>
      <c r="BW108" s="19"/>
      <c r="BX108" s="19"/>
      <c r="BY108" s="19"/>
      <c r="BZ108" s="19"/>
      <c r="CA108" s="19"/>
      <c r="CB108" s="40"/>
      <c r="CC108" s="19"/>
      <c r="CD108" s="19"/>
      <c r="CE108" s="19"/>
      <c r="CF108" s="41">
        <v>1</v>
      </c>
      <c r="CG108" s="19"/>
      <c r="CH108" s="19"/>
      <c r="CI108" s="19"/>
      <c r="CJ108" s="19"/>
      <c r="CK108" s="40"/>
      <c r="CL108" s="19"/>
      <c r="CM108" s="19"/>
      <c r="CN108" s="19"/>
      <c r="CO108" s="41"/>
      <c r="CP108" s="19"/>
      <c r="CQ108" s="19"/>
      <c r="CR108" s="19"/>
      <c r="CS108" s="19"/>
      <c r="CT108" s="40"/>
      <c r="CU108" s="19"/>
      <c r="CV108" s="19"/>
      <c r="CW108" s="19"/>
      <c r="CX108" s="19"/>
      <c r="CY108" s="41"/>
      <c r="CZ108" s="19"/>
      <c r="DA108" s="19"/>
      <c r="DB108" s="19"/>
      <c r="DC108" s="19"/>
      <c r="DD108" s="40"/>
      <c r="DE108" s="19"/>
      <c r="DF108" s="19"/>
      <c r="DG108" s="19"/>
      <c r="DH108" s="41"/>
      <c r="DI108" s="19"/>
      <c r="DJ108" s="19"/>
      <c r="DK108" s="19"/>
      <c r="DL108" s="19"/>
      <c r="DM108" s="40"/>
      <c r="DN108" s="19"/>
      <c r="DO108" s="19"/>
      <c r="DP108" s="19"/>
      <c r="DQ108" s="66"/>
      <c r="DR108" s="19"/>
      <c r="DS108" s="19"/>
      <c r="DT108" s="19"/>
      <c r="DU108" s="19"/>
      <c r="DV108" s="40"/>
      <c r="DW108" s="74">
        <f ca="1" t="shared" si="75"/>
        <v>5.05</v>
      </c>
      <c r="DX108" s="44">
        <f t="shared" si="76"/>
        <v>5</v>
      </c>
      <c r="DY108" s="44">
        <f ca="1" t="shared" si="77"/>
        <v>0.0499999999999998</v>
      </c>
      <c r="DZ108" s="19">
        <f t="shared" si="78"/>
        <v>72</v>
      </c>
      <c r="EA108" s="19">
        <f t="shared" si="79"/>
        <v>40</v>
      </c>
      <c r="EB108" s="45">
        <f t="shared" si="69"/>
        <v>0</v>
      </c>
      <c r="EC108" s="46">
        <f t="shared" si="80"/>
        <v>16</v>
      </c>
      <c r="ED108" s="19">
        <f t="shared" si="81"/>
        <v>0</v>
      </c>
      <c r="EE108" s="19">
        <f t="shared" si="70"/>
        <v>0</v>
      </c>
      <c r="EF108" s="19">
        <f t="shared" si="71"/>
        <v>4</v>
      </c>
      <c r="EG108" s="19">
        <f t="shared" si="82"/>
        <v>0</v>
      </c>
    </row>
    <row r="109" hidden="1" customHeight="1" spans="1:137">
      <c r="A109" s="32">
        <f t="shared" si="74"/>
        <v>107</v>
      </c>
      <c r="B109" s="31" t="s">
        <v>278</v>
      </c>
      <c r="C109" s="32" t="s">
        <v>52</v>
      </c>
      <c r="D109" s="33" t="s">
        <v>233</v>
      </c>
      <c r="E109" s="33" t="s">
        <v>265</v>
      </c>
      <c r="F109" s="33" t="s">
        <v>248</v>
      </c>
      <c r="G109" s="68">
        <v>44333</v>
      </c>
      <c r="H109" s="59">
        <v>45292</v>
      </c>
      <c r="I109" s="59">
        <v>45658</v>
      </c>
      <c r="J109" s="19">
        <v>0</v>
      </c>
      <c r="K109" s="19">
        <f t="shared" si="63"/>
        <v>5</v>
      </c>
      <c r="L109" s="19">
        <v>2.5</v>
      </c>
      <c r="M109" s="73">
        <f t="shared" si="64"/>
        <v>2.5</v>
      </c>
      <c r="N109" s="19"/>
      <c r="O109" s="38">
        <v>2</v>
      </c>
      <c r="P109" s="39"/>
      <c r="Q109" s="19"/>
      <c r="R109" s="19"/>
      <c r="S109" s="19"/>
      <c r="T109" s="19">
        <v>8</v>
      </c>
      <c r="U109" s="19"/>
      <c r="V109" s="19"/>
      <c r="W109" s="40"/>
      <c r="X109" s="19">
        <v>1</v>
      </c>
      <c r="Y109" s="39"/>
      <c r="Z109" s="19"/>
      <c r="AA109" s="19"/>
      <c r="AB109" s="19"/>
      <c r="AC109" s="19"/>
      <c r="AD109" s="19"/>
      <c r="AE109" s="19"/>
      <c r="AF109" s="40"/>
      <c r="AG109" s="41">
        <f t="shared" si="65"/>
        <v>3</v>
      </c>
      <c r="AH109" s="41">
        <f t="shared" si="66"/>
        <v>-0.5</v>
      </c>
      <c r="AI109" s="41">
        <f t="shared" si="67"/>
        <v>-0.5</v>
      </c>
      <c r="AJ109" s="19"/>
      <c r="AK109" s="19"/>
      <c r="AL109" s="19"/>
      <c r="AM109" s="19"/>
      <c r="AN109" s="19">
        <v>16</v>
      </c>
      <c r="AO109" s="19"/>
      <c r="AP109" s="19">
        <v>16</v>
      </c>
      <c r="AQ109" s="19">
        <v>1.5</v>
      </c>
      <c r="AR109" s="40"/>
      <c r="AS109" s="19"/>
      <c r="AT109" s="19"/>
      <c r="AU109" s="19"/>
      <c r="AV109" s="19"/>
      <c r="AW109" s="19"/>
      <c r="AX109" s="19"/>
      <c r="AY109" s="19"/>
      <c r="AZ109" s="19">
        <v>2</v>
      </c>
      <c r="BA109" s="40"/>
      <c r="BB109" s="19"/>
      <c r="BC109" s="19"/>
      <c r="BD109" s="19"/>
      <c r="BE109" s="19"/>
      <c r="BF109" s="19">
        <v>32</v>
      </c>
      <c r="BG109" s="19"/>
      <c r="BH109" s="19">
        <v>32</v>
      </c>
      <c r="BI109" s="19">
        <v>1.5</v>
      </c>
      <c r="BJ109" s="40"/>
      <c r="BK109" s="19"/>
      <c r="BL109" s="19"/>
      <c r="BM109" s="19"/>
      <c r="BN109" s="19"/>
      <c r="BO109" s="19">
        <v>16</v>
      </c>
      <c r="BP109" s="19"/>
      <c r="BQ109" s="19">
        <v>16</v>
      </c>
      <c r="BR109" s="19"/>
      <c r="BS109" s="40"/>
      <c r="BT109" s="19"/>
      <c r="BU109" s="19"/>
      <c r="BV109" s="19"/>
      <c r="BW109" s="19"/>
      <c r="BX109" s="19">
        <v>8</v>
      </c>
      <c r="BY109" s="19"/>
      <c r="BZ109" s="19">
        <v>8</v>
      </c>
      <c r="CA109" s="19">
        <v>1</v>
      </c>
      <c r="CB109" s="40"/>
      <c r="CC109" s="19"/>
      <c r="CD109" s="19"/>
      <c r="CE109" s="19"/>
      <c r="CF109" s="19"/>
      <c r="CG109" s="19">
        <v>16</v>
      </c>
      <c r="CH109" s="19"/>
      <c r="CI109" s="19">
        <v>16</v>
      </c>
      <c r="CJ109" s="19"/>
      <c r="CK109" s="40"/>
      <c r="CL109" s="19">
        <v>1</v>
      </c>
      <c r="CM109" s="19"/>
      <c r="CN109" s="19"/>
      <c r="CO109" s="19"/>
      <c r="CP109" s="19">
        <v>16</v>
      </c>
      <c r="CQ109" s="19"/>
      <c r="CR109" s="19">
        <v>16</v>
      </c>
      <c r="CS109" s="19">
        <v>1</v>
      </c>
      <c r="CT109" s="40"/>
      <c r="CU109" s="19"/>
      <c r="CV109" s="19"/>
      <c r="CW109" s="19"/>
      <c r="CX109" s="19" t="s">
        <v>63</v>
      </c>
      <c r="CY109" s="19"/>
      <c r="CZ109" s="19" t="s">
        <v>151</v>
      </c>
      <c r="DA109" s="19"/>
      <c r="DB109" s="19">
        <v>16</v>
      </c>
      <c r="DC109" s="19"/>
      <c r="DD109" s="40"/>
      <c r="DE109" s="19"/>
      <c r="DF109" s="19"/>
      <c r="DG109" s="19"/>
      <c r="DH109" s="19"/>
      <c r="DI109" s="19"/>
      <c r="DJ109" s="19"/>
      <c r="DK109" s="19">
        <v>16</v>
      </c>
      <c r="DL109" s="19"/>
      <c r="DM109" s="40"/>
      <c r="DN109" s="19"/>
      <c r="DO109" s="19"/>
      <c r="DP109" s="19"/>
      <c r="DQ109" s="19"/>
      <c r="DR109" s="19">
        <v>16</v>
      </c>
      <c r="DS109" s="19"/>
      <c r="DT109" s="19"/>
      <c r="DU109" s="19">
        <v>1</v>
      </c>
      <c r="DV109" s="40"/>
      <c r="DW109" s="74">
        <f ca="1" t="shared" si="75"/>
        <v>5.05</v>
      </c>
      <c r="DX109" s="44">
        <f t="shared" si="76"/>
        <v>1.5</v>
      </c>
      <c r="DY109" s="44">
        <f ca="1" t="shared" si="77"/>
        <v>3.55</v>
      </c>
      <c r="DZ109" s="19">
        <f t="shared" si="78"/>
        <v>144</v>
      </c>
      <c r="EA109" s="19">
        <f t="shared" si="79"/>
        <v>136</v>
      </c>
      <c r="EB109" s="45">
        <f t="shared" si="69"/>
        <v>0</v>
      </c>
      <c r="EC109" s="46">
        <f t="shared" si="80"/>
        <v>8</v>
      </c>
      <c r="ED109" s="19">
        <f t="shared" si="81"/>
        <v>0</v>
      </c>
      <c r="EE109" s="19">
        <f t="shared" si="70"/>
        <v>1</v>
      </c>
      <c r="EF109" s="19">
        <f t="shared" si="71"/>
        <v>0</v>
      </c>
      <c r="EG109" s="19">
        <f t="shared" si="82"/>
        <v>8</v>
      </c>
    </row>
    <row r="110" hidden="1" customHeight="1" spans="1:137">
      <c r="A110" s="32">
        <f t="shared" si="74"/>
        <v>108</v>
      </c>
      <c r="B110" s="31" t="s">
        <v>279</v>
      </c>
      <c r="C110" s="32" t="s">
        <v>52</v>
      </c>
      <c r="D110" s="33" t="s">
        <v>149</v>
      </c>
      <c r="E110" s="33" t="s">
        <v>280</v>
      </c>
      <c r="F110" s="33" t="s">
        <v>281</v>
      </c>
      <c r="G110" s="68">
        <v>43160</v>
      </c>
      <c r="H110" s="59">
        <v>45292</v>
      </c>
      <c r="I110" s="59">
        <v>45658</v>
      </c>
      <c r="J110" s="19">
        <v>24</v>
      </c>
      <c r="K110" s="19">
        <f t="shared" si="63"/>
        <v>5</v>
      </c>
      <c r="L110" s="19">
        <v>5</v>
      </c>
      <c r="M110" s="73">
        <f t="shared" si="64"/>
        <v>0</v>
      </c>
      <c r="N110" s="19"/>
      <c r="O110" s="38">
        <v>2</v>
      </c>
      <c r="P110" s="39"/>
      <c r="Q110" s="19"/>
      <c r="R110" s="19"/>
      <c r="S110" s="19"/>
      <c r="T110" s="19">
        <v>8</v>
      </c>
      <c r="U110" s="19"/>
      <c r="V110" s="19"/>
      <c r="W110" s="40"/>
      <c r="X110" s="19"/>
      <c r="Y110" s="39"/>
      <c r="Z110" s="19"/>
      <c r="AA110" s="19"/>
      <c r="AB110" s="19"/>
      <c r="AC110" s="19">
        <v>16</v>
      </c>
      <c r="AD110" s="19">
        <v>2</v>
      </c>
      <c r="AE110" s="19"/>
      <c r="AF110" s="40"/>
      <c r="AG110" s="41">
        <f t="shared" si="65"/>
        <v>2</v>
      </c>
      <c r="AH110" s="41">
        <f t="shared" si="66"/>
        <v>-2</v>
      </c>
      <c r="AI110" s="41">
        <f t="shared" si="67"/>
        <v>-2</v>
      </c>
      <c r="AJ110" s="19"/>
      <c r="AK110" s="19"/>
      <c r="AL110" s="19"/>
      <c r="AM110" s="19"/>
      <c r="AN110" s="19">
        <v>4</v>
      </c>
      <c r="AO110" s="19">
        <v>24</v>
      </c>
      <c r="AP110" s="19"/>
      <c r="AQ110" s="19"/>
      <c r="AR110" s="40"/>
      <c r="AS110" s="19"/>
      <c r="AT110" s="19"/>
      <c r="AU110" s="19"/>
      <c r="AV110" s="19"/>
      <c r="AW110" s="19"/>
      <c r="AX110" s="19">
        <v>8</v>
      </c>
      <c r="AY110" s="19">
        <v>2</v>
      </c>
      <c r="AZ110" s="19"/>
      <c r="BA110" s="40"/>
      <c r="BB110" s="19"/>
      <c r="BC110" s="19"/>
      <c r="BD110" s="19"/>
      <c r="BE110" s="19"/>
      <c r="BF110" s="19">
        <v>2</v>
      </c>
      <c r="BG110" s="19">
        <v>16</v>
      </c>
      <c r="BH110" s="19">
        <v>2</v>
      </c>
      <c r="BI110" s="19"/>
      <c r="BJ110" s="40"/>
      <c r="BK110" s="19"/>
      <c r="BL110" s="19"/>
      <c r="BM110" s="19"/>
      <c r="BN110" s="19"/>
      <c r="BO110" s="19"/>
      <c r="BP110" s="19">
        <v>24</v>
      </c>
      <c r="BQ110" s="19">
        <v>2</v>
      </c>
      <c r="BR110" s="19"/>
      <c r="BS110" s="40"/>
      <c r="BT110" s="19"/>
      <c r="BU110" s="19"/>
      <c r="BV110" s="19"/>
      <c r="BW110" s="19"/>
      <c r="BX110" s="19">
        <v>2</v>
      </c>
      <c r="BY110" s="19">
        <v>24</v>
      </c>
      <c r="BZ110" s="19"/>
      <c r="CA110" s="19"/>
      <c r="CB110" s="40"/>
      <c r="CC110" s="19"/>
      <c r="CD110" s="19"/>
      <c r="CE110" s="19"/>
      <c r="CF110" s="19"/>
      <c r="CG110" s="19">
        <v>3</v>
      </c>
      <c r="CH110" s="19">
        <v>24</v>
      </c>
      <c r="CI110" s="19"/>
      <c r="CJ110" s="19"/>
      <c r="CK110" s="40"/>
      <c r="CL110" s="19"/>
      <c r="CM110" s="19"/>
      <c r="CN110" s="19"/>
      <c r="CO110" s="19"/>
      <c r="CP110" s="19">
        <v>2</v>
      </c>
      <c r="CQ110" s="19">
        <v>16</v>
      </c>
      <c r="CR110" s="19"/>
      <c r="CS110" s="19"/>
      <c r="CT110" s="40"/>
      <c r="CU110" s="19"/>
      <c r="CV110" s="19"/>
      <c r="CW110" s="19"/>
      <c r="CX110" s="19"/>
      <c r="CY110" s="19"/>
      <c r="CZ110" s="19" t="s">
        <v>63</v>
      </c>
      <c r="DA110" s="19" t="s">
        <v>151</v>
      </c>
      <c r="DB110" s="19">
        <v>4</v>
      </c>
      <c r="DC110" s="19"/>
      <c r="DD110" s="40"/>
      <c r="DE110" s="19"/>
      <c r="DF110" s="19"/>
      <c r="DG110" s="19"/>
      <c r="DH110" s="19"/>
      <c r="DI110" s="19">
        <v>1</v>
      </c>
      <c r="DJ110" s="19">
        <v>16</v>
      </c>
      <c r="DK110" s="19"/>
      <c r="DL110" s="19"/>
      <c r="DM110" s="40"/>
      <c r="DN110" s="19"/>
      <c r="DO110" s="19"/>
      <c r="DP110" s="19"/>
      <c r="DQ110" s="19"/>
      <c r="DR110" s="19">
        <v>2</v>
      </c>
      <c r="DS110" s="19">
        <v>16</v>
      </c>
      <c r="DT110" s="19"/>
      <c r="DU110" s="19"/>
      <c r="DV110" s="40"/>
      <c r="DW110" s="74">
        <f ca="1" t="shared" si="75"/>
        <v>5.05</v>
      </c>
      <c r="DX110" s="44">
        <f t="shared" si="76"/>
        <v>2</v>
      </c>
      <c r="DY110" s="44">
        <f ca="1" t="shared" si="77"/>
        <v>3.05</v>
      </c>
      <c r="DZ110" s="19">
        <f t="shared" si="78"/>
        <v>220</v>
      </c>
      <c r="EA110" s="19">
        <f t="shared" si="79"/>
        <v>17</v>
      </c>
      <c r="EB110" s="45">
        <f t="shared" si="69"/>
        <v>19</v>
      </c>
      <c r="EC110" s="46">
        <f t="shared" si="80"/>
        <v>216</v>
      </c>
      <c r="ED110" s="19">
        <f t="shared" si="81"/>
        <v>0</v>
      </c>
      <c r="EE110" s="19">
        <f t="shared" si="70"/>
        <v>0</v>
      </c>
      <c r="EF110" s="19">
        <f t="shared" si="71"/>
        <v>0</v>
      </c>
      <c r="EG110" s="19">
        <f t="shared" si="82"/>
        <v>0</v>
      </c>
    </row>
    <row r="111" hidden="1" customHeight="1" spans="1:137">
      <c r="A111" s="32">
        <f t="shared" si="74"/>
        <v>109</v>
      </c>
      <c r="B111" s="31" t="s">
        <v>282</v>
      </c>
      <c r="C111" s="32" t="s">
        <v>52</v>
      </c>
      <c r="D111" s="33" t="s">
        <v>149</v>
      </c>
      <c r="E111" s="33" t="s">
        <v>280</v>
      </c>
      <c r="F111" s="33" t="s">
        <v>281</v>
      </c>
      <c r="G111" s="68">
        <v>43206</v>
      </c>
      <c r="H111" s="59">
        <v>45292</v>
      </c>
      <c r="I111" s="59">
        <v>45658</v>
      </c>
      <c r="J111" s="19">
        <v>34</v>
      </c>
      <c r="K111" s="19">
        <f t="shared" si="63"/>
        <v>5</v>
      </c>
      <c r="L111" s="19">
        <v>1</v>
      </c>
      <c r="M111" s="73">
        <f t="shared" si="64"/>
        <v>4</v>
      </c>
      <c r="N111" s="19"/>
      <c r="O111" s="38">
        <v>3.5</v>
      </c>
      <c r="P111" s="39"/>
      <c r="Q111" s="19"/>
      <c r="R111" s="19"/>
      <c r="S111" s="19"/>
      <c r="T111" s="19">
        <v>8</v>
      </c>
      <c r="U111" s="19"/>
      <c r="V111" s="19"/>
      <c r="W111" s="40"/>
      <c r="X111" s="19">
        <v>0.5</v>
      </c>
      <c r="Y111" s="39"/>
      <c r="Z111" s="19"/>
      <c r="AA111" s="19"/>
      <c r="AB111" s="19">
        <v>1</v>
      </c>
      <c r="AC111" s="19">
        <v>8</v>
      </c>
      <c r="AD111" s="19"/>
      <c r="AE111" s="19"/>
      <c r="AF111" s="40"/>
      <c r="AG111" s="41">
        <f t="shared" si="65"/>
        <v>4</v>
      </c>
      <c r="AH111" s="41">
        <f t="shared" si="66"/>
        <v>0</v>
      </c>
      <c r="AI111" s="41">
        <f t="shared" si="67"/>
        <v>0</v>
      </c>
      <c r="AJ111" s="19"/>
      <c r="AK111" s="19"/>
      <c r="AL111" s="19"/>
      <c r="AM111" s="19"/>
      <c r="AN111" s="19">
        <v>5</v>
      </c>
      <c r="AO111" s="19">
        <v>32</v>
      </c>
      <c r="AP111" s="19"/>
      <c r="AQ111" s="19"/>
      <c r="AR111" s="40"/>
      <c r="AS111" s="19"/>
      <c r="AT111" s="19"/>
      <c r="AU111" s="19"/>
      <c r="AV111" s="19"/>
      <c r="AW111" s="19"/>
      <c r="AX111" s="19">
        <v>16</v>
      </c>
      <c r="AY111" s="19"/>
      <c r="AZ111" s="19"/>
      <c r="BA111" s="40"/>
      <c r="BB111" s="19">
        <v>1</v>
      </c>
      <c r="BC111" s="19"/>
      <c r="BD111" s="19"/>
      <c r="BE111" s="19"/>
      <c r="BF111" s="19">
        <v>9</v>
      </c>
      <c r="BG111" s="19">
        <v>16</v>
      </c>
      <c r="BH111" s="19">
        <v>4</v>
      </c>
      <c r="BI111" s="19"/>
      <c r="BJ111" s="40"/>
      <c r="BK111" s="19">
        <v>1</v>
      </c>
      <c r="BL111" s="19"/>
      <c r="BM111" s="19"/>
      <c r="BN111" s="19"/>
      <c r="BO111" s="19">
        <v>1</v>
      </c>
      <c r="BP111" s="19"/>
      <c r="BQ111" s="19">
        <v>16</v>
      </c>
      <c r="BR111" s="19"/>
      <c r="BS111" s="40"/>
      <c r="BT111" s="19"/>
      <c r="BU111" s="19"/>
      <c r="BV111" s="19"/>
      <c r="BW111" s="19"/>
      <c r="BX111" s="19"/>
      <c r="BY111" s="19"/>
      <c r="BZ111" s="19">
        <v>24</v>
      </c>
      <c r="CA111" s="19"/>
      <c r="CB111" s="40"/>
      <c r="CC111" s="19">
        <v>3</v>
      </c>
      <c r="CD111" s="19"/>
      <c r="CE111" s="19"/>
      <c r="CF111" s="19"/>
      <c r="CG111" s="19">
        <v>8</v>
      </c>
      <c r="CH111" s="19">
        <v>24</v>
      </c>
      <c r="CI111" s="19"/>
      <c r="CJ111" s="19"/>
      <c r="CK111" s="40"/>
      <c r="CL111" s="19"/>
      <c r="CM111" s="19"/>
      <c r="CN111" s="19"/>
      <c r="CO111" s="19"/>
      <c r="CP111" s="19">
        <v>9</v>
      </c>
      <c r="CQ111" s="19">
        <v>16</v>
      </c>
      <c r="CR111" s="19"/>
      <c r="CS111" s="19"/>
      <c r="CT111" s="40"/>
      <c r="CU111" s="19"/>
      <c r="CV111" s="19"/>
      <c r="CW111" s="19"/>
      <c r="CX111" s="19"/>
      <c r="CY111" s="19"/>
      <c r="CZ111" s="19"/>
      <c r="DA111" s="19" t="s">
        <v>60</v>
      </c>
      <c r="DB111" s="19">
        <v>4</v>
      </c>
      <c r="DC111" s="19"/>
      <c r="DD111" s="40"/>
      <c r="DE111" s="19"/>
      <c r="DF111" s="19"/>
      <c r="DG111" s="19"/>
      <c r="DH111" s="19"/>
      <c r="DI111" s="19">
        <v>8</v>
      </c>
      <c r="DJ111" s="19">
        <v>16</v>
      </c>
      <c r="DK111" s="19"/>
      <c r="DL111" s="19"/>
      <c r="DM111" s="40"/>
      <c r="DN111" s="19"/>
      <c r="DO111" s="19"/>
      <c r="DP111" s="19"/>
      <c r="DQ111" s="19"/>
      <c r="DR111" s="19"/>
      <c r="DS111" s="19">
        <v>16</v>
      </c>
      <c r="DT111" s="19"/>
      <c r="DU111" s="19"/>
      <c r="DV111" s="40"/>
      <c r="DW111" s="74">
        <f ca="1" t="shared" si="75"/>
        <v>5.05</v>
      </c>
      <c r="DX111" s="44">
        <f t="shared" si="76"/>
        <v>5</v>
      </c>
      <c r="DY111" s="44">
        <f ca="1" t="shared" si="77"/>
        <v>0.0499999999999998</v>
      </c>
      <c r="DZ111" s="19">
        <f t="shared" si="78"/>
        <v>208</v>
      </c>
      <c r="EA111" s="19">
        <f t="shared" si="79"/>
        <v>41</v>
      </c>
      <c r="EB111" s="45">
        <f t="shared" si="69"/>
        <v>41</v>
      </c>
      <c r="EC111" s="46">
        <f t="shared" si="80"/>
        <v>152</v>
      </c>
      <c r="ED111" s="19">
        <f t="shared" si="81"/>
        <v>0</v>
      </c>
      <c r="EE111" s="19">
        <f t="shared" si="70"/>
        <v>0</v>
      </c>
      <c r="EF111" s="19">
        <f t="shared" si="71"/>
        <v>0</v>
      </c>
      <c r="EG111" s="19">
        <f t="shared" si="82"/>
        <v>0</v>
      </c>
    </row>
    <row r="112" hidden="1" customHeight="1" spans="1:137">
      <c r="A112" s="32">
        <f t="shared" si="74"/>
        <v>110</v>
      </c>
      <c r="B112" s="31" t="s">
        <v>283</v>
      </c>
      <c r="C112" s="32" t="s">
        <v>52</v>
      </c>
      <c r="D112" s="33" t="s">
        <v>149</v>
      </c>
      <c r="E112" s="33" t="s">
        <v>280</v>
      </c>
      <c r="F112" s="33" t="s">
        <v>223</v>
      </c>
      <c r="G112" s="68">
        <v>43213</v>
      </c>
      <c r="H112" s="59">
        <v>45292</v>
      </c>
      <c r="I112" s="59">
        <v>45658</v>
      </c>
      <c r="J112" s="19">
        <v>0</v>
      </c>
      <c r="K112" s="19">
        <f t="shared" si="63"/>
        <v>5</v>
      </c>
      <c r="L112" s="19">
        <v>4.5</v>
      </c>
      <c r="M112" s="73">
        <f t="shared" si="64"/>
        <v>0.5</v>
      </c>
      <c r="N112" s="19"/>
      <c r="O112" s="38"/>
      <c r="P112" s="39"/>
      <c r="Q112" s="19"/>
      <c r="R112" s="19"/>
      <c r="S112" s="19"/>
      <c r="T112" s="19">
        <v>24</v>
      </c>
      <c r="U112" s="19"/>
      <c r="V112" s="19"/>
      <c r="W112" s="40"/>
      <c r="X112" s="19">
        <v>0.5</v>
      </c>
      <c r="Y112" s="39"/>
      <c r="Z112" s="19"/>
      <c r="AA112" s="19"/>
      <c r="AB112" s="19"/>
      <c r="AC112" s="19">
        <v>18.5</v>
      </c>
      <c r="AD112" s="19"/>
      <c r="AE112" s="19"/>
      <c r="AF112" s="40"/>
      <c r="AG112" s="41">
        <f t="shared" si="65"/>
        <v>0.5</v>
      </c>
      <c r="AH112" s="41">
        <f t="shared" si="66"/>
        <v>0</v>
      </c>
      <c r="AI112" s="41">
        <f t="shared" si="67"/>
        <v>0</v>
      </c>
      <c r="AJ112" s="19">
        <v>1</v>
      </c>
      <c r="AK112" s="19"/>
      <c r="AL112" s="19"/>
      <c r="AM112" s="19"/>
      <c r="AN112" s="19"/>
      <c r="AO112" s="19">
        <v>24</v>
      </c>
      <c r="AP112" s="19"/>
      <c r="AQ112" s="19"/>
      <c r="AR112" s="40"/>
      <c r="AS112" s="19">
        <v>0.5</v>
      </c>
      <c r="AT112" s="19"/>
      <c r="AU112" s="19"/>
      <c r="AV112" s="19"/>
      <c r="AW112" s="19"/>
      <c r="AX112" s="19">
        <v>18</v>
      </c>
      <c r="AY112" s="19"/>
      <c r="AZ112" s="19"/>
      <c r="BA112" s="40"/>
      <c r="BB112" s="19">
        <v>0.5</v>
      </c>
      <c r="BC112" s="19"/>
      <c r="BD112" s="19"/>
      <c r="BE112" s="19"/>
      <c r="BF112" s="19"/>
      <c r="BG112" s="19">
        <v>21</v>
      </c>
      <c r="BH112" s="19"/>
      <c r="BI112" s="19"/>
      <c r="BJ112" s="40"/>
      <c r="BK112" s="19">
        <v>1</v>
      </c>
      <c r="BL112" s="19"/>
      <c r="BM112" s="19"/>
      <c r="BN112" s="19"/>
      <c r="BO112" s="19"/>
      <c r="BP112" s="19">
        <v>26</v>
      </c>
      <c r="BQ112" s="19"/>
      <c r="BR112" s="19"/>
      <c r="BS112" s="40"/>
      <c r="BT112" s="19">
        <v>1</v>
      </c>
      <c r="BU112" s="19"/>
      <c r="BV112" s="19"/>
      <c r="BW112" s="19"/>
      <c r="BX112" s="19"/>
      <c r="BY112" s="19">
        <v>15</v>
      </c>
      <c r="BZ112" s="19"/>
      <c r="CA112" s="19"/>
      <c r="CB112" s="40"/>
      <c r="CC112" s="19"/>
      <c r="CD112" s="19"/>
      <c r="CE112" s="19"/>
      <c r="CF112" s="19"/>
      <c r="CG112" s="19"/>
      <c r="CH112" s="19">
        <v>23</v>
      </c>
      <c r="CI112" s="19"/>
      <c r="CJ112" s="19"/>
      <c r="CK112" s="40"/>
      <c r="CL112" s="19"/>
      <c r="CM112" s="19"/>
      <c r="CN112" s="19"/>
      <c r="CO112" s="19"/>
      <c r="CP112" s="19"/>
      <c r="CQ112" s="19">
        <v>19</v>
      </c>
      <c r="CR112" s="19"/>
      <c r="CS112" s="19"/>
      <c r="CT112" s="40"/>
      <c r="CU112" s="19"/>
      <c r="CV112" s="19" t="s">
        <v>73</v>
      </c>
      <c r="CW112" s="19"/>
      <c r="CX112" s="19"/>
      <c r="CY112" s="19"/>
      <c r="CZ112" s="19"/>
      <c r="DA112" s="19" t="s">
        <v>284</v>
      </c>
      <c r="DB112" s="19">
        <v>5</v>
      </c>
      <c r="DC112" s="19"/>
      <c r="DD112" s="40"/>
      <c r="DE112" s="19"/>
      <c r="DF112" s="19"/>
      <c r="DG112" s="19"/>
      <c r="DH112" s="19"/>
      <c r="DI112" s="19">
        <v>1</v>
      </c>
      <c r="DJ112" s="19">
        <v>27</v>
      </c>
      <c r="DK112" s="19"/>
      <c r="DL112" s="19"/>
      <c r="DM112" s="40"/>
      <c r="DN112" s="19"/>
      <c r="DO112" s="19"/>
      <c r="DP112" s="19"/>
      <c r="DQ112" s="19"/>
      <c r="DR112" s="19"/>
      <c r="DS112" s="19">
        <v>17.5</v>
      </c>
      <c r="DT112" s="19"/>
      <c r="DU112" s="19"/>
      <c r="DV112" s="40"/>
      <c r="DW112" s="74">
        <f ca="1" t="shared" si="75"/>
        <v>5.05</v>
      </c>
      <c r="DX112" s="44">
        <f t="shared" si="76"/>
        <v>4.5</v>
      </c>
      <c r="DY112" s="44">
        <f ca="1" t="shared" si="77"/>
        <v>0.55</v>
      </c>
      <c r="DZ112" s="19">
        <f t="shared" si="78"/>
        <v>247.5</v>
      </c>
      <c r="EA112" s="19">
        <f t="shared" si="79"/>
        <v>1</v>
      </c>
      <c r="EB112" s="45">
        <f t="shared" si="69"/>
        <v>4</v>
      </c>
      <c r="EC112" s="46">
        <f t="shared" si="80"/>
        <v>234</v>
      </c>
      <c r="ED112" s="19">
        <f t="shared" si="81"/>
        <v>0</v>
      </c>
      <c r="EE112" s="19">
        <f t="shared" ref="EE112:EE167" si="83">Q112+Z112+AL112+AU112+BD112+BM112+BV112+CE112+CN112+CX112+DG112+DP112</f>
        <v>0</v>
      </c>
      <c r="EF112" s="19">
        <f t="shared" si="71"/>
        <v>0</v>
      </c>
      <c r="EG112" s="19">
        <f t="shared" si="82"/>
        <v>0</v>
      </c>
    </row>
    <row r="113" customFormat="1" customHeight="1" spans="1:137">
      <c r="A113" s="32">
        <f t="shared" si="74"/>
        <v>111</v>
      </c>
      <c r="B113" s="31" t="s">
        <v>285</v>
      </c>
      <c r="C113" s="32" t="s">
        <v>286</v>
      </c>
      <c r="D113" s="33" t="s">
        <v>119</v>
      </c>
      <c r="E113" s="33" t="s">
        <v>171</v>
      </c>
      <c r="F113" s="33" t="s">
        <v>287</v>
      </c>
      <c r="G113" s="68">
        <v>42005</v>
      </c>
      <c r="H113" s="59">
        <v>45292</v>
      </c>
      <c r="I113" s="59">
        <v>45658</v>
      </c>
      <c r="J113" s="19">
        <v>3</v>
      </c>
      <c r="K113" s="19">
        <f>ROUND((I113-H113)/365*5,0)*2</f>
        <v>10</v>
      </c>
      <c r="L113" s="19">
        <v>1</v>
      </c>
      <c r="M113" s="73">
        <f t="shared" si="64"/>
        <v>9</v>
      </c>
      <c r="N113" s="19"/>
      <c r="O113" s="38"/>
      <c r="P113" s="39"/>
      <c r="Q113" s="19"/>
      <c r="R113" s="19"/>
      <c r="S113" s="19"/>
      <c r="T113" s="19"/>
      <c r="U113" s="19"/>
      <c r="V113" s="19">
        <v>2</v>
      </c>
      <c r="W113" s="40"/>
      <c r="X113" s="19">
        <v>3.5</v>
      </c>
      <c r="Y113" s="39"/>
      <c r="Z113" s="19"/>
      <c r="AA113" s="19"/>
      <c r="AB113" s="19"/>
      <c r="AC113" s="19"/>
      <c r="AD113" s="19"/>
      <c r="AE113" s="19"/>
      <c r="AF113" s="40"/>
      <c r="AG113" s="41">
        <f t="shared" si="65"/>
        <v>3.5</v>
      </c>
      <c r="AH113" s="41">
        <f t="shared" si="66"/>
        <v>5.5</v>
      </c>
      <c r="AI113" s="41">
        <f t="shared" si="67"/>
        <v>0</v>
      </c>
      <c r="AJ113" s="19"/>
      <c r="AK113" s="19"/>
      <c r="AL113" s="19"/>
      <c r="AM113" s="19"/>
      <c r="AN113" s="19">
        <v>3</v>
      </c>
      <c r="AO113" s="19"/>
      <c r="AP113" s="19"/>
      <c r="AQ113" s="19">
        <v>0.5</v>
      </c>
      <c r="AR113" s="40"/>
      <c r="AS113" s="19"/>
      <c r="AT113" s="19"/>
      <c r="AU113" s="19"/>
      <c r="AV113" s="19"/>
      <c r="AW113" s="19"/>
      <c r="AX113" s="19"/>
      <c r="AY113" s="19"/>
      <c r="AZ113" s="19">
        <v>0.5</v>
      </c>
      <c r="BA113" s="40"/>
      <c r="BB113" s="19"/>
      <c r="BC113" s="19"/>
      <c r="BD113" s="19"/>
      <c r="BE113" s="19"/>
      <c r="BF113" s="19"/>
      <c r="BG113" s="19"/>
      <c r="BH113" s="19"/>
      <c r="BI113" s="19">
        <v>0.5</v>
      </c>
      <c r="BJ113" s="40"/>
      <c r="BK113" s="19">
        <v>2</v>
      </c>
      <c r="BL113" s="19"/>
      <c r="BM113" s="19"/>
      <c r="BN113" s="19"/>
      <c r="BO113" s="19"/>
      <c r="BP113" s="19"/>
      <c r="BQ113" s="19"/>
      <c r="BR113" s="19"/>
      <c r="BS113" s="40"/>
      <c r="BT113" s="19"/>
      <c r="BU113" s="19"/>
      <c r="BV113" s="19"/>
      <c r="BW113" s="19"/>
      <c r="BX113" s="19"/>
      <c r="BY113" s="19"/>
      <c r="BZ113" s="19"/>
      <c r="CA113" s="19">
        <v>1.5</v>
      </c>
      <c r="CB113" s="40"/>
      <c r="CC113" s="19">
        <v>0.5</v>
      </c>
      <c r="CD113" s="19"/>
      <c r="CE113" s="19"/>
      <c r="CF113" s="19"/>
      <c r="CG113" s="19"/>
      <c r="CH113" s="19"/>
      <c r="CI113" s="19"/>
      <c r="CJ113" s="19"/>
      <c r="CK113" s="40"/>
      <c r="CL113" s="19"/>
      <c r="CM113" s="19"/>
      <c r="CN113" s="19"/>
      <c r="CO113" s="19"/>
      <c r="CP113" s="19"/>
      <c r="CQ113" s="19"/>
      <c r="CR113" s="19"/>
      <c r="CS113" s="19">
        <v>1</v>
      </c>
      <c r="CT113" s="40"/>
      <c r="CU113" s="19"/>
      <c r="CV113" s="19" t="s">
        <v>73</v>
      </c>
      <c r="CW113" s="19"/>
      <c r="CX113" s="19"/>
      <c r="CY113" s="19"/>
      <c r="CZ113" s="19"/>
      <c r="DA113" s="19"/>
      <c r="DB113" s="19"/>
      <c r="DC113" s="19">
        <v>0.5</v>
      </c>
      <c r="DD113" s="40"/>
      <c r="DE113" s="19"/>
      <c r="DF113" s="19"/>
      <c r="DG113" s="19"/>
      <c r="DH113" s="19"/>
      <c r="DI113" s="19"/>
      <c r="DJ113" s="19"/>
      <c r="DK113" s="19"/>
      <c r="DL113" s="19"/>
      <c r="DM113" s="40"/>
      <c r="DN113" s="19">
        <v>1</v>
      </c>
      <c r="DO113" s="19"/>
      <c r="DP113" s="19"/>
      <c r="DQ113" s="19"/>
      <c r="DR113" s="19"/>
      <c r="DS113" s="19">
        <v>24</v>
      </c>
      <c r="DT113" s="19"/>
      <c r="DU113" s="19">
        <v>0.5</v>
      </c>
      <c r="DV113" s="40"/>
      <c r="DW113" s="69">
        <f ca="1">ROUND((TODAY()-I113)/365*5,2)*2</f>
        <v>10.1</v>
      </c>
      <c r="DX113" s="44">
        <f t="shared" si="76"/>
        <v>4</v>
      </c>
      <c r="DY113" s="44">
        <f ca="1" t="shared" si="77"/>
        <v>6.1</v>
      </c>
      <c r="DZ113" s="19">
        <f t="shared" si="78"/>
        <v>24</v>
      </c>
      <c r="EA113" s="19">
        <f t="shared" si="79"/>
        <v>3</v>
      </c>
      <c r="EB113" s="45">
        <f t="shared" si="69"/>
        <v>0</v>
      </c>
      <c r="EC113" s="46">
        <f t="shared" si="80"/>
        <v>24</v>
      </c>
      <c r="ED113" s="19">
        <f t="shared" si="81"/>
        <v>0</v>
      </c>
      <c r="EE113" s="19">
        <f t="shared" si="83"/>
        <v>0</v>
      </c>
      <c r="EF113" s="19">
        <f t="shared" si="71"/>
        <v>0</v>
      </c>
      <c r="EG113" s="19">
        <f t="shared" si="82"/>
        <v>7</v>
      </c>
    </row>
    <row r="114" customHeight="1" spans="1:137">
      <c r="A114" s="32">
        <f t="shared" si="74"/>
        <v>112</v>
      </c>
      <c r="B114" s="31" t="s">
        <v>288</v>
      </c>
      <c r="C114" s="32" t="s">
        <v>286</v>
      </c>
      <c r="D114" s="33" t="s">
        <v>289</v>
      </c>
      <c r="E114" s="33" t="s">
        <v>290</v>
      </c>
      <c r="F114" s="33" t="s">
        <v>291</v>
      </c>
      <c r="G114" s="68">
        <v>42979</v>
      </c>
      <c r="H114" s="59">
        <v>45292</v>
      </c>
      <c r="I114" s="59">
        <v>45658</v>
      </c>
      <c r="J114" s="19">
        <v>0</v>
      </c>
      <c r="K114" s="19">
        <f t="shared" si="63"/>
        <v>5</v>
      </c>
      <c r="L114" s="19">
        <v>1</v>
      </c>
      <c r="M114" s="73">
        <f t="shared" si="64"/>
        <v>4</v>
      </c>
      <c r="N114" s="19"/>
      <c r="O114" s="38">
        <v>2.5</v>
      </c>
      <c r="P114" s="39"/>
      <c r="Q114" s="19"/>
      <c r="R114" s="19"/>
      <c r="S114" s="19"/>
      <c r="T114" s="19"/>
      <c r="U114" s="19"/>
      <c r="V114" s="19"/>
      <c r="W114" s="40"/>
      <c r="X114" s="19">
        <v>1.5</v>
      </c>
      <c r="Y114" s="39"/>
      <c r="Z114" s="19"/>
      <c r="AA114" s="19"/>
      <c r="AB114" s="19"/>
      <c r="AC114" s="19"/>
      <c r="AD114" s="19"/>
      <c r="AE114" s="19"/>
      <c r="AF114" s="40"/>
      <c r="AG114" s="41">
        <f t="shared" si="65"/>
        <v>4</v>
      </c>
      <c r="AH114" s="41">
        <f t="shared" si="66"/>
        <v>0</v>
      </c>
      <c r="AI114" s="41">
        <f t="shared" si="67"/>
        <v>0</v>
      </c>
      <c r="AJ114" s="19">
        <v>1.5</v>
      </c>
      <c r="AK114" s="19"/>
      <c r="AL114" s="19"/>
      <c r="AM114" s="19"/>
      <c r="AN114" s="19"/>
      <c r="AO114" s="19"/>
      <c r="AP114" s="19"/>
      <c r="AQ114" s="19"/>
      <c r="AR114" s="40"/>
      <c r="AS114" s="19"/>
      <c r="AT114" s="19"/>
      <c r="AU114" s="19"/>
      <c r="AV114" s="19"/>
      <c r="AW114" s="19"/>
      <c r="AX114" s="19"/>
      <c r="AY114" s="19"/>
      <c r="AZ114" s="19"/>
      <c r="BA114" s="40"/>
      <c r="BB114" s="19"/>
      <c r="BC114" s="19">
        <v>3.52</v>
      </c>
      <c r="BD114" s="19"/>
      <c r="BE114" s="19"/>
      <c r="BF114" s="19"/>
      <c r="BG114" s="19"/>
      <c r="BH114" s="19"/>
      <c r="BI114" s="19"/>
      <c r="BJ114" s="40"/>
      <c r="BK114" s="19"/>
      <c r="BL114" s="19"/>
      <c r="BM114" s="19"/>
      <c r="BN114" s="19"/>
      <c r="BO114" s="19"/>
      <c r="BP114" s="19"/>
      <c r="BQ114" s="19"/>
      <c r="BR114" s="19"/>
      <c r="BS114" s="40"/>
      <c r="BT114" s="19">
        <v>3.5</v>
      </c>
      <c r="BU114" s="19">
        <v>8</v>
      </c>
      <c r="BV114" s="19"/>
      <c r="BW114" s="19"/>
      <c r="BX114" s="19"/>
      <c r="BY114" s="19"/>
      <c r="BZ114" s="19"/>
      <c r="CA114" s="19"/>
      <c r="CB114" s="40"/>
      <c r="CC114" s="19"/>
      <c r="CD114" s="19"/>
      <c r="CE114" s="19"/>
      <c r="CF114" s="19"/>
      <c r="CG114" s="19"/>
      <c r="CH114" s="19"/>
      <c r="CI114" s="19"/>
      <c r="CJ114" s="19"/>
      <c r="CK114" s="40"/>
      <c r="CL114" s="19"/>
      <c r="CM114" s="19">
        <v>3</v>
      </c>
      <c r="CN114" s="19"/>
      <c r="CO114" s="19"/>
      <c r="CP114" s="19"/>
      <c r="CQ114" s="19"/>
      <c r="CR114" s="19"/>
      <c r="CS114" s="19"/>
      <c r="CT114" s="40"/>
      <c r="CU114" s="19"/>
      <c r="CV114" s="19"/>
      <c r="CW114" s="19"/>
      <c r="CX114" s="19"/>
      <c r="CY114" s="19"/>
      <c r="CZ114" s="19"/>
      <c r="DA114" s="19"/>
      <c r="DB114" s="19"/>
      <c r="DC114" s="19"/>
      <c r="DD114" s="40"/>
      <c r="DE114" s="19"/>
      <c r="DF114" s="19"/>
      <c r="DG114" s="19"/>
      <c r="DH114" s="19"/>
      <c r="DI114" s="19"/>
      <c r="DJ114" s="19"/>
      <c r="DK114" s="19"/>
      <c r="DL114" s="19"/>
      <c r="DM114" s="40"/>
      <c r="DN114" s="19"/>
      <c r="DO114" s="19">
        <v>5</v>
      </c>
      <c r="DP114" s="19"/>
      <c r="DQ114" s="19"/>
      <c r="DR114" s="19"/>
      <c r="DS114" s="19"/>
      <c r="DT114" s="19"/>
      <c r="DU114" s="19"/>
      <c r="DV114" s="40"/>
      <c r="DW114" s="74">
        <f ca="1" t="shared" si="75"/>
        <v>5.05</v>
      </c>
      <c r="DX114" s="44">
        <f t="shared" si="76"/>
        <v>5</v>
      </c>
      <c r="DY114" s="44">
        <f ca="1" t="shared" si="77"/>
        <v>0.0499999999999998</v>
      </c>
      <c r="DZ114" s="19">
        <f t="shared" si="78"/>
        <v>0</v>
      </c>
      <c r="EA114" s="19">
        <f t="shared" si="79"/>
        <v>0</v>
      </c>
      <c r="EB114" s="45">
        <f t="shared" si="69"/>
        <v>0</v>
      </c>
      <c r="EC114" s="46">
        <f t="shared" si="80"/>
        <v>0</v>
      </c>
      <c r="ED114" s="19">
        <f t="shared" si="81"/>
        <v>19.52</v>
      </c>
      <c r="EE114" s="19">
        <f t="shared" si="83"/>
        <v>0</v>
      </c>
      <c r="EF114" s="19">
        <f t="shared" si="71"/>
        <v>0</v>
      </c>
      <c r="EG114" s="19">
        <f t="shared" si="82"/>
        <v>0</v>
      </c>
    </row>
    <row r="115" customHeight="1" spans="1:137">
      <c r="A115" s="32">
        <f t="shared" si="74"/>
        <v>113</v>
      </c>
      <c r="B115" s="31" t="s">
        <v>292</v>
      </c>
      <c r="C115" s="32" t="s">
        <v>286</v>
      </c>
      <c r="D115" s="33" t="s">
        <v>289</v>
      </c>
      <c r="E115" s="33" t="s">
        <v>293</v>
      </c>
      <c r="F115" s="33" t="s">
        <v>294</v>
      </c>
      <c r="G115" s="68">
        <v>43969</v>
      </c>
      <c r="H115" s="59">
        <v>45292</v>
      </c>
      <c r="I115" s="59">
        <v>45658</v>
      </c>
      <c r="J115" s="19">
        <v>0</v>
      </c>
      <c r="K115" s="19">
        <f t="shared" si="63"/>
        <v>5</v>
      </c>
      <c r="L115" s="19">
        <v>3</v>
      </c>
      <c r="M115" s="73">
        <f t="shared" si="64"/>
        <v>2</v>
      </c>
      <c r="N115" s="19"/>
      <c r="O115" s="38">
        <v>1</v>
      </c>
      <c r="P115" s="39"/>
      <c r="Q115" s="19"/>
      <c r="R115" s="19"/>
      <c r="S115" s="19"/>
      <c r="T115" s="19"/>
      <c r="U115" s="19"/>
      <c r="V115" s="19"/>
      <c r="W115" s="40"/>
      <c r="X115" s="19">
        <v>1</v>
      </c>
      <c r="Y115" s="39"/>
      <c r="Z115" s="19"/>
      <c r="AA115" s="19"/>
      <c r="AB115" s="19"/>
      <c r="AC115" s="19"/>
      <c r="AD115" s="19"/>
      <c r="AE115" s="19"/>
      <c r="AF115" s="40"/>
      <c r="AG115" s="41">
        <f t="shared" si="65"/>
        <v>2</v>
      </c>
      <c r="AH115" s="41">
        <f t="shared" si="66"/>
        <v>0</v>
      </c>
      <c r="AI115" s="41">
        <f t="shared" si="67"/>
        <v>0</v>
      </c>
      <c r="AJ115" s="19">
        <v>1</v>
      </c>
      <c r="AK115" s="19"/>
      <c r="AL115" s="19"/>
      <c r="AM115" s="19"/>
      <c r="AN115" s="19"/>
      <c r="AO115" s="19"/>
      <c r="AP115" s="19"/>
      <c r="AQ115" s="19"/>
      <c r="AR115" s="40"/>
      <c r="AS115" s="19">
        <v>0.5</v>
      </c>
      <c r="AT115" s="19"/>
      <c r="AU115" s="19"/>
      <c r="AV115" s="19"/>
      <c r="AW115" s="19"/>
      <c r="AX115" s="19"/>
      <c r="AY115" s="19"/>
      <c r="AZ115" s="19"/>
      <c r="BA115" s="40"/>
      <c r="BB115" s="19"/>
      <c r="BC115" s="19"/>
      <c r="BD115" s="19"/>
      <c r="BE115" s="19"/>
      <c r="BF115" s="19"/>
      <c r="BG115" s="19"/>
      <c r="BH115" s="19"/>
      <c r="BI115" s="19"/>
      <c r="BJ115" s="40"/>
      <c r="BK115" s="19"/>
      <c r="BL115" s="19"/>
      <c r="BM115" s="19"/>
      <c r="BN115" s="19"/>
      <c r="BO115" s="19"/>
      <c r="BP115" s="19"/>
      <c r="BQ115" s="19"/>
      <c r="BR115" s="19"/>
      <c r="BS115" s="40"/>
      <c r="BT115" s="19">
        <v>1</v>
      </c>
      <c r="BU115" s="19"/>
      <c r="BV115" s="19"/>
      <c r="BW115" s="19"/>
      <c r="BX115" s="19"/>
      <c r="BY115" s="19"/>
      <c r="BZ115" s="19"/>
      <c r="CA115" s="19"/>
      <c r="CB115" s="40"/>
      <c r="CC115" s="19">
        <v>1.5</v>
      </c>
      <c r="CD115" s="19"/>
      <c r="CE115" s="19"/>
      <c r="CF115" s="19"/>
      <c r="CG115" s="19"/>
      <c r="CH115" s="19"/>
      <c r="CI115" s="19"/>
      <c r="CJ115" s="19"/>
      <c r="CK115" s="40"/>
      <c r="CL115" s="19">
        <v>1.5</v>
      </c>
      <c r="CM115" s="19"/>
      <c r="CN115" s="19"/>
      <c r="CO115" s="19"/>
      <c r="CP115" s="19"/>
      <c r="CQ115" s="19"/>
      <c r="CR115" s="19"/>
      <c r="CS115" s="19"/>
      <c r="CT115" s="40"/>
      <c r="CU115" s="19"/>
      <c r="CV115" s="19"/>
      <c r="CW115" s="19"/>
      <c r="CX115" s="19"/>
      <c r="CY115" s="19"/>
      <c r="CZ115" s="19"/>
      <c r="DA115" s="19"/>
      <c r="DB115" s="19"/>
      <c r="DC115" s="19"/>
      <c r="DD115" s="40"/>
      <c r="DE115" s="19">
        <v>0.5</v>
      </c>
      <c r="DF115" s="19"/>
      <c r="DG115" s="19"/>
      <c r="DH115" s="19"/>
      <c r="DI115" s="19"/>
      <c r="DJ115" s="19"/>
      <c r="DK115" s="19"/>
      <c r="DL115" s="19"/>
      <c r="DM115" s="40"/>
      <c r="DN115" s="19">
        <v>1</v>
      </c>
      <c r="DO115" s="19"/>
      <c r="DP115" s="19"/>
      <c r="DQ115" s="19"/>
      <c r="DR115" s="19"/>
      <c r="DS115" s="19"/>
      <c r="DT115" s="19"/>
      <c r="DU115" s="19"/>
      <c r="DV115" s="40"/>
      <c r="DW115" s="69">
        <f ca="1">ROUND((TODAY()-I115)/365*5,2)*2</f>
        <v>10.1</v>
      </c>
      <c r="DX115" s="44">
        <f t="shared" si="76"/>
        <v>7</v>
      </c>
      <c r="DY115" s="44">
        <f ca="1" t="shared" si="77"/>
        <v>3.1</v>
      </c>
      <c r="DZ115" s="19">
        <f t="shared" si="78"/>
        <v>0</v>
      </c>
      <c r="EA115" s="19">
        <f t="shared" si="79"/>
        <v>0</v>
      </c>
      <c r="EB115" s="45">
        <f t="shared" si="69"/>
        <v>0</v>
      </c>
      <c r="EC115" s="46">
        <f t="shared" si="80"/>
        <v>0</v>
      </c>
      <c r="ED115" s="19">
        <f t="shared" si="81"/>
        <v>0</v>
      </c>
      <c r="EE115" s="19">
        <f t="shared" si="83"/>
        <v>0</v>
      </c>
      <c r="EF115" s="19">
        <f t="shared" si="71"/>
        <v>0</v>
      </c>
      <c r="EG115" s="19">
        <f t="shared" si="82"/>
        <v>0</v>
      </c>
    </row>
    <row r="116" customHeight="1" spans="1:137">
      <c r="A116" s="32">
        <f t="shared" si="74"/>
        <v>114</v>
      </c>
      <c r="B116" s="31" t="s">
        <v>295</v>
      </c>
      <c r="C116" s="32" t="s">
        <v>286</v>
      </c>
      <c r="D116" s="33" t="s">
        <v>289</v>
      </c>
      <c r="E116" s="33" t="s">
        <v>296</v>
      </c>
      <c r="F116" s="33" t="s">
        <v>294</v>
      </c>
      <c r="G116" s="68">
        <v>44010</v>
      </c>
      <c r="H116" s="59">
        <v>45292</v>
      </c>
      <c r="I116" s="59">
        <v>45658</v>
      </c>
      <c r="J116" s="19">
        <v>0</v>
      </c>
      <c r="K116" s="19">
        <f t="shared" si="63"/>
        <v>5</v>
      </c>
      <c r="L116" s="19">
        <v>4</v>
      </c>
      <c r="M116" s="73">
        <f t="shared" si="64"/>
        <v>1</v>
      </c>
      <c r="N116" s="19"/>
      <c r="O116" s="38">
        <v>2</v>
      </c>
      <c r="P116" s="39">
        <v>5.5</v>
      </c>
      <c r="Q116" s="19"/>
      <c r="R116" s="19"/>
      <c r="S116" s="19"/>
      <c r="T116" s="19"/>
      <c r="U116" s="19"/>
      <c r="V116" s="19"/>
      <c r="W116" s="40"/>
      <c r="X116" s="19">
        <v>1.5</v>
      </c>
      <c r="Y116" s="39"/>
      <c r="Z116" s="19"/>
      <c r="AA116" s="19"/>
      <c r="AB116" s="19"/>
      <c r="AC116" s="19"/>
      <c r="AD116" s="19"/>
      <c r="AE116" s="19"/>
      <c r="AF116" s="40"/>
      <c r="AG116" s="41">
        <f t="shared" si="65"/>
        <v>3.5</v>
      </c>
      <c r="AH116" s="41">
        <f t="shared" si="66"/>
        <v>-2.5</v>
      </c>
      <c r="AI116" s="41">
        <f t="shared" si="67"/>
        <v>-2.5</v>
      </c>
      <c r="AJ116" s="19">
        <v>2</v>
      </c>
      <c r="AK116" s="19"/>
      <c r="AL116" s="19"/>
      <c r="AM116" s="19"/>
      <c r="AN116" s="19"/>
      <c r="AO116" s="19"/>
      <c r="AP116" s="19"/>
      <c r="AQ116" s="19"/>
      <c r="AR116" s="40"/>
      <c r="AS116" s="19"/>
      <c r="AT116" s="19">
        <v>1</v>
      </c>
      <c r="AU116" s="19"/>
      <c r="AV116" s="19"/>
      <c r="AW116" s="19"/>
      <c r="AX116" s="19"/>
      <c r="AY116" s="19"/>
      <c r="AZ116" s="19"/>
      <c r="BA116" s="40"/>
      <c r="BB116" s="19"/>
      <c r="BC116" s="19"/>
      <c r="BD116" s="19"/>
      <c r="BE116" s="19"/>
      <c r="BF116" s="19"/>
      <c r="BG116" s="19"/>
      <c r="BH116" s="19"/>
      <c r="BI116" s="19"/>
      <c r="BJ116" s="40"/>
      <c r="BK116" s="19"/>
      <c r="BL116" s="19">
        <v>7</v>
      </c>
      <c r="BM116" s="19"/>
      <c r="BN116" s="19"/>
      <c r="BO116" s="19"/>
      <c r="BP116" s="19"/>
      <c r="BQ116" s="19"/>
      <c r="BR116" s="19"/>
      <c r="BS116" s="40"/>
      <c r="BT116" s="19"/>
      <c r="BU116" s="19"/>
      <c r="BV116" s="19"/>
      <c r="BW116" s="19"/>
      <c r="BX116" s="19"/>
      <c r="BY116" s="19"/>
      <c r="BZ116" s="19"/>
      <c r="CA116" s="19"/>
      <c r="CB116" s="40"/>
      <c r="CC116" s="19"/>
      <c r="CD116" s="19">
        <v>2.5</v>
      </c>
      <c r="CE116" s="19"/>
      <c r="CF116" s="19"/>
      <c r="CG116" s="19"/>
      <c r="CH116" s="19"/>
      <c r="CI116" s="19"/>
      <c r="CJ116" s="19"/>
      <c r="CK116" s="40"/>
      <c r="CL116" s="19"/>
      <c r="CM116" s="19">
        <v>3</v>
      </c>
      <c r="CN116" s="19"/>
      <c r="CO116" s="19"/>
      <c r="CP116" s="19"/>
      <c r="CQ116" s="19"/>
      <c r="CR116" s="19"/>
      <c r="CS116" s="19"/>
      <c r="CT116" s="40"/>
      <c r="CU116" s="19"/>
      <c r="CV116" s="19"/>
      <c r="CW116" s="19" t="s">
        <v>63</v>
      </c>
      <c r="CX116" s="19"/>
      <c r="CY116" s="19"/>
      <c r="CZ116" s="19"/>
      <c r="DA116" s="19"/>
      <c r="DB116" s="19"/>
      <c r="DC116" s="19"/>
      <c r="DD116" s="40"/>
      <c r="DE116" s="19"/>
      <c r="DF116" s="19">
        <v>6</v>
      </c>
      <c r="DG116" s="19"/>
      <c r="DH116" s="19"/>
      <c r="DI116" s="19"/>
      <c r="DJ116" s="19"/>
      <c r="DK116" s="19">
        <v>8</v>
      </c>
      <c r="DL116" s="19"/>
      <c r="DM116" s="40"/>
      <c r="DN116" s="19"/>
      <c r="DO116" s="19"/>
      <c r="DP116" s="19"/>
      <c r="DQ116" s="19"/>
      <c r="DR116" s="19">
        <v>7</v>
      </c>
      <c r="DS116" s="19"/>
      <c r="DT116" s="19"/>
      <c r="DU116" s="19"/>
      <c r="DV116" s="40"/>
      <c r="DW116" s="74">
        <f ca="1" t="shared" si="75"/>
        <v>5.05</v>
      </c>
      <c r="DX116" s="44">
        <f t="shared" si="76"/>
        <v>4.5</v>
      </c>
      <c r="DY116" s="44">
        <f ca="1" t="shared" si="77"/>
        <v>0.55</v>
      </c>
      <c r="DZ116" s="19">
        <f t="shared" si="78"/>
        <v>8</v>
      </c>
      <c r="EA116" s="19">
        <f t="shared" si="79"/>
        <v>7</v>
      </c>
      <c r="EB116" s="45">
        <f t="shared" si="69"/>
        <v>1</v>
      </c>
      <c r="EC116" s="46">
        <f t="shared" si="80"/>
        <v>0</v>
      </c>
      <c r="ED116" s="19">
        <f t="shared" si="81"/>
        <v>26</v>
      </c>
      <c r="EE116" s="19">
        <f t="shared" si="83"/>
        <v>0</v>
      </c>
      <c r="EF116" s="19">
        <f t="shared" si="71"/>
        <v>0</v>
      </c>
      <c r="EG116" s="19">
        <f t="shared" si="82"/>
        <v>0</v>
      </c>
    </row>
    <row r="117" customHeight="1" spans="1:137">
      <c r="A117" s="32">
        <f t="shared" si="74"/>
        <v>115</v>
      </c>
      <c r="B117" s="31" t="s">
        <v>297</v>
      </c>
      <c r="C117" s="32" t="s">
        <v>286</v>
      </c>
      <c r="D117" s="33" t="s">
        <v>289</v>
      </c>
      <c r="E117" s="33" t="s">
        <v>293</v>
      </c>
      <c r="F117" s="33" t="s">
        <v>298</v>
      </c>
      <c r="G117" s="68">
        <v>44657</v>
      </c>
      <c r="H117" s="59">
        <v>45292</v>
      </c>
      <c r="I117" s="59">
        <v>45658</v>
      </c>
      <c r="J117" s="19">
        <v>2</v>
      </c>
      <c r="K117" s="19">
        <f t="shared" si="63"/>
        <v>5</v>
      </c>
      <c r="L117" s="19">
        <v>4.5</v>
      </c>
      <c r="M117" s="73">
        <f t="shared" si="64"/>
        <v>0.5</v>
      </c>
      <c r="N117" s="19"/>
      <c r="O117" s="38"/>
      <c r="P117" s="39"/>
      <c r="Q117" s="19"/>
      <c r="R117" s="19"/>
      <c r="S117" s="19"/>
      <c r="T117" s="19"/>
      <c r="U117" s="19"/>
      <c r="V117" s="19"/>
      <c r="W117" s="40"/>
      <c r="X117" s="19">
        <v>0.5</v>
      </c>
      <c r="Y117" s="39"/>
      <c r="Z117" s="19"/>
      <c r="AA117" s="19"/>
      <c r="AB117" s="19"/>
      <c r="AC117" s="19"/>
      <c r="AD117" s="19"/>
      <c r="AE117" s="19"/>
      <c r="AF117" s="40"/>
      <c r="AG117" s="41">
        <f t="shared" si="65"/>
        <v>0.5</v>
      </c>
      <c r="AH117" s="41">
        <f t="shared" si="66"/>
        <v>0</v>
      </c>
      <c r="AI117" s="41">
        <f t="shared" si="67"/>
        <v>0</v>
      </c>
      <c r="AJ117" s="19"/>
      <c r="AK117" s="19"/>
      <c r="AL117" s="19"/>
      <c r="AM117" s="19"/>
      <c r="AN117" s="19"/>
      <c r="AO117" s="19"/>
      <c r="AP117" s="19"/>
      <c r="AQ117" s="19"/>
      <c r="AR117" s="40"/>
      <c r="AS117" s="19"/>
      <c r="AT117" s="19"/>
      <c r="AU117" s="19"/>
      <c r="AV117" s="19"/>
      <c r="AW117" s="19"/>
      <c r="AX117" s="19"/>
      <c r="AY117" s="19"/>
      <c r="AZ117" s="19"/>
      <c r="BA117" s="40"/>
      <c r="BB117" s="19"/>
      <c r="BC117" s="19"/>
      <c r="BD117" s="19"/>
      <c r="BE117" s="19"/>
      <c r="BF117" s="19"/>
      <c r="BG117" s="19"/>
      <c r="BH117" s="19"/>
      <c r="BI117" s="19"/>
      <c r="BJ117" s="40"/>
      <c r="BK117" s="19"/>
      <c r="BL117" s="19"/>
      <c r="BM117" s="19"/>
      <c r="BN117" s="19"/>
      <c r="BO117" s="19"/>
      <c r="BP117" s="19"/>
      <c r="BQ117" s="19"/>
      <c r="BR117" s="19"/>
      <c r="BS117" s="40"/>
      <c r="BT117" s="19"/>
      <c r="BU117" s="19"/>
      <c r="BV117" s="19"/>
      <c r="BW117" s="19"/>
      <c r="BX117" s="19"/>
      <c r="BY117" s="19"/>
      <c r="BZ117" s="19"/>
      <c r="CA117" s="19"/>
      <c r="CB117" s="40"/>
      <c r="CC117" s="19"/>
      <c r="CD117" s="19"/>
      <c r="CE117" s="19"/>
      <c r="CF117" s="19"/>
      <c r="CG117" s="19"/>
      <c r="CH117" s="19"/>
      <c r="CI117" s="19"/>
      <c r="CJ117" s="19"/>
      <c r="CK117" s="40"/>
      <c r="CL117" s="19"/>
      <c r="CM117" s="19"/>
      <c r="CN117" s="19"/>
      <c r="CO117" s="19"/>
      <c r="CP117" s="19"/>
      <c r="CQ117" s="19"/>
      <c r="CR117" s="19"/>
      <c r="CS117" s="19"/>
      <c r="CT117" s="40"/>
      <c r="CU117" s="19"/>
      <c r="CV117" s="19" t="s">
        <v>73</v>
      </c>
      <c r="CW117" s="19"/>
      <c r="CX117" s="19"/>
      <c r="CY117" s="19"/>
      <c r="CZ117" s="19"/>
      <c r="DA117" s="19"/>
      <c r="DB117" s="19"/>
      <c r="DC117" s="19"/>
      <c r="DD117" s="40"/>
      <c r="DE117" s="19">
        <v>0.5</v>
      </c>
      <c r="DF117" s="19"/>
      <c r="DG117" s="19"/>
      <c r="DH117" s="19"/>
      <c r="DI117" s="19"/>
      <c r="DJ117" s="19"/>
      <c r="DK117" s="19">
        <v>4</v>
      </c>
      <c r="DL117" s="19"/>
      <c r="DM117" s="40"/>
      <c r="DN117" s="19"/>
      <c r="DO117" s="19"/>
      <c r="DP117" s="19"/>
      <c r="DQ117" s="19"/>
      <c r="DR117" s="19">
        <v>5</v>
      </c>
      <c r="DS117" s="19"/>
      <c r="DT117" s="19"/>
      <c r="DU117" s="19"/>
      <c r="DV117" s="40"/>
      <c r="DW117" s="74">
        <f ca="1" t="shared" si="75"/>
        <v>5.05</v>
      </c>
      <c r="DX117" s="44">
        <f t="shared" si="76"/>
        <v>1</v>
      </c>
      <c r="DY117" s="44">
        <f ca="1" t="shared" si="77"/>
        <v>4.05</v>
      </c>
      <c r="DZ117" s="19">
        <f t="shared" si="78"/>
        <v>4</v>
      </c>
      <c r="EA117" s="19">
        <f t="shared" si="79"/>
        <v>5</v>
      </c>
      <c r="EB117" s="45">
        <f t="shared" si="69"/>
        <v>1</v>
      </c>
      <c r="EC117" s="46">
        <f t="shared" si="80"/>
        <v>0</v>
      </c>
      <c r="ED117" s="19">
        <f t="shared" si="81"/>
        <v>0</v>
      </c>
      <c r="EE117" s="19">
        <f t="shared" si="83"/>
        <v>0</v>
      </c>
      <c r="EF117" s="19">
        <f t="shared" si="71"/>
        <v>0</v>
      </c>
      <c r="EG117" s="19">
        <f t="shared" si="82"/>
        <v>0</v>
      </c>
    </row>
    <row r="118" customHeight="1" spans="1:137">
      <c r="A118" s="32">
        <f t="shared" si="74"/>
        <v>116</v>
      </c>
      <c r="B118" s="31" t="s">
        <v>299</v>
      </c>
      <c r="C118" s="32" t="s">
        <v>300</v>
      </c>
      <c r="D118" s="33" t="s">
        <v>289</v>
      </c>
      <c r="E118" s="33" t="s">
        <v>301</v>
      </c>
      <c r="F118" s="33" t="s">
        <v>294</v>
      </c>
      <c r="G118" s="68">
        <v>42355</v>
      </c>
      <c r="H118" s="59">
        <v>45292</v>
      </c>
      <c r="I118" s="59">
        <v>45658</v>
      </c>
      <c r="J118" s="19">
        <v>0</v>
      </c>
      <c r="K118" s="19">
        <f t="shared" si="63"/>
        <v>5</v>
      </c>
      <c r="L118" s="19">
        <v>2</v>
      </c>
      <c r="M118" s="73">
        <f t="shared" si="64"/>
        <v>3</v>
      </c>
      <c r="N118" s="19"/>
      <c r="O118" s="38">
        <v>2</v>
      </c>
      <c r="P118" s="39"/>
      <c r="Q118" s="19"/>
      <c r="R118" s="19"/>
      <c r="S118" s="19"/>
      <c r="T118" s="19"/>
      <c r="U118" s="19"/>
      <c r="V118" s="19"/>
      <c r="W118" s="40"/>
      <c r="X118" s="19">
        <v>1</v>
      </c>
      <c r="Y118" s="39"/>
      <c r="Z118" s="19"/>
      <c r="AA118" s="19"/>
      <c r="AB118" s="19"/>
      <c r="AC118" s="19"/>
      <c r="AD118" s="19"/>
      <c r="AE118" s="19"/>
      <c r="AF118" s="40"/>
      <c r="AG118" s="41">
        <f t="shared" si="65"/>
        <v>3</v>
      </c>
      <c r="AH118" s="41">
        <f t="shared" si="66"/>
        <v>0</v>
      </c>
      <c r="AI118" s="41">
        <f t="shared" si="67"/>
        <v>0</v>
      </c>
      <c r="AJ118" s="19"/>
      <c r="AK118" s="19"/>
      <c r="AL118" s="19"/>
      <c r="AM118" s="19"/>
      <c r="AN118" s="19"/>
      <c r="AO118" s="19"/>
      <c r="AP118" s="19"/>
      <c r="AQ118" s="19"/>
      <c r="AR118" s="40"/>
      <c r="AS118" s="19">
        <v>1</v>
      </c>
      <c r="AT118" s="19">
        <v>1</v>
      </c>
      <c r="AU118" s="19"/>
      <c r="AV118" s="19"/>
      <c r="AW118" s="19"/>
      <c r="AX118" s="19"/>
      <c r="AY118" s="19"/>
      <c r="AZ118" s="19"/>
      <c r="BA118" s="40"/>
      <c r="BB118" s="19">
        <v>1</v>
      </c>
      <c r="BC118" s="19"/>
      <c r="BD118" s="19"/>
      <c r="BE118" s="19"/>
      <c r="BF118" s="19"/>
      <c r="BG118" s="19"/>
      <c r="BH118" s="19"/>
      <c r="BI118" s="19"/>
      <c r="BJ118" s="40"/>
      <c r="BK118" s="19">
        <v>0.5</v>
      </c>
      <c r="BL118" s="19"/>
      <c r="BM118" s="19"/>
      <c r="BN118" s="19"/>
      <c r="BO118" s="19"/>
      <c r="BP118" s="19"/>
      <c r="BQ118" s="19"/>
      <c r="BR118" s="19"/>
      <c r="BS118" s="40"/>
      <c r="BT118" s="19"/>
      <c r="BU118" s="19"/>
      <c r="BV118" s="19"/>
      <c r="BW118" s="19"/>
      <c r="BX118" s="19"/>
      <c r="BY118" s="19"/>
      <c r="BZ118" s="19"/>
      <c r="CA118" s="19"/>
      <c r="CB118" s="40"/>
      <c r="CC118" s="19">
        <v>2</v>
      </c>
      <c r="CD118" s="19"/>
      <c r="CE118" s="19"/>
      <c r="CF118" s="19"/>
      <c r="CG118" s="19"/>
      <c r="CH118" s="19"/>
      <c r="CI118" s="19"/>
      <c r="CJ118" s="19"/>
      <c r="CK118" s="40"/>
      <c r="CL118" s="19">
        <v>1</v>
      </c>
      <c r="CM118" s="19"/>
      <c r="CN118" s="19"/>
      <c r="CO118" s="19"/>
      <c r="CP118" s="19"/>
      <c r="CQ118" s="19"/>
      <c r="CR118" s="19"/>
      <c r="CS118" s="19"/>
      <c r="CT118" s="40"/>
      <c r="CU118" s="19"/>
      <c r="CV118" s="19"/>
      <c r="CW118" s="19"/>
      <c r="CX118" s="19"/>
      <c r="CY118" s="19"/>
      <c r="CZ118" s="19"/>
      <c r="DA118" s="19"/>
      <c r="DB118" s="19"/>
      <c r="DC118" s="19"/>
      <c r="DD118" s="40"/>
      <c r="DE118" s="19">
        <v>1</v>
      </c>
      <c r="DF118" s="19"/>
      <c r="DG118" s="19"/>
      <c r="DH118" s="19"/>
      <c r="DI118" s="19"/>
      <c r="DJ118" s="19"/>
      <c r="DK118" s="19"/>
      <c r="DL118" s="19"/>
      <c r="DM118" s="40"/>
      <c r="DN118" s="19"/>
      <c r="DO118" s="19"/>
      <c r="DP118" s="19"/>
      <c r="DQ118" s="19"/>
      <c r="DR118" s="19"/>
      <c r="DS118" s="19"/>
      <c r="DT118" s="19"/>
      <c r="DU118" s="19"/>
      <c r="DV118" s="40"/>
      <c r="DW118" s="69">
        <f ca="1">ROUND((TODAY()-I118)/365*5,2)*2</f>
        <v>10.1</v>
      </c>
      <c r="DX118" s="44">
        <f t="shared" si="76"/>
        <v>6.5</v>
      </c>
      <c r="DY118" s="44">
        <f ca="1" t="shared" si="77"/>
        <v>3.6</v>
      </c>
      <c r="DZ118" s="19">
        <f t="shared" si="78"/>
        <v>0</v>
      </c>
      <c r="EA118" s="19">
        <f t="shared" si="79"/>
        <v>0</v>
      </c>
      <c r="EB118" s="45">
        <f t="shared" si="69"/>
        <v>0</v>
      </c>
      <c r="EC118" s="46">
        <f t="shared" si="80"/>
        <v>0</v>
      </c>
      <c r="ED118" s="19">
        <f t="shared" si="81"/>
        <v>1</v>
      </c>
      <c r="EE118" s="19">
        <f t="shared" si="83"/>
        <v>0</v>
      </c>
      <c r="EF118" s="19">
        <f t="shared" ref="EF118:EF167" si="84">R118+AA118+AM118+AV118+BE118+BN118+BW118+CF118+CO118+CY118+DH118+DQ118</f>
        <v>0</v>
      </c>
      <c r="EG118" s="19">
        <f t="shared" si="82"/>
        <v>0</v>
      </c>
    </row>
    <row r="119" customHeight="1" spans="1:137">
      <c r="A119" s="32">
        <f t="shared" si="74"/>
        <v>117</v>
      </c>
      <c r="B119" s="31" t="s">
        <v>302</v>
      </c>
      <c r="C119" s="32" t="s">
        <v>300</v>
      </c>
      <c r="D119" s="33" t="s">
        <v>289</v>
      </c>
      <c r="E119" s="33" t="s">
        <v>301</v>
      </c>
      <c r="F119" s="33" t="s">
        <v>298</v>
      </c>
      <c r="G119" s="68">
        <v>42788</v>
      </c>
      <c r="H119" s="59">
        <v>45292</v>
      </c>
      <c r="I119" s="59">
        <v>45658</v>
      </c>
      <c r="J119" s="19">
        <v>0</v>
      </c>
      <c r="K119" s="19">
        <f t="shared" si="63"/>
        <v>5</v>
      </c>
      <c r="L119" s="19">
        <v>2.5</v>
      </c>
      <c r="M119" s="73">
        <f t="shared" si="64"/>
        <v>2.5</v>
      </c>
      <c r="N119" s="19"/>
      <c r="O119" s="38">
        <v>2</v>
      </c>
      <c r="P119" s="39"/>
      <c r="Q119" s="19"/>
      <c r="R119" s="19"/>
      <c r="S119" s="19"/>
      <c r="T119" s="19"/>
      <c r="U119" s="19"/>
      <c r="V119" s="19"/>
      <c r="W119" s="40"/>
      <c r="X119" s="19">
        <v>0.5</v>
      </c>
      <c r="Y119" s="39"/>
      <c r="Z119" s="19"/>
      <c r="AA119" s="19"/>
      <c r="AB119" s="19"/>
      <c r="AC119" s="19"/>
      <c r="AD119" s="19"/>
      <c r="AE119" s="19"/>
      <c r="AF119" s="40"/>
      <c r="AG119" s="41">
        <f t="shared" si="65"/>
        <v>2.5</v>
      </c>
      <c r="AH119" s="41">
        <f t="shared" si="66"/>
        <v>0</v>
      </c>
      <c r="AI119" s="41">
        <f t="shared" si="67"/>
        <v>0</v>
      </c>
      <c r="AJ119" s="19">
        <v>1.5</v>
      </c>
      <c r="AK119" s="19"/>
      <c r="AL119" s="19"/>
      <c r="AM119" s="19"/>
      <c r="AN119" s="19"/>
      <c r="AO119" s="19"/>
      <c r="AP119" s="19"/>
      <c r="AQ119" s="19"/>
      <c r="AR119" s="40"/>
      <c r="AS119" s="19"/>
      <c r="AT119" s="19"/>
      <c r="AU119" s="19"/>
      <c r="AV119" s="19"/>
      <c r="AW119" s="19"/>
      <c r="AX119" s="19"/>
      <c r="AY119" s="19"/>
      <c r="AZ119" s="19"/>
      <c r="BA119" s="40"/>
      <c r="BB119" s="19"/>
      <c r="BC119" s="19"/>
      <c r="BD119" s="19"/>
      <c r="BE119" s="19"/>
      <c r="BF119" s="19"/>
      <c r="BG119" s="19"/>
      <c r="BH119" s="19"/>
      <c r="BI119" s="19"/>
      <c r="BJ119" s="40"/>
      <c r="BK119" s="19">
        <v>0.5</v>
      </c>
      <c r="BL119" s="19"/>
      <c r="BM119" s="19"/>
      <c r="BN119" s="19"/>
      <c r="BO119" s="19"/>
      <c r="BP119" s="19"/>
      <c r="BQ119" s="19"/>
      <c r="BR119" s="19"/>
      <c r="BS119" s="40"/>
      <c r="BT119" s="19"/>
      <c r="BU119" s="19"/>
      <c r="BV119" s="19"/>
      <c r="BW119" s="19"/>
      <c r="BX119" s="19"/>
      <c r="BY119" s="19"/>
      <c r="BZ119" s="19"/>
      <c r="CA119" s="19"/>
      <c r="CB119" s="40"/>
      <c r="CC119" s="19">
        <v>0.5</v>
      </c>
      <c r="CD119" s="19"/>
      <c r="CE119" s="19"/>
      <c r="CF119" s="19"/>
      <c r="CG119" s="19"/>
      <c r="CH119" s="19"/>
      <c r="CI119" s="19"/>
      <c r="CJ119" s="19"/>
      <c r="CK119" s="40"/>
      <c r="CL119" s="19">
        <v>2</v>
      </c>
      <c r="CM119" s="19"/>
      <c r="CN119" s="19"/>
      <c r="CO119" s="19"/>
      <c r="CP119" s="19"/>
      <c r="CQ119" s="19"/>
      <c r="CR119" s="19"/>
      <c r="CS119" s="19"/>
      <c r="CT119" s="40"/>
      <c r="CU119" s="19"/>
      <c r="CV119" s="19"/>
      <c r="CW119" s="19"/>
      <c r="CX119" s="19"/>
      <c r="CY119" s="19"/>
      <c r="CZ119" s="19"/>
      <c r="DA119" s="19"/>
      <c r="DB119" s="19"/>
      <c r="DC119" s="19"/>
      <c r="DD119" s="40"/>
      <c r="DE119" s="19"/>
      <c r="DF119" s="19"/>
      <c r="DG119" s="19"/>
      <c r="DH119" s="19"/>
      <c r="DI119" s="19"/>
      <c r="DJ119" s="19"/>
      <c r="DK119" s="19"/>
      <c r="DL119" s="19"/>
      <c r="DM119" s="40"/>
      <c r="DN119" s="19">
        <v>1</v>
      </c>
      <c r="DO119" s="19"/>
      <c r="DP119" s="19"/>
      <c r="DQ119" s="19"/>
      <c r="DR119" s="19"/>
      <c r="DS119" s="19"/>
      <c r="DT119" s="19"/>
      <c r="DU119" s="19"/>
      <c r="DV119" s="40"/>
      <c r="DW119" s="69">
        <f ca="1">ROUND((TODAY()-I119)/365*5,2)*2</f>
        <v>10.1</v>
      </c>
      <c r="DX119" s="44">
        <f t="shared" si="76"/>
        <v>5.5</v>
      </c>
      <c r="DY119" s="44">
        <f ca="1" t="shared" si="77"/>
        <v>4.6</v>
      </c>
      <c r="DZ119" s="19">
        <f t="shared" si="78"/>
        <v>0</v>
      </c>
      <c r="EA119" s="19">
        <f t="shared" si="79"/>
        <v>0</v>
      </c>
      <c r="EB119" s="45">
        <f t="shared" si="69"/>
        <v>0</v>
      </c>
      <c r="EC119" s="46">
        <f t="shared" si="80"/>
        <v>0</v>
      </c>
      <c r="ED119" s="19">
        <f t="shared" si="81"/>
        <v>0</v>
      </c>
      <c r="EE119" s="19">
        <f t="shared" si="83"/>
        <v>0</v>
      </c>
      <c r="EF119" s="19">
        <f t="shared" si="84"/>
        <v>0</v>
      </c>
      <c r="EG119" s="19">
        <f t="shared" si="82"/>
        <v>0</v>
      </c>
    </row>
    <row r="120" customHeight="1" spans="1:137">
      <c r="A120" s="32">
        <f t="shared" si="74"/>
        <v>118</v>
      </c>
      <c r="B120" s="31" t="s">
        <v>303</v>
      </c>
      <c r="C120" s="32" t="s">
        <v>300</v>
      </c>
      <c r="D120" s="33" t="s">
        <v>289</v>
      </c>
      <c r="E120" s="33" t="s">
        <v>301</v>
      </c>
      <c r="F120" s="33" t="s">
        <v>298</v>
      </c>
      <c r="G120" s="68">
        <v>43474</v>
      </c>
      <c r="H120" s="59">
        <v>45292</v>
      </c>
      <c r="I120" s="59">
        <v>45658</v>
      </c>
      <c r="J120" s="19">
        <v>0</v>
      </c>
      <c r="K120" s="19">
        <f t="shared" si="63"/>
        <v>5</v>
      </c>
      <c r="L120" s="19">
        <v>1</v>
      </c>
      <c r="M120" s="73">
        <f t="shared" si="64"/>
        <v>4</v>
      </c>
      <c r="N120" s="19"/>
      <c r="O120" s="38">
        <v>2</v>
      </c>
      <c r="P120" s="39"/>
      <c r="Q120" s="19"/>
      <c r="R120" s="19"/>
      <c r="S120" s="19"/>
      <c r="T120" s="19"/>
      <c r="U120" s="19"/>
      <c r="V120" s="19"/>
      <c r="W120" s="40"/>
      <c r="X120" s="19">
        <v>2</v>
      </c>
      <c r="Y120" s="39"/>
      <c r="Z120" s="19"/>
      <c r="AA120" s="19"/>
      <c r="AB120" s="19"/>
      <c r="AC120" s="19"/>
      <c r="AD120" s="19"/>
      <c r="AE120" s="19"/>
      <c r="AF120" s="40"/>
      <c r="AG120" s="41">
        <f t="shared" si="65"/>
        <v>4</v>
      </c>
      <c r="AH120" s="41">
        <f t="shared" si="66"/>
        <v>0</v>
      </c>
      <c r="AI120" s="41">
        <f t="shared" si="67"/>
        <v>0</v>
      </c>
      <c r="AJ120" s="19"/>
      <c r="AK120" s="19"/>
      <c r="AL120" s="19"/>
      <c r="AM120" s="19"/>
      <c r="AN120" s="19"/>
      <c r="AO120" s="19"/>
      <c r="AP120" s="19"/>
      <c r="AQ120" s="19"/>
      <c r="AR120" s="40"/>
      <c r="AS120" s="19">
        <v>1</v>
      </c>
      <c r="AT120" s="19"/>
      <c r="AU120" s="19"/>
      <c r="AV120" s="19"/>
      <c r="AW120" s="19"/>
      <c r="AX120" s="19"/>
      <c r="AY120" s="19"/>
      <c r="AZ120" s="19"/>
      <c r="BA120" s="40"/>
      <c r="BB120" s="19">
        <v>0.5</v>
      </c>
      <c r="BC120" s="19"/>
      <c r="BD120" s="19"/>
      <c r="BE120" s="19"/>
      <c r="BF120" s="19"/>
      <c r="BG120" s="19"/>
      <c r="BH120" s="19"/>
      <c r="BI120" s="19"/>
      <c r="BJ120" s="40"/>
      <c r="BK120" s="19">
        <v>1</v>
      </c>
      <c r="BL120" s="19"/>
      <c r="BM120" s="19"/>
      <c r="BN120" s="19"/>
      <c r="BO120" s="19"/>
      <c r="BP120" s="19"/>
      <c r="BQ120" s="19"/>
      <c r="BR120" s="19"/>
      <c r="BS120" s="40"/>
      <c r="BT120" s="19"/>
      <c r="BU120" s="19"/>
      <c r="BV120" s="39">
        <v>5</v>
      </c>
      <c r="BW120" s="19"/>
      <c r="BX120" s="19"/>
      <c r="BY120" s="19"/>
      <c r="BZ120" s="19"/>
      <c r="CA120" s="19"/>
      <c r="CB120" s="40"/>
      <c r="CC120" s="19">
        <v>1</v>
      </c>
      <c r="CD120" s="19"/>
      <c r="CE120" s="19"/>
      <c r="CF120" s="19"/>
      <c r="CG120" s="19"/>
      <c r="CH120" s="19"/>
      <c r="CI120" s="19"/>
      <c r="CJ120" s="19"/>
      <c r="CK120" s="40"/>
      <c r="CL120" s="19">
        <v>1.5</v>
      </c>
      <c r="CM120" s="19"/>
      <c r="CN120" s="19"/>
      <c r="CO120" s="19"/>
      <c r="CP120" s="19"/>
      <c r="CQ120" s="19"/>
      <c r="CR120" s="19"/>
      <c r="CS120" s="19"/>
      <c r="CT120" s="40"/>
      <c r="CU120" s="19"/>
      <c r="CV120" s="19"/>
      <c r="CW120" s="19"/>
      <c r="CX120" s="19"/>
      <c r="CY120" s="19"/>
      <c r="CZ120" s="19"/>
      <c r="DA120" s="19"/>
      <c r="DB120" s="19"/>
      <c r="DC120" s="19"/>
      <c r="DD120" s="40"/>
      <c r="DE120" s="19">
        <v>0.5</v>
      </c>
      <c r="DF120" s="19"/>
      <c r="DG120" s="19"/>
      <c r="DH120" s="19"/>
      <c r="DI120" s="19"/>
      <c r="DJ120" s="19"/>
      <c r="DK120" s="19"/>
      <c r="DL120" s="19"/>
      <c r="DM120" s="40"/>
      <c r="DN120" s="19">
        <v>2</v>
      </c>
      <c r="DO120" s="19"/>
      <c r="DP120" s="19"/>
      <c r="DQ120" s="19"/>
      <c r="DR120" s="19"/>
      <c r="DS120" s="19"/>
      <c r="DT120" s="19"/>
      <c r="DU120" s="19"/>
      <c r="DV120" s="40"/>
      <c r="DW120" s="69">
        <f ca="1">ROUND((TODAY()-I120)/365*5,2)*2</f>
        <v>10.1</v>
      </c>
      <c r="DX120" s="44">
        <f t="shared" si="76"/>
        <v>7.5</v>
      </c>
      <c r="DY120" s="44">
        <f ca="1" t="shared" si="77"/>
        <v>2.6</v>
      </c>
      <c r="DZ120" s="19">
        <f t="shared" si="78"/>
        <v>0</v>
      </c>
      <c r="EA120" s="19">
        <f t="shared" si="79"/>
        <v>0</v>
      </c>
      <c r="EB120" s="45">
        <f t="shared" si="69"/>
        <v>0</v>
      </c>
      <c r="EC120" s="46">
        <f t="shared" si="80"/>
        <v>0</v>
      </c>
      <c r="ED120" s="19">
        <f t="shared" si="81"/>
        <v>0</v>
      </c>
      <c r="EE120" s="19">
        <f t="shared" si="83"/>
        <v>5</v>
      </c>
      <c r="EF120" s="19">
        <f t="shared" si="84"/>
        <v>0</v>
      </c>
      <c r="EG120" s="19">
        <f t="shared" si="82"/>
        <v>0</v>
      </c>
    </row>
    <row r="121" customHeight="1" spans="1:137">
      <c r="A121" s="32">
        <f t="shared" si="74"/>
        <v>119</v>
      </c>
      <c r="B121" s="31" t="s">
        <v>304</v>
      </c>
      <c r="C121" s="32" t="s">
        <v>286</v>
      </c>
      <c r="D121" s="33" t="s">
        <v>305</v>
      </c>
      <c r="E121" s="33" t="s">
        <v>54</v>
      </c>
      <c r="F121" s="33" t="s">
        <v>271</v>
      </c>
      <c r="G121" s="68">
        <v>43627</v>
      </c>
      <c r="H121" s="59">
        <v>45292</v>
      </c>
      <c r="I121" s="59">
        <v>45658</v>
      </c>
      <c r="J121" s="19">
        <v>0</v>
      </c>
      <c r="K121" s="19">
        <f t="shared" si="63"/>
        <v>5</v>
      </c>
      <c r="L121" s="19">
        <v>0</v>
      </c>
      <c r="M121" s="73">
        <f t="shared" si="64"/>
        <v>5</v>
      </c>
      <c r="N121" s="19"/>
      <c r="O121" s="38">
        <v>5</v>
      </c>
      <c r="P121" s="39"/>
      <c r="Q121" s="19"/>
      <c r="R121" s="19"/>
      <c r="S121" s="19"/>
      <c r="T121" s="19"/>
      <c r="U121" s="19"/>
      <c r="V121" s="19"/>
      <c r="W121" s="40"/>
      <c r="X121" s="19"/>
      <c r="Y121" s="39">
        <v>13</v>
      </c>
      <c r="Z121" s="19"/>
      <c r="AA121" s="19"/>
      <c r="AB121" s="19"/>
      <c r="AC121" s="19"/>
      <c r="AD121" s="19"/>
      <c r="AE121" s="19"/>
      <c r="AF121" s="40"/>
      <c r="AG121" s="41">
        <f t="shared" si="65"/>
        <v>5</v>
      </c>
      <c r="AH121" s="41">
        <f t="shared" si="66"/>
        <v>0</v>
      </c>
      <c r="AI121" s="41">
        <f t="shared" si="67"/>
        <v>0</v>
      </c>
      <c r="AJ121" s="19">
        <v>1</v>
      </c>
      <c r="AK121" s="19">
        <v>31</v>
      </c>
      <c r="AL121" s="19"/>
      <c r="AM121" s="19"/>
      <c r="AN121" s="19"/>
      <c r="AO121" s="19"/>
      <c r="AP121" s="19"/>
      <c r="AQ121" s="19"/>
      <c r="AR121" s="40"/>
      <c r="AS121" s="19"/>
      <c r="AT121" s="19">
        <v>17</v>
      </c>
      <c r="AU121" s="19"/>
      <c r="AV121" s="19">
        <v>1</v>
      </c>
      <c r="AW121" s="19"/>
      <c r="AX121" s="19"/>
      <c r="AY121" s="19"/>
      <c r="AZ121" s="19"/>
      <c r="BA121" s="40"/>
      <c r="BB121" s="19">
        <v>1</v>
      </c>
      <c r="BC121" s="19">
        <v>19</v>
      </c>
      <c r="BD121" s="19"/>
      <c r="BE121" s="19"/>
      <c r="BF121" s="19"/>
      <c r="BG121" s="19"/>
      <c r="BH121" s="19"/>
      <c r="BI121" s="19"/>
      <c r="BJ121" s="40"/>
      <c r="BK121" s="19"/>
      <c r="BL121" s="19">
        <v>37</v>
      </c>
      <c r="BM121" s="19"/>
      <c r="BN121" s="19"/>
      <c r="BO121" s="19"/>
      <c r="BP121" s="19"/>
      <c r="BQ121" s="19"/>
      <c r="BR121" s="19"/>
      <c r="BS121" s="40"/>
      <c r="BT121" s="19"/>
      <c r="BU121" s="76">
        <v>127</v>
      </c>
      <c r="BV121" s="19"/>
      <c r="BW121" s="19"/>
      <c r="BX121" s="19"/>
      <c r="BY121" s="19"/>
      <c r="BZ121" s="19"/>
      <c r="CA121" s="19"/>
      <c r="CB121" s="40"/>
      <c r="CC121" s="19">
        <v>1</v>
      </c>
      <c r="CD121" s="19"/>
      <c r="CE121" s="19"/>
      <c r="CF121" s="19"/>
      <c r="CG121" s="19"/>
      <c r="CH121" s="19"/>
      <c r="CI121" s="19"/>
      <c r="CJ121" s="19"/>
      <c r="CK121" s="40"/>
      <c r="CL121" s="19"/>
      <c r="CM121" s="19">
        <v>6</v>
      </c>
      <c r="CN121" s="19"/>
      <c r="CO121" s="19"/>
      <c r="CP121" s="19"/>
      <c r="CQ121" s="19"/>
      <c r="CR121" s="19"/>
      <c r="CS121" s="19"/>
      <c r="CT121" s="40"/>
      <c r="CU121" s="19"/>
      <c r="CV121" s="19"/>
      <c r="CW121" s="19" t="s">
        <v>225</v>
      </c>
      <c r="CX121" s="19"/>
      <c r="CY121" s="19"/>
      <c r="CZ121" s="19"/>
      <c r="DA121" s="19"/>
      <c r="DB121" s="19"/>
      <c r="DC121" s="19"/>
      <c r="DD121" s="40"/>
      <c r="DE121" s="19"/>
      <c r="DF121" s="19">
        <v>18</v>
      </c>
      <c r="DG121" s="19"/>
      <c r="DH121" s="19"/>
      <c r="DI121" s="19"/>
      <c r="DJ121" s="19"/>
      <c r="DK121" s="19"/>
      <c r="DL121" s="19"/>
      <c r="DM121" s="40"/>
      <c r="DN121" s="19">
        <v>1</v>
      </c>
      <c r="DO121" s="19">
        <v>25</v>
      </c>
      <c r="DP121" s="19"/>
      <c r="DQ121" s="19"/>
      <c r="DR121" s="19"/>
      <c r="DS121" s="19"/>
      <c r="DT121" s="19"/>
      <c r="DU121" s="19"/>
      <c r="DV121" s="40"/>
      <c r="DW121" s="69">
        <f ca="1">ROUND((TODAY()-I121)/365*5,2)*2</f>
        <v>10.1</v>
      </c>
      <c r="DX121" s="44">
        <f t="shared" si="76"/>
        <v>4</v>
      </c>
      <c r="DY121" s="44">
        <f ca="1" t="shared" si="77"/>
        <v>6.1</v>
      </c>
      <c r="DZ121" s="19">
        <f t="shared" si="78"/>
        <v>0</v>
      </c>
      <c r="EA121" s="19">
        <f t="shared" si="79"/>
        <v>0</v>
      </c>
      <c r="EB121" s="45">
        <f t="shared" si="69"/>
        <v>0</v>
      </c>
      <c r="EC121" s="46">
        <f t="shared" si="80"/>
        <v>0</v>
      </c>
      <c r="ED121" s="19">
        <f t="shared" si="81"/>
        <v>296</v>
      </c>
      <c r="EE121" s="19">
        <f t="shared" si="83"/>
        <v>0</v>
      </c>
      <c r="EF121" s="19">
        <f t="shared" si="84"/>
        <v>1</v>
      </c>
      <c r="EG121" s="19">
        <f t="shared" si="82"/>
        <v>0</v>
      </c>
    </row>
    <row r="122" customHeight="1" spans="1:137">
      <c r="A122" s="32">
        <f t="shared" si="74"/>
        <v>120</v>
      </c>
      <c r="B122" s="31" t="s">
        <v>306</v>
      </c>
      <c r="C122" s="32" t="s">
        <v>286</v>
      </c>
      <c r="D122" s="33" t="s">
        <v>305</v>
      </c>
      <c r="E122" s="33" t="s">
        <v>307</v>
      </c>
      <c r="F122" s="33" t="s">
        <v>243</v>
      </c>
      <c r="G122" s="68">
        <v>43677</v>
      </c>
      <c r="H122" s="59">
        <v>45292</v>
      </c>
      <c r="I122" s="59">
        <v>45658</v>
      </c>
      <c r="J122" s="19">
        <v>0</v>
      </c>
      <c r="K122" s="19">
        <f t="shared" si="63"/>
        <v>5</v>
      </c>
      <c r="L122" s="19">
        <v>0</v>
      </c>
      <c r="M122" s="73">
        <f t="shared" si="64"/>
        <v>5</v>
      </c>
      <c r="N122" s="19"/>
      <c r="O122" s="38">
        <v>1</v>
      </c>
      <c r="P122" s="39"/>
      <c r="Q122" s="19"/>
      <c r="R122" s="19"/>
      <c r="S122" s="19">
        <v>32</v>
      </c>
      <c r="T122" s="19"/>
      <c r="U122" s="19">
        <v>32</v>
      </c>
      <c r="V122" s="19"/>
      <c r="W122" s="40"/>
      <c r="X122" s="19">
        <v>4</v>
      </c>
      <c r="Y122" s="39"/>
      <c r="Z122" s="19"/>
      <c r="AA122" s="19"/>
      <c r="AB122" s="19">
        <v>8</v>
      </c>
      <c r="AC122" s="19"/>
      <c r="AD122" s="19">
        <v>16</v>
      </c>
      <c r="AE122" s="19"/>
      <c r="AF122" s="40"/>
      <c r="AG122" s="41">
        <f t="shared" si="65"/>
        <v>5</v>
      </c>
      <c r="AH122" s="41">
        <f t="shared" ref="AH122:AH167" si="85">M122-AG122</f>
        <v>0</v>
      </c>
      <c r="AI122" s="41">
        <f t="shared" ref="AI122:AI167" si="86">IF(AH122&lt;0,AH122,0)</f>
        <v>0</v>
      </c>
      <c r="AJ122" s="19"/>
      <c r="AK122" s="19"/>
      <c r="AL122" s="19"/>
      <c r="AM122" s="19"/>
      <c r="AN122" s="19">
        <v>16</v>
      </c>
      <c r="AO122" s="19"/>
      <c r="AP122" s="19">
        <v>16</v>
      </c>
      <c r="AQ122" s="19"/>
      <c r="AR122" s="40"/>
      <c r="AS122" s="19"/>
      <c r="AT122" s="19"/>
      <c r="AU122" s="19"/>
      <c r="AV122" s="19"/>
      <c r="AW122" s="19">
        <v>8</v>
      </c>
      <c r="AX122" s="19"/>
      <c r="AY122" s="19">
        <v>16</v>
      </c>
      <c r="AZ122" s="19"/>
      <c r="BA122" s="40"/>
      <c r="BB122" s="19"/>
      <c r="BC122" s="19"/>
      <c r="BD122" s="19"/>
      <c r="BE122" s="19"/>
      <c r="BF122" s="19"/>
      <c r="BG122" s="19"/>
      <c r="BH122" s="19">
        <v>16</v>
      </c>
      <c r="BI122" s="19"/>
      <c r="BJ122" s="40"/>
      <c r="BK122" s="19"/>
      <c r="BL122" s="19">
        <v>32</v>
      </c>
      <c r="BM122" s="19"/>
      <c r="BN122" s="19"/>
      <c r="BO122" s="19"/>
      <c r="BP122" s="19"/>
      <c r="BQ122" s="19">
        <v>16</v>
      </c>
      <c r="BR122" s="19"/>
      <c r="BS122" s="40"/>
      <c r="BT122" s="19"/>
      <c r="BU122" s="19"/>
      <c r="BV122" s="19"/>
      <c r="BW122" s="19"/>
      <c r="BX122" s="19"/>
      <c r="BY122" s="19"/>
      <c r="BZ122" s="19">
        <v>16</v>
      </c>
      <c r="CA122" s="19"/>
      <c r="CB122" s="40"/>
      <c r="CC122" s="19"/>
      <c r="CD122" s="19"/>
      <c r="CE122" s="19"/>
      <c r="CF122" s="19"/>
      <c r="CG122" s="19">
        <v>8</v>
      </c>
      <c r="CH122" s="19"/>
      <c r="CI122" s="19">
        <v>16</v>
      </c>
      <c r="CJ122" s="19"/>
      <c r="CK122" s="40"/>
      <c r="CL122" s="19"/>
      <c r="CM122" s="19"/>
      <c r="CN122" s="19"/>
      <c r="CO122" s="19"/>
      <c r="CP122" s="19">
        <v>8</v>
      </c>
      <c r="CQ122" s="19"/>
      <c r="CR122" s="19">
        <v>16</v>
      </c>
      <c r="CS122" s="19"/>
      <c r="CT122" s="40"/>
      <c r="CU122" s="19"/>
      <c r="CV122" s="19"/>
      <c r="CW122" s="19"/>
      <c r="CX122" s="19"/>
      <c r="CY122" s="19"/>
      <c r="CZ122" s="19" t="s">
        <v>151</v>
      </c>
      <c r="DA122" s="19"/>
      <c r="DB122" s="19">
        <v>16</v>
      </c>
      <c r="DC122" s="19"/>
      <c r="DD122" s="40"/>
      <c r="DE122" s="19"/>
      <c r="DF122" s="19"/>
      <c r="DG122" s="19"/>
      <c r="DH122" s="19"/>
      <c r="DI122" s="19">
        <v>8</v>
      </c>
      <c r="DJ122" s="19"/>
      <c r="DK122" s="19">
        <v>16</v>
      </c>
      <c r="DL122" s="19"/>
      <c r="DM122" s="40"/>
      <c r="DN122" s="19"/>
      <c r="DO122" s="19"/>
      <c r="DP122" s="19"/>
      <c r="DQ122" s="19"/>
      <c r="DR122" s="19">
        <v>8</v>
      </c>
      <c r="DS122" s="19"/>
      <c r="DT122" s="19">
        <v>16</v>
      </c>
      <c r="DU122" s="19"/>
      <c r="DV122" s="40"/>
      <c r="DW122" s="74">
        <f ca="1" t="shared" si="75"/>
        <v>5.05</v>
      </c>
      <c r="DX122" s="44">
        <f t="shared" si="76"/>
        <v>0</v>
      </c>
      <c r="DY122" s="44">
        <f ca="1" t="shared" si="77"/>
        <v>5.05</v>
      </c>
      <c r="DZ122" s="19">
        <f t="shared" si="78"/>
        <v>208</v>
      </c>
      <c r="EA122" s="19">
        <f t="shared" si="79"/>
        <v>112</v>
      </c>
      <c r="EB122" s="45">
        <f t="shared" ref="EB122:EB152" si="87">J122+U122-S122+AD122-AB122+AP122-AN122+AY122-AW122+BH122-BF122+BQ122-BO122+BZ122-BX122+CI122-CG122+CR122-CP122+DB122-CZ122+DK122-DI122+DT122-DR122-CU122</f>
        <v>96</v>
      </c>
      <c r="EC122" s="46">
        <f t="shared" si="80"/>
        <v>0</v>
      </c>
      <c r="ED122" s="19">
        <f t="shared" si="81"/>
        <v>32</v>
      </c>
      <c r="EE122" s="19">
        <f t="shared" si="83"/>
        <v>0</v>
      </c>
      <c r="EF122" s="19">
        <f t="shared" si="84"/>
        <v>0</v>
      </c>
      <c r="EG122" s="19">
        <f t="shared" si="82"/>
        <v>0</v>
      </c>
    </row>
    <row r="123" customHeight="1" spans="1:137">
      <c r="A123" s="32">
        <f t="shared" ref="A123:A132" si="88">ROW()-2</f>
        <v>121</v>
      </c>
      <c r="B123" s="31" t="s">
        <v>308</v>
      </c>
      <c r="C123" s="32" t="s">
        <v>286</v>
      </c>
      <c r="D123" s="33" t="s">
        <v>305</v>
      </c>
      <c r="E123" s="33" t="s">
        <v>54</v>
      </c>
      <c r="F123" s="33" t="s">
        <v>309</v>
      </c>
      <c r="G123" s="68">
        <v>42095</v>
      </c>
      <c r="H123" s="59">
        <v>45292</v>
      </c>
      <c r="I123" s="59">
        <v>45658</v>
      </c>
      <c r="J123" s="19">
        <v>0</v>
      </c>
      <c r="K123" s="19">
        <f t="shared" si="63"/>
        <v>5</v>
      </c>
      <c r="L123" s="19">
        <v>0</v>
      </c>
      <c r="M123" s="73">
        <f t="shared" ref="M123:M167" si="89">K123-L123</f>
        <v>5</v>
      </c>
      <c r="N123" s="19"/>
      <c r="O123" s="38">
        <v>1</v>
      </c>
      <c r="P123" s="39"/>
      <c r="Q123" s="19"/>
      <c r="R123" s="19"/>
      <c r="S123" s="19">
        <v>16</v>
      </c>
      <c r="T123" s="19"/>
      <c r="U123" s="19">
        <v>16</v>
      </c>
      <c r="V123" s="19"/>
      <c r="W123" s="40"/>
      <c r="X123" s="19">
        <v>1</v>
      </c>
      <c r="Y123" s="39"/>
      <c r="Z123" s="19"/>
      <c r="AA123" s="19"/>
      <c r="AB123" s="19"/>
      <c r="AC123" s="19"/>
      <c r="AD123" s="19"/>
      <c r="AE123" s="19"/>
      <c r="AF123" s="40"/>
      <c r="AG123" s="41">
        <f t="shared" si="65"/>
        <v>2</v>
      </c>
      <c r="AH123" s="41">
        <f t="shared" si="85"/>
        <v>3</v>
      </c>
      <c r="AI123" s="41">
        <f t="shared" si="86"/>
        <v>0</v>
      </c>
      <c r="AJ123" s="19">
        <v>0.5</v>
      </c>
      <c r="AK123" s="19"/>
      <c r="AL123" s="19"/>
      <c r="AM123" s="19"/>
      <c r="AN123" s="19"/>
      <c r="AO123" s="19"/>
      <c r="AP123" s="19"/>
      <c r="AQ123" s="19"/>
      <c r="AR123" s="40"/>
      <c r="AS123" s="19"/>
      <c r="AT123" s="19"/>
      <c r="AU123" s="19"/>
      <c r="AV123" s="19"/>
      <c r="AW123" s="19"/>
      <c r="AX123" s="19"/>
      <c r="AY123" s="19"/>
      <c r="AZ123" s="19"/>
      <c r="BA123" s="40"/>
      <c r="BB123" s="19"/>
      <c r="BC123" s="19"/>
      <c r="BD123" s="19"/>
      <c r="BE123" s="19"/>
      <c r="BF123" s="19"/>
      <c r="BG123" s="19"/>
      <c r="BH123" s="19"/>
      <c r="BI123" s="19"/>
      <c r="BJ123" s="40"/>
      <c r="BK123" s="19"/>
      <c r="BL123" s="19"/>
      <c r="BM123" s="19">
        <v>1.5</v>
      </c>
      <c r="BN123" s="19"/>
      <c r="BO123" s="19"/>
      <c r="BP123" s="19"/>
      <c r="BQ123" s="19"/>
      <c r="BR123" s="19"/>
      <c r="BS123" s="40"/>
      <c r="BT123" s="19"/>
      <c r="BU123" s="19"/>
      <c r="BV123" s="19"/>
      <c r="BW123" s="19"/>
      <c r="BX123" s="19"/>
      <c r="BY123" s="19"/>
      <c r="BZ123" s="19"/>
      <c r="CA123" s="19"/>
      <c r="CB123" s="40"/>
      <c r="CC123" s="19">
        <v>1</v>
      </c>
      <c r="CD123" s="19"/>
      <c r="CE123" s="19"/>
      <c r="CF123" s="19"/>
      <c r="CG123" s="19"/>
      <c r="CH123" s="19"/>
      <c r="CI123" s="19"/>
      <c r="CJ123" s="19"/>
      <c r="CK123" s="40"/>
      <c r="CL123" s="19"/>
      <c r="CM123" s="19"/>
      <c r="CN123" s="19"/>
      <c r="CO123" s="19"/>
      <c r="CP123" s="19">
        <v>8</v>
      </c>
      <c r="CQ123" s="19"/>
      <c r="CR123" s="19">
        <v>16</v>
      </c>
      <c r="CS123" s="19"/>
      <c r="CT123" s="40"/>
      <c r="CU123" s="19"/>
      <c r="CV123" s="19"/>
      <c r="CW123" s="19"/>
      <c r="CX123" s="19"/>
      <c r="CY123" s="19"/>
      <c r="CZ123" s="19"/>
      <c r="DA123" s="19"/>
      <c r="DB123" s="19"/>
      <c r="DC123" s="19"/>
      <c r="DD123" s="40"/>
      <c r="DE123" s="19"/>
      <c r="DF123" s="19"/>
      <c r="DG123" s="19"/>
      <c r="DH123" s="19"/>
      <c r="DI123" s="19"/>
      <c r="DJ123" s="19"/>
      <c r="DK123" s="19"/>
      <c r="DL123" s="19"/>
      <c r="DM123" s="40"/>
      <c r="DN123" s="19"/>
      <c r="DO123" s="19"/>
      <c r="DP123" s="19"/>
      <c r="DQ123" s="19"/>
      <c r="DR123" s="19"/>
      <c r="DS123" s="19"/>
      <c r="DT123" s="19"/>
      <c r="DU123" s="19"/>
      <c r="DV123" s="40"/>
      <c r="DW123" s="74">
        <f ca="1" t="shared" si="75"/>
        <v>5.05</v>
      </c>
      <c r="DX123" s="44">
        <f t="shared" si="76"/>
        <v>1.5</v>
      </c>
      <c r="DY123" s="44">
        <f ca="1" t="shared" si="77"/>
        <v>3.55</v>
      </c>
      <c r="DZ123" s="19">
        <f t="shared" si="78"/>
        <v>32</v>
      </c>
      <c r="EA123" s="19">
        <f t="shared" si="79"/>
        <v>24</v>
      </c>
      <c r="EB123" s="45">
        <f t="shared" si="87"/>
        <v>8</v>
      </c>
      <c r="EC123" s="46">
        <f t="shared" si="80"/>
        <v>0</v>
      </c>
      <c r="ED123" s="19">
        <f t="shared" si="81"/>
        <v>0</v>
      </c>
      <c r="EE123" s="19">
        <f t="shared" si="83"/>
        <v>1.5</v>
      </c>
      <c r="EF123" s="19">
        <f t="shared" si="84"/>
        <v>0</v>
      </c>
      <c r="EG123" s="19">
        <f t="shared" si="82"/>
        <v>0</v>
      </c>
    </row>
    <row r="124" customHeight="1" spans="1:137">
      <c r="A124" s="32">
        <f t="shared" si="88"/>
        <v>122</v>
      </c>
      <c r="B124" s="31" t="s">
        <v>310</v>
      </c>
      <c r="C124" s="32" t="s">
        <v>286</v>
      </c>
      <c r="D124" s="33" t="s">
        <v>305</v>
      </c>
      <c r="E124" s="33" t="s">
        <v>54</v>
      </c>
      <c r="F124" s="33" t="s">
        <v>255</v>
      </c>
      <c r="G124" s="68">
        <v>44292</v>
      </c>
      <c r="H124" s="59">
        <v>45292</v>
      </c>
      <c r="I124" s="59">
        <v>45658</v>
      </c>
      <c r="J124" s="19">
        <v>0</v>
      </c>
      <c r="K124" s="19">
        <f t="shared" si="63"/>
        <v>5</v>
      </c>
      <c r="L124" s="19">
        <v>5</v>
      </c>
      <c r="M124" s="73">
        <f t="shared" si="89"/>
        <v>0</v>
      </c>
      <c r="N124" s="19"/>
      <c r="O124" s="38"/>
      <c r="P124" s="39"/>
      <c r="Q124" s="19"/>
      <c r="R124" s="19"/>
      <c r="S124" s="19"/>
      <c r="T124" s="19"/>
      <c r="U124" s="19"/>
      <c r="V124" s="19">
        <v>3</v>
      </c>
      <c r="W124" s="40"/>
      <c r="X124" s="19"/>
      <c r="Y124" s="39"/>
      <c r="Z124" s="19"/>
      <c r="AA124" s="19"/>
      <c r="AB124" s="19"/>
      <c r="AC124" s="19"/>
      <c r="AD124" s="19"/>
      <c r="AE124" s="19">
        <v>1</v>
      </c>
      <c r="AF124" s="40"/>
      <c r="AG124" s="41">
        <f t="shared" si="65"/>
        <v>0</v>
      </c>
      <c r="AH124" s="41">
        <f t="shared" si="85"/>
        <v>0</v>
      </c>
      <c r="AI124" s="41">
        <f t="shared" si="86"/>
        <v>0</v>
      </c>
      <c r="AJ124" s="19"/>
      <c r="AK124" s="19"/>
      <c r="AL124" s="19"/>
      <c r="AM124" s="19"/>
      <c r="AN124" s="19"/>
      <c r="AO124" s="19"/>
      <c r="AP124" s="19"/>
      <c r="AQ124" s="19"/>
      <c r="AR124" s="40"/>
      <c r="AS124" s="19">
        <v>1.5</v>
      </c>
      <c r="AT124" s="19"/>
      <c r="AU124" s="19"/>
      <c r="AV124" s="19"/>
      <c r="AW124" s="19"/>
      <c r="AX124" s="19"/>
      <c r="AY124" s="19"/>
      <c r="AZ124" s="19"/>
      <c r="BA124" s="40"/>
      <c r="BB124" s="19">
        <v>1</v>
      </c>
      <c r="BC124" s="19"/>
      <c r="BD124" s="19"/>
      <c r="BE124" s="19"/>
      <c r="BF124" s="19"/>
      <c r="BG124" s="19"/>
      <c r="BH124" s="19"/>
      <c r="BI124" s="19"/>
      <c r="BJ124" s="40"/>
      <c r="BK124" s="19"/>
      <c r="BL124" s="19"/>
      <c r="BM124" s="19"/>
      <c r="BN124" s="19"/>
      <c r="BO124" s="19"/>
      <c r="BP124" s="19"/>
      <c r="BQ124" s="19"/>
      <c r="BR124" s="19"/>
      <c r="BS124" s="40"/>
      <c r="BT124" s="19">
        <v>0.5</v>
      </c>
      <c r="BU124" s="19"/>
      <c r="BV124" s="19"/>
      <c r="BW124" s="19"/>
      <c r="BX124" s="19"/>
      <c r="BY124" s="19"/>
      <c r="BZ124" s="19"/>
      <c r="CA124" s="19"/>
      <c r="CB124" s="40"/>
      <c r="CC124" s="19">
        <v>0.5</v>
      </c>
      <c r="CD124" s="19"/>
      <c r="CE124" s="19"/>
      <c r="CF124" s="19"/>
      <c r="CG124" s="19"/>
      <c r="CH124" s="19"/>
      <c r="CI124" s="19"/>
      <c r="CJ124" s="19"/>
      <c r="CK124" s="40"/>
      <c r="CL124" s="19"/>
      <c r="CM124" s="19"/>
      <c r="CN124" s="19"/>
      <c r="CO124" s="19"/>
      <c r="CP124" s="19"/>
      <c r="CQ124" s="19"/>
      <c r="CR124" s="19"/>
      <c r="CS124" s="19"/>
      <c r="CT124" s="40"/>
      <c r="CU124" s="19"/>
      <c r="CV124" s="19"/>
      <c r="CW124" s="19"/>
      <c r="CX124" s="19"/>
      <c r="CY124" s="19"/>
      <c r="CZ124" s="19"/>
      <c r="DA124" s="19"/>
      <c r="DB124" s="19"/>
      <c r="DC124" s="19">
        <v>1</v>
      </c>
      <c r="DD124" s="40"/>
      <c r="DE124" s="19"/>
      <c r="DF124" s="19"/>
      <c r="DG124" s="19"/>
      <c r="DH124" s="19"/>
      <c r="DI124" s="19"/>
      <c r="DJ124" s="19"/>
      <c r="DK124" s="19"/>
      <c r="DL124" s="19"/>
      <c r="DM124" s="40"/>
      <c r="DN124" s="19">
        <v>0.5</v>
      </c>
      <c r="DO124" s="19"/>
      <c r="DP124" s="19"/>
      <c r="DQ124" s="19"/>
      <c r="DR124" s="19"/>
      <c r="DS124" s="19"/>
      <c r="DT124" s="19"/>
      <c r="DU124" s="19"/>
      <c r="DV124" s="40"/>
      <c r="DW124" s="74">
        <f ca="1" t="shared" si="75"/>
        <v>5.05</v>
      </c>
      <c r="DX124" s="44">
        <f t="shared" si="76"/>
        <v>4</v>
      </c>
      <c r="DY124" s="44">
        <f ca="1" t="shared" si="77"/>
        <v>1.05</v>
      </c>
      <c r="DZ124" s="19">
        <f t="shared" si="78"/>
        <v>0</v>
      </c>
      <c r="EA124" s="19">
        <f t="shared" si="79"/>
        <v>0</v>
      </c>
      <c r="EB124" s="45">
        <f t="shared" si="87"/>
        <v>0</v>
      </c>
      <c r="EC124" s="46">
        <f t="shared" si="80"/>
        <v>0</v>
      </c>
      <c r="ED124" s="19">
        <f t="shared" si="81"/>
        <v>0</v>
      </c>
      <c r="EE124" s="19">
        <f t="shared" si="83"/>
        <v>0</v>
      </c>
      <c r="EF124" s="19">
        <f t="shared" si="84"/>
        <v>0</v>
      </c>
      <c r="EG124" s="19">
        <f t="shared" si="82"/>
        <v>5</v>
      </c>
    </row>
    <row r="125" customHeight="1" spans="1:137">
      <c r="A125" s="32">
        <f t="shared" si="88"/>
        <v>123</v>
      </c>
      <c r="B125" s="31" t="s">
        <v>311</v>
      </c>
      <c r="C125" s="32" t="s">
        <v>286</v>
      </c>
      <c r="D125" s="33" t="s">
        <v>312</v>
      </c>
      <c r="E125" s="33" t="s">
        <v>54</v>
      </c>
      <c r="F125" s="33" t="s">
        <v>309</v>
      </c>
      <c r="G125" s="68">
        <v>42416</v>
      </c>
      <c r="H125" s="59">
        <v>45292</v>
      </c>
      <c r="I125" s="59">
        <v>45658</v>
      </c>
      <c r="J125" s="19">
        <v>0</v>
      </c>
      <c r="K125" s="19">
        <f>ROUND((I125-H125)/365*5,0)*2</f>
        <v>10</v>
      </c>
      <c r="L125" s="19">
        <v>7</v>
      </c>
      <c r="M125" s="73">
        <f t="shared" si="89"/>
        <v>3</v>
      </c>
      <c r="N125" s="19"/>
      <c r="O125" s="38">
        <v>1</v>
      </c>
      <c r="P125" s="39"/>
      <c r="Q125" s="19"/>
      <c r="R125" s="19"/>
      <c r="S125" s="19">
        <v>16</v>
      </c>
      <c r="T125" s="19"/>
      <c r="U125" s="19">
        <v>16</v>
      </c>
      <c r="V125" s="19"/>
      <c r="W125" s="40"/>
      <c r="X125" s="19">
        <v>1.5</v>
      </c>
      <c r="Y125" s="39"/>
      <c r="Z125" s="19"/>
      <c r="AA125" s="19"/>
      <c r="AB125" s="19"/>
      <c r="AC125" s="19"/>
      <c r="AD125" s="19"/>
      <c r="AE125" s="19"/>
      <c r="AF125" s="40"/>
      <c r="AG125" s="41">
        <f t="shared" si="65"/>
        <v>2.5</v>
      </c>
      <c r="AH125" s="41">
        <f t="shared" si="85"/>
        <v>0.5</v>
      </c>
      <c r="AI125" s="41">
        <f t="shared" si="86"/>
        <v>0</v>
      </c>
      <c r="AJ125" s="19"/>
      <c r="AK125" s="19"/>
      <c r="AL125" s="19"/>
      <c r="AM125" s="19"/>
      <c r="AN125" s="19"/>
      <c r="AO125" s="19"/>
      <c r="AP125" s="19"/>
      <c r="AQ125" s="19"/>
      <c r="AR125" s="40"/>
      <c r="AS125" s="19"/>
      <c r="AT125" s="19"/>
      <c r="AU125" s="19"/>
      <c r="AV125" s="19"/>
      <c r="AW125" s="19"/>
      <c r="AX125" s="19"/>
      <c r="AY125" s="19"/>
      <c r="AZ125" s="19"/>
      <c r="BA125" s="40"/>
      <c r="BB125" s="19">
        <v>1</v>
      </c>
      <c r="BC125" s="19"/>
      <c r="BD125" s="19"/>
      <c r="BE125" s="19"/>
      <c r="BF125" s="19"/>
      <c r="BG125" s="19"/>
      <c r="BH125" s="19"/>
      <c r="BI125" s="19"/>
      <c r="BJ125" s="40"/>
      <c r="BK125" s="19"/>
      <c r="BL125" s="19"/>
      <c r="BM125" s="19"/>
      <c r="BN125" s="19"/>
      <c r="BO125" s="19">
        <v>12</v>
      </c>
      <c r="BP125" s="19"/>
      <c r="BQ125" s="19">
        <v>16</v>
      </c>
      <c r="BR125" s="19"/>
      <c r="BS125" s="40"/>
      <c r="BT125" s="19">
        <v>2</v>
      </c>
      <c r="BU125" s="19"/>
      <c r="BV125" s="19"/>
      <c r="BW125" s="19"/>
      <c r="BX125" s="19">
        <v>4</v>
      </c>
      <c r="BY125" s="19"/>
      <c r="BZ125" s="19"/>
      <c r="CA125" s="19"/>
      <c r="CB125" s="40"/>
      <c r="CC125" s="19">
        <v>5</v>
      </c>
      <c r="CD125" s="19"/>
      <c r="CE125" s="19"/>
      <c r="CF125" s="19"/>
      <c r="CG125" s="19">
        <v>8</v>
      </c>
      <c r="CH125" s="19"/>
      <c r="CI125" s="19">
        <v>8</v>
      </c>
      <c r="CJ125" s="19"/>
      <c r="CK125" s="40"/>
      <c r="CL125" s="19"/>
      <c r="CM125" s="19"/>
      <c r="CN125" s="19"/>
      <c r="CO125" s="19"/>
      <c r="CP125" s="19"/>
      <c r="CQ125" s="19"/>
      <c r="CR125" s="19"/>
      <c r="CS125" s="19"/>
      <c r="CT125" s="40"/>
      <c r="CU125" s="19"/>
      <c r="CV125" s="19"/>
      <c r="CW125" s="19"/>
      <c r="CX125" s="19"/>
      <c r="CY125" s="19"/>
      <c r="CZ125" s="19" t="s">
        <v>151</v>
      </c>
      <c r="DA125" s="19"/>
      <c r="DB125" s="19">
        <v>16</v>
      </c>
      <c r="DC125" s="19"/>
      <c r="DD125" s="40"/>
      <c r="DE125" s="19"/>
      <c r="DF125" s="19">
        <v>8</v>
      </c>
      <c r="DG125" s="19"/>
      <c r="DH125" s="19"/>
      <c r="DI125" s="19"/>
      <c r="DJ125" s="19"/>
      <c r="DK125" s="19"/>
      <c r="DL125" s="19"/>
      <c r="DM125" s="40"/>
      <c r="DN125" s="19"/>
      <c r="DO125" s="19"/>
      <c r="DP125" s="19"/>
      <c r="DQ125" s="19"/>
      <c r="DR125" s="19"/>
      <c r="DS125" s="19"/>
      <c r="DT125" s="19"/>
      <c r="DU125" s="19"/>
      <c r="DV125" s="40"/>
      <c r="DW125" s="69">
        <f ca="1">ROUND((TODAY()-I125)/365*5,2)*2</f>
        <v>10.1</v>
      </c>
      <c r="DX125" s="44">
        <f t="shared" si="76"/>
        <v>8</v>
      </c>
      <c r="DY125" s="44">
        <f ca="1" t="shared" si="77"/>
        <v>2.1</v>
      </c>
      <c r="DZ125" s="19">
        <f t="shared" si="78"/>
        <v>56</v>
      </c>
      <c r="EA125" s="19">
        <f t="shared" si="79"/>
        <v>56</v>
      </c>
      <c r="EB125" s="45">
        <f t="shared" si="87"/>
        <v>0</v>
      </c>
      <c r="EC125" s="46">
        <f t="shared" si="80"/>
        <v>0</v>
      </c>
      <c r="ED125" s="19">
        <f t="shared" si="81"/>
        <v>8</v>
      </c>
      <c r="EE125" s="19">
        <f t="shared" si="83"/>
        <v>0</v>
      </c>
      <c r="EF125" s="19">
        <f t="shared" si="84"/>
        <v>0</v>
      </c>
      <c r="EG125" s="19">
        <f t="shared" si="82"/>
        <v>0</v>
      </c>
    </row>
    <row r="126" customHeight="1" spans="1:137">
      <c r="A126" s="32">
        <f t="shared" si="88"/>
        <v>124</v>
      </c>
      <c r="B126" s="31" t="s">
        <v>313</v>
      </c>
      <c r="C126" s="32" t="s">
        <v>314</v>
      </c>
      <c r="D126" s="33" t="s">
        <v>312</v>
      </c>
      <c r="E126" s="33" t="s">
        <v>54</v>
      </c>
      <c r="F126" s="33" t="s">
        <v>315</v>
      </c>
      <c r="G126" s="68">
        <v>43906</v>
      </c>
      <c r="H126" s="59">
        <v>45292</v>
      </c>
      <c r="I126" s="59">
        <v>45658</v>
      </c>
      <c r="J126" s="19">
        <v>0</v>
      </c>
      <c r="K126" s="19">
        <f t="shared" si="63"/>
        <v>5</v>
      </c>
      <c r="L126" s="19">
        <v>0</v>
      </c>
      <c r="M126" s="73">
        <f t="shared" si="89"/>
        <v>5</v>
      </c>
      <c r="N126" s="19"/>
      <c r="O126" s="38"/>
      <c r="P126" s="39"/>
      <c r="Q126" s="19"/>
      <c r="R126" s="19"/>
      <c r="S126" s="19"/>
      <c r="T126" s="19"/>
      <c r="U126" s="19"/>
      <c r="V126" s="19"/>
      <c r="W126" s="40"/>
      <c r="X126" s="19"/>
      <c r="Y126" s="39"/>
      <c r="Z126" s="19"/>
      <c r="AA126" s="19"/>
      <c r="AB126" s="19"/>
      <c r="AC126" s="19"/>
      <c r="AD126" s="19"/>
      <c r="AE126" s="19"/>
      <c r="AF126" s="40"/>
      <c r="AG126" s="41">
        <f t="shared" si="65"/>
        <v>0</v>
      </c>
      <c r="AH126" s="41">
        <f t="shared" si="85"/>
        <v>5</v>
      </c>
      <c r="AI126" s="41">
        <f t="shared" si="86"/>
        <v>0</v>
      </c>
      <c r="AJ126" s="19"/>
      <c r="AK126" s="19"/>
      <c r="AL126" s="19"/>
      <c r="AM126" s="19"/>
      <c r="AN126" s="19"/>
      <c r="AO126" s="19"/>
      <c r="AP126" s="19"/>
      <c r="AQ126" s="19"/>
      <c r="AR126" s="40"/>
      <c r="AS126" s="19"/>
      <c r="AT126" s="19"/>
      <c r="AU126" s="19"/>
      <c r="AV126" s="19"/>
      <c r="AW126" s="19"/>
      <c r="AX126" s="19"/>
      <c r="AY126" s="19"/>
      <c r="AZ126" s="19"/>
      <c r="BA126" s="40"/>
      <c r="BB126" s="19">
        <v>5</v>
      </c>
      <c r="BC126" s="19"/>
      <c r="BD126" s="19">
        <v>1</v>
      </c>
      <c r="BE126" s="19"/>
      <c r="BF126" s="19"/>
      <c r="BG126" s="19"/>
      <c r="BH126" s="19"/>
      <c r="BI126" s="19"/>
      <c r="BJ126" s="40"/>
      <c r="BK126" s="19"/>
      <c r="BL126" s="19"/>
      <c r="BM126" s="19"/>
      <c r="BN126" s="19"/>
      <c r="BO126" s="19"/>
      <c r="BP126" s="19"/>
      <c r="BQ126" s="19"/>
      <c r="BR126" s="19"/>
      <c r="BS126" s="40"/>
      <c r="BT126" s="19"/>
      <c r="BU126" s="19"/>
      <c r="BV126" s="19"/>
      <c r="BW126" s="19"/>
      <c r="BX126" s="19"/>
      <c r="BY126" s="19"/>
      <c r="BZ126" s="19"/>
      <c r="CA126" s="19"/>
      <c r="CB126" s="40"/>
      <c r="CC126" s="19"/>
      <c r="CD126" s="19"/>
      <c r="CE126" s="19"/>
      <c r="CF126" s="19"/>
      <c r="CG126" s="19"/>
      <c r="CH126" s="19"/>
      <c r="CI126" s="19"/>
      <c r="CJ126" s="19"/>
      <c r="CK126" s="40"/>
      <c r="CL126" s="19"/>
      <c r="CM126" s="19"/>
      <c r="CN126" s="19"/>
      <c r="CO126" s="19"/>
      <c r="CP126" s="19"/>
      <c r="CQ126" s="19"/>
      <c r="CR126" s="19"/>
      <c r="CS126" s="19"/>
      <c r="CT126" s="40"/>
      <c r="CU126" s="19"/>
      <c r="CV126" s="19"/>
      <c r="CW126" s="19"/>
      <c r="CX126" s="19"/>
      <c r="CY126" s="19"/>
      <c r="CZ126" s="19"/>
      <c r="DA126" s="19"/>
      <c r="DB126" s="19"/>
      <c r="DC126" s="19"/>
      <c r="DD126" s="40"/>
      <c r="DE126" s="19"/>
      <c r="DF126" s="19"/>
      <c r="DG126" s="19"/>
      <c r="DH126" s="19"/>
      <c r="DI126" s="19"/>
      <c r="DJ126" s="19"/>
      <c r="DK126" s="19"/>
      <c r="DL126" s="19"/>
      <c r="DM126" s="40"/>
      <c r="DN126" s="19"/>
      <c r="DO126" s="19"/>
      <c r="DP126" s="19"/>
      <c r="DQ126" s="19"/>
      <c r="DR126" s="19"/>
      <c r="DS126" s="19"/>
      <c r="DT126" s="19"/>
      <c r="DU126" s="19"/>
      <c r="DV126" s="40"/>
      <c r="DW126" s="74">
        <f ca="1">ROUND((TODAY()-I126)/365*5,2)</f>
        <v>5.05</v>
      </c>
      <c r="DX126" s="44">
        <f t="shared" ref="DX126:DX167" si="90">-AI126+AJ126+AS126+BB126+BK126+BT126+CC126+CL126+CV126+DE126+DN126</f>
        <v>5</v>
      </c>
      <c r="DY126" s="44">
        <f ca="1" t="shared" si="77"/>
        <v>0.0499999999999998</v>
      </c>
      <c r="DZ126" s="19">
        <f t="shared" si="78"/>
        <v>0</v>
      </c>
      <c r="EA126" s="19">
        <f t="shared" si="79"/>
        <v>0</v>
      </c>
      <c r="EB126" s="45">
        <f t="shared" si="87"/>
        <v>0</v>
      </c>
      <c r="EC126" s="46">
        <f t="shared" si="80"/>
        <v>0</v>
      </c>
      <c r="ED126" s="19">
        <f t="shared" si="81"/>
        <v>0</v>
      </c>
      <c r="EE126" s="19">
        <f t="shared" si="83"/>
        <v>1</v>
      </c>
      <c r="EF126" s="19">
        <f t="shared" si="84"/>
        <v>0</v>
      </c>
      <c r="EG126" s="19">
        <f t="shared" si="82"/>
        <v>0</v>
      </c>
    </row>
    <row r="127" customHeight="1" spans="1:137">
      <c r="A127" s="32">
        <f t="shared" si="88"/>
        <v>125</v>
      </c>
      <c r="B127" s="31" t="s">
        <v>316</v>
      </c>
      <c r="C127" s="32" t="s">
        <v>286</v>
      </c>
      <c r="D127" s="33" t="s">
        <v>312</v>
      </c>
      <c r="E127" s="33" t="s">
        <v>317</v>
      </c>
      <c r="F127" s="33" t="s">
        <v>235</v>
      </c>
      <c r="G127" s="68">
        <v>44060</v>
      </c>
      <c r="H127" s="59">
        <v>45292</v>
      </c>
      <c r="I127" s="59">
        <v>45658</v>
      </c>
      <c r="J127" s="19">
        <v>0</v>
      </c>
      <c r="K127" s="19">
        <f>ROUND((I127-H127)/365*5,0)*2</f>
        <v>10</v>
      </c>
      <c r="L127" s="19">
        <v>8</v>
      </c>
      <c r="M127" s="73">
        <f t="shared" si="89"/>
        <v>2</v>
      </c>
      <c r="N127" s="19"/>
      <c r="O127" s="38">
        <v>3</v>
      </c>
      <c r="P127" s="39"/>
      <c r="Q127" s="19"/>
      <c r="R127" s="19"/>
      <c r="S127" s="19"/>
      <c r="T127" s="19"/>
      <c r="U127" s="19"/>
      <c r="V127" s="19"/>
      <c r="W127" s="40"/>
      <c r="X127" s="19">
        <v>1</v>
      </c>
      <c r="Y127" s="39"/>
      <c r="Z127" s="19"/>
      <c r="AA127" s="19"/>
      <c r="AB127" s="19"/>
      <c r="AC127" s="19"/>
      <c r="AD127" s="19"/>
      <c r="AE127" s="19"/>
      <c r="AF127" s="40"/>
      <c r="AG127" s="41">
        <f t="shared" si="65"/>
        <v>4</v>
      </c>
      <c r="AH127" s="41">
        <f t="shared" si="85"/>
        <v>-2</v>
      </c>
      <c r="AI127" s="41">
        <f t="shared" si="86"/>
        <v>-2</v>
      </c>
      <c r="AJ127" s="19"/>
      <c r="AK127" s="19"/>
      <c r="AL127" s="19"/>
      <c r="AM127" s="19"/>
      <c r="AN127" s="19"/>
      <c r="AO127" s="19"/>
      <c r="AP127" s="19"/>
      <c r="AQ127" s="19"/>
      <c r="AR127" s="40"/>
      <c r="AS127" s="19">
        <v>0.5</v>
      </c>
      <c r="AT127" s="19"/>
      <c r="AU127" s="19"/>
      <c r="AV127" s="19"/>
      <c r="AW127" s="19"/>
      <c r="AX127" s="19"/>
      <c r="AY127" s="19"/>
      <c r="AZ127" s="19"/>
      <c r="BA127" s="40"/>
      <c r="BB127" s="19"/>
      <c r="BC127" s="19"/>
      <c r="BD127" s="19"/>
      <c r="BE127" s="19"/>
      <c r="BF127" s="19"/>
      <c r="BG127" s="19"/>
      <c r="BH127" s="19"/>
      <c r="BI127" s="19"/>
      <c r="BJ127" s="40"/>
      <c r="BK127" s="19">
        <v>0.5</v>
      </c>
      <c r="BL127" s="19"/>
      <c r="BM127" s="19"/>
      <c r="BN127" s="19"/>
      <c r="BO127" s="19"/>
      <c r="BP127" s="19"/>
      <c r="BQ127" s="19"/>
      <c r="BR127" s="19"/>
      <c r="BS127" s="40"/>
      <c r="BT127" s="19">
        <v>1</v>
      </c>
      <c r="BU127" s="19"/>
      <c r="BV127" s="19"/>
      <c r="BW127" s="19"/>
      <c r="BX127" s="19"/>
      <c r="BY127" s="19"/>
      <c r="BZ127" s="19"/>
      <c r="CA127" s="19"/>
      <c r="CB127" s="40"/>
      <c r="CC127" s="19">
        <v>2.5</v>
      </c>
      <c r="CD127" s="19"/>
      <c r="CE127" s="19"/>
      <c r="CF127" s="19"/>
      <c r="CG127" s="19"/>
      <c r="CH127" s="19"/>
      <c r="CI127" s="19"/>
      <c r="CJ127" s="19"/>
      <c r="CK127" s="40"/>
      <c r="CL127" s="19">
        <v>1</v>
      </c>
      <c r="CM127" s="19"/>
      <c r="CN127" s="19"/>
      <c r="CO127" s="19"/>
      <c r="CP127" s="19"/>
      <c r="CQ127" s="19"/>
      <c r="CR127" s="19"/>
      <c r="CS127" s="19"/>
      <c r="CT127" s="40"/>
      <c r="CU127" s="19"/>
      <c r="CV127" s="19" t="s">
        <v>63</v>
      </c>
      <c r="CW127" s="19"/>
      <c r="CX127" s="19"/>
      <c r="CY127" s="19"/>
      <c r="CZ127" s="19"/>
      <c r="DA127" s="19"/>
      <c r="DB127" s="19"/>
      <c r="DC127" s="19"/>
      <c r="DD127" s="40"/>
      <c r="DE127" s="19"/>
      <c r="DF127" s="19"/>
      <c r="DG127" s="19"/>
      <c r="DH127" s="19"/>
      <c r="DI127" s="19"/>
      <c r="DJ127" s="19"/>
      <c r="DK127" s="19"/>
      <c r="DL127" s="19"/>
      <c r="DM127" s="40"/>
      <c r="DN127" s="19"/>
      <c r="DO127" s="19"/>
      <c r="DP127" s="19"/>
      <c r="DQ127" s="19"/>
      <c r="DR127" s="19"/>
      <c r="DS127" s="19"/>
      <c r="DT127" s="19"/>
      <c r="DU127" s="19"/>
      <c r="DV127" s="40"/>
      <c r="DW127" s="69">
        <f ca="1">ROUND((TODAY()-I127)/365*5,2)*2</f>
        <v>10.1</v>
      </c>
      <c r="DX127" s="44">
        <f t="shared" si="90"/>
        <v>8.5</v>
      </c>
      <c r="DY127" s="44">
        <f ca="1" t="shared" si="77"/>
        <v>1.6</v>
      </c>
      <c r="DZ127" s="19">
        <f t="shared" si="78"/>
        <v>0</v>
      </c>
      <c r="EA127" s="19">
        <f t="shared" si="79"/>
        <v>0</v>
      </c>
      <c r="EB127" s="45">
        <f t="shared" si="87"/>
        <v>0</v>
      </c>
      <c r="EC127" s="46">
        <f t="shared" si="80"/>
        <v>0</v>
      </c>
      <c r="ED127" s="19">
        <f t="shared" si="81"/>
        <v>0</v>
      </c>
      <c r="EE127" s="19">
        <f t="shared" si="83"/>
        <v>0</v>
      </c>
      <c r="EF127" s="19">
        <f t="shared" si="84"/>
        <v>0</v>
      </c>
      <c r="EG127" s="19">
        <f t="shared" si="82"/>
        <v>0</v>
      </c>
    </row>
    <row r="128" customHeight="1" spans="1:137">
      <c r="A128" s="32">
        <f t="shared" si="88"/>
        <v>126</v>
      </c>
      <c r="B128" s="31" t="s">
        <v>318</v>
      </c>
      <c r="C128" s="32" t="s">
        <v>286</v>
      </c>
      <c r="D128" s="33" t="s">
        <v>312</v>
      </c>
      <c r="E128" s="33" t="s">
        <v>319</v>
      </c>
      <c r="F128" s="33" t="s">
        <v>235</v>
      </c>
      <c r="G128" s="68">
        <v>44259</v>
      </c>
      <c r="H128" s="59">
        <v>45292</v>
      </c>
      <c r="I128" s="59">
        <v>45658</v>
      </c>
      <c r="J128" s="19">
        <v>0</v>
      </c>
      <c r="K128" s="19">
        <f t="shared" ref="K128:K135" si="91">ROUND((I128-H128)/365*5,0)</f>
        <v>5</v>
      </c>
      <c r="L128" s="19">
        <v>3</v>
      </c>
      <c r="M128" s="73">
        <f t="shared" si="89"/>
        <v>2</v>
      </c>
      <c r="N128" s="19"/>
      <c r="O128" s="38">
        <v>4</v>
      </c>
      <c r="P128" s="39"/>
      <c r="Q128" s="19"/>
      <c r="R128" s="19"/>
      <c r="S128" s="19"/>
      <c r="T128" s="19"/>
      <c r="U128" s="19"/>
      <c r="V128" s="19"/>
      <c r="W128" s="40"/>
      <c r="X128" s="19">
        <v>3</v>
      </c>
      <c r="Y128" s="39"/>
      <c r="Z128" s="19"/>
      <c r="AA128" s="19"/>
      <c r="AB128" s="19"/>
      <c r="AC128" s="19"/>
      <c r="AD128" s="19"/>
      <c r="AE128" s="19"/>
      <c r="AF128" s="40"/>
      <c r="AG128" s="41">
        <f t="shared" si="65"/>
        <v>7</v>
      </c>
      <c r="AH128" s="41">
        <f t="shared" si="85"/>
        <v>-5</v>
      </c>
      <c r="AI128" s="41">
        <f t="shared" si="86"/>
        <v>-5</v>
      </c>
      <c r="AJ128" s="19"/>
      <c r="AK128" s="19"/>
      <c r="AL128" s="19"/>
      <c r="AM128" s="19"/>
      <c r="AN128" s="19"/>
      <c r="AO128" s="19"/>
      <c r="AP128" s="19"/>
      <c r="AQ128" s="19"/>
      <c r="AR128" s="40"/>
      <c r="AS128" s="19"/>
      <c r="AT128" s="19"/>
      <c r="AU128" s="19"/>
      <c r="AV128" s="19"/>
      <c r="AW128" s="19"/>
      <c r="AX128" s="19"/>
      <c r="AY128" s="19"/>
      <c r="AZ128" s="19"/>
      <c r="BA128" s="40"/>
      <c r="BB128" s="19"/>
      <c r="BC128" s="19"/>
      <c r="BD128" s="19"/>
      <c r="BE128" s="19"/>
      <c r="BF128" s="19"/>
      <c r="BG128" s="19"/>
      <c r="BH128" s="19"/>
      <c r="BI128" s="19" t="s">
        <v>77</v>
      </c>
      <c r="BJ128" s="40"/>
      <c r="BK128" s="19"/>
      <c r="BL128" s="19"/>
      <c r="BM128" s="19"/>
      <c r="BN128" s="19"/>
      <c r="BO128" s="19"/>
      <c r="BP128" s="19"/>
      <c r="BQ128" s="19"/>
      <c r="BR128" s="19"/>
      <c r="BS128" s="40"/>
      <c r="BT128" s="19"/>
      <c r="BU128" s="19"/>
      <c r="BV128" s="19"/>
      <c r="BW128" s="19"/>
      <c r="BX128" s="19"/>
      <c r="BY128" s="19"/>
      <c r="BZ128" s="19"/>
      <c r="CA128" s="19"/>
      <c r="CB128" s="40"/>
      <c r="CC128" s="19"/>
      <c r="CD128" s="19"/>
      <c r="CE128" s="19"/>
      <c r="CF128" s="19"/>
      <c r="CG128" s="19">
        <v>8</v>
      </c>
      <c r="CH128" s="19"/>
      <c r="CI128" s="19">
        <v>8</v>
      </c>
      <c r="CJ128" s="19"/>
      <c r="CK128" s="40"/>
      <c r="CL128" s="19"/>
      <c r="CM128" s="19"/>
      <c r="CN128" s="19"/>
      <c r="CO128" s="19"/>
      <c r="CP128" s="19"/>
      <c r="CQ128" s="19"/>
      <c r="CR128" s="19"/>
      <c r="CS128" s="19">
        <v>1</v>
      </c>
      <c r="CT128" s="40"/>
      <c r="CU128" s="19"/>
      <c r="CV128" s="19"/>
      <c r="CW128" s="19"/>
      <c r="CX128" s="19"/>
      <c r="CY128" s="19"/>
      <c r="CZ128" s="19"/>
      <c r="DA128" s="19"/>
      <c r="DB128" s="19"/>
      <c r="DC128" s="19">
        <v>1</v>
      </c>
      <c r="DD128" s="40"/>
      <c r="DE128" s="19"/>
      <c r="DF128" s="19"/>
      <c r="DG128" s="19"/>
      <c r="DH128" s="19"/>
      <c r="DI128" s="19"/>
      <c r="DJ128" s="19"/>
      <c r="DK128" s="19"/>
      <c r="DL128" s="19"/>
      <c r="DM128" s="40"/>
      <c r="DN128" s="19"/>
      <c r="DO128" s="19"/>
      <c r="DP128" s="19"/>
      <c r="DQ128" s="19"/>
      <c r="DR128" s="19"/>
      <c r="DS128" s="19"/>
      <c r="DT128" s="19"/>
      <c r="DU128" s="19">
        <v>1</v>
      </c>
      <c r="DV128" s="40"/>
      <c r="DW128" s="74">
        <f ca="1" t="shared" ref="DW128:DW134" si="92">ROUND((TODAY()-I128)/365*5,2)</f>
        <v>5.05</v>
      </c>
      <c r="DX128" s="44">
        <f t="shared" si="90"/>
        <v>5</v>
      </c>
      <c r="DY128" s="44">
        <f ca="1" t="shared" si="77"/>
        <v>0.0499999999999998</v>
      </c>
      <c r="DZ128" s="19">
        <f t="shared" si="78"/>
        <v>8</v>
      </c>
      <c r="EA128" s="19">
        <f t="shared" si="79"/>
        <v>8</v>
      </c>
      <c r="EB128" s="45">
        <f t="shared" si="87"/>
        <v>0</v>
      </c>
      <c r="EC128" s="46">
        <f t="shared" si="80"/>
        <v>0</v>
      </c>
      <c r="ED128" s="19">
        <f t="shared" si="81"/>
        <v>0</v>
      </c>
      <c r="EE128" s="19">
        <f t="shared" si="83"/>
        <v>0</v>
      </c>
      <c r="EF128" s="19">
        <f t="shared" si="84"/>
        <v>0</v>
      </c>
      <c r="EG128" s="19">
        <f t="shared" si="82"/>
        <v>5</v>
      </c>
    </row>
    <row r="129" customHeight="1" spans="1:137">
      <c r="A129" s="32">
        <f t="shared" si="88"/>
        <v>127</v>
      </c>
      <c r="B129" s="31" t="s">
        <v>320</v>
      </c>
      <c r="C129" s="32" t="s">
        <v>300</v>
      </c>
      <c r="D129" s="33" t="s">
        <v>305</v>
      </c>
      <c r="E129" s="33" t="s">
        <v>54</v>
      </c>
      <c r="F129" s="33" t="s">
        <v>271</v>
      </c>
      <c r="G129" s="68">
        <v>42461</v>
      </c>
      <c r="H129" s="59">
        <v>45292</v>
      </c>
      <c r="I129" s="59">
        <v>45658</v>
      </c>
      <c r="J129" s="19">
        <v>0</v>
      </c>
      <c r="K129" s="19">
        <f t="shared" si="91"/>
        <v>5</v>
      </c>
      <c r="L129" s="19">
        <v>2</v>
      </c>
      <c r="M129" s="73">
        <f t="shared" si="89"/>
        <v>3</v>
      </c>
      <c r="N129" s="19"/>
      <c r="O129" s="38">
        <v>2</v>
      </c>
      <c r="P129" s="39"/>
      <c r="Q129" s="19"/>
      <c r="R129" s="19"/>
      <c r="S129" s="19"/>
      <c r="T129" s="19"/>
      <c r="U129" s="19"/>
      <c r="V129" s="19"/>
      <c r="W129" s="40"/>
      <c r="X129" s="19">
        <v>1</v>
      </c>
      <c r="Y129" s="39"/>
      <c r="Z129" s="19"/>
      <c r="AA129" s="19"/>
      <c r="AB129" s="19"/>
      <c r="AC129" s="19"/>
      <c r="AD129" s="19"/>
      <c r="AE129" s="19"/>
      <c r="AF129" s="40"/>
      <c r="AG129" s="41">
        <f t="shared" si="65"/>
        <v>3</v>
      </c>
      <c r="AH129" s="41">
        <f t="shared" si="85"/>
        <v>0</v>
      </c>
      <c r="AI129" s="41">
        <f t="shared" si="86"/>
        <v>0</v>
      </c>
      <c r="AJ129" s="19"/>
      <c r="AK129" s="19"/>
      <c r="AL129" s="19"/>
      <c r="AM129" s="19"/>
      <c r="AN129" s="19">
        <v>8</v>
      </c>
      <c r="AO129" s="19"/>
      <c r="AP129" s="19">
        <v>8</v>
      </c>
      <c r="AQ129" s="19"/>
      <c r="AR129" s="40"/>
      <c r="AS129" s="19"/>
      <c r="AT129" s="19"/>
      <c r="AU129" s="19"/>
      <c r="AV129" s="19"/>
      <c r="AW129" s="19"/>
      <c r="AX129" s="19"/>
      <c r="AY129" s="19"/>
      <c r="AZ129" s="19"/>
      <c r="BA129" s="40"/>
      <c r="BB129" s="19"/>
      <c r="BC129" s="19"/>
      <c r="BD129" s="19"/>
      <c r="BE129" s="19"/>
      <c r="BF129" s="19"/>
      <c r="BG129" s="19"/>
      <c r="BH129" s="19"/>
      <c r="BI129" s="19"/>
      <c r="BJ129" s="40"/>
      <c r="BK129" s="19">
        <v>1</v>
      </c>
      <c r="BL129" s="19"/>
      <c r="BM129" s="19"/>
      <c r="BN129" s="19"/>
      <c r="BO129" s="19"/>
      <c r="BP129" s="19"/>
      <c r="BQ129" s="19"/>
      <c r="BR129" s="19"/>
      <c r="BS129" s="40"/>
      <c r="BT129" s="19"/>
      <c r="BU129" s="19"/>
      <c r="BV129" s="19"/>
      <c r="BW129" s="19"/>
      <c r="BX129" s="19"/>
      <c r="BY129" s="19"/>
      <c r="BZ129" s="19"/>
      <c r="CA129" s="19"/>
      <c r="CB129" s="40"/>
      <c r="CC129" s="19"/>
      <c r="CD129" s="19"/>
      <c r="CE129" s="19"/>
      <c r="CF129" s="19"/>
      <c r="CG129" s="19"/>
      <c r="CH129" s="19"/>
      <c r="CI129" s="19"/>
      <c r="CJ129" s="19"/>
      <c r="CK129" s="40"/>
      <c r="CL129" s="19"/>
      <c r="CM129" s="19"/>
      <c r="CN129" s="19"/>
      <c r="CO129" s="19"/>
      <c r="CP129" s="19"/>
      <c r="CQ129" s="19"/>
      <c r="CR129" s="19"/>
      <c r="CS129" s="19"/>
      <c r="CT129" s="40"/>
      <c r="CU129" s="19"/>
      <c r="CV129" s="19"/>
      <c r="CW129" s="19"/>
      <c r="CX129" s="19"/>
      <c r="CY129" s="19"/>
      <c r="CZ129" s="19"/>
      <c r="DA129" s="19"/>
      <c r="DB129" s="19"/>
      <c r="DC129" s="19"/>
      <c r="DD129" s="40"/>
      <c r="DE129" s="19"/>
      <c r="DF129" s="19"/>
      <c r="DG129" s="19"/>
      <c r="DH129" s="19"/>
      <c r="DI129" s="19">
        <v>8</v>
      </c>
      <c r="DJ129" s="19"/>
      <c r="DK129" s="19">
        <v>8</v>
      </c>
      <c r="DL129" s="19"/>
      <c r="DM129" s="40"/>
      <c r="DN129" s="19">
        <v>4</v>
      </c>
      <c r="DO129" s="19"/>
      <c r="DP129" s="19"/>
      <c r="DQ129" s="19"/>
      <c r="DR129" s="19">
        <v>16</v>
      </c>
      <c r="DS129" s="19"/>
      <c r="DT129" s="19">
        <v>16</v>
      </c>
      <c r="DU129" s="19"/>
      <c r="DV129" s="40"/>
      <c r="DW129" s="74">
        <f ca="1" t="shared" si="92"/>
        <v>5.05</v>
      </c>
      <c r="DX129" s="44">
        <f t="shared" si="90"/>
        <v>5</v>
      </c>
      <c r="DY129" s="44">
        <f ca="1" t="shared" si="77"/>
        <v>0.0499999999999998</v>
      </c>
      <c r="DZ129" s="19">
        <f t="shared" si="78"/>
        <v>32</v>
      </c>
      <c r="EA129" s="19">
        <f t="shared" si="79"/>
        <v>32</v>
      </c>
      <c r="EB129" s="45">
        <f t="shared" si="87"/>
        <v>0</v>
      </c>
      <c r="EC129" s="46">
        <f t="shared" si="80"/>
        <v>0</v>
      </c>
      <c r="ED129" s="19">
        <f t="shared" si="81"/>
        <v>0</v>
      </c>
      <c r="EE129" s="19">
        <f t="shared" si="83"/>
        <v>0</v>
      </c>
      <c r="EF129" s="19">
        <f t="shared" si="84"/>
        <v>0</v>
      </c>
      <c r="EG129" s="19">
        <f t="shared" si="82"/>
        <v>0</v>
      </c>
    </row>
    <row r="130" customFormat="1" customHeight="1" spans="1:137">
      <c r="A130" s="32">
        <f t="shared" si="88"/>
        <v>128</v>
      </c>
      <c r="B130" s="31" t="s">
        <v>321</v>
      </c>
      <c r="C130" s="32" t="s">
        <v>286</v>
      </c>
      <c r="D130" s="33" t="s">
        <v>149</v>
      </c>
      <c r="E130" s="33" t="s">
        <v>322</v>
      </c>
      <c r="F130" s="33" t="s">
        <v>134</v>
      </c>
      <c r="G130" s="68">
        <v>44158</v>
      </c>
      <c r="H130" s="59">
        <v>45292</v>
      </c>
      <c r="I130" s="59">
        <v>45658</v>
      </c>
      <c r="J130" s="19">
        <v>40</v>
      </c>
      <c r="K130" s="19">
        <f t="shared" si="91"/>
        <v>5</v>
      </c>
      <c r="L130" s="19">
        <v>0.5</v>
      </c>
      <c r="M130" s="73">
        <f t="shared" si="89"/>
        <v>4.5</v>
      </c>
      <c r="N130" s="19"/>
      <c r="O130" s="38">
        <v>3</v>
      </c>
      <c r="P130" s="39"/>
      <c r="Q130" s="19"/>
      <c r="R130" s="19"/>
      <c r="S130" s="19"/>
      <c r="T130" s="19"/>
      <c r="U130" s="19"/>
      <c r="V130" s="19"/>
      <c r="W130" s="40"/>
      <c r="X130" s="19"/>
      <c r="Y130" s="39"/>
      <c r="Z130" s="19"/>
      <c r="AA130" s="19"/>
      <c r="AB130" s="19"/>
      <c r="AC130" s="19"/>
      <c r="AD130" s="19"/>
      <c r="AE130" s="19"/>
      <c r="AF130" s="40"/>
      <c r="AG130" s="41">
        <f t="shared" si="65"/>
        <v>3</v>
      </c>
      <c r="AH130" s="41">
        <f t="shared" si="85"/>
        <v>1.5</v>
      </c>
      <c r="AI130" s="41">
        <f t="shared" si="86"/>
        <v>0</v>
      </c>
      <c r="AJ130" s="19"/>
      <c r="AK130" s="19"/>
      <c r="AL130" s="19"/>
      <c r="AM130" s="19"/>
      <c r="AN130" s="19"/>
      <c r="AO130" s="19"/>
      <c r="AP130" s="19">
        <v>16</v>
      </c>
      <c r="AQ130" s="19"/>
      <c r="AR130" s="40"/>
      <c r="AS130" s="19"/>
      <c r="AT130" s="19"/>
      <c r="AU130" s="19"/>
      <c r="AV130" s="19"/>
      <c r="AW130" s="19">
        <v>8</v>
      </c>
      <c r="AX130" s="19"/>
      <c r="AY130" s="19"/>
      <c r="AZ130" s="19"/>
      <c r="BA130" s="40"/>
      <c r="BB130" s="19"/>
      <c r="BC130" s="19"/>
      <c r="BD130" s="19"/>
      <c r="BE130" s="19"/>
      <c r="BF130" s="19"/>
      <c r="BG130" s="19"/>
      <c r="BH130" s="19"/>
      <c r="BI130" s="19"/>
      <c r="BJ130" s="40"/>
      <c r="BK130" s="19"/>
      <c r="BL130" s="19"/>
      <c r="BM130" s="19"/>
      <c r="BN130" s="19"/>
      <c r="BO130" s="19"/>
      <c r="BP130" s="19"/>
      <c r="BQ130" s="19"/>
      <c r="BR130" s="19"/>
      <c r="BS130" s="40"/>
      <c r="BT130" s="19"/>
      <c r="BU130" s="19"/>
      <c r="BV130" s="19"/>
      <c r="BW130" s="19"/>
      <c r="BX130" s="19"/>
      <c r="BY130" s="19"/>
      <c r="BZ130" s="19"/>
      <c r="CA130" s="19"/>
      <c r="CB130" s="40"/>
      <c r="CC130" s="19"/>
      <c r="CD130" s="19"/>
      <c r="CE130" s="19"/>
      <c r="CF130" s="19"/>
      <c r="CG130" s="19"/>
      <c r="CH130" s="19"/>
      <c r="CI130" s="19"/>
      <c r="CJ130" s="19"/>
      <c r="CK130" s="40"/>
      <c r="CL130" s="19"/>
      <c r="CM130" s="19"/>
      <c r="CN130" s="19"/>
      <c r="CO130" s="19"/>
      <c r="CP130" s="19"/>
      <c r="CQ130" s="19"/>
      <c r="CR130" s="19"/>
      <c r="CS130" s="19"/>
      <c r="CT130" s="40"/>
      <c r="CU130" s="19"/>
      <c r="CV130" s="19"/>
      <c r="CW130" s="19"/>
      <c r="CX130" s="19"/>
      <c r="CY130" s="19"/>
      <c r="CZ130" s="19"/>
      <c r="DA130" s="19"/>
      <c r="DB130" s="19"/>
      <c r="DC130" s="19"/>
      <c r="DD130" s="40"/>
      <c r="DE130" s="19"/>
      <c r="DF130" s="19"/>
      <c r="DG130" s="19"/>
      <c r="DH130" s="19"/>
      <c r="DI130" s="19"/>
      <c r="DJ130" s="19"/>
      <c r="DK130" s="19"/>
      <c r="DL130" s="19"/>
      <c r="DM130" s="40"/>
      <c r="DN130" s="19"/>
      <c r="DO130" s="19"/>
      <c r="DP130" s="19"/>
      <c r="DQ130" s="19"/>
      <c r="DR130" s="19"/>
      <c r="DS130" s="19"/>
      <c r="DT130" s="19"/>
      <c r="DU130" s="19"/>
      <c r="DV130" s="40"/>
      <c r="DW130" s="74">
        <f ca="1" t="shared" si="92"/>
        <v>5.05</v>
      </c>
      <c r="DX130" s="44">
        <f t="shared" si="90"/>
        <v>0</v>
      </c>
      <c r="DY130" s="44">
        <f ca="1" t="shared" si="77"/>
        <v>5.05</v>
      </c>
      <c r="DZ130" s="19">
        <f t="shared" si="78"/>
        <v>16</v>
      </c>
      <c r="EA130" s="19">
        <f t="shared" si="79"/>
        <v>8</v>
      </c>
      <c r="EB130" s="45">
        <f t="shared" si="87"/>
        <v>48</v>
      </c>
      <c r="EC130" s="46">
        <f t="shared" si="80"/>
        <v>0</v>
      </c>
      <c r="ED130" s="19">
        <f t="shared" si="81"/>
        <v>0</v>
      </c>
      <c r="EE130" s="19">
        <f t="shared" si="83"/>
        <v>0</v>
      </c>
      <c r="EF130" s="19">
        <f t="shared" si="84"/>
        <v>0</v>
      </c>
      <c r="EG130" s="19">
        <f t="shared" si="82"/>
        <v>0</v>
      </c>
    </row>
    <row r="131" customHeight="1" spans="1:137">
      <c r="A131" s="32">
        <f t="shared" si="88"/>
        <v>129</v>
      </c>
      <c r="B131" s="31" t="s">
        <v>323</v>
      </c>
      <c r="C131" s="32" t="s">
        <v>286</v>
      </c>
      <c r="D131" s="33" t="s">
        <v>149</v>
      </c>
      <c r="E131" s="33" t="s">
        <v>322</v>
      </c>
      <c r="F131" s="33" t="s">
        <v>324</v>
      </c>
      <c r="G131" s="68">
        <v>42835</v>
      </c>
      <c r="H131" s="59">
        <v>45292</v>
      </c>
      <c r="I131" s="59">
        <v>45658</v>
      </c>
      <c r="J131" s="19">
        <v>2.5</v>
      </c>
      <c r="K131" s="19">
        <f t="shared" si="91"/>
        <v>5</v>
      </c>
      <c r="L131" s="19">
        <v>5</v>
      </c>
      <c r="M131" s="73">
        <f t="shared" si="89"/>
        <v>0</v>
      </c>
      <c r="N131" s="19"/>
      <c r="O131" s="38"/>
      <c r="P131" s="39"/>
      <c r="Q131" s="19"/>
      <c r="R131" s="19"/>
      <c r="S131" s="19">
        <v>8</v>
      </c>
      <c r="T131" s="19"/>
      <c r="U131" s="19">
        <v>5.5</v>
      </c>
      <c r="V131" s="19"/>
      <c r="W131" s="40"/>
      <c r="X131" s="19"/>
      <c r="Y131" s="39"/>
      <c r="Z131" s="19"/>
      <c r="AA131" s="19"/>
      <c r="AB131" s="19"/>
      <c r="AC131" s="19"/>
      <c r="AD131" s="19"/>
      <c r="AE131" s="19"/>
      <c r="AF131" s="40"/>
      <c r="AG131" s="41">
        <f t="shared" si="65"/>
        <v>0</v>
      </c>
      <c r="AH131" s="41">
        <f t="shared" si="85"/>
        <v>0</v>
      </c>
      <c r="AI131" s="41">
        <f t="shared" si="86"/>
        <v>0</v>
      </c>
      <c r="AJ131" s="19"/>
      <c r="AK131" s="19"/>
      <c r="AL131" s="19"/>
      <c r="AM131" s="19"/>
      <c r="AN131" s="19"/>
      <c r="AO131" s="19"/>
      <c r="AP131" s="19"/>
      <c r="AQ131" s="19"/>
      <c r="AR131" s="40"/>
      <c r="AS131" s="19">
        <v>0.5</v>
      </c>
      <c r="AT131" s="19"/>
      <c r="AU131" s="19"/>
      <c r="AV131" s="19"/>
      <c r="AW131" s="19"/>
      <c r="AX131" s="19"/>
      <c r="AY131" s="19"/>
      <c r="AZ131" s="19"/>
      <c r="BA131" s="40"/>
      <c r="BB131" s="19"/>
      <c r="BC131" s="19"/>
      <c r="BD131" s="19"/>
      <c r="BE131" s="19"/>
      <c r="BF131" s="19"/>
      <c r="BG131" s="19"/>
      <c r="BH131" s="19"/>
      <c r="BI131" s="19"/>
      <c r="BJ131" s="40"/>
      <c r="BK131" s="19">
        <v>0.5</v>
      </c>
      <c r="BL131" s="19"/>
      <c r="BM131" s="19"/>
      <c r="BN131" s="19"/>
      <c r="BO131" s="19"/>
      <c r="BP131" s="19"/>
      <c r="BQ131" s="19"/>
      <c r="BR131" s="19"/>
      <c r="BS131" s="40"/>
      <c r="BT131" s="19"/>
      <c r="BU131" s="19"/>
      <c r="BV131" s="19"/>
      <c r="BW131" s="19"/>
      <c r="BX131" s="19"/>
      <c r="BY131" s="19"/>
      <c r="BZ131" s="19"/>
      <c r="CA131" s="19"/>
      <c r="CB131" s="40"/>
      <c r="CC131" s="19">
        <v>1</v>
      </c>
      <c r="CD131" s="19"/>
      <c r="CE131" s="19"/>
      <c r="CF131" s="19"/>
      <c r="CG131" s="19"/>
      <c r="CH131" s="19"/>
      <c r="CI131" s="19"/>
      <c r="CJ131" s="19"/>
      <c r="CK131" s="40"/>
      <c r="CL131" s="19">
        <v>1.5</v>
      </c>
      <c r="CM131" s="19"/>
      <c r="CN131" s="19"/>
      <c r="CO131" s="19"/>
      <c r="CP131" s="19"/>
      <c r="CQ131" s="19"/>
      <c r="CR131" s="19"/>
      <c r="CS131" s="19"/>
      <c r="CT131" s="40"/>
      <c r="CU131" s="19"/>
      <c r="CV131" s="19"/>
      <c r="CW131" s="19"/>
      <c r="CX131" s="19"/>
      <c r="CY131" s="19"/>
      <c r="CZ131" s="19"/>
      <c r="DA131" s="19"/>
      <c r="DB131" s="19"/>
      <c r="DC131" s="19"/>
      <c r="DD131" s="40"/>
      <c r="DE131" s="19">
        <v>0.5</v>
      </c>
      <c r="DF131" s="19"/>
      <c r="DG131" s="19"/>
      <c r="DH131" s="19"/>
      <c r="DI131" s="19"/>
      <c r="DJ131" s="19"/>
      <c r="DK131" s="19"/>
      <c r="DL131" s="19"/>
      <c r="DM131" s="40"/>
      <c r="DN131" s="19">
        <v>0.5</v>
      </c>
      <c r="DO131" s="19"/>
      <c r="DP131" s="19"/>
      <c r="DQ131" s="19"/>
      <c r="DR131" s="19"/>
      <c r="DS131" s="19"/>
      <c r="DT131" s="19"/>
      <c r="DU131" s="19"/>
      <c r="DV131" s="40"/>
      <c r="DW131" s="74">
        <f ca="1" t="shared" si="92"/>
        <v>5.05</v>
      </c>
      <c r="DX131" s="44">
        <f t="shared" si="90"/>
        <v>4.5</v>
      </c>
      <c r="DY131" s="44">
        <f ca="1" t="shared" si="77"/>
        <v>0.55</v>
      </c>
      <c r="DZ131" s="19">
        <f t="shared" si="78"/>
        <v>5.5</v>
      </c>
      <c r="EA131" s="19">
        <f t="shared" si="79"/>
        <v>8</v>
      </c>
      <c r="EB131" s="45">
        <f t="shared" si="87"/>
        <v>0</v>
      </c>
      <c r="EC131" s="46">
        <f t="shared" si="80"/>
        <v>0</v>
      </c>
      <c r="ED131" s="19">
        <f t="shared" si="81"/>
        <v>0</v>
      </c>
      <c r="EE131" s="19">
        <f t="shared" si="83"/>
        <v>0</v>
      </c>
      <c r="EF131" s="19">
        <f t="shared" si="84"/>
        <v>0</v>
      </c>
      <c r="EG131" s="19">
        <f t="shared" si="82"/>
        <v>0</v>
      </c>
    </row>
    <row r="132" customHeight="1" spans="1:137">
      <c r="A132" s="32">
        <f t="shared" si="88"/>
        <v>130</v>
      </c>
      <c r="B132" s="31" t="s">
        <v>325</v>
      </c>
      <c r="C132" s="32" t="s">
        <v>286</v>
      </c>
      <c r="D132" s="33" t="s">
        <v>149</v>
      </c>
      <c r="E132" s="33" t="s">
        <v>322</v>
      </c>
      <c r="F132" s="33" t="s">
        <v>134</v>
      </c>
      <c r="G132" s="68">
        <v>44074</v>
      </c>
      <c r="H132" s="59">
        <v>45292</v>
      </c>
      <c r="I132" s="59">
        <v>45658</v>
      </c>
      <c r="J132" s="19">
        <v>0</v>
      </c>
      <c r="K132" s="19">
        <f t="shared" si="91"/>
        <v>5</v>
      </c>
      <c r="L132" s="19">
        <v>5</v>
      </c>
      <c r="M132" s="73">
        <f t="shared" si="89"/>
        <v>0</v>
      </c>
      <c r="N132" s="19"/>
      <c r="O132" s="38">
        <v>2</v>
      </c>
      <c r="P132" s="39"/>
      <c r="Q132" s="19"/>
      <c r="R132" s="19"/>
      <c r="S132" s="19"/>
      <c r="T132" s="19"/>
      <c r="U132" s="19"/>
      <c r="V132" s="19"/>
      <c r="W132" s="40"/>
      <c r="X132" s="19"/>
      <c r="Y132" s="39"/>
      <c r="Z132" s="19"/>
      <c r="AA132" s="19"/>
      <c r="AB132" s="19"/>
      <c r="AC132" s="19"/>
      <c r="AD132" s="19"/>
      <c r="AE132" s="19"/>
      <c r="AF132" s="40"/>
      <c r="AG132" s="41">
        <f t="shared" si="65"/>
        <v>2</v>
      </c>
      <c r="AH132" s="41">
        <f t="shared" si="85"/>
        <v>-2</v>
      </c>
      <c r="AI132" s="41">
        <f t="shared" si="86"/>
        <v>-2</v>
      </c>
      <c r="AJ132" s="19"/>
      <c r="AK132" s="19"/>
      <c r="AL132" s="19"/>
      <c r="AM132" s="19"/>
      <c r="AN132" s="19">
        <v>8</v>
      </c>
      <c r="AO132" s="19"/>
      <c r="AP132" s="19">
        <v>8</v>
      </c>
      <c r="AQ132" s="19"/>
      <c r="AR132" s="40"/>
      <c r="AS132" s="19">
        <v>1</v>
      </c>
      <c r="AT132" s="19"/>
      <c r="AU132" s="19"/>
      <c r="AV132" s="19"/>
      <c r="AW132" s="19"/>
      <c r="AX132" s="19"/>
      <c r="AY132" s="19"/>
      <c r="AZ132" s="19"/>
      <c r="BA132" s="40"/>
      <c r="BB132" s="19">
        <v>1</v>
      </c>
      <c r="BC132" s="19"/>
      <c r="BD132" s="19"/>
      <c r="BE132" s="19"/>
      <c r="BF132" s="19"/>
      <c r="BG132" s="19"/>
      <c r="BH132" s="19"/>
      <c r="BI132" s="19"/>
      <c r="BJ132" s="40"/>
      <c r="BK132" s="19">
        <v>0.5</v>
      </c>
      <c r="BL132" s="19"/>
      <c r="BM132" s="19"/>
      <c r="BN132" s="19"/>
      <c r="BO132" s="19"/>
      <c r="BP132" s="19"/>
      <c r="BQ132" s="19"/>
      <c r="BR132" s="19"/>
      <c r="BS132" s="40"/>
      <c r="BT132" s="19"/>
      <c r="BU132" s="19"/>
      <c r="BV132" s="19"/>
      <c r="BW132" s="19"/>
      <c r="BX132" s="19"/>
      <c r="BY132" s="19"/>
      <c r="BZ132" s="19"/>
      <c r="CA132" s="19"/>
      <c r="CB132" s="40"/>
      <c r="CC132" s="19">
        <v>0.5</v>
      </c>
      <c r="CD132" s="19"/>
      <c r="CE132" s="19"/>
      <c r="CF132" s="19"/>
      <c r="CG132" s="19"/>
      <c r="CH132" s="19"/>
      <c r="CI132" s="19"/>
      <c r="CJ132" s="19"/>
      <c r="CK132" s="40"/>
      <c r="CL132" s="19"/>
      <c r="CM132" s="19"/>
      <c r="CN132" s="19"/>
      <c r="CO132" s="19"/>
      <c r="CP132" s="19"/>
      <c r="CQ132" s="19"/>
      <c r="CR132" s="19"/>
      <c r="CS132" s="19"/>
      <c r="CT132" s="40"/>
      <c r="CU132" s="19"/>
      <c r="CV132" s="19"/>
      <c r="CW132" s="19"/>
      <c r="CX132" s="19"/>
      <c r="CY132" s="19"/>
      <c r="CZ132" s="19"/>
      <c r="DA132" s="19"/>
      <c r="DB132" s="19"/>
      <c r="DC132" s="19"/>
      <c r="DD132" s="40"/>
      <c r="DE132" s="19"/>
      <c r="DF132" s="19">
        <v>8</v>
      </c>
      <c r="DG132" s="19"/>
      <c r="DH132" s="19"/>
      <c r="DI132" s="19"/>
      <c r="DJ132" s="19"/>
      <c r="DK132" s="19"/>
      <c r="DL132" s="19"/>
      <c r="DM132" s="40"/>
      <c r="DN132" s="19"/>
      <c r="DO132" s="19">
        <v>8</v>
      </c>
      <c r="DP132" s="19"/>
      <c r="DQ132" s="19"/>
      <c r="DR132" s="19"/>
      <c r="DS132" s="19"/>
      <c r="DT132" s="19"/>
      <c r="DU132" s="19"/>
      <c r="DV132" s="40"/>
      <c r="DW132" s="74">
        <f ca="1" t="shared" si="92"/>
        <v>5.05</v>
      </c>
      <c r="DX132" s="44">
        <f t="shared" si="90"/>
        <v>5</v>
      </c>
      <c r="DY132" s="44">
        <f ca="1" t="shared" si="77"/>
        <v>0.0499999999999998</v>
      </c>
      <c r="DZ132" s="19">
        <f t="shared" si="78"/>
        <v>8</v>
      </c>
      <c r="EA132" s="19">
        <f t="shared" si="79"/>
        <v>8</v>
      </c>
      <c r="EB132" s="45">
        <f t="shared" si="87"/>
        <v>0</v>
      </c>
      <c r="EC132" s="46">
        <f t="shared" si="80"/>
        <v>0</v>
      </c>
      <c r="ED132" s="19">
        <f t="shared" si="81"/>
        <v>16</v>
      </c>
      <c r="EE132" s="19">
        <f t="shared" si="83"/>
        <v>0</v>
      </c>
      <c r="EF132" s="19">
        <f t="shared" si="84"/>
        <v>0</v>
      </c>
      <c r="EG132" s="19">
        <f t="shared" si="82"/>
        <v>0</v>
      </c>
    </row>
    <row r="133" customHeight="1" spans="1:137">
      <c r="A133" s="32">
        <f t="shared" ref="A133:A142" si="93">ROW()-2</f>
        <v>131</v>
      </c>
      <c r="B133" s="31" t="s">
        <v>326</v>
      </c>
      <c r="C133" s="32" t="s">
        <v>286</v>
      </c>
      <c r="D133" s="33" t="s">
        <v>149</v>
      </c>
      <c r="E133" s="33" t="s">
        <v>322</v>
      </c>
      <c r="F133" s="33" t="s">
        <v>121</v>
      </c>
      <c r="G133" s="68">
        <v>44762</v>
      </c>
      <c r="H133" s="59">
        <v>45292</v>
      </c>
      <c r="I133" s="59">
        <v>45658</v>
      </c>
      <c r="J133" s="19">
        <v>0</v>
      </c>
      <c r="K133" s="19">
        <f t="shared" si="91"/>
        <v>5</v>
      </c>
      <c r="L133" s="19">
        <v>3</v>
      </c>
      <c r="M133" s="73">
        <f t="shared" si="89"/>
        <v>2</v>
      </c>
      <c r="N133" s="19"/>
      <c r="O133" s="38">
        <v>2</v>
      </c>
      <c r="P133" s="39"/>
      <c r="Q133" s="19"/>
      <c r="R133" s="19"/>
      <c r="S133" s="19"/>
      <c r="T133" s="19"/>
      <c r="U133" s="19"/>
      <c r="V133" s="19"/>
      <c r="W133" s="40"/>
      <c r="X133" s="19"/>
      <c r="Y133" s="39"/>
      <c r="Z133" s="19"/>
      <c r="AA133" s="19"/>
      <c r="AB133" s="19"/>
      <c r="AC133" s="19"/>
      <c r="AD133" s="19"/>
      <c r="AE133" s="19"/>
      <c r="AF133" s="40"/>
      <c r="AG133" s="41">
        <f t="shared" si="65"/>
        <v>2</v>
      </c>
      <c r="AH133" s="41">
        <f t="shared" si="85"/>
        <v>0</v>
      </c>
      <c r="AI133" s="41">
        <f t="shared" si="86"/>
        <v>0</v>
      </c>
      <c r="AJ133" s="19"/>
      <c r="AK133" s="19"/>
      <c r="AL133" s="19"/>
      <c r="AM133" s="19"/>
      <c r="AN133" s="19"/>
      <c r="AO133" s="19"/>
      <c r="AP133" s="19">
        <v>8</v>
      </c>
      <c r="AQ133" s="19"/>
      <c r="AR133" s="40"/>
      <c r="AS133" s="19">
        <v>2</v>
      </c>
      <c r="AT133" s="19"/>
      <c r="AU133" s="19"/>
      <c r="AV133" s="19"/>
      <c r="AW133" s="19"/>
      <c r="AX133" s="19"/>
      <c r="AY133" s="19"/>
      <c r="AZ133" s="19"/>
      <c r="BA133" s="40"/>
      <c r="BB133" s="19"/>
      <c r="BC133" s="19"/>
      <c r="BD133" s="19"/>
      <c r="BE133" s="19"/>
      <c r="BF133" s="19"/>
      <c r="BG133" s="19"/>
      <c r="BH133" s="19"/>
      <c r="BI133" s="19"/>
      <c r="BJ133" s="40"/>
      <c r="BK133" s="19"/>
      <c r="BL133" s="19"/>
      <c r="BM133" s="19"/>
      <c r="BN133" s="19"/>
      <c r="BO133" s="19"/>
      <c r="BP133" s="19"/>
      <c r="BQ133" s="19"/>
      <c r="BR133" s="19"/>
      <c r="BS133" s="40"/>
      <c r="BT133" s="19"/>
      <c r="BU133" s="19"/>
      <c r="BV133" s="19"/>
      <c r="BW133" s="19"/>
      <c r="BX133" s="19"/>
      <c r="BY133" s="19"/>
      <c r="BZ133" s="19"/>
      <c r="CA133" s="19"/>
      <c r="CB133" s="40"/>
      <c r="CC133" s="19"/>
      <c r="CD133" s="19"/>
      <c r="CE133" s="19"/>
      <c r="CF133" s="19"/>
      <c r="CG133" s="19"/>
      <c r="CH133" s="19"/>
      <c r="CI133" s="19"/>
      <c r="CJ133" s="19"/>
      <c r="CK133" s="40"/>
      <c r="CL133" s="19"/>
      <c r="CM133" s="19"/>
      <c r="CN133" s="19"/>
      <c r="CO133" s="19"/>
      <c r="CP133" s="19"/>
      <c r="CQ133" s="19"/>
      <c r="CR133" s="19"/>
      <c r="CS133" s="19"/>
      <c r="CT133" s="40"/>
      <c r="CU133" s="19"/>
      <c r="CV133" s="19"/>
      <c r="CW133" s="19"/>
      <c r="CX133" s="19"/>
      <c r="CY133" s="19"/>
      <c r="CZ133" s="19"/>
      <c r="DA133" s="19"/>
      <c r="DB133" s="19"/>
      <c r="DC133" s="19"/>
      <c r="DD133" s="40"/>
      <c r="DE133" s="19"/>
      <c r="DF133" s="19"/>
      <c r="DG133" s="19"/>
      <c r="DH133" s="19"/>
      <c r="DI133" s="19">
        <v>2</v>
      </c>
      <c r="DJ133" s="19"/>
      <c r="DK133" s="19"/>
      <c r="DL133" s="19"/>
      <c r="DM133" s="40"/>
      <c r="DN133" s="19"/>
      <c r="DO133" s="19"/>
      <c r="DP133" s="19"/>
      <c r="DQ133" s="19"/>
      <c r="DR133" s="19"/>
      <c r="DS133" s="19"/>
      <c r="DT133" s="19"/>
      <c r="DU133" s="19"/>
      <c r="DV133" s="40"/>
      <c r="DW133" s="74">
        <f ca="1" t="shared" si="92"/>
        <v>5.05</v>
      </c>
      <c r="DX133" s="44">
        <f t="shared" si="90"/>
        <v>2</v>
      </c>
      <c r="DY133" s="44">
        <f ca="1" t="shared" si="77"/>
        <v>3.05</v>
      </c>
      <c r="DZ133" s="19">
        <f t="shared" si="78"/>
        <v>8</v>
      </c>
      <c r="EA133" s="19">
        <f t="shared" si="79"/>
        <v>2</v>
      </c>
      <c r="EB133" s="45">
        <f t="shared" si="87"/>
        <v>6</v>
      </c>
      <c r="EC133" s="46">
        <f t="shared" si="80"/>
        <v>0</v>
      </c>
      <c r="ED133" s="19">
        <f t="shared" si="81"/>
        <v>0</v>
      </c>
      <c r="EE133" s="19">
        <f t="shared" si="83"/>
        <v>0</v>
      </c>
      <c r="EF133" s="19">
        <f t="shared" si="84"/>
        <v>0</v>
      </c>
      <c r="EG133" s="19">
        <f t="shared" si="82"/>
        <v>0</v>
      </c>
    </row>
    <row r="134" customHeight="1" spans="1:137">
      <c r="A134" s="32">
        <f t="shared" si="93"/>
        <v>132</v>
      </c>
      <c r="B134" s="31" t="s">
        <v>327</v>
      </c>
      <c r="C134" s="32" t="s">
        <v>286</v>
      </c>
      <c r="D134" s="33" t="s">
        <v>149</v>
      </c>
      <c r="E134" s="33" t="s">
        <v>322</v>
      </c>
      <c r="F134" s="33" t="s">
        <v>160</v>
      </c>
      <c r="G134" s="68">
        <v>44767</v>
      </c>
      <c r="H134" s="59">
        <v>45292</v>
      </c>
      <c r="I134" s="59">
        <v>45658</v>
      </c>
      <c r="J134" s="19">
        <v>16</v>
      </c>
      <c r="K134" s="19">
        <f t="shared" si="91"/>
        <v>5</v>
      </c>
      <c r="L134" s="19">
        <v>4.5</v>
      </c>
      <c r="M134" s="73">
        <f t="shared" si="89"/>
        <v>0.5</v>
      </c>
      <c r="N134" s="19"/>
      <c r="O134" s="38"/>
      <c r="P134" s="39"/>
      <c r="Q134" s="19"/>
      <c r="R134" s="19"/>
      <c r="S134" s="19">
        <v>16</v>
      </c>
      <c r="T134" s="19"/>
      <c r="U134" s="19"/>
      <c r="V134" s="19"/>
      <c r="W134" s="40"/>
      <c r="X134" s="19">
        <v>1</v>
      </c>
      <c r="Y134" s="39"/>
      <c r="Z134" s="19"/>
      <c r="AA134" s="19"/>
      <c r="AB134" s="19"/>
      <c r="AC134" s="19"/>
      <c r="AD134" s="19"/>
      <c r="AE134" s="19"/>
      <c r="AF134" s="40"/>
      <c r="AG134" s="41">
        <f t="shared" si="65"/>
        <v>1</v>
      </c>
      <c r="AH134" s="41">
        <f t="shared" si="85"/>
        <v>-0.5</v>
      </c>
      <c r="AI134" s="41">
        <f t="shared" si="86"/>
        <v>-0.5</v>
      </c>
      <c r="AJ134" s="19"/>
      <c r="AK134" s="19"/>
      <c r="AL134" s="19"/>
      <c r="AM134" s="19"/>
      <c r="AN134" s="19"/>
      <c r="AO134" s="19"/>
      <c r="AP134" s="19">
        <v>18.5</v>
      </c>
      <c r="AQ134" s="19"/>
      <c r="AR134" s="40"/>
      <c r="AS134" s="19"/>
      <c r="AT134" s="19"/>
      <c r="AU134" s="19"/>
      <c r="AV134" s="19"/>
      <c r="AW134" s="19">
        <v>8</v>
      </c>
      <c r="AX134" s="19"/>
      <c r="AY134" s="19"/>
      <c r="AZ134" s="19"/>
      <c r="BA134" s="40"/>
      <c r="BB134" s="19">
        <v>3</v>
      </c>
      <c r="BC134" s="19"/>
      <c r="BD134" s="19"/>
      <c r="BE134" s="19"/>
      <c r="BF134" s="19">
        <v>8</v>
      </c>
      <c r="BG134" s="19"/>
      <c r="BH134" s="19"/>
      <c r="BI134" s="19"/>
      <c r="BJ134" s="40"/>
      <c r="BK134" s="19"/>
      <c r="BL134" s="19"/>
      <c r="BM134" s="19"/>
      <c r="BN134" s="19"/>
      <c r="BO134" s="19"/>
      <c r="BP134" s="19"/>
      <c r="BQ134" s="19">
        <v>10.5</v>
      </c>
      <c r="BR134" s="19"/>
      <c r="BS134" s="40"/>
      <c r="BT134" s="19"/>
      <c r="BU134" s="19"/>
      <c r="BV134" s="19"/>
      <c r="BW134" s="19"/>
      <c r="BX134" s="19"/>
      <c r="BY134" s="19"/>
      <c r="BZ134" s="19"/>
      <c r="CA134" s="19"/>
      <c r="CB134" s="40"/>
      <c r="CC134" s="19"/>
      <c r="CD134" s="19"/>
      <c r="CE134" s="19"/>
      <c r="CF134" s="19"/>
      <c r="CG134" s="19"/>
      <c r="CH134" s="19"/>
      <c r="CI134" s="19">
        <v>10.5</v>
      </c>
      <c r="CJ134" s="19"/>
      <c r="CK134" s="40"/>
      <c r="CL134" s="19"/>
      <c r="CM134" s="19"/>
      <c r="CN134" s="19"/>
      <c r="CO134" s="19"/>
      <c r="CP134" s="19">
        <v>2.5</v>
      </c>
      <c r="CQ134" s="19"/>
      <c r="CR134" s="19"/>
      <c r="CS134" s="19"/>
      <c r="CT134" s="40"/>
      <c r="CU134" s="19"/>
      <c r="CV134" s="19"/>
      <c r="CW134" s="19"/>
      <c r="CX134" s="19"/>
      <c r="CY134" s="19"/>
      <c r="CZ134" s="19"/>
      <c r="DA134" s="19"/>
      <c r="DB134" s="19"/>
      <c r="DC134" s="19"/>
      <c r="DD134" s="40"/>
      <c r="DE134" s="19"/>
      <c r="DF134" s="19"/>
      <c r="DG134" s="19"/>
      <c r="DH134" s="19"/>
      <c r="DI134" s="19">
        <v>1</v>
      </c>
      <c r="DJ134" s="19">
        <v>8</v>
      </c>
      <c r="DK134" s="19"/>
      <c r="DL134" s="19"/>
      <c r="DM134" s="40"/>
      <c r="DN134" s="19"/>
      <c r="DO134" s="19"/>
      <c r="DP134" s="19"/>
      <c r="DQ134" s="19"/>
      <c r="DR134" s="19"/>
      <c r="DS134" s="19"/>
      <c r="DT134" s="19"/>
      <c r="DU134" s="19"/>
      <c r="DV134" s="40"/>
      <c r="DW134" s="74">
        <f ca="1" t="shared" si="92"/>
        <v>5.05</v>
      </c>
      <c r="DX134" s="44">
        <f t="shared" si="90"/>
        <v>3.5</v>
      </c>
      <c r="DY134" s="44">
        <f ca="1" t="shared" si="77"/>
        <v>1.55</v>
      </c>
      <c r="DZ134" s="19">
        <f t="shared" si="78"/>
        <v>47.5</v>
      </c>
      <c r="EA134" s="19">
        <f t="shared" si="79"/>
        <v>35.5</v>
      </c>
      <c r="EB134" s="45">
        <f t="shared" si="87"/>
        <v>20</v>
      </c>
      <c r="EC134" s="46">
        <f t="shared" si="80"/>
        <v>8</v>
      </c>
      <c r="ED134" s="19">
        <f t="shared" si="81"/>
        <v>0</v>
      </c>
      <c r="EE134" s="19">
        <f t="shared" si="83"/>
        <v>0</v>
      </c>
      <c r="EF134" s="19">
        <f t="shared" si="84"/>
        <v>0</v>
      </c>
      <c r="EG134" s="19">
        <f t="shared" si="82"/>
        <v>0</v>
      </c>
    </row>
    <row r="135" customHeight="1" spans="1:137">
      <c r="A135" s="32">
        <f t="shared" si="93"/>
        <v>133</v>
      </c>
      <c r="B135" s="31" t="s">
        <v>328</v>
      </c>
      <c r="C135" s="32" t="s">
        <v>286</v>
      </c>
      <c r="D135" s="33" t="s">
        <v>312</v>
      </c>
      <c r="E135" s="33" t="s">
        <v>329</v>
      </c>
      <c r="F135" s="33" t="s">
        <v>246</v>
      </c>
      <c r="G135" s="68">
        <v>43368</v>
      </c>
      <c r="H135" s="59">
        <v>45292</v>
      </c>
      <c r="I135" s="59">
        <v>45658</v>
      </c>
      <c r="J135" s="19">
        <v>16</v>
      </c>
      <c r="K135" s="19">
        <f t="shared" si="91"/>
        <v>5</v>
      </c>
      <c r="L135" s="19">
        <v>2.5</v>
      </c>
      <c r="M135" s="73">
        <f t="shared" si="89"/>
        <v>2.5</v>
      </c>
      <c r="N135" s="19"/>
      <c r="O135" s="38">
        <v>3.5</v>
      </c>
      <c r="P135" s="39"/>
      <c r="Q135" s="19"/>
      <c r="R135" s="19"/>
      <c r="S135" s="19">
        <v>16</v>
      </c>
      <c r="T135" s="19"/>
      <c r="U135" s="19"/>
      <c r="V135" s="19"/>
      <c r="W135" s="40"/>
      <c r="X135" s="19"/>
      <c r="Y135" s="39"/>
      <c r="Z135" s="19"/>
      <c r="AA135" s="19"/>
      <c r="AB135" s="19">
        <v>8</v>
      </c>
      <c r="AC135" s="19">
        <v>8</v>
      </c>
      <c r="AD135" s="19">
        <v>8</v>
      </c>
      <c r="AE135" s="19"/>
      <c r="AF135" s="40"/>
      <c r="AG135" s="41">
        <f t="shared" si="65"/>
        <v>3.5</v>
      </c>
      <c r="AH135" s="41">
        <f t="shared" si="85"/>
        <v>-1</v>
      </c>
      <c r="AI135" s="41">
        <f t="shared" si="86"/>
        <v>-1</v>
      </c>
      <c r="AJ135" s="19"/>
      <c r="AK135" s="19"/>
      <c r="AL135" s="19"/>
      <c r="AM135" s="19"/>
      <c r="AN135" s="19">
        <v>16</v>
      </c>
      <c r="AO135" s="19"/>
      <c r="AP135" s="19">
        <v>40</v>
      </c>
      <c r="AQ135" s="19"/>
      <c r="AR135" s="40"/>
      <c r="AS135" s="19"/>
      <c r="AT135" s="19"/>
      <c r="AU135" s="19"/>
      <c r="AV135" s="19"/>
      <c r="AW135" s="19">
        <v>24</v>
      </c>
      <c r="AX135" s="19"/>
      <c r="AY135" s="19">
        <v>16</v>
      </c>
      <c r="AZ135" s="19"/>
      <c r="BA135" s="40"/>
      <c r="BB135" s="19"/>
      <c r="BC135" s="19"/>
      <c r="BD135" s="19"/>
      <c r="BE135" s="19"/>
      <c r="BF135" s="19">
        <v>8</v>
      </c>
      <c r="BG135" s="19"/>
      <c r="BH135" s="19">
        <v>24</v>
      </c>
      <c r="BI135" s="19"/>
      <c r="BJ135" s="40"/>
      <c r="BK135" s="19"/>
      <c r="BL135" s="19"/>
      <c r="BM135" s="19"/>
      <c r="BN135" s="19"/>
      <c r="BO135" s="19">
        <v>32</v>
      </c>
      <c r="BP135" s="19"/>
      <c r="BQ135" s="19">
        <v>16</v>
      </c>
      <c r="BR135" s="19"/>
      <c r="BS135" s="40"/>
      <c r="BT135" s="19"/>
      <c r="BU135" s="19"/>
      <c r="BV135" s="19"/>
      <c r="BW135" s="19"/>
      <c r="BX135" s="19">
        <v>16</v>
      </c>
      <c r="BY135" s="19"/>
      <c r="BZ135" s="19">
        <v>16</v>
      </c>
      <c r="CA135" s="19"/>
      <c r="CB135" s="40"/>
      <c r="CC135" s="19"/>
      <c r="CD135" s="19"/>
      <c r="CE135" s="19"/>
      <c r="CF135" s="19"/>
      <c r="CG135" s="19">
        <v>8</v>
      </c>
      <c r="CH135" s="19"/>
      <c r="CI135" s="19">
        <v>15</v>
      </c>
      <c r="CJ135" s="19"/>
      <c r="CK135" s="40"/>
      <c r="CL135" s="19"/>
      <c r="CM135" s="19"/>
      <c r="CN135" s="19"/>
      <c r="CO135" s="19"/>
      <c r="CP135" s="19">
        <v>3</v>
      </c>
      <c r="CQ135" s="19"/>
      <c r="CR135" s="19">
        <v>16</v>
      </c>
      <c r="CS135" s="19"/>
      <c r="CT135" s="40"/>
      <c r="CU135" s="19"/>
      <c r="CV135" s="19"/>
      <c r="CW135" s="19"/>
      <c r="CX135" s="19"/>
      <c r="CY135" s="19"/>
      <c r="CZ135" s="19" t="s">
        <v>330</v>
      </c>
      <c r="DA135" s="19"/>
      <c r="DB135" s="19">
        <v>8</v>
      </c>
      <c r="DC135" s="19"/>
      <c r="DD135" s="40"/>
      <c r="DE135" s="19"/>
      <c r="DF135" s="19"/>
      <c r="DG135" s="19"/>
      <c r="DH135" s="19"/>
      <c r="DI135" s="19">
        <v>42</v>
      </c>
      <c r="DJ135" s="19"/>
      <c r="DK135" s="19">
        <v>16</v>
      </c>
      <c r="DL135" s="19"/>
      <c r="DM135" s="40"/>
      <c r="DN135" s="19"/>
      <c r="DO135" s="19"/>
      <c r="DP135" s="19"/>
      <c r="DQ135" s="19"/>
      <c r="DR135" s="19">
        <v>2</v>
      </c>
      <c r="DS135" s="19"/>
      <c r="DT135" s="19">
        <v>16</v>
      </c>
      <c r="DU135" s="19"/>
      <c r="DV135" s="40"/>
      <c r="DW135" s="69">
        <f ca="1">ROUND((TODAY()-I135)/365*5,2)*2</f>
        <v>10.1</v>
      </c>
      <c r="DX135" s="44">
        <f t="shared" si="90"/>
        <v>1</v>
      </c>
      <c r="DY135" s="44">
        <f ca="1" t="shared" si="77"/>
        <v>9.1</v>
      </c>
      <c r="DZ135" s="19">
        <f t="shared" si="78"/>
        <v>199</v>
      </c>
      <c r="EA135" s="19">
        <f t="shared" si="79"/>
        <v>186</v>
      </c>
      <c r="EB135" s="45">
        <f t="shared" si="87"/>
        <v>21</v>
      </c>
      <c r="EC135" s="46">
        <f t="shared" si="80"/>
        <v>8</v>
      </c>
      <c r="ED135" s="19">
        <f t="shared" si="81"/>
        <v>0</v>
      </c>
      <c r="EE135" s="19">
        <f t="shared" si="83"/>
        <v>0</v>
      </c>
      <c r="EF135" s="19">
        <f t="shared" si="84"/>
        <v>0</v>
      </c>
      <c r="EG135" s="19">
        <f t="shared" si="82"/>
        <v>0</v>
      </c>
    </row>
    <row r="136" customHeight="1" spans="1:137">
      <c r="A136" s="32">
        <f t="shared" si="93"/>
        <v>134</v>
      </c>
      <c r="B136" s="31" t="s">
        <v>331</v>
      </c>
      <c r="C136" s="32" t="s">
        <v>286</v>
      </c>
      <c r="D136" s="33" t="s">
        <v>312</v>
      </c>
      <c r="E136" s="33" t="s">
        <v>329</v>
      </c>
      <c r="F136" s="33" t="s">
        <v>248</v>
      </c>
      <c r="G136" s="68">
        <v>43928</v>
      </c>
      <c r="H136" s="59">
        <v>45292</v>
      </c>
      <c r="I136" s="59">
        <v>45658</v>
      </c>
      <c r="J136" s="19">
        <v>4</v>
      </c>
      <c r="K136" s="19">
        <f>ROUND((I136-H136)/365*5,0)*2</f>
        <v>10</v>
      </c>
      <c r="L136" s="19">
        <v>0.5</v>
      </c>
      <c r="M136" s="73">
        <f t="shared" si="89"/>
        <v>9.5</v>
      </c>
      <c r="N136" s="19"/>
      <c r="O136" s="38">
        <v>4</v>
      </c>
      <c r="P136" s="39"/>
      <c r="Q136" s="19"/>
      <c r="R136" s="19">
        <v>0.5</v>
      </c>
      <c r="S136" s="19">
        <v>4</v>
      </c>
      <c r="T136" s="19"/>
      <c r="U136" s="19"/>
      <c r="V136" s="19"/>
      <c r="W136" s="40"/>
      <c r="X136" s="19">
        <v>3</v>
      </c>
      <c r="Y136" s="39"/>
      <c r="Z136" s="19"/>
      <c r="AA136" s="19">
        <v>1</v>
      </c>
      <c r="AB136" s="19"/>
      <c r="AC136" s="19"/>
      <c r="AD136" s="19"/>
      <c r="AE136" s="19"/>
      <c r="AF136" s="40"/>
      <c r="AG136" s="41">
        <f t="shared" si="65"/>
        <v>7</v>
      </c>
      <c r="AH136" s="41">
        <f t="shared" si="85"/>
        <v>2.5</v>
      </c>
      <c r="AI136" s="41">
        <f t="shared" si="86"/>
        <v>0</v>
      </c>
      <c r="AJ136" s="19"/>
      <c r="AK136" s="19"/>
      <c r="AL136" s="19"/>
      <c r="AM136" s="19">
        <v>1</v>
      </c>
      <c r="AN136" s="19">
        <v>8</v>
      </c>
      <c r="AO136" s="19"/>
      <c r="AP136" s="19">
        <v>16</v>
      </c>
      <c r="AQ136" s="19"/>
      <c r="AR136" s="40"/>
      <c r="AS136" s="19">
        <v>1</v>
      </c>
      <c r="AT136" s="19"/>
      <c r="AU136" s="19">
        <v>16</v>
      </c>
      <c r="AV136" s="19">
        <v>1</v>
      </c>
      <c r="AW136" s="19">
        <v>8</v>
      </c>
      <c r="AX136" s="19"/>
      <c r="AY136" s="19"/>
      <c r="AZ136" s="19"/>
      <c r="BA136" s="40"/>
      <c r="BB136" s="19"/>
      <c r="BC136" s="19"/>
      <c r="BD136" s="19">
        <v>10</v>
      </c>
      <c r="BE136" s="41">
        <v>9</v>
      </c>
      <c r="BF136" s="19"/>
      <c r="BG136" s="19"/>
      <c r="BH136" s="19"/>
      <c r="BI136" s="19"/>
      <c r="BJ136" s="40"/>
      <c r="BK136" s="19"/>
      <c r="BL136" s="19"/>
      <c r="BM136" s="19"/>
      <c r="BN136" s="66"/>
      <c r="BO136" s="19"/>
      <c r="BP136" s="19"/>
      <c r="BQ136" s="19"/>
      <c r="BR136" s="19"/>
      <c r="BS136" s="40"/>
      <c r="BT136" s="19"/>
      <c r="BU136" s="19"/>
      <c r="BV136" s="19"/>
      <c r="BW136" s="41"/>
      <c r="BX136" s="19"/>
      <c r="BY136" s="19"/>
      <c r="BZ136" s="19"/>
      <c r="CA136" s="19"/>
      <c r="CB136" s="40"/>
      <c r="CC136" s="19"/>
      <c r="CD136" s="19"/>
      <c r="CE136" s="19"/>
      <c r="CF136" s="41"/>
      <c r="CG136" s="19"/>
      <c r="CH136" s="19"/>
      <c r="CI136" s="19"/>
      <c r="CJ136" s="19"/>
      <c r="CK136" s="40"/>
      <c r="CL136" s="19"/>
      <c r="CM136" s="19"/>
      <c r="CN136" s="19"/>
      <c r="CO136" s="41"/>
      <c r="CP136" s="19"/>
      <c r="CQ136" s="19"/>
      <c r="CR136" s="19"/>
      <c r="CS136" s="19"/>
      <c r="CT136" s="40"/>
      <c r="CU136" s="19"/>
      <c r="CV136" s="19"/>
      <c r="CW136" s="19"/>
      <c r="CX136" s="19"/>
      <c r="CY136" s="41"/>
      <c r="CZ136" s="19"/>
      <c r="DA136" s="19"/>
      <c r="DB136" s="19"/>
      <c r="DC136" s="19"/>
      <c r="DD136" s="40"/>
      <c r="DE136" s="19">
        <v>0.5</v>
      </c>
      <c r="DF136" s="19"/>
      <c r="DG136" s="19"/>
      <c r="DH136" s="19"/>
      <c r="DI136" s="19"/>
      <c r="DJ136" s="19">
        <v>16</v>
      </c>
      <c r="DK136" s="19"/>
      <c r="DL136" s="19"/>
      <c r="DM136" s="40"/>
      <c r="DN136" s="19"/>
      <c r="DO136" s="19"/>
      <c r="DP136" s="19"/>
      <c r="DQ136" s="19"/>
      <c r="DR136" s="19"/>
      <c r="DS136" s="19"/>
      <c r="DT136" s="19">
        <v>8</v>
      </c>
      <c r="DU136" s="19">
        <v>2.5</v>
      </c>
      <c r="DV136" s="40"/>
      <c r="DW136" s="69">
        <f ca="1">ROUND((TODAY()-I136)/365*5,2)*2</f>
        <v>10.1</v>
      </c>
      <c r="DX136" s="44">
        <f t="shared" si="90"/>
        <v>1.5</v>
      </c>
      <c r="DY136" s="44">
        <f ca="1" t="shared" si="77"/>
        <v>8.6</v>
      </c>
      <c r="DZ136" s="19">
        <f t="shared" si="78"/>
        <v>40</v>
      </c>
      <c r="EA136" s="19">
        <f t="shared" si="79"/>
        <v>20</v>
      </c>
      <c r="EB136" s="45">
        <f t="shared" si="87"/>
        <v>8</v>
      </c>
      <c r="EC136" s="46">
        <f t="shared" si="80"/>
        <v>16</v>
      </c>
      <c r="ED136" s="19">
        <f t="shared" si="81"/>
        <v>0</v>
      </c>
      <c r="EE136" s="19">
        <f t="shared" si="83"/>
        <v>26</v>
      </c>
      <c r="EF136" s="19">
        <f t="shared" si="84"/>
        <v>12.5</v>
      </c>
      <c r="EG136" s="19">
        <f t="shared" si="82"/>
        <v>2.5</v>
      </c>
    </row>
    <row r="137" customHeight="1" spans="1:137">
      <c r="A137" s="32">
        <f t="shared" si="93"/>
        <v>135</v>
      </c>
      <c r="B137" s="31" t="s">
        <v>332</v>
      </c>
      <c r="C137" s="32" t="s">
        <v>286</v>
      </c>
      <c r="D137" s="33" t="s">
        <v>305</v>
      </c>
      <c r="E137" s="33" t="s">
        <v>333</v>
      </c>
      <c r="F137" s="33" t="s">
        <v>246</v>
      </c>
      <c r="G137" s="68">
        <v>42943</v>
      </c>
      <c r="H137" s="59">
        <v>45292</v>
      </c>
      <c r="I137" s="59">
        <v>45658</v>
      </c>
      <c r="J137" s="19">
        <v>0</v>
      </c>
      <c r="K137" s="19">
        <f>ROUND((I137-H137)/365*5,0)*2</f>
        <v>10</v>
      </c>
      <c r="L137" s="19">
        <v>7</v>
      </c>
      <c r="M137" s="73">
        <f t="shared" si="89"/>
        <v>3</v>
      </c>
      <c r="N137" s="19"/>
      <c r="O137" s="38">
        <v>3</v>
      </c>
      <c r="P137" s="39"/>
      <c r="Q137" s="19"/>
      <c r="R137" s="19"/>
      <c r="S137" s="19"/>
      <c r="T137" s="19">
        <v>16</v>
      </c>
      <c r="U137" s="19"/>
      <c r="V137" s="19"/>
      <c r="W137" s="40"/>
      <c r="X137" s="19"/>
      <c r="Y137" s="39"/>
      <c r="Z137" s="19"/>
      <c r="AA137" s="19"/>
      <c r="AB137" s="19"/>
      <c r="AC137" s="19">
        <v>24</v>
      </c>
      <c r="AD137" s="19"/>
      <c r="AE137" s="19"/>
      <c r="AF137" s="40"/>
      <c r="AG137" s="41">
        <f t="shared" si="65"/>
        <v>3</v>
      </c>
      <c r="AH137" s="41">
        <f t="shared" si="85"/>
        <v>0</v>
      </c>
      <c r="AI137" s="41">
        <f t="shared" si="86"/>
        <v>0</v>
      </c>
      <c r="AJ137" s="19"/>
      <c r="AK137" s="19"/>
      <c r="AL137" s="19"/>
      <c r="AM137" s="19"/>
      <c r="AN137" s="19"/>
      <c r="AO137" s="19">
        <v>32</v>
      </c>
      <c r="AP137" s="19"/>
      <c r="AQ137" s="19"/>
      <c r="AR137" s="40"/>
      <c r="AS137" s="19">
        <v>1</v>
      </c>
      <c r="AT137" s="19"/>
      <c r="AU137" s="19"/>
      <c r="AV137" s="19"/>
      <c r="AW137" s="19"/>
      <c r="AX137" s="19">
        <v>8</v>
      </c>
      <c r="AY137" s="19"/>
      <c r="AZ137" s="19"/>
      <c r="BA137" s="40"/>
      <c r="BB137" s="19"/>
      <c r="BC137" s="19"/>
      <c r="BD137" s="19"/>
      <c r="BE137" s="19"/>
      <c r="BF137" s="19"/>
      <c r="BG137" s="19">
        <v>24</v>
      </c>
      <c r="BH137" s="19"/>
      <c r="BI137" s="19"/>
      <c r="BJ137" s="40"/>
      <c r="BK137" s="19"/>
      <c r="BL137" s="19"/>
      <c r="BM137" s="19"/>
      <c r="BN137" s="19"/>
      <c r="BO137" s="19"/>
      <c r="BP137" s="19">
        <v>32</v>
      </c>
      <c r="BQ137" s="19"/>
      <c r="BR137" s="19"/>
      <c r="BS137" s="40"/>
      <c r="BT137" s="19"/>
      <c r="BU137" s="19"/>
      <c r="BV137" s="19"/>
      <c r="BW137" s="19"/>
      <c r="BX137" s="19"/>
      <c r="BY137" s="19">
        <v>40</v>
      </c>
      <c r="BZ137" s="19"/>
      <c r="CA137" s="19"/>
      <c r="CB137" s="40"/>
      <c r="CC137" s="19"/>
      <c r="CD137" s="19"/>
      <c r="CE137" s="19"/>
      <c r="CF137" s="19"/>
      <c r="CG137" s="19"/>
      <c r="CH137" s="19">
        <v>24</v>
      </c>
      <c r="CI137" s="19"/>
      <c r="CJ137" s="19"/>
      <c r="CK137" s="40"/>
      <c r="CL137" s="19"/>
      <c r="CM137" s="19"/>
      <c r="CN137" s="19"/>
      <c r="CO137" s="19"/>
      <c r="CP137" s="19"/>
      <c r="CQ137" s="19">
        <v>24</v>
      </c>
      <c r="CR137" s="19"/>
      <c r="CS137" s="19"/>
      <c r="CT137" s="40"/>
      <c r="CU137" s="19"/>
      <c r="CV137" s="19"/>
      <c r="CW137" s="19"/>
      <c r="CX137" s="19"/>
      <c r="CY137" s="19"/>
      <c r="CZ137" s="19"/>
      <c r="DA137" s="19">
        <v>16</v>
      </c>
      <c r="DB137" s="19"/>
      <c r="DC137" s="19"/>
      <c r="DD137" s="40"/>
      <c r="DE137" s="19"/>
      <c r="DF137" s="19"/>
      <c r="DG137" s="19"/>
      <c r="DH137" s="19"/>
      <c r="DI137" s="19"/>
      <c r="DJ137" s="19">
        <v>32</v>
      </c>
      <c r="DK137" s="19"/>
      <c r="DL137" s="19"/>
      <c r="DM137" s="40"/>
      <c r="DN137" s="19"/>
      <c r="DO137" s="19"/>
      <c r="DP137" s="19"/>
      <c r="DQ137" s="19"/>
      <c r="DR137" s="19"/>
      <c r="DS137" s="19">
        <v>32</v>
      </c>
      <c r="DT137" s="19"/>
      <c r="DU137" s="19"/>
      <c r="DV137" s="40"/>
      <c r="DW137" s="69">
        <f ca="1">ROUND((TODAY()-I137)/365*5,2)*2</f>
        <v>10.1</v>
      </c>
      <c r="DX137" s="44">
        <f t="shared" si="90"/>
        <v>1</v>
      </c>
      <c r="DY137" s="44">
        <f ca="1" t="shared" si="77"/>
        <v>9.1</v>
      </c>
      <c r="DZ137" s="19">
        <f t="shared" si="78"/>
        <v>304</v>
      </c>
      <c r="EA137" s="19">
        <f t="shared" si="79"/>
        <v>0</v>
      </c>
      <c r="EB137" s="45">
        <f t="shared" si="87"/>
        <v>0</v>
      </c>
      <c r="EC137" s="46">
        <f t="shared" si="80"/>
        <v>312</v>
      </c>
      <c r="ED137" s="19">
        <f t="shared" si="81"/>
        <v>0</v>
      </c>
      <c r="EE137" s="19">
        <f t="shared" si="83"/>
        <v>0</v>
      </c>
      <c r="EF137" s="19">
        <f t="shared" si="84"/>
        <v>0</v>
      </c>
      <c r="EG137" s="19">
        <f t="shared" si="82"/>
        <v>0</v>
      </c>
    </row>
    <row r="138" customHeight="1" spans="1:137">
      <c r="A138" s="32">
        <f t="shared" si="93"/>
        <v>136</v>
      </c>
      <c r="B138" s="31" t="s">
        <v>334</v>
      </c>
      <c r="C138" s="32" t="s">
        <v>286</v>
      </c>
      <c r="D138" s="33" t="s">
        <v>305</v>
      </c>
      <c r="E138" s="33" t="s">
        <v>333</v>
      </c>
      <c r="F138" s="33" t="s">
        <v>248</v>
      </c>
      <c r="G138" s="68">
        <v>43556</v>
      </c>
      <c r="H138" s="59">
        <v>45292</v>
      </c>
      <c r="I138" s="59">
        <v>45658</v>
      </c>
      <c r="J138" s="19">
        <v>0</v>
      </c>
      <c r="K138" s="19">
        <f>ROUND((I138-H138)/365*5,0)*2</f>
        <v>10</v>
      </c>
      <c r="L138" s="19">
        <v>5.5</v>
      </c>
      <c r="M138" s="73">
        <f t="shared" si="89"/>
        <v>4.5</v>
      </c>
      <c r="N138" s="19"/>
      <c r="O138" s="38">
        <v>5</v>
      </c>
      <c r="P138" s="39"/>
      <c r="Q138" s="19"/>
      <c r="R138" s="19"/>
      <c r="S138" s="19"/>
      <c r="T138" s="19"/>
      <c r="U138" s="19"/>
      <c r="V138" s="19"/>
      <c r="W138" s="40"/>
      <c r="X138" s="19">
        <v>1</v>
      </c>
      <c r="Y138" s="39"/>
      <c r="Z138" s="19"/>
      <c r="AA138" s="19"/>
      <c r="AB138" s="19"/>
      <c r="AC138" s="19">
        <v>8</v>
      </c>
      <c r="AD138" s="19"/>
      <c r="AE138" s="19"/>
      <c r="AF138" s="40"/>
      <c r="AG138" s="41">
        <f t="shared" si="65"/>
        <v>6</v>
      </c>
      <c r="AH138" s="41">
        <f t="shared" si="85"/>
        <v>-1.5</v>
      </c>
      <c r="AI138" s="41">
        <f t="shared" si="86"/>
        <v>-1.5</v>
      </c>
      <c r="AJ138" s="19">
        <v>0.5</v>
      </c>
      <c r="AK138" s="19"/>
      <c r="AL138" s="19"/>
      <c r="AM138" s="19"/>
      <c r="AN138" s="19"/>
      <c r="AO138" s="19">
        <v>24</v>
      </c>
      <c r="AP138" s="19"/>
      <c r="AQ138" s="19"/>
      <c r="AR138" s="40"/>
      <c r="AS138" s="19">
        <v>1.5</v>
      </c>
      <c r="AT138" s="19"/>
      <c r="AU138" s="19"/>
      <c r="AV138" s="19"/>
      <c r="AW138" s="19"/>
      <c r="AX138" s="19">
        <v>24</v>
      </c>
      <c r="AY138" s="19"/>
      <c r="AZ138" s="19"/>
      <c r="BA138" s="40"/>
      <c r="BB138" s="19">
        <v>0.5</v>
      </c>
      <c r="BC138" s="19"/>
      <c r="BD138" s="19"/>
      <c r="BE138" s="19"/>
      <c r="BF138" s="19"/>
      <c r="BG138" s="19">
        <v>16</v>
      </c>
      <c r="BH138" s="19"/>
      <c r="BI138" s="19"/>
      <c r="BJ138" s="40"/>
      <c r="BK138" s="19">
        <v>0.5</v>
      </c>
      <c r="BL138" s="19"/>
      <c r="BM138" s="19"/>
      <c r="BN138" s="19"/>
      <c r="BO138" s="19"/>
      <c r="BP138" s="19">
        <v>24</v>
      </c>
      <c r="BQ138" s="19"/>
      <c r="BR138" s="19"/>
      <c r="BS138" s="40"/>
      <c r="BT138" s="19">
        <v>4</v>
      </c>
      <c r="BU138" s="19"/>
      <c r="BV138" s="19"/>
      <c r="BW138" s="19"/>
      <c r="BX138" s="19"/>
      <c r="BY138" s="19">
        <v>16</v>
      </c>
      <c r="BZ138" s="19"/>
      <c r="CA138" s="19"/>
      <c r="CB138" s="40"/>
      <c r="CC138" s="19">
        <v>1.5</v>
      </c>
      <c r="CD138" s="19"/>
      <c r="CE138" s="19"/>
      <c r="CF138" s="19"/>
      <c r="CG138" s="19">
        <v>8</v>
      </c>
      <c r="CH138" s="19">
        <v>8</v>
      </c>
      <c r="CI138" s="19">
        <v>8</v>
      </c>
      <c r="CJ138" s="19"/>
      <c r="CK138" s="40"/>
      <c r="CL138" s="19"/>
      <c r="CM138" s="19"/>
      <c r="CN138" s="19"/>
      <c r="CO138" s="19"/>
      <c r="CP138" s="19"/>
      <c r="CQ138" s="19">
        <v>16</v>
      </c>
      <c r="CR138" s="19"/>
      <c r="CS138" s="19"/>
      <c r="CT138" s="40"/>
      <c r="CU138" s="19"/>
      <c r="CV138" s="19"/>
      <c r="CW138" s="19"/>
      <c r="CX138" s="19"/>
      <c r="CY138" s="19"/>
      <c r="CZ138" s="19"/>
      <c r="DA138" s="19">
        <v>8</v>
      </c>
      <c r="DB138" s="19"/>
      <c r="DC138" s="19"/>
      <c r="DD138" s="40"/>
      <c r="DE138" s="19"/>
      <c r="DF138" s="19"/>
      <c r="DG138" s="19"/>
      <c r="DH138" s="19"/>
      <c r="DI138" s="19">
        <v>8</v>
      </c>
      <c r="DJ138" s="19">
        <v>24</v>
      </c>
      <c r="DK138" s="19">
        <v>8</v>
      </c>
      <c r="DL138" s="19"/>
      <c r="DM138" s="40"/>
      <c r="DN138" s="19"/>
      <c r="DO138" s="19"/>
      <c r="DP138" s="19"/>
      <c r="DQ138" s="19"/>
      <c r="DR138" s="19">
        <v>16</v>
      </c>
      <c r="DS138" s="19"/>
      <c r="DT138" s="19">
        <v>16</v>
      </c>
      <c r="DU138" s="19"/>
      <c r="DV138" s="40"/>
      <c r="DW138" s="69">
        <f ca="1">ROUND((TODAY()-I138)/365*5,2)*2</f>
        <v>10.1</v>
      </c>
      <c r="DX138" s="44">
        <f t="shared" si="90"/>
        <v>10</v>
      </c>
      <c r="DY138" s="44">
        <f ca="1" t="shared" si="77"/>
        <v>0.0999999999999996</v>
      </c>
      <c r="DZ138" s="19">
        <f t="shared" si="78"/>
        <v>200</v>
      </c>
      <c r="EA138" s="19">
        <f t="shared" si="79"/>
        <v>32</v>
      </c>
      <c r="EB138" s="45">
        <f t="shared" si="87"/>
        <v>0</v>
      </c>
      <c r="EC138" s="46">
        <f t="shared" si="80"/>
        <v>152</v>
      </c>
      <c r="ED138" s="19">
        <f t="shared" si="81"/>
        <v>0</v>
      </c>
      <c r="EE138" s="19">
        <f t="shared" si="83"/>
        <v>0</v>
      </c>
      <c r="EF138" s="19">
        <f t="shared" si="84"/>
        <v>0</v>
      </c>
      <c r="EG138" s="19">
        <f t="shared" si="82"/>
        <v>0</v>
      </c>
    </row>
    <row r="139" customHeight="1" spans="1:137">
      <c r="A139" s="32">
        <f t="shared" si="93"/>
        <v>137</v>
      </c>
      <c r="B139" s="31" t="s">
        <v>335</v>
      </c>
      <c r="C139" s="32" t="s">
        <v>286</v>
      </c>
      <c r="D139" s="33" t="s">
        <v>305</v>
      </c>
      <c r="E139" s="33" t="s">
        <v>333</v>
      </c>
      <c r="F139" s="33" t="s">
        <v>248</v>
      </c>
      <c r="G139" s="68">
        <v>43654</v>
      </c>
      <c r="H139" s="59">
        <v>45292</v>
      </c>
      <c r="I139" s="59">
        <v>45658</v>
      </c>
      <c r="J139" s="19">
        <v>0</v>
      </c>
      <c r="K139" s="19">
        <f>ROUND((I139-H139)/365*5,0)</f>
        <v>5</v>
      </c>
      <c r="L139" s="19">
        <v>5</v>
      </c>
      <c r="M139" s="73">
        <f t="shared" si="89"/>
        <v>0</v>
      </c>
      <c r="N139" s="19"/>
      <c r="O139" s="38">
        <v>1</v>
      </c>
      <c r="P139" s="39"/>
      <c r="Q139" s="19"/>
      <c r="R139" s="19"/>
      <c r="S139" s="19"/>
      <c r="T139" s="19"/>
      <c r="U139" s="19"/>
      <c r="V139" s="19"/>
      <c r="W139" s="40"/>
      <c r="X139" s="19"/>
      <c r="Y139" s="39"/>
      <c r="Z139" s="19"/>
      <c r="AA139" s="19"/>
      <c r="AB139" s="19"/>
      <c r="AC139" s="19">
        <v>8</v>
      </c>
      <c r="AD139" s="19"/>
      <c r="AE139" s="19"/>
      <c r="AF139" s="40"/>
      <c r="AG139" s="41">
        <f t="shared" si="65"/>
        <v>1</v>
      </c>
      <c r="AH139" s="41">
        <f t="shared" si="85"/>
        <v>-1</v>
      </c>
      <c r="AI139" s="41">
        <f t="shared" si="86"/>
        <v>-1</v>
      </c>
      <c r="AJ139" s="19"/>
      <c r="AK139" s="19"/>
      <c r="AL139" s="19"/>
      <c r="AM139" s="19"/>
      <c r="AN139" s="19"/>
      <c r="AO139" s="19">
        <v>32</v>
      </c>
      <c r="AP139" s="19"/>
      <c r="AQ139" s="19"/>
      <c r="AR139" s="40"/>
      <c r="AS139" s="19"/>
      <c r="AT139" s="19"/>
      <c r="AU139" s="19"/>
      <c r="AV139" s="19"/>
      <c r="AW139" s="19">
        <v>8</v>
      </c>
      <c r="AX139" s="19"/>
      <c r="AY139" s="19">
        <v>8</v>
      </c>
      <c r="AZ139" s="19"/>
      <c r="BA139" s="40"/>
      <c r="BB139" s="19"/>
      <c r="BC139" s="19"/>
      <c r="BD139" s="19"/>
      <c r="BE139" s="19"/>
      <c r="BF139" s="19"/>
      <c r="BG139" s="19">
        <v>16</v>
      </c>
      <c r="BH139" s="19"/>
      <c r="BI139" s="19"/>
      <c r="BJ139" s="40"/>
      <c r="BK139" s="19"/>
      <c r="BL139" s="19"/>
      <c r="BM139" s="19"/>
      <c r="BN139" s="19"/>
      <c r="BO139" s="19"/>
      <c r="BP139" s="19">
        <v>24</v>
      </c>
      <c r="BQ139" s="19"/>
      <c r="BR139" s="19"/>
      <c r="BS139" s="40"/>
      <c r="BT139" s="19"/>
      <c r="BU139" s="19"/>
      <c r="BV139" s="19"/>
      <c r="BW139" s="19"/>
      <c r="BX139" s="19"/>
      <c r="BY139" s="19">
        <v>16</v>
      </c>
      <c r="BZ139" s="19"/>
      <c r="CA139" s="19"/>
      <c r="CB139" s="40"/>
      <c r="CC139" s="19"/>
      <c r="CD139" s="19"/>
      <c r="CE139" s="19"/>
      <c r="CF139" s="19"/>
      <c r="CG139" s="19"/>
      <c r="CH139" s="19">
        <v>8</v>
      </c>
      <c r="CI139" s="19"/>
      <c r="CJ139" s="19"/>
      <c r="CK139" s="40"/>
      <c r="CL139" s="19">
        <v>2</v>
      </c>
      <c r="CM139" s="19"/>
      <c r="CN139" s="19"/>
      <c r="CO139" s="19"/>
      <c r="CP139" s="19"/>
      <c r="CQ139" s="19">
        <v>16</v>
      </c>
      <c r="CR139" s="19"/>
      <c r="CS139" s="19"/>
      <c r="CT139" s="40"/>
      <c r="CU139" s="19"/>
      <c r="CV139" s="19"/>
      <c r="CW139" s="19"/>
      <c r="CX139" s="19"/>
      <c r="CY139" s="19"/>
      <c r="CZ139" s="19"/>
      <c r="DA139" s="19">
        <v>8</v>
      </c>
      <c r="DB139" s="19"/>
      <c r="DC139" s="19"/>
      <c r="DD139" s="40"/>
      <c r="DE139" s="19"/>
      <c r="DF139" s="19"/>
      <c r="DG139" s="19"/>
      <c r="DH139" s="19"/>
      <c r="DI139" s="19"/>
      <c r="DJ139" s="19">
        <v>24</v>
      </c>
      <c r="DK139" s="19"/>
      <c r="DL139" s="19"/>
      <c r="DM139" s="40"/>
      <c r="DN139" s="19"/>
      <c r="DO139" s="19"/>
      <c r="DP139" s="19"/>
      <c r="DQ139" s="19"/>
      <c r="DR139" s="19"/>
      <c r="DS139" s="19">
        <v>24</v>
      </c>
      <c r="DT139" s="19"/>
      <c r="DU139" s="19"/>
      <c r="DV139" s="40"/>
      <c r="DW139" s="74">
        <f ca="1">ROUND((TODAY()-I139)/365*5,2)</f>
        <v>5.05</v>
      </c>
      <c r="DX139" s="44">
        <f t="shared" si="90"/>
        <v>3</v>
      </c>
      <c r="DY139" s="44">
        <f ca="1" t="shared" si="77"/>
        <v>2.05</v>
      </c>
      <c r="DZ139" s="19">
        <f t="shared" si="78"/>
        <v>184</v>
      </c>
      <c r="EA139" s="19">
        <f t="shared" si="79"/>
        <v>8</v>
      </c>
      <c r="EB139" s="45">
        <f t="shared" si="87"/>
        <v>0</v>
      </c>
      <c r="EC139" s="46">
        <f t="shared" si="80"/>
        <v>184</v>
      </c>
      <c r="ED139" s="19">
        <f t="shared" si="81"/>
        <v>0</v>
      </c>
      <c r="EE139" s="19">
        <f t="shared" si="83"/>
        <v>0</v>
      </c>
      <c r="EF139" s="19">
        <f t="shared" si="84"/>
        <v>0</v>
      </c>
      <c r="EG139" s="19">
        <f t="shared" si="82"/>
        <v>0</v>
      </c>
    </row>
    <row r="140" customHeight="1" spans="1:137">
      <c r="A140" s="32">
        <f t="shared" si="93"/>
        <v>138</v>
      </c>
      <c r="B140" s="31" t="s">
        <v>336</v>
      </c>
      <c r="C140" s="32" t="s">
        <v>286</v>
      </c>
      <c r="D140" s="33" t="s">
        <v>305</v>
      </c>
      <c r="E140" s="33" t="s">
        <v>333</v>
      </c>
      <c r="F140" s="33" t="s">
        <v>248</v>
      </c>
      <c r="G140" s="68">
        <v>43619</v>
      </c>
      <c r="H140" s="59">
        <v>45292</v>
      </c>
      <c r="I140" s="59">
        <v>45658</v>
      </c>
      <c r="J140" s="19">
        <v>0</v>
      </c>
      <c r="K140" s="19">
        <f>ROUND((I140-H140)/365*5,0)*2</f>
        <v>10</v>
      </c>
      <c r="L140" s="19">
        <v>3</v>
      </c>
      <c r="M140" s="73">
        <f t="shared" si="89"/>
        <v>7</v>
      </c>
      <c r="N140" s="19"/>
      <c r="O140" s="38">
        <v>4</v>
      </c>
      <c r="P140" s="39"/>
      <c r="Q140" s="19"/>
      <c r="R140" s="19"/>
      <c r="S140" s="19"/>
      <c r="T140" s="19"/>
      <c r="U140" s="19"/>
      <c r="V140" s="19"/>
      <c r="W140" s="40"/>
      <c r="X140" s="19">
        <v>3.5</v>
      </c>
      <c r="Y140" s="39"/>
      <c r="Z140" s="19"/>
      <c r="AA140" s="19"/>
      <c r="AB140" s="19"/>
      <c r="AC140" s="19">
        <v>16</v>
      </c>
      <c r="AD140" s="19"/>
      <c r="AE140" s="19"/>
      <c r="AF140" s="40"/>
      <c r="AG140" s="41">
        <f t="shared" si="65"/>
        <v>7.5</v>
      </c>
      <c r="AH140" s="41">
        <f t="shared" si="85"/>
        <v>-0.5</v>
      </c>
      <c r="AI140" s="41">
        <f t="shared" si="86"/>
        <v>-0.5</v>
      </c>
      <c r="AJ140" s="19">
        <v>0.5</v>
      </c>
      <c r="AK140" s="19"/>
      <c r="AL140" s="19"/>
      <c r="AM140" s="19"/>
      <c r="AN140" s="19"/>
      <c r="AO140" s="19">
        <v>24</v>
      </c>
      <c r="AP140" s="19"/>
      <c r="AQ140" s="19"/>
      <c r="AR140" s="40"/>
      <c r="AS140" s="19">
        <v>2</v>
      </c>
      <c r="AT140" s="19"/>
      <c r="AU140" s="19"/>
      <c r="AV140" s="19"/>
      <c r="AW140" s="19"/>
      <c r="AX140" s="19">
        <v>16</v>
      </c>
      <c r="AY140" s="19"/>
      <c r="AZ140" s="19"/>
      <c r="BA140" s="40"/>
      <c r="BB140" s="19"/>
      <c r="BC140" s="19"/>
      <c r="BD140" s="19"/>
      <c r="BE140" s="19"/>
      <c r="BF140" s="19"/>
      <c r="BG140" s="19">
        <v>16</v>
      </c>
      <c r="BH140" s="19"/>
      <c r="BI140" s="19"/>
      <c r="BJ140" s="40"/>
      <c r="BK140" s="19"/>
      <c r="BL140" s="19"/>
      <c r="BM140" s="19"/>
      <c r="BN140" s="19"/>
      <c r="BO140" s="19"/>
      <c r="BP140" s="19">
        <v>16</v>
      </c>
      <c r="BQ140" s="19"/>
      <c r="BR140" s="19"/>
      <c r="BS140" s="40"/>
      <c r="BT140" s="19">
        <v>1.5</v>
      </c>
      <c r="BU140" s="19"/>
      <c r="BV140" s="19"/>
      <c r="BW140" s="19"/>
      <c r="BX140" s="19"/>
      <c r="BY140" s="19">
        <v>16</v>
      </c>
      <c r="BZ140" s="19"/>
      <c r="CA140" s="19"/>
      <c r="CB140" s="40"/>
      <c r="CC140" s="19"/>
      <c r="CD140" s="19"/>
      <c r="CE140" s="19"/>
      <c r="CF140" s="19"/>
      <c r="CG140" s="19"/>
      <c r="CH140" s="19">
        <v>32</v>
      </c>
      <c r="CI140" s="19"/>
      <c r="CJ140" s="19"/>
      <c r="CK140" s="40"/>
      <c r="CL140" s="19">
        <v>1</v>
      </c>
      <c r="CM140" s="19"/>
      <c r="CN140" s="19"/>
      <c r="CO140" s="19"/>
      <c r="CP140" s="19"/>
      <c r="CQ140" s="19">
        <v>16</v>
      </c>
      <c r="CR140" s="19"/>
      <c r="CS140" s="19"/>
      <c r="CT140" s="40"/>
      <c r="CU140" s="19"/>
      <c r="CV140" s="19" t="s">
        <v>63</v>
      </c>
      <c r="CW140" s="19"/>
      <c r="CX140" s="19"/>
      <c r="CY140" s="19"/>
      <c r="CZ140" s="19"/>
      <c r="DA140" s="19">
        <v>16</v>
      </c>
      <c r="DB140" s="19"/>
      <c r="DC140" s="19"/>
      <c r="DD140" s="40"/>
      <c r="DE140" s="19"/>
      <c r="DF140" s="19"/>
      <c r="DG140" s="19"/>
      <c r="DH140" s="19"/>
      <c r="DI140" s="19"/>
      <c r="DJ140" s="19">
        <v>24</v>
      </c>
      <c r="DK140" s="19"/>
      <c r="DL140" s="19"/>
      <c r="DM140" s="40"/>
      <c r="DN140" s="19">
        <v>2</v>
      </c>
      <c r="DO140" s="19"/>
      <c r="DP140" s="19"/>
      <c r="DQ140" s="19"/>
      <c r="DR140" s="19"/>
      <c r="DS140" s="19">
        <v>24</v>
      </c>
      <c r="DT140" s="19"/>
      <c r="DU140" s="19"/>
      <c r="DV140" s="40"/>
      <c r="DW140" s="69">
        <f ca="1">ROUND((TODAY()-I140)/365*5,2)*2</f>
        <v>10.1</v>
      </c>
      <c r="DX140" s="44">
        <f t="shared" si="90"/>
        <v>8.5</v>
      </c>
      <c r="DY140" s="44">
        <f ca="1" t="shared" si="77"/>
        <v>1.6</v>
      </c>
      <c r="DZ140" s="19">
        <f t="shared" si="78"/>
        <v>216</v>
      </c>
      <c r="EA140" s="19">
        <f t="shared" si="79"/>
        <v>0</v>
      </c>
      <c r="EB140" s="45">
        <f t="shared" si="87"/>
        <v>0</v>
      </c>
      <c r="EC140" s="46">
        <f t="shared" si="80"/>
        <v>216</v>
      </c>
      <c r="ED140" s="19">
        <f t="shared" si="81"/>
        <v>0</v>
      </c>
      <c r="EE140" s="19">
        <f t="shared" si="83"/>
        <v>0</v>
      </c>
      <c r="EF140" s="19">
        <f t="shared" si="84"/>
        <v>0</v>
      </c>
      <c r="EG140" s="19">
        <f t="shared" si="82"/>
        <v>0</v>
      </c>
    </row>
    <row r="141" customHeight="1" spans="1:137">
      <c r="A141" s="32">
        <f t="shared" si="93"/>
        <v>139</v>
      </c>
      <c r="B141" s="31" t="s">
        <v>337</v>
      </c>
      <c r="C141" s="32" t="s">
        <v>286</v>
      </c>
      <c r="D141" s="33" t="s">
        <v>305</v>
      </c>
      <c r="E141" s="33" t="s">
        <v>333</v>
      </c>
      <c r="F141" s="33" t="s">
        <v>248</v>
      </c>
      <c r="G141" s="68">
        <v>43941</v>
      </c>
      <c r="H141" s="59">
        <v>45292</v>
      </c>
      <c r="I141" s="59">
        <v>45658</v>
      </c>
      <c r="J141" s="19">
        <v>8</v>
      </c>
      <c r="K141" s="19">
        <f>ROUND((I141-H141)/365*5,0)*2</f>
        <v>10</v>
      </c>
      <c r="L141" s="19">
        <v>4</v>
      </c>
      <c r="M141" s="73">
        <f t="shared" si="89"/>
        <v>6</v>
      </c>
      <c r="N141" s="19"/>
      <c r="O141" s="38">
        <v>5</v>
      </c>
      <c r="P141" s="39"/>
      <c r="Q141" s="19"/>
      <c r="R141" s="19"/>
      <c r="S141" s="19"/>
      <c r="T141" s="19">
        <v>16</v>
      </c>
      <c r="U141" s="19">
        <v>8</v>
      </c>
      <c r="V141" s="19"/>
      <c r="W141" s="40"/>
      <c r="X141" s="19">
        <v>1</v>
      </c>
      <c r="Y141" s="39"/>
      <c r="Z141" s="19"/>
      <c r="AA141" s="19"/>
      <c r="AB141" s="19">
        <v>16</v>
      </c>
      <c r="AC141" s="19">
        <v>16</v>
      </c>
      <c r="AD141" s="19"/>
      <c r="AE141" s="19"/>
      <c r="AF141" s="40"/>
      <c r="AG141" s="41">
        <f t="shared" si="65"/>
        <v>6</v>
      </c>
      <c r="AH141" s="41">
        <f t="shared" si="85"/>
        <v>0</v>
      </c>
      <c r="AI141" s="41">
        <f t="shared" si="86"/>
        <v>0</v>
      </c>
      <c r="AJ141" s="19"/>
      <c r="AK141" s="19"/>
      <c r="AL141" s="19"/>
      <c r="AM141" s="19"/>
      <c r="AN141" s="19"/>
      <c r="AO141" s="19">
        <v>40</v>
      </c>
      <c r="AP141" s="19"/>
      <c r="AQ141" s="19"/>
      <c r="AR141" s="40"/>
      <c r="AS141" s="19">
        <v>1</v>
      </c>
      <c r="AT141" s="19"/>
      <c r="AU141" s="19"/>
      <c r="AV141" s="19"/>
      <c r="AW141" s="19"/>
      <c r="AX141" s="19">
        <v>24</v>
      </c>
      <c r="AY141" s="19"/>
      <c r="AZ141" s="19"/>
      <c r="BA141" s="40"/>
      <c r="BB141" s="19"/>
      <c r="BC141" s="19"/>
      <c r="BD141" s="19"/>
      <c r="BE141" s="19"/>
      <c r="BF141" s="19"/>
      <c r="BG141" s="19">
        <v>24</v>
      </c>
      <c r="BH141" s="19"/>
      <c r="BI141" s="19"/>
      <c r="BJ141" s="40"/>
      <c r="BK141" s="19"/>
      <c r="BL141" s="19"/>
      <c r="BM141" s="19"/>
      <c r="BN141" s="19"/>
      <c r="BO141" s="19"/>
      <c r="BP141" s="19">
        <v>32</v>
      </c>
      <c r="BQ141" s="19"/>
      <c r="BR141" s="19"/>
      <c r="BS141" s="40"/>
      <c r="BT141" s="19"/>
      <c r="BU141" s="19"/>
      <c r="BV141" s="19"/>
      <c r="BW141" s="19"/>
      <c r="BX141" s="19"/>
      <c r="BY141" s="19">
        <v>32</v>
      </c>
      <c r="BZ141" s="19"/>
      <c r="CA141" s="19"/>
      <c r="CB141" s="40"/>
      <c r="CC141" s="19"/>
      <c r="CD141" s="19"/>
      <c r="CE141" s="19"/>
      <c r="CF141" s="19"/>
      <c r="CG141" s="19"/>
      <c r="CH141" s="19">
        <v>32</v>
      </c>
      <c r="CI141" s="19"/>
      <c r="CJ141" s="19"/>
      <c r="CK141" s="40"/>
      <c r="CL141" s="19">
        <v>0.5</v>
      </c>
      <c r="CM141" s="19"/>
      <c r="CN141" s="19"/>
      <c r="CO141" s="19"/>
      <c r="CP141" s="19"/>
      <c r="CQ141" s="19">
        <v>24</v>
      </c>
      <c r="CR141" s="19"/>
      <c r="CS141" s="19"/>
      <c r="CT141" s="40"/>
      <c r="CU141" s="19"/>
      <c r="CV141" s="19" t="s">
        <v>73</v>
      </c>
      <c r="CW141" s="19"/>
      <c r="CX141" s="19"/>
      <c r="CY141" s="19"/>
      <c r="CZ141" s="19"/>
      <c r="DA141" s="19">
        <v>16</v>
      </c>
      <c r="DB141" s="19"/>
      <c r="DC141" s="19"/>
      <c r="DD141" s="40"/>
      <c r="DE141" s="19">
        <v>1</v>
      </c>
      <c r="DF141" s="19"/>
      <c r="DG141" s="19"/>
      <c r="DH141" s="19"/>
      <c r="DI141" s="19"/>
      <c r="DJ141" s="19">
        <v>24</v>
      </c>
      <c r="DK141" s="19"/>
      <c r="DL141" s="19"/>
      <c r="DM141" s="40"/>
      <c r="DN141" s="19">
        <v>0.5</v>
      </c>
      <c r="DO141" s="19"/>
      <c r="DP141" s="19"/>
      <c r="DQ141" s="19"/>
      <c r="DR141" s="19"/>
      <c r="DS141" s="19">
        <v>32</v>
      </c>
      <c r="DT141" s="19"/>
      <c r="DU141" s="19"/>
      <c r="DV141" s="40"/>
      <c r="DW141" s="69">
        <f ca="1">ROUND((TODAY()-I141)/365*5,2)*2</f>
        <v>10.1</v>
      </c>
      <c r="DX141" s="44">
        <f t="shared" si="90"/>
        <v>3.5</v>
      </c>
      <c r="DY141" s="44">
        <f ca="1" t="shared" si="77"/>
        <v>6.6</v>
      </c>
      <c r="DZ141" s="19">
        <f t="shared" si="78"/>
        <v>320</v>
      </c>
      <c r="EA141" s="19">
        <f t="shared" si="79"/>
        <v>16</v>
      </c>
      <c r="EB141" s="45">
        <f t="shared" si="87"/>
        <v>0</v>
      </c>
      <c r="EC141" s="46">
        <f t="shared" si="80"/>
        <v>304</v>
      </c>
      <c r="ED141" s="19">
        <f t="shared" si="81"/>
        <v>0</v>
      </c>
      <c r="EE141" s="19">
        <f t="shared" si="83"/>
        <v>0</v>
      </c>
      <c r="EF141" s="19">
        <f t="shared" si="84"/>
        <v>0</v>
      </c>
      <c r="EG141" s="19">
        <f t="shared" si="82"/>
        <v>0</v>
      </c>
    </row>
    <row r="142" customHeight="1" spans="1:137">
      <c r="A142" s="32">
        <f t="shared" ref="A142:A150" si="94">ROW()-2</f>
        <v>140</v>
      </c>
      <c r="B142" s="31" t="s">
        <v>338</v>
      </c>
      <c r="C142" s="32" t="s">
        <v>286</v>
      </c>
      <c r="D142" s="33" t="s">
        <v>312</v>
      </c>
      <c r="E142" s="33" t="s">
        <v>329</v>
      </c>
      <c r="F142" s="33" t="s">
        <v>248</v>
      </c>
      <c r="G142" s="68">
        <v>44040</v>
      </c>
      <c r="H142" s="59">
        <v>45292</v>
      </c>
      <c r="I142" s="59">
        <v>45658</v>
      </c>
      <c r="J142" s="19">
        <v>0</v>
      </c>
      <c r="K142" s="19">
        <f t="shared" ref="K142:K162" si="95">ROUND((I142-H142)/365*5,0)</f>
        <v>5</v>
      </c>
      <c r="L142" s="19">
        <v>5</v>
      </c>
      <c r="M142" s="73">
        <f t="shared" si="89"/>
        <v>0</v>
      </c>
      <c r="N142" s="19"/>
      <c r="O142" s="38">
        <v>0.5</v>
      </c>
      <c r="P142" s="39"/>
      <c r="Q142" s="19"/>
      <c r="R142" s="19"/>
      <c r="S142" s="19">
        <v>16</v>
      </c>
      <c r="T142" s="19"/>
      <c r="U142" s="19">
        <v>16</v>
      </c>
      <c r="V142" s="19"/>
      <c r="W142" s="40"/>
      <c r="X142" s="19"/>
      <c r="Y142" s="39"/>
      <c r="Z142" s="19"/>
      <c r="AA142" s="19"/>
      <c r="AB142" s="19">
        <v>11</v>
      </c>
      <c r="AC142" s="19"/>
      <c r="AD142" s="19">
        <v>16</v>
      </c>
      <c r="AE142" s="19"/>
      <c r="AF142" s="40"/>
      <c r="AG142" s="41">
        <f t="shared" si="65"/>
        <v>0.5</v>
      </c>
      <c r="AH142" s="41">
        <f t="shared" si="85"/>
        <v>-0.5</v>
      </c>
      <c r="AI142" s="41">
        <f t="shared" si="86"/>
        <v>-0.5</v>
      </c>
      <c r="AJ142" s="19"/>
      <c r="AK142" s="19"/>
      <c r="AL142" s="19"/>
      <c r="AM142" s="19"/>
      <c r="AN142" s="19">
        <v>24</v>
      </c>
      <c r="AO142" s="19"/>
      <c r="AP142" s="19">
        <v>32</v>
      </c>
      <c r="AQ142" s="19"/>
      <c r="AR142" s="40"/>
      <c r="AS142" s="19"/>
      <c r="AT142" s="19"/>
      <c r="AU142" s="19"/>
      <c r="AV142" s="19"/>
      <c r="AW142" s="19">
        <v>18</v>
      </c>
      <c r="AX142" s="19"/>
      <c r="AY142" s="19">
        <v>8</v>
      </c>
      <c r="AZ142" s="19"/>
      <c r="BA142" s="40"/>
      <c r="BB142" s="19"/>
      <c r="BC142" s="19"/>
      <c r="BD142" s="19"/>
      <c r="BE142" s="19"/>
      <c r="BF142" s="19">
        <v>26</v>
      </c>
      <c r="BG142" s="19"/>
      <c r="BH142" s="19">
        <v>24</v>
      </c>
      <c r="BI142" s="19"/>
      <c r="BJ142" s="40"/>
      <c r="BK142" s="19"/>
      <c r="BL142" s="19"/>
      <c r="BM142" s="19"/>
      <c r="BN142" s="19"/>
      <c r="BO142" s="19">
        <v>24</v>
      </c>
      <c r="BP142" s="19"/>
      <c r="BQ142" s="19">
        <v>24</v>
      </c>
      <c r="BR142" s="19"/>
      <c r="BS142" s="40"/>
      <c r="BT142" s="19">
        <v>0.5</v>
      </c>
      <c r="BU142" s="19"/>
      <c r="BV142" s="19"/>
      <c r="BW142" s="19"/>
      <c r="BX142" s="19">
        <v>17</v>
      </c>
      <c r="BY142" s="19"/>
      <c r="BZ142" s="19">
        <v>24</v>
      </c>
      <c r="CA142" s="19"/>
      <c r="CB142" s="40"/>
      <c r="CC142" s="19"/>
      <c r="CD142" s="19"/>
      <c r="CE142" s="19"/>
      <c r="CF142" s="19"/>
      <c r="CG142" s="19">
        <v>20</v>
      </c>
      <c r="CH142" s="19"/>
      <c r="CI142" s="19">
        <v>20</v>
      </c>
      <c r="CJ142" s="19"/>
      <c r="CK142" s="40"/>
      <c r="CL142" s="19"/>
      <c r="CM142" s="19"/>
      <c r="CN142" s="19"/>
      <c r="CO142" s="19"/>
      <c r="CP142" s="19">
        <v>9</v>
      </c>
      <c r="CQ142" s="19"/>
      <c r="CR142" s="19">
        <v>16</v>
      </c>
      <c r="CS142" s="19"/>
      <c r="CT142" s="40"/>
      <c r="CU142" s="19"/>
      <c r="CV142" s="19"/>
      <c r="CW142" s="19"/>
      <c r="CX142" s="19"/>
      <c r="CY142" s="19"/>
      <c r="CZ142" s="19" t="s">
        <v>339</v>
      </c>
      <c r="DA142" s="19"/>
      <c r="DB142" s="19">
        <v>16</v>
      </c>
      <c r="DC142" s="19"/>
      <c r="DD142" s="40"/>
      <c r="DE142" s="19">
        <v>0.5</v>
      </c>
      <c r="DF142" s="19"/>
      <c r="DG142" s="19"/>
      <c r="DH142" s="19"/>
      <c r="DI142" s="19">
        <v>19</v>
      </c>
      <c r="DJ142" s="19"/>
      <c r="DK142" s="19">
        <v>24</v>
      </c>
      <c r="DL142" s="19"/>
      <c r="DM142" s="40"/>
      <c r="DN142" s="19"/>
      <c r="DO142" s="19"/>
      <c r="DP142" s="19"/>
      <c r="DQ142" s="19"/>
      <c r="DR142" s="19">
        <v>14.5</v>
      </c>
      <c r="DS142" s="19"/>
      <c r="DT142" s="19">
        <v>24</v>
      </c>
      <c r="DU142" s="19"/>
      <c r="DV142" s="40"/>
      <c r="DW142" s="69">
        <f ca="1">ROUND((TODAY()-I142)/365*5,2)+2.5</f>
        <v>7.55</v>
      </c>
      <c r="DX142" s="44">
        <f t="shared" si="90"/>
        <v>1.5</v>
      </c>
      <c r="DY142" s="44">
        <f ca="1" t="shared" si="77"/>
        <v>6.05</v>
      </c>
      <c r="DZ142" s="19">
        <f t="shared" si="78"/>
        <v>244</v>
      </c>
      <c r="EA142" s="19">
        <f t="shared" si="79"/>
        <v>226.5</v>
      </c>
      <c r="EB142" s="45">
        <f t="shared" si="87"/>
        <v>17.5</v>
      </c>
      <c r="EC142" s="46">
        <f t="shared" si="80"/>
        <v>0</v>
      </c>
      <c r="ED142" s="19">
        <f t="shared" si="81"/>
        <v>0</v>
      </c>
      <c r="EE142" s="19">
        <f t="shared" si="83"/>
        <v>0</v>
      </c>
      <c r="EF142" s="19">
        <f t="shared" si="84"/>
        <v>0</v>
      </c>
      <c r="EG142" s="19">
        <f t="shared" si="82"/>
        <v>0</v>
      </c>
    </row>
    <row r="143" customHeight="1" spans="1:137">
      <c r="A143" s="32">
        <f t="shared" si="94"/>
        <v>141</v>
      </c>
      <c r="B143" s="31" t="s">
        <v>340</v>
      </c>
      <c r="C143" s="32" t="s">
        <v>286</v>
      </c>
      <c r="D143" s="33" t="s">
        <v>312</v>
      </c>
      <c r="E143" s="33" t="s">
        <v>329</v>
      </c>
      <c r="F143" s="33" t="s">
        <v>248</v>
      </c>
      <c r="G143" s="68">
        <v>44657</v>
      </c>
      <c r="H143" s="59">
        <v>45292</v>
      </c>
      <c r="I143" s="59">
        <v>45658</v>
      </c>
      <c r="J143" s="19">
        <v>16</v>
      </c>
      <c r="K143" s="19">
        <f t="shared" si="95"/>
        <v>5</v>
      </c>
      <c r="L143" s="19">
        <v>2.5</v>
      </c>
      <c r="M143" s="73">
        <f t="shared" si="89"/>
        <v>2.5</v>
      </c>
      <c r="N143" s="19"/>
      <c r="O143" s="38">
        <v>2.5</v>
      </c>
      <c r="P143" s="39"/>
      <c r="Q143" s="19"/>
      <c r="R143" s="19"/>
      <c r="S143" s="19">
        <v>16</v>
      </c>
      <c r="T143" s="19"/>
      <c r="U143" s="19"/>
      <c r="V143" s="19"/>
      <c r="W143" s="40"/>
      <c r="X143" s="19"/>
      <c r="Y143" s="39"/>
      <c r="Z143" s="19"/>
      <c r="AA143" s="19"/>
      <c r="AB143" s="19"/>
      <c r="AC143" s="19"/>
      <c r="AD143" s="19"/>
      <c r="AE143" s="19"/>
      <c r="AF143" s="40"/>
      <c r="AG143" s="41">
        <f t="shared" si="65"/>
        <v>2.5</v>
      </c>
      <c r="AH143" s="41">
        <f t="shared" si="85"/>
        <v>0</v>
      </c>
      <c r="AI143" s="41">
        <f t="shared" si="86"/>
        <v>0</v>
      </c>
      <c r="AJ143" s="19"/>
      <c r="AK143" s="19"/>
      <c r="AL143" s="19"/>
      <c r="AM143" s="19"/>
      <c r="AN143" s="19">
        <v>24</v>
      </c>
      <c r="AO143" s="19"/>
      <c r="AP143" s="19">
        <v>32</v>
      </c>
      <c r="AQ143" s="19"/>
      <c r="AR143" s="40"/>
      <c r="AS143" s="19">
        <v>1</v>
      </c>
      <c r="AT143" s="19"/>
      <c r="AU143" s="19"/>
      <c r="AV143" s="19"/>
      <c r="AW143" s="19">
        <v>24</v>
      </c>
      <c r="AX143" s="19"/>
      <c r="AY143" s="19">
        <v>16</v>
      </c>
      <c r="AZ143" s="19"/>
      <c r="BA143" s="40"/>
      <c r="BB143" s="19"/>
      <c r="BC143" s="19"/>
      <c r="BD143" s="19"/>
      <c r="BE143" s="19"/>
      <c r="BF143" s="19">
        <v>8</v>
      </c>
      <c r="BG143" s="19"/>
      <c r="BH143" s="19">
        <v>16</v>
      </c>
      <c r="BI143" s="19"/>
      <c r="BJ143" s="40"/>
      <c r="BK143" s="19"/>
      <c r="BL143" s="19"/>
      <c r="BM143" s="19"/>
      <c r="BN143" s="19"/>
      <c r="BO143" s="19">
        <v>16</v>
      </c>
      <c r="BP143" s="19"/>
      <c r="BQ143" s="19">
        <v>16</v>
      </c>
      <c r="BR143" s="19"/>
      <c r="BS143" s="40"/>
      <c r="BT143" s="19"/>
      <c r="BU143" s="19"/>
      <c r="BV143" s="19"/>
      <c r="BW143" s="19"/>
      <c r="BX143" s="19">
        <v>16</v>
      </c>
      <c r="BY143" s="19"/>
      <c r="BZ143" s="19">
        <v>16</v>
      </c>
      <c r="CA143" s="19"/>
      <c r="CB143" s="40"/>
      <c r="CC143" s="19"/>
      <c r="CD143" s="19"/>
      <c r="CE143" s="19"/>
      <c r="CF143" s="19"/>
      <c r="CG143" s="19">
        <v>8</v>
      </c>
      <c r="CH143" s="19"/>
      <c r="CI143" s="19">
        <v>12</v>
      </c>
      <c r="CJ143" s="19"/>
      <c r="CK143" s="40"/>
      <c r="CL143" s="19"/>
      <c r="CM143" s="19"/>
      <c r="CN143" s="19"/>
      <c r="CO143" s="19"/>
      <c r="CP143" s="19">
        <v>20</v>
      </c>
      <c r="CQ143" s="19"/>
      <c r="CR143" s="19">
        <v>16</v>
      </c>
      <c r="CS143" s="19"/>
      <c r="CT143" s="40"/>
      <c r="CU143" s="19"/>
      <c r="CV143" s="19"/>
      <c r="CW143" s="19"/>
      <c r="CX143" s="19"/>
      <c r="CY143" s="19"/>
      <c r="CZ143" s="19" t="s">
        <v>60</v>
      </c>
      <c r="DA143" s="19"/>
      <c r="DB143" s="19">
        <v>8</v>
      </c>
      <c r="DC143" s="19"/>
      <c r="DD143" s="40"/>
      <c r="DE143" s="19"/>
      <c r="DF143" s="19"/>
      <c r="DG143" s="19"/>
      <c r="DH143" s="19"/>
      <c r="DI143" s="19">
        <v>16</v>
      </c>
      <c r="DJ143" s="19"/>
      <c r="DK143" s="19">
        <v>16</v>
      </c>
      <c r="DL143" s="19"/>
      <c r="DM143" s="40"/>
      <c r="DN143" s="19"/>
      <c r="DO143" s="19"/>
      <c r="DP143" s="19"/>
      <c r="DQ143" s="19"/>
      <c r="DR143" s="19">
        <v>4</v>
      </c>
      <c r="DS143" s="19"/>
      <c r="DT143" s="19">
        <v>16</v>
      </c>
      <c r="DU143" s="19"/>
      <c r="DV143" s="40"/>
      <c r="DW143" s="74">
        <f ca="1" t="shared" ref="DW142:DW148" si="96">ROUND((TODAY()-I143)/365*5,2)</f>
        <v>5.05</v>
      </c>
      <c r="DX143" s="44">
        <f t="shared" si="90"/>
        <v>1</v>
      </c>
      <c r="DY143" s="44">
        <f ca="1" t="shared" si="77"/>
        <v>4.05</v>
      </c>
      <c r="DZ143" s="19">
        <f t="shared" si="78"/>
        <v>164</v>
      </c>
      <c r="EA143" s="19">
        <f t="shared" si="79"/>
        <v>160</v>
      </c>
      <c r="EB143" s="45">
        <f t="shared" si="87"/>
        <v>20</v>
      </c>
      <c r="EC143" s="46">
        <f t="shared" si="80"/>
        <v>0</v>
      </c>
      <c r="ED143" s="19">
        <f t="shared" si="81"/>
        <v>0</v>
      </c>
      <c r="EE143" s="19">
        <f t="shared" si="83"/>
        <v>0</v>
      </c>
      <c r="EF143" s="19">
        <f t="shared" si="84"/>
        <v>0</v>
      </c>
      <c r="EG143" s="19">
        <f t="shared" si="82"/>
        <v>0</v>
      </c>
    </row>
    <row r="144" customFormat="1" customHeight="1" spans="1:137">
      <c r="A144" s="32">
        <f t="shared" si="94"/>
        <v>142</v>
      </c>
      <c r="B144" s="31" t="s">
        <v>341</v>
      </c>
      <c r="C144" s="32" t="s">
        <v>286</v>
      </c>
      <c r="D144" s="33" t="s">
        <v>312</v>
      </c>
      <c r="E144" s="33" t="s">
        <v>342</v>
      </c>
      <c r="F144" s="33" t="s">
        <v>235</v>
      </c>
      <c r="G144" s="68">
        <v>44970</v>
      </c>
      <c r="H144" s="59">
        <v>45292</v>
      </c>
      <c r="I144" s="59">
        <v>45658</v>
      </c>
      <c r="J144" s="19">
        <v>0</v>
      </c>
      <c r="K144" s="19">
        <f t="shared" si="95"/>
        <v>5</v>
      </c>
      <c r="L144" s="19">
        <v>1.5</v>
      </c>
      <c r="M144" s="73">
        <f t="shared" si="89"/>
        <v>3.5</v>
      </c>
      <c r="N144" s="19"/>
      <c r="O144" s="38">
        <v>3.5</v>
      </c>
      <c r="P144" s="39"/>
      <c r="Q144" s="19"/>
      <c r="R144" s="19"/>
      <c r="S144" s="19">
        <v>8</v>
      </c>
      <c r="T144" s="19"/>
      <c r="U144" s="19">
        <v>8</v>
      </c>
      <c r="V144" s="19"/>
      <c r="W144" s="40"/>
      <c r="X144" s="19"/>
      <c r="Y144" s="39"/>
      <c r="Z144" s="19"/>
      <c r="AA144" s="19"/>
      <c r="AB144" s="19"/>
      <c r="AC144" s="19"/>
      <c r="AD144" s="19"/>
      <c r="AE144" s="19"/>
      <c r="AF144" s="40"/>
      <c r="AG144" s="41">
        <f t="shared" si="65"/>
        <v>3.5</v>
      </c>
      <c r="AH144" s="41">
        <f t="shared" si="85"/>
        <v>0</v>
      </c>
      <c r="AI144" s="41">
        <f t="shared" si="86"/>
        <v>0</v>
      </c>
      <c r="AJ144" s="19"/>
      <c r="AK144" s="19"/>
      <c r="AL144" s="19"/>
      <c r="AM144" s="19">
        <v>2</v>
      </c>
      <c r="AN144" s="19">
        <v>24</v>
      </c>
      <c r="AO144" s="19"/>
      <c r="AP144" s="19">
        <v>40</v>
      </c>
      <c r="AQ144" s="19"/>
      <c r="AR144" s="40"/>
      <c r="AS144" s="19"/>
      <c r="AT144" s="19"/>
      <c r="AU144" s="19"/>
      <c r="AV144" s="19"/>
      <c r="AW144" s="19">
        <v>8</v>
      </c>
      <c r="AX144" s="19"/>
      <c r="AY144" s="19">
        <v>8</v>
      </c>
      <c r="AZ144" s="19"/>
      <c r="BA144" s="40"/>
      <c r="BB144" s="19"/>
      <c r="BC144" s="19"/>
      <c r="BD144" s="19"/>
      <c r="BE144" s="19"/>
      <c r="BF144" s="19"/>
      <c r="BG144" s="19"/>
      <c r="BH144" s="19"/>
      <c r="BI144" s="19"/>
      <c r="BJ144" s="40"/>
      <c r="BK144" s="19"/>
      <c r="BL144" s="19"/>
      <c r="BM144" s="19"/>
      <c r="BN144" s="19"/>
      <c r="BO144" s="19"/>
      <c r="BP144" s="19"/>
      <c r="BQ144" s="19"/>
      <c r="BR144" s="19"/>
      <c r="BS144" s="40"/>
      <c r="BT144" s="19"/>
      <c r="BU144" s="19"/>
      <c r="BV144" s="19"/>
      <c r="BW144" s="19"/>
      <c r="BX144" s="19"/>
      <c r="BY144" s="19"/>
      <c r="BZ144" s="19"/>
      <c r="CA144" s="19"/>
      <c r="CB144" s="40"/>
      <c r="CC144" s="19"/>
      <c r="CD144" s="19"/>
      <c r="CE144" s="19"/>
      <c r="CF144" s="19"/>
      <c r="CG144" s="19">
        <v>8</v>
      </c>
      <c r="CH144" s="19"/>
      <c r="CI144" s="19">
        <v>8</v>
      </c>
      <c r="CJ144" s="19"/>
      <c r="CK144" s="40"/>
      <c r="CL144" s="19"/>
      <c r="CM144" s="19"/>
      <c r="CN144" s="19"/>
      <c r="CO144" s="19"/>
      <c r="CP144" s="19"/>
      <c r="CQ144" s="19"/>
      <c r="CR144" s="19"/>
      <c r="CS144" s="19"/>
      <c r="CT144" s="40"/>
      <c r="CU144" s="19"/>
      <c r="CV144" s="19"/>
      <c r="CW144" s="19"/>
      <c r="CX144" s="19"/>
      <c r="CY144" s="19"/>
      <c r="CZ144" s="19"/>
      <c r="DA144" s="19"/>
      <c r="DB144" s="19"/>
      <c r="DC144" s="19"/>
      <c r="DD144" s="40"/>
      <c r="DE144" s="19"/>
      <c r="DF144" s="19"/>
      <c r="DG144" s="19"/>
      <c r="DH144" s="19"/>
      <c r="DI144" s="19"/>
      <c r="DJ144" s="19"/>
      <c r="DK144" s="19"/>
      <c r="DL144" s="19"/>
      <c r="DM144" s="40"/>
      <c r="DN144" s="19"/>
      <c r="DO144" s="19"/>
      <c r="DP144" s="19"/>
      <c r="DQ144" s="19"/>
      <c r="DR144" s="19"/>
      <c r="DS144" s="19"/>
      <c r="DT144" s="19"/>
      <c r="DU144" s="19"/>
      <c r="DV144" s="40"/>
      <c r="DW144" s="74">
        <f ca="1" t="shared" si="96"/>
        <v>5.05</v>
      </c>
      <c r="DX144" s="44">
        <f t="shared" si="90"/>
        <v>0</v>
      </c>
      <c r="DY144" s="44">
        <f ca="1" t="shared" si="77"/>
        <v>5.05</v>
      </c>
      <c r="DZ144" s="19">
        <f t="shared" si="78"/>
        <v>64</v>
      </c>
      <c r="EA144" s="19">
        <f t="shared" si="79"/>
        <v>48</v>
      </c>
      <c r="EB144" s="45">
        <f t="shared" si="87"/>
        <v>16</v>
      </c>
      <c r="EC144" s="46">
        <f t="shared" si="80"/>
        <v>0</v>
      </c>
      <c r="ED144" s="19">
        <f t="shared" si="81"/>
        <v>0</v>
      </c>
      <c r="EE144" s="19">
        <f t="shared" si="83"/>
        <v>0</v>
      </c>
      <c r="EF144" s="19">
        <f t="shared" si="84"/>
        <v>2</v>
      </c>
      <c r="EG144" s="19">
        <f t="shared" si="82"/>
        <v>0</v>
      </c>
    </row>
    <row r="145" customFormat="1" customHeight="1" spans="1:137">
      <c r="A145" s="32">
        <f t="shared" si="94"/>
        <v>143</v>
      </c>
      <c r="B145" s="31" t="s">
        <v>343</v>
      </c>
      <c r="C145" s="32" t="s">
        <v>286</v>
      </c>
      <c r="D145" s="33" t="s">
        <v>312</v>
      </c>
      <c r="E145" s="33" t="s">
        <v>54</v>
      </c>
      <c r="F145" s="33" t="s">
        <v>257</v>
      </c>
      <c r="G145" s="68">
        <v>44970</v>
      </c>
      <c r="H145" s="59">
        <v>45292</v>
      </c>
      <c r="I145" s="59">
        <v>45658</v>
      </c>
      <c r="J145" s="19">
        <v>0</v>
      </c>
      <c r="K145" s="19">
        <f t="shared" si="95"/>
        <v>5</v>
      </c>
      <c r="L145" s="19">
        <v>1.5</v>
      </c>
      <c r="M145" s="73">
        <f t="shared" si="89"/>
        <v>3.5</v>
      </c>
      <c r="N145" s="19"/>
      <c r="O145" s="38">
        <v>3.5</v>
      </c>
      <c r="P145" s="39"/>
      <c r="Q145" s="19"/>
      <c r="R145" s="19"/>
      <c r="S145" s="19">
        <v>4</v>
      </c>
      <c r="T145" s="19"/>
      <c r="U145" s="19">
        <v>4</v>
      </c>
      <c r="V145" s="19"/>
      <c r="W145" s="40"/>
      <c r="X145" s="19"/>
      <c r="Y145" s="39"/>
      <c r="Z145" s="19"/>
      <c r="AA145" s="19"/>
      <c r="AB145" s="19"/>
      <c r="AC145" s="19"/>
      <c r="AD145" s="19"/>
      <c r="AE145" s="19"/>
      <c r="AF145" s="40"/>
      <c r="AG145" s="41">
        <f t="shared" si="65"/>
        <v>3.5</v>
      </c>
      <c r="AH145" s="41">
        <f t="shared" si="85"/>
        <v>0</v>
      </c>
      <c r="AI145" s="41">
        <f t="shared" si="86"/>
        <v>0</v>
      </c>
      <c r="AJ145" s="19"/>
      <c r="AK145" s="19"/>
      <c r="AL145" s="19"/>
      <c r="AM145" s="19"/>
      <c r="AN145" s="19"/>
      <c r="AO145" s="19"/>
      <c r="AP145" s="19"/>
      <c r="AQ145" s="19"/>
      <c r="AR145" s="40"/>
      <c r="AS145" s="19"/>
      <c r="AT145" s="19"/>
      <c r="AU145" s="19"/>
      <c r="AV145" s="19"/>
      <c r="AW145" s="19">
        <v>16</v>
      </c>
      <c r="AX145" s="19"/>
      <c r="AY145" s="19">
        <v>16</v>
      </c>
      <c r="AZ145" s="19"/>
      <c r="BA145" s="40"/>
      <c r="BB145" s="19"/>
      <c r="BC145" s="19"/>
      <c r="BD145" s="19"/>
      <c r="BE145" s="19"/>
      <c r="BF145" s="19">
        <v>4</v>
      </c>
      <c r="BG145" s="19"/>
      <c r="BH145" s="19">
        <v>4</v>
      </c>
      <c r="BI145" s="19"/>
      <c r="BJ145" s="40"/>
      <c r="BK145" s="19">
        <v>1.5</v>
      </c>
      <c r="BL145" s="19"/>
      <c r="BM145" s="19"/>
      <c r="BN145" s="19"/>
      <c r="BO145" s="19">
        <v>16</v>
      </c>
      <c r="BP145" s="19"/>
      <c r="BQ145" s="19">
        <v>16</v>
      </c>
      <c r="BR145" s="19"/>
      <c r="BS145" s="40"/>
      <c r="BT145" s="19">
        <v>0.5</v>
      </c>
      <c r="BU145" s="19"/>
      <c r="BV145" s="19"/>
      <c r="BW145" s="19"/>
      <c r="BX145" s="19">
        <v>16</v>
      </c>
      <c r="BY145" s="19"/>
      <c r="BZ145" s="19">
        <v>16</v>
      </c>
      <c r="CA145" s="19"/>
      <c r="CB145" s="40"/>
      <c r="CC145" s="19"/>
      <c r="CD145" s="19"/>
      <c r="CE145" s="19"/>
      <c r="CF145" s="19"/>
      <c r="CG145" s="19">
        <v>20</v>
      </c>
      <c r="CH145" s="19"/>
      <c r="CI145" s="19">
        <v>20</v>
      </c>
      <c r="CJ145" s="19"/>
      <c r="CK145" s="40"/>
      <c r="CL145" s="19"/>
      <c r="CM145" s="19"/>
      <c r="CN145" s="19"/>
      <c r="CO145" s="19"/>
      <c r="CP145" s="19">
        <v>4</v>
      </c>
      <c r="CQ145" s="19"/>
      <c r="CR145" s="19">
        <v>4</v>
      </c>
      <c r="CS145" s="19"/>
      <c r="CT145" s="40"/>
      <c r="CU145" s="19"/>
      <c r="CV145" s="19"/>
      <c r="CW145" s="19"/>
      <c r="CX145" s="19"/>
      <c r="CY145" s="19"/>
      <c r="CZ145" s="19" t="s">
        <v>151</v>
      </c>
      <c r="DA145" s="19"/>
      <c r="DB145" s="19">
        <v>16</v>
      </c>
      <c r="DC145" s="19"/>
      <c r="DD145" s="40"/>
      <c r="DE145" s="19"/>
      <c r="DF145" s="19"/>
      <c r="DG145" s="19"/>
      <c r="DH145" s="19"/>
      <c r="DI145" s="19"/>
      <c r="DJ145" s="19"/>
      <c r="DK145" s="19"/>
      <c r="DL145" s="19"/>
      <c r="DM145" s="40"/>
      <c r="DN145" s="19"/>
      <c r="DO145" s="19"/>
      <c r="DP145" s="19"/>
      <c r="DQ145" s="19"/>
      <c r="DR145" s="19"/>
      <c r="DS145" s="19"/>
      <c r="DT145" s="19"/>
      <c r="DU145" s="19"/>
      <c r="DV145" s="40"/>
      <c r="DW145" s="74">
        <f ca="1" t="shared" si="96"/>
        <v>5.05</v>
      </c>
      <c r="DX145" s="44">
        <f t="shared" si="90"/>
        <v>2</v>
      </c>
      <c r="DY145" s="44">
        <f ca="1" t="shared" si="77"/>
        <v>3.05</v>
      </c>
      <c r="DZ145" s="19">
        <f t="shared" si="78"/>
        <v>96</v>
      </c>
      <c r="EA145" s="19">
        <f t="shared" si="79"/>
        <v>96</v>
      </c>
      <c r="EB145" s="45">
        <f t="shared" si="87"/>
        <v>0</v>
      </c>
      <c r="EC145" s="46">
        <f t="shared" si="80"/>
        <v>0</v>
      </c>
      <c r="ED145" s="19">
        <f t="shared" si="81"/>
        <v>0</v>
      </c>
      <c r="EE145" s="19">
        <f t="shared" si="83"/>
        <v>0</v>
      </c>
      <c r="EF145" s="19">
        <f t="shared" si="84"/>
        <v>0</v>
      </c>
      <c r="EG145" s="19">
        <f t="shared" si="82"/>
        <v>0</v>
      </c>
    </row>
    <row r="146" customFormat="1" customHeight="1" spans="1:137">
      <c r="A146" s="32">
        <f t="shared" si="94"/>
        <v>144</v>
      </c>
      <c r="B146" s="31" t="s">
        <v>344</v>
      </c>
      <c r="C146" s="32" t="s">
        <v>286</v>
      </c>
      <c r="D146" s="33" t="s">
        <v>149</v>
      </c>
      <c r="E146" s="33" t="s">
        <v>322</v>
      </c>
      <c r="F146" s="33" t="s">
        <v>123</v>
      </c>
      <c r="G146" s="68">
        <v>44973</v>
      </c>
      <c r="H146" s="59">
        <v>45292</v>
      </c>
      <c r="I146" s="59">
        <v>45658</v>
      </c>
      <c r="J146" s="19">
        <v>3.5</v>
      </c>
      <c r="K146" s="19">
        <f t="shared" si="95"/>
        <v>5</v>
      </c>
      <c r="L146" s="19">
        <v>5</v>
      </c>
      <c r="M146" s="73">
        <f t="shared" si="89"/>
        <v>0</v>
      </c>
      <c r="N146" s="19"/>
      <c r="O146" s="38">
        <v>3</v>
      </c>
      <c r="P146" s="39"/>
      <c r="Q146" s="19"/>
      <c r="R146" s="19"/>
      <c r="S146" s="19"/>
      <c r="T146" s="19"/>
      <c r="U146" s="19"/>
      <c r="V146" s="19"/>
      <c r="W146" s="40"/>
      <c r="X146" s="19">
        <v>1</v>
      </c>
      <c r="Y146" s="39"/>
      <c r="Z146" s="19"/>
      <c r="AA146" s="19"/>
      <c r="AB146" s="19"/>
      <c r="AC146" s="19"/>
      <c r="AD146" s="19"/>
      <c r="AE146" s="19"/>
      <c r="AF146" s="40"/>
      <c r="AG146" s="41">
        <f t="shared" si="65"/>
        <v>4</v>
      </c>
      <c r="AH146" s="41">
        <f t="shared" si="85"/>
        <v>-4</v>
      </c>
      <c r="AI146" s="41">
        <f t="shared" si="86"/>
        <v>-4</v>
      </c>
      <c r="AJ146" s="19"/>
      <c r="AK146" s="19"/>
      <c r="AL146" s="19"/>
      <c r="AM146" s="19"/>
      <c r="AN146" s="19">
        <v>8</v>
      </c>
      <c r="AO146" s="19"/>
      <c r="AP146" s="19">
        <v>16</v>
      </c>
      <c r="AQ146" s="19"/>
      <c r="AR146" s="40"/>
      <c r="AS146" s="19"/>
      <c r="AT146" s="19"/>
      <c r="AU146" s="19"/>
      <c r="AV146" s="19"/>
      <c r="AW146" s="19"/>
      <c r="AX146" s="19"/>
      <c r="AY146" s="19"/>
      <c r="AZ146" s="19"/>
      <c r="BA146" s="40"/>
      <c r="BB146" s="19"/>
      <c r="BC146" s="19"/>
      <c r="BD146" s="19"/>
      <c r="BE146" s="19"/>
      <c r="BF146" s="19">
        <v>9</v>
      </c>
      <c r="BG146" s="19"/>
      <c r="BH146" s="19">
        <v>8</v>
      </c>
      <c r="BI146" s="19"/>
      <c r="BJ146" s="40"/>
      <c r="BK146" s="19"/>
      <c r="BL146" s="19"/>
      <c r="BM146" s="19"/>
      <c r="BN146" s="19"/>
      <c r="BO146" s="19">
        <v>1.5</v>
      </c>
      <c r="BP146" s="19"/>
      <c r="BQ146" s="19"/>
      <c r="BR146" s="19"/>
      <c r="BS146" s="40"/>
      <c r="BT146" s="19"/>
      <c r="BU146" s="19"/>
      <c r="BV146" s="19"/>
      <c r="BW146" s="19"/>
      <c r="BX146" s="19">
        <v>8</v>
      </c>
      <c r="BY146" s="19"/>
      <c r="BZ146" s="19">
        <v>8</v>
      </c>
      <c r="CA146" s="19"/>
      <c r="CB146" s="40"/>
      <c r="CC146" s="19"/>
      <c r="CD146" s="19"/>
      <c r="CE146" s="19"/>
      <c r="CF146" s="19"/>
      <c r="CG146" s="19"/>
      <c r="CH146" s="19"/>
      <c r="CI146" s="19"/>
      <c r="CJ146" s="19"/>
      <c r="CK146" s="40"/>
      <c r="CL146" s="19">
        <v>0.5</v>
      </c>
      <c r="CM146" s="19"/>
      <c r="CN146" s="19"/>
      <c r="CO146" s="19"/>
      <c r="CP146" s="19">
        <v>8</v>
      </c>
      <c r="CQ146" s="19"/>
      <c r="CR146" s="19">
        <v>8</v>
      </c>
      <c r="CS146" s="19"/>
      <c r="CT146" s="40"/>
      <c r="CU146" s="19"/>
      <c r="CV146" s="19"/>
      <c r="CW146" s="19"/>
      <c r="CX146" s="19"/>
      <c r="CY146" s="19"/>
      <c r="CZ146" s="19"/>
      <c r="DA146" s="19"/>
      <c r="DB146" s="19">
        <v>8</v>
      </c>
      <c r="DC146" s="19"/>
      <c r="DD146" s="40"/>
      <c r="DE146" s="19"/>
      <c r="DF146" s="19"/>
      <c r="DG146" s="19"/>
      <c r="DH146" s="19"/>
      <c r="DI146" s="19">
        <v>5.5</v>
      </c>
      <c r="DJ146" s="19"/>
      <c r="DK146" s="19">
        <v>8</v>
      </c>
      <c r="DL146" s="19"/>
      <c r="DM146" s="40"/>
      <c r="DN146" s="19"/>
      <c r="DO146" s="19"/>
      <c r="DP146" s="19"/>
      <c r="DQ146" s="19"/>
      <c r="DR146" s="19"/>
      <c r="DS146" s="19"/>
      <c r="DT146" s="19"/>
      <c r="DU146" s="19"/>
      <c r="DV146" s="40"/>
      <c r="DW146" s="74">
        <f ca="1" t="shared" si="96"/>
        <v>5.05</v>
      </c>
      <c r="DX146" s="44">
        <f t="shared" si="90"/>
        <v>4.5</v>
      </c>
      <c r="DY146" s="44">
        <f ca="1" t="shared" si="77"/>
        <v>0.55</v>
      </c>
      <c r="DZ146" s="19">
        <f t="shared" si="78"/>
        <v>56</v>
      </c>
      <c r="EA146" s="19">
        <f t="shared" si="79"/>
        <v>40</v>
      </c>
      <c r="EB146" s="45">
        <f t="shared" si="87"/>
        <v>19.5</v>
      </c>
      <c r="EC146" s="46">
        <f t="shared" si="80"/>
        <v>0</v>
      </c>
      <c r="ED146" s="19">
        <f t="shared" si="81"/>
        <v>0</v>
      </c>
      <c r="EE146" s="19">
        <f t="shared" si="83"/>
        <v>0</v>
      </c>
      <c r="EF146" s="19">
        <f t="shared" si="84"/>
        <v>0</v>
      </c>
      <c r="EG146" s="19">
        <f t="shared" si="82"/>
        <v>0</v>
      </c>
    </row>
    <row r="147" customFormat="1" customHeight="1" spans="1:137">
      <c r="A147" s="32">
        <f t="shared" si="94"/>
        <v>145</v>
      </c>
      <c r="B147" s="31" t="s">
        <v>345</v>
      </c>
      <c r="C147" s="32" t="s">
        <v>286</v>
      </c>
      <c r="D147" s="33" t="s">
        <v>149</v>
      </c>
      <c r="E147" s="33" t="s">
        <v>322</v>
      </c>
      <c r="F147" s="33" t="s">
        <v>134</v>
      </c>
      <c r="G147" s="68">
        <v>44979</v>
      </c>
      <c r="H147" s="59">
        <v>45292</v>
      </c>
      <c r="I147" s="59">
        <v>45658</v>
      </c>
      <c r="J147" s="19">
        <v>16</v>
      </c>
      <c r="K147" s="19">
        <f t="shared" si="95"/>
        <v>5</v>
      </c>
      <c r="L147" s="19">
        <v>3</v>
      </c>
      <c r="M147" s="73">
        <f t="shared" si="89"/>
        <v>2</v>
      </c>
      <c r="N147" s="19"/>
      <c r="O147" s="38">
        <v>2</v>
      </c>
      <c r="P147" s="39"/>
      <c r="Q147" s="19"/>
      <c r="R147" s="19"/>
      <c r="S147" s="19">
        <v>7.5</v>
      </c>
      <c r="T147" s="19"/>
      <c r="U147" s="19"/>
      <c r="V147" s="19"/>
      <c r="W147" s="40"/>
      <c r="X147" s="19">
        <v>2</v>
      </c>
      <c r="Y147" s="39"/>
      <c r="Z147" s="19"/>
      <c r="AA147" s="19">
        <v>8</v>
      </c>
      <c r="AB147" s="19"/>
      <c r="AC147" s="19"/>
      <c r="AD147" s="19"/>
      <c r="AE147" s="19"/>
      <c r="AF147" s="40"/>
      <c r="AG147" s="41">
        <f t="shared" si="65"/>
        <v>4</v>
      </c>
      <c r="AH147" s="41">
        <f t="shared" si="85"/>
        <v>-2</v>
      </c>
      <c r="AI147" s="41">
        <f t="shared" si="86"/>
        <v>-2</v>
      </c>
      <c r="AJ147" s="19">
        <v>1</v>
      </c>
      <c r="AK147" s="19"/>
      <c r="AL147" s="19"/>
      <c r="AM147" s="19"/>
      <c r="AN147" s="19"/>
      <c r="AO147" s="19"/>
      <c r="AP147" s="19"/>
      <c r="AQ147" s="19"/>
      <c r="AR147" s="40"/>
      <c r="AS147" s="19"/>
      <c r="AT147" s="19"/>
      <c r="AU147" s="19"/>
      <c r="AV147" s="19"/>
      <c r="AW147" s="19"/>
      <c r="AX147" s="19"/>
      <c r="AY147" s="19"/>
      <c r="AZ147" s="19"/>
      <c r="BA147" s="40"/>
      <c r="BB147" s="19"/>
      <c r="BC147" s="19"/>
      <c r="BD147" s="19"/>
      <c r="BE147" s="19"/>
      <c r="BF147" s="19"/>
      <c r="BG147" s="19"/>
      <c r="BH147" s="19"/>
      <c r="BI147" s="19"/>
      <c r="BJ147" s="40"/>
      <c r="BK147" s="19"/>
      <c r="BL147" s="19"/>
      <c r="BM147" s="19"/>
      <c r="BN147" s="19"/>
      <c r="BO147" s="19"/>
      <c r="BP147" s="19"/>
      <c r="BQ147" s="19"/>
      <c r="BR147" s="19"/>
      <c r="BS147" s="40"/>
      <c r="BT147" s="19"/>
      <c r="BU147" s="19"/>
      <c r="BV147" s="19"/>
      <c r="BW147" s="19"/>
      <c r="BX147" s="19"/>
      <c r="BY147" s="19"/>
      <c r="BZ147" s="19"/>
      <c r="CA147" s="19"/>
      <c r="CB147" s="40"/>
      <c r="CC147" s="19"/>
      <c r="CD147" s="19"/>
      <c r="CE147" s="19"/>
      <c r="CF147" s="19"/>
      <c r="CG147" s="19"/>
      <c r="CH147" s="19"/>
      <c r="CI147" s="19"/>
      <c r="CJ147" s="19"/>
      <c r="CK147" s="40"/>
      <c r="CL147" s="19"/>
      <c r="CM147" s="19"/>
      <c r="CN147" s="19"/>
      <c r="CO147" s="19"/>
      <c r="CP147" s="19">
        <v>5.5</v>
      </c>
      <c r="CQ147" s="19"/>
      <c r="CR147" s="19"/>
      <c r="CS147" s="19"/>
      <c r="CT147" s="40"/>
      <c r="CU147" s="19"/>
      <c r="CV147" s="19" t="s">
        <v>73</v>
      </c>
      <c r="CW147" s="19"/>
      <c r="CX147" s="19"/>
      <c r="CY147" s="19"/>
      <c r="CZ147" s="19" t="s">
        <v>225</v>
      </c>
      <c r="DA147" s="19"/>
      <c r="DB147" s="19"/>
      <c r="DC147" s="19"/>
      <c r="DD147" s="40"/>
      <c r="DE147" s="19"/>
      <c r="DF147" s="19"/>
      <c r="DG147" s="19"/>
      <c r="DH147" s="19"/>
      <c r="DI147" s="19"/>
      <c r="DJ147" s="19"/>
      <c r="DK147" s="19"/>
      <c r="DL147" s="19"/>
      <c r="DM147" s="40"/>
      <c r="DN147" s="19">
        <v>0.5</v>
      </c>
      <c r="DO147" s="19"/>
      <c r="DP147" s="19"/>
      <c r="DQ147" s="19"/>
      <c r="DR147" s="19"/>
      <c r="DS147" s="19"/>
      <c r="DT147" s="19"/>
      <c r="DU147" s="19"/>
      <c r="DV147" s="40"/>
      <c r="DW147" s="74">
        <f ca="1" t="shared" si="96"/>
        <v>5.05</v>
      </c>
      <c r="DX147" s="44">
        <f t="shared" si="90"/>
        <v>4</v>
      </c>
      <c r="DY147" s="44">
        <f ca="1" t="shared" si="77"/>
        <v>1.05</v>
      </c>
      <c r="DZ147" s="19">
        <f t="shared" si="78"/>
        <v>0</v>
      </c>
      <c r="EA147" s="19">
        <f t="shared" si="79"/>
        <v>16</v>
      </c>
      <c r="EB147" s="45">
        <f t="shared" si="87"/>
        <v>0</v>
      </c>
      <c r="EC147" s="46">
        <f t="shared" si="80"/>
        <v>0</v>
      </c>
      <c r="ED147" s="19">
        <f t="shared" si="81"/>
        <v>0</v>
      </c>
      <c r="EE147" s="19">
        <f t="shared" si="83"/>
        <v>0</v>
      </c>
      <c r="EF147" s="19">
        <f t="shared" si="84"/>
        <v>8</v>
      </c>
      <c r="EG147" s="19">
        <f t="shared" si="82"/>
        <v>0</v>
      </c>
    </row>
    <row r="148" customFormat="1" customHeight="1" spans="1:137">
      <c r="A148" s="32">
        <f t="shared" si="94"/>
        <v>146</v>
      </c>
      <c r="B148" s="31" t="s">
        <v>346</v>
      </c>
      <c r="C148" s="32" t="s">
        <v>286</v>
      </c>
      <c r="D148" s="33" t="s">
        <v>289</v>
      </c>
      <c r="E148" s="33" t="s">
        <v>296</v>
      </c>
      <c r="F148" s="33" t="s">
        <v>298</v>
      </c>
      <c r="G148" s="68">
        <v>45005</v>
      </c>
      <c r="H148" s="59">
        <v>45292</v>
      </c>
      <c r="I148" s="59">
        <v>45658</v>
      </c>
      <c r="J148" s="19">
        <v>0</v>
      </c>
      <c r="K148" s="19">
        <f t="shared" si="95"/>
        <v>5</v>
      </c>
      <c r="L148" s="19">
        <v>4.5</v>
      </c>
      <c r="M148" s="73">
        <f t="shared" si="89"/>
        <v>0.5</v>
      </c>
      <c r="N148" s="19"/>
      <c r="O148" s="38">
        <v>2.5</v>
      </c>
      <c r="P148" s="39"/>
      <c r="Q148" s="19"/>
      <c r="R148" s="19"/>
      <c r="S148" s="19"/>
      <c r="T148" s="19"/>
      <c r="U148" s="19"/>
      <c r="V148" s="19"/>
      <c r="W148" s="40"/>
      <c r="X148" s="19">
        <v>1</v>
      </c>
      <c r="Y148" s="39"/>
      <c r="Z148" s="19"/>
      <c r="AA148" s="19"/>
      <c r="AB148" s="19"/>
      <c r="AC148" s="19"/>
      <c r="AD148" s="19"/>
      <c r="AE148" s="19"/>
      <c r="AF148" s="40"/>
      <c r="AG148" s="41">
        <f t="shared" si="65"/>
        <v>3.5</v>
      </c>
      <c r="AH148" s="41">
        <f t="shared" si="85"/>
        <v>-3</v>
      </c>
      <c r="AI148" s="41">
        <f t="shared" si="86"/>
        <v>-3</v>
      </c>
      <c r="AJ148" s="19"/>
      <c r="AK148" s="19">
        <v>2.5</v>
      </c>
      <c r="AL148" s="19"/>
      <c r="AM148" s="19"/>
      <c r="AN148" s="19"/>
      <c r="AO148" s="19"/>
      <c r="AP148" s="19"/>
      <c r="AQ148" s="19"/>
      <c r="AR148" s="40"/>
      <c r="AS148" s="19"/>
      <c r="AT148" s="19">
        <v>2.5</v>
      </c>
      <c r="AU148" s="19"/>
      <c r="AV148" s="19"/>
      <c r="AW148" s="19"/>
      <c r="AX148" s="19"/>
      <c r="AY148" s="19"/>
      <c r="AZ148" s="19"/>
      <c r="BA148" s="40"/>
      <c r="BB148" s="19">
        <v>1</v>
      </c>
      <c r="BC148" s="19"/>
      <c r="BD148" s="19"/>
      <c r="BE148" s="19"/>
      <c r="BF148" s="19"/>
      <c r="BG148" s="19"/>
      <c r="BH148" s="19"/>
      <c r="BI148" s="19"/>
      <c r="BJ148" s="40"/>
      <c r="BK148" s="19"/>
      <c r="BL148" s="19"/>
      <c r="BM148" s="19">
        <v>2</v>
      </c>
      <c r="BN148" s="19"/>
      <c r="BO148" s="19"/>
      <c r="BP148" s="19"/>
      <c r="BQ148" s="19"/>
      <c r="BR148" s="19"/>
      <c r="BS148" s="40"/>
      <c r="BT148" s="19">
        <v>1</v>
      </c>
      <c r="BU148" s="19"/>
      <c r="BV148" s="19"/>
      <c r="BW148" s="19"/>
      <c r="BX148" s="19"/>
      <c r="BY148" s="19"/>
      <c r="BZ148" s="19"/>
      <c r="CA148" s="19"/>
      <c r="CB148" s="40"/>
      <c r="CC148" s="19"/>
      <c r="CD148" s="19"/>
      <c r="CE148" s="19"/>
      <c r="CF148" s="19"/>
      <c r="CG148" s="19"/>
      <c r="CH148" s="19"/>
      <c r="CI148" s="19"/>
      <c r="CJ148" s="19"/>
      <c r="CK148" s="40"/>
      <c r="CL148" s="19"/>
      <c r="CM148" s="19">
        <v>8</v>
      </c>
      <c r="CN148" s="19"/>
      <c r="CO148" s="19"/>
      <c r="CP148" s="19"/>
      <c r="CQ148" s="19"/>
      <c r="CR148" s="19"/>
      <c r="CS148" s="19"/>
      <c r="CT148" s="40"/>
      <c r="CU148" s="19"/>
      <c r="CV148" s="19"/>
      <c r="CW148" s="19"/>
      <c r="CX148" s="19"/>
      <c r="CY148" s="19"/>
      <c r="CZ148" s="19"/>
      <c r="DA148" s="19"/>
      <c r="DB148" s="19"/>
      <c r="DC148" s="19"/>
      <c r="DD148" s="40"/>
      <c r="DE148" s="19"/>
      <c r="DF148" s="19">
        <v>8</v>
      </c>
      <c r="DG148" s="19"/>
      <c r="DH148" s="19"/>
      <c r="DI148" s="19"/>
      <c r="DJ148" s="19"/>
      <c r="DK148" s="19"/>
      <c r="DL148" s="19"/>
      <c r="DM148" s="40"/>
      <c r="DN148" s="19"/>
      <c r="DO148" s="19"/>
      <c r="DP148" s="19"/>
      <c r="DQ148" s="19"/>
      <c r="DR148" s="19"/>
      <c r="DS148" s="19"/>
      <c r="DT148" s="19"/>
      <c r="DU148" s="19"/>
      <c r="DV148" s="40"/>
      <c r="DW148" s="74">
        <f ca="1" t="shared" si="96"/>
        <v>5.05</v>
      </c>
      <c r="DX148" s="44">
        <f t="shared" si="90"/>
        <v>5</v>
      </c>
      <c r="DY148" s="44">
        <f ca="1" t="shared" si="77"/>
        <v>0.0499999999999998</v>
      </c>
      <c r="DZ148" s="19">
        <f t="shared" si="78"/>
        <v>0</v>
      </c>
      <c r="EA148" s="19">
        <f t="shared" si="79"/>
        <v>0</v>
      </c>
      <c r="EB148" s="45">
        <f t="shared" si="87"/>
        <v>0</v>
      </c>
      <c r="EC148" s="46">
        <f t="shared" si="80"/>
        <v>0</v>
      </c>
      <c r="ED148" s="19">
        <f t="shared" si="81"/>
        <v>21</v>
      </c>
      <c r="EE148" s="19">
        <f t="shared" si="83"/>
        <v>2</v>
      </c>
      <c r="EF148" s="19">
        <f t="shared" si="84"/>
        <v>0</v>
      </c>
      <c r="EG148" s="19">
        <f t="shared" si="82"/>
        <v>0</v>
      </c>
    </row>
    <row r="149" customFormat="1" customHeight="1" spans="1:137">
      <c r="A149" s="32">
        <f t="shared" si="94"/>
        <v>147</v>
      </c>
      <c r="B149" s="31" t="s">
        <v>347</v>
      </c>
      <c r="C149" s="32" t="s">
        <v>286</v>
      </c>
      <c r="D149" s="33" t="s">
        <v>149</v>
      </c>
      <c r="E149" s="33" t="s">
        <v>322</v>
      </c>
      <c r="F149" s="33" t="s">
        <v>139</v>
      </c>
      <c r="G149" s="68">
        <v>45019</v>
      </c>
      <c r="H149" s="59">
        <v>45292</v>
      </c>
      <c r="I149" s="59">
        <v>45658</v>
      </c>
      <c r="J149" s="19">
        <v>0</v>
      </c>
      <c r="K149" s="19">
        <f t="shared" si="95"/>
        <v>5</v>
      </c>
      <c r="L149" s="19">
        <v>5</v>
      </c>
      <c r="M149" s="73">
        <f t="shared" si="89"/>
        <v>0</v>
      </c>
      <c r="N149" s="19"/>
      <c r="O149" s="38"/>
      <c r="P149" s="39"/>
      <c r="Q149" s="19"/>
      <c r="R149" s="19"/>
      <c r="S149" s="19"/>
      <c r="T149" s="19"/>
      <c r="U149" s="19"/>
      <c r="V149" s="19"/>
      <c r="W149" s="40"/>
      <c r="X149" s="19"/>
      <c r="Y149" s="39"/>
      <c r="Z149" s="19"/>
      <c r="AA149" s="19"/>
      <c r="AB149" s="19"/>
      <c r="AC149" s="19"/>
      <c r="AD149" s="19"/>
      <c r="AE149" s="19"/>
      <c r="AF149" s="40"/>
      <c r="AG149" s="41">
        <f t="shared" si="65"/>
        <v>0</v>
      </c>
      <c r="AH149" s="41">
        <f t="shared" si="85"/>
        <v>0</v>
      </c>
      <c r="AI149" s="41">
        <f t="shared" si="86"/>
        <v>0</v>
      </c>
      <c r="AJ149" s="19"/>
      <c r="AK149" s="19"/>
      <c r="AL149" s="19"/>
      <c r="AM149" s="19"/>
      <c r="AN149" s="19"/>
      <c r="AO149" s="19"/>
      <c r="AP149" s="19"/>
      <c r="AQ149" s="19"/>
      <c r="AR149" s="40"/>
      <c r="AS149" s="19"/>
      <c r="AT149" s="19"/>
      <c r="AU149" s="19"/>
      <c r="AV149" s="19"/>
      <c r="AW149" s="19"/>
      <c r="AX149" s="19"/>
      <c r="AY149" s="19"/>
      <c r="AZ149" s="19"/>
      <c r="BA149" s="40"/>
      <c r="BB149" s="19"/>
      <c r="BC149" s="19"/>
      <c r="BD149" s="19"/>
      <c r="BE149" s="19"/>
      <c r="BF149" s="19"/>
      <c r="BG149" s="19"/>
      <c r="BH149" s="19"/>
      <c r="BI149" s="19"/>
      <c r="BJ149" s="40"/>
      <c r="BK149" s="19"/>
      <c r="BL149" s="19"/>
      <c r="BM149" s="19"/>
      <c r="BN149" s="19"/>
      <c r="BO149" s="19"/>
      <c r="BP149" s="19"/>
      <c r="BQ149" s="19"/>
      <c r="BR149" s="19"/>
      <c r="BS149" s="40"/>
      <c r="BT149" s="19"/>
      <c r="BU149" s="19"/>
      <c r="BV149" s="19"/>
      <c r="BW149" s="19"/>
      <c r="BX149" s="19"/>
      <c r="BY149" s="19"/>
      <c r="BZ149" s="19"/>
      <c r="CA149" s="19"/>
      <c r="CB149" s="40"/>
      <c r="CC149" s="19"/>
      <c r="CD149" s="19"/>
      <c r="CE149" s="19"/>
      <c r="CF149" s="19"/>
      <c r="CG149" s="19"/>
      <c r="CH149" s="19"/>
      <c r="CI149" s="19"/>
      <c r="CJ149" s="19"/>
      <c r="CK149" s="40"/>
      <c r="CL149" s="19">
        <v>2</v>
      </c>
      <c r="CM149" s="19"/>
      <c r="CN149" s="19"/>
      <c r="CO149" s="19"/>
      <c r="CP149" s="19"/>
      <c r="CQ149" s="19"/>
      <c r="CR149" s="19"/>
      <c r="CS149" s="19"/>
      <c r="CT149" s="40"/>
      <c r="CU149" s="19"/>
      <c r="CV149" s="19"/>
      <c r="CW149" s="19"/>
      <c r="CX149" s="19"/>
      <c r="CY149" s="19"/>
      <c r="CZ149" s="19"/>
      <c r="DA149" s="19"/>
      <c r="DB149" s="19"/>
      <c r="DC149" s="19"/>
      <c r="DD149" s="40"/>
      <c r="DE149" s="19">
        <v>1</v>
      </c>
      <c r="DF149" s="19"/>
      <c r="DG149" s="19"/>
      <c r="DH149" s="19"/>
      <c r="DI149" s="19"/>
      <c r="DJ149" s="19"/>
      <c r="DK149" s="19"/>
      <c r="DL149" s="19"/>
      <c r="DM149" s="40"/>
      <c r="DN149" s="19">
        <v>2</v>
      </c>
      <c r="DO149" s="19"/>
      <c r="DP149" s="19"/>
      <c r="DQ149" s="19"/>
      <c r="DR149" s="19"/>
      <c r="DS149" s="19"/>
      <c r="DT149" s="19"/>
      <c r="DU149" s="19">
        <v>1</v>
      </c>
      <c r="DV149" s="40"/>
      <c r="DW149" s="74">
        <f ca="1" t="shared" ref="DW149:DW154" si="97">ROUND((TODAY()-I149)/365*5,2)</f>
        <v>5.05</v>
      </c>
      <c r="DX149" s="44">
        <f t="shared" si="90"/>
        <v>5</v>
      </c>
      <c r="DY149" s="44">
        <f ca="1" t="shared" si="77"/>
        <v>0.0499999999999998</v>
      </c>
      <c r="DZ149" s="19">
        <f t="shared" si="78"/>
        <v>0</v>
      </c>
      <c r="EA149" s="19">
        <f t="shared" si="79"/>
        <v>0</v>
      </c>
      <c r="EB149" s="45">
        <f t="shared" si="87"/>
        <v>0</v>
      </c>
      <c r="EC149" s="46">
        <f t="shared" si="80"/>
        <v>0</v>
      </c>
      <c r="ED149" s="19">
        <f t="shared" si="81"/>
        <v>0</v>
      </c>
      <c r="EE149" s="19">
        <f t="shared" si="83"/>
        <v>0</v>
      </c>
      <c r="EF149" s="19">
        <f t="shared" si="84"/>
        <v>0</v>
      </c>
      <c r="EG149" s="19">
        <f t="shared" si="82"/>
        <v>1</v>
      </c>
    </row>
    <row r="150" customFormat="1" customHeight="1" spans="1:137">
      <c r="A150" s="32">
        <f t="shared" ref="A150:A159" si="98">ROW()-2</f>
        <v>148</v>
      </c>
      <c r="B150" s="31" t="s">
        <v>348</v>
      </c>
      <c r="C150" s="32" t="s">
        <v>286</v>
      </c>
      <c r="D150" s="33" t="s">
        <v>305</v>
      </c>
      <c r="E150" s="33" t="s">
        <v>349</v>
      </c>
      <c r="F150" s="33" t="s">
        <v>243</v>
      </c>
      <c r="G150" s="68">
        <v>45064</v>
      </c>
      <c r="H150" s="59">
        <v>45292</v>
      </c>
      <c r="I150" s="59">
        <v>45658</v>
      </c>
      <c r="J150" s="19">
        <v>0</v>
      </c>
      <c r="K150" s="19">
        <f t="shared" si="95"/>
        <v>5</v>
      </c>
      <c r="L150" s="19">
        <v>5</v>
      </c>
      <c r="M150" s="73">
        <f t="shared" si="89"/>
        <v>0</v>
      </c>
      <c r="N150" s="19"/>
      <c r="O150" s="38">
        <v>1</v>
      </c>
      <c r="P150" s="39"/>
      <c r="Q150" s="19"/>
      <c r="R150" s="19"/>
      <c r="S150" s="19">
        <v>8</v>
      </c>
      <c r="T150" s="19"/>
      <c r="U150" s="19">
        <v>8</v>
      </c>
      <c r="V150" s="19"/>
      <c r="W150" s="40"/>
      <c r="X150" s="19"/>
      <c r="Y150" s="39"/>
      <c r="Z150" s="19"/>
      <c r="AA150" s="19"/>
      <c r="AB150" s="19"/>
      <c r="AC150" s="19"/>
      <c r="AD150" s="19"/>
      <c r="AE150" s="19"/>
      <c r="AF150" s="40"/>
      <c r="AG150" s="41">
        <f t="shared" si="65"/>
        <v>1</v>
      </c>
      <c r="AH150" s="41">
        <f t="shared" si="85"/>
        <v>-1</v>
      </c>
      <c r="AI150" s="41">
        <f t="shared" si="86"/>
        <v>-1</v>
      </c>
      <c r="AJ150" s="19"/>
      <c r="AK150" s="19"/>
      <c r="AL150" s="19"/>
      <c r="AM150" s="19"/>
      <c r="AN150" s="19"/>
      <c r="AO150" s="19"/>
      <c r="AP150" s="19"/>
      <c r="AQ150" s="19"/>
      <c r="AR150" s="40"/>
      <c r="AS150" s="19"/>
      <c r="AT150" s="19"/>
      <c r="AU150" s="19"/>
      <c r="AV150" s="19"/>
      <c r="AW150" s="19"/>
      <c r="AX150" s="19"/>
      <c r="AY150" s="19"/>
      <c r="AZ150" s="19"/>
      <c r="BA150" s="40"/>
      <c r="BB150" s="19"/>
      <c r="BC150" s="19"/>
      <c r="BD150" s="19"/>
      <c r="BE150" s="19"/>
      <c r="BF150" s="19"/>
      <c r="BG150" s="19"/>
      <c r="BH150" s="19"/>
      <c r="BI150" s="19"/>
      <c r="BJ150" s="40"/>
      <c r="BK150" s="19"/>
      <c r="BL150" s="19"/>
      <c r="BM150" s="19"/>
      <c r="BN150" s="19"/>
      <c r="BO150" s="19"/>
      <c r="BP150" s="19"/>
      <c r="BQ150" s="19"/>
      <c r="BR150" s="19"/>
      <c r="BS150" s="40"/>
      <c r="BT150" s="19"/>
      <c r="BU150" s="19"/>
      <c r="BV150" s="19"/>
      <c r="BW150" s="19"/>
      <c r="BX150" s="19"/>
      <c r="BY150" s="19"/>
      <c r="BZ150" s="19"/>
      <c r="CA150" s="19"/>
      <c r="CB150" s="40"/>
      <c r="CC150" s="19"/>
      <c r="CD150" s="19"/>
      <c r="CE150" s="19"/>
      <c r="CF150" s="19"/>
      <c r="CG150" s="19"/>
      <c r="CH150" s="19"/>
      <c r="CI150" s="19"/>
      <c r="CJ150" s="19"/>
      <c r="CK150" s="40"/>
      <c r="CL150" s="19"/>
      <c r="CM150" s="19"/>
      <c r="CN150" s="19"/>
      <c r="CO150" s="19"/>
      <c r="CP150" s="19"/>
      <c r="CQ150" s="19"/>
      <c r="CR150" s="19"/>
      <c r="CS150" s="19"/>
      <c r="CT150" s="40"/>
      <c r="CU150" s="19"/>
      <c r="CV150" s="19"/>
      <c r="CW150" s="19" t="s">
        <v>142</v>
      </c>
      <c r="CX150" s="19"/>
      <c r="CY150" s="19"/>
      <c r="CZ150" s="19"/>
      <c r="DA150" s="19"/>
      <c r="DB150" s="19"/>
      <c r="DC150" s="19"/>
      <c r="DD150" s="40"/>
      <c r="DE150" s="19"/>
      <c r="DF150" s="19"/>
      <c r="DG150" s="19"/>
      <c r="DH150" s="19"/>
      <c r="DI150" s="19"/>
      <c r="DJ150" s="19"/>
      <c r="DK150" s="19"/>
      <c r="DL150" s="19"/>
      <c r="DM150" s="40"/>
      <c r="DN150" s="19">
        <v>1.5</v>
      </c>
      <c r="DO150" s="19"/>
      <c r="DP150" s="19"/>
      <c r="DQ150" s="19"/>
      <c r="DR150" s="19"/>
      <c r="DS150" s="19"/>
      <c r="DT150" s="19"/>
      <c r="DU150" s="19"/>
      <c r="DV150" s="40"/>
      <c r="DW150" s="74">
        <f ca="1" t="shared" si="97"/>
        <v>5.05</v>
      </c>
      <c r="DX150" s="44">
        <f t="shared" si="90"/>
        <v>2.5</v>
      </c>
      <c r="DY150" s="44">
        <f ca="1" t="shared" si="77"/>
        <v>2.55</v>
      </c>
      <c r="DZ150" s="19">
        <f t="shared" si="78"/>
        <v>8</v>
      </c>
      <c r="EA150" s="19">
        <f t="shared" si="79"/>
        <v>8</v>
      </c>
      <c r="EB150" s="45">
        <f t="shared" si="87"/>
        <v>0</v>
      </c>
      <c r="EC150" s="46">
        <f t="shared" si="80"/>
        <v>0</v>
      </c>
      <c r="ED150" s="19">
        <f t="shared" si="81"/>
        <v>5</v>
      </c>
      <c r="EE150" s="19">
        <f t="shared" si="83"/>
        <v>0</v>
      </c>
      <c r="EF150" s="19">
        <f t="shared" si="84"/>
        <v>0</v>
      </c>
      <c r="EG150" s="19">
        <f t="shared" si="82"/>
        <v>0</v>
      </c>
    </row>
    <row r="151" customFormat="1" hidden="1" customHeight="1" spans="1:137">
      <c r="A151" s="32">
        <f t="shared" si="98"/>
        <v>149</v>
      </c>
      <c r="B151" s="31" t="s">
        <v>350</v>
      </c>
      <c r="C151" s="32" t="s">
        <v>351</v>
      </c>
      <c r="D151" s="33" t="s">
        <v>99</v>
      </c>
      <c r="E151" s="33" t="s">
        <v>54</v>
      </c>
      <c r="F151" s="33" t="s">
        <v>352</v>
      </c>
      <c r="G151" s="68">
        <v>44124</v>
      </c>
      <c r="H151" s="59">
        <v>45292</v>
      </c>
      <c r="I151" s="59">
        <v>45658</v>
      </c>
      <c r="J151" s="19">
        <v>0</v>
      </c>
      <c r="K151" s="19">
        <f t="shared" si="95"/>
        <v>5</v>
      </c>
      <c r="L151" s="19">
        <v>3</v>
      </c>
      <c r="M151" s="73">
        <f t="shared" si="89"/>
        <v>2</v>
      </c>
      <c r="N151" s="19"/>
      <c r="O151" s="38"/>
      <c r="P151" s="39"/>
      <c r="Q151" s="19"/>
      <c r="R151" s="19"/>
      <c r="S151" s="19"/>
      <c r="T151" s="19"/>
      <c r="U151" s="19"/>
      <c r="V151" s="19"/>
      <c r="W151" s="40"/>
      <c r="X151" s="19">
        <v>2</v>
      </c>
      <c r="Y151" s="39"/>
      <c r="Z151" s="19"/>
      <c r="AA151" s="19"/>
      <c r="AB151" s="19"/>
      <c r="AC151" s="19">
        <v>8</v>
      </c>
      <c r="AD151" s="19"/>
      <c r="AE151" s="19"/>
      <c r="AF151" s="40"/>
      <c r="AG151" s="41">
        <f t="shared" si="65"/>
        <v>2</v>
      </c>
      <c r="AH151" s="41">
        <f t="shared" si="85"/>
        <v>0</v>
      </c>
      <c r="AI151" s="41">
        <f t="shared" si="86"/>
        <v>0</v>
      </c>
      <c r="AJ151" s="19"/>
      <c r="AK151" s="19"/>
      <c r="AL151" s="19"/>
      <c r="AM151" s="19"/>
      <c r="AN151" s="19"/>
      <c r="AO151" s="19">
        <v>36</v>
      </c>
      <c r="AP151" s="19"/>
      <c r="AQ151" s="19"/>
      <c r="AR151" s="40"/>
      <c r="AS151" s="19"/>
      <c r="AT151" s="19"/>
      <c r="AU151" s="19">
        <v>1</v>
      </c>
      <c r="AV151" s="19"/>
      <c r="AW151" s="19"/>
      <c r="AX151" s="19">
        <v>12</v>
      </c>
      <c r="AY151" s="19"/>
      <c r="AZ151" s="19"/>
      <c r="BA151" s="40"/>
      <c r="BB151" s="19"/>
      <c r="BC151" s="19"/>
      <c r="BD151" s="19"/>
      <c r="BE151" s="19"/>
      <c r="BF151" s="19"/>
      <c r="BG151" s="19">
        <v>16</v>
      </c>
      <c r="BH151" s="19"/>
      <c r="BI151" s="19"/>
      <c r="BJ151" s="40"/>
      <c r="BK151" s="19">
        <v>1</v>
      </c>
      <c r="BL151" s="19"/>
      <c r="BM151" s="19"/>
      <c r="BN151" s="19"/>
      <c r="BO151" s="19"/>
      <c r="BP151" s="19">
        <v>16</v>
      </c>
      <c r="BQ151" s="19"/>
      <c r="BR151" s="19"/>
      <c r="BS151" s="40"/>
      <c r="BT151" s="19"/>
      <c r="BU151" s="19"/>
      <c r="BV151" s="19"/>
      <c r="BW151" s="19"/>
      <c r="BX151" s="19"/>
      <c r="BY151" s="19">
        <v>16</v>
      </c>
      <c r="BZ151" s="19"/>
      <c r="CA151" s="19"/>
      <c r="CB151" s="40"/>
      <c r="CC151" s="19"/>
      <c r="CD151" s="19"/>
      <c r="CE151" s="19"/>
      <c r="CF151" s="19"/>
      <c r="CG151" s="19"/>
      <c r="CH151" s="19">
        <v>16</v>
      </c>
      <c r="CI151" s="19"/>
      <c r="CJ151" s="19"/>
      <c r="CK151" s="40"/>
      <c r="CL151" s="19">
        <v>1</v>
      </c>
      <c r="CM151" s="19"/>
      <c r="CN151" s="19"/>
      <c r="CO151" s="19"/>
      <c r="CP151" s="19"/>
      <c r="CQ151" s="19">
        <v>16</v>
      </c>
      <c r="CR151" s="19"/>
      <c r="CS151" s="19"/>
      <c r="CT151" s="40"/>
      <c r="CU151" s="19"/>
      <c r="CV151" s="19"/>
      <c r="CW151" s="19"/>
      <c r="CX151" s="19"/>
      <c r="CY151" s="19"/>
      <c r="CZ151" s="19"/>
      <c r="DA151" s="19" t="s">
        <v>151</v>
      </c>
      <c r="DB151" s="19"/>
      <c r="DC151" s="19"/>
      <c r="DD151" s="40"/>
      <c r="DE151" s="19"/>
      <c r="DF151" s="19"/>
      <c r="DG151" s="19"/>
      <c r="DH151" s="19"/>
      <c r="DI151" s="19"/>
      <c r="DJ151" s="19">
        <v>8</v>
      </c>
      <c r="DK151" s="19"/>
      <c r="DL151" s="19"/>
      <c r="DM151" s="40"/>
      <c r="DN151" s="19"/>
      <c r="DO151" s="19"/>
      <c r="DP151" s="19"/>
      <c r="DQ151" s="19"/>
      <c r="DR151" s="19"/>
      <c r="DS151" s="19">
        <v>8</v>
      </c>
      <c r="DT151" s="19"/>
      <c r="DU151" s="19"/>
      <c r="DV151" s="40"/>
      <c r="DW151" s="74">
        <f ca="1" t="shared" si="97"/>
        <v>5.05</v>
      </c>
      <c r="DX151" s="44">
        <f t="shared" si="90"/>
        <v>2</v>
      </c>
      <c r="DY151" s="44">
        <f ca="1" t="shared" si="77"/>
        <v>3.05</v>
      </c>
      <c r="DZ151" s="19">
        <f t="shared" si="78"/>
        <v>168</v>
      </c>
      <c r="EA151" s="19">
        <f t="shared" si="79"/>
        <v>0</v>
      </c>
      <c r="EB151" s="45">
        <f t="shared" si="87"/>
        <v>0</v>
      </c>
      <c r="EC151" s="46">
        <f t="shared" si="80"/>
        <v>172</v>
      </c>
      <c r="ED151" s="19">
        <f t="shared" si="81"/>
        <v>0</v>
      </c>
      <c r="EE151" s="19">
        <f t="shared" si="83"/>
        <v>1</v>
      </c>
      <c r="EF151" s="19">
        <f t="shared" si="84"/>
        <v>0</v>
      </c>
      <c r="EG151" s="19">
        <f t="shared" si="82"/>
        <v>0</v>
      </c>
    </row>
    <row r="152" hidden="1" customHeight="1" spans="1:137">
      <c r="A152" s="32">
        <f t="shared" si="98"/>
        <v>150</v>
      </c>
      <c r="B152" s="31" t="s">
        <v>353</v>
      </c>
      <c r="C152" s="32" t="s">
        <v>351</v>
      </c>
      <c r="D152" s="33" t="s">
        <v>354</v>
      </c>
      <c r="E152" s="33" t="s">
        <v>90</v>
      </c>
      <c r="F152" s="33" t="s">
        <v>355</v>
      </c>
      <c r="G152" s="68">
        <v>42828</v>
      </c>
      <c r="H152" s="59">
        <v>45292</v>
      </c>
      <c r="I152" s="59">
        <v>45658</v>
      </c>
      <c r="J152" s="19">
        <v>0</v>
      </c>
      <c r="K152" s="19">
        <f t="shared" si="95"/>
        <v>5</v>
      </c>
      <c r="L152" s="19">
        <v>2</v>
      </c>
      <c r="M152" s="73">
        <f t="shared" si="89"/>
        <v>3</v>
      </c>
      <c r="N152" s="19"/>
      <c r="O152" s="38"/>
      <c r="P152" s="39"/>
      <c r="Q152" s="19"/>
      <c r="R152" s="19"/>
      <c r="S152" s="19"/>
      <c r="T152" s="19"/>
      <c r="U152" s="19"/>
      <c r="V152" s="19"/>
      <c r="W152" s="40"/>
      <c r="X152" s="19">
        <v>3</v>
      </c>
      <c r="Y152" s="39"/>
      <c r="Z152" s="19"/>
      <c r="AA152" s="19"/>
      <c r="AB152" s="19"/>
      <c r="AC152" s="19"/>
      <c r="AD152" s="19"/>
      <c r="AE152" s="19">
        <v>0.5</v>
      </c>
      <c r="AF152" s="40"/>
      <c r="AG152" s="41">
        <f t="shared" si="65"/>
        <v>3</v>
      </c>
      <c r="AH152" s="41">
        <f t="shared" si="85"/>
        <v>0</v>
      </c>
      <c r="AI152" s="41">
        <f t="shared" si="86"/>
        <v>0</v>
      </c>
      <c r="AJ152" s="19"/>
      <c r="AK152" s="19"/>
      <c r="AL152" s="19"/>
      <c r="AM152" s="19"/>
      <c r="AN152" s="19"/>
      <c r="AO152" s="19"/>
      <c r="AP152" s="19"/>
      <c r="AQ152" s="19"/>
      <c r="AR152" s="40"/>
      <c r="AS152" s="19"/>
      <c r="AT152" s="19"/>
      <c r="AU152" s="19"/>
      <c r="AV152" s="19"/>
      <c r="AW152" s="19"/>
      <c r="AX152" s="19"/>
      <c r="AY152" s="19"/>
      <c r="AZ152" s="19">
        <v>1</v>
      </c>
      <c r="BA152" s="40"/>
      <c r="BB152" s="19"/>
      <c r="BC152" s="19"/>
      <c r="BD152" s="19"/>
      <c r="BE152" s="19"/>
      <c r="BF152" s="19"/>
      <c r="BG152" s="19"/>
      <c r="BH152" s="19"/>
      <c r="BI152" s="19">
        <v>1.5</v>
      </c>
      <c r="BJ152" s="40"/>
      <c r="BK152" s="19"/>
      <c r="BL152" s="19"/>
      <c r="BM152" s="19"/>
      <c r="BN152" s="19"/>
      <c r="BO152" s="19"/>
      <c r="BP152" s="19"/>
      <c r="BQ152" s="19"/>
      <c r="BR152" s="19">
        <v>2</v>
      </c>
      <c r="BS152" s="40"/>
      <c r="BT152" s="19">
        <v>1</v>
      </c>
      <c r="BU152" s="19"/>
      <c r="BV152" s="19"/>
      <c r="BW152" s="19"/>
      <c r="BX152" s="19"/>
      <c r="BY152" s="19"/>
      <c r="BZ152" s="19"/>
      <c r="CA152" s="19"/>
      <c r="CB152" s="40"/>
      <c r="CC152" s="19">
        <v>4</v>
      </c>
      <c r="CD152" s="19">
        <v>24</v>
      </c>
      <c r="CE152" s="19"/>
      <c r="CF152" s="19"/>
      <c r="CG152" s="19"/>
      <c r="CH152" s="19"/>
      <c r="CI152" s="19"/>
      <c r="CJ152" s="19">
        <v>1</v>
      </c>
      <c r="CK152" s="40"/>
      <c r="CL152" s="19"/>
      <c r="CM152" s="19">
        <v>16</v>
      </c>
      <c r="CN152" s="19"/>
      <c r="CO152" s="19"/>
      <c r="CP152" s="19"/>
      <c r="CQ152" s="19"/>
      <c r="CR152" s="19"/>
      <c r="CS152" s="19"/>
      <c r="CT152" s="40"/>
      <c r="CU152" s="19"/>
      <c r="CV152" s="19"/>
      <c r="CW152" s="19"/>
      <c r="CX152" s="19"/>
      <c r="CY152" s="19"/>
      <c r="CZ152" s="19"/>
      <c r="DA152" s="19"/>
      <c r="DB152" s="19"/>
      <c r="DC152" s="19"/>
      <c r="DD152" s="40"/>
      <c r="DE152" s="19"/>
      <c r="DF152" s="19">
        <v>8</v>
      </c>
      <c r="DG152" s="19"/>
      <c r="DH152" s="19"/>
      <c r="DI152" s="19"/>
      <c r="DJ152" s="19"/>
      <c r="DK152" s="19"/>
      <c r="DL152" s="19"/>
      <c r="DM152" s="40"/>
      <c r="DN152" s="19"/>
      <c r="DO152" s="19">
        <v>16</v>
      </c>
      <c r="DP152" s="19"/>
      <c r="DQ152" s="19"/>
      <c r="DR152" s="19"/>
      <c r="DS152" s="19"/>
      <c r="DT152" s="19"/>
      <c r="DU152" s="19"/>
      <c r="DV152" s="40"/>
      <c r="DW152" s="74">
        <f ca="1" t="shared" si="97"/>
        <v>5.05</v>
      </c>
      <c r="DX152" s="44">
        <f t="shared" si="90"/>
        <v>5</v>
      </c>
      <c r="DY152" s="44">
        <f ca="1" t="shared" si="77"/>
        <v>0.0499999999999998</v>
      </c>
      <c r="DZ152" s="19">
        <f t="shared" si="78"/>
        <v>0</v>
      </c>
      <c r="EA152" s="19">
        <f t="shared" si="79"/>
        <v>0</v>
      </c>
      <c r="EB152" s="45">
        <f t="shared" si="87"/>
        <v>0</v>
      </c>
      <c r="EC152" s="46">
        <f t="shared" si="80"/>
        <v>0</v>
      </c>
      <c r="ED152" s="19">
        <f t="shared" si="81"/>
        <v>64</v>
      </c>
      <c r="EE152" s="19">
        <f t="shared" si="83"/>
        <v>0</v>
      </c>
      <c r="EF152" s="19">
        <f t="shared" si="84"/>
        <v>0</v>
      </c>
      <c r="EG152" s="19">
        <f t="shared" si="82"/>
        <v>6</v>
      </c>
    </row>
    <row r="153" hidden="1" customHeight="1" spans="1:137">
      <c r="A153" s="32">
        <f t="shared" si="98"/>
        <v>151</v>
      </c>
      <c r="B153" s="31" t="s">
        <v>356</v>
      </c>
      <c r="C153" s="32" t="s">
        <v>351</v>
      </c>
      <c r="D153" s="33" t="s">
        <v>357</v>
      </c>
      <c r="E153" s="33" t="s">
        <v>358</v>
      </c>
      <c r="F153" s="33" t="s">
        <v>294</v>
      </c>
      <c r="G153" s="68">
        <v>43992</v>
      </c>
      <c r="H153" s="59">
        <v>45292</v>
      </c>
      <c r="I153" s="59">
        <v>45658</v>
      </c>
      <c r="J153" s="19">
        <v>1</v>
      </c>
      <c r="K153" s="19">
        <f t="shared" si="95"/>
        <v>5</v>
      </c>
      <c r="L153" s="19">
        <v>5</v>
      </c>
      <c r="M153" s="73">
        <f t="shared" si="89"/>
        <v>0</v>
      </c>
      <c r="N153" s="19"/>
      <c r="O153" s="38"/>
      <c r="P153" s="39"/>
      <c r="Q153" s="19"/>
      <c r="R153" s="19"/>
      <c r="S153" s="19"/>
      <c r="T153" s="19">
        <v>16</v>
      </c>
      <c r="U153" s="19"/>
      <c r="V153" s="19"/>
      <c r="W153" s="40"/>
      <c r="X153" s="19">
        <v>1</v>
      </c>
      <c r="Y153" s="39"/>
      <c r="Z153" s="19"/>
      <c r="AA153" s="19"/>
      <c r="AB153" s="19"/>
      <c r="AC153" s="19">
        <v>8</v>
      </c>
      <c r="AD153" s="19"/>
      <c r="AE153" s="19"/>
      <c r="AF153" s="40"/>
      <c r="AG153" s="41">
        <f t="shared" si="65"/>
        <v>1</v>
      </c>
      <c r="AH153" s="41">
        <f t="shared" si="85"/>
        <v>-1</v>
      </c>
      <c r="AI153" s="41">
        <f t="shared" si="86"/>
        <v>-1</v>
      </c>
      <c r="AJ153" s="19"/>
      <c r="AK153" s="19"/>
      <c r="AL153" s="19"/>
      <c r="AM153" s="19"/>
      <c r="AN153" s="19"/>
      <c r="AO153" s="19">
        <v>32</v>
      </c>
      <c r="AP153" s="19"/>
      <c r="AQ153" s="19"/>
      <c r="AR153" s="40"/>
      <c r="AS153" s="19">
        <v>1</v>
      </c>
      <c r="AT153" s="19"/>
      <c r="AU153" s="19"/>
      <c r="AV153" s="19"/>
      <c r="AW153" s="19"/>
      <c r="AX153" s="19">
        <v>8</v>
      </c>
      <c r="AY153" s="19"/>
      <c r="AZ153" s="19"/>
      <c r="BA153" s="40"/>
      <c r="BB153" s="19"/>
      <c r="BC153" s="19"/>
      <c r="BD153" s="19"/>
      <c r="BE153" s="19"/>
      <c r="BF153" s="19"/>
      <c r="BG153" s="19">
        <v>24</v>
      </c>
      <c r="BH153" s="19"/>
      <c r="BI153" s="19"/>
      <c r="BJ153" s="40"/>
      <c r="BK153" s="19"/>
      <c r="BL153" s="19"/>
      <c r="BM153" s="19"/>
      <c r="BN153" s="19"/>
      <c r="BO153" s="19"/>
      <c r="BP153" s="19">
        <v>24</v>
      </c>
      <c r="BQ153" s="19"/>
      <c r="BR153" s="19"/>
      <c r="BS153" s="40"/>
      <c r="BT153" s="19"/>
      <c r="BU153" s="19"/>
      <c r="BV153" s="19"/>
      <c r="BW153" s="19"/>
      <c r="BX153" s="19"/>
      <c r="BY153" s="19">
        <v>16</v>
      </c>
      <c r="BZ153" s="19"/>
      <c r="CA153" s="19"/>
      <c r="CB153" s="40"/>
      <c r="CC153" s="19">
        <v>1</v>
      </c>
      <c r="CD153" s="19"/>
      <c r="CE153" s="19"/>
      <c r="CF153" s="19"/>
      <c r="CG153" s="19"/>
      <c r="CH153" s="19">
        <v>24</v>
      </c>
      <c r="CI153" s="19"/>
      <c r="CJ153" s="19"/>
      <c r="CK153" s="40"/>
      <c r="CL153" s="19"/>
      <c r="CM153" s="19"/>
      <c r="CN153" s="19"/>
      <c r="CO153" s="19"/>
      <c r="CP153" s="19"/>
      <c r="CQ153" s="19"/>
      <c r="CR153" s="19"/>
      <c r="CS153" s="19"/>
      <c r="CT153" s="40"/>
      <c r="CU153" s="19"/>
      <c r="CV153" s="19" t="s">
        <v>77</v>
      </c>
      <c r="CW153" s="19"/>
      <c r="CX153" s="19"/>
      <c r="CY153" s="19"/>
      <c r="CZ153" s="19"/>
      <c r="DA153" s="19"/>
      <c r="DB153" s="19"/>
      <c r="DC153" s="19"/>
      <c r="DD153" s="40"/>
      <c r="DE153" s="19">
        <v>0.5</v>
      </c>
      <c r="DF153" s="19"/>
      <c r="DG153" s="19"/>
      <c r="DH153" s="19"/>
      <c r="DI153" s="19">
        <v>1</v>
      </c>
      <c r="DJ153" s="19">
        <v>8</v>
      </c>
      <c r="DK153" s="19"/>
      <c r="DL153" s="19"/>
      <c r="DM153" s="40"/>
      <c r="DN153" s="19"/>
      <c r="DO153" s="19"/>
      <c r="DP153" s="19"/>
      <c r="DQ153" s="19"/>
      <c r="DR153" s="19"/>
      <c r="DS153" s="19"/>
      <c r="DT153" s="19"/>
      <c r="DU153" s="19"/>
      <c r="DV153" s="40"/>
      <c r="DW153" s="69">
        <f ca="1">ROUND((TODAY()-I153)/365*5,2)*2</f>
        <v>10.1</v>
      </c>
      <c r="DX153" s="44">
        <f t="shared" si="90"/>
        <v>5.5</v>
      </c>
      <c r="DY153" s="44">
        <f ca="1" t="shared" si="77"/>
        <v>4.6</v>
      </c>
      <c r="DZ153" s="19">
        <f t="shared" si="78"/>
        <v>160</v>
      </c>
      <c r="EA153" s="19">
        <f t="shared" si="79"/>
        <v>1</v>
      </c>
      <c r="EB153" s="45">
        <f>J153+T153-S153+AD153-AB153+AP153-AN153+AY153-AW153+BH153-BF153+BQ153-BO153+BZ153-BX153+CI153-CG153+CR153-CP153+DB153-CZ153+DK153-DI153+DT153-DR153-CU153</f>
        <v>16</v>
      </c>
      <c r="EC153" s="46">
        <f t="shared" si="80"/>
        <v>152</v>
      </c>
      <c r="ED153" s="19">
        <f t="shared" si="81"/>
        <v>0</v>
      </c>
      <c r="EE153" s="19">
        <f t="shared" si="83"/>
        <v>0</v>
      </c>
      <c r="EF153" s="19">
        <f t="shared" si="84"/>
        <v>0</v>
      </c>
      <c r="EG153" s="19">
        <f t="shared" si="82"/>
        <v>0</v>
      </c>
    </row>
    <row r="154" hidden="1" customHeight="1" spans="1:137">
      <c r="A154" s="32">
        <f t="shared" si="98"/>
        <v>152</v>
      </c>
      <c r="B154" s="31" t="s">
        <v>359</v>
      </c>
      <c r="C154" s="32" t="s">
        <v>351</v>
      </c>
      <c r="D154" s="33" t="s">
        <v>357</v>
      </c>
      <c r="E154" s="33" t="s">
        <v>358</v>
      </c>
      <c r="F154" s="33" t="s">
        <v>298</v>
      </c>
      <c r="G154" s="68">
        <v>42982</v>
      </c>
      <c r="H154" s="59">
        <v>45292</v>
      </c>
      <c r="I154" s="59">
        <v>45658</v>
      </c>
      <c r="J154" s="19">
        <v>0</v>
      </c>
      <c r="K154" s="19">
        <f t="shared" si="95"/>
        <v>5</v>
      </c>
      <c r="L154" s="19">
        <v>4</v>
      </c>
      <c r="M154" s="73">
        <f t="shared" si="89"/>
        <v>1</v>
      </c>
      <c r="N154" s="19"/>
      <c r="O154" s="38">
        <v>1</v>
      </c>
      <c r="P154" s="39"/>
      <c r="Q154" s="19"/>
      <c r="R154" s="19"/>
      <c r="S154" s="19"/>
      <c r="T154" s="19">
        <v>8</v>
      </c>
      <c r="U154" s="19"/>
      <c r="V154" s="19"/>
      <c r="W154" s="40"/>
      <c r="X154" s="19"/>
      <c r="Y154" s="39"/>
      <c r="Z154" s="19"/>
      <c r="AA154" s="19"/>
      <c r="AB154" s="19"/>
      <c r="AC154" s="19">
        <v>8</v>
      </c>
      <c r="AD154" s="19"/>
      <c r="AE154" s="19"/>
      <c r="AF154" s="40"/>
      <c r="AG154" s="41">
        <f t="shared" ref="AG154:AG167" si="99">O154+X154</f>
        <v>1</v>
      </c>
      <c r="AH154" s="41">
        <f t="shared" si="85"/>
        <v>0</v>
      </c>
      <c r="AI154" s="41">
        <f t="shared" si="86"/>
        <v>0</v>
      </c>
      <c r="AJ154" s="19"/>
      <c r="AK154" s="19"/>
      <c r="AL154" s="19"/>
      <c r="AM154" s="19"/>
      <c r="AN154" s="19"/>
      <c r="AO154" s="19">
        <v>24</v>
      </c>
      <c r="AP154" s="19"/>
      <c r="AQ154" s="19"/>
      <c r="AR154" s="40"/>
      <c r="AS154" s="19"/>
      <c r="AT154" s="19"/>
      <c r="AU154" s="19"/>
      <c r="AV154" s="19"/>
      <c r="AW154" s="19"/>
      <c r="AX154" s="19"/>
      <c r="AY154" s="19"/>
      <c r="AZ154" s="19"/>
      <c r="BA154" s="40"/>
      <c r="BB154" s="19"/>
      <c r="BC154" s="19"/>
      <c r="BD154" s="19"/>
      <c r="BE154" s="19"/>
      <c r="BF154" s="19"/>
      <c r="BG154" s="19">
        <v>16</v>
      </c>
      <c r="BH154" s="19"/>
      <c r="BI154" s="19"/>
      <c r="BJ154" s="40"/>
      <c r="BK154" s="19"/>
      <c r="BL154" s="19"/>
      <c r="BM154" s="19"/>
      <c r="BN154" s="19"/>
      <c r="BO154" s="19"/>
      <c r="BP154" s="19">
        <v>24</v>
      </c>
      <c r="BQ154" s="19"/>
      <c r="BR154" s="19"/>
      <c r="BS154" s="40"/>
      <c r="BT154" s="19">
        <v>1</v>
      </c>
      <c r="BU154" s="19"/>
      <c r="BV154" s="19"/>
      <c r="BW154" s="19"/>
      <c r="BX154" s="19"/>
      <c r="BY154" s="19">
        <v>32</v>
      </c>
      <c r="BZ154" s="19"/>
      <c r="CA154" s="19"/>
      <c r="CB154" s="40"/>
      <c r="CC154" s="19"/>
      <c r="CD154" s="19"/>
      <c r="CE154" s="19"/>
      <c r="CF154" s="19"/>
      <c r="CG154" s="19"/>
      <c r="CH154" s="19">
        <v>16</v>
      </c>
      <c r="CI154" s="19"/>
      <c r="CJ154" s="19"/>
      <c r="CK154" s="40"/>
      <c r="CL154" s="19"/>
      <c r="CM154" s="19"/>
      <c r="CN154" s="19"/>
      <c r="CO154" s="19"/>
      <c r="CP154" s="19"/>
      <c r="CQ154" s="19"/>
      <c r="CR154" s="19"/>
      <c r="CS154" s="19"/>
      <c r="CT154" s="40"/>
      <c r="CU154" s="19"/>
      <c r="CV154" s="19"/>
      <c r="CW154" s="19"/>
      <c r="CX154" s="19"/>
      <c r="CY154" s="19"/>
      <c r="CZ154" s="19"/>
      <c r="DA154" s="19"/>
      <c r="DB154" s="19"/>
      <c r="DC154" s="19"/>
      <c r="DD154" s="40"/>
      <c r="DE154" s="19"/>
      <c r="DF154" s="19"/>
      <c r="DG154" s="19"/>
      <c r="DH154" s="19"/>
      <c r="DI154" s="19"/>
      <c r="DJ154" s="19"/>
      <c r="DK154" s="19"/>
      <c r="DL154" s="19"/>
      <c r="DM154" s="40"/>
      <c r="DN154" s="19"/>
      <c r="DO154" s="19"/>
      <c r="DP154" s="19"/>
      <c r="DQ154" s="19"/>
      <c r="DR154" s="19"/>
      <c r="DS154" s="19"/>
      <c r="DT154" s="19"/>
      <c r="DU154" s="19"/>
      <c r="DV154" s="40"/>
      <c r="DW154" s="74">
        <f ca="1" t="shared" si="97"/>
        <v>5.05</v>
      </c>
      <c r="DX154" s="44">
        <f t="shared" si="90"/>
        <v>1</v>
      </c>
      <c r="DY154" s="44">
        <f ca="1" t="shared" si="77"/>
        <v>4.05</v>
      </c>
      <c r="DZ154" s="19">
        <f t="shared" si="78"/>
        <v>128</v>
      </c>
      <c r="EA154" s="19">
        <f t="shared" si="79"/>
        <v>0</v>
      </c>
      <c r="EB154" s="45">
        <f>J154+T154-S154+AD154-AB154+AP154-AN154+AY154-AW154+BH154-BF154+BQ154-BO154+BZ154-BX154+CI154-CG154+CR154-CP154+DB154-CZ154+DK154-DI154+DT154-DR154-CU154</f>
        <v>8</v>
      </c>
      <c r="EC154" s="46">
        <f t="shared" si="80"/>
        <v>128</v>
      </c>
      <c r="ED154" s="19">
        <f t="shared" si="81"/>
        <v>0</v>
      </c>
      <c r="EE154" s="19">
        <f t="shared" si="83"/>
        <v>0</v>
      </c>
      <c r="EF154" s="19">
        <f t="shared" si="84"/>
        <v>0</v>
      </c>
      <c r="EG154" s="19">
        <f t="shared" si="82"/>
        <v>0</v>
      </c>
    </row>
    <row r="155" hidden="1" customHeight="1" spans="1:137">
      <c r="A155" s="32">
        <f t="shared" si="98"/>
        <v>153</v>
      </c>
      <c r="B155" s="31" t="s">
        <v>360</v>
      </c>
      <c r="C155" s="32" t="s">
        <v>351</v>
      </c>
      <c r="D155" s="33" t="s">
        <v>354</v>
      </c>
      <c r="E155" s="33" t="s">
        <v>90</v>
      </c>
      <c r="F155" s="33" t="s">
        <v>355</v>
      </c>
      <c r="G155" s="68">
        <v>43913</v>
      </c>
      <c r="H155" s="59">
        <v>45292</v>
      </c>
      <c r="I155" s="59">
        <v>45658</v>
      </c>
      <c r="J155" s="19">
        <v>8</v>
      </c>
      <c r="K155" s="19">
        <f t="shared" si="95"/>
        <v>5</v>
      </c>
      <c r="L155" s="19">
        <v>3</v>
      </c>
      <c r="M155" s="73">
        <f t="shared" si="89"/>
        <v>2</v>
      </c>
      <c r="N155" s="19"/>
      <c r="O155" s="38">
        <v>2</v>
      </c>
      <c r="P155" s="39"/>
      <c r="Q155" s="19"/>
      <c r="R155" s="19"/>
      <c r="S155" s="19">
        <v>16</v>
      </c>
      <c r="T155" s="19">
        <v>8</v>
      </c>
      <c r="U155" s="19">
        <v>8</v>
      </c>
      <c r="V155" s="19"/>
      <c r="W155" s="40"/>
      <c r="X155" s="19"/>
      <c r="Y155" s="39"/>
      <c r="Z155" s="19"/>
      <c r="AA155" s="19"/>
      <c r="AB155" s="19"/>
      <c r="AC155" s="19"/>
      <c r="AD155" s="19"/>
      <c r="AE155" s="19"/>
      <c r="AF155" s="40"/>
      <c r="AG155" s="41">
        <f t="shared" si="99"/>
        <v>2</v>
      </c>
      <c r="AH155" s="41">
        <f t="shared" si="85"/>
        <v>0</v>
      </c>
      <c r="AI155" s="41">
        <f t="shared" si="86"/>
        <v>0</v>
      </c>
      <c r="AJ155" s="19"/>
      <c r="AK155" s="19"/>
      <c r="AL155" s="19"/>
      <c r="AM155" s="19"/>
      <c r="AN155" s="19"/>
      <c r="AO155" s="19">
        <v>24</v>
      </c>
      <c r="AP155" s="19"/>
      <c r="AQ155" s="19"/>
      <c r="AR155" s="40"/>
      <c r="AS155" s="19"/>
      <c r="AT155" s="19">
        <v>4</v>
      </c>
      <c r="AU155" s="19"/>
      <c r="AV155" s="19"/>
      <c r="AW155" s="19"/>
      <c r="AX155" s="19"/>
      <c r="AY155" s="19"/>
      <c r="AZ155" s="19"/>
      <c r="BA155" s="40"/>
      <c r="BB155" s="19"/>
      <c r="BC155" s="19"/>
      <c r="BD155" s="19"/>
      <c r="BE155" s="19"/>
      <c r="BF155" s="19"/>
      <c r="BG155" s="19"/>
      <c r="BH155" s="19"/>
      <c r="BI155" s="19"/>
      <c r="BJ155" s="40"/>
      <c r="BK155" s="19"/>
      <c r="BL155" s="19"/>
      <c r="BM155" s="19"/>
      <c r="BN155" s="19"/>
      <c r="BO155" s="19"/>
      <c r="BP155" s="19"/>
      <c r="BQ155" s="19"/>
      <c r="BR155" s="19"/>
      <c r="BS155" s="40"/>
      <c r="BT155" s="19"/>
      <c r="BU155" s="19">
        <v>4</v>
      </c>
      <c r="BV155" s="19"/>
      <c r="BW155" s="19"/>
      <c r="BX155" s="19"/>
      <c r="BY155" s="19"/>
      <c r="BZ155" s="19"/>
      <c r="CA155" s="19"/>
      <c r="CB155" s="40"/>
      <c r="CC155" s="19"/>
      <c r="CD155" s="19"/>
      <c r="CE155" s="19"/>
      <c r="CF155" s="19"/>
      <c r="CG155" s="19"/>
      <c r="CH155" s="19"/>
      <c r="CI155" s="19"/>
      <c r="CJ155" s="19"/>
      <c r="CK155" s="40"/>
      <c r="CL155" s="19">
        <v>0.5</v>
      </c>
      <c r="CM155" s="19"/>
      <c r="CN155" s="19"/>
      <c r="CO155" s="19"/>
      <c r="CP155" s="19"/>
      <c r="CQ155" s="19"/>
      <c r="CR155" s="19"/>
      <c r="CS155" s="19"/>
      <c r="CT155" s="40"/>
      <c r="CU155" s="19"/>
      <c r="CV155" s="19"/>
      <c r="CW155" s="19"/>
      <c r="CX155" s="19"/>
      <c r="CY155" s="19"/>
      <c r="CZ155" s="19"/>
      <c r="DA155" s="19"/>
      <c r="DB155" s="19"/>
      <c r="DC155" s="19"/>
      <c r="DD155" s="40"/>
      <c r="DE155" s="19"/>
      <c r="DF155" s="19"/>
      <c r="DG155" s="19"/>
      <c r="DH155" s="19"/>
      <c r="DI155" s="19"/>
      <c r="DJ155" s="19"/>
      <c r="DK155" s="19"/>
      <c r="DL155" s="19"/>
      <c r="DM155" s="40"/>
      <c r="DN155" s="19"/>
      <c r="DO155" s="19"/>
      <c r="DP155" s="19"/>
      <c r="DQ155" s="19"/>
      <c r="DR155" s="19"/>
      <c r="DS155" s="19"/>
      <c r="DT155" s="19"/>
      <c r="DU155" s="19"/>
      <c r="DV155" s="40"/>
      <c r="DW155" s="74">
        <f ca="1" t="shared" ref="DW155:DW162" si="100">ROUND((TODAY()-I155)/365*5,2)</f>
        <v>5.05</v>
      </c>
      <c r="DX155" s="44">
        <f t="shared" si="90"/>
        <v>0.5</v>
      </c>
      <c r="DY155" s="44">
        <f ca="1" t="shared" si="77"/>
        <v>4.55</v>
      </c>
      <c r="DZ155" s="19">
        <f t="shared" si="78"/>
        <v>40</v>
      </c>
      <c r="EA155" s="19">
        <f t="shared" si="79"/>
        <v>16</v>
      </c>
      <c r="EB155" s="45">
        <f t="shared" ref="EB155:EB167" si="101">J155+U155-S155+AD155-AB155+AP155-AN155+AY155-AW155+BH155-BF155+BQ155-BO155+BZ155-BX155+CI155-CG155+CR155-CP155+DB155-CZ155+DK155-DI155+DT155-DR155-CU155</f>
        <v>0</v>
      </c>
      <c r="EC155" s="46">
        <f t="shared" si="80"/>
        <v>32</v>
      </c>
      <c r="ED155" s="19">
        <f t="shared" si="81"/>
        <v>8</v>
      </c>
      <c r="EE155" s="19">
        <f t="shared" si="83"/>
        <v>0</v>
      </c>
      <c r="EF155" s="19">
        <f t="shared" si="84"/>
        <v>0</v>
      </c>
      <c r="EG155" s="19">
        <f t="shared" si="82"/>
        <v>0</v>
      </c>
    </row>
    <row r="156" hidden="1" customHeight="1" spans="1:137">
      <c r="A156" s="32">
        <f t="shared" si="98"/>
        <v>154</v>
      </c>
      <c r="B156" s="31" t="s">
        <v>361</v>
      </c>
      <c r="C156" s="32" t="s">
        <v>351</v>
      </c>
      <c r="D156" s="33" t="s">
        <v>357</v>
      </c>
      <c r="E156" s="33" t="s">
        <v>362</v>
      </c>
      <c r="F156" s="33" t="s">
        <v>298</v>
      </c>
      <c r="G156" s="68">
        <v>43936</v>
      </c>
      <c r="H156" s="59">
        <v>45292</v>
      </c>
      <c r="I156" s="59">
        <v>45658</v>
      </c>
      <c r="J156" s="19">
        <v>5</v>
      </c>
      <c r="K156" s="19">
        <f t="shared" si="95"/>
        <v>5</v>
      </c>
      <c r="L156" s="19">
        <v>0</v>
      </c>
      <c r="M156" s="73">
        <f t="shared" si="89"/>
        <v>5</v>
      </c>
      <c r="N156" s="19"/>
      <c r="O156" s="38">
        <v>5</v>
      </c>
      <c r="P156" s="39"/>
      <c r="Q156" s="19"/>
      <c r="R156" s="19"/>
      <c r="S156" s="19"/>
      <c r="T156" s="19">
        <v>16</v>
      </c>
      <c r="U156" s="19"/>
      <c r="V156" s="19"/>
      <c r="W156" s="40"/>
      <c r="X156" s="19"/>
      <c r="Y156" s="39"/>
      <c r="Z156" s="19"/>
      <c r="AA156" s="19"/>
      <c r="AB156" s="19"/>
      <c r="AC156" s="19">
        <v>8</v>
      </c>
      <c r="AD156" s="19"/>
      <c r="AE156" s="19"/>
      <c r="AF156" s="40"/>
      <c r="AG156" s="41">
        <f t="shared" si="99"/>
        <v>5</v>
      </c>
      <c r="AH156" s="41">
        <f t="shared" si="85"/>
        <v>0</v>
      </c>
      <c r="AI156" s="41">
        <f t="shared" si="86"/>
        <v>0</v>
      </c>
      <c r="AJ156" s="19"/>
      <c r="AK156" s="19"/>
      <c r="AL156" s="19"/>
      <c r="AM156" s="19"/>
      <c r="AN156" s="19"/>
      <c r="AO156" s="19">
        <v>24</v>
      </c>
      <c r="AP156" s="19"/>
      <c r="AQ156" s="19"/>
      <c r="AR156" s="40"/>
      <c r="AS156" s="19"/>
      <c r="AT156" s="19"/>
      <c r="AU156" s="19"/>
      <c r="AV156" s="19"/>
      <c r="AW156" s="19"/>
      <c r="AX156" s="19"/>
      <c r="AY156" s="19"/>
      <c r="AZ156" s="19"/>
      <c r="BA156" s="40"/>
      <c r="BB156" s="19"/>
      <c r="BC156" s="19"/>
      <c r="BD156" s="19"/>
      <c r="BE156" s="19"/>
      <c r="BF156" s="19"/>
      <c r="BG156" s="19"/>
      <c r="BH156" s="19"/>
      <c r="BI156" s="19"/>
      <c r="BJ156" s="40"/>
      <c r="BK156" s="19"/>
      <c r="BL156" s="19"/>
      <c r="BM156" s="19"/>
      <c r="BN156" s="19"/>
      <c r="BO156" s="19"/>
      <c r="BP156" s="19">
        <v>8</v>
      </c>
      <c r="BQ156" s="19"/>
      <c r="BR156" s="19"/>
      <c r="BS156" s="40"/>
      <c r="BT156" s="19"/>
      <c r="BU156" s="19"/>
      <c r="BV156" s="19"/>
      <c r="BW156" s="19"/>
      <c r="BX156" s="19"/>
      <c r="BY156" s="19"/>
      <c r="BZ156" s="19"/>
      <c r="CA156" s="19"/>
      <c r="CB156" s="40"/>
      <c r="CC156" s="19"/>
      <c r="CD156" s="19"/>
      <c r="CE156" s="19"/>
      <c r="CF156" s="19"/>
      <c r="CG156" s="19"/>
      <c r="CH156" s="19"/>
      <c r="CI156" s="19"/>
      <c r="CJ156" s="19"/>
      <c r="CK156" s="40"/>
      <c r="CL156" s="19"/>
      <c r="CM156" s="19"/>
      <c r="CN156" s="19"/>
      <c r="CO156" s="19"/>
      <c r="CP156" s="19"/>
      <c r="CQ156" s="19"/>
      <c r="CR156" s="19"/>
      <c r="CS156" s="19"/>
      <c r="CT156" s="40"/>
      <c r="CU156" s="19"/>
      <c r="CV156" s="19"/>
      <c r="CW156" s="19"/>
      <c r="CX156" s="19"/>
      <c r="CY156" s="19"/>
      <c r="CZ156" s="19"/>
      <c r="DA156" s="19"/>
      <c r="DB156" s="19"/>
      <c r="DC156" s="19"/>
      <c r="DD156" s="40"/>
      <c r="DE156" s="19"/>
      <c r="DF156" s="19"/>
      <c r="DG156" s="19"/>
      <c r="DH156" s="19"/>
      <c r="DI156" s="19"/>
      <c r="DJ156" s="19"/>
      <c r="DK156" s="19"/>
      <c r="DL156" s="19"/>
      <c r="DM156" s="40"/>
      <c r="DN156" s="19"/>
      <c r="DO156" s="19"/>
      <c r="DP156" s="19"/>
      <c r="DQ156" s="19"/>
      <c r="DR156" s="19"/>
      <c r="DS156" s="19"/>
      <c r="DT156" s="19"/>
      <c r="DU156" s="19"/>
      <c r="DV156" s="40"/>
      <c r="DW156" s="74">
        <f ca="1" t="shared" si="100"/>
        <v>5.05</v>
      </c>
      <c r="DX156" s="44">
        <f t="shared" si="90"/>
        <v>0</v>
      </c>
      <c r="DY156" s="44">
        <f ca="1" t="shared" si="77"/>
        <v>5.05</v>
      </c>
      <c r="DZ156" s="19">
        <f t="shared" si="78"/>
        <v>56</v>
      </c>
      <c r="EA156" s="19">
        <f t="shared" si="79"/>
        <v>0</v>
      </c>
      <c r="EB156" s="45">
        <f t="shared" si="101"/>
        <v>5</v>
      </c>
      <c r="EC156" s="46">
        <f t="shared" si="80"/>
        <v>56</v>
      </c>
      <c r="ED156" s="19">
        <f t="shared" si="81"/>
        <v>0</v>
      </c>
      <c r="EE156" s="19">
        <f t="shared" si="83"/>
        <v>0</v>
      </c>
      <c r="EF156" s="19">
        <f t="shared" si="84"/>
        <v>0</v>
      </c>
      <c r="EG156" s="19">
        <f t="shared" si="82"/>
        <v>0</v>
      </c>
    </row>
    <row r="157" hidden="1" customHeight="1" spans="1:137">
      <c r="A157" s="32">
        <f t="shared" si="98"/>
        <v>155</v>
      </c>
      <c r="B157" s="31" t="s">
        <v>363</v>
      </c>
      <c r="C157" s="32" t="s">
        <v>351</v>
      </c>
      <c r="D157" s="33" t="s">
        <v>357</v>
      </c>
      <c r="E157" s="33" t="s">
        <v>362</v>
      </c>
      <c r="F157" s="33" t="s">
        <v>298</v>
      </c>
      <c r="G157" s="68">
        <v>44165</v>
      </c>
      <c r="H157" s="59">
        <v>45292</v>
      </c>
      <c r="I157" s="59">
        <v>45658</v>
      </c>
      <c r="J157" s="19">
        <v>0</v>
      </c>
      <c r="K157" s="19">
        <f t="shared" si="95"/>
        <v>5</v>
      </c>
      <c r="L157" s="19">
        <v>0</v>
      </c>
      <c r="M157" s="73">
        <f t="shared" si="89"/>
        <v>5</v>
      </c>
      <c r="N157" s="19"/>
      <c r="O157" s="38">
        <v>3</v>
      </c>
      <c r="P157" s="39"/>
      <c r="Q157" s="19"/>
      <c r="R157" s="19"/>
      <c r="S157" s="19"/>
      <c r="T157" s="19">
        <v>8</v>
      </c>
      <c r="U157" s="19"/>
      <c r="V157" s="19"/>
      <c r="W157" s="40"/>
      <c r="X157" s="19">
        <v>2</v>
      </c>
      <c r="Y157" s="39"/>
      <c r="Z157" s="19"/>
      <c r="AA157" s="19"/>
      <c r="AB157" s="19"/>
      <c r="AC157" s="19">
        <v>8</v>
      </c>
      <c r="AD157" s="19"/>
      <c r="AE157" s="19"/>
      <c r="AF157" s="40"/>
      <c r="AG157" s="41">
        <f t="shared" si="99"/>
        <v>5</v>
      </c>
      <c r="AH157" s="41">
        <f t="shared" si="85"/>
        <v>0</v>
      </c>
      <c r="AI157" s="41">
        <f t="shared" si="86"/>
        <v>0</v>
      </c>
      <c r="AJ157" s="19"/>
      <c r="AK157" s="19"/>
      <c r="AL157" s="19"/>
      <c r="AM157" s="19"/>
      <c r="AN157" s="19"/>
      <c r="AO157" s="19"/>
      <c r="AP157" s="19"/>
      <c r="AQ157" s="19"/>
      <c r="AR157" s="40"/>
      <c r="AS157" s="19"/>
      <c r="AT157" s="19"/>
      <c r="AU157" s="19"/>
      <c r="AV157" s="19"/>
      <c r="AW157" s="19"/>
      <c r="AX157" s="19"/>
      <c r="AY157" s="19"/>
      <c r="AZ157" s="19"/>
      <c r="BA157" s="40"/>
      <c r="BB157" s="19"/>
      <c r="BC157" s="19"/>
      <c r="BD157" s="19">
        <v>2</v>
      </c>
      <c r="BE157" s="19"/>
      <c r="BF157" s="19"/>
      <c r="BG157" s="19"/>
      <c r="BH157" s="19"/>
      <c r="BI157" s="19"/>
      <c r="BJ157" s="40"/>
      <c r="BK157" s="19"/>
      <c r="BL157" s="19"/>
      <c r="BM157" s="19"/>
      <c r="BN157" s="19"/>
      <c r="BO157" s="19"/>
      <c r="BP157" s="19"/>
      <c r="BQ157" s="19"/>
      <c r="BR157" s="19"/>
      <c r="BS157" s="40"/>
      <c r="BT157" s="19"/>
      <c r="BU157" s="19"/>
      <c r="BV157" s="19"/>
      <c r="BW157" s="19"/>
      <c r="BX157" s="19"/>
      <c r="BY157" s="19">
        <v>5</v>
      </c>
      <c r="BZ157" s="19"/>
      <c r="CA157" s="19"/>
      <c r="CB157" s="40"/>
      <c r="CC157" s="19"/>
      <c r="CD157" s="19"/>
      <c r="CE157" s="19"/>
      <c r="CF157" s="19"/>
      <c r="CG157" s="19"/>
      <c r="CH157" s="19"/>
      <c r="CI157" s="19"/>
      <c r="CJ157" s="19"/>
      <c r="CK157" s="40"/>
      <c r="CL157" s="19"/>
      <c r="CM157" s="19"/>
      <c r="CN157" s="19"/>
      <c r="CO157" s="19"/>
      <c r="CP157" s="19"/>
      <c r="CQ157" s="19"/>
      <c r="CR157" s="19"/>
      <c r="CS157" s="19"/>
      <c r="CT157" s="40"/>
      <c r="CU157" s="19"/>
      <c r="CV157" s="19"/>
      <c r="CW157" s="19" t="s">
        <v>63</v>
      </c>
      <c r="CX157" s="19"/>
      <c r="CY157" s="19"/>
      <c r="CZ157" s="19"/>
      <c r="DA157" s="19"/>
      <c r="DB157" s="19"/>
      <c r="DC157" s="19"/>
      <c r="DD157" s="40"/>
      <c r="DE157" s="19"/>
      <c r="DF157" s="19"/>
      <c r="DG157" s="19"/>
      <c r="DH157" s="19"/>
      <c r="DI157" s="19"/>
      <c r="DJ157" s="19"/>
      <c r="DK157" s="19"/>
      <c r="DL157" s="19"/>
      <c r="DM157" s="40"/>
      <c r="DN157" s="19">
        <v>3</v>
      </c>
      <c r="DO157" s="19"/>
      <c r="DP157" s="19"/>
      <c r="DQ157" s="19"/>
      <c r="DR157" s="19"/>
      <c r="DS157" s="19"/>
      <c r="DT157" s="19"/>
      <c r="DU157" s="19"/>
      <c r="DV157" s="40"/>
      <c r="DW157" s="74">
        <f ca="1" t="shared" si="100"/>
        <v>5.05</v>
      </c>
      <c r="DX157" s="44">
        <f t="shared" si="90"/>
        <v>3</v>
      </c>
      <c r="DY157" s="44">
        <f ca="1" t="shared" si="77"/>
        <v>2.05</v>
      </c>
      <c r="DZ157" s="19">
        <f t="shared" si="78"/>
        <v>21</v>
      </c>
      <c r="EA157" s="19">
        <f t="shared" si="79"/>
        <v>0</v>
      </c>
      <c r="EB157" s="45">
        <f t="shared" si="101"/>
        <v>0</v>
      </c>
      <c r="EC157" s="46">
        <f t="shared" si="80"/>
        <v>21</v>
      </c>
      <c r="ED157" s="19">
        <f t="shared" si="81"/>
        <v>1</v>
      </c>
      <c r="EE157" s="19">
        <f t="shared" si="83"/>
        <v>2</v>
      </c>
      <c r="EF157" s="19">
        <f t="shared" si="84"/>
        <v>0</v>
      </c>
      <c r="EG157" s="19">
        <f t="shared" si="82"/>
        <v>0</v>
      </c>
    </row>
    <row r="158" hidden="1" customHeight="1" spans="1:137">
      <c r="A158" s="32">
        <f t="shared" si="98"/>
        <v>156</v>
      </c>
      <c r="B158" s="31" t="s">
        <v>364</v>
      </c>
      <c r="C158" s="32" t="s">
        <v>351</v>
      </c>
      <c r="D158" s="33" t="s">
        <v>357</v>
      </c>
      <c r="E158" s="33" t="s">
        <v>362</v>
      </c>
      <c r="F158" s="33" t="s">
        <v>294</v>
      </c>
      <c r="G158" s="68">
        <v>43922</v>
      </c>
      <c r="H158" s="59">
        <v>45292</v>
      </c>
      <c r="I158" s="59">
        <v>45658</v>
      </c>
      <c r="J158" s="19">
        <v>0</v>
      </c>
      <c r="K158" s="19">
        <f t="shared" si="95"/>
        <v>5</v>
      </c>
      <c r="L158" s="19">
        <v>5</v>
      </c>
      <c r="M158" s="73">
        <f t="shared" si="89"/>
        <v>0</v>
      </c>
      <c r="N158" s="19"/>
      <c r="O158" s="38">
        <v>3</v>
      </c>
      <c r="P158" s="39"/>
      <c r="Q158" s="19"/>
      <c r="R158" s="19"/>
      <c r="S158" s="19"/>
      <c r="T158" s="19"/>
      <c r="U158" s="19"/>
      <c r="V158" s="19"/>
      <c r="W158" s="40"/>
      <c r="X158" s="19"/>
      <c r="Y158" s="39"/>
      <c r="Z158" s="19"/>
      <c r="AA158" s="19"/>
      <c r="AB158" s="19"/>
      <c r="AC158" s="19"/>
      <c r="AD158" s="19"/>
      <c r="AE158" s="19"/>
      <c r="AF158" s="40"/>
      <c r="AG158" s="41">
        <f t="shared" si="99"/>
        <v>3</v>
      </c>
      <c r="AH158" s="41">
        <f t="shared" si="85"/>
        <v>-3</v>
      </c>
      <c r="AI158" s="41">
        <f t="shared" si="86"/>
        <v>-3</v>
      </c>
      <c r="AJ158" s="19">
        <v>1</v>
      </c>
      <c r="AK158" s="19"/>
      <c r="AL158" s="19"/>
      <c r="AM158" s="19"/>
      <c r="AN158" s="19"/>
      <c r="AO158" s="19"/>
      <c r="AP158" s="19"/>
      <c r="AQ158" s="19"/>
      <c r="AR158" s="40"/>
      <c r="AS158" s="19">
        <v>0.5</v>
      </c>
      <c r="AT158" s="19"/>
      <c r="AU158" s="19">
        <v>9</v>
      </c>
      <c r="AV158" s="19"/>
      <c r="AW158" s="19"/>
      <c r="AX158" s="19"/>
      <c r="AY158" s="19"/>
      <c r="AZ158" s="19"/>
      <c r="BA158" s="40"/>
      <c r="BB158" s="19">
        <v>1.5</v>
      </c>
      <c r="BC158" s="19"/>
      <c r="BD158" s="19"/>
      <c r="BE158" s="19"/>
      <c r="BF158" s="19"/>
      <c r="BG158" s="19"/>
      <c r="BH158" s="19"/>
      <c r="BI158" s="19"/>
      <c r="BJ158" s="40"/>
      <c r="BK158" s="19"/>
      <c r="BL158" s="19"/>
      <c r="BM158" s="19"/>
      <c r="BN158" s="19"/>
      <c r="BO158" s="19"/>
      <c r="BP158" s="19"/>
      <c r="BQ158" s="19"/>
      <c r="BR158" s="19"/>
      <c r="BS158" s="40"/>
      <c r="BT158" s="19"/>
      <c r="BU158" s="19"/>
      <c r="BV158" s="19"/>
      <c r="BW158" s="19"/>
      <c r="BX158" s="19"/>
      <c r="BY158" s="19"/>
      <c r="BZ158" s="19"/>
      <c r="CA158" s="19"/>
      <c r="CB158" s="40"/>
      <c r="CC158" s="19">
        <v>2.5</v>
      </c>
      <c r="CD158" s="19"/>
      <c r="CE158" s="19"/>
      <c r="CF158" s="19"/>
      <c r="CG158" s="19"/>
      <c r="CH158" s="19"/>
      <c r="CI158" s="19"/>
      <c r="CJ158" s="19"/>
      <c r="CK158" s="40"/>
      <c r="CL158" s="19">
        <v>1</v>
      </c>
      <c r="CM158" s="19"/>
      <c r="CN158" s="19"/>
      <c r="CO158" s="19"/>
      <c r="CP158" s="19"/>
      <c r="CQ158" s="19"/>
      <c r="CR158" s="19"/>
      <c r="CS158" s="19"/>
      <c r="CT158" s="40"/>
      <c r="CU158" s="19"/>
      <c r="CV158" s="19"/>
      <c r="CW158" s="19"/>
      <c r="CX158" s="19"/>
      <c r="CY158" s="19"/>
      <c r="CZ158" s="19"/>
      <c r="DA158" s="19"/>
      <c r="DB158" s="19"/>
      <c r="DC158" s="19"/>
      <c r="DD158" s="40"/>
      <c r="DE158" s="19">
        <v>0.5</v>
      </c>
      <c r="DF158" s="19">
        <v>8</v>
      </c>
      <c r="DG158" s="19"/>
      <c r="DH158" s="19"/>
      <c r="DI158" s="19"/>
      <c r="DJ158" s="19"/>
      <c r="DK158" s="19"/>
      <c r="DL158" s="19"/>
      <c r="DM158" s="40"/>
      <c r="DN158" s="19"/>
      <c r="DO158" s="19"/>
      <c r="DP158" s="19"/>
      <c r="DQ158" s="19"/>
      <c r="DR158" s="19"/>
      <c r="DS158" s="19"/>
      <c r="DT158" s="19"/>
      <c r="DU158" s="19"/>
      <c r="DV158" s="40"/>
      <c r="DW158" s="69">
        <f ca="1">ROUND((TODAY()-I158)/365*5,2)*2</f>
        <v>10.1</v>
      </c>
      <c r="DX158" s="44">
        <f t="shared" si="90"/>
        <v>10</v>
      </c>
      <c r="DY158" s="44">
        <f ca="1" t="shared" si="77"/>
        <v>0.0999999999999996</v>
      </c>
      <c r="DZ158" s="19">
        <f t="shared" si="78"/>
        <v>0</v>
      </c>
      <c r="EA158" s="19">
        <f t="shared" si="79"/>
        <v>0</v>
      </c>
      <c r="EB158" s="45">
        <f t="shared" si="101"/>
        <v>0</v>
      </c>
      <c r="EC158" s="46">
        <f t="shared" si="80"/>
        <v>0</v>
      </c>
      <c r="ED158" s="19">
        <f t="shared" si="81"/>
        <v>8</v>
      </c>
      <c r="EE158" s="19">
        <f t="shared" si="83"/>
        <v>9</v>
      </c>
      <c r="EF158" s="19">
        <f t="shared" si="84"/>
        <v>0</v>
      </c>
      <c r="EG158" s="19">
        <f t="shared" si="82"/>
        <v>0</v>
      </c>
    </row>
    <row r="159" hidden="1" customHeight="1" spans="1:137">
      <c r="A159" s="32">
        <f t="shared" si="98"/>
        <v>157</v>
      </c>
      <c r="B159" s="31" t="s">
        <v>365</v>
      </c>
      <c r="C159" s="32" t="s">
        <v>351</v>
      </c>
      <c r="D159" s="33" t="s">
        <v>354</v>
      </c>
      <c r="E159" s="33" t="s">
        <v>90</v>
      </c>
      <c r="F159" s="33" t="s">
        <v>366</v>
      </c>
      <c r="G159" s="68">
        <v>44113</v>
      </c>
      <c r="H159" s="59">
        <v>45292</v>
      </c>
      <c r="I159" s="59">
        <v>45658</v>
      </c>
      <c r="J159" s="19">
        <v>0</v>
      </c>
      <c r="K159" s="19">
        <f t="shared" si="95"/>
        <v>5</v>
      </c>
      <c r="L159" s="19">
        <v>2</v>
      </c>
      <c r="M159" s="73">
        <f t="shared" si="89"/>
        <v>3</v>
      </c>
      <c r="N159" s="19"/>
      <c r="O159" s="38">
        <v>2</v>
      </c>
      <c r="P159" s="39"/>
      <c r="Q159" s="19"/>
      <c r="R159" s="19">
        <v>0.5</v>
      </c>
      <c r="S159" s="19"/>
      <c r="T159" s="19"/>
      <c r="U159" s="19"/>
      <c r="V159" s="19"/>
      <c r="W159" s="40"/>
      <c r="X159" s="19">
        <v>1</v>
      </c>
      <c r="Y159" s="39"/>
      <c r="Z159" s="19"/>
      <c r="AA159" s="41"/>
      <c r="AB159" s="19"/>
      <c r="AC159" s="19"/>
      <c r="AD159" s="19"/>
      <c r="AE159" s="19"/>
      <c r="AF159" s="40"/>
      <c r="AG159" s="41">
        <f t="shared" si="99"/>
        <v>3</v>
      </c>
      <c r="AH159" s="41">
        <f t="shared" si="85"/>
        <v>0</v>
      </c>
      <c r="AI159" s="41">
        <f t="shared" si="86"/>
        <v>0</v>
      </c>
      <c r="AJ159" s="19"/>
      <c r="AK159" s="19"/>
      <c r="AL159" s="19"/>
      <c r="AM159" s="41"/>
      <c r="AN159" s="19"/>
      <c r="AO159" s="19"/>
      <c r="AP159" s="19"/>
      <c r="AQ159" s="19"/>
      <c r="AR159" s="40"/>
      <c r="AS159" s="19"/>
      <c r="AT159" s="19"/>
      <c r="AU159" s="19"/>
      <c r="AV159" s="41"/>
      <c r="AW159" s="19"/>
      <c r="AX159" s="19"/>
      <c r="AY159" s="19"/>
      <c r="AZ159" s="19"/>
      <c r="BA159" s="40"/>
      <c r="BB159" s="19"/>
      <c r="BC159" s="19"/>
      <c r="BD159" s="19"/>
      <c r="BE159" s="41"/>
      <c r="BF159" s="19"/>
      <c r="BG159" s="19"/>
      <c r="BH159" s="19"/>
      <c r="BI159" s="19"/>
      <c r="BJ159" s="40"/>
      <c r="BK159" s="19"/>
      <c r="BL159" s="19"/>
      <c r="BM159" s="19"/>
      <c r="BN159" s="66"/>
      <c r="BO159" s="19"/>
      <c r="BP159" s="19"/>
      <c r="BQ159" s="19"/>
      <c r="BR159" s="19"/>
      <c r="BS159" s="40"/>
      <c r="BT159" s="19"/>
      <c r="BU159" s="19"/>
      <c r="BV159" s="19"/>
      <c r="BW159" s="41"/>
      <c r="BX159" s="19"/>
      <c r="BY159" s="19"/>
      <c r="BZ159" s="19"/>
      <c r="CA159" s="19"/>
      <c r="CB159" s="40"/>
      <c r="CC159" s="19"/>
      <c r="CD159" s="19"/>
      <c r="CE159" s="19"/>
      <c r="CF159" s="19"/>
      <c r="CG159" s="19"/>
      <c r="CH159" s="19"/>
      <c r="CI159" s="19"/>
      <c r="CJ159" s="19">
        <v>1.5</v>
      </c>
      <c r="CK159" s="40"/>
      <c r="CL159" s="19">
        <v>0.5</v>
      </c>
      <c r="CM159" s="19"/>
      <c r="CN159" s="19"/>
      <c r="CO159" s="19"/>
      <c r="CP159" s="19"/>
      <c r="CQ159" s="19"/>
      <c r="CR159" s="19"/>
      <c r="CS159" s="19">
        <v>1</v>
      </c>
      <c r="CT159" s="40"/>
      <c r="CU159" s="19"/>
      <c r="CV159" s="19" t="s">
        <v>63</v>
      </c>
      <c r="CW159" s="19"/>
      <c r="CX159" s="19"/>
      <c r="CY159" s="19"/>
      <c r="CZ159" s="19"/>
      <c r="DA159" s="19"/>
      <c r="DB159" s="19"/>
      <c r="DC159" s="19"/>
      <c r="DD159" s="40"/>
      <c r="DE159" s="19"/>
      <c r="DF159" s="19"/>
      <c r="DG159" s="19"/>
      <c r="DH159" s="19"/>
      <c r="DI159" s="19"/>
      <c r="DJ159" s="19"/>
      <c r="DK159" s="19"/>
      <c r="DL159" s="19"/>
      <c r="DM159" s="40"/>
      <c r="DN159" s="19"/>
      <c r="DO159" s="19"/>
      <c r="DP159" s="19"/>
      <c r="DQ159" s="19"/>
      <c r="DR159" s="19"/>
      <c r="DS159" s="19"/>
      <c r="DT159" s="19"/>
      <c r="DU159" s="19">
        <v>1</v>
      </c>
      <c r="DV159" s="40"/>
      <c r="DW159" s="74">
        <f ca="1" t="shared" si="100"/>
        <v>5.05</v>
      </c>
      <c r="DX159" s="44">
        <f t="shared" si="90"/>
        <v>1.5</v>
      </c>
      <c r="DY159" s="44">
        <f ca="1" t="shared" si="77"/>
        <v>3.55</v>
      </c>
      <c r="DZ159" s="19">
        <f t="shared" si="78"/>
        <v>0</v>
      </c>
      <c r="EA159" s="19">
        <f t="shared" si="79"/>
        <v>0</v>
      </c>
      <c r="EB159" s="45">
        <f t="shared" si="101"/>
        <v>0</v>
      </c>
      <c r="EC159" s="46">
        <f t="shared" si="80"/>
        <v>0</v>
      </c>
      <c r="ED159" s="19">
        <f t="shared" si="81"/>
        <v>0</v>
      </c>
      <c r="EE159" s="19">
        <f t="shared" si="83"/>
        <v>0</v>
      </c>
      <c r="EF159" s="19">
        <f t="shared" si="84"/>
        <v>0.5</v>
      </c>
      <c r="EG159" s="19">
        <f t="shared" si="82"/>
        <v>3.5</v>
      </c>
    </row>
    <row r="160" hidden="1" customHeight="1" spans="1:137">
      <c r="A160" s="32">
        <f t="shared" ref="A160:A171" si="102">ROW()-2</f>
        <v>158</v>
      </c>
      <c r="B160" s="31" t="s">
        <v>367</v>
      </c>
      <c r="C160" s="32" t="s">
        <v>351</v>
      </c>
      <c r="D160" s="33" t="s">
        <v>368</v>
      </c>
      <c r="E160" s="33" t="s">
        <v>369</v>
      </c>
      <c r="F160" s="33" t="s">
        <v>243</v>
      </c>
      <c r="G160" s="68">
        <v>42562</v>
      </c>
      <c r="H160" s="59">
        <v>45292</v>
      </c>
      <c r="I160" s="59">
        <v>45658</v>
      </c>
      <c r="J160" s="19">
        <v>0</v>
      </c>
      <c r="K160" s="19">
        <f t="shared" si="95"/>
        <v>5</v>
      </c>
      <c r="L160" s="19">
        <v>4</v>
      </c>
      <c r="M160" s="73">
        <f t="shared" si="89"/>
        <v>1</v>
      </c>
      <c r="N160" s="19"/>
      <c r="O160" s="38">
        <v>2</v>
      </c>
      <c r="P160" s="39"/>
      <c r="Q160" s="19"/>
      <c r="R160" s="19"/>
      <c r="S160" s="19">
        <v>8</v>
      </c>
      <c r="T160" s="19"/>
      <c r="U160" s="19">
        <v>8</v>
      </c>
      <c r="V160" s="19">
        <v>2</v>
      </c>
      <c r="W160" s="40"/>
      <c r="X160" s="19">
        <v>1</v>
      </c>
      <c r="Y160" s="39"/>
      <c r="Z160" s="19"/>
      <c r="AA160" s="19"/>
      <c r="AB160" s="19"/>
      <c r="AC160" s="19"/>
      <c r="AD160" s="19"/>
      <c r="AE160" s="19"/>
      <c r="AF160" s="40"/>
      <c r="AG160" s="41">
        <f t="shared" si="99"/>
        <v>3</v>
      </c>
      <c r="AH160" s="41">
        <f t="shared" si="85"/>
        <v>-2</v>
      </c>
      <c r="AI160" s="41">
        <f t="shared" si="86"/>
        <v>-2</v>
      </c>
      <c r="AJ160" s="19">
        <v>1</v>
      </c>
      <c r="AK160" s="19"/>
      <c r="AL160" s="19"/>
      <c r="AM160" s="19"/>
      <c r="AN160" s="19"/>
      <c r="AO160" s="19"/>
      <c r="AP160" s="19"/>
      <c r="AQ160" s="19">
        <v>1</v>
      </c>
      <c r="AR160" s="40"/>
      <c r="AS160" s="19"/>
      <c r="AT160" s="19"/>
      <c r="AU160" s="19"/>
      <c r="AV160" s="19"/>
      <c r="AW160" s="19"/>
      <c r="AX160" s="19"/>
      <c r="AY160" s="19"/>
      <c r="AZ160" s="19"/>
      <c r="BA160" s="40"/>
      <c r="BB160" s="19"/>
      <c r="BC160" s="19"/>
      <c r="BD160" s="19"/>
      <c r="BE160" s="19"/>
      <c r="BF160" s="19"/>
      <c r="BG160" s="19"/>
      <c r="BH160" s="19"/>
      <c r="BI160" s="19"/>
      <c r="BJ160" s="40"/>
      <c r="BK160" s="19">
        <v>2</v>
      </c>
      <c r="BL160" s="19">
        <v>8</v>
      </c>
      <c r="BM160" s="19"/>
      <c r="BN160" s="19"/>
      <c r="BO160" s="19"/>
      <c r="BP160" s="19"/>
      <c r="BQ160" s="19"/>
      <c r="BR160" s="19"/>
      <c r="BS160" s="40"/>
      <c r="BT160" s="19"/>
      <c r="BU160" s="19"/>
      <c r="BV160" s="19">
        <v>1.5</v>
      </c>
      <c r="BW160" s="19"/>
      <c r="BX160" s="19"/>
      <c r="BY160" s="19"/>
      <c r="BZ160" s="19"/>
      <c r="CA160" s="19"/>
      <c r="CB160" s="40"/>
      <c r="CC160" s="19"/>
      <c r="CD160" s="19">
        <v>12</v>
      </c>
      <c r="CE160" s="19">
        <v>0.5</v>
      </c>
      <c r="CF160" s="19"/>
      <c r="CG160" s="19"/>
      <c r="CH160" s="19"/>
      <c r="CJ160" s="19"/>
      <c r="CK160" s="40"/>
      <c r="CL160" s="19"/>
      <c r="CM160" s="19"/>
      <c r="CN160" s="19"/>
      <c r="CO160" s="19"/>
      <c r="CP160" s="19">
        <v>8</v>
      </c>
      <c r="CQ160" s="19"/>
      <c r="CR160" s="19">
        <v>8</v>
      </c>
      <c r="CS160" s="19"/>
      <c r="CT160" s="40"/>
      <c r="CU160" s="19"/>
      <c r="CV160" s="19"/>
      <c r="CW160" s="19"/>
      <c r="CX160" s="19"/>
      <c r="CY160" s="19"/>
      <c r="CZ160" s="19"/>
      <c r="DA160" s="19"/>
      <c r="DB160" s="19"/>
      <c r="DC160" s="19">
        <v>1</v>
      </c>
      <c r="DD160" s="40"/>
      <c r="DE160" s="19"/>
      <c r="DF160" s="19"/>
      <c r="DG160" s="19"/>
      <c r="DH160" s="19"/>
      <c r="DI160" s="19">
        <v>8</v>
      </c>
      <c r="DJ160" s="19"/>
      <c r="DK160" s="19">
        <v>8</v>
      </c>
      <c r="DL160" s="19" t="s">
        <v>73</v>
      </c>
      <c r="DM160" s="40"/>
      <c r="DN160" s="19"/>
      <c r="DO160" s="19">
        <v>8</v>
      </c>
      <c r="DP160" s="19"/>
      <c r="DQ160" s="19"/>
      <c r="DR160" s="19"/>
      <c r="DS160" s="19"/>
      <c r="DT160" s="19"/>
      <c r="DU160" s="19"/>
      <c r="DV160" s="40"/>
      <c r="DW160" s="74">
        <f ca="1" t="shared" si="100"/>
        <v>5.05</v>
      </c>
      <c r="DX160" s="44">
        <f t="shared" si="90"/>
        <v>5</v>
      </c>
      <c r="DY160" s="44">
        <f ca="1" t="shared" si="77"/>
        <v>0.0499999999999998</v>
      </c>
      <c r="DZ160" s="19">
        <f>T160+U160+AC160+AD160+AO160+AP160+AX160+AY160++BG160+BH160+BP160+BQ160+BY160+BZ160+CH160+CJ160+CQ160+CR160+DA160+DB160+DJ160+DK160+DS160+DT160</f>
        <v>24</v>
      </c>
      <c r="EA160" s="19">
        <f t="shared" si="79"/>
        <v>24</v>
      </c>
      <c r="EB160" s="45">
        <f>J160+U160-S160+AD160-AB160+AP160-AN160+AY160-AW160+BH160-BF160+BQ160-BO160+BZ160-BX160+CJ160-CG160+CR160-CP160+DB160-CZ160+DK160-DI160+DT160-DR160-CU160</f>
        <v>0</v>
      </c>
      <c r="EC160" s="46">
        <f t="shared" si="80"/>
        <v>0</v>
      </c>
      <c r="ED160" s="19">
        <f t="shared" si="81"/>
        <v>28</v>
      </c>
      <c r="EE160" s="19">
        <f t="shared" si="83"/>
        <v>2</v>
      </c>
      <c r="EF160" s="19">
        <f t="shared" si="84"/>
        <v>0</v>
      </c>
      <c r="EG160" s="19" t="e">
        <f>V160+AE160+AQ160+AZ160+BI160+BR160+CA160+#REF!+CS160+DC160+DL160+DU160</f>
        <v>#REF!</v>
      </c>
    </row>
    <row r="161" hidden="1" customHeight="1" spans="1:137">
      <c r="A161" s="32">
        <f t="shared" si="102"/>
        <v>159</v>
      </c>
      <c r="B161" s="31" t="s">
        <v>370</v>
      </c>
      <c r="C161" s="32" t="s">
        <v>351</v>
      </c>
      <c r="D161" s="33" t="s">
        <v>371</v>
      </c>
      <c r="E161" s="33" t="s">
        <v>372</v>
      </c>
      <c r="F161" s="33" t="s">
        <v>243</v>
      </c>
      <c r="G161" s="68">
        <v>43709</v>
      </c>
      <c r="H161" s="59">
        <v>45292</v>
      </c>
      <c r="I161" s="59">
        <v>45658</v>
      </c>
      <c r="J161" s="19">
        <v>0</v>
      </c>
      <c r="K161" s="19">
        <f t="shared" si="95"/>
        <v>5</v>
      </c>
      <c r="L161" s="19">
        <v>1</v>
      </c>
      <c r="M161" s="73">
        <f t="shared" si="89"/>
        <v>4</v>
      </c>
      <c r="N161" s="19"/>
      <c r="O161" s="38">
        <v>4</v>
      </c>
      <c r="P161" s="39"/>
      <c r="Q161" s="19"/>
      <c r="R161" s="19"/>
      <c r="S161" s="19">
        <v>8</v>
      </c>
      <c r="T161" s="19"/>
      <c r="U161" s="19">
        <v>8</v>
      </c>
      <c r="V161" s="19"/>
      <c r="W161" s="40"/>
      <c r="X161" s="19"/>
      <c r="Y161" s="39"/>
      <c r="Z161" s="19"/>
      <c r="AA161" s="19"/>
      <c r="AB161" s="19"/>
      <c r="AC161" s="19"/>
      <c r="AD161" s="19"/>
      <c r="AE161" s="19"/>
      <c r="AF161" s="40"/>
      <c r="AG161" s="41">
        <f t="shared" si="99"/>
        <v>4</v>
      </c>
      <c r="AH161" s="41">
        <f t="shared" si="85"/>
        <v>0</v>
      </c>
      <c r="AI161" s="41">
        <f t="shared" si="86"/>
        <v>0</v>
      </c>
      <c r="AJ161" s="19"/>
      <c r="AK161" s="19"/>
      <c r="AL161" s="19"/>
      <c r="AM161" s="19"/>
      <c r="AN161" s="19"/>
      <c r="AO161" s="19"/>
      <c r="AP161" s="19"/>
      <c r="AQ161" s="19"/>
      <c r="AR161" s="40"/>
      <c r="AS161" s="19">
        <v>0.5</v>
      </c>
      <c r="AT161" s="19"/>
      <c r="AU161" s="19"/>
      <c r="AV161" s="19"/>
      <c r="AW161" s="19"/>
      <c r="AX161" s="19"/>
      <c r="AY161" s="19"/>
      <c r="AZ161" s="19"/>
      <c r="BA161" s="40"/>
      <c r="BB161" s="19"/>
      <c r="BC161" s="19"/>
      <c r="BD161" s="19"/>
      <c r="BE161" s="19"/>
      <c r="BF161" s="19"/>
      <c r="BG161" s="19"/>
      <c r="BH161" s="19"/>
      <c r="BI161" s="19"/>
      <c r="BJ161" s="40"/>
      <c r="BK161" s="19">
        <v>1</v>
      </c>
      <c r="BL161" s="19"/>
      <c r="BM161" s="19"/>
      <c r="BN161" s="19"/>
      <c r="BO161" s="19"/>
      <c r="BP161" s="19"/>
      <c r="BQ161" s="19"/>
      <c r="BR161" s="19"/>
      <c r="BS161" s="40"/>
      <c r="BT161" s="19"/>
      <c r="BU161" s="19"/>
      <c r="BV161" s="19"/>
      <c r="BW161" s="19"/>
      <c r="BX161" s="19"/>
      <c r="BY161" s="19"/>
      <c r="BZ161" s="19"/>
      <c r="CA161" s="19"/>
      <c r="CB161" s="40"/>
      <c r="CC161" s="19"/>
      <c r="CD161" s="19"/>
      <c r="CE161" s="19"/>
      <c r="CF161" s="19"/>
      <c r="CG161" s="19"/>
      <c r="CH161" s="19"/>
      <c r="CI161" s="19"/>
      <c r="CJ161" s="19"/>
      <c r="CK161" s="40"/>
      <c r="CL161" s="19"/>
      <c r="CM161" s="19"/>
      <c r="CN161" s="19"/>
      <c r="CO161" s="19"/>
      <c r="CP161" s="19">
        <v>16</v>
      </c>
      <c r="CQ161" s="19"/>
      <c r="CR161" s="19">
        <v>16</v>
      </c>
      <c r="CS161" s="19"/>
      <c r="CT161" s="40"/>
      <c r="CU161" s="19"/>
      <c r="CV161" s="19"/>
      <c r="CW161" s="19"/>
      <c r="CX161" s="19"/>
      <c r="CY161" s="19"/>
      <c r="CZ161" s="19"/>
      <c r="DA161" s="19"/>
      <c r="DB161" s="19"/>
      <c r="DC161" s="19"/>
      <c r="DD161" s="40"/>
      <c r="DE161" s="19"/>
      <c r="DF161" s="19"/>
      <c r="DG161" s="19"/>
      <c r="DH161" s="19"/>
      <c r="DI161" s="19"/>
      <c r="DJ161" s="19"/>
      <c r="DK161" s="19"/>
      <c r="DL161" s="19"/>
      <c r="DM161" s="40"/>
      <c r="DN161" s="19"/>
      <c r="DO161" s="19"/>
      <c r="DP161" s="19"/>
      <c r="DQ161" s="19"/>
      <c r="DR161" s="19"/>
      <c r="DS161" s="19"/>
      <c r="DT161" s="19"/>
      <c r="DU161" s="19"/>
      <c r="DV161" s="40"/>
      <c r="DW161" s="74">
        <f ca="1" t="shared" si="100"/>
        <v>5.05</v>
      </c>
      <c r="DX161" s="44">
        <f t="shared" si="90"/>
        <v>1.5</v>
      </c>
      <c r="DY161" s="44">
        <f ca="1" t="shared" si="77"/>
        <v>3.55</v>
      </c>
      <c r="DZ161" s="19">
        <f t="shared" si="78"/>
        <v>24</v>
      </c>
      <c r="EA161" s="19">
        <f t="shared" si="79"/>
        <v>24</v>
      </c>
      <c r="EB161" s="45">
        <f t="shared" si="101"/>
        <v>0</v>
      </c>
      <c r="EC161" s="46">
        <f t="shared" si="80"/>
        <v>0</v>
      </c>
      <c r="ED161" s="19">
        <f t="shared" si="81"/>
        <v>0</v>
      </c>
      <c r="EE161" s="19">
        <f t="shared" si="83"/>
        <v>0</v>
      </c>
      <c r="EF161" s="19">
        <f t="shared" si="84"/>
        <v>0</v>
      </c>
      <c r="EG161" s="19">
        <f t="shared" si="82"/>
        <v>0</v>
      </c>
    </row>
    <row r="162" hidden="1" customHeight="1" spans="1:137">
      <c r="A162" s="32">
        <f t="shared" si="102"/>
        <v>160</v>
      </c>
      <c r="B162" s="31" t="s">
        <v>373</v>
      </c>
      <c r="C162" s="32" t="s">
        <v>351</v>
      </c>
      <c r="D162" s="33" t="s">
        <v>371</v>
      </c>
      <c r="E162" s="33" t="s">
        <v>374</v>
      </c>
      <c r="F162" s="33" t="s">
        <v>235</v>
      </c>
      <c r="G162" s="68">
        <v>44113</v>
      </c>
      <c r="H162" s="59">
        <v>45292</v>
      </c>
      <c r="I162" s="59">
        <v>45658</v>
      </c>
      <c r="J162" s="19">
        <v>0</v>
      </c>
      <c r="K162" s="19">
        <f t="shared" si="95"/>
        <v>5</v>
      </c>
      <c r="L162" s="19">
        <v>0</v>
      </c>
      <c r="M162" s="73">
        <f t="shared" si="89"/>
        <v>5</v>
      </c>
      <c r="N162" s="19"/>
      <c r="O162" s="38">
        <v>2</v>
      </c>
      <c r="P162" s="39"/>
      <c r="Q162" s="19"/>
      <c r="R162" s="19"/>
      <c r="S162" s="19">
        <v>24</v>
      </c>
      <c r="T162" s="19"/>
      <c r="U162" s="19">
        <v>24</v>
      </c>
      <c r="V162" s="19"/>
      <c r="W162" s="40"/>
      <c r="X162" s="19">
        <v>3</v>
      </c>
      <c r="Y162" s="39">
        <v>16</v>
      </c>
      <c r="Z162" s="19"/>
      <c r="AA162" s="19"/>
      <c r="AB162" s="19"/>
      <c r="AC162" s="19"/>
      <c r="AD162" s="19"/>
      <c r="AE162" s="19"/>
      <c r="AF162" s="40"/>
      <c r="AG162" s="41">
        <f t="shared" si="99"/>
        <v>5</v>
      </c>
      <c r="AH162" s="41">
        <f t="shared" si="85"/>
        <v>0</v>
      </c>
      <c r="AI162" s="41">
        <f t="shared" si="86"/>
        <v>0</v>
      </c>
      <c r="AJ162" s="19"/>
      <c r="AK162" s="19"/>
      <c r="AL162" s="19"/>
      <c r="AM162" s="19"/>
      <c r="AN162" s="19"/>
      <c r="AO162" s="19"/>
      <c r="AP162" s="19"/>
      <c r="AQ162" s="19"/>
      <c r="AR162" s="40"/>
      <c r="AS162" s="19"/>
      <c r="AT162" s="19"/>
      <c r="AU162" s="19"/>
      <c r="AV162" s="19"/>
      <c r="AW162" s="19"/>
      <c r="AX162" s="19"/>
      <c r="AY162" s="19"/>
      <c r="AZ162" s="19"/>
      <c r="BA162" s="40"/>
      <c r="BB162" s="19"/>
      <c r="BC162" s="19"/>
      <c r="BD162" s="19"/>
      <c r="BE162" s="19"/>
      <c r="BF162" s="19"/>
      <c r="BG162" s="19"/>
      <c r="BH162" s="19"/>
      <c r="BI162" s="19"/>
      <c r="BJ162" s="40"/>
      <c r="BK162" s="19"/>
      <c r="BL162" s="19">
        <v>8</v>
      </c>
      <c r="BM162" s="19"/>
      <c r="BN162" s="19"/>
      <c r="BO162" s="19"/>
      <c r="BP162" s="19"/>
      <c r="BQ162" s="19"/>
      <c r="BR162" s="19"/>
      <c r="BS162" s="40"/>
      <c r="BT162" s="19"/>
      <c r="BU162" s="19"/>
      <c r="BV162" s="19"/>
      <c r="BW162" s="19"/>
      <c r="BX162" s="19"/>
      <c r="BY162" s="19"/>
      <c r="BZ162" s="19"/>
      <c r="CA162" s="19"/>
      <c r="CB162" s="40"/>
      <c r="CC162" s="19"/>
      <c r="CD162" s="19"/>
      <c r="CE162" s="19"/>
      <c r="CF162" s="19"/>
      <c r="CG162" s="19"/>
      <c r="CH162" s="19"/>
      <c r="CI162" s="19"/>
      <c r="CJ162" s="19"/>
      <c r="CK162" s="40"/>
      <c r="CL162" s="19"/>
      <c r="CM162" s="19"/>
      <c r="CN162" s="19"/>
      <c r="CO162" s="19"/>
      <c r="CP162" s="19">
        <v>8</v>
      </c>
      <c r="CQ162" s="19"/>
      <c r="CR162" s="19">
        <v>8</v>
      </c>
      <c r="CS162" s="19"/>
      <c r="CT162" s="40"/>
      <c r="CU162" s="19"/>
      <c r="CV162" s="19"/>
      <c r="CW162" s="19"/>
      <c r="CX162" s="19"/>
      <c r="CY162" s="19"/>
      <c r="CZ162" s="19"/>
      <c r="DA162" s="19"/>
      <c r="DB162" s="19"/>
      <c r="DC162" s="19"/>
      <c r="DD162" s="40"/>
      <c r="DE162" s="19"/>
      <c r="DF162" s="19"/>
      <c r="DG162" s="19"/>
      <c r="DH162" s="19"/>
      <c r="DI162" s="19"/>
      <c r="DJ162" s="19"/>
      <c r="DK162" s="19"/>
      <c r="DL162" s="19"/>
      <c r="DM162" s="40"/>
      <c r="DN162" s="19"/>
      <c r="DO162" s="19"/>
      <c r="DP162" s="19"/>
      <c r="DQ162" s="19"/>
      <c r="DR162" s="19"/>
      <c r="DS162" s="19"/>
      <c r="DT162" s="19"/>
      <c r="DU162" s="19"/>
      <c r="DV162" s="40"/>
      <c r="DW162" s="74">
        <f ca="1" t="shared" si="100"/>
        <v>5.05</v>
      </c>
      <c r="DX162" s="44">
        <f t="shared" si="90"/>
        <v>0</v>
      </c>
      <c r="DY162" s="44">
        <f ca="1" t="shared" si="77"/>
        <v>5.05</v>
      </c>
      <c r="DZ162" s="19">
        <f t="shared" si="78"/>
        <v>32</v>
      </c>
      <c r="EA162" s="19">
        <f t="shared" si="79"/>
        <v>32</v>
      </c>
      <c r="EB162" s="45">
        <f t="shared" si="101"/>
        <v>0</v>
      </c>
      <c r="EC162" s="46">
        <f t="shared" si="80"/>
        <v>0</v>
      </c>
      <c r="ED162" s="19">
        <f t="shared" si="81"/>
        <v>24</v>
      </c>
      <c r="EE162" s="19">
        <f t="shared" si="83"/>
        <v>0</v>
      </c>
      <c r="EF162" s="19">
        <f t="shared" si="84"/>
        <v>0</v>
      </c>
      <c r="EG162" s="19">
        <f t="shared" si="82"/>
        <v>0</v>
      </c>
    </row>
    <row r="163" hidden="1" customHeight="1" spans="1:137">
      <c r="A163" s="32">
        <f t="shared" si="102"/>
        <v>161</v>
      </c>
      <c r="B163" s="31" t="s">
        <v>375</v>
      </c>
      <c r="C163" s="32" t="s">
        <v>351</v>
      </c>
      <c r="D163" s="33" t="s">
        <v>371</v>
      </c>
      <c r="E163" s="33" t="s">
        <v>54</v>
      </c>
      <c r="F163" s="33" t="s">
        <v>309</v>
      </c>
      <c r="G163" s="68">
        <v>41640</v>
      </c>
      <c r="H163" s="59">
        <v>45292</v>
      </c>
      <c r="I163" s="59">
        <v>45658</v>
      </c>
      <c r="J163" s="19">
        <v>0</v>
      </c>
      <c r="K163" s="19">
        <f>ROUND((I163-H163)/365*5,0)*2</f>
        <v>10</v>
      </c>
      <c r="L163" s="19">
        <v>0</v>
      </c>
      <c r="M163" s="73">
        <f t="shared" si="89"/>
        <v>10</v>
      </c>
      <c r="N163" s="19"/>
      <c r="O163" s="38"/>
      <c r="P163" s="39"/>
      <c r="Q163" s="19"/>
      <c r="R163" s="19"/>
      <c r="S163" s="19"/>
      <c r="T163" s="19"/>
      <c r="U163" s="19"/>
      <c r="V163" s="19"/>
      <c r="W163" s="40"/>
      <c r="X163" s="19"/>
      <c r="Y163" s="39"/>
      <c r="Z163" s="19"/>
      <c r="AA163" s="19"/>
      <c r="AB163" s="19"/>
      <c r="AC163" s="19"/>
      <c r="AD163" s="19"/>
      <c r="AE163" s="19"/>
      <c r="AF163" s="40"/>
      <c r="AG163" s="41">
        <f t="shared" si="99"/>
        <v>0</v>
      </c>
      <c r="AH163" s="41">
        <f t="shared" si="85"/>
        <v>10</v>
      </c>
      <c r="AI163" s="41">
        <f t="shared" si="86"/>
        <v>0</v>
      </c>
      <c r="AJ163" s="19"/>
      <c r="AK163" s="19"/>
      <c r="AL163" s="19"/>
      <c r="AM163" s="19"/>
      <c r="AN163" s="19"/>
      <c r="AO163" s="19"/>
      <c r="AP163" s="19"/>
      <c r="AQ163" s="19"/>
      <c r="AR163" s="40"/>
      <c r="AS163" s="19"/>
      <c r="AT163" s="19"/>
      <c r="AU163" s="19"/>
      <c r="AV163" s="19"/>
      <c r="AW163" s="19"/>
      <c r="AX163" s="19"/>
      <c r="AY163" s="19"/>
      <c r="AZ163" s="19"/>
      <c r="BA163" s="40"/>
      <c r="BB163" s="19"/>
      <c r="BC163" s="19"/>
      <c r="BD163" s="19"/>
      <c r="BE163" s="19"/>
      <c r="BF163" s="19"/>
      <c r="BG163" s="19"/>
      <c r="BH163" s="19"/>
      <c r="BI163" s="19"/>
      <c r="BJ163" s="40"/>
      <c r="BK163" s="19"/>
      <c r="BL163" s="19"/>
      <c r="BM163" s="19"/>
      <c r="BN163" s="19"/>
      <c r="BO163" s="19"/>
      <c r="BP163" s="19"/>
      <c r="BQ163" s="19"/>
      <c r="BR163" s="19"/>
      <c r="BS163" s="40"/>
      <c r="BT163" s="19"/>
      <c r="BU163" s="19"/>
      <c r="BV163" s="19"/>
      <c r="BW163" s="19"/>
      <c r="BX163" s="19"/>
      <c r="BY163" s="19"/>
      <c r="BZ163" s="19"/>
      <c r="CA163" s="19"/>
      <c r="CB163" s="40"/>
      <c r="CC163" s="19"/>
      <c r="CD163" s="19"/>
      <c r="CE163" s="19"/>
      <c r="CF163" s="19"/>
      <c r="CG163" s="19"/>
      <c r="CH163" s="19"/>
      <c r="CI163" s="19"/>
      <c r="CJ163" s="19"/>
      <c r="CK163" s="40"/>
      <c r="CL163" s="19"/>
      <c r="CM163" s="19"/>
      <c r="CN163" s="19"/>
      <c r="CO163" s="19"/>
      <c r="CP163" s="19"/>
      <c r="CQ163" s="19"/>
      <c r="CR163" s="19"/>
      <c r="CS163" s="19"/>
      <c r="CT163" s="40"/>
      <c r="CU163" s="19"/>
      <c r="CV163" s="19"/>
      <c r="CW163" s="19"/>
      <c r="CX163" s="19"/>
      <c r="CY163" s="19"/>
      <c r="CZ163" s="19"/>
      <c r="DA163" s="19"/>
      <c r="DB163" s="19"/>
      <c r="DC163" s="19"/>
      <c r="DD163" s="40"/>
      <c r="DE163" s="19"/>
      <c r="DF163" s="19"/>
      <c r="DG163" s="19"/>
      <c r="DH163" s="19"/>
      <c r="DI163" s="19"/>
      <c r="DJ163" s="19"/>
      <c r="DK163" s="19"/>
      <c r="DL163" s="19"/>
      <c r="DM163" s="40"/>
      <c r="DN163" s="19"/>
      <c r="DO163" s="19"/>
      <c r="DP163" s="19"/>
      <c r="DQ163" s="19"/>
      <c r="DR163" s="19"/>
      <c r="DS163" s="19"/>
      <c r="DT163" s="19"/>
      <c r="DU163" s="19"/>
      <c r="DV163" s="40"/>
      <c r="DW163" s="69">
        <f ca="1">ROUND((TODAY()-I163)/365*5,2)*2</f>
        <v>10.1</v>
      </c>
      <c r="DX163" s="44">
        <f t="shared" si="90"/>
        <v>0</v>
      </c>
      <c r="DY163" s="44">
        <f ca="1" t="shared" si="77"/>
        <v>10.1</v>
      </c>
      <c r="DZ163" s="19">
        <f t="shared" si="78"/>
        <v>0</v>
      </c>
      <c r="EA163" s="19">
        <f t="shared" si="79"/>
        <v>0</v>
      </c>
      <c r="EB163" s="45">
        <f t="shared" si="101"/>
        <v>0</v>
      </c>
      <c r="EC163" s="46">
        <f t="shared" si="80"/>
        <v>0</v>
      </c>
      <c r="ED163" s="19">
        <f t="shared" si="81"/>
        <v>0</v>
      </c>
      <c r="EE163" s="19">
        <f t="shared" si="83"/>
        <v>0</v>
      </c>
      <c r="EF163" s="19">
        <f t="shared" si="84"/>
        <v>0</v>
      </c>
      <c r="EG163" s="19">
        <f t="shared" si="82"/>
        <v>0</v>
      </c>
    </row>
    <row r="164" hidden="1" customHeight="1" spans="1:137">
      <c r="A164" s="32">
        <f t="shared" si="102"/>
        <v>162</v>
      </c>
      <c r="B164" s="31" t="s">
        <v>376</v>
      </c>
      <c r="C164" s="32" t="s">
        <v>351</v>
      </c>
      <c r="D164" s="33" t="s">
        <v>371</v>
      </c>
      <c r="E164" s="33" t="s">
        <v>377</v>
      </c>
      <c r="F164" s="33" t="s">
        <v>246</v>
      </c>
      <c r="G164" s="68">
        <v>43661</v>
      </c>
      <c r="H164" s="59">
        <v>45292</v>
      </c>
      <c r="I164" s="59">
        <v>45658</v>
      </c>
      <c r="J164" s="19">
        <v>8</v>
      </c>
      <c r="K164" s="19">
        <f>ROUND((I164-H164)/365*5,0)</f>
        <v>5</v>
      </c>
      <c r="L164" s="19">
        <v>2</v>
      </c>
      <c r="M164" s="73">
        <f t="shared" si="89"/>
        <v>3</v>
      </c>
      <c r="N164" s="19"/>
      <c r="O164" s="38">
        <v>3</v>
      </c>
      <c r="P164" s="39"/>
      <c r="Q164" s="19"/>
      <c r="R164" s="19"/>
      <c r="S164" s="19">
        <v>8</v>
      </c>
      <c r="T164" s="19"/>
      <c r="U164" s="19"/>
      <c r="V164" s="19"/>
      <c r="W164" s="40"/>
      <c r="X164" s="19"/>
      <c r="Y164" s="39"/>
      <c r="Z164" s="19"/>
      <c r="AA164" s="19"/>
      <c r="AB164" s="19"/>
      <c r="AC164" s="19">
        <v>16</v>
      </c>
      <c r="AD164" s="19"/>
      <c r="AE164" s="19"/>
      <c r="AF164" s="40"/>
      <c r="AG164" s="41">
        <f t="shared" si="99"/>
        <v>3</v>
      </c>
      <c r="AH164" s="41">
        <f t="shared" si="85"/>
        <v>0</v>
      </c>
      <c r="AI164" s="41">
        <f t="shared" si="86"/>
        <v>0</v>
      </c>
      <c r="AJ164" s="19"/>
      <c r="AK164" s="19"/>
      <c r="AL164" s="19"/>
      <c r="AM164" s="19"/>
      <c r="AN164" s="19"/>
      <c r="AO164" s="19">
        <v>24</v>
      </c>
      <c r="AP164" s="19"/>
      <c r="AQ164" s="19"/>
      <c r="AR164" s="40"/>
      <c r="AS164" s="19">
        <v>2</v>
      </c>
      <c r="AT164" s="19"/>
      <c r="AU164" s="19"/>
      <c r="AV164" s="19"/>
      <c r="AW164" s="19">
        <v>8</v>
      </c>
      <c r="AX164" s="19"/>
      <c r="AY164" s="19">
        <v>8</v>
      </c>
      <c r="AZ164" s="19"/>
      <c r="BA164" s="40"/>
      <c r="BB164" s="19"/>
      <c r="BC164" s="19"/>
      <c r="BD164" s="19"/>
      <c r="BE164" s="19"/>
      <c r="BF164" s="19"/>
      <c r="BG164" s="19">
        <v>16</v>
      </c>
      <c r="BH164" s="19"/>
      <c r="BI164" s="19"/>
      <c r="BJ164" s="40"/>
      <c r="BK164" s="19"/>
      <c r="BL164" s="19"/>
      <c r="BM164" s="19"/>
      <c r="BN164" s="19"/>
      <c r="BO164" s="19">
        <v>8</v>
      </c>
      <c r="BP164" s="19"/>
      <c r="BQ164" s="19">
        <v>16</v>
      </c>
      <c r="BR164" s="19"/>
      <c r="BS164" s="40"/>
      <c r="BT164" s="19"/>
      <c r="BU164" s="19"/>
      <c r="BV164" s="19"/>
      <c r="BW164" s="19"/>
      <c r="BX164" s="19">
        <v>16</v>
      </c>
      <c r="BY164" s="19"/>
      <c r="BZ164" s="19">
        <v>16</v>
      </c>
      <c r="CA164" s="19"/>
      <c r="CB164" s="40"/>
      <c r="CC164" s="19"/>
      <c r="CD164" s="19"/>
      <c r="CE164" s="19"/>
      <c r="CF164" s="19"/>
      <c r="CG164" s="19">
        <v>15</v>
      </c>
      <c r="CH164" s="19">
        <v>8</v>
      </c>
      <c r="CI164" s="19">
        <v>16</v>
      </c>
      <c r="CJ164" s="19"/>
      <c r="CK164" s="40"/>
      <c r="CL164" s="19"/>
      <c r="CM164" s="19"/>
      <c r="CN164" s="19"/>
      <c r="CO164" s="19"/>
      <c r="CP164" s="19">
        <v>24</v>
      </c>
      <c r="CQ164" s="19"/>
      <c r="CR164" s="19">
        <v>16</v>
      </c>
      <c r="CS164" s="19"/>
      <c r="CT164" s="40"/>
      <c r="CU164" s="19"/>
      <c r="CV164" s="19"/>
      <c r="CW164" s="19"/>
      <c r="CX164" s="19"/>
      <c r="CY164" s="19"/>
      <c r="CZ164" s="19" t="s">
        <v>63</v>
      </c>
      <c r="DA164" s="19"/>
      <c r="DB164" s="19">
        <v>8</v>
      </c>
      <c r="DC164" s="19"/>
      <c r="DD164" s="40"/>
      <c r="DE164" s="19"/>
      <c r="DF164" s="19"/>
      <c r="DG164" s="19"/>
      <c r="DH164" s="19"/>
      <c r="DI164" s="19">
        <v>8</v>
      </c>
      <c r="DJ164" s="19">
        <v>8</v>
      </c>
      <c r="DK164" s="19">
        <v>8</v>
      </c>
      <c r="DL164" s="19"/>
      <c r="DM164" s="40"/>
      <c r="DN164" s="19"/>
      <c r="DO164" s="19"/>
      <c r="DP164" s="19"/>
      <c r="DQ164" s="19"/>
      <c r="DR164" s="19">
        <v>1</v>
      </c>
      <c r="DS164" s="19">
        <v>8</v>
      </c>
      <c r="DT164" s="19">
        <v>8</v>
      </c>
      <c r="DU164" s="19"/>
      <c r="DV164" s="40"/>
      <c r="DW164" s="69">
        <f ca="1">ROUND((TODAY()-I164)/365*5,2)*2</f>
        <v>10.1</v>
      </c>
      <c r="DX164" s="44">
        <f t="shared" si="90"/>
        <v>2</v>
      </c>
      <c r="DY164" s="44">
        <f ca="1" t="shared" si="77"/>
        <v>8.1</v>
      </c>
      <c r="DZ164" s="19">
        <f t="shared" si="78"/>
        <v>176</v>
      </c>
      <c r="EA164" s="19">
        <f t="shared" si="79"/>
        <v>89</v>
      </c>
      <c r="EB164" s="45">
        <f t="shared" si="101"/>
        <v>15</v>
      </c>
      <c r="EC164" s="46">
        <f t="shared" si="80"/>
        <v>80</v>
      </c>
      <c r="ED164" s="19">
        <f t="shared" si="81"/>
        <v>0</v>
      </c>
      <c r="EE164" s="19">
        <f t="shared" si="83"/>
        <v>0</v>
      </c>
      <c r="EF164" s="19">
        <f t="shared" si="84"/>
        <v>0</v>
      </c>
      <c r="EG164" s="19">
        <f t="shared" si="82"/>
        <v>0</v>
      </c>
    </row>
    <row r="165" hidden="1" customHeight="1" spans="1:137">
      <c r="A165" s="32">
        <f t="shared" si="102"/>
        <v>163</v>
      </c>
      <c r="B165" s="31" t="s">
        <v>378</v>
      </c>
      <c r="C165" s="32" t="s">
        <v>351</v>
      </c>
      <c r="D165" s="33" t="s">
        <v>371</v>
      </c>
      <c r="E165" s="33" t="s">
        <v>377</v>
      </c>
      <c r="F165" s="33" t="s">
        <v>248</v>
      </c>
      <c r="G165" s="68">
        <v>43767</v>
      </c>
      <c r="H165" s="59">
        <v>45292</v>
      </c>
      <c r="I165" s="59">
        <v>45658</v>
      </c>
      <c r="J165" s="19">
        <v>2</v>
      </c>
      <c r="K165" s="19">
        <f>ROUND((I165-H165)/365*5,0)</f>
        <v>5</v>
      </c>
      <c r="L165" s="19">
        <v>4</v>
      </c>
      <c r="M165" s="73">
        <f t="shared" si="89"/>
        <v>1</v>
      </c>
      <c r="N165" s="19"/>
      <c r="O165" s="38">
        <v>1</v>
      </c>
      <c r="P165" s="39"/>
      <c r="Q165" s="19"/>
      <c r="R165" s="19"/>
      <c r="S165" s="19">
        <v>8</v>
      </c>
      <c r="T165" s="19"/>
      <c r="U165" s="19">
        <v>8</v>
      </c>
      <c r="V165" s="19"/>
      <c r="W165" s="40"/>
      <c r="X165" s="19">
        <v>1</v>
      </c>
      <c r="Y165" s="39"/>
      <c r="Z165" s="19"/>
      <c r="AA165" s="19"/>
      <c r="AB165" s="19">
        <v>10</v>
      </c>
      <c r="AC165" s="19"/>
      <c r="AD165" s="19">
        <v>8</v>
      </c>
      <c r="AE165" s="19"/>
      <c r="AF165" s="40"/>
      <c r="AG165" s="41">
        <f t="shared" si="99"/>
        <v>2</v>
      </c>
      <c r="AH165" s="41">
        <f t="shared" si="85"/>
        <v>-1</v>
      </c>
      <c r="AI165" s="41">
        <f t="shared" si="86"/>
        <v>-1</v>
      </c>
      <c r="AJ165" s="19">
        <v>2</v>
      </c>
      <c r="AK165" s="19"/>
      <c r="AL165" s="19"/>
      <c r="AM165" s="19">
        <v>2</v>
      </c>
      <c r="AN165" s="19">
        <v>16</v>
      </c>
      <c r="AO165" s="19"/>
      <c r="AP165" s="19">
        <v>24</v>
      </c>
      <c r="AQ165" s="19"/>
      <c r="AR165" s="40"/>
      <c r="AS165" s="19"/>
      <c r="AT165" s="19"/>
      <c r="AU165" s="19"/>
      <c r="AV165" s="19"/>
      <c r="AW165" s="19"/>
      <c r="AX165" s="19"/>
      <c r="AY165" s="19">
        <v>8</v>
      </c>
      <c r="AZ165" s="19"/>
      <c r="BA165" s="40"/>
      <c r="BB165" s="19"/>
      <c r="BC165" s="19"/>
      <c r="BD165" s="19"/>
      <c r="BE165" s="19"/>
      <c r="BF165" s="19">
        <v>16</v>
      </c>
      <c r="BG165" s="19">
        <v>8</v>
      </c>
      <c r="BH165" s="19">
        <v>8</v>
      </c>
      <c r="BI165" s="19"/>
      <c r="BJ165" s="40"/>
      <c r="BK165" s="19"/>
      <c r="BL165" s="19"/>
      <c r="BM165" s="19"/>
      <c r="BN165" s="19"/>
      <c r="BO165" s="19">
        <v>8</v>
      </c>
      <c r="BP165" s="19">
        <v>8</v>
      </c>
      <c r="BQ165" s="19">
        <v>8</v>
      </c>
      <c r="BR165" s="19"/>
      <c r="BS165" s="40"/>
      <c r="BT165" s="19"/>
      <c r="BU165" s="19"/>
      <c r="BV165" s="19"/>
      <c r="BW165" s="19"/>
      <c r="BX165" s="19">
        <v>14</v>
      </c>
      <c r="BY165" s="19"/>
      <c r="BZ165" s="19">
        <v>16</v>
      </c>
      <c r="CA165" s="19"/>
      <c r="CB165" s="40"/>
      <c r="CC165" s="19"/>
      <c r="CD165" s="19"/>
      <c r="CE165" s="19"/>
      <c r="CF165" s="19"/>
      <c r="CG165" s="19">
        <v>25</v>
      </c>
      <c r="CH165" s="19"/>
      <c r="CI165" s="19">
        <v>24</v>
      </c>
      <c r="CJ165" s="19"/>
      <c r="CK165" s="40"/>
      <c r="CL165" s="19"/>
      <c r="CM165" s="19"/>
      <c r="CN165" s="19"/>
      <c r="CO165" s="19"/>
      <c r="CP165" s="19">
        <v>8</v>
      </c>
      <c r="CQ165" s="19"/>
      <c r="CR165" s="19">
        <v>8</v>
      </c>
      <c r="CS165" s="19"/>
      <c r="CT165" s="40"/>
      <c r="CU165" s="19"/>
      <c r="CV165" s="19"/>
      <c r="CW165" s="19"/>
      <c r="CX165" s="19"/>
      <c r="CY165" s="19"/>
      <c r="CZ165" s="19" t="s">
        <v>108</v>
      </c>
      <c r="DA165" s="19"/>
      <c r="DB165" s="19">
        <v>8</v>
      </c>
      <c r="DC165" s="19"/>
      <c r="DD165" s="40"/>
      <c r="DE165" s="19"/>
      <c r="DF165" s="19"/>
      <c r="DG165" s="19"/>
      <c r="DH165" s="19"/>
      <c r="DI165" s="19">
        <v>6</v>
      </c>
      <c r="DJ165" s="19">
        <v>8</v>
      </c>
      <c r="DK165" s="19">
        <v>8</v>
      </c>
      <c r="DL165" s="19"/>
      <c r="DM165" s="40"/>
      <c r="DN165" s="19"/>
      <c r="DO165" s="19"/>
      <c r="DP165" s="19"/>
      <c r="DQ165" s="19"/>
      <c r="DR165" s="19">
        <v>14</v>
      </c>
      <c r="DS165" s="19">
        <v>8</v>
      </c>
      <c r="DT165" s="19">
        <v>8</v>
      </c>
      <c r="DU165" s="19"/>
      <c r="DV165" s="40"/>
      <c r="DW165" s="74">
        <f ca="1">ROUND((TODAY()-I165)/365*5,2)</f>
        <v>5.05</v>
      </c>
      <c r="DX165" s="44">
        <f t="shared" si="90"/>
        <v>3</v>
      </c>
      <c r="DY165" s="44">
        <f ca="1" t="shared" si="77"/>
        <v>2.05</v>
      </c>
      <c r="DZ165" s="19">
        <f t="shared" si="78"/>
        <v>168</v>
      </c>
      <c r="EA165" s="19">
        <f t="shared" si="79"/>
        <v>129.5</v>
      </c>
      <c r="EB165" s="45">
        <f t="shared" si="101"/>
        <v>8.5</v>
      </c>
      <c r="EC165" s="46">
        <f t="shared" si="80"/>
        <v>32</v>
      </c>
      <c r="ED165" s="19">
        <f t="shared" si="81"/>
        <v>0</v>
      </c>
      <c r="EE165" s="19">
        <f t="shared" si="83"/>
        <v>0</v>
      </c>
      <c r="EF165" s="19">
        <f t="shared" si="84"/>
        <v>2</v>
      </c>
      <c r="EG165" s="19">
        <f t="shared" si="82"/>
        <v>0</v>
      </c>
    </row>
    <row r="166" hidden="1" customHeight="1" spans="1:137">
      <c r="A166" s="32">
        <f t="shared" si="102"/>
        <v>164</v>
      </c>
      <c r="B166" s="31" t="s">
        <v>379</v>
      </c>
      <c r="C166" s="32" t="s">
        <v>351</v>
      </c>
      <c r="D166" s="33" t="s">
        <v>368</v>
      </c>
      <c r="E166" s="33" t="s">
        <v>380</v>
      </c>
      <c r="F166" s="33" t="s">
        <v>246</v>
      </c>
      <c r="G166" s="68">
        <v>43914</v>
      </c>
      <c r="H166" s="59">
        <v>45292</v>
      </c>
      <c r="I166" s="59">
        <v>45658</v>
      </c>
      <c r="J166" s="19">
        <v>0</v>
      </c>
      <c r="K166" s="19">
        <f>ROUND((I166-H166)/365*5,0)</f>
        <v>5</v>
      </c>
      <c r="L166" s="19">
        <v>3</v>
      </c>
      <c r="M166" s="73">
        <f t="shared" si="89"/>
        <v>2</v>
      </c>
      <c r="N166" s="19"/>
      <c r="O166" s="38"/>
      <c r="P166" s="39"/>
      <c r="Q166" s="19"/>
      <c r="R166" s="19"/>
      <c r="S166" s="19"/>
      <c r="T166" s="19">
        <v>16</v>
      </c>
      <c r="U166" s="19"/>
      <c r="V166" s="19">
        <v>2</v>
      </c>
      <c r="W166" s="40"/>
      <c r="X166" s="19">
        <v>2</v>
      </c>
      <c r="Y166" s="39"/>
      <c r="Z166" s="19"/>
      <c r="AA166" s="19"/>
      <c r="AB166" s="19"/>
      <c r="AC166" s="19">
        <v>8</v>
      </c>
      <c r="AD166" s="19"/>
      <c r="AE166" s="19"/>
      <c r="AF166" s="40"/>
      <c r="AG166" s="41">
        <f t="shared" si="99"/>
        <v>2</v>
      </c>
      <c r="AH166" s="41">
        <f t="shared" si="85"/>
        <v>0</v>
      </c>
      <c r="AI166" s="41">
        <f t="shared" si="86"/>
        <v>0</v>
      </c>
      <c r="AJ166" s="19"/>
      <c r="AK166" s="19"/>
      <c r="AL166" s="19"/>
      <c r="AM166" s="19"/>
      <c r="AN166" s="19"/>
      <c r="AO166" s="19">
        <v>24</v>
      </c>
      <c r="AP166" s="19"/>
      <c r="AQ166" s="19"/>
      <c r="AR166" s="40"/>
      <c r="AS166" s="19"/>
      <c r="AT166" s="19"/>
      <c r="AU166" s="19"/>
      <c r="AV166" s="19"/>
      <c r="AW166" s="19"/>
      <c r="AX166" s="19">
        <v>8</v>
      </c>
      <c r="AY166" s="19"/>
      <c r="AZ166" s="19">
        <v>1</v>
      </c>
      <c r="BA166" s="40"/>
      <c r="BB166" s="19"/>
      <c r="BC166" s="19"/>
      <c r="BD166" s="19"/>
      <c r="BE166" s="19"/>
      <c r="BF166" s="19"/>
      <c r="BG166" s="19">
        <v>16</v>
      </c>
      <c r="BH166" s="19"/>
      <c r="BI166" s="19"/>
      <c r="BJ166" s="40"/>
      <c r="BK166" s="19"/>
      <c r="BL166" s="19"/>
      <c r="BM166" s="19"/>
      <c r="BN166" s="19"/>
      <c r="BO166" s="19"/>
      <c r="BP166" s="19">
        <v>24</v>
      </c>
      <c r="BQ166" s="19"/>
      <c r="BR166" s="19"/>
      <c r="BS166" s="40"/>
      <c r="BT166" s="19"/>
      <c r="BU166" s="19"/>
      <c r="BV166" s="19"/>
      <c r="BW166" s="19"/>
      <c r="BX166" s="19"/>
      <c r="BY166" s="19">
        <v>16</v>
      </c>
      <c r="BZ166" s="19"/>
      <c r="CA166" s="19">
        <v>1.5</v>
      </c>
      <c r="CB166" s="40"/>
      <c r="CC166" s="19"/>
      <c r="CD166" s="19"/>
      <c r="CE166" s="19"/>
      <c r="CF166" s="19"/>
      <c r="CG166" s="19"/>
      <c r="CH166" s="19">
        <v>24</v>
      </c>
      <c r="CI166" s="19"/>
      <c r="CJ166" s="19">
        <v>0.5</v>
      </c>
      <c r="CK166" s="40"/>
      <c r="CL166" s="19"/>
      <c r="CM166" s="19"/>
      <c r="CN166" s="19"/>
      <c r="CO166" s="19"/>
      <c r="CP166" s="19"/>
      <c r="CQ166" s="19">
        <v>24</v>
      </c>
      <c r="CR166" s="19"/>
      <c r="CS166" s="19">
        <v>2</v>
      </c>
      <c r="CT166" s="40"/>
      <c r="CU166" s="19"/>
      <c r="CV166" s="19"/>
      <c r="CW166" s="19"/>
      <c r="CX166" s="19"/>
      <c r="CY166" s="19"/>
      <c r="CZ166" s="19"/>
      <c r="DA166" s="19" t="s">
        <v>60</v>
      </c>
      <c r="DB166" s="19"/>
      <c r="DC166" s="19">
        <v>1.5</v>
      </c>
      <c r="DD166" s="40"/>
      <c r="DE166" s="19"/>
      <c r="DF166" s="19"/>
      <c r="DG166" s="19"/>
      <c r="DH166" s="19"/>
      <c r="DI166" s="19"/>
      <c r="DJ166" s="19">
        <v>24</v>
      </c>
      <c r="DK166" s="19"/>
      <c r="DL166" s="19"/>
      <c r="DM166" s="40"/>
      <c r="DN166" s="19"/>
      <c r="DO166" s="19"/>
      <c r="DP166" s="19"/>
      <c r="DQ166" s="19"/>
      <c r="DR166" s="19"/>
      <c r="DS166" s="19">
        <v>16</v>
      </c>
      <c r="DT166" s="19"/>
      <c r="DU166" s="19">
        <v>1</v>
      </c>
      <c r="DV166" s="40"/>
      <c r="DW166" s="74">
        <f ca="1">ROUND((TODAY()-I166)/365*5,2)</f>
        <v>5.05</v>
      </c>
      <c r="DX166" s="44">
        <f t="shared" si="90"/>
        <v>0</v>
      </c>
      <c r="DY166" s="44">
        <f ca="1" t="shared" si="77"/>
        <v>5.05</v>
      </c>
      <c r="DZ166" s="19">
        <f t="shared" si="78"/>
        <v>208</v>
      </c>
      <c r="EA166" s="19">
        <f t="shared" si="79"/>
        <v>0</v>
      </c>
      <c r="EB166" s="45">
        <f t="shared" si="101"/>
        <v>0</v>
      </c>
      <c r="EC166" s="46">
        <f t="shared" si="80"/>
        <v>208</v>
      </c>
      <c r="ED166" s="19">
        <f t="shared" si="81"/>
        <v>0</v>
      </c>
      <c r="EE166" s="19">
        <f t="shared" si="83"/>
        <v>0</v>
      </c>
      <c r="EF166" s="19">
        <f t="shared" si="84"/>
        <v>0</v>
      </c>
      <c r="EG166" s="19">
        <f t="shared" si="82"/>
        <v>9.5</v>
      </c>
    </row>
    <row r="167" hidden="1" customHeight="1" spans="1:137">
      <c r="A167" s="32">
        <f t="shared" si="102"/>
        <v>165</v>
      </c>
      <c r="B167" s="31" t="s">
        <v>381</v>
      </c>
      <c r="C167" s="32" t="s">
        <v>351</v>
      </c>
      <c r="D167" s="33" t="s">
        <v>371</v>
      </c>
      <c r="E167" s="33" t="s">
        <v>377</v>
      </c>
      <c r="F167" s="33" t="s">
        <v>248</v>
      </c>
      <c r="G167" s="68">
        <v>43915</v>
      </c>
      <c r="H167" s="59">
        <v>45292</v>
      </c>
      <c r="I167" s="59">
        <v>45658</v>
      </c>
      <c r="J167" s="19">
        <v>8</v>
      </c>
      <c r="K167" s="19">
        <f>ROUND((I167-H167)/365*5,0)</f>
        <v>5</v>
      </c>
      <c r="L167" s="19">
        <v>0</v>
      </c>
      <c r="M167" s="73">
        <f t="shared" si="89"/>
        <v>5</v>
      </c>
      <c r="N167" s="19"/>
      <c r="O167" s="38">
        <v>4</v>
      </c>
      <c r="P167" s="39"/>
      <c r="Q167" s="19"/>
      <c r="R167" s="19"/>
      <c r="S167" s="19"/>
      <c r="T167" s="19">
        <v>8</v>
      </c>
      <c r="U167" s="19"/>
      <c r="V167" s="19"/>
      <c r="W167" s="40"/>
      <c r="X167" s="19">
        <v>1</v>
      </c>
      <c r="Y167" s="39"/>
      <c r="Z167" s="19"/>
      <c r="AA167" s="19"/>
      <c r="AB167" s="19"/>
      <c r="AC167" s="19">
        <v>8</v>
      </c>
      <c r="AD167" s="19"/>
      <c r="AE167" s="19"/>
      <c r="AF167" s="40"/>
      <c r="AG167" s="41">
        <f t="shared" si="99"/>
        <v>5</v>
      </c>
      <c r="AH167" s="41">
        <f t="shared" si="85"/>
        <v>0</v>
      </c>
      <c r="AI167" s="41">
        <f t="shared" si="86"/>
        <v>0</v>
      </c>
      <c r="AJ167" s="19"/>
      <c r="AK167" s="19"/>
      <c r="AL167" s="19"/>
      <c r="AM167" s="19"/>
      <c r="AN167" s="19"/>
      <c r="AO167" s="19">
        <v>16</v>
      </c>
      <c r="AP167" s="19"/>
      <c r="AQ167" s="19"/>
      <c r="AR167" s="40"/>
      <c r="AS167" s="19"/>
      <c r="AT167" s="19"/>
      <c r="AU167" s="19"/>
      <c r="AV167" s="19"/>
      <c r="AW167" s="19"/>
      <c r="AX167" s="19">
        <v>16</v>
      </c>
      <c r="AY167" s="19"/>
      <c r="AZ167" s="19"/>
      <c r="BA167" s="40"/>
      <c r="BB167" s="19"/>
      <c r="BC167" s="19"/>
      <c r="BD167" s="19"/>
      <c r="BE167" s="19"/>
      <c r="BF167" s="19"/>
      <c r="BG167" s="19">
        <v>8</v>
      </c>
      <c r="BH167" s="19"/>
      <c r="BI167" s="19"/>
      <c r="BJ167" s="40"/>
      <c r="BK167" s="19"/>
      <c r="BL167" s="19"/>
      <c r="BM167" s="19"/>
      <c r="BN167" s="19"/>
      <c r="BO167" s="19"/>
      <c r="BP167" s="19">
        <v>24</v>
      </c>
      <c r="BQ167" s="19"/>
      <c r="BR167" s="19"/>
      <c r="BS167" s="40"/>
      <c r="BT167" s="19"/>
      <c r="BU167" s="19"/>
      <c r="BV167" s="19"/>
      <c r="BW167" s="19"/>
      <c r="BX167" s="19"/>
      <c r="BY167" s="19">
        <v>16</v>
      </c>
      <c r="BZ167" s="19"/>
      <c r="CA167" s="19"/>
      <c r="CB167" s="40"/>
      <c r="CC167" s="19"/>
      <c r="CD167" s="19"/>
      <c r="CE167" s="19"/>
      <c r="CF167" s="19"/>
      <c r="CG167" s="19">
        <v>8</v>
      </c>
      <c r="CH167" s="19">
        <v>8</v>
      </c>
      <c r="CI167" s="19">
        <v>8</v>
      </c>
      <c r="CJ167" s="19"/>
      <c r="CK167" s="40"/>
      <c r="CL167" s="19">
        <v>1</v>
      </c>
      <c r="CM167" s="19"/>
      <c r="CN167" s="19"/>
      <c r="CO167" s="19"/>
      <c r="CP167" s="19">
        <v>1.5</v>
      </c>
      <c r="CQ167" s="19">
        <v>24</v>
      </c>
      <c r="CR167" s="19"/>
      <c r="CS167" s="19"/>
      <c r="CT167" s="40"/>
      <c r="CU167" s="19"/>
      <c r="CV167" s="19"/>
      <c r="CW167" s="19"/>
      <c r="CX167" s="19"/>
      <c r="CY167" s="19"/>
      <c r="CZ167" s="19"/>
      <c r="DA167" s="19" t="s">
        <v>60</v>
      </c>
      <c r="DB167" s="19"/>
      <c r="DC167" s="19"/>
      <c r="DD167" s="40"/>
      <c r="DE167" s="19"/>
      <c r="DF167" s="19"/>
      <c r="DG167" s="19"/>
      <c r="DH167" s="19"/>
      <c r="DI167" s="19"/>
      <c r="DJ167" s="19">
        <v>24</v>
      </c>
      <c r="DK167" s="19"/>
      <c r="DL167" s="19"/>
      <c r="DM167" s="40"/>
      <c r="DN167" s="19"/>
      <c r="DO167" s="19"/>
      <c r="DP167" s="19"/>
      <c r="DQ167" s="19"/>
      <c r="DR167" s="19">
        <v>1</v>
      </c>
      <c r="DS167" s="19">
        <v>16</v>
      </c>
      <c r="DT167" s="19"/>
      <c r="DU167" s="19"/>
      <c r="DV167" s="40"/>
      <c r="DW167" s="74">
        <f ca="1">ROUND((TODAY()-I167)/365*5,2)</f>
        <v>5.05</v>
      </c>
      <c r="DX167" s="44">
        <f t="shared" si="90"/>
        <v>1</v>
      </c>
      <c r="DY167" s="44">
        <f ca="1" t="shared" si="77"/>
        <v>4.05</v>
      </c>
      <c r="DZ167" s="19">
        <f t="shared" si="78"/>
        <v>184</v>
      </c>
      <c r="EA167" s="19">
        <f t="shared" si="79"/>
        <v>10.5</v>
      </c>
      <c r="EB167" s="45">
        <f t="shared" si="101"/>
        <v>5.5</v>
      </c>
      <c r="EC167" s="46">
        <f t="shared" si="80"/>
        <v>168</v>
      </c>
      <c r="ED167" s="19">
        <f t="shared" si="81"/>
        <v>0</v>
      </c>
      <c r="EE167" s="19">
        <f t="shared" si="83"/>
        <v>0</v>
      </c>
      <c r="EF167" s="19">
        <f t="shared" si="84"/>
        <v>0</v>
      </c>
      <c r="EG167" s="19">
        <f t="shared" si="82"/>
        <v>0</v>
      </c>
    </row>
    <row r="168" customFormat="1" hidden="1" customHeight="1" spans="1:137">
      <c r="A168" s="32">
        <f t="shared" si="102"/>
        <v>166</v>
      </c>
      <c r="B168" s="31" t="s">
        <v>382</v>
      </c>
      <c r="C168" s="32" t="s">
        <v>351</v>
      </c>
      <c r="D168" s="33" t="s">
        <v>371</v>
      </c>
      <c r="E168" s="33" t="s">
        <v>374</v>
      </c>
      <c r="F168" s="33" t="s">
        <v>315</v>
      </c>
      <c r="G168" s="68">
        <v>45023</v>
      </c>
      <c r="H168" s="59">
        <v>45292</v>
      </c>
      <c r="I168" s="59">
        <v>45658</v>
      </c>
      <c r="J168" s="19">
        <v>0</v>
      </c>
      <c r="K168" s="19">
        <f t="shared" ref="K168:K202" si="103">ROUND((I168-H168)/365*5,0)</f>
        <v>5</v>
      </c>
      <c r="L168" s="19">
        <v>2</v>
      </c>
      <c r="M168" s="73">
        <f t="shared" ref="M168:M196" si="104">K168-L168</f>
        <v>3</v>
      </c>
      <c r="N168" s="19"/>
      <c r="O168" s="38">
        <v>4</v>
      </c>
      <c r="P168" s="39"/>
      <c r="Q168" s="19"/>
      <c r="R168" s="19"/>
      <c r="S168" s="19"/>
      <c r="T168" s="19"/>
      <c r="U168" s="19"/>
      <c r="V168" s="19"/>
      <c r="W168" s="40"/>
      <c r="X168" s="19"/>
      <c r="Y168" s="39"/>
      <c r="Z168" s="19"/>
      <c r="AA168" s="19"/>
      <c r="AB168" s="19"/>
      <c r="AC168" s="19"/>
      <c r="AD168" s="19"/>
      <c r="AE168" s="19"/>
      <c r="AF168" s="40"/>
      <c r="AG168" s="41">
        <f t="shared" ref="AG168:AG225" si="105">O168+X168</f>
        <v>4</v>
      </c>
      <c r="AH168" s="41">
        <f t="shared" ref="AH168:AH196" si="106">M168-AG168</f>
        <v>-1</v>
      </c>
      <c r="AI168" s="41">
        <f t="shared" ref="AI168:AI196" si="107">IF(AH168&lt;0,AH168,0)</f>
        <v>-1</v>
      </c>
      <c r="AJ168" s="19">
        <v>0.5</v>
      </c>
      <c r="AK168" s="19"/>
      <c r="AL168" s="19"/>
      <c r="AM168" s="19"/>
      <c r="AN168" s="19"/>
      <c r="AO168" s="19"/>
      <c r="AP168" s="19"/>
      <c r="AQ168" s="19"/>
      <c r="AR168" s="40"/>
      <c r="AS168" s="19"/>
      <c r="AT168" s="19"/>
      <c r="AU168" s="19"/>
      <c r="AV168" s="19"/>
      <c r="AW168" s="19"/>
      <c r="AX168" s="19"/>
      <c r="AY168" s="19"/>
      <c r="AZ168" s="19"/>
      <c r="BA168" s="40"/>
      <c r="BB168" s="19"/>
      <c r="BC168" s="19"/>
      <c r="BD168" s="19"/>
      <c r="BE168" s="19"/>
      <c r="BF168" s="19"/>
      <c r="BG168" s="19"/>
      <c r="BH168" s="19"/>
      <c r="BI168" s="19"/>
      <c r="BJ168" s="40"/>
      <c r="BK168" s="19"/>
      <c r="BL168" s="19"/>
      <c r="BM168" s="19"/>
      <c r="BN168" s="19"/>
      <c r="BO168" s="19"/>
      <c r="BP168" s="19"/>
      <c r="BQ168" s="19"/>
      <c r="BR168" s="19"/>
      <c r="BS168" s="40"/>
      <c r="BT168" s="19"/>
      <c r="BU168" s="19"/>
      <c r="BV168" s="19"/>
      <c r="BW168" s="19"/>
      <c r="BX168" s="19"/>
      <c r="BY168" s="19"/>
      <c r="BZ168" s="19"/>
      <c r="CA168" s="19"/>
      <c r="CB168" s="40"/>
      <c r="CC168" s="19">
        <v>0.5</v>
      </c>
      <c r="CD168" s="19"/>
      <c r="CE168" s="19"/>
      <c r="CF168" s="19"/>
      <c r="CG168" s="19"/>
      <c r="CH168" s="19"/>
      <c r="CI168" s="19"/>
      <c r="CJ168" s="19"/>
      <c r="CK168" s="40"/>
      <c r="CL168" s="19"/>
      <c r="CM168" s="19"/>
      <c r="CN168" s="19"/>
      <c r="CO168" s="19"/>
      <c r="CP168" s="19">
        <v>8</v>
      </c>
      <c r="CQ168" s="19"/>
      <c r="CR168" s="19">
        <v>8</v>
      </c>
      <c r="CS168" s="19"/>
      <c r="CT168" s="40"/>
      <c r="CU168" s="19"/>
      <c r="CV168" s="19"/>
      <c r="CW168" s="19"/>
      <c r="CX168" s="19"/>
      <c r="CY168" s="19"/>
      <c r="CZ168" s="19"/>
      <c r="DA168" s="19"/>
      <c r="DB168" s="19"/>
      <c r="DC168" s="19"/>
      <c r="DD168" s="40"/>
      <c r="DE168" s="19"/>
      <c r="DF168" s="19"/>
      <c r="DG168" s="19"/>
      <c r="DH168" s="19"/>
      <c r="DI168" s="19"/>
      <c r="DJ168" s="19"/>
      <c r="DK168" s="19"/>
      <c r="DL168" s="19"/>
      <c r="DM168" s="40"/>
      <c r="DN168" s="19">
        <v>1</v>
      </c>
      <c r="DO168" s="19"/>
      <c r="DP168" s="19"/>
      <c r="DQ168" s="19"/>
      <c r="DR168" s="19"/>
      <c r="DS168" s="19"/>
      <c r="DT168" s="19"/>
      <c r="DU168" s="19"/>
      <c r="DV168" s="40"/>
      <c r="DW168" s="74">
        <f ca="1">ROUND((TODAY()-I168)/365*5,2)</f>
        <v>5.05</v>
      </c>
      <c r="DX168" s="44">
        <f t="shared" ref="DX168:DX209" si="108">-AI168+AJ168+AS168+BB168+BK168+BT168+CC168+CL168+CV168+DE168+DN168</f>
        <v>3</v>
      </c>
      <c r="DY168" s="44">
        <f ca="1" t="shared" ref="DY168:DY190" si="109">DW168-DX168</f>
        <v>2.05</v>
      </c>
      <c r="DZ168" s="19">
        <f t="shared" ref="DZ168:DZ190" si="110">T168+U168+AC168+AD168+AO168+AP168+AX168+AY168++BG168+BH168+BP168+BQ168+BY168+BZ168+CH168+CI168+CQ168+CR168+DA168+DB168+DJ168+DK168+DS168+DT168</f>
        <v>8</v>
      </c>
      <c r="EA168" s="19">
        <f t="shared" ref="EA168:EA190" si="111">S168+AB168+AN168+AW168+BF168+BO168+BX168+CG168+CP168+CZ168+DI168+DR168</f>
        <v>8</v>
      </c>
      <c r="EB168" s="45">
        <f t="shared" ref="EB168:EB196" si="112">J168+U168-S168+AD168-AB168+AP168-AN168+AY168-AW168+BH168-BF168+BQ168-BO168+BZ168-BX168+CI168-CG168+CR168-CP168+DB168-CZ168+DK168-DI168+DT168-DR168-CU168</f>
        <v>0</v>
      </c>
      <c r="EC168" s="46">
        <f t="shared" ref="EC168:EC190" si="113">T168+AC168+AO168+BG168+BP168+BY168+CH168+CQ168+DA168+DA168+DJ168+DS168</f>
        <v>0</v>
      </c>
      <c r="ED168" s="19">
        <f t="shared" ref="ED168:ED190" si="114">P168+Y168+AK168+AT168+BC168+BL168+BU168+CD168+CM168+CW168+DF168+DO168</f>
        <v>0</v>
      </c>
      <c r="EE168" s="19">
        <f t="shared" ref="EE168:EE190" si="115">Q168+Z168+AL168+AU168+BD168+BM168+BV168+CE168+CN168+CX168+DG168+DP168</f>
        <v>0</v>
      </c>
      <c r="EF168" s="19">
        <f t="shared" ref="EF168:EF190" si="116">R168+AA168+AM168+AV168+BE168+BN168+BW168+CF168+CO168+CY168+DH168+DQ168</f>
        <v>0</v>
      </c>
      <c r="EG168" s="19">
        <f t="shared" ref="EG168:EG190" si="117">V168+AE168+AQ168+AZ168+BI168+BR168+CA168+CJ168+CS168+DC168+DL168+DU168</f>
        <v>0</v>
      </c>
    </row>
    <row r="169" customFormat="1" hidden="1" customHeight="1" spans="1:137">
      <c r="A169" s="32">
        <f t="shared" si="102"/>
        <v>167</v>
      </c>
      <c r="B169" s="31" t="s">
        <v>383</v>
      </c>
      <c r="C169" s="32" t="s">
        <v>351</v>
      </c>
      <c r="D169" s="33" t="s">
        <v>371</v>
      </c>
      <c r="E169" s="33" t="s">
        <v>374</v>
      </c>
      <c r="F169" s="33" t="s">
        <v>315</v>
      </c>
      <c r="G169" s="68">
        <v>45033</v>
      </c>
      <c r="H169" s="59">
        <v>45292</v>
      </c>
      <c r="I169" s="59">
        <v>45658</v>
      </c>
      <c r="J169" s="19">
        <v>0</v>
      </c>
      <c r="K169" s="19">
        <f t="shared" si="103"/>
        <v>5</v>
      </c>
      <c r="L169" s="19">
        <v>1.5</v>
      </c>
      <c r="M169" s="73">
        <f t="shared" si="104"/>
        <v>3.5</v>
      </c>
      <c r="N169" s="19"/>
      <c r="O169" s="38">
        <v>3</v>
      </c>
      <c r="P169" s="39"/>
      <c r="Q169" s="19"/>
      <c r="R169" s="19"/>
      <c r="S169" s="19"/>
      <c r="T169" s="19"/>
      <c r="U169" s="19"/>
      <c r="V169" s="19"/>
      <c r="W169" s="40"/>
      <c r="X169" s="19">
        <v>0.5</v>
      </c>
      <c r="Y169" s="39"/>
      <c r="Z169" s="19"/>
      <c r="AA169" s="19"/>
      <c r="AB169" s="19"/>
      <c r="AC169" s="19"/>
      <c r="AD169" s="19"/>
      <c r="AE169" s="19"/>
      <c r="AF169" s="40"/>
      <c r="AG169" s="41">
        <f t="shared" si="105"/>
        <v>3.5</v>
      </c>
      <c r="AH169" s="41">
        <f t="shared" si="106"/>
        <v>0</v>
      </c>
      <c r="AI169" s="41">
        <f t="shared" si="107"/>
        <v>0</v>
      </c>
      <c r="AJ169" s="19"/>
      <c r="AK169" s="19"/>
      <c r="AL169" s="19"/>
      <c r="AM169" s="19"/>
      <c r="AN169" s="19"/>
      <c r="AO169" s="19"/>
      <c r="AP169" s="19"/>
      <c r="AQ169" s="19"/>
      <c r="AR169" s="40"/>
      <c r="AS169" s="19">
        <v>1</v>
      </c>
      <c r="AT169" s="19"/>
      <c r="AU169" s="19"/>
      <c r="AV169" s="19"/>
      <c r="AW169" s="19"/>
      <c r="AX169" s="19"/>
      <c r="AY169" s="19"/>
      <c r="AZ169" s="19"/>
      <c r="BA169" s="40"/>
      <c r="BB169" s="19">
        <v>1</v>
      </c>
      <c r="BC169" s="19"/>
      <c r="BD169" s="19"/>
      <c r="BE169" s="19"/>
      <c r="BF169" s="19"/>
      <c r="BG169" s="19"/>
      <c r="BH169" s="19"/>
      <c r="BI169" s="19"/>
      <c r="BJ169" s="40"/>
      <c r="BK169" s="19"/>
      <c r="BL169" s="19"/>
      <c r="BM169" s="19"/>
      <c r="BN169" s="19"/>
      <c r="BO169" s="19"/>
      <c r="BP169" s="19"/>
      <c r="BQ169" s="19"/>
      <c r="BR169" s="19"/>
      <c r="BS169" s="40"/>
      <c r="BT169" s="19"/>
      <c r="BU169" s="19"/>
      <c r="BV169" s="19"/>
      <c r="BW169" s="19"/>
      <c r="BX169" s="19"/>
      <c r="BY169" s="19"/>
      <c r="BZ169" s="19"/>
      <c r="CA169" s="19"/>
      <c r="CB169" s="40"/>
      <c r="CC169" s="19">
        <v>1</v>
      </c>
      <c r="CD169" s="19"/>
      <c r="CE169" s="19"/>
      <c r="CF169" s="19"/>
      <c r="CG169" s="19"/>
      <c r="CH169" s="19"/>
      <c r="CI169" s="19"/>
      <c r="CJ169" s="19"/>
      <c r="CK169" s="40"/>
      <c r="CL169" s="19"/>
      <c r="CM169" s="19"/>
      <c r="CN169" s="19"/>
      <c r="CO169" s="19"/>
      <c r="CP169" s="19">
        <v>8</v>
      </c>
      <c r="CQ169" s="19"/>
      <c r="CR169" s="19">
        <v>8</v>
      </c>
      <c r="CS169" s="19"/>
      <c r="CT169" s="40"/>
      <c r="CU169" s="19"/>
      <c r="CV169" s="19"/>
      <c r="CW169" s="19"/>
      <c r="CX169" s="19"/>
      <c r="CY169" s="19"/>
      <c r="CZ169" s="19"/>
      <c r="DA169" s="19"/>
      <c r="DB169" s="19"/>
      <c r="DC169" s="19"/>
      <c r="DD169" s="40"/>
      <c r="DE169" s="19"/>
      <c r="DF169" s="19"/>
      <c r="DG169" s="19"/>
      <c r="DH169" s="19"/>
      <c r="DI169" s="19"/>
      <c r="DJ169" s="19"/>
      <c r="DK169" s="19"/>
      <c r="DL169" s="19"/>
      <c r="DM169" s="40"/>
      <c r="DN169" s="19"/>
      <c r="DO169" s="19"/>
      <c r="DP169" s="19"/>
      <c r="DQ169" s="19"/>
      <c r="DR169" s="19"/>
      <c r="DS169" s="19"/>
      <c r="DT169" s="19"/>
      <c r="DU169" s="19"/>
      <c r="DV169" s="40"/>
      <c r="DW169" s="74">
        <f ca="1">ROUND((TODAY()-I169)/365*5,2)</f>
        <v>5.05</v>
      </c>
      <c r="DX169" s="44">
        <f t="shared" si="108"/>
        <v>3</v>
      </c>
      <c r="DY169" s="44">
        <f ca="1" t="shared" si="109"/>
        <v>2.05</v>
      </c>
      <c r="DZ169" s="19">
        <f t="shared" si="110"/>
        <v>8</v>
      </c>
      <c r="EA169" s="19">
        <f t="shared" si="111"/>
        <v>8</v>
      </c>
      <c r="EB169" s="45">
        <f t="shared" si="112"/>
        <v>0</v>
      </c>
      <c r="EC169" s="46">
        <f t="shared" si="113"/>
        <v>0</v>
      </c>
      <c r="ED169" s="19">
        <f t="shared" si="114"/>
        <v>0</v>
      </c>
      <c r="EE169" s="19">
        <f t="shared" si="115"/>
        <v>0</v>
      </c>
      <c r="EF169" s="19">
        <f t="shared" si="116"/>
        <v>0</v>
      </c>
      <c r="EG169" s="19">
        <f t="shared" si="117"/>
        <v>0</v>
      </c>
    </row>
    <row r="170" customFormat="1" hidden="1" customHeight="1" spans="1:137">
      <c r="A170" s="32">
        <f t="shared" ref="A170:A196" si="118">ROW()-2</f>
        <v>168</v>
      </c>
      <c r="B170" s="31" t="s">
        <v>384</v>
      </c>
      <c r="C170" s="32" t="s">
        <v>351</v>
      </c>
      <c r="D170" s="33" t="s">
        <v>371</v>
      </c>
      <c r="E170" s="33" t="s">
        <v>372</v>
      </c>
      <c r="F170" s="33" t="s">
        <v>257</v>
      </c>
      <c r="G170" s="68">
        <v>45061</v>
      </c>
      <c r="H170" s="59">
        <v>45292</v>
      </c>
      <c r="I170" s="59">
        <v>45658</v>
      </c>
      <c r="J170" s="19">
        <v>0</v>
      </c>
      <c r="K170" s="19">
        <f t="shared" si="103"/>
        <v>5</v>
      </c>
      <c r="L170" s="19">
        <v>5</v>
      </c>
      <c r="M170" s="73">
        <f t="shared" si="104"/>
        <v>0</v>
      </c>
      <c r="N170" s="19"/>
      <c r="O170" s="38"/>
      <c r="P170" s="39"/>
      <c r="Q170" s="19"/>
      <c r="R170" s="19"/>
      <c r="S170" s="19"/>
      <c r="T170" s="19"/>
      <c r="U170" s="19"/>
      <c r="V170" s="19"/>
      <c r="W170" s="40"/>
      <c r="X170" s="19"/>
      <c r="Y170" s="39"/>
      <c r="Z170" s="19"/>
      <c r="AA170" s="19"/>
      <c r="AB170" s="19"/>
      <c r="AC170" s="19"/>
      <c r="AD170" s="19"/>
      <c r="AE170" s="19"/>
      <c r="AF170" s="40"/>
      <c r="AG170" s="41">
        <f t="shared" si="105"/>
        <v>0</v>
      </c>
      <c r="AH170" s="41">
        <f t="shared" si="106"/>
        <v>0</v>
      </c>
      <c r="AI170" s="41">
        <f t="shared" si="107"/>
        <v>0</v>
      </c>
      <c r="AJ170" s="19">
        <v>0.5</v>
      </c>
      <c r="AK170" s="19"/>
      <c r="AL170" s="19"/>
      <c r="AM170" s="19"/>
      <c r="AN170" s="19"/>
      <c r="AO170" s="19"/>
      <c r="AP170" s="19"/>
      <c r="AQ170" s="19"/>
      <c r="AR170" s="40"/>
      <c r="AS170" s="19">
        <v>2</v>
      </c>
      <c r="AT170" s="19"/>
      <c r="AU170" s="19"/>
      <c r="AV170" s="19"/>
      <c r="AW170" s="19"/>
      <c r="AX170" s="19"/>
      <c r="AY170" s="19"/>
      <c r="AZ170" s="19"/>
      <c r="BA170" s="40"/>
      <c r="BB170" s="19">
        <v>2</v>
      </c>
      <c r="BC170" s="19"/>
      <c r="BD170" s="19"/>
      <c r="BE170" s="19"/>
      <c r="BF170" s="19"/>
      <c r="BG170" s="19"/>
      <c r="BH170" s="19"/>
      <c r="BI170" s="19"/>
      <c r="BJ170" s="40"/>
      <c r="BK170" s="19"/>
      <c r="BL170" s="19">
        <v>8</v>
      </c>
      <c r="BM170" s="19"/>
      <c r="BN170" s="19"/>
      <c r="BO170" s="19"/>
      <c r="BP170" s="19"/>
      <c r="BQ170" s="19"/>
      <c r="BR170" s="19"/>
      <c r="BS170" s="40"/>
      <c r="BT170" s="19"/>
      <c r="BU170" s="19">
        <v>8</v>
      </c>
      <c r="BV170" s="19"/>
      <c r="BW170" s="19"/>
      <c r="BX170" s="19"/>
      <c r="BY170" s="19"/>
      <c r="BZ170" s="19"/>
      <c r="CA170" s="19"/>
      <c r="CB170" s="40"/>
      <c r="CC170" s="19"/>
      <c r="CD170" s="19">
        <v>8</v>
      </c>
      <c r="CE170" s="19"/>
      <c r="CF170" s="19"/>
      <c r="CG170" s="19"/>
      <c r="CH170" s="19"/>
      <c r="CI170" s="19"/>
      <c r="CJ170" s="19"/>
      <c r="CK170" s="40"/>
      <c r="CL170" s="19"/>
      <c r="CM170" s="19"/>
      <c r="CN170" s="19"/>
      <c r="CO170" s="19"/>
      <c r="CP170" s="19"/>
      <c r="CQ170" s="19"/>
      <c r="CR170" s="19"/>
      <c r="CS170" s="19"/>
      <c r="CT170" s="40"/>
      <c r="CU170" s="19"/>
      <c r="CV170" s="19"/>
      <c r="CW170" s="19"/>
      <c r="CX170" s="19"/>
      <c r="CY170" s="19"/>
      <c r="CZ170" s="19"/>
      <c r="DA170" s="19"/>
      <c r="DB170" s="19"/>
      <c r="DC170" s="19"/>
      <c r="DD170" s="40"/>
      <c r="DE170" s="19"/>
      <c r="DF170" s="19"/>
      <c r="DG170" s="19"/>
      <c r="DH170" s="19"/>
      <c r="DI170" s="19"/>
      <c r="DJ170" s="19"/>
      <c r="DK170" s="19"/>
      <c r="DL170" s="19"/>
      <c r="DM170" s="40"/>
      <c r="DN170" s="19"/>
      <c r="DO170" s="19"/>
      <c r="DP170" s="19"/>
      <c r="DQ170" s="19"/>
      <c r="DR170" s="19"/>
      <c r="DS170" s="19"/>
      <c r="DT170" s="19"/>
      <c r="DU170" s="19"/>
      <c r="DV170" s="40"/>
      <c r="DW170" s="74">
        <f ca="1" t="shared" ref="DW170:DW186" si="119">ROUND((TODAY()-I170)/365*5,2)</f>
        <v>5.05</v>
      </c>
      <c r="DX170" s="44">
        <f t="shared" si="108"/>
        <v>4.5</v>
      </c>
      <c r="DY170" s="44">
        <f ca="1" t="shared" si="109"/>
        <v>0.55</v>
      </c>
      <c r="DZ170" s="19">
        <f t="shared" si="110"/>
        <v>0</v>
      </c>
      <c r="EA170" s="19">
        <f t="shared" si="111"/>
        <v>0</v>
      </c>
      <c r="EB170" s="45">
        <f t="shared" si="112"/>
        <v>0</v>
      </c>
      <c r="EC170" s="46">
        <f t="shared" si="113"/>
        <v>0</v>
      </c>
      <c r="ED170" s="19">
        <f t="shared" si="114"/>
        <v>24</v>
      </c>
      <c r="EE170" s="19">
        <f t="shared" si="115"/>
        <v>0</v>
      </c>
      <c r="EF170" s="19">
        <f t="shared" ref="EF170:EF186" si="120">R170+AA170+AM170+AV170+BE170+BN170+BW170+CF170+CO170+CY170+DH170+DQ170</f>
        <v>0</v>
      </c>
      <c r="EG170" s="19">
        <f t="shared" si="117"/>
        <v>0</v>
      </c>
    </row>
    <row r="171" hidden="1" customHeight="1" spans="1:137">
      <c r="A171" s="32">
        <f t="shared" si="118"/>
        <v>169</v>
      </c>
      <c r="B171" s="31" t="s">
        <v>385</v>
      </c>
      <c r="C171" s="32" t="s">
        <v>386</v>
      </c>
      <c r="D171" s="33" t="s">
        <v>387</v>
      </c>
      <c r="E171" s="33" t="s">
        <v>388</v>
      </c>
      <c r="F171" s="33" t="s">
        <v>389</v>
      </c>
      <c r="G171" s="68">
        <v>44284</v>
      </c>
      <c r="H171" s="59">
        <v>45292</v>
      </c>
      <c r="I171" s="59">
        <v>45658</v>
      </c>
      <c r="J171" s="19">
        <v>0</v>
      </c>
      <c r="K171" s="19">
        <f t="shared" si="103"/>
        <v>5</v>
      </c>
      <c r="L171" s="19">
        <v>1</v>
      </c>
      <c r="M171" s="73">
        <f t="shared" si="104"/>
        <v>4</v>
      </c>
      <c r="N171" s="19"/>
      <c r="O171" s="38"/>
      <c r="P171" s="39"/>
      <c r="Q171" s="19"/>
      <c r="R171" s="19"/>
      <c r="S171" s="19"/>
      <c r="T171" s="19"/>
      <c r="U171" s="19">
        <v>8</v>
      </c>
      <c r="V171" s="19"/>
      <c r="W171" s="40"/>
      <c r="X171" s="19"/>
      <c r="Y171" s="39"/>
      <c r="Z171" s="19"/>
      <c r="AA171" s="19"/>
      <c r="AB171" s="19"/>
      <c r="AC171" s="19"/>
      <c r="AD171" s="19"/>
      <c r="AE171" s="19"/>
      <c r="AF171" s="40"/>
      <c r="AG171" s="41">
        <f t="shared" si="105"/>
        <v>0</v>
      </c>
      <c r="AH171" s="41">
        <f t="shared" si="106"/>
        <v>4</v>
      </c>
      <c r="AI171" s="41">
        <f t="shared" si="107"/>
        <v>0</v>
      </c>
      <c r="AJ171" s="19"/>
      <c r="AK171" s="19"/>
      <c r="AL171" s="19"/>
      <c r="AM171" s="19"/>
      <c r="AN171" s="19"/>
      <c r="AO171" s="19"/>
      <c r="AP171" s="19"/>
      <c r="AQ171" s="19"/>
      <c r="AR171" s="40"/>
      <c r="AS171" s="19">
        <v>5</v>
      </c>
      <c r="AT171" s="19"/>
      <c r="AU171" s="19"/>
      <c r="AV171" s="19"/>
      <c r="AW171" s="19"/>
      <c r="AX171" s="19"/>
      <c r="AY171" s="19"/>
      <c r="AZ171" s="19"/>
      <c r="BA171" s="40"/>
      <c r="BB171" s="19"/>
      <c r="BC171" s="19"/>
      <c r="BD171" s="19"/>
      <c r="BE171" s="19"/>
      <c r="BF171" s="19"/>
      <c r="BG171" s="19"/>
      <c r="BH171" s="19"/>
      <c r="BI171" s="19"/>
      <c r="BJ171" s="40"/>
      <c r="BK171" s="19"/>
      <c r="BL171" s="19"/>
      <c r="BM171" s="19"/>
      <c r="BN171" s="19"/>
      <c r="BO171" s="19"/>
      <c r="BP171" s="19"/>
      <c r="BQ171" s="19"/>
      <c r="BR171" s="19"/>
      <c r="BS171" s="40"/>
      <c r="BT171" s="19"/>
      <c r="BU171" s="19"/>
      <c r="BV171" s="19"/>
      <c r="BW171" s="19"/>
      <c r="BX171" s="19"/>
      <c r="BY171" s="19"/>
      <c r="BZ171" s="19"/>
      <c r="CA171" s="19"/>
      <c r="CB171" s="40"/>
      <c r="CC171" s="19"/>
      <c r="CD171" s="19"/>
      <c r="CE171" s="19"/>
      <c r="CF171" s="19"/>
      <c r="CG171" s="19"/>
      <c r="CH171" s="19"/>
      <c r="CI171" s="19"/>
      <c r="CJ171" s="19"/>
      <c r="CK171" s="40"/>
      <c r="CL171" s="19"/>
      <c r="CM171" s="19"/>
      <c r="CN171" s="19"/>
      <c r="CO171" s="19"/>
      <c r="CP171" s="19"/>
      <c r="CQ171" s="19"/>
      <c r="CR171" s="19"/>
      <c r="CS171" s="19"/>
      <c r="CT171" s="40"/>
      <c r="CU171" s="19"/>
      <c r="CV171" s="19"/>
      <c r="CW171" s="19"/>
      <c r="CX171" s="19"/>
      <c r="CY171" s="19"/>
      <c r="CZ171" s="19"/>
      <c r="DA171" s="19"/>
      <c r="DB171" s="19"/>
      <c r="DC171" s="19"/>
      <c r="DD171" s="40"/>
      <c r="DE171" s="19"/>
      <c r="DF171" s="19"/>
      <c r="DG171" s="19"/>
      <c r="DH171" s="19"/>
      <c r="DI171" s="19"/>
      <c r="DJ171" s="19"/>
      <c r="DK171" s="19"/>
      <c r="DL171" s="19"/>
      <c r="DM171" s="40"/>
      <c r="DN171" s="19"/>
      <c r="DO171" s="19"/>
      <c r="DP171" s="19"/>
      <c r="DQ171" s="19"/>
      <c r="DR171" s="19"/>
      <c r="DS171" s="19"/>
      <c r="DT171" s="19"/>
      <c r="DU171" s="19"/>
      <c r="DV171" s="40"/>
      <c r="DW171" s="74">
        <f ca="1" t="shared" si="119"/>
        <v>5.05</v>
      </c>
      <c r="DX171" s="44">
        <f t="shared" si="108"/>
        <v>5</v>
      </c>
      <c r="DY171" s="44">
        <f ca="1" t="shared" si="109"/>
        <v>0.0499999999999998</v>
      </c>
      <c r="DZ171" s="19">
        <f t="shared" si="110"/>
        <v>8</v>
      </c>
      <c r="EA171" s="19">
        <f t="shared" si="111"/>
        <v>0</v>
      </c>
      <c r="EB171" s="45">
        <f t="shared" si="112"/>
        <v>8</v>
      </c>
      <c r="EC171" s="46">
        <f t="shared" si="113"/>
        <v>0</v>
      </c>
      <c r="ED171" s="19">
        <f t="shared" si="114"/>
        <v>0</v>
      </c>
      <c r="EE171" s="19">
        <f t="shared" si="115"/>
        <v>0</v>
      </c>
      <c r="EF171" s="19">
        <f t="shared" si="120"/>
        <v>0</v>
      </c>
      <c r="EG171" s="19">
        <f t="shared" si="117"/>
        <v>0</v>
      </c>
    </row>
    <row r="172" hidden="1" customHeight="1" spans="1:137">
      <c r="A172" s="32">
        <f t="shared" si="118"/>
        <v>170</v>
      </c>
      <c r="B172" s="31" t="s">
        <v>390</v>
      </c>
      <c r="C172" s="32" t="s">
        <v>391</v>
      </c>
      <c r="D172" s="33" t="s">
        <v>392</v>
      </c>
      <c r="E172" s="33" t="s">
        <v>393</v>
      </c>
      <c r="F172" s="33" t="s">
        <v>255</v>
      </c>
      <c r="G172" s="68">
        <v>43678</v>
      </c>
      <c r="H172" s="59">
        <v>45292</v>
      </c>
      <c r="I172" s="59">
        <v>45658</v>
      </c>
      <c r="J172" s="19">
        <v>0</v>
      </c>
      <c r="K172" s="19">
        <f t="shared" si="103"/>
        <v>5</v>
      </c>
      <c r="L172" s="19">
        <v>0</v>
      </c>
      <c r="M172" s="73">
        <f t="shared" si="104"/>
        <v>5</v>
      </c>
      <c r="N172" s="19"/>
      <c r="O172" s="38"/>
      <c r="P172" s="39"/>
      <c r="Q172" s="19"/>
      <c r="R172" s="19"/>
      <c r="S172" s="19"/>
      <c r="T172" s="19"/>
      <c r="U172" s="19"/>
      <c r="V172" s="19"/>
      <c r="W172" s="40"/>
      <c r="X172" s="19"/>
      <c r="Y172" s="39"/>
      <c r="Z172" s="19"/>
      <c r="AA172" s="19"/>
      <c r="AB172" s="19"/>
      <c r="AC172" s="19"/>
      <c r="AD172" s="19"/>
      <c r="AE172" s="19"/>
      <c r="AF172" s="40"/>
      <c r="AG172" s="41">
        <f t="shared" si="105"/>
        <v>0</v>
      </c>
      <c r="AH172" s="41">
        <f t="shared" si="106"/>
        <v>5</v>
      </c>
      <c r="AI172" s="41">
        <f t="shared" si="107"/>
        <v>0</v>
      </c>
      <c r="AJ172" s="19"/>
      <c r="AK172" s="19"/>
      <c r="AL172" s="19"/>
      <c r="AM172" s="19"/>
      <c r="AN172" s="19"/>
      <c r="AO172" s="19"/>
      <c r="AP172" s="19"/>
      <c r="AQ172" s="19"/>
      <c r="AR172" s="40"/>
      <c r="AS172" s="19"/>
      <c r="AT172" s="19"/>
      <c r="AU172" s="19"/>
      <c r="AV172" s="19"/>
      <c r="AW172" s="19"/>
      <c r="AX172" s="19"/>
      <c r="AY172" s="19"/>
      <c r="AZ172" s="19"/>
      <c r="BA172" s="40"/>
      <c r="BB172" s="19"/>
      <c r="BC172" s="19"/>
      <c r="BD172" s="19"/>
      <c r="BE172" s="19"/>
      <c r="BF172" s="19"/>
      <c r="BG172" s="19"/>
      <c r="BH172" s="19"/>
      <c r="BI172" s="19"/>
      <c r="BJ172" s="40"/>
      <c r="BK172" s="19"/>
      <c r="BL172" s="19"/>
      <c r="BM172" s="19"/>
      <c r="BN172" s="19"/>
      <c r="BO172" s="19">
        <v>8</v>
      </c>
      <c r="BP172" s="19"/>
      <c r="BQ172" s="19">
        <v>16</v>
      </c>
      <c r="BR172" s="19"/>
      <c r="BS172" s="40"/>
      <c r="BT172" s="19"/>
      <c r="BU172" s="19"/>
      <c r="BV172" s="19"/>
      <c r="BW172" s="19"/>
      <c r="BX172" s="19">
        <v>8</v>
      </c>
      <c r="BY172" s="19"/>
      <c r="BZ172" s="19"/>
      <c r="CA172" s="19"/>
      <c r="CB172" s="40"/>
      <c r="CC172" s="19"/>
      <c r="CD172" s="19"/>
      <c r="CE172" s="19"/>
      <c r="CF172" s="19"/>
      <c r="CG172" s="19"/>
      <c r="CH172" s="19"/>
      <c r="CI172" s="19"/>
      <c r="CJ172" s="19"/>
      <c r="CK172" s="40"/>
      <c r="CL172" s="19">
        <v>0.5</v>
      </c>
      <c r="CM172" s="19"/>
      <c r="CN172" s="19"/>
      <c r="CO172" s="19"/>
      <c r="CP172" s="19"/>
      <c r="CQ172" s="19"/>
      <c r="CR172" s="19"/>
      <c r="CS172" s="19"/>
      <c r="CT172" s="40"/>
      <c r="CU172" s="19"/>
      <c r="CV172" s="19" t="s">
        <v>73</v>
      </c>
      <c r="CW172" s="19"/>
      <c r="CX172" s="19"/>
      <c r="CY172" s="19"/>
      <c r="CZ172" s="19"/>
      <c r="DA172" s="19"/>
      <c r="DB172" s="19"/>
      <c r="DC172" s="19"/>
      <c r="DD172" s="40"/>
      <c r="DE172" s="19"/>
      <c r="DF172" s="19"/>
      <c r="DG172" s="19"/>
      <c r="DH172" s="19"/>
      <c r="DI172" s="19"/>
      <c r="DJ172" s="19"/>
      <c r="DK172" s="19"/>
      <c r="DL172" s="19"/>
      <c r="DM172" s="40"/>
      <c r="DN172" s="19"/>
      <c r="DO172" s="19"/>
      <c r="DP172" s="19"/>
      <c r="DQ172" s="19"/>
      <c r="DR172" s="19"/>
      <c r="DS172" s="19"/>
      <c r="DT172" s="19"/>
      <c r="DU172" s="19"/>
      <c r="DV172" s="40"/>
      <c r="DW172" s="74">
        <f ca="1" t="shared" si="119"/>
        <v>5.05</v>
      </c>
      <c r="DX172" s="44">
        <f t="shared" si="108"/>
        <v>1</v>
      </c>
      <c r="DY172" s="44">
        <f ca="1" t="shared" si="109"/>
        <v>4.05</v>
      </c>
      <c r="DZ172" s="19">
        <f t="shared" si="110"/>
        <v>16</v>
      </c>
      <c r="EA172" s="19">
        <f t="shared" si="111"/>
        <v>16</v>
      </c>
      <c r="EB172" s="45">
        <f t="shared" si="112"/>
        <v>0</v>
      </c>
      <c r="EC172" s="46">
        <f t="shared" si="113"/>
        <v>0</v>
      </c>
      <c r="ED172" s="19">
        <f t="shared" si="114"/>
        <v>0</v>
      </c>
      <c r="EE172" s="19">
        <f t="shared" si="115"/>
        <v>0</v>
      </c>
      <c r="EF172" s="19">
        <f t="shared" si="120"/>
        <v>0</v>
      </c>
      <c r="EG172" s="19">
        <f t="shared" si="117"/>
        <v>0</v>
      </c>
    </row>
    <row r="173" hidden="1" customHeight="1" spans="1:137">
      <c r="A173" s="32">
        <f t="shared" si="118"/>
        <v>171</v>
      </c>
      <c r="B173" s="31" t="s">
        <v>394</v>
      </c>
      <c r="C173" s="32" t="s">
        <v>391</v>
      </c>
      <c r="D173" s="33" t="s">
        <v>392</v>
      </c>
      <c r="E173" s="33" t="s">
        <v>395</v>
      </c>
      <c r="F173" s="33" t="s">
        <v>243</v>
      </c>
      <c r="G173" s="68">
        <v>43897</v>
      </c>
      <c r="H173" s="59">
        <v>45292</v>
      </c>
      <c r="I173" s="59">
        <v>45658</v>
      </c>
      <c r="J173" s="19">
        <v>0</v>
      </c>
      <c r="K173" s="19">
        <f t="shared" si="103"/>
        <v>5</v>
      </c>
      <c r="L173" s="19">
        <v>3</v>
      </c>
      <c r="M173" s="73">
        <f t="shared" si="104"/>
        <v>2</v>
      </c>
      <c r="N173" s="19"/>
      <c r="O173" s="38"/>
      <c r="P173" s="39"/>
      <c r="Q173" s="19"/>
      <c r="R173" s="19"/>
      <c r="S173" s="19"/>
      <c r="T173" s="19"/>
      <c r="U173" s="19"/>
      <c r="V173" s="19"/>
      <c r="W173" s="40"/>
      <c r="X173" s="19"/>
      <c r="Y173" s="39"/>
      <c r="Z173" s="19"/>
      <c r="AA173" s="19"/>
      <c r="AB173" s="19"/>
      <c r="AC173" s="19"/>
      <c r="AD173" s="19"/>
      <c r="AE173" s="19"/>
      <c r="AF173" s="40"/>
      <c r="AG173" s="41">
        <f t="shared" si="105"/>
        <v>0</v>
      </c>
      <c r="AH173" s="41">
        <f t="shared" si="106"/>
        <v>2</v>
      </c>
      <c r="AI173" s="41">
        <f t="shared" si="107"/>
        <v>0</v>
      </c>
      <c r="AJ173" s="19"/>
      <c r="AK173" s="19"/>
      <c r="AL173" s="19"/>
      <c r="AM173" s="19"/>
      <c r="AN173" s="19"/>
      <c r="AO173" s="19"/>
      <c r="AP173" s="19"/>
      <c r="AQ173" s="19"/>
      <c r="AR173" s="40"/>
      <c r="AS173" s="19"/>
      <c r="AT173" s="19"/>
      <c r="AU173" s="19"/>
      <c r="AV173" s="19"/>
      <c r="AW173" s="19"/>
      <c r="AX173" s="19"/>
      <c r="AY173" s="19"/>
      <c r="AZ173" s="19"/>
      <c r="BA173" s="40"/>
      <c r="BB173" s="19"/>
      <c r="BC173" s="19"/>
      <c r="BD173" s="19"/>
      <c r="BE173" s="19"/>
      <c r="BF173" s="19"/>
      <c r="BG173" s="19"/>
      <c r="BH173" s="19"/>
      <c r="BI173" s="19"/>
      <c r="BJ173" s="40"/>
      <c r="BK173" s="19"/>
      <c r="BL173" s="19"/>
      <c r="BM173" s="19"/>
      <c r="BN173" s="19"/>
      <c r="BO173" s="19"/>
      <c r="BP173" s="19"/>
      <c r="BQ173" s="19">
        <v>16</v>
      </c>
      <c r="BR173" s="19"/>
      <c r="BS173" s="40"/>
      <c r="BT173" s="19"/>
      <c r="BU173" s="19"/>
      <c r="BV173" s="19"/>
      <c r="BW173" s="19"/>
      <c r="BX173" s="19">
        <v>12</v>
      </c>
      <c r="BY173" s="19"/>
      <c r="BZ173" s="19"/>
      <c r="CA173" s="19"/>
      <c r="CB173" s="40"/>
      <c r="CC173" s="19"/>
      <c r="CD173" s="19"/>
      <c r="CE173" s="19"/>
      <c r="CF173" s="19"/>
      <c r="CG173" s="19"/>
      <c r="CH173" s="19"/>
      <c r="CI173" s="19"/>
      <c r="CJ173" s="19"/>
      <c r="CK173" s="40"/>
      <c r="CL173" s="19"/>
      <c r="CM173" s="19">
        <v>8</v>
      </c>
      <c r="CN173" s="19"/>
      <c r="CO173" s="19"/>
      <c r="CP173" s="19"/>
      <c r="CQ173" s="19"/>
      <c r="CR173" s="19"/>
      <c r="CS173" s="19"/>
      <c r="CT173" s="40"/>
      <c r="CU173" s="19"/>
      <c r="CV173" s="19" t="s">
        <v>63</v>
      </c>
      <c r="CW173" s="19"/>
      <c r="CX173" s="19"/>
      <c r="CY173" s="19"/>
      <c r="CZ173" s="19"/>
      <c r="DA173" s="19"/>
      <c r="DB173" s="19"/>
      <c r="DC173" s="19"/>
      <c r="DD173" s="40"/>
      <c r="DE173" s="19"/>
      <c r="DF173" s="19"/>
      <c r="DG173" s="19"/>
      <c r="DH173" s="19"/>
      <c r="DI173" s="19"/>
      <c r="DJ173" s="19"/>
      <c r="DK173" s="19"/>
      <c r="DL173" s="19"/>
      <c r="DM173" s="40"/>
      <c r="DN173" s="19"/>
      <c r="DO173" s="19"/>
      <c r="DP173" s="19"/>
      <c r="DQ173" s="19"/>
      <c r="DR173" s="19"/>
      <c r="DS173" s="19"/>
      <c r="DT173" s="19"/>
      <c r="DU173" s="19"/>
      <c r="DV173" s="40"/>
      <c r="DW173" s="74">
        <f ca="1" t="shared" si="119"/>
        <v>5.05</v>
      </c>
      <c r="DX173" s="44">
        <f t="shared" si="108"/>
        <v>1</v>
      </c>
      <c r="DY173" s="44">
        <f ca="1" t="shared" si="109"/>
        <v>4.05</v>
      </c>
      <c r="DZ173" s="19">
        <f t="shared" si="110"/>
        <v>16</v>
      </c>
      <c r="EA173" s="19">
        <f t="shared" si="111"/>
        <v>12</v>
      </c>
      <c r="EB173" s="45">
        <f t="shared" si="112"/>
        <v>4</v>
      </c>
      <c r="EC173" s="46">
        <f t="shared" si="113"/>
        <v>0</v>
      </c>
      <c r="ED173" s="19">
        <f t="shared" si="114"/>
        <v>8</v>
      </c>
      <c r="EE173" s="19">
        <f t="shared" si="115"/>
        <v>0</v>
      </c>
      <c r="EF173" s="19">
        <f t="shared" si="120"/>
        <v>0</v>
      </c>
      <c r="EG173" s="19">
        <f t="shared" si="117"/>
        <v>0</v>
      </c>
    </row>
    <row r="174" hidden="1" customHeight="1" spans="1:137">
      <c r="A174" s="32">
        <f t="shared" si="118"/>
        <v>172</v>
      </c>
      <c r="B174" s="31" t="s">
        <v>396</v>
      </c>
      <c r="C174" s="32" t="s">
        <v>391</v>
      </c>
      <c r="D174" s="33" t="s">
        <v>392</v>
      </c>
      <c r="E174" s="33" t="s">
        <v>54</v>
      </c>
      <c r="F174" s="33" t="s">
        <v>309</v>
      </c>
      <c r="G174" s="68">
        <v>43647</v>
      </c>
      <c r="H174" s="59">
        <v>45292</v>
      </c>
      <c r="I174" s="59">
        <v>45658</v>
      </c>
      <c r="J174" s="19">
        <v>0</v>
      </c>
      <c r="K174" s="19">
        <f t="shared" si="103"/>
        <v>5</v>
      </c>
      <c r="L174" s="19">
        <v>0</v>
      </c>
      <c r="M174" s="73">
        <f t="shared" si="104"/>
        <v>5</v>
      </c>
      <c r="N174" s="19"/>
      <c r="O174" s="38"/>
      <c r="P174" s="39"/>
      <c r="Q174" s="19"/>
      <c r="R174" s="19"/>
      <c r="S174" s="19"/>
      <c r="T174" s="19"/>
      <c r="U174" s="19"/>
      <c r="V174" s="19"/>
      <c r="W174" s="40"/>
      <c r="X174" s="19"/>
      <c r="Y174" s="39"/>
      <c r="Z174" s="19"/>
      <c r="AA174" s="19"/>
      <c r="AB174" s="19"/>
      <c r="AC174" s="19"/>
      <c r="AD174" s="19"/>
      <c r="AE174" s="19"/>
      <c r="AF174" s="40"/>
      <c r="AG174" s="41">
        <f t="shared" si="105"/>
        <v>0</v>
      </c>
      <c r="AH174" s="41">
        <f t="shared" si="106"/>
        <v>5</v>
      </c>
      <c r="AI174" s="41">
        <f t="shared" si="107"/>
        <v>0</v>
      </c>
      <c r="AJ174" s="19"/>
      <c r="AK174" s="19"/>
      <c r="AL174" s="19"/>
      <c r="AM174" s="19"/>
      <c r="AN174" s="19"/>
      <c r="AO174" s="19"/>
      <c r="AP174" s="19"/>
      <c r="AQ174" s="19"/>
      <c r="AR174" s="40"/>
      <c r="AS174" s="19"/>
      <c r="AT174" s="19"/>
      <c r="AU174" s="19"/>
      <c r="AV174" s="19"/>
      <c r="AW174" s="19"/>
      <c r="AX174" s="19"/>
      <c r="AY174" s="19"/>
      <c r="AZ174" s="19"/>
      <c r="BA174" s="40"/>
      <c r="BB174" s="19"/>
      <c r="BC174" s="19"/>
      <c r="BD174" s="19"/>
      <c r="BE174" s="19"/>
      <c r="BF174" s="19"/>
      <c r="BG174" s="19"/>
      <c r="BH174" s="19"/>
      <c r="BI174" s="19"/>
      <c r="BJ174" s="40"/>
      <c r="BK174" s="19"/>
      <c r="BL174" s="19"/>
      <c r="BM174" s="19"/>
      <c r="BN174" s="19"/>
      <c r="BO174" s="19"/>
      <c r="BP174" s="19"/>
      <c r="BQ174" s="19"/>
      <c r="BR174" s="19"/>
      <c r="BS174" s="40"/>
      <c r="BT174" s="19"/>
      <c r="BU174" s="19"/>
      <c r="BV174" s="19"/>
      <c r="BW174" s="19"/>
      <c r="BX174" s="19"/>
      <c r="BY174" s="19"/>
      <c r="BZ174" s="19"/>
      <c r="CA174" s="19"/>
      <c r="CB174" s="40"/>
      <c r="CC174" s="19">
        <v>5</v>
      </c>
      <c r="CD174" s="19"/>
      <c r="CE174" s="19"/>
      <c r="CF174" s="19"/>
      <c r="CG174" s="19"/>
      <c r="CH174" s="19"/>
      <c r="CI174" s="19"/>
      <c r="CJ174" s="19"/>
      <c r="CK174" s="40"/>
      <c r="CL174" s="19"/>
      <c r="CM174" s="19"/>
      <c r="CN174" s="19"/>
      <c r="CO174" s="19"/>
      <c r="CP174" s="19"/>
      <c r="CQ174" s="19"/>
      <c r="CR174" s="19"/>
      <c r="CS174" s="19"/>
      <c r="CT174" s="40"/>
      <c r="CU174" s="19"/>
      <c r="CV174" s="19"/>
      <c r="CW174" s="19"/>
      <c r="CX174" s="19"/>
      <c r="CY174" s="19"/>
      <c r="CZ174" s="19"/>
      <c r="DA174" s="19"/>
      <c r="DB174" s="19"/>
      <c r="DC174" s="19"/>
      <c r="DD174" s="40"/>
      <c r="DE174" s="19"/>
      <c r="DF174" s="19"/>
      <c r="DG174" s="19"/>
      <c r="DH174" s="19"/>
      <c r="DI174" s="19"/>
      <c r="DJ174" s="19"/>
      <c r="DK174" s="19"/>
      <c r="DL174" s="19"/>
      <c r="DM174" s="40"/>
      <c r="DN174" s="19"/>
      <c r="DO174" s="19"/>
      <c r="DP174" s="19"/>
      <c r="DQ174" s="19"/>
      <c r="DR174" s="19"/>
      <c r="DS174" s="19"/>
      <c r="DT174" s="19"/>
      <c r="DU174" s="19"/>
      <c r="DV174" s="40"/>
      <c r="DW174" s="74">
        <f ca="1" t="shared" si="119"/>
        <v>5.05</v>
      </c>
      <c r="DX174" s="44">
        <f t="shared" si="108"/>
        <v>5</v>
      </c>
      <c r="DY174" s="44">
        <f ca="1" t="shared" si="109"/>
        <v>0.0499999999999998</v>
      </c>
      <c r="DZ174" s="19">
        <f t="shared" si="110"/>
        <v>0</v>
      </c>
      <c r="EA174" s="19">
        <f t="shared" si="111"/>
        <v>0</v>
      </c>
      <c r="EB174" s="45">
        <f t="shared" si="112"/>
        <v>0</v>
      </c>
      <c r="EC174" s="46">
        <f t="shared" si="113"/>
        <v>0</v>
      </c>
      <c r="ED174" s="19">
        <f t="shared" si="114"/>
        <v>0</v>
      </c>
      <c r="EE174" s="19">
        <f t="shared" si="115"/>
        <v>0</v>
      </c>
      <c r="EF174" s="19">
        <f t="shared" si="120"/>
        <v>0</v>
      </c>
      <c r="EG174" s="19">
        <f t="shared" si="117"/>
        <v>0</v>
      </c>
    </row>
    <row r="175" hidden="1" customHeight="1" spans="1:137">
      <c r="A175" s="32">
        <f t="shared" si="118"/>
        <v>173</v>
      </c>
      <c r="B175" s="31" t="s">
        <v>397</v>
      </c>
      <c r="C175" s="32" t="s">
        <v>391</v>
      </c>
      <c r="D175" s="33" t="s">
        <v>392</v>
      </c>
      <c r="E175" s="33" t="s">
        <v>54</v>
      </c>
      <c r="F175" s="33" t="s">
        <v>257</v>
      </c>
      <c r="G175" s="68">
        <v>43647</v>
      </c>
      <c r="H175" s="59">
        <v>45292</v>
      </c>
      <c r="I175" s="59">
        <v>45658</v>
      </c>
      <c r="J175" s="19">
        <v>0</v>
      </c>
      <c r="K175" s="19">
        <f t="shared" si="103"/>
        <v>5</v>
      </c>
      <c r="L175" s="19">
        <v>5</v>
      </c>
      <c r="M175" s="73">
        <f t="shared" si="104"/>
        <v>0</v>
      </c>
      <c r="N175" s="19"/>
      <c r="O175" s="38"/>
      <c r="P175" s="39"/>
      <c r="Q175" s="19"/>
      <c r="R175" s="19"/>
      <c r="S175" s="19"/>
      <c r="T175" s="19"/>
      <c r="U175" s="19"/>
      <c r="V175" s="19"/>
      <c r="W175" s="40"/>
      <c r="X175" s="19"/>
      <c r="Y175" s="39"/>
      <c r="Z175" s="19"/>
      <c r="AA175" s="19"/>
      <c r="AB175" s="19"/>
      <c r="AC175" s="19"/>
      <c r="AD175" s="19"/>
      <c r="AE175" s="19"/>
      <c r="AF175" s="40"/>
      <c r="AG175" s="41">
        <f t="shared" si="105"/>
        <v>0</v>
      </c>
      <c r="AH175" s="41">
        <f t="shared" si="106"/>
        <v>0</v>
      </c>
      <c r="AI175" s="41">
        <f t="shared" si="107"/>
        <v>0</v>
      </c>
      <c r="AJ175" s="19"/>
      <c r="AK175" s="19"/>
      <c r="AL175" s="19"/>
      <c r="AM175" s="19"/>
      <c r="AN175" s="19"/>
      <c r="AO175" s="19"/>
      <c r="AP175" s="19"/>
      <c r="AQ175" s="19"/>
      <c r="AR175" s="40"/>
      <c r="AS175" s="19"/>
      <c r="AT175" s="19"/>
      <c r="AU175" s="19"/>
      <c r="AV175" s="19"/>
      <c r="AW175" s="19"/>
      <c r="AX175" s="19"/>
      <c r="AY175" s="19"/>
      <c r="AZ175" s="19"/>
      <c r="BA175" s="40"/>
      <c r="BB175" s="19"/>
      <c r="BC175" s="19"/>
      <c r="BD175" s="19"/>
      <c r="BE175" s="19"/>
      <c r="BF175" s="19"/>
      <c r="BG175" s="19"/>
      <c r="BH175" s="19"/>
      <c r="BI175" s="19"/>
      <c r="BJ175" s="40"/>
      <c r="BK175" s="19"/>
      <c r="BL175" s="19"/>
      <c r="BM175" s="19">
        <v>1</v>
      </c>
      <c r="BN175" s="19"/>
      <c r="BO175" s="19">
        <v>6</v>
      </c>
      <c r="BP175" s="19"/>
      <c r="BQ175" s="19">
        <v>8</v>
      </c>
      <c r="BR175" s="19"/>
      <c r="BS175" s="40"/>
      <c r="BT175" s="19"/>
      <c r="BU175" s="19"/>
      <c r="BV175" s="19"/>
      <c r="BW175" s="19"/>
      <c r="BX175" s="19"/>
      <c r="BY175" s="19"/>
      <c r="BZ175" s="19"/>
      <c r="CA175" s="19"/>
      <c r="CB175" s="40"/>
      <c r="CC175" s="19">
        <v>2</v>
      </c>
      <c r="CD175" s="19"/>
      <c r="CE175" s="19"/>
      <c r="CF175" s="19"/>
      <c r="CG175" s="19"/>
      <c r="CH175" s="19"/>
      <c r="CI175" s="19"/>
      <c r="CJ175" s="19"/>
      <c r="CK175" s="40"/>
      <c r="CL175" s="19"/>
      <c r="CM175" s="19"/>
      <c r="CN175" s="19"/>
      <c r="CO175" s="19"/>
      <c r="CP175" s="19"/>
      <c r="CQ175" s="19"/>
      <c r="CR175" s="19"/>
      <c r="CS175" s="19"/>
      <c r="CT175" s="40"/>
      <c r="CU175" s="19"/>
      <c r="CV175" s="19"/>
      <c r="CW175" s="19"/>
      <c r="CX175" s="19"/>
      <c r="CY175" s="19"/>
      <c r="CZ175" s="19"/>
      <c r="DA175" s="19"/>
      <c r="DB175" s="19"/>
      <c r="DC175" s="19"/>
      <c r="DD175" s="40"/>
      <c r="DE175" s="19">
        <v>1</v>
      </c>
      <c r="DF175" s="19"/>
      <c r="DG175" s="19"/>
      <c r="DH175" s="19"/>
      <c r="DI175" s="19"/>
      <c r="DJ175" s="19"/>
      <c r="DK175" s="19"/>
      <c r="DL175" s="19"/>
      <c r="DM175" s="40"/>
      <c r="DN175" s="19"/>
      <c r="DO175" s="19"/>
      <c r="DP175" s="19"/>
      <c r="DQ175" s="19"/>
      <c r="DR175" s="19"/>
      <c r="DS175" s="19"/>
      <c r="DT175" s="19"/>
      <c r="DU175" s="19"/>
      <c r="DV175" s="40"/>
      <c r="DW175" s="74">
        <f ca="1" t="shared" si="119"/>
        <v>5.05</v>
      </c>
      <c r="DX175" s="44">
        <f t="shared" si="108"/>
        <v>3</v>
      </c>
      <c r="DY175" s="44">
        <f ca="1" t="shared" si="109"/>
        <v>2.05</v>
      </c>
      <c r="DZ175" s="19">
        <f t="shared" si="110"/>
        <v>8</v>
      </c>
      <c r="EA175" s="19">
        <f t="shared" si="111"/>
        <v>6</v>
      </c>
      <c r="EB175" s="45">
        <f t="shared" si="112"/>
        <v>2</v>
      </c>
      <c r="EC175" s="46">
        <f t="shared" si="113"/>
        <v>0</v>
      </c>
      <c r="ED175" s="19">
        <f t="shared" si="114"/>
        <v>0</v>
      </c>
      <c r="EE175" s="19">
        <f t="shared" si="115"/>
        <v>1</v>
      </c>
      <c r="EF175" s="19">
        <f t="shared" si="120"/>
        <v>0</v>
      </c>
      <c r="EG175" s="19">
        <f t="shared" si="117"/>
        <v>0</v>
      </c>
    </row>
    <row r="176" hidden="1" customHeight="1" spans="1:137">
      <c r="A176" s="32">
        <f t="shared" si="118"/>
        <v>174</v>
      </c>
      <c r="B176" s="31" t="s">
        <v>398</v>
      </c>
      <c r="C176" s="32" t="s">
        <v>391</v>
      </c>
      <c r="D176" s="33" t="s">
        <v>392</v>
      </c>
      <c r="E176" s="33" t="s">
        <v>54</v>
      </c>
      <c r="F176" s="33" t="s">
        <v>271</v>
      </c>
      <c r="G176" s="68">
        <v>43647</v>
      </c>
      <c r="H176" s="59">
        <v>45292</v>
      </c>
      <c r="I176" s="59">
        <v>45658</v>
      </c>
      <c r="J176" s="19">
        <v>0</v>
      </c>
      <c r="K176" s="19">
        <f t="shared" si="103"/>
        <v>5</v>
      </c>
      <c r="L176" s="19">
        <v>5</v>
      </c>
      <c r="M176" s="73">
        <f t="shared" si="104"/>
        <v>0</v>
      </c>
      <c r="N176" s="19"/>
      <c r="O176" s="38"/>
      <c r="P176" s="39"/>
      <c r="Q176" s="19"/>
      <c r="R176" s="19"/>
      <c r="S176" s="19"/>
      <c r="T176" s="19"/>
      <c r="U176" s="19">
        <v>16</v>
      </c>
      <c r="V176" s="19"/>
      <c r="W176" s="40"/>
      <c r="X176" s="19"/>
      <c r="Y176" s="39"/>
      <c r="Z176" s="19"/>
      <c r="AA176" s="19"/>
      <c r="AB176" s="19"/>
      <c r="AC176" s="19"/>
      <c r="AD176" s="19"/>
      <c r="AE176" s="19"/>
      <c r="AF176" s="40"/>
      <c r="AG176" s="41">
        <f t="shared" si="105"/>
        <v>0</v>
      </c>
      <c r="AH176" s="41">
        <f t="shared" si="106"/>
        <v>0</v>
      </c>
      <c r="AI176" s="41">
        <f t="shared" si="107"/>
        <v>0</v>
      </c>
      <c r="AJ176" s="19"/>
      <c r="AK176" s="19"/>
      <c r="AL176" s="19"/>
      <c r="AM176" s="19"/>
      <c r="AN176" s="19"/>
      <c r="AO176" s="19"/>
      <c r="AP176" s="19"/>
      <c r="AQ176" s="19"/>
      <c r="AR176" s="40"/>
      <c r="AS176" s="19"/>
      <c r="AT176" s="19"/>
      <c r="AU176" s="19"/>
      <c r="AV176" s="19"/>
      <c r="AW176" s="19"/>
      <c r="AX176" s="19"/>
      <c r="AY176" s="19"/>
      <c r="AZ176" s="19"/>
      <c r="BA176" s="40"/>
      <c r="BB176" s="19"/>
      <c r="BC176" s="19"/>
      <c r="BD176" s="19"/>
      <c r="BE176" s="19"/>
      <c r="BF176" s="19"/>
      <c r="BG176" s="19"/>
      <c r="BH176" s="19"/>
      <c r="BI176" s="19"/>
      <c r="BJ176" s="40"/>
      <c r="BK176" s="19"/>
      <c r="BL176" s="19"/>
      <c r="BM176" s="19"/>
      <c r="BN176" s="19"/>
      <c r="BO176" s="19">
        <v>10.5</v>
      </c>
      <c r="BP176" s="19"/>
      <c r="BQ176" s="19">
        <v>16</v>
      </c>
      <c r="BR176" s="19"/>
      <c r="BS176" s="40"/>
      <c r="BT176" s="19"/>
      <c r="BU176" s="19">
        <v>3</v>
      </c>
      <c r="BV176" s="19"/>
      <c r="BW176" s="19"/>
      <c r="BX176" s="19"/>
      <c r="BY176" s="19"/>
      <c r="BZ176" s="19"/>
      <c r="CA176" s="19"/>
      <c r="CB176" s="40"/>
      <c r="CC176" s="19"/>
      <c r="CD176" s="19">
        <v>3</v>
      </c>
      <c r="CE176" s="19"/>
      <c r="CF176" s="19"/>
      <c r="CG176" s="19"/>
      <c r="CH176" s="19"/>
      <c r="CI176" s="19"/>
      <c r="CJ176" s="19"/>
      <c r="CK176" s="40"/>
      <c r="CL176" s="19"/>
      <c r="CM176" s="19"/>
      <c r="CN176" s="19"/>
      <c r="CO176" s="19"/>
      <c r="CP176" s="19"/>
      <c r="CQ176" s="19"/>
      <c r="CR176" s="19"/>
      <c r="CS176" s="19"/>
      <c r="CT176" s="40"/>
      <c r="CU176" s="19"/>
      <c r="CV176" s="19"/>
      <c r="CW176" s="19"/>
      <c r="CX176" s="19"/>
      <c r="CY176" s="19"/>
      <c r="CZ176" s="19"/>
      <c r="DA176" s="19"/>
      <c r="DB176" s="19"/>
      <c r="DC176" s="19"/>
      <c r="DD176" s="40"/>
      <c r="DE176" s="19"/>
      <c r="DF176" s="19"/>
      <c r="DG176" s="19"/>
      <c r="DH176" s="19"/>
      <c r="DI176" s="19"/>
      <c r="DJ176" s="19"/>
      <c r="DK176" s="19"/>
      <c r="DL176" s="19"/>
      <c r="DM176" s="40"/>
      <c r="DN176" s="19"/>
      <c r="DO176" s="19"/>
      <c r="DP176" s="19"/>
      <c r="DQ176" s="19"/>
      <c r="DR176" s="19"/>
      <c r="DS176" s="19"/>
      <c r="DT176" s="19"/>
      <c r="DU176" s="19"/>
      <c r="DV176" s="40"/>
      <c r="DW176" s="74">
        <f ca="1" t="shared" si="119"/>
        <v>5.05</v>
      </c>
      <c r="DX176" s="44">
        <f t="shared" si="108"/>
        <v>0</v>
      </c>
      <c r="DY176" s="44">
        <f ca="1" t="shared" si="109"/>
        <v>5.05</v>
      </c>
      <c r="DZ176" s="19">
        <f t="shared" si="110"/>
        <v>32</v>
      </c>
      <c r="EA176" s="19">
        <f t="shared" si="111"/>
        <v>10.5</v>
      </c>
      <c r="EB176" s="45">
        <f t="shared" si="112"/>
        <v>21.5</v>
      </c>
      <c r="EC176" s="46">
        <f t="shared" si="113"/>
        <v>0</v>
      </c>
      <c r="ED176" s="19">
        <f t="shared" si="114"/>
        <v>6</v>
      </c>
      <c r="EE176" s="19">
        <f t="shared" si="115"/>
        <v>0</v>
      </c>
      <c r="EF176" s="19">
        <f t="shared" si="120"/>
        <v>0</v>
      </c>
      <c r="EG176" s="19">
        <f t="shared" si="117"/>
        <v>0</v>
      </c>
    </row>
    <row r="177" hidden="1" customHeight="1" spans="1:137">
      <c r="A177" s="32">
        <f t="shared" si="118"/>
        <v>175</v>
      </c>
      <c r="B177" s="31" t="s">
        <v>399</v>
      </c>
      <c r="C177" s="32" t="s">
        <v>391</v>
      </c>
      <c r="D177" s="33" t="s">
        <v>392</v>
      </c>
      <c r="E177" s="33" t="s">
        <v>393</v>
      </c>
      <c r="F177" s="33" t="s">
        <v>243</v>
      </c>
      <c r="G177" s="68">
        <v>43647</v>
      </c>
      <c r="H177" s="59">
        <v>45292</v>
      </c>
      <c r="I177" s="59">
        <v>45658</v>
      </c>
      <c r="J177" s="19">
        <v>0</v>
      </c>
      <c r="K177" s="19">
        <f t="shared" si="103"/>
        <v>5</v>
      </c>
      <c r="L177" s="19">
        <v>5</v>
      </c>
      <c r="M177" s="73">
        <f t="shared" si="104"/>
        <v>0</v>
      </c>
      <c r="N177" s="19"/>
      <c r="O177" s="38"/>
      <c r="P177" s="39"/>
      <c r="Q177" s="19"/>
      <c r="R177" s="19"/>
      <c r="S177" s="19"/>
      <c r="T177" s="19"/>
      <c r="U177" s="19"/>
      <c r="V177" s="19"/>
      <c r="W177" s="40"/>
      <c r="X177" s="19"/>
      <c r="Y177" s="39"/>
      <c r="Z177" s="19"/>
      <c r="AA177" s="19"/>
      <c r="AB177" s="19"/>
      <c r="AC177" s="19"/>
      <c r="AD177" s="19"/>
      <c r="AE177" s="19"/>
      <c r="AF177" s="40"/>
      <c r="AG177" s="41">
        <f t="shared" si="105"/>
        <v>0</v>
      </c>
      <c r="AH177" s="41">
        <f t="shared" si="106"/>
        <v>0</v>
      </c>
      <c r="AI177" s="41">
        <f t="shared" si="107"/>
        <v>0</v>
      </c>
      <c r="AJ177" s="19"/>
      <c r="AK177" s="19"/>
      <c r="AL177" s="19"/>
      <c r="AM177" s="19"/>
      <c r="AN177" s="19"/>
      <c r="AO177" s="19"/>
      <c r="AP177" s="19"/>
      <c r="AQ177" s="19"/>
      <c r="AR177" s="40"/>
      <c r="AS177" s="19"/>
      <c r="AT177" s="19"/>
      <c r="AU177" s="19"/>
      <c r="AV177" s="19"/>
      <c r="AW177" s="19"/>
      <c r="AX177" s="19"/>
      <c r="AY177" s="19"/>
      <c r="AZ177" s="19"/>
      <c r="BA177" s="40"/>
      <c r="BB177" s="19"/>
      <c r="BC177" s="19"/>
      <c r="BD177" s="19"/>
      <c r="BE177" s="19"/>
      <c r="BF177" s="19"/>
      <c r="BG177" s="19"/>
      <c r="BH177" s="19"/>
      <c r="BI177" s="19"/>
      <c r="BJ177" s="40"/>
      <c r="BK177" s="19"/>
      <c r="BL177" s="19"/>
      <c r="BM177" s="19">
        <v>0.5</v>
      </c>
      <c r="BN177" s="19"/>
      <c r="BO177" s="19">
        <v>3</v>
      </c>
      <c r="BP177" s="19"/>
      <c r="BQ177" s="19">
        <v>4</v>
      </c>
      <c r="BR177" s="19"/>
      <c r="BS177" s="40"/>
      <c r="BT177" s="19"/>
      <c r="BU177" s="19"/>
      <c r="BV177" s="19"/>
      <c r="BW177" s="19"/>
      <c r="BX177" s="19"/>
      <c r="BY177" s="19"/>
      <c r="BZ177" s="19"/>
      <c r="CA177" s="19"/>
      <c r="CB177" s="40"/>
      <c r="CC177" s="19">
        <v>5</v>
      </c>
      <c r="CD177" s="19">
        <v>8</v>
      </c>
      <c r="CE177" s="19"/>
      <c r="CF177" s="19"/>
      <c r="CG177" s="19"/>
      <c r="CH177" s="19"/>
      <c r="CI177" s="19"/>
      <c r="CJ177" s="19"/>
      <c r="CK177" s="40"/>
      <c r="CL177" s="19"/>
      <c r="CM177" s="19">
        <v>8</v>
      </c>
      <c r="CN177" s="19"/>
      <c r="CO177" s="19"/>
      <c r="CP177" s="19"/>
      <c r="CQ177" s="19"/>
      <c r="CR177" s="19"/>
      <c r="CS177" s="19"/>
      <c r="CT177" s="40"/>
      <c r="CU177" s="19"/>
      <c r="CV177" s="19"/>
      <c r="CW177" s="19"/>
      <c r="CX177" s="19"/>
      <c r="CY177" s="19"/>
      <c r="CZ177" s="19"/>
      <c r="DA177" s="19"/>
      <c r="DB177" s="19"/>
      <c r="DC177" s="19"/>
      <c r="DD177" s="40"/>
      <c r="DE177" s="19"/>
      <c r="DF177" s="19"/>
      <c r="DG177" s="19"/>
      <c r="DH177" s="19"/>
      <c r="DI177" s="19"/>
      <c r="DJ177" s="19"/>
      <c r="DK177" s="19"/>
      <c r="DL177" s="19"/>
      <c r="DM177" s="40"/>
      <c r="DN177" s="19"/>
      <c r="DO177" s="19"/>
      <c r="DP177" s="19"/>
      <c r="DQ177" s="19"/>
      <c r="DR177" s="19"/>
      <c r="DS177" s="19"/>
      <c r="DT177" s="19"/>
      <c r="DU177" s="19"/>
      <c r="DV177" s="40"/>
      <c r="DW177" s="74">
        <f ca="1" t="shared" si="119"/>
        <v>5.05</v>
      </c>
      <c r="DX177" s="44">
        <f t="shared" si="108"/>
        <v>5</v>
      </c>
      <c r="DY177" s="44">
        <f ca="1" t="shared" si="109"/>
        <v>0.0499999999999998</v>
      </c>
      <c r="DZ177" s="19">
        <f t="shared" si="110"/>
        <v>4</v>
      </c>
      <c r="EA177" s="19">
        <f t="shared" si="111"/>
        <v>3</v>
      </c>
      <c r="EB177" s="45">
        <f t="shared" si="112"/>
        <v>1</v>
      </c>
      <c r="EC177" s="46">
        <f t="shared" si="113"/>
        <v>0</v>
      </c>
      <c r="ED177" s="19">
        <f t="shared" si="114"/>
        <v>16</v>
      </c>
      <c r="EE177" s="19">
        <f t="shared" si="115"/>
        <v>0.5</v>
      </c>
      <c r="EF177" s="19">
        <f t="shared" si="120"/>
        <v>0</v>
      </c>
      <c r="EG177" s="19">
        <f t="shared" si="117"/>
        <v>0</v>
      </c>
    </row>
    <row r="178" hidden="1" customHeight="1" spans="1:137">
      <c r="A178" s="32">
        <f t="shared" si="118"/>
        <v>176</v>
      </c>
      <c r="B178" s="31" t="s">
        <v>400</v>
      </c>
      <c r="C178" s="32" t="s">
        <v>391</v>
      </c>
      <c r="D178" s="33" t="s">
        <v>392</v>
      </c>
      <c r="E178" s="33" t="s">
        <v>401</v>
      </c>
      <c r="F178" s="33" t="s">
        <v>248</v>
      </c>
      <c r="G178" s="68">
        <v>44021</v>
      </c>
      <c r="H178" s="59">
        <v>45292</v>
      </c>
      <c r="I178" s="59">
        <v>45658</v>
      </c>
      <c r="J178" s="19">
        <v>0</v>
      </c>
      <c r="K178" s="19">
        <f t="shared" si="103"/>
        <v>5</v>
      </c>
      <c r="L178" s="19">
        <v>3</v>
      </c>
      <c r="M178" s="73">
        <f t="shared" si="104"/>
        <v>2</v>
      </c>
      <c r="N178" s="19"/>
      <c r="O178" s="38">
        <v>2</v>
      </c>
      <c r="P178" s="39"/>
      <c r="Q178" s="19"/>
      <c r="R178" s="19"/>
      <c r="S178" s="19"/>
      <c r="T178" s="19"/>
      <c r="U178" s="19"/>
      <c r="V178" s="19"/>
      <c r="W178" s="40"/>
      <c r="X178" s="19"/>
      <c r="Y178" s="39"/>
      <c r="Z178" s="19"/>
      <c r="AA178" s="19"/>
      <c r="AB178" s="19"/>
      <c r="AC178" s="19"/>
      <c r="AD178" s="19"/>
      <c r="AE178" s="19"/>
      <c r="AF178" s="40"/>
      <c r="AG178" s="41">
        <f t="shared" si="105"/>
        <v>2</v>
      </c>
      <c r="AH178" s="41">
        <f t="shared" si="106"/>
        <v>0</v>
      </c>
      <c r="AI178" s="41">
        <f t="shared" si="107"/>
        <v>0</v>
      </c>
      <c r="AJ178" s="19"/>
      <c r="AK178" s="19"/>
      <c r="AL178" s="19"/>
      <c r="AM178" s="19"/>
      <c r="AN178" s="19"/>
      <c r="AO178" s="19"/>
      <c r="AP178" s="19"/>
      <c r="AQ178" s="19"/>
      <c r="AR178" s="40"/>
      <c r="AS178" s="19"/>
      <c r="AT178" s="19"/>
      <c r="AU178" s="19"/>
      <c r="AV178" s="19"/>
      <c r="AW178" s="19"/>
      <c r="AX178" s="19"/>
      <c r="AY178" s="19"/>
      <c r="AZ178" s="19"/>
      <c r="BA178" s="40"/>
      <c r="BB178" s="19"/>
      <c r="BC178" s="19"/>
      <c r="BD178" s="19"/>
      <c r="BE178" s="19"/>
      <c r="BF178" s="19"/>
      <c r="BG178" s="19"/>
      <c r="BH178" s="19"/>
      <c r="BI178" s="19"/>
      <c r="BJ178" s="40"/>
      <c r="BK178" s="19"/>
      <c r="BL178" s="19"/>
      <c r="BM178" s="19"/>
      <c r="BN178" s="19"/>
      <c r="BO178" s="19"/>
      <c r="BP178" s="19"/>
      <c r="BQ178" s="19"/>
      <c r="BR178" s="19"/>
      <c r="BS178" s="40"/>
      <c r="BT178" s="19"/>
      <c r="BU178" s="19"/>
      <c r="BV178" s="19"/>
      <c r="BW178" s="19"/>
      <c r="BX178" s="19"/>
      <c r="BY178" s="19"/>
      <c r="BZ178" s="19"/>
      <c r="CA178" s="19"/>
      <c r="CB178" s="40"/>
      <c r="CC178" s="19"/>
      <c r="CD178" s="19"/>
      <c r="CE178" s="19"/>
      <c r="CF178" s="19"/>
      <c r="CG178" s="19"/>
      <c r="CH178" s="19"/>
      <c r="CI178" s="19"/>
      <c r="CJ178" s="19"/>
      <c r="CK178" s="40"/>
      <c r="CL178" s="19"/>
      <c r="CM178" s="19"/>
      <c r="CN178" s="19"/>
      <c r="CO178" s="19"/>
      <c r="CP178" s="19"/>
      <c r="CQ178" s="19"/>
      <c r="CR178" s="19"/>
      <c r="CS178" s="19"/>
      <c r="CT178" s="40"/>
      <c r="CU178" s="19"/>
      <c r="CV178" s="19"/>
      <c r="CW178" s="19"/>
      <c r="CX178" s="19"/>
      <c r="CY178" s="19"/>
      <c r="CZ178" s="19"/>
      <c r="DA178" s="19"/>
      <c r="DB178" s="19"/>
      <c r="DC178" s="19"/>
      <c r="DD178" s="40"/>
      <c r="DE178" s="19"/>
      <c r="DF178" s="19"/>
      <c r="DG178" s="19"/>
      <c r="DH178" s="19"/>
      <c r="DI178" s="19"/>
      <c r="DJ178" s="19"/>
      <c r="DK178" s="19"/>
      <c r="DL178" s="19"/>
      <c r="DM178" s="40"/>
      <c r="DN178" s="19"/>
      <c r="DO178" s="19"/>
      <c r="DP178" s="19"/>
      <c r="DQ178" s="19"/>
      <c r="DR178" s="19"/>
      <c r="DS178" s="19"/>
      <c r="DT178" s="19"/>
      <c r="DU178" s="19"/>
      <c r="DV178" s="40"/>
      <c r="DW178" s="74">
        <f ca="1" t="shared" si="119"/>
        <v>5.05</v>
      </c>
      <c r="DX178" s="44">
        <f t="shared" si="108"/>
        <v>0</v>
      </c>
      <c r="DY178" s="44">
        <f ca="1" t="shared" si="109"/>
        <v>5.05</v>
      </c>
      <c r="DZ178" s="19">
        <f t="shared" si="110"/>
        <v>0</v>
      </c>
      <c r="EA178" s="19">
        <f t="shared" si="111"/>
        <v>0</v>
      </c>
      <c r="EB178" s="45">
        <f t="shared" si="112"/>
        <v>0</v>
      </c>
      <c r="EC178" s="46">
        <f t="shared" si="113"/>
        <v>0</v>
      </c>
      <c r="ED178" s="19">
        <f t="shared" si="114"/>
        <v>0</v>
      </c>
      <c r="EE178" s="19">
        <f t="shared" si="115"/>
        <v>0</v>
      </c>
      <c r="EF178" s="19">
        <f t="shared" si="120"/>
        <v>0</v>
      </c>
      <c r="EG178" s="19">
        <f t="shared" si="117"/>
        <v>0</v>
      </c>
    </row>
    <row r="179" hidden="1" customHeight="1" spans="1:137">
      <c r="A179" s="32">
        <f t="shared" si="118"/>
        <v>177</v>
      </c>
      <c r="B179" s="31" t="s">
        <v>402</v>
      </c>
      <c r="C179" s="32" t="s">
        <v>391</v>
      </c>
      <c r="D179" s="33" t="s">
        <v>392</v>
      </c>
      <c r="E179" s="33" t="s">
        <v>401</v>
      </c>
      <c r="F179" s="33" t="s">
        <v>246</v>
      </c>
      <c r="G179" s="68">
        <v>43647</v>
      </c>
      <c r="H179" s="59">
        <v>45292</v>
      </c>
      <c r="I179" s="59">
        <v>45658</v>
      </c>
      <c r="J179" s="19">
        <v>0</v>
      </c>
      <c r="K179" s="19">
        <f t="shared" si="103"/>
        <v>5</v>
      </c>
      <c r="L179" s="19">
        <v>5</v>
      </c>
      <c r="M179" s="73">
        <f t="shared" si="104"/>
        <v>0</v>
      </c>
      <c r="N179" s="19"/>
      <c r="O179" s="38"/>
      <c r="P179" s="39"/>
      <c r="Q179" s="19"/>
      <c r="R179" s="19"/>
      <c r="S179" s="19"/>
      <c r="T179" s="19"/>
      <c r="U179" s="19"/>
      <c r="V179" s="19"/>
      <c r="W179" s="40"/>
      <c r="X179" s="19"/>
      <c r="Y179" s="39"/>
      <c r="Z179" s="19"/>
      <c r="AA179" s="19"/>
      <c r="AB179" s="19"/>
      <c r="AC179" s="19"/>
      <c r="AD179" s="19"/>
      <c r="AE179" s="19"/>
      <c r="AF179" s="40"/>
      <c r="AG179" s="41">
        <f t="shared" si="105"/>
        <v>0</v>
      </c>
      <c r="AH179" s="41">
        <f t="shared" si="106"/>
        <v>0</v>
      </c>
      <c r="AI179" s="41">
        <f t="shared" si="107"/>
        <v>0</v>
      </c>
      <c r="AJ179" s="19"/>
      <c r="AK179" s="19"/>
      <c r="AL179" s="19"/>
      <c r="AM179" s="19"/>
      <c r="AN179" s="19"/>
      <c r="AO179" s="19"/>
      <c r="AP179" s="19"/>
      <c r="AQ179" s="19"/>
      <c r="AR179" s="40"/>
      <c r="AS179" s="19"/>
      <c r="AT179" s="19"/>
      <c r="AU179" s="19"/>
      <c r="AV179" s="19"/>
      <c r="AW179" s="19"/>
      <c r="AX179" s="19"/>
      <c r="AY179" s="19"/>
      <c r="AZ179" s="19"/>
      <c r="BA179" s="40"/>
      <c r="BB179" s="19"/>
      <c r="BC179" s="19"/>
      <c r="BD179" s="19"/>
      <c r="BE179" s="19"/>
      <c r="BF179" s="19"/>
      <c r="BG179" s="19"/>
      <c r="BH179" s="19"/>
      <c r="BI179" s="19"/>
      <c r="BJ179" s="40"/>
      <c r="BK179" s="19"/>
      <c r="BL179" s="19"/>
      <c r="BM179" s="19"/>
      <c r="BN179" s="19"/>
      <c r="BO179" s="19"/>
      <c r="BP179" s="19"/>
      <c r="BQ179" s="19"/>
      <c r="BR179" s="19"/>
      <c r="BS179" s="40"/>
      <c r="BT179" s="19"/>
      <c r="BU179" s="19"/>
      <c r="BV179" s="19"/>
      <c r="BW179" s="19"/>
      <c r="BX179" s="19"/>
      <c r="BY179" s="19"/>
      <c r="BZ179" s="19"/>
      <c r="CA179" s="19"/>
      <c r="CB179" s="40"/>
      <c r="CC179" s="19">
        <v>5</v>
      </c>
      <c r="CD179" s="19"/>
      <c r="CE179" s="19"/>
      <c r="CF179" s="19"/>
      <c r="CG179" s="19"/>
      <c r="CH179" s="19"/>
      <c r="CI179" s="19"/>
      <c r="CJ179" s="19"/>
      <c r="CK179" s="40"/>
      <c r="CL179" s="19"/>
      <c r="CM179" s="19"/>
      <c r="CN179" s="19"/>
      <c r="CO179" s="19"/>
      <c r="CP179" s="19"/>
      <c r="CQ179" s="19"/>
      <c r="CR179" s="19"/>
      <c r="CS179" s="19"/>
      <c r="CT179" s="40"/>
      <c r="CU179" s="19"/>
      <c r="CV179" s="19"/>
      <c r="CW179" s="19"/>
      <c r="CX179" s="19"/>
      <c r="CY179" s="19"/>
      <c r="CZ179" s="19"/>
      <c r="DA179" s="19"/>
      <c r="DB179" s="19"/>
      <c r="DC179" s="19"/>
      <c r="DD179" s="40"/>
      <c r="DE179" s="19"/>
      <c r="DF179" s="19"/>
      <c r="DG179" s="19"/>
      <c r="DH179" s="19"/>
      <c r="DI179" s="19"/>
      <c r="DJ179" s="19"/>
      <c r="DK179" s="19"/>
      <c r="DL179" s="19"/>
      <c r="DM179" s="40"/>
      <c r="DN179" s="19"/>
      <c r="DO179" s="19"/>
      <c r="DP179" s="19"/>
      <c r="DQ179" s="19"/>
      <c r="DR179" s="19"/>
      <c r="DS179" s="19"/>
      <c r="DT179" s="19"/>
      <c r="DU179" s="19"/>
      <c r="DV179" s="40"/>
      <c r="DW179" s="74">
        <f ca="1" t="shared" si="119"/>
        <v>5.05</v>
      </c>
      <c r="DX179" s="44">
        <f t="shared" si="108"/>
        <v>5</v>
      </c>
      <c r="DY179" s="44">
        <f ca="1" t="shared" si="109"/>
        <v>0.0499999999999998</v>
      </c>
      <c r="DZ179" s="19">
        <f t="shared" si="110"/>
        <v>0</v>
      </c>
      <c r="EA179" s="19">
        <f t="shared" si="111"/>
        <v>0</v>
      </c>
      <c r="EB179" s="45">
        <f t="shared" si="112"/>
        <v>0</v>
      </c>
      <c r="EC179" s="46">
        <f t="shared" si="113"/>
        <v>0</v>
      </c>
      <c r="ED179" s="19">
        <f t="shared" si="114"/>
        <v>0</v>
      </c>
      <c r="EE179" s="19">
        <f t="shared" si="115"/>
        <v>0</v>
      </c>
      <c r="EF179" s="19">
        <f t="shared" si="120"/>
        <v>0</v>
      </c>
      <c r="EG179" s="19">
        <f t="shared" si="117"/>
        <v>0</v>
      </c>
    </row>
    <row r="180" customFormat="1" hidden="1" customHeight="1" spans="1:137">
      <c r="A180" s="32">
        <f t="shared" si="118"/>
        <v>178</v>
      </c>
      <c r="B180" s="31" t="s">
        <v>403</v>
      </c>
      <c r="C180" s="32" t="s">
        <v>404</v>
      </c>
      <c r="D180" s="33" t="s">
        <v>149</v>
      </c>
      <c r="E180" s="33" t="s">
        <v>405</v>
      </c>
      <c r="F180" s="33" t="s">
        <v>406</v>
      </c>
      <c r="G180" s="68">
        <v>44978</v>
      </c>
      <c r="H180" s="59">
        <v>45292</v>
      </c>
      <c r="I180" s="59">
        <v>45658</v>
      </c>
      <c r="J180" s="19">
        <v>14</v>
      </c>
      <c r="K180" s="19">
        <f t="shared" si="103"/>
        <v>5</v>
      </c>
      <c r="L180" s="19">
        <v>3</v>
      </c>
      <c r="M180" s="73">
        <f t="shared" si="104"/>
        <v>2</v>
      </c>
      <c r="N180" s="19"/>
      <c r="O180" s="38">
        <v>2</v>
      </c>
      <c r="P180" s="39"/>
      <c r="Q180" s="19"/>
      <c r="R180" s="19"/>
      <c r="S180" s="19"/>
      <c r="T180" s="19">
        <v>16</v>
      </c>
      <c r="U180" s="19"/>
      <c r="V180" s="19"/>
      <c r="W180" s="40"/>
      <c r="X180" s="19"/>
      <c r="Y180" s="39"/>
      <c r="Z180" s="19"/>
      <c r="AA180" s="19"/>
      <c r="AB180" s="19">
        <v>8</v>
      </c>
      <c r="AC180" s="19"/>
      <c r="AD180" s="19"/>
      <c r="AE180" s="19"/>
      <c r="AF180" s="40"/>
      <c r="AG180" s="41">
        <f t="shared" si="105"/>
        <v>2</v>
      </c>
      <c r="AH180" s="41">
        <f t="shared" si="106"/>
        <v>0</v>
      </c>
      <c r="AI180" s="41">
        <f t="shared" si="107"/>
        <v>0</v>
      </c>
      <c r="AJ180" s="19"/>
      <c r="AK180" s="19"/>
      <c r="AL180" s="19"/>
      <c r="AM180" s="19"/>
      <c r="AN180" s="19"/>
      <c r="AO180" s="19"/>
      <c r="AP180" s="19"/>
      <c r="AQ180" s="19"/>
      <c r="AR180" s="40"/>
      <c r="AS180" s="19"/>
      <c r="AT180" s="19"/>
      <c r="AU180" s="19"/>
      <c r="AV180" s="19"/>
      <c r="AW180" s="19"/>
      <c r="AX180" s="19"/>
      <c r="AY180" s="19"/>
      <c r="AZ180" s="19"/>
      <c r="BA180" s="40"/>
      <c r="BB180" s="19"/>
      <c r="BC180" s="19"/>
      <c r="BD180" s="19"/>
      <c r="BE180" s="19"/>
      <c r="BF180" s="19"/>
      <c r="BG180" s="19"/>
      <c r="BH180" s="19"/>
      <c r="BI180" s="19"/>
      <c r="BJ180" s="40"/>
      <c r="BK180" s="19"/>
      <c r="BL180" s="19"/>
      <c r="BM180" s="19"/>
      <c r="BN180" s="19"/>
      <c r="BO180" s="19"/>
      <c r="BP180" s="19"/>
      <c r="BQ180" s="19"/>
      <c r="BR180" s="19"/>
      <c r="BS180" s="40"/>
      <c r="BT180" s="19"/>
      <c r="BU180" s="19"/>
      <c r="BV180" s="19"/>
      <c r="BW180" s="19"/>
      <c r="BX180" s="19"/>
      <c r="BY180" s="19"/>
      <c r="BZ180" s="19"/>
      <c r="CA180" s="19"/>
      <c r="CB180" s="40"/>
      <c r="CC180" s="19"/>
      <c r="CD180" s="19"/>
      <c r="CE180" s="19"/>
      <c r="CF180" s="19"/>
      <c r="CG180" s="19"/>
      <c r="CH180" s="19"/>
      <c r="CI180" s="19"/>
      <c r="CJ180" s="19"/>
      <c r="CK180" s="40"/>
      <c r="CL180" s="19">
        <v>1</v>
      </c>
      <c r="CM180" s="19"/>
      <c r="CN180" s="19"/>
      <c r="CO180" s="19"/>
      <c r="CP180" s="19"/>
      <c r="CQ180" s="19">
        <v>8</v>
      </c>
      <c r="CR180" s="19"/>
      <c r="CS180" s="19"/>
      <c r="CT180" s="40"/>
      <c r="CU180" s="19"/>
      <c r="CV180" s="19"/>
      <c r="CW180" s="19"/>
      <c r="CX180" s="19"/>
      <c r="CY180" s="19"/>
      <c r="CZ180" s="19"/>
      <c r="DA180" s="19"/>
      <c r="DB180" s="19"/>
      <c r="DC180" s="19"/>
      <c r="DD180" s="40"/>
      <c r="DE180" s="19"/>
      <c r="DF180" s="19"/>
      <c r="DG180" s="19"/>
      <c r="DH180" s="19"/>
      <c r="DI180" s="19"/>
      <c r="DJ180" s="19"/>
      <c r="DK180" s="19"/>
      <c r="DL180" s="19"/>
      <c r="DM180" s="40"/>
      <c r="DN180" s="19"/>
      <c r="DO180" s="19"/>
      <c r="DP180" s="19"/>
      <c r="DQ180" s="19"/>
      <c r="DR180" s="19"/>
      <c r="DS180" s="19"/>
      <c r="DT180" s="19"/>
      <c r="DU180" s="19"/>
      <c r="DV180" s="40"/>
      <c r="DW180" s="74">
        <f ca="1" t="shared" si="119"/>
        <v>5.05</v>
      </c>
      <c r="DX180" s="44">
        <f t="shared" si="108"/>
        <v>1</v>
      </c>
      <c r="DY180" s="44">
        <f ca="1" t="shared" si="109"/>
        <v>4.05</v>
      </c>
      <c r="DZ180" s="19">
        <f t="shared" si="110"/>
        <v>24</v>
      </c>
      <c r="EA180" s="19">
        <f t="shared" si="111"/>
        <v>8</v>
      </c>
      <c r="EB180" s="45">
        <f t="shared" si="112"/>
        <v>6</v>
      </c>
      <c r="EC180" s="46">
        <f t="shared" si="113"/>
        <v>24</v>
      </c>
      <c r="ED180" s="19">
        <f t="shared" si="114"/>
        <v>0</v>
      </c>
      <c r="EE180" s="19">
        <f t="shared" si="115"/>
        <v>0</v>
      </c>
      <c r="EF180" s="19">
        <f t="shared" si="120"/>
        <v>0</v>
      </c>
      <c r="EG180" s="19">
        <f t="shared" si="117"/>
        <v>0</v>
      </c>
    </row>
    <row r="181" customFormat="1" hidden="1" customHeight="1" spans="1:137">
      <c r="A181" s="32">
        <f t="shared" si="118"/>
        <v>179</v>
      </c>
      <c r="B181" s="31" t="s">
        <v>407</v>
      </c>
      <c r="C181" s="32" t="s">
        <v>52</v>
      </c>
      <c r="D181" s="33" t="s">
        <v>53</v>
      </c>
      <c r="E181" s="33" t="s">
        <v>54</v>
      </c>
      <c r="F181" s="33" t="s">
        <v>408</v>
      </c>
      <c r="G181" s="68">
        <v>45040</v>
      </c>
      <c r="H181" s="59">
        <v>45292</v>
      </c>
      <c r="I181" s="59">
        <v>45658</v>
      </c>
      <c r="J181" s="19">
        <v>0</v>
      </c>
      <c r="K181" s="19">
        <f t="shared" si="103"/>
        <v>5</v>
      </c>
      <c r="L181" s="19">
        <v>4</v>
      </c>
      <c r="M181" s="73">
        <f t="shared" si="104"/>
        <v>1</v>
      </c>
      <c r="N181" s="19"/>
      <c r="O181" s="38">
        <v>1</v>
      </c>
      <c r="P181" s="39">
        <v>48</v>
      </c>
      <c r="Q181" s="19"/>
      <c r="R181" s="19"/>
      <c r="S181" s="19"/>
      <c r="T181" s="19"/>
      <c r="U181" s="19"/>
      <c r="V181" s="19"/>
      <c r="W181" s="40"/>
      <c r="X181" s="19"/>
      <c r="Y181" s="39"/>
      <c r="Z181" s="19">
        <v>1</v>
      </c>
      <c r="AA181" s="19"/>
      <c r="AB181" s="19"/>
      <c r="AC181" s="19"/>
      <c r="AD181" s="19"/>
      <c r="AE181" s="19"/>
      <c r="AF181" s="40"/>
      <c r="AG181" s="41">
        <f t="shared" si="105"/>
        <v>1</v>
      </c>
      <c r="AH181" s="41">
        <f t="shared" si="106"/>
        <v>0</v>
      </c>
      <c r="AI181" s="41">
        <f t="shared" si="107"/>
        <v>0</v>
      </c>
      <c r="AJ181" s="19"/>
      <c r="AK181" s="19"/>
      <c r="AL181" s="19"/>
      <c r="AM181" s="19"/>
      <c r="AN181" s="19"/>
      <c r="AO181" s="19"/>
      <c r="AP181" s="19"/>
      <c r="AQ181" s="19"/>
      <c r="AR181" s="40"/>
      <c r="AS181" s="19">
        <v>3</v>
      </c>
      <c r="AT181" s="19">
        <v>8</v>
      </c>
      <c r="AU181" s="19"/>
      <c r="AV181" s="19"/>
      <c r="AW181" s="19"/>
      <c r="AX181" s="19"/>
      <c r="AY181" s="19"/>
      <c r="AZ181" s="19"/>
      <c r="BA181" s="40"/>
      <c r="BB181" s="19">
        <v>1</v>
      </c>
      <c r="BC181" s="19"/>
      <c r="BD181" s="19"/>
      <c r="BE181" s="19">
        <v>8</v>
      </c>
      <c r="BF181" s="19"/>
      <c r="BG181" s="19"/>
      <c r="BH181" s="19"/>
      <c r="BI181" s="19"/>
      <c r="BJ181" s="40"/>
      <c r="BK181" s="19"/>
      <c r="BL181" s="19"/>
      <c r="BM181" s="19">
        <v>4.5</v>
      </c>
      <c r="BN181" s="19"/>
      <c r="BO181" s="19"/>
      <c r="BP181" s="19"/>
      <c r="BQ181" s="19"/>
      <c r="BR181" s="19"/>
      <c r="BS181" s="40"/>
      <c r="BT181" s="19"/>
      <c r="BU181" s="19"/>
      <c r="BV181" s="19">
        <v>4</v>
      </c>
      <c r="BW181" s="19"/>
      <c r="BX181" s="19"/>
      <c r="BY181" s="19"/>
      <c r="BZ181" s="19"/>
      <c r="CA181" s="19"/>
      <c r="CB181" s="40"/>
      <c r="CC181" s="19"/>
      <c r="CD181" s="19">
        <v>16</v>
      </c>
      <c r="CE181" s="19"/>
      <c r="CF181" s="19"/>
      <c r="CG181" s="19"/>
      <c r="CH181" s="19"/>
      <c r="CI181" s="19"/>
      <c r="CJ181" s="19"/>
      <c r="CK181" s="40"/>
      <c r="CL181" s="19"/>
      <c r="CM181" s="19"/>
      <c r="CN181" s="19"/>
      <c r="CO181" s="19"/>
      <c r="CP181" s="19"/>
      <c r="CQ181" s="19"/>
      <c r="CR181" s="19"/>
      <c r="CS181" s="19"/>
      <c r="CT181" s="40"/>
      <c r="CU181" s="19"/>
      <c r="CV181" s="19" t="s">
        <v>63</v>
      </c>
      <c r="CW181" s="19"/>
      <c r="CX181" s="19"/>
      <c r="CY181" s="19"/>
      <c r="CZ181" s="19"/>
      <c r="DA181" s="19"/>
      <c r="DB181" s="19"/>
      <c r="DC181" s="19"/>
      <c r="DD181" s="40"/>
      <c r="DE181" s="19"/>
      <c r="DF181" s="19"/>
      <c r="DG181" s="19"/>
      <c r="DH181" s="19"/>
      <c r="DI181" s="19"/>
      <c r="DJ181" s="19"/>
      <c r="DK181" s="19"/>
      <c r="DL181" s="19"/>
      <c r="DM181" s="40"/>
      <c r="DN181" s="19"/>
      <c r="DO181" s="19">
        <v>5.5</v>
      </c>
      <c r="DP181" s="19"/>
      <c r="DQ181" s="19"/>
      <c r="DR181" s="19"/>
      <c r="DS181" s="19">
        <v>7</v>
      </c>
      <c r="DT181" s="19"/>
      <c r="DU181" s="19"/>
      <c r="DV181" s="40"/>
      <c r="DW181" s="74">
        <f ca="1" t="shared" si="119"/>
        <v>5.05</v>
      </c>
      <c r="DX181" s="44">
        <f t="shared" si="108"/>
        <v>5</v>
      </c>
      <c r="DY181" s="44">
        <f ca="1" t="shared" si="109"/>
        <v>0.0499999999999998</v>
      </c>
      <c r="DZ181" s="19">
        <f t="shared" si="110"/>
        <v>7</v>
      </c>
      <c r="EA181" s="19">
        <f t="shared" si="111"/>
        <v>0</v>
      </c>
      <c r="EB181" s="45">
        <f t="shared" si="112"/>
        <v>0</v>
      </c>
      <c r="EC181" s="46">
        <f t="shared" si="113"/>
        <v>7</v>
      </c>
      <c r="ED181" s="19">
        <f t="shared" si="114"/>
        <v>77.5</v>
      </c>
      <c r="EE181" s="19">
        <f t="shared" si="115"/>
        <v>9.5</v>
      </c>
      <c r="EF181" s="19">
        <f t="shared" si="120"/>
        <v>8</v>
      </c>
      <c r="EG181" s="19">
        <f t="shared" si="117"/>
        <v>0</v>
      </c>
    </row>
    <row r="182" customFormat="1" hidden="1" customHeight="1" spans="1:137">
      <c r="A182" s="32">
        <f t="shared" si="118"/>
        <v>180</v>
      </c>
      <c r="B182" s="31" t="s">
        <v>409</v>
      </c>
      <c r="C182" s="32" t="s">
        <v>52</v>
      </c>
      <c r="D182" s="33" t="s">
        <v>233</v>
      </c>
      <c r="E182" s="33" t="s">
        <v>234</v>
      </c>
      <c r="F182" s="33" t="s">
        <v>260</v>
      </c>
      <c r="G182" s="68">
        <v>45061</v>
      </c>
      <c r="H182" s="59">
        <v>45292</v>
      </c>
      <c r="I182" s="59">
        <v>45658</v>
      </c>
      <c r="J182" s="19">
        <v>0</v>
      </c>
      <c r="K182" s="19">
        <f t="shared" si="103"/>
        <v>5</v>
      </c>
      <c r="L182" s="19">
        <v>5</v>
      </c>
      <c r="M182" s="73">
        <f t="shared" si="104"/>
        <v>0</v>
      </c>
      <c r="N182" s="19"/>
      <c r="O182" s="38">
        <v>1</v>
      </c>
      <c r="P182" s="39"/>
      <c r="Q182" s="19"/>
      <c r="R182" s="19"/>
      <c r="S182" s="19">
        <v>24</v>
      </c>
      <c r="T182" s="19"/>
      <c r="U182" s="19">
        <v>32</v>
      </c>
      <c r="V182" s="19"/>
      <c r="W182" s="40"/>
      <c r="X182" s="19">
        <v>1</v>
      </c>
      <c r="Y182" s="39"/>
      <c r="Z182" s="19"/>
      <c r="AA182" s="19"/>
      <c r="AB182" s="19">
        <v>8</v>
      </c>
      <c r="AC182" s="19"/>
      <c r="AD182" s="19"/>
      <c r="AE182" s="19"/>
      <c r="AF182" s="40"/>
      <c r="AG182" s="41">
        <f t="shared" si="105"/>
        <v>2</v>
      </c>
      <c r="AH182" s="41">
        <f t="shared" si="106"/>
        <v>-2</v>
      </c>
      <c r="AI182" s="41">
        <f t="shared" si="107"/>
        <v>-2</v>
      </c>
      <c r="AJ182" s="19"/>
      <c r="AK182" s="19"/>
      <c r="AL182" s="19"/>
      <c r="AM182" s="19"/>
      <c r="AN182" s="19">
        <v>16</v>
      </c>
      <c r="AO182" s="19"/>
      <c r="AP182" s="19">
        <v>16</v>
      </c>
      <c r="AQ182" s="19"/>
      <c r="AR182" s="40"/>
      <c r="AS182" s="19"/>
      <c r="AT182" s="19"/>
      <c r="AU182" s="19"/>
      <c r="AV182" s="19"/>
      <c r="AW182" s="19">
        <v>8</v>
      </c>
      <c r="AX182" s="19"/>
      <c r="AY182" s="19">
        <v>8</v>
      </c>
      <c r="AZ182" s="19"/>
      <c r="BA182" s="40"/>
      <c r="BB182" s="19">
        <v>1</v>
      </c>
      <c r="BC182" s="19"/>
      <c r="BD182" s="19"/>
      <c r="BE182" s="19"/>
      <c r="BF182" s="19">
        <v>16</v>
      </c>
      <c r="BG182" s="19"/>
      <c r="BH182" s="19">
        <v>16</v>
      </c>
      <c r="BI182" s="19">
        <v>1</v>
      </c>
      <c r="BJ182" s="40"/>
      <c r="BK182" s="19"/>
      <c r="BL182" s="19"/>
      <c r="BM182" s="19"/>
      <c r="BN182" s="19"/>
      <c r="BO182" s="19">
        <v>16</v>
      </c>
      <c r="BP182" s="19"/>
      <c r="BQ182" s="19">
        <v>16</v>
      </c>
      <c r="BR182" s="19"/>
      <c r="BS182" s="40"/>
      <c r="BT182" s="19">
        <v>1</v>
      </c>
      <c r="BU182" s="19"/>
      <c r="BV182" s="19"/>
      <c r="BW182" s="19"/>
      <c r="BX182" s="19">
        <v>16</v>
      </c>
      <c r="BY182" s="19"/>
      <c r="BZ182" s="19">
        <v>16</v>
      </c>
      <c r="CA182" s="19"/>
      <c r="CB182" s="40"/>
      <c r="CC182" s="19"/>
      <c r="CD182" s="19"/>
      <c r="CE182" s="19"/>
      <c r="CF182" s="19"/>
      <c r="CG182" s="19">
        <v>8</v>
      </c>
      <c r="CH182" s="19"/>
      <c r="CI182" s="19">
        <v>8</v>
      </c>
      <c r="CJ182" s="19"/>
      <c r="CK182" s="40"/>
      <c r="CL182" s="19"/>
      <c r="CM182" s="19"/>
      <c r="CN182" s="19"/>
      <c r="CO182" s="19"/>
      <c r="CP182" s="19"/>
      <c r="CQ182" s="19"/>
      <c r="CR182" s="19"/>
      <c r="CS182" s="19"/>
      <c r="CT182" s="40"/>
      <c r="CU182" s="19"/>
      <c r="CV182" s="19"/>
      <c r="CW182" s="19"/>
      <c r="CX182" s="19"/>
      <c r="CY182" s="19"/>
      <c r="CZ182" s="19" t="s">
        <v>126</v>
      </c>
      <c r="DA182" s="19"/>
      <c r="DB182" s="19">
        <v>24</v>
      </c>
      <c r="DC182" s="19"/>
      <c r="DD182" s="40"/>
      <c r="DE182" s="19"/>
      <c r="DF182" s="19"/>
      <c r="DG182" s="19"/>
      <c r="DH182" s="19"/>
      <c r="DI182" s="19">
        <v>16</v>
      </c>
      <c r="DJ182" s="19"/>
      <c r="DK182" s="19">
        <v>16</v>
      </c>
      <c r="DL182" s="19"/>
      <c r="DM182" s="40"/>
      <c r="DN182" s="19">
        <v>1</v>
      </c>
      <c r="DO182" s="19"/>
      <c r="DP182" s="19"/>
      <c r="DQ182" s="19"/>
      <c r="DR182" s="19">
        <v>8</v>
      </c>
      <c r="DS182" s="19"/>
      <c r="DT182" s="19">
        <v>8</v>
      </c>
      <c r="DU182" s="19"/>
      <c r="DV182" s="40"/>
      <c r="DW182" s="74">
        <f ca="1" t="shared" si="119"/>
        <v>5.05</v>
      </c>
      <c r="DX182" s="44">
        <f t="shared" si="108"/>
        <v>5</v>
      </c>
      <c r="DY182" s="44">
        <f ca="1" t="shared" si="109"/>
        <v>0.0499999999999998</v>
      </c>
      <c r="DZ182" s="19">
        <f t="shared" si="110"/>
        <v>160</v>
      </c>
      <c r="EA182" s="19">
        <f t="shared" si="111"/>
        <v>160</v>
      </c>
      <c r="EB182" s="45">
        <f t="shared" si="112"/>
        <v>0</v>
      </c>
      <c r="EC182" s="46">
        <f t="shared" si="113"/>
        <v>0</v>
      </c>
      <c r="ED182" s="19">
        <f t="shared" si="114"/>
        <v>0</v>
      </c>
      <c r="EE182" s="19">
        <f t="shared" si="115"/>
        <v>0</v>
      </c>
      <c r="EF182" s="19">
        <f t="shared" si="120"/>
        <v>0</v>
      </c>
      <c r="EG182" s="19">
        <f t="shared" si="117"/>
        <v>1</v>
      </c>
    </row>
    <row r="183" customFormat="1" hidden="1" customHeight="1" spans="1:137">
      <c r="A183" s="32">
        <f t="shared" si="118"/>
        <v>181</v>
      </c>
      <c r="B183" s="31" t="s">
        <v>410</v>
      </c>
      <c r="C183" s="32" t="s">
        <v>52</v>
      </c>
      <c r="D183" s="33" t="s">
        <v>237</v>
      </c>
      <c r="E183" s="33" t="s">
        <v>238</v>
      </c>
      <c r="F183" s="33" t="s">
        <v>271</v>
      </c>
      <c r="G183" s="68">
        <v>45062</v>
      </c>
      <c r="H183" s="59">
        <v>45292</v>
      </c>
      <c r="I183" s="59">
        <v>45658</v>
      </c>
      <c r="J183" s="19">
        <v>0</v>
      </c>
      <c r="K183" s="19">
        <f t="shared" si="103"/>
        <v>5</v>
      </c>
      <c r="L183" s="19">
        <v>0</v>
      </c>
      <c r="M183" s="73">
        <f t="shared" si="104"/>
        <v>5</v>
      </c>
      <c r="N183" s="19"/>
      <c r="O183" s="38"/>
      <c r="P183" s="39"/>
      <c r="Q183" s="19"/>
      <c r="R183" s="19"/>
      <c r="S183" s="19">
        <v>16</v>
      </c>
      <c r="T183" s="19"/>
      <c r="U183" s="19">
        <v>16</v>
      </c>
      <c r="V183" s="19"/>
      <c r="W183" s="40"/>
      <c r="X183" s="19">
        <v>5</v>
      </c>
      <c r="Y183" s="39"/>
      <c r="Z183" s="19"/>
      <c r="AA183" s="19"/>
      <c r="AB183" s="19"/>
      <c r="AC183" s="19"/>
      <c r="AD183" s="19"/>
      <c r="AE183" s="19"/>
      <c r="AF183" s="40"/>
      <c r="AG183" s="41">
        <f t="shared" si="105"/>
        <v>5</v>
      </c>
      <c r="AH183" s="41">
        <f t="shared" si="106"/>
        <v>0</v>
      </c>
      <c r="AI183" s="41">
        <f t="shared" si="107"/>
        <v>0</v>
      </c>
      <c r="AJ183" s="19"/>
      <c r="AK183" s="19"/>
      <c r="AL183" s="19"/>
      <c r="AM183" s="19"/>
      <c r="AN183" s="19"/>
      <c r="AO183" s="19"/>
      <c r="AP183" s="19"/>
      <c r="AQ183" s="19"/>
      <c r="AR183" s="40"/>
      <c r="AS183" s="19"/>
      <c r="AT183" s="19"/>
      <c r="AU183" s="19"/>
      <c r="AV183" s="19"/>
      <c r="AW183" s="19">
        <v>8</v>
      </c>
      <c r="AX183" s="19"/>
      <c r="AY183" s="19">
        <v>8</v>
      </c>
      <c r="AZ183" s="19"/>
      <c r="BA183" s="40"/>
      <c r="BB183" s="19"/>
      <c r="BC183" s="19"/>
      <c r="BD183" s="19"/>
      <c r="BE183" s="19"/>
      <c r="BF183" s="19">
        <v>8</v>
      </c>
      <c r="BG183" s="19"/>
      <c r="BH183" s="19">
        <v>8</v>
      </c>
      <c r="BI183" s="19"/>
      <c r="BJ183" s="40"/>
      <c r="BK183" s="19"/>
      <c r="BL183" s="19"/>
      <c r="BM183" s="19"/>
      <c r="BN183" s="19"/>
      <c r="BO183" s="19"/>
      <c r="BP183" s="19"/>
      <c r="BQ183" s="19"/>
      <c r="BR183" s="19"/>
      <c r="BS183" s="40"/>
      <c r="BT183" s="19"/>
      <c r="BU183" s="19"/>
      <c r="BV183" s="19"/>
      <c r="BW183" s="19"/>
      <c r="BX183" s="19"/>
      <c r="BY183" s="19"/>
      <c r="BZ183" s="19"/>
      <c r="CA183" s="19"/>
      <c r="CB183" s="40"/>
      <c r="CC183" s="19">
        <v>1</v>
      </c>
      <c r="CD183" s="19"/>
      <c r="CE183" s="19"/>
      <c r="CF183" s="19"/>
      <c r="CG183" s="19"/>
      <c r="CH183" s="19"/>
      <c r="CI183" s="19"/>
      <c r="CJ183" s="19"/>
      <c r="CK183" s="40"/>
      <c r="CL183" s="19">
        <v>1</v>
      </c>
      <c r="CM183" s="19"/>
      <c r="CN183" s="19"/>
      <c r="CO183" s="19"/>
      <c r="CP183" s="19"/>
      <c r="CQ183" s="19"/>
      <c r="CR183" s="19"/>
      <c r="CS183" s="19"/>
      <c r="CT183" s="40"/>
      <c r="CU183" s="19"/>
      <c r="CV183" s="19"/>
      <c r="CW183" s="19"/>
      <c r="CX183" s="19"/>
      <c r="CY183" s="19"/>
      <c r="CZ183" s="19" t="s">
        <v>60</v>
      </c>
      <c r="DA183" s="19"/>
      <c r="DB183" s="19">
        <v>8</v>
      </c>
      <c r="DC183" s="19"/>
      <c r="DD183" s="40"/>
      <c r="DE183" s="19"/>
      <c r="DF183" s="19"/>
      <c r="DG183" s="19"/>
      <c r="DH183" s="19"/>
      <c r="DI183" s="19"/>
      <c r="DJ183" s="19"/>
      <c r="DK183" s="19"/>
      <c r="DL183" s="19"/>
      <c r="DM183" s="40"/>
      <c r="DN183" s="19"/>
      <c r="DO183" s="19"/>
      <c r="DP183" s="19"/>
      <c r="DQ183" s="19"/>
      <c r="DR183" s="19"/>
      <c r="DS183" s="19"/>
      <c r="DT183" s="19"/>
      <c r="DU183" s="19"/>
      <c r="DV183" s="40"/>
      <c r="DW183" s="74">
        <f ca="1" t="shared" si="119"/>
        <v>5.05</v>
      </c>
      <c r="DX183" s="44">
        <f t="shared" si="108"/>
        <v>2</v>
      </c>
      <c r="DY183" s="44">
        <f ca="1" t="shared" si="109"/>
        <v>3.05</v>
      </c>
      <c r="DZ183" s="19">
        <f t="shared" si="110"/>
        <v>40</v>
      </c>
      <c r="EA183" s="19">
        <f t="shared" si="111"/>
        <v>40</v>
      </c>
      <c r="EB183" s="45">
        <f t="shared" si="112"/>
        <v>0</v>
      </c>
      <c r="EC183" s="46">
        <f t="shared" si="113"/>
        <v>0</v>
      </c>
      <c r="ED183" s="19">
        <f t="shared" si="114"/>
        <v>0</v>
      </c>
      <c r="EE183" s="19">
        <f t="shared" si="115"/>
        <v>0</v>
      </c>
      <c r="EF183" s="19">
        <f t="shared" si="120"/>
        <v>0</v>
      </c>
      <c r="EG183" s="19">
        <f t="shared" si="117"/>
        <v>0</v>
      </c>
    </row>
    <row r="184" customFormat="1" hidden="1" customHeight="1" spans="1:137">
      <c r="A184" s="32">
        <f t="shared" si="118"/>
        <v>182</v>
      </c>
      <c r="B184" s="31" t="s">
        <v>411</v>
      </c>
      <c r="C184" s="32" t="s">
        <v>52</v>
      </c>
      <c r="D184" s="33" t="s">
        <v>233</v>
      </c>
      <c r="E184" s="33" t="s">
        <v>265</v>
      </c>
      <c r="F184" s="33" t="s">
        <v>248</v>
      </c>
      <c r="G184" s="68">
        <v>45068</v>
      </c>
      <c r="H184" s="59">
        <v>45292</v>
      </c>
      <c r="I184" s="59">
        <v>45658</v>
      </c>
      <c r="J184" s="19">
        <v>0</v>
      </c>
      <c r="K184" s="19">
        <f t="shared" si="103"/>
        <v>5</v>
      </c>
      <c r="L184" s="19">
        <v>5</v>
      </c>
      <c r="M184" s="73">
        <f t="shared" si="104"/>
        <v>0</v>
      </c>
      <c r="N184" s="19"/>
      <c r="O184" s="38">
        <v>4</v>
      </c>
      <c r="P184" s="39"/>
      <c r="Q184" s="19"/>
      <c r="R184" s="19"/>
      <c r="S184" s="19">
        <v>16</v>
      </c>
      <c r="T184" s="19"/>
      <c r="U184" s="19">
        <v>16</v>
      </c>
      <c r="V184" s="19"/>
      <c r="W184" s="40"/>
      <c r="X184" s="19">
        <v>1</v>
      </c>
      <c r="Y184" s="39">
        <v>16</v>
      </c>
      <c r="Z184" s="19"/>
      <c r="AA184" s="19"/>
      <c r="AB184" s="19">
        <v>16</v>
      </c>
      <c r="AC184" s="19"/>
      <c r="AD184" s="19">
        <v>16</v>
      </c>
      <c r="AE184" s="19"/>
      <c r="AF184" s="40"/>
      <c r="AG184" s="41">
        <f t="shared" si="105"/>
        <v>5</v>
      </c>
      <c r="AH184" s="41">
        <f t="shared" si="106"/>
        <v>-5</v>
      </c>
      <c r="AI184" s="41">
        <f t="shared" si="107"/>
        <v>-5</v>
      </c>
      <c r="AJ184" s="19"/>
      <c r="AK184" s="19">
        <v>5.5</v>
      </c>
      <c r="AL184" s="19"/>
      <c r="AM184" s="19"/>
      <c r="AN184" s="19">
        <v>8</v>
      </c>
      <c r="AO184" s="19"/>
      <c r="AP184" s="19">
        <v>16</v>
      </c>
      <c r="AQ184" s="19"/>
      <c r="AR184" s="40"/>
      <c r="AS184" s="19"/>
      <c r="AT184" s="19">
        <v>8</v>
      </c>
      <c r="AU184" s="19"/>
      <c r="AV184" s="19"/>
      <c r="AW184" s="19">
        <v>16</v>
      </c>
      <c r="AX184" s="19"/>
      <c r="AY184" s="19">
        <v>8</v>
      </c>
      <c r="AZ184" s="19"/>
      <c r="BA184" s="40"/>
      <c r="BB184" s="19"/>
      <c r="BC184" s="19"/>
      <c r="BD184" s="19"/>
      <c r="BE184" s="19"/>
      <c r="BF184" s="19"/>
      <c r="BG184" s="19"/>
      <c r="BH184" s="19"/>
      <c r="BI184" s="19"/>
      <c r="BJ184" s="40"/>
      <c r="BK184" s="19"/>
      <c r="BL184" s="19"/>
      <c r="BM184" s="19"/>
      <c r="BN184" s="19"/>
      <c r="BO184" s="19">
        <v>16</v>
      </c>
      <c r="BP184" s="19"/>
      <c r="BQ184" s="19">
        <v>16</v>
      </c>
      <c r="BR184" s="19"/>
      <c r="BS184" s="40"/>
      <c r="BT184" s="19"/>
      <c r="BU184" s="19"/>
      <c r="BV184" s="19">
        <v>1</v>
      </c>
      <c r="BW184" s="19"/>
      <c r="BX184" s="19">
        <v>16</v>
      </c>
      <c r="BY184" s="19"/>
      <c r="BZ184" s="19">
        <v>16</v>
      </c>
      <c r="CA184" s="19"/>
      <c r="CB184" s="40"/>
      <c r="CC184" s="19"/>
      <c r="CD184" s="19">
        <v>8</v>
      </c>
      <c r="CE184" s="19"/>
      <c r="CF184" s="19"/>
      <c r="CG184" s="19">
        <v>16</v>
      </c>
      <c r="CH184" s="19"/>
      <c r="CI184" s="19">
        <v>32</v>
      </c>
      <c r="CJ184" s="19"/>
      <c r="CK184" s="40"/>
      <c r="CL184" s="19"/>
      <c r="CM184" s="19">
        <v>8</v>
      </c>
      <c r="CN184" s="19"/>
      <c r="CO184" s="19"/>
      <c r="CP184" s="19">
        <v>24</v>
      </c>
      <c r="CQ184" s="19"/>
      <c r="CR184" s="19">
        <v>8</v>
      </c>
      <c r="CS184" s="19"/>
      <c r="CT184" s="40"/>
      <c r="CU184" s="19"/>
      <c r="CV184" s="19"/>
      <c r="CW184" s="19" t="s">
        <v>60</v>
      </c>
      <c r="CX184" s="19"/>
      <c r="CY184" s="19"/>
      <c r="CZ184" s="19"/>
      <c r="DA184" s="19"/>
      <c r="DB184" s="19"/>
      <c r="DC184" s="19"/>
      <c r="DD184" s="40"/>
      <c r="DE184" s="19"/>
      <c r="DF184" s="19"/>
      <c r="DG184" s="19"/>
      <c r="DH184" s="19"/>
      <c r="DI184" s="19">
        <v>16</v>
      </c>
      <c r="DJ184" s="19"/>
      <c r="DK184" s="19">
        <v>16</v>
      </c>
      <c r="DL184" s="19"/>
      <c r="DM184" s="40"/>
      <c r="DN184" s="19"/>
      <c r="DO184" s="19">
        <v>8</v>
      </c>
      <c r="DP184" s="19"/>
      <c r="DQ184" s="19"/>
      <c r="DR184" s="19">
        <v>16</v>
      </c>
      <c r="DS184" s="19"/>
      <c r="DT184" s="19">
        <v>16</v>
      </c>
      <c r="DU184" s="19"/>
      <c r="DV184" s="40"/>
      <c r="DW184" s="74">
        <f ca="1" t="shared" si="119"/>
        <v>5.05</v>
      </c>
      <c r="DX184" s="44">
        <f t="shared" si="108"/>
        <v>5</v>
      </c>
      <c r="DY184" s="44">
        <f ca="1" t="shared" si="109"/>
        <v>0.0499999999999998</v>
      </c>
      <c r="DZ184" s="19">
        <f t="shared" si="110"/>
        <v>160</v>
      </c>
      <c r="EA184" s="19">
        <f t="shared" si="111"/>
        <v>160</v>
      </c>
      <c r="EB184" s="45">
        <f t="shared" si="112"/>
        <v>0</v>
      </c>
      <c r="EC184" s="46">
        <f t="shared" si="113"/>
        <v>0</v>
      </c>
      <c r="ED184" s="19">
        <f t="shared" si="114"/>
        <v>61.5</v>
      </c>
      <c r="EE184" s="19">
        <f t="shared" si="115"/>
        <v>1</v>
      </c>
      <c r="EF184" s="19">
        <f t="shared" si="120"/>
        <v>0</v>
      </c>
      <c r="EG184" s="19">
        <f t="shared" si="117"/>
        <v>0</v>
      </c>
    </row>
    <row r="185" customFormat="1" hidden="1" customHeight="1" spans="1:137">
      <c r="A185" s="32">
        <f t="shared" si="118"/>
        <v>183</v>
      </c>
      <c r="B185" s="31" t="s">
        <v>412</v>
      </c>
      <c r="C185" s="32" t="s">
        <v>413</v>
      </c>
      <c r="D185" s="33" t="s">
        <v>414</v>
      </c>
      <c r="E185" s="33" t="s">
        <v>54</v>
      </c>
      <c r="F185" s="33" t="s">
        <v>309</v>
      </c>
      <c r="G185" s="68">
        <v>44908</v>
      </c>
      <c r="H185" s="59">
        <v>45292</v>
      </c>
      <c r="I185" s="59">
        <v>45658</v>
      </c>
      <c r="J185" s="19">
        <v>0</v>
      </c>
      <c r="K185" s="19">
        <f t="shared" si="103"/>
        <v>5</v>
      </c>
      <c r="L185" s="19">
        <v>0</v>
      </c>
      <c r="M185" s="73">
        <f t="shared" si="104"/>
        <v>5</v>
      </c>
      <c r="N185" s="19"/>
      <c r="O185" s="38">
        <v>1</v>
      </c>
      <c r="P185" s="39"/>
      <c r="Q185" s="19"/>
      <c r="R185" s="19"/>
      <c r="S185" s="19"/>
      <c r="T185" s="19"/>
      <c r="U185" s="19"/>
      <c r="V185" s="19"/>
      <c r="W185" s="40"/>
      <c r="X185" s="19">
        <v>4.5</v>
      </c>
      <c r="Y185" s="39"/>
      <c r="Z185" s="19"/>
      <c r="AA185" s="19"/>
      <c r="AB185" s="19"/>
      <c r="AC185" s="19"/>
      <c r="AD185" s="19"/>
      <c r="AE185" s="19"/>
      <c r="AF185" s="40"/>
      <c r="AG185" s="41">
        <f t="shared" si="105"/>
        <v>5.5</v>
      </c>
      <c r="AH185" s="41">
        <f t="shared" si="106"/>
        <v>-0.5</v>
      </c>
      <c r="AI185" s="41">
        <f t="shared" si="107"/>
        <v>-0.5</v>
      </c>
      <c r="AJ185" s="19"/>
      <c r="AK185" s="19"/>
      <c r="AL185" s="19"/>
      <c r="AM185" s="19"/>
      <c r="AN185" s="19"/>
      <c r="AO185" s="19"/>
      <c r="AP185" s="19"/>
      <c r="AQ185" s="19"/>
      <c r="AR185" s="40"/>
      <c r="AS185" s="19"/>
      <c r="AT185" s="19"/>
      <c r="AU185" s="19"/>
      <c r="AV185" s="19"/>
      <c r="AW185" s="19"/>
      <c r="AX185" s="19"/>
      <c r="AY185" s="19"/>
      <c r="AZ185" s="19"/>
      <c r="BA185" s="40"/>
      <c r="BB185" s="19"/>
      <c r="BC185" s="19"/>
      <c r="BD185" s="19"/>
      <c r="BE185" s="19"/>
      <c r="BF185" s="19"/>
      <c r="BG185" s="19"/>
      <c r="BH185" s="19"/>
      <c r="BI185" s="19"/>
      <c r="BJ185" s="40"/>
      <c r="BK185" s="19"/>
      <c r="BL185" s="19"/>
      <c r="BM185" s="19"/>
      <c r="BN185" s="19"/>
      <c r="BO185" s="19"/>
      <c r="BP185" s="19"/>
      <c r="BQ185" s="19"/>
      <c r="BR185" s="19"/>
      <c r="BS185" s="40"/>
      <c r="BT185" s="19"/>
      <c r="BU185" s="19"/>
      <c r="BV185" s="19"/>
      <c r="BW185" s="19"/>
      <c r="BX185" s="19"/>
      <c r="BY185" s="19"/>
      <c r="BZ185" s="19"/>
      <c r="CA185" s="19"/>
      <c r="CB185" s="40"/>
      <c r="CC185" s="19"/>
      <c r="CD185" s="19"/>
      <c r="CE185" s="19"/>
      <c r="CF185" s="19"/>
      <c r="CG185" s="19"/>
      <c r="CH185" s="19"/>
      <c r="CI185" s="19"/>
      <c r="CJ185" s="19"/>
      <c r="CK185" s="40"/>
      <c r="CL185" s="19"/>
      <c r="CM185" s="19"/>
      <c r="CN185" s="19"/>
      <c r="CO185" s="19"/>
      <c r="CP185" s="19"/>
      <c r="CQ185" s="19"/>
      <c r="CR185" s="19"/>
      <c r="CS185" s="19"/>
      <c r="CT185" s="40"/>
      <c r="CU185" s="19"/>
      <c r="CV185" s="19"/>
      <c r="CW185" s="19"/>
      <c r="CX185" s="19"/>
      <c r="CY185" s="19"/>
      <c r="CZ185" s="19"/>
      <c r="DA185" s="19"/>
      <c r="DB185" s="19"/>
      <c r="DC185" s="19"/>
      <c r="DD185" s="40"/>
      <c r="DE185" s="19"/>
      <c r="DF185" s="19"/>
      <c r="DG185" s="19"/>
      <c r="DH185" s="19"/>
      <c r="DI185" s="19"/>
      <c r="DJ185" s="19"/>
      <c r="DK185" s="19"/>
      <c r="DL185" s="19"/>
      <c r="DM185" s="40"/>
      <c r="DN185" s="19"/>
      <c r="DO185" s="19"/>
      <c r="DP185" s="19"/>
      <c r="DQ185" s="19"/>
      <c r="DR185" s="19"/>
      <c r="DS185" s="19"/>
      <c r="DT185" s="19"/>
      <c r="DU185" s="19"/>
      <c r="DV185" s="40"/>
      <c r="DW185" s="74">
        <f ca="1" t="shared" si="119"/>
        <v>5.05</v>
      </c>
      <c r="DX185" s="44">
        <f t="shared" si="108"/>
        <v>0.5</v>
      </c>
      <c r="DY185" s="44">
        <f ca="1" t="shared" si="109"/>
        <v>4.55</v>
      </c>
      <c r="DZ185" s="19">
        <f t="shared" si="110"/>
        <v>0</v>
      </c>
      <c r="EA185" s="19">
        <f t="shared" si="111"/>
        <v>0</v>
      </c>
      <c r="EB185" s="45">
        <f t="shared" si="112"/>
        <v>0</v>
      </c>
      <c r="EC185" s="46">
        <f t="shared" si="113"/>
        <v>0</v>
      </c>
      <c r="ED185" s="19">
        <f t="shared" si="114"/>
        <v>0</v>
      </c>
      <c r="EE185" s="19">
        <f t="shared" si="115"/>
        <v>0</v>
      </c>
      <c r="EF185" s="19">
        <f t="shared" si="120"/>
        <v>0</v>
      </c>
      <c r="EG185" s="19">
        <f t="shared" si="117"/>
        <v>0</v>
      </c>
    </row>
    <row r="186" customFormat="1" hidden="1" customHeight="1" spans="1:137">
      <c r="A186" s="32">
        <f t="shared" si="118"/>
        <v>184</v>
      </c>
      <c r="B186" s="31" t="s">
        <v>415</v>
      </c>
      <c r="C186" s="32" t="s">
        <v>413</v>
      </c>
      <c r="D186" s="33" t="s">
        <v>416</v>
      </c>
      <c r="E186" s="33" t="s">
        <v>54</v>
      </c>
      <c r="F186" s="33" t="s">
        <v>417</v>
      </c>
      <c r="G186" s="68">
        <v>44911</v>
      </c>
      <c r="H186" s="59">
        <v>45292</v>
      </c>
      <c r="I186" s="59">
        <v>45658</v>
      </c>
      <c r="J186" s="19">
        <v>0</v>
      </c>
      <c r="K186" s="19">
        <f t="shared" si="103"/>
        <v>5</v>
      </c>
      <c r="L186" s="19">
        <v>0</v>
      </c>
      <c r="M186" s="73">
        <f t="shared" si="104"/>
        <v>5</v>
      </c>
      <c r="N186" s="19"/>
      <c r="O186" s="38"/>
      <c r="P186" s="39"/>
      <c r="Q186" s="19"/>
      <c r="R186" s="19"/>
      <c r="S186" s="19"/>
      <c r="T186" s="19"/>
      <c r="U186" s="19"/>
      <c r="V186" s="19"/>
      <c r="W186" s="40"/>
      <c r="X186" s="19"/>
      <c r="Y186" s="39"/>
      <c r="Z186" s="19"/>
      <c r="AA186" s="19"/>
      <c r="AB186" s="19"/>
      <c r="AC186" s="19"/>
      <c r="AD186" s="19"/>
      <c r="AE186" s="19"/>
      <c r="AF186" s="40"/>
      <c r="AG186" s="41">
        <f t="shared" si="105"/>
        <v>0</v>
      </c>
      <c r="AH186" s="41">
        <f t="shared" si="106"/>
        <v>5</v>
      </c>
      <c r="AI186" s="41">
        <f t="shared" si="107"/>
        <v>0</v>
      </c>
      <c r="AJ186" s="19"/>
      <c r="AK186" s="19"/>
      <c r="AL186" s="19"/>
      <c r="AM186" s="19"/>
      <c r="AN186" s="19"/>
      <c r="AO186" s="19"/>
      <c r="AP186" s="19"/>
      <c r="AQ186" s="19"/>
      <c r="AR186" s="40"/>
      <c r="AS186" s="19"/>
      <c r="AT186" s="19"/>
      <c r="AU186" s="19"/>
      <c r="AV186" s="19"/>
      <c r="AW186" s="19"/>
      <c r="AX186" s="19"/>
      <c r="AY186" s="19"/>
      <c r="AZ186" s="19"/>
      <c r="BA186" s="40"/>
      <c r="BB186" s="19"/>
      <c r="BC186" s="19"/>
      <c r="BD186" s="19"/>
      <c r="BE186" s="19"/>
      <c r="BF186" s="19"/>
      <c r="BG186" s="19"/>
      <c r="BH186" s="19"/>
      <c r="BI186" s="19"/>
      <c r="BJ186" s="40"/>
      <c r="BK186" s="19"/>
      <c r="BL186" s="19"/>
      <c r="BM186" s="19"/>
      <c r="BN186" s="19"/>
      <c r="BO186" s="19"/>
      <c r="BP186" s="19"/>
      <c r="BQ186" s="19"/>
      <c r="BR186" s="19"/>
      <c r="BS186" s="40"/>
      <c r="BT186" s="19"/>
      <c r="BU186" s="19"/>
      <c r="BV186" s="19"/>
      <c r="BW186" s="19"/>
      <c r="BX186" s="19"/>
      <c r="BY186" s="19"/>
      <c r="BZ186" s="19"/>
      <c r="CA186" s="19"/>
      <c r="CB186" s="40"/>
      <c r="CC186" s="19"/>
      <c r="CD186" s="19"/>
      <c r="CE186" s="19"/>
      <c r="CF186" s="19"/>
      <c r="CG186" s="19"/>
      <c r="CH186" s="19"/>
      <c r="CI186" s="19"/>
      <c r="CJ186" s="19"/>
      <c r="CK186" s="40"/>
      <c r="CL186" s="19"/>
      <c r="CM186" s="19"/>
      <c r="CN186" s="19"/>
      <c r="CO186" s="19"/>
      <c r="CP186" s="19"/>
      <c r="CQ186" s="19"/>
      <c r="CR186" s="19"/>
      <c r="CS186" s="19"/>
      <c r="CT186" s="40"/>
      <c r="CU186" s="19"/>
      <c r="CV186" s="19"/>
      <c r="CW186" s="19"/>
      <c r="CX186" s="19"/>
      <c r="CY186" s="19"/>
      <c r="CZ186" s="19"/>
      <c r="DA186" s="19"/>
      <c r="DB186" s="19"/>
      <c r="DC186" s="19"/>
      <c r="DD186" s="40"/>
      <c r="DE186" s="19"/>
      <c r="DF186" s="19"/>
      <c r="DG186" s="19"/>
      <c r="DH186" s="19"/>
      <c r="DI186" s="19"/>
      <c r="DJ186" s="19"/>
      <c r="DK186" s="19"/>
      <c r="DL186" s="19"/>
      <c r="DM186" s="40"/>
      <c r="DN186" s="19"/>
      <c r="DO186" s="19"/>
      <c r="DP186" s="19"/>
      <c r="DQ186" s="19"/>
      <c r="DR186" s="19"/>
      <c r="DS186" s="19"/>
      <c r="DT186" s="19"/>
      <c r="DU186" s="19"/>
      <c r="DV186" s="40"/>
      <c r="DW186" s="74">
        <f ca="1" t="shared" si="119"/>
        <v>5.05</v>
      </c>
      <c r="DX186" s="44">
        <f t="shared" si="108"/>
        <v>0</v>
      </c>
      <c r="DY186" s="44">
        <f ca="1" t="shared" si="109"/>
        <v>5.05</v>
      </c>
      <c r="DZ186" s="19">
        <f t="shared" si="110"/>
        <v>0</v>
      </c>
      <c r="EA186" s="19">
        <f t="shared" si="111"/>
        <v>0</v>
      </c>
      <c r="EB186" s="45">
        <f t="shared" si="112"/>
        <v>0</v>
      </c>
      <c r="EC186" s="46">
        <f t="shared" si="113"/>
        <v>0</v>
      </c>
      <c r="ED186" s="19">
        <f t="shared" si="114"/>
        <v>0</v>
      </c>
      <c r="EE186" s="19">
        <f t="shared" si="115"/>
        <v>0</v>
      </c>
      <c r="EF186" s="19">
        <f t="shared" si="120"/>
        <v>0</v>
      </c>
      <c r="EG186" s="19">
        <f t="shared" si="117"/>
        <v>0</v>
      </c>
    </row>
    <row r="187" customFormat="1" hidden="1" customHeight="1" spans="1:137">
      <c r="A187" s="32">
        <f t="shared" si="118"/>
        <v>185</v>
      </c>
      <c r="B187" s="31" t="s">
        <v>418</v>
      </c>
      <c r="C187" s="32" t="s">
        <v>413</v>
      </c>
      <c r="D187" s="33" t="s">
        <v>414</v>
      </c>
      <c r="E187" s="33" t="s">
        <v>54</v>
      </c>
      <c r="F187" s="33" t="s">
        <v>248</v>
      </c>
      <c r="G187" s="68">
        <v>45238</v>
      </c>
      <c r="H187" s="59">
        <v>45292</v>
      </c>
      <c r="I187" s="59">
        <v>45658</v>
      </c>
      <c r="J187" s="19">
        <v>0</v>
      </c>
      <c r="K187" s="19">
        <f t="shared" si="103"/>
        <v>5</v>
      </c>
      <c r="L187" s="19">
        <v>2</v>
      </c>
      <c r="M187" s="73">
        <f t="shared" si="104"/>
        <v>3</v>
      </c>
      <c r="N187" s="19"/>
      <c r="O187" s="38">
        <v>3</v>
      </c>
      <c r="P187" s="39"/>
      <c r="Q187" s="19"/>
      <c r="R187" s="19"/>
      <c r="S187" s="19"/>
      <c r="T187" s="19"/>
      <c r="U187" s="19"/>
      <c r="V187" s="19"/>
      <c r="W187" s="40"/>
      <c r="X187" s="19">
        <v>2</v>
      </c>
      <c r="Y187" s="39"/>
      <c r="Z187" s="19"/>
      <c r="AA187" s="19"/>
      <c r="AB187" s="19"/>
      <c r="AC187" s="19"/>
      <c r="AD187" s="19"/>
      <c r="AE187" s="19"/>
      <c r="AF187" s="40"/>
      <c r="AG187" s="41">
        <f t="shared" si="105"/>
        <v>5</v>
      </c>
      <c r="AH187" s="41">
        <f t="shared" si="106"/>
        <v>-2</v>
      </c>
      <c r="AI187" s="41">
        <f t="shared" si="107"/>
        <v>-2</v>
      </c>
      <c r="AJ187" s="19"/>
      <c r="AK187" s="19"/>
      <c r="AL187" s="19"/>
      <c r="AM187" s="19"/>
      <c r="AN187" s="19"/>
      <c r="AO187" s="19"/>
      <c r="AP187" s="19"/>
      <c r="AQ187" s="19"/>
      <c r="AR187" s="40"/>
      <c r="AS187" s="19"/>
      <c r="AT187" s="19"/>
      <c r="AU187" s="19"/>
      <c r="AV187" s="19"/>
      <c r="AW187" s="19"/>
      <c r="AX187" s="19"/>
      <c r="AY187" s="19"/>
      <c r="AZ187" s="19"/>
      <c r="BA187" s="40"/>
      <c r="BB187" s="19">
        <v>3</v>
      </c>
      <c r="BC187" s="19"/>
      <c r="BD187" s="19"/>
      <c r="BE187" s="19">
        <v>2</v>
      </c>
      <c r="BF187" s="19"/>
      <c r="BG187" s="19"/>
      <c r="BH187" s="19"/>
      <c r="BI187" s="19"/>
      <c r="BJ187" s="40"/>
      <c r="BK187" s="19"/>
      <c r="BL187" s="19"/>
      <c r="BM187" s="19"/>
      <c r="BN187" s="19"/>
      <c r="BO187" s="19"/>
      <c r="BP187" s="19"/>
      <c r="BQ187" s="19"/>
      <c r="BR187" s="19"/>
      <c r="BS187" s="40"/>
      <c r="BT187" s="19"/>
      <c r="BU187" s="19"/>
      <c r="BV187" s="19"/>
      <c r="BW187" s="19"/>
      <c r="BX187" s="19"/>
      <c r="BY187" s="19"/>
      <c r="BZ187" s="19"/>
      <c r="CA187" s="19"/>
      <c r="CB187" s="40"/>
      <c r="CC187" s="19"/>
      <c r="CD187" s="19"/>
      <c r="CE187" s="19"/>
      <c r="CF187" s="19"/>
      <c r="CG187" s="19"/>
      <c r="CH187" s="19"/>
      <c r="CI187" s="19"/>
      <c r="CJ187" s="19"/>
      <c r="CK187" s="40"/>
      <c r="CL187" s="19"/>
      <c r="CM187" s="19">
        <v>2.5</v>
      </c>
      <c r="CN187" s="19"/>
      <c r="CO187" s="19"/>
      <c r="CP187" s="19"/>
      <c r="CQ187" s="19"/>
      <c r="CR187" s="19"/>
      <c r="CS187" s="19"/>
      <c r="CT187" s="40"/>
      <c r="CU187" s="19"/>
      <c r="CV187" s="19"/>
      <c r="CW187" s="19" t="s">
        <v>60</v>
      </c>
      <c r="CX187" s="19"/>
      <c r="CY187" s="19"/>
      <c r="CZ187" s="19"/>
      <c r="DA187" s="19"/>
      <c r="DB187" s="19"/>
      <c r="DC187" s="19"/>
      <c r="DD187" s="40"/>
      <c r="DE187" s="19"/>
      <c r="DF187" s="19"/>
      <c r="DG187" s="19"/>
      <c r="DH187" s="19"/>
      <c r="DI187" s="19"/>
      <c r="DJ187" s="19"/>
      <c r="DK187" s="19"/>
      <c r="DL187" s="19"/>
      <c r="DM187" s="40"/>
      <c r="DN187" s="19"/>
      <c r="DO187" s="19"/>
      <c r="DP187" s="19"/>
      <c r="DQ187" s="19"/>
      <c r="DR187" s="19"/>
      <c r="DS187" s="19"/>
      <c r="DT187" s="19"/>
      <c r="DU187" s="19"/>
      <c r="DV187" s="40"/>
      <c r="DW187" s="74">
        <f ca="1" t="shared" ref="DW187:DW203" si="121">ROUND((TODAY()-I187)/365*5,2)</f>
        <v>5.05</v>
      </c>
      <c r="DX187" s="44">
        <f t="shared" si="108"/>
        <v>5</v>
      </c>
      <c r="DY187" s="44">
        <f ca="1" t="shared" ref="DY187:DY209" si="122">DW187-DX187</f>
        <v>0.0499999999999998</v>
      </c>
      <c r="DZ187" s="19">
        <f t="shared" ref="DZ187:DZ209" si="123">T187+U187+AC187+AD187+AO187+AP187+AX187+AY187++BG187+BH187+BP187+BQ187+BY187+BZ187+CH187+CI187+CQ187+CR187+DA187+DB187+DJ187+DK187+DS187+DT187</f>
        <v>0</v>
      </c>
      <c r="EA187" s="19">
        <f t="shared" ref="EA187:EA209" si="124">S187+AB187+AN187+AW187+BF187+BO187+BX187+CG187+CP187+CZ187+DI187+DR187</f>
        <v>0</v>
      </c>
      <c r="EB187" s="45">
        <f t="shared" si="112"/>
        <v>0</v>
      </c>
      <c r="EC187" s="46">
        <f t="shared" ref="EC187:EC209" si="125">T187+AC187+AO187+BG187+BP187+BY187+CH187+CQ187+DA187+DA187+DJ187+DS187</f>
        <v>0</v>
      </c>
      <c r="ED187" s="19">
        <f t="shared" ref="ED187:ED209" si="126">P187+Y187+AK187+AT187+BC187+BL187+BU187+CD187+CM187+CW187+DF187+DO187</f>
        <v>10.5</v>
      </c>
      <c r="EE187" s="19">
        <f t="shared" ref="EE187:EE209" si="127">Q187+Z187+AL187+AU187+BD187+BM187+BV187+CE187+CN187+CX187+DG187+DP187</f>
        <v>0</v>
      </c>
      <c r="EF187" s="19">
        <f t="shared" ref="EF187:EF209" si="128">R187+AA187+AM187+AV187+BE187+BN187+BW187+CF187+CO187+CY187+DH187+DQ187</f>
        <v>2</v>
      </c>
      <c r="EG187" s="19">
        <f t="shared" ref="EG187:EG209" si="129">V187+AE187+AQ187+AZ187+BI187+BR187+CA187+CJ187+CS187+DC187+DL187+DU187</f>
        <v>0</v>
      </c>
    </row>
    <row r="188" customFormat="1" hidden="1" customHeight="1" spans="1:137">
      <c r="A188" s="32">
        <f t="shared" si="118"/>
        <v>186</v>
      </c>
      <c r="B188" s="31" t="s">
        <v>419</v>
      </c>
      <c r="C188" s="32" t="s">
        <v>52</v>
      </c>
      <c r="D188" s="33" t="s">
        <v>149</v>
      </c>
      <c r="E188" s="33" t="s">
        <v>153</v>
      </c>
      <c r="F188" s="33" t="s">
        <v>139</v>
      </c>
      <c r="G188" s="68">
        <v>45078</v>
      </c>
      <c r="H188" s="59">
        <v>45292</v>
      </c>
      <c r="I188" s="59">
        <v>45658</v>
      </c>
      <c r="J188" s="19">
        <v>0</v>
      </c>
      <c r="K188" s="19">
        <f t="shared" si="103"/>
        <v>5</v>
      </c>
      <c r="L188" s="19">
        <v>5</v>
      </c>
      <c r="M188" s="73">
        <f t="shared" si="104"/>
        <v>0</v>
      </c>
      <c r="N188" s="19"/>
      <c r="O188" s="38"/>
      <c r="P188" s="39"/>
      <c r="Q188" s="19"/>
      <c r="R188" s="19"/>
      <c r="S188" s="19"/>
      <c r="T188" s="19"/>
      <c r="U188" s="19"/>
      <c r="V188" s="19"/>
      <c r="W188" s="40"/>
      <c r="X188" s="19"/>
      <c r="Y188" s="39"/>
      <c r="Z188" s="19"/>
      <c r="AA188" s="19">
        <v>2.5</v>
      </c>
      <c r="AB188" s="19"/>
      <c r="AC188" s="19"/>
      <c r="AD188" s="19"/>
      <c r="AE188" s="19"/>
      <c r="AF188" s="40"/>
      <c r="AG188" s="41">
        <f t="shared" si="105"/>
        <v>0</v>
      </c>
      <c r="AH188" s="41">
        <f t="shared" si="106"/>
        <v>0</v>
      </c>
      <c r="AI188" s="41">
        <f t="shared" si="107"/>
        <v>0</v>
      </c>
      <c r="AJ188" s="19">
        <v>2</v>
      </c>
      <c r="AK188" s="19"/>
      <c r="AL188" s="19"/>
      <c r="AM188" s="19"/>
      <c r="AN188" s="19"/>
      <c r="AO188" s="19"/>
      <c r="AP188" s="19"/>
      <c r="AQ188" s="19"/>
      <c r="AR188" s="40"/>
      <c r="AS188" s="19">
        <v>1</v>
      </c>
      <c r="AT188" s="19"/>
      <c r="AU188" s="19"/>
      <c r="AV188" s="19"/>
      <c r="AW188" s="19"/>
      <c r="AX188" s="19"/>
      <c r="AY188" s="19"/>
      <c r="AZ188" s="19"/>
      <c r="BA188" s="40"/>
      <c r="BB188" s="19"/>
      <c r="BC188" s="19"/>
      <c r="BD188" s="19"/>
      <c r="BE188" s="19"/>
      <c r="BF188" s="19"/>
      <c r="BG188" s="19"/>
      <c r="BH188" s="19"/>
      <c r="BI188" s="19"/>
      <c r="BJ188" s="40"/>
      <c r="BK188" s="19">
        <v>2</v>
      </c>
      <c r="BL188" s="19"/>
      <c r="BM188" s="19"/>
      <c r="BN188" s="19"/>
      <c r="BO188" s="19"/>
      <c r="BP188" s="19"/>
      <c r="BQ188" s="19"/>
      <c r="BR188" s="19"/>
      <c r="BS188" s="40"/>
      <c r="BT188" s="19"/>
      <c r="BU188" s="19"/>
      <c r="BV188" s="19"/>
      <c r="BW188" s="19"/>
      <c r="BX188" s="19"/>
      <c r="BY188" s="19"/>
      <c r="BZ188" s="19"/>
      <c r="CA188" s="19"/>
      <c r="CB188" s="40"/>
      <c r="CC188" s="19"/>
      <c r="CD188" s="19"/>
      <c r="CE188" s="19"/>
      <c r="CF188" s="19"/>
      <c r="CG188" s="19"/>
      <c r="CH188" s="19"/>
      <c r="CI188" s="19"/>
      <c r="CJ188" s="19"/>
      <c r="CK188" s="40"/>
      <c r="CL188" s="19"/>
      <c r="CM188" s="19"/>
      <c r="CN188" s="19">
        <v>3</v>
      </c>
      <c r="CO188" s="19"/>
      <c r="CP188" s="19"/>
      <c r="CQ188" s="19"/>
      <c r="CR188" s="19"/>
      <c r="CS188" s="19"/>
      <c r="CT188" s="40"/>
      <c r="CU188" s="19"/>
      <c r="CV188" s="19"/>
      <c r="CW188" s="19"/>
      <c r="CX188" s="19"/>
      <c r="CY188" s="19"/>
      <c r="CZ188" s="19"/>
      <c r="DA188" s="19"/>
      <c r="DB188" s="19"/>
      <c r="DC188" s="19"/>
      <c r="DD188" s="40"/>
      <c r="DE188" s="19"/>
      <c r="DF188" s="19">
        <v>8</v>
      </c>
      <c r="DG188" s="19"/>
      <c r="DH188" s="19"/>
      <c r="DI188" s="19"/>
      <c r="DJ188" s="19"/>
      <c r="DK188" s="19"/>
      <c r="DL188" s="19"/>
      <c r="DM188" s="40"/>
      <c r="DN188" s="19"/>
      <c r="DO188" s="19"/>
      <c r="DP188" s="19"/>
      <c r="DQ188" s="19"/>
      <c r="DR188" s="19"/>
      <c r="DS188" s="19"/>
      <c r="DT188" s="19"/>
      <c r="DU188" s="19"/>
      <c r="DV188" s="40"/>
      <c r="DW188" s="74">
        <f ca="1" t="shared" si="121"/>
        <v>5.05</v>
      </c>
      <c r="DX188" s="44">
        <f t="shared" si="108"/>
        <v>5</v>
      </c>
      <c r="DY188" s="44">
        <f ca="1" t="shared" si="122"/>
        <v>0.0499999999999998</v>
      </c>
      <c r="DZ188" s="19">
        <f t="shared" si="123"/>
        <v>0</v>
      </c>
      <c r="EA188" s="19">
        <f t="shared" si="124"/>
        <v>0</v>
      </c>
      <c r="EB188" s="45">
        <f t="shared" si="112"/>
        <v>0</v>
      </c>
      <c r="EC188" s="46">
        <f t="shared" si="125"/>
        <v>0</v>
      </c>
      <c r="ED188" s="19">
        <f t="shared" si="126"/>
        <v>8</v>
      </c>
      <c r="EE188" s="19">
        <f t="shared" si="127"/>
        <v>3</v>
      </c>
      <c r="EF188" s="19">
        <f t="shared" si="128"/>
        <v>2.5</v>
      </c>
      <c r="EG188" s="19">
        <f t="shared" si="129"/>
        <v>0</v>
      </c>
    </row>
    <row r="189" customFormat="1" hidden="1" customHeight="1" spans="1:137">
      <c r="A189" s="32">
        <f t="shared" si="118"/>
        <v>187</v>
      </c>
      <c r="B189" s="31" t="s">
        <v>420</v>
      </c>
      <c r="C189" s="32" t="s">
        <v>52</v>
      </c>
      <c r="D189" s="33" t="s">
        <v>110</v>
      </c>
      <c r="E189" s="33" t="s">
        <v>115</v>
      </c>
      <c r="F189" s="33" t="s">
        <v>160</v>
      </c>
      <c r="G189" s="68">
        <v>45078</v>
      </c>
      <c r="H189" s="59">
        <v>45292</v>
      </c>
      <c r="I189" s="59">
        <v>45658</v>
      </c>
      <c r="J189" s="19">
        <v>18.5</v>
      </c>
      <c r="K189" s="19">
        <f t="shared" si="103"/>
        <v>5</v>
      </c>
      <c r="L189" s="19">
        <v>5</v>
      </c>
      <c r="M189" s="73">
        <f t="shared" si="104"/>
        <v>0</v>
      </c>
      <c r="N189" s="19"/>
      <c r="O189" s="38">
        <v>3</v>
      </c>
      <c r="P189" s="39"/>
      <c r="Q189" s="19" t="s">
        <v>77</v>
      </c>
      <c r="R189" s="19"/>
      <c r="S189" s="19">
        <v>2.5</v>
      </c>
      <c r="T189" s="19"/>
      <c r="U189" s="19"/>
      <c r="V189" s="19"/>
      <c r="W189" s="40"/>
      <c r="X189" s="19">
        <v>2</v>
      </c>
      <c r="Y189" s="39"/>
      <c r="Z189" s="19"/>
      <c r="AA189" s="19"/>
      <c r="AB189" s="19">
        <v>14.5</v>
      </c>
      <c r="AC189" s="19"/>
      <c r="AD189" s="19"/>
      <c r="AE189" s="19"/>
      <c r="AF189" s="40"/>
      <c r="AG189" s="41">
        <f t="shared" si="105"/>
        <v>5</v>
      </c>
      <c r="AH189" s="41">
        <f t="shared" si="106"/>
        <v>-5</v>
      </c>
      <c r="AI189" s="41">
        <f t="shared" si="107"/>
        <v>-5</v>
      </c>
      <c r="AJ189" s="19"/>
      <c r="AK189" s="19"/>
      <c r="AL189" s="19"/>
      <c r="AM189" s="19"/>
      <c r="AN189" s="19">
        <v>8</v>
      </c>
      <c r="AO189" s="19"/>
      <c r="AP189" s="19">
        <v>17.5</v>
      </c>
      <c r="AQ189" s="19"/>
      <c r="AR189" s="40"/>
      <c r="AS189" s="19"/>
      <c r="AT189" s="19"/>
      <c r="AU189" s="19"/>
      <c r="AV189" s="19"/>
      <c r="AW189" s="19">
        <v>9</v>
      </c>
      <c r="AX189" s="19"/>
      <c r="AY189" s="19">
        <v>5.5</v>
      </c>
      <c r="AZ189" s="19"/>
      <c r="BA189" s="40"/>
      <c r="BB189" s="19"/>
      <c r="BC189" s="19"/>
      <c r="BD189" s="19"/>
      <c r="BE189" s="19"/>
      <c r="BF189" s="19">
        <v>1</v>
      </c>
      <c r="BG189" s="19">
        <v>5</v>
      </c>
      <c r="BH189" s="19">
        <v>10.5</v>
      </c>
      <c r="BI189" s="19"/>
      <c r="BJ189" s="40"/>
      <c r="BK189" s="19"/>
      <c r="BL189" s="19"/>
      <c r="BM189" s="19">
        <v>5.5</v>
      </c>
      <c r="BN189" s="19"/>
      <c r="BO189" s="19">
        <v>3.5</v>
      </c>
      <c r="BP189" s="19"/>
      <c r="BQ189" s="19"/>
      <c r="BR189" s="19"/>
      <c r="BS189" s="40"/>
      <c r="BT189" s="19"/>
      <c r="BU189" s="19"/>
      <c r="BV189" s="19">
        <v>3</v>
      </c>
      <c r="BW189" s="19"/>
      <c r="BX189" s="19">
        <v>5</v>
      </c>
      <c r="BY189" s="19"/>
      <c r="BZ189" s="19"/>
      <c r="CA189" s="19"/>
      <c r="CB189" s="40"/>
      <c r="CC189" s="19"/>
      <c r="CD189" s="19"/>
      <c r="CE189" s="19"/>
      <c r="CF189" s="19"/>
      <c r="CG189" s="19">
        <v>13.5</v>
      </c>
      <c r="CH189" s="19"/>
      <c r="CI189" s="19">
        <v>5</v>
      </c>
      <c r="CJ189" s="19"/>
      <c r="CK189" s="40"/>
      <c r="CL189" s="19"/>
      <c r="CM189" s="19">
        <v>21.5</v>
      </c>
      <c r="CN189" s="19"/>
      <c r="CO189" s="19"/>
      <c r="CP189" s="19">
        <v>8.5</v>
      </c>
      <c r="CQ189" s="19"/>
      <c r="CR189" s="19">
        <v>13.5</v>
      </c>
      <c r="CS189" s="19"/>
      <c r="CT189" s="40"/>
      <c r="CU189" s="19"/>
      <c r="CV189" s="19"/>
      <c r="CW189" s="19" t="s">
        <v>421</v>
      </c>
      <c r="CX189" s="19" t="s">
        <v>77</v>
      </c>
      <c r="CY189" s="19"/>
      <c r="CZ189" s="19" t="s">
        <v>66</v>
      </c>
      <c r="DA189" s="19"/>
      <c r="DB189" s="19">
        <v>13.5</v>
      </c>
      <c r="DC189" s="19"/>
      <c r="DD189" s="40"/>
      <c r="DE189" s="19"/>
      <c r="DF189" s="19"/>
      <c r="DG189" s="19"/>
      <c r="DH189" s="19"/>
      <c r="DI189" s="19">
        <v>2.5</v>
      </c>
      <c r="DJ189" s="19">
        <v>21.5</v>
      </c>
      <c r="DK189" s="19"/>
      <c r="DL189" s="19"/>
      <c r="DM189" s="40"/>
      <c r="DN189" s="19"/>
      <c r="DO189" s="19"/>
      <c r="DP189" s="19"/>
      <c r="DQ189" s="19"/>
      <c r="DR189" s="19">
        <v>1.5</v>
      </c>
      <c r="DS189" s="19">
        <v>15.5</v>
      </c>
      <c r="DT189" s="19"/>
      <c r="DU189" s="19"/>
      <c r="DV189" s="40"/>
      <c r="DW189" s="74">
        <f ca="1" t="shared" si="121"/>
        <v>5.05</v>
      </c>
      <c r="DX189" s="44">
        <f t="shared" si="108"/>
        <v>5</v>
      </c>
      <c r="DY189" s="44">
        <f ca="1" t="shared" si="122"/>
        <v>0.0499999999999998</v>
      </c>
      <c r="DZ189" s="19">
        <f t="shared" si="123"/>
        <v>107.5</v>
      </c>
      <c r="EA189" s="19">
        <f t="shared" si="124"/>
        <v>72</v>
      </c>
      <c r="EB189" s="45">
        <f t="shared" si="112"/>
        <v>12</v>
      </c>
      <c r="EC189" s="46">
        <f t="shared" si="125"/>
        <v>42</v>
      </c>
      <c r="ED189" s="19">
        <f t="shared" si="126"/>
        <v>40</v>
      </c>
      <c r="EE189" s="19">
        <f t="shared" si="127"/>
        <v>12.5</v>
      </c>
      <c r="EF189" s="19">
        <f t="shared" si="128"/>
        <v>0</v>
      </c>
      <c r="EG189" s="19">
        <f t="shared" si="129"/>
        <v>0</v>
      </c>
    </row>
    <row r="190" customFormat="1" customHeight="1" spans="1:137">
      <c r="A190" s="32">
        <f t="shared" si="118"/>
        <v>188</v>
      </c>
      <c r="B190" s="31" t="s">
        <v>422</v>
      </c>
      <c r="C190" s="32" t="s">
        <v>286</v>
      </c>
      <c r="D190" s="33" t="s">
        <v>312</v>
      </c>
      <c r="E190" s="33" t="s">
        <v>317</v>
      </c>
      <c r="F190" s="33" t="s">
        <v>255</v>
      </c>
      <c r="G190" s="68">
        <v>45078</v>
      </c>
      <c r="H190" s="59">
        <v>45292</v>
      </c>
      <c r="I190" s="59">
        <v>45658</v>
      </c>
      <c r="J190" s="19">
        <v>0</v>
      </c>
      <c r="K190" s="19">
        <f t="shared" si="103"/>
        <v>5</v>
      </c>
      <c r="L190" s="19">
        <v>3</v>
      </c>
      <c r="M190" s="73">
        <f t="shared" si="104"/>
        <v>2</v>
      </c>
      <c r="N190" s="19"/>
      <c r="O190" s="38">
        <v>2</v>
      </c>
      <c r="P190" s="39"/>
      <c r="Q190" s="19"/>
      <c r="R190" s="19"/>
      <c r="S190" s="19"/>
      <c r="T190" s="19"/>
      <c r="U190" s="19"/>
      <c r="V190" s="19"/>
      <c r="W190" s="40"/>
      <c r="X190" s="19"/>
      <c r="Y190" s="39"/>
      <c r="Z190" s="19"/>
      <c r="AA190" s="19"/>
      <c r="AB190" s="19"/>
      <c r="AC190" s="19"/>
      <c r="AD190" s="19"/>
      <c r="AE190" s="19"/>
      <c r="AF190" s="40"/>
      <c r="AG190" s="41">
        <f t="shared" si="105"/>
        <v>2</v>
      </c>
      <c r="AH190" s="41">
        <f t="shared" si="106"/>
        <v>0</v>
      </c>
      <c r="AI190" s="41">
        <f t="shared" si="107"/>
        <v>0</v>
      </c>
      <c r="AJ190" s="19"/>
      <c r="AK190" s="19"/>
      <c r="AL190" s="19"/>
      <c r="AM190" s="19"/>
      <c r="AN190" s="19"/>
      <c r="AO190" s="19"/>
      <c r="AP190" s="19"/>
      <c r="AQ190" s="19"/>
      <c r="AR190" s="40"/>
      <c r="AS190" s="19">
        <v>1</v>
      </c>
      <c r="AT190" s="19"/>
      <c r="AU190" s="19"/>
      <c r="AV190" s="19"/>
      <c r="AW190" s="19"/>
      <c r="AX190" s="19"/>
      <c r="AY190" s="19"/>
      <c r="AZ190" s="19"/>
      <c r="BA190" s="40"/>
      <c r="BB190" s="19"/>
      <c r="BC190" s="19"/>
      <c r="BD190" s="19"/>
      <c r="BE190" s="19"/>
      <c r="BF190" s="19"/>
      <c r="BG190" s="19"/>
      <c r="BH190" s="19"/>
      <c r="BI190" s="19"/>
      <c r="BJ190" s="40"/>
      <c r="BK190" s="19"/>
      <c r="BL190" s="19"/>
      <c r="BM190" s="19"/>
      <c r="BN190" s="19"/>
      <c r="BO190" s="19"/>
      <c r="BP190" s="19"/>
      <c r="BQ190" s="19"/>
      <c r="BR190" s="19"/>
      <c r="BS190" s="40"/>
      <c r="BT190" s="19"/>
      <c r="BU190" s="19"/>
      <c r="BV190" s="19"/>
      <c r="BW190" s="19"/>
      <c r="BX190" s="19"/>
      <c r="BY190" s="19"/>
      <c r="BZ190" s="19"/>
      <c r="CA190" s="19"/>
      <c r="CB190" s="40"/>
      <c r="CC190" s="19"/>
      <c r="CD190" s="19"/>
      <c r="CE190" s="19"/>
      <c r="CF190" s="19"/>
      <c r="CG190" s="19"/>
      <c r="CH190" s="19"/>
      <c r="CI190" s="19"/>
      <c r="CJ190" s="19"/>
      <c r="CK190" s="40"/>
      <c r="CL190" s="19"/>
      <c r="CM190" s="19"/>
      <c r="CN190" s="19"/>
      <c r="CO190" s="19"/>
      <c r="CP190" s="19"/>
      <c r="CQ190" s="19"/>
      <c r="CR190" s="19"/>
      <c r="CS190" s="19"/>
      <c r="CT190" s="40"/>
      <c r="CU190" s="19"/>
      <c r="CV190" s="19"/>
      <c r="CW190" s="19"/>
      <c r="CX190" s="19"/>
      <c r="CY190" s="19"/>
      <c r="CZ190" s="19"/>
      <c r="DA190" s="19"/>
      <c r="DB190" s="19"/>
      <c r="DC190" s="19"/>
      <c r="DD190" s="40"/>
      <c r="DE190" s="19">
        <v>2</v>
      </c>
      <c r="DF190" s="19"/>
      <c r="DG190" s="19"/>
      <c r="DH190" s="19"/>
      <c r="DI190" s="19"/>
      <c r="DJ190" s="19"/>
      <c r="DK190" s="19"/>
      <c r="DL190" s="19"/>
      <c r="DM190" s="40"/>
      <c r="DN190" s="19"/>
      <c r="DO190" s="19"/>
      <c r="DP190" s="19"/>
      <c r="DQ190" s="19"/>
      <c r="DR190" s="19"/>
      <c r="DS190" s="19"/>
      <c r="DT190" s="19"/>
      <c r="DU190" s="19"/>
      <c r="DV190" s="40"/>
      <c r="DW190" s="74">
        <f ca="1" t="shared" si="121"/>
        <v>5.05</v>
      </c>
      <c r="DX190" s="44">
        <f t="shared" si="108"/>
        <v>3</v>
      </c>
      <c r="DY190" s="44">
        <f ca="1" t="shared" si="122"/>
        <v>2.05</v>
      </c>
      <c r="DZ190" s="19">
        <f t="shared" si="123"/>
        <v>0</v>
      </c>
      <c r="EA190" s="19">
        <f t="shared" si="124"/>
        <v>0</v>
      </c>
      <c r="EB190" s="45">
        <f t="shared" si="112"/>
        <v>0</v>
      </c>
      <c r="EC190" s="46">
        <f t="shared" si="125"/>
        <v>0</v>
      </c>
      <c r="ED190" s="19">
        <f t="shared" si="126"/>
        <v>0</v>
      </c>
      <c r="EE190" s="19">
        <f t="shared" si="127"/>
        <v>0</v>
      </c>
      <c r="EF190" s="19">
        <f t="shared" si="128"/>
        <v>0</v>
      </c>
      <c r="EG190" s="19">
        <f t="shared" si="129"/>
        <v>0</v>
      </c>
    </row>
    <row r="191" customFormat="1" hidden="1" customHeight="1" spans="1:137">
      <c r="A191" s="32">
        <f t="shared" si="118"/>
        <v>189</v>
      </c>
      <c r="B191" s="31" t="s">
        <v>423</v>
      </c>
      <c r="C191" s="32" t="s">
        <v>351</v>
      </c>
      <c r="D191" s="33" t="s">
        <v>371</v>
      </c>
      <c r="E191" s="33" t="s">
        <v>424</v>
      </c>
      <c r="F191" s="33" t="s">
        <v>243</v>
      </c>
      <c r="G191" s="68">
        <v>45078</v>
      </c>
      <c r="H191" s="59">
        <v>45292</v>
      </c>
      <c r="I191" s="59">
        <v>45658</v>
      </c>
      <c r="J191" s="19">
        <v>0</v>
      </c>
      <c r="K191" s="19">
        <f t="shared" si="103"/>
        <v>5</v>
      </c>
      <c r="L191" s="19">
        <v>0</v>
      </c>
      <c r="M191" s="73">
        <f t="shared" si="104"/>
        <v>5</v>
      </c>
      <c r="N191" s="19"/>
      <c r="O191" s="38">
        <v>4</v>
      </c>
      <c r="P191" s="39"/>
      <c r="Q191" s="19"/>
      <c r="R191" s="19"/>
      <c r="S191" s="19">
        <v>16</v>
      </c>
      <c r="T191" s="19"/>
      <c r="U191" s="19">
        <v>16</v>
      </c>
      <c r="V191" s="19"/>
      <c r="W191" s="40"/>
      <c r="X191" s="19">
        <v>1</v>
      </c>
      <c r="Y191" s="39"/>
      <c r="Z191" s="19"/>
      <c r="AA191" s="19"/>
      <c r="AB191" s="19"/>
      <c r="AC191" s="19"/>
      <c r="AD191" s="19"/>
      <c r="AE191" s="19"/>
      <c r="AF191" s="40"/>
      <c r="AG191" s="41">
        <f t="shared" si="105"/>
        <v>5</v>
      </c>
      <c r="AH191" s="41">
        <f t="shared" si="106"/>
        <v>0</v>
      </c>
      <c r="AI191" s="41">
        <f t="shared" si="107"/>
        <v>0</v>
      </c>
      <c r="AJ191" s="19"/>
      <c r="AK191" s="19"/>
      <c r="AL191" s="19"/>
      <c r="AM191" s="19"/>
      <c r="AN191" s="19"/>
      <c r="AO191" s="19"/>
      <c r="AP191" s="19"/>
      <c r="AQ191" s="19"/>
      <c r="AR191" s="40"/>
      <c r="AS191" s="19"/>
      <c r="AT191" s="19"/>
      <c r="AU191" s="19"/>
      <c r="AV191" s="19"/>
      <c r="AW191" s="19"/>
      <c r="AX191" s="19"/>
      <c r="AY191" s="19"/>
      <c r="AZ191" s="19"/>
      <c r="BA191" s="40"/>
      <c r="BB191" s="19">
        <v>1</v>
      </c>
      <c r="BC191" s="19"/>
      <c r="BD191" s="19"/>
      <c r="BE191" s="19"/>
      <c r="BF191" s="19"/>
      <c r="BG191" s="19"/>
      <c r="BH191" s="19"/>
      <c r="BI191" s="19"/>
      <c r="BJ191" s="40"/>
      <c r="BK191" s="19"/>
      <c r="BL191" s="19"/>
      <c r="BM191" s="19"/>
      <c r="BN191" s="19"/>
      <c r="BO191" s="19"/>
      <c r="BP191" s="19"/>
      <c r="BQ191" s="19"/>
      <c r="BR191" s="19"/>
      <c r="BS191" s="40"/>
      <c r="BT191" s="19">
        <v>0.5</v>
      </c>
      <c r="BU191" s="19"/>
      <c r="BV191" s="19"/>
      <c r="BW191" s="19"/>
      <c r="BX191" s="19"/>
      <c r="BY191" s="19"/>
      <c r="BZ191" s="19"/>
      <c r="CA191" s="19"/>
      <c r="CB191" s="40"/>
      <c r="CC191" s="19"/>
      <c r="CD191" s="19"/>
      <c r="CE191" s="19"/>
      <c r="CF191" s="19"/>
      <c r="CG191" s="19"/>
      <c r="CH191" s="19"/>
      <c r="CI191" s="19"/>
      <c r="CJ191" s="19"/>
      <c r="CK191" s="40"/>
      <c r="CL191" s="19"/>
      <c r="CM191" s="19"/>
      <c r="CN191" s="19"/>
      <c r="CO191" s="19"/>
      <c r="CP191" s="19">
        <v>8</v>
      </c>
      <c r="CQ191" s="19"/>
      <c r="CR191" s="19">
        <v>8</v>
      </c>
      <c r="CS191" s="19"/>
      <c r="CT191" s="40"/>
      <c r="CU191" s="19"/>
      <c r="CV191" s="19"/>
      <c r="CW191" s="19"/>
      <c r="CX191" s="19"/>
      <c r="CY191" s="19"/>
      <c r="CZ191" s="19"/>
      <c r="DA191" s="19"/>
      <c r="DB191" s="19"/>
      <c r="DC191" s="19"/>
      <c r="DD191" s="40"/>
      <c r="DE191" s="19"/>
      <c r="DF191" s="19"/>
      <c r="DG191" s="19"/>
      <c r="DH191" s="19"/>
      <c r="DI191" s="19"/>
      <c r="DJ191" s="19"/>
      <c r="DK191" s="19"/>
      <c r="DL191" s="19"/>
      <c r="DM191" s="40"/>
      <c r="DN191" s="19"/>
      <c r="DO191" s="19"/>
      <c r="DP191" s="19"/>
      <c r="DQ191" s="19"/>
      <c r="DR191" s="19"/>
      <c r="DS191" s="19"/>
      <c r="DT191" s="19"/>
      <c r="DU191" s="19"/>
      <c r="DV191" s="40"/>
      <c r="DW191" s="74">
        <f ca="1" t="shared" si="121"/>
        <v>5.05</v>
      </c>
      <c r="DX191" s="44">
        <f t="shared" si="108"/>
        <v>1.5</v>
      </c>
      <c r="DY191" s="44">
        <f ca="1" t="shared" si="122"/>
        <v>3.55</v>
      </c>
      <c r="DZ191" s="19">
        <f t="shared" si="123"/>
        <v>24</v>
      </c>
      <c r="EA191" s="19">
        <f t="shared" si="124"/>
        <v>24</v>
      </c>
      <c r="EB191" s="45">
        <f t="shared" si="112"/>
        <v>0</v>
      </c>
      <c r="EC191" s="46">
        <f t="shared" si="125"/>
        <v>0</v>
      </c>
      <c r="ED191" s="19">
        <f t="shared" si="126"/>
        <v>0</v>
      </c>
      <c r="EE191" s="19">
        <f t="shared" si="127"/>
        <v>0</v>
      </c>
      <c r="EF191" s="19">
        <f t="shared" si="128"/>
        <v>0</v>
      </c>
      <c r="EG191" s="19">
        <f t="shared" si="129"/>
        <v>0</v>
      </c>
    </row>
    <row r="192" customFormat="1" hidden="1" customHeight="1" spans="1:137">
      <c r="A192" s="32">
        <f t="shared" si="118"/>
        <v>190</v>
      </c>
      <c r="B192" s="31" t="s">
        <v>425</v>
      </c>
      <c r="C192" s="32" t="s">
        <v>52</v>
      </c>
      <c r="D192" s="33" t="s">
        <v>119</v>
      </c>
      <c r="E192" s="33" t="s">
        <v>120</v>
      </c>
      <c r="F192" s="33" t="s">
        <v>160</v>
      </c>
      <c r="G192" s="68">
        <v>45082</v>
      </c>
      <c r="H192" s="59">
        <v>45292</v>
      </c>
      <c r="I192" s="59">
        <v>45658</v>
      </c>
      <c r="J192" s="19">
        <v>8</v>
      </c>
      <c r="K192" s="19">
        <f t="shared" si="103"/>
        <v>5</v>
      </c>
      <c r="L192" s="19">
        <v>5</v>
      </c>
      <c r="M192" s="73">
        <f t="shared" si="104"/>
        <v>0</v>
      </c>
      <c r="N192" s="19"/>
      <c r="O192" s="38">
        <v>5</v>
      </c>
      <c r="P192" s="39"/>
      <c r="Q192" s="19"/>
      <c r="R192" s="19"/>
      <c r="S192" s="19"/>
      <c r="T192" s="19"/>
      <c r="U192" s="19">
        <v>8</v>
      </c>
      <c r="V192" s="19"/>
      <c r="W192" s="40"/>
      <c r="X192" s="19"/>
      <c r="Y192" s="39"/>
      <c r="Z192" s="19"/>
      <c r="AA192" s="19"/>
      <c r="AB192" s="19">
        <v>16</v>
      </c>
      <c r="AC192" s="19"/>
      <c r="AD192" s="19"/>
      <c r="AE192" s="19"/>
      <c r="AF192" s="40"/>
      <c r="AG192" s="41">
        <f t="shared" si="105"/>
        <v>5</v>
      </c>
      <c r="AH192" s="41">
        <f t="shared" si="106"/>
        <v>-5</v>
      </c>
      <c r="AI192" s="41">
        <f t="shared" si="107"/>
        <v>-5</v>
      </c>
      <c r="AJ192" s="19"/>
      <c r="AK192" s="19"/>
      <c r="AL192" s="19"/>
      <c r="AM192" s="19"/>
      <c r="AN192" s="19"/>
      <c r="AO192" s="19"/>
      <c r="AP192" s="19">
        <v>8</v>
      </c>
      <c r="AQ192" s="19"/>
      <c r="AR192" s="40"/>
      <c r="AS192" s="19"/>
      <c r="AT192" s="19"/>
      <c r="AU192" s="19"/>
      <c r="AV192" s="19"/>
      <c r="AW192" s="19">
        <v>8</v>
      </c>
      <c r="AX192" s="19"/>
      <c r="AY192" s="19">
        <v>16</v>
      </c>
      <c r="AZ192" s="19"/>
      <c r="BA192" s="40"/>
      <c r="BB192" s="19"/>
      <c r="BC192" s="19"/>
      <c r="BD192" s="19"/>
      <c r="BE192" s="19"/>
      <c r="BF192" s="19">
        <v>12</v>
      </c>
      <c r="BG192" s="19"/>
      <c r="BH192" s="19">
        <v>5.5</v>
      </c>
      <c r="BI192" s="19"/>
      <c r="BJ192" s="40"/>
      <c r="BK192" s="19"/>
      <c r="BL192" s="19"/>
      <c r="BM192" s="19"/>
      <c r="BN192" s="19"/>
      <c r="BO192" s="19">
        <v>17.5</v>
      </c>
      <c r="BP192" s="19"/>
      <c r="BQ192" s="19">
        <v>16</v>
      </c>
      <c r="BR192" s="19"/>
      <c r="BS192" s="40"/>
      <c r="BT192" s="19"/>
      <c r="BU192" s="19"/>
      <c r="BV192" s="19"/>
      <c r="BW192" s="19"/>
      <c r="BX192" s="19">
        <v>8</v>
      </c>
      <c r="BY192" s="19"/>
      <c r="BZ192" s="19"/>
      <c r="CA192" s="19"/>
      <c r="CB192" s="40"/>
      <c r="CC192" s="19"/>
      <c r="CD192" s="19"/>
      <c r="CE192" s="19"/>
      <c r="CF192" s="19"/>
      <c r="CG192" s="19"/>
      <c r="CH192" s="19"/>
      <c r="CI192" s="19">
        <v>8</v>
      </c>
      <c r="CJ192" s="19"/>
      <c r="CK192" s="40"/>
      <c r="CL192" s="19"/>
      <c r="CM192" s="19"/>
      <c r="CN192" s="19"/>
      <c r="CO192" s="19"/>
      <c r="CP192" s="19">
        <v>16</v>
      </c>
      <c r="CQ192" s="19"/>
      <c r="CR192" s="19">
        <v>16</v>
      </c>
      <c r="CS192" s="19"/>
      <c r="CT192" s="40"/>
      <c r="CU192" s="19"/>
      <c r="CV192" s="19"/>
      <c r="CW192" s="19"/>
      <c r="CX192" s="19"/>
      <c r="CY192" s="19"/>
      <c r="CZ192" s="19" t="s">
        <v>60</v>
      </c>
      <c r="DA192" s="19"/>
      <c r="DB192" s="19">
        <v>8</v>
      </c>
      <c r="DC192" s="19"/>
      <c r="DD192" s="40"/>
      <c r="DE192" s="19"/>
      <c r="DF192" s="19"/>
      <c r="DG192" s="19"/>
      <c r="DH192" s="19"/>
      <c r="DI192" s="19">
        <v>8</v>
      </c>
      <c r="DJ192" s="19"/>
      <c r="DK192" s="19">
        <v>16</v>
      </c>
      <c r="DL192" s="19"/>
      <c r="DM192" s="40"/>
      <c r="DN192" s="19"/>
      <c r="DO192" s="19"/>
      <c r="DP192" s="19"/>
      <c r="DQ192" s="19"/>
      <c r="DR192" s="19">
        <v>7.5</v>
      </c>
      <c r="DS192" s="19"/>
      <c r="DT192" s="19">
        <v>23.5</v>
      </c>
      <c r="DU192" s="19"/>
      <c r="DV192" s="40"/>
      <c r="DW192" s="74">
        <f ca="1" t="shared" si="121"/>
        <v>5.05</v>
      </c>
      <c r="DX192" s="44">
        <f t="shared" si="108"/>
        <v>5</v>
      </c>
      <c r="DY192" s="44">
        <f ca="1" t="shared" si="122"/>
        <v>0.0499999999999998</v>
      </c>
      <c r="DZ192" s="19">
        <f t="shared" si="123"/>
        <v>125</v>
      </c>
      <c r="EA192" s="19">
        <f t="shared" si="124"/>
        <v>101</v>
      </c>
      <c r="EB192" s="45">
        <f t="shared" si="112"/>
        <v>32</v>
      </c>
      <c r="EC192" s="46">
        <f t="shared" si="125"/>
        <v>0</v>
      </c>
      <c r="ED192" s="19">
        <f t="shared" si="126"/>
        <v>0</v>
      </c>
      <c r="EE192" s="19">
        <f t="shared" si="127"/>
        <v>0</v>
      </c>
      <c r="EF192" s="19">
        <f t="shared" si="128"/>
        <v>0</v>
      </c>
      <c r="EG192" s="19">
        <f t="shared" si="129"/>
        <v>0</v>
      </c>
    </row>
    <row r="193" customFormat="1" hidden="1" customHeight="1" spans="1:137">
      <c r="A193" s="32">
        <f t="shared" si="118"/>
        <v>191</v>
      </c>
      <c r="B193" s="31" t="s">
        <v>426</v>
      </c>
      <c r="C193" s="32" t="s">
        <v>404</v>
      </c>
      <c r="D193" s="33" t="s">
        <v>149</v>
      </c>
      <c r="E193" s="33" t="s">
        <v>405</v>
      </c>
      <c r="F193" s="33" t="s">
        <v>134</v>
      </c>
      <c r="G193" s="68">
        <v>45091</v>
      </c>
      <c r="H193" s="59">
        <v>45292</v>
      </c>
      <c r="I193" s="59">
        <v>45658</v>
      </c>
      <c r="J193" s="19">
        <v>0</v>
      </c>
      <c r="K193" s="19">
        <f t="shared" si="103"/>
        <v>5</v>
      </c>
      <c r="L193" s="19">
        <v>2.5</v>
      </c>
      <c r="M193" s="73">
        <f t="shared" si="104"/>
        <v>2.5</v>
      </c>
      <c r="N193" s="19"/>
      <c r="O193" s="38">
        <v>2</v>
      </c>
      <c r="P193" s="39"/>
      <c r="Q193" s="19"/>
      <c r="R193" s="19"/>
      <c r="S193" s="19"/>
      <c r="T193" s="19"/>
      <c r="U193" s="19"/>
      <c r="V193" s="19"/>
      <c r="W193" s="40"/>
      <c r="X193" s="19">
        <v>1</v>
      </c>
      <c r="Y193" s="39"/>
      <c r="Z193" s="19"/>
      <c r="AA193" s="19"/>
      <c r="AB193" s="19"/>
      <c r="AC193" s="19">
        <v>8</v>
      </c>
      <c r="AD193" s="19"/>
      <c r="AE193" s="19"/>
      <c r="AF193" s="40"/>
      <c r="AG193" s="41">
        <f t="shared" si="105"/>
        <v>3</v>
      </c>
      <c r="AH193" s="41">
        <f t="shared" si="106"/>
        <v>-0.5</v>
      </c>
      <c r="AI193" s="41">
        <f t="shared" si="107"/>
        <v>-0.5</v>
      </c>
      <c r="AJ193" s="19"/>
      <c r="AK193" s="19"/>
      <c r="AL193" s="19"/>
      <c r="AM193" s="19"/>
      <c r="AN193" s="19"/>
      <c r="AO193" s="19"/>
      <c r="AP193" s="19"/>
      <c r="AQ193" s="19"/>
      <c r="AR193" s="40"/>
      <c r="AS193" s="19"/>
      <c r="AT193" s="19"/>
      <c r="AU193" s="19"/>
      <c r="AV193" s="19"/>
      <c r="AW193" s="19"/>
      <c r="AX193" s="19"/>
      <c r="AY193" s="19"/>
      <c r="AZ193" s="19"/>
      <c r="BA193" s="40"/>
      <c r="BB193" s="19">
        <v>0.5</v>
      </c>
      <c r="BC193" s="19"/>
      <c r="BD193" s="19"/>
      <c r="BE193" s="19"/>
      <c r="BF193" s="19"/>
      <c r="BG193" s="19"/>
      <c r="BH193" s="19"/>
      <c r="BI193" s="19"/>
      <c r="BJ193" s="40"/>
      <c r="BK193" s="19"/>
      <c r="BL193" s="19"/>
      <c r="BM193" s="19"/>
      <c r="BN193" s="19"/>
      <c r="BO193" s="19"/>
      <c r="BP193" s="19"/>
      <c r="BQ193" s="19">
        <v>8</v>
      </c>
      <c r="BR193" s="19"/>
      <c r="BS193" s="40"/>
      <c r="BT193" s="19"/>
      <c r="BU193" s="19"/>
      <c r="BV193" s="19"/>
      <c r="BW193" s="19"/>
      <c r="BX193" s="19">
        <v>8</v>
      </c>
      <c r="BY193" s="19"/>
      <c r="BZ193" s="19">
        <v>7.5</v>
      </c>
      <c r="CA193" s="19"/>
      <c r="CB193" s="40"/>
      <c r="CC193" s="19"/>
      <c r="CD193" s="19"/>
      <c r="CE193" s="19"/>
      <c r="CF193" s="19"/>
      <c r="CG193" s="19"/>
      <c r="CH193" s="19"/>
      <c r="CI193" s="19"/>
      <c r="CJ193" s="19"/>
      <c r="CK193" s="40"/>
      <c r="CL193" s="19">
        <v>2</v>
      </c>
      <c r="CM193" s="19"/>
      <c r="CN193" s="19"/>
      <c r="CO193" s="19"/>
      <c r="CP193" s="19"/>
      <c r="CQ193" s="19"/>
      <c r="CR193" s="19"/>
      <c r="CS193" s="19"/>
      <c r="CT193" s="40"/>
      <c r="CU193" s="19"/>
      <c r="CV193" s="19" t="s">
        <v>76</v>
      </c>
      <c r="CW193" s="19"/>
      <c r="CX193" s="19"/>
      <c r="CY193" s="19"/>
      <c r="CZ193" s="19"/>
      <c r="DA193" s="19"/>
      <c r="DB193" s="19"/>
      <c r="DC193" s="19"/>
      <c r="DD193" s="40"/>
      <c r="DE193" s="19"/>
      <c r="DF193" s="19"/>
      <c r="DG193" s="19"/>
      <c r="DH193" s="19"/>
      <c r="DI193" s="19"/>
      <c r="DJ193" s="19"/>
      <c r="DK193" s="19"/>
      <c r="DL193" s="19"/>
      <c r="DM193" s="40"/>
      <c r="DN193" s="19"/>
      <c r="DO193" s="19">
        <v>12</v>
      </c>
      <c r="DP193" s="19"/>
      <c r="DQ193" s="19"/>
      <c r="DR193" s="19"/>
      <c r="DS193" s="19"/>
      <c r="DT193" s="19">
        <v>12</v>
      </c>
      <c r="DU193" s="19"/>
      <c r="DV193" s="40"/>
      <c r="DW193" s="74">
        <f ca="1" t="shared" si="121"/>
        <v>5.05</v>
      </c>
      <c r="DX193" s="44">
        <f t="shared" si="108"/>
        <v>4.5</v>
      </c>
      <c r="DY193" s="44">
        <f ca="1" t="shared" si="122"/>
        <v>0.55</v>
      </c>
      <c r="DZ193" s="19">
        <f t="shared" si="123"/>
        <v>35.5</v>
      </c>
      <c r="EA193" s="19">
        <f t="shared" si="124"/>
        <v>8</v>
      </c>
      <c r="EB193" s="45">
        <f t="shared" si="112"/>
        <v>19.5</v>
      </c>
      <c r="EC193" s="46">
        <f t="shared" si="125"/>
        <v>8</v>
      </c>
      <c r="ED193" s="19">
        <f t="shared" si="126"/>
        <v>12</v>
      </c>
      <c r="EE193" s="19">
        <f t="shared" si="127"/>
        <v>0</v>
      </c>
      <c r="EF193" s="19">
        <f t="shared" si="128"/>
        <v>0</v>
      </c>
      <c r="EG193" s="19">
        <f t="shared" si="129"/>
        <v>0</v>
      </c>
    </row>
    <row r="194" customFormat="1" hidden="1" customHeight="1" spans="1:137">
      <c r="A194" s="32">
        <f t="shared" si="118"/>
        <v>192</v>
      </c>
      <c r="B194" s="31" t="s">
        <v>427</v>
      </c>
      <c r="C194" s="32" t="s">
        <v>52</v>
      </c>
      <c r="D194" s="33" t="s">
        <v>79</v>
      </c>
      <c r="E194" s="33" t="s">
        <v>90</v>
      </c>
      <c r="F194" s="33" t="s">
        <v>428</v>
      </c>
      <c r="G194" s="68">
        <v>45091</v>
      </c>
      <c r="H194" s="59">
        <v>45292</v>
      </c>
      <c r="I194" s="59">
        <v>45658</v>
      </c>
      <c r="J194" s="19">
        <v>0</v>
      </c>
      <c r="K194" s="19">
        <f t="shared" si="103"/>
        <v>5</v>
      </c>
      <c r="L194" s="19">
        <v>2.5</v>
      </c>
      <c r="M194" s="73">
        <f t="shared" si="104"/>
        <v>2.5</v>
      </c>
      <c r="N194" s="19"/>
      <c r="O194" s="38">
        <v>2.5</v>
      </c>
      <c r="P194" s="39"/>
      <c r="Q194" s="19" t="s">
        <v>77</v>
      </c>
      <c r="R194" s="19"/>
      <c r="S194" s="19"/>
      <c r="T194" s="19"/>
      <c r="U194" s="19"/>
      <c r="V194" s="19"/>
      <c r="W194" s="40"/>
      <c r="X194" s="19"/>
      <c r="Y194" s="39">
        <v>5</v>
      </c>
      <c r="Z194" s="19">
        <v>2</v>
      </c>
      <c r="AA194" s="19"/>
      <c r="AB194" s="19"/>
      <c r="AC194" s="19"/>
      <c r="AD194" s="19"/>
      <c r="AE194" s="19"/>
      <c r="AF194" s="40"/>
      <c r="AG194" s="41">
        <f t="shared" si="105"/>
        <v>2.5</v>
      </c>
      <c r="AH194" s="41">
        <f t="shared" si="106"/>
        <v>0</v>
      </c>
      <c r="AI194" s="41">
        <f t="shared" si="107"/>
        <v>0</v>
      </c>
      <c r="AJ194" s="19"/>
      <c r="AK194" s="19">
        <v>10.5</v>
      </c>
      <c r="AL194" s="19">
        <v>1</v>
      </c>
      <c r="AM194" s="19"/>
      <c r="AN194" s="19"/>
      <c r="AO194" s="19"/>
      <c r="AP194" s="19"/>
      <c r="AQ194" s="19"/>
      <c r="AR194" s="40"/>
      <c r="AS194" s="19"/>
      <c r="AT194" s="19">
        <v>8</v>
      </c>
      <c r="AU194" s="19">
        <v>1</v>
      </c>
      <c r="AV194" s="19"/>
      <c r="AW194" s="19"/>
      <c r="AX194" s="19"/>
      <c r="AY194" s="19"/>
      <c r="AZ194" s="19"/>
      <c r="BA194" s="40"/>
      <c r="BB194" s="19"/>
      <c r="BC194" s="19">
        <v>9</v>
      </c>
      <c r="BD194" s="19"/>
      <c r="BE194" s="19"/>
      <c r="BF194" s="19">
        <v>5.5</v>
      </c>
      <c r="BG194" s="19"/>
      <c r="BH194" s="19">
        <v>8</v>
      </c>
      <c r="BI194" s="19"/>
      <c r="BJ194" s="40"/>
      <c r="BK194" s="19"/>
      <c r="BL194" s="19"/>
      <c r="BM194" s="19">
        <v>2</v>
      </c>
      <c r="BN194" s="19"/>
      <c r="BO194" s="19">
        <v>0.5</v>
      </c>
      <c r="BP194" s="19"/>
      <c r="BQ194" s="19"/>
      <c r="BR194" s="19"/>
      <c r="BS194" s="40"/>
      <c r="BT194" s="19"/>
      <c r="BU194" s="19"/>
      <c r="BV194" s="19">
        <v>1.5</v>
      </c>
      <c r="BW194" s="19"/>
      <c r="BX194" s="19"/>
      <c r="BY194" s="19"/>
      <c r="BZ194" s="19"/>
      <c r="CA194" s="19"/>
      <c r="CB194" s="40"/>
      <c r="CC194" s="19"/>
      <c r="CD194" s="19">
        <v>15</v>
      </c>
      <c r="CE194" s="19">
        <v>0.5</v>
      </c>
      <c r="CF194" s="19"/>
      <c r="CG194" s="19">
        <v>2</v>
      </c>
      <c r="CH194" s="19"/>
      <c r="CI194" s="19"/>
      <c r="CJ194" s="19"/>
      <c r="CK194" s="40"/>
      <c r="CL194" s="19"/>
      <c r="CM194" s="19">
        <v>8</v>
      </c>
      <c r="CN194" s="19">
        <v>1</v>
      </c>
      <c r="CO194" s="19"/>
      <c r="CP194" s="19"/>
      <c r="CQ194" s="19"/>
      <c r="CR194" s="19"/>
      <c r="CS194" s="19"/>
      <c r="CT194" s="40"/>
      <c r="CU194" s="19"/>
      <c r="CV194" s="19"/>
      <c r="CW194" s="19" t="s">
        <v>60</v>
      </c>
      <c r="CX194" s="19"/>
      <c r="CY194" s="19"/>
      <c r="CZ194" s="19"/>
      <c r="DA194" s="19"/>
      <c r="DB194" s="19"/>
      <c r="DC194" s="19"/>
      <c r="DD194" s="40"/>
      <c r="DE194" s="19"/>
      <c r="DF194" s="19"/>
      <c r="DG194" s="19">
        <v>1</v>
      </c>
      <c r="DH194" s="19"/>
      <c r="DI194" s="19"/>
      <c r="DJ194" s="19"/>
      <c r="DK194" s="19"/>
      <c r="DL194" s="19"/>
      <c r="DM194" s="40"/>
      <c r="DN194" s="19"/>
      <c r="DO194" s="19">
        <v>12.5</v>
      </c>
      <c r="DP194" s="19"/>
      <c r="DQ194" s="19"/>
      <c r="DR194" s="19"/>
      <c r="DS194" s="19"/>
      <c r="DT194" s="19">
        <v>8</v>
      </c>
      <c r="DU194" s="19"/>
      <c r="DV194" s="40"/>
      <c r="DW194" s="74">
        <f ca="1" t="shared" si="121"/>
        <v>5.05</v>
      </c>
      <c r="DX194" s="44">
        <f t="shared" si="108"/>
        <v>0</v>
      </c>
      <c r="DY194" s="44">
        <f ca="1" t="shared" si="122"/>
        <v>5.05</v>
      </c>
      <c r="DZ194" s="19">
        <f t="shared" si="123"/>
        <v>16</v>
      </c>
      <c r="EA194" s="19">
        <f t="shared" si="124"/>
        <v>8</v>
      </c>
      <c r="EB194" s="45">
        <f t="shared" si="112"/>
        <v>8</v>
      </c>
      <c r="EC194" s="46">
        <f t="shared" si="125"/>
        <v>0</v>
      </c>
      <c r="ED194" s="19">
        <f t="shared" si="126"/>
        <v>76</v>
      </c>
      <c r="EE194" s="19">
        <f t="shared" si="127"/>
        <v>12</v>
      </c>
      <c r="EF194" s="19">
        <f t="shared" si="128"/>
        <v>0</v>
      </c>
      <c r="EG194" s="19">
        <f t="shared" si="129"/>
        <v>0</v>
      </c>
    </row>
    <row r="195" customFormat="1" customHeight="1" spans="1:137">
      <c r="A195" s="32">
        <f t="shared" si="118"/>
        <v>193</v>
      </c>
      <c r="B195" s="31" t="s">
        <v>429</v>
      </c>
      <c r="C195" s="32" t="s">
        <v>286</v>
      </c>
      <c r="D195" s="33" t="s">
        <v>149</v>
      </c>
      <c r="E195" s="33" t="s">
        <v>322</v>
      </c>
      <c r="F195" s="33" t="s">
        <v>430</v>
      </c>
      <c r="G195" s="68">
        <v>45102</v>
      </c>
      <c r="H195" s="59">
        <v>45292</v>
      </c>
      <c r="I195" s="59">
        <v>45658</v>
      </c>
      <c r="J195" s="19">
        <v>0</v>
      </c>
      <c r="K195" s="19">
        <f t="shared" si="103"/>
        <v>5</v>
      </c>
      <c r="L195" s="19">
        <v>4.5</v>
      </c>
      <c r="M195" s="73">
        <f t="shared" si="104"/>
        <v>0.5</v>
      </c>
      <c r="N195" s="19"/>
      <c r="O195" s="38"/>
      <c r="P195" s="39"/>
      <c r="Q195" s="19"/>
      <c r="R195" s="19"/>
      <c r="S195" s="19"/>
      <c r="T195" s="19"/>
      <c r="U195" s="19"/>
      <c r="V195" s="19"/>
      <c r="W195" s="40"/>
      <c r="X195" s="19">
        <v>2</v>
      </c>
      <c r="Y195" s="39"/>
      <c r="Z195" s="19"/>
      <c r="AA195" s="19"/>
      <c r="AB195" s="19"/>
      <c r="AC195" s="19"/>
      <c r="AD195" s="19"/>
      <c r="AE195" s="19"/>
      <c r="AF195" s="40"/>
      <c r="AG195" s="41">
        <f t="shared" si="105"/>
        <v>2</v>
      </c>
      <c r="AH195" s="41">
        <f t="shared" si="106"/>
        <v>-1.5</v>
      </c>
      <c r="AI195" s="41">
        <f t="shared" si="107"/>
        <v>-1.5</v>
      </c>
      <c r="AJ195" s="19"/>
      <c r="AK195" s="19"/>
      <c r="AL195" s="19"/>
      <c r="AM195" s="19"/>
      <c r="AN195" s="19"/>
      <c r="AO195" s="19"/>
      <c r="AP195" s="19"/>
      <c r="AQ195" s="19"/>
      <c r="AR195" s="40"/>
      <c r="AS195" s="19"/>
      <c r="AT195" s="19"/>
      <c r="AU195" s="19"/>
      <c r="AV195" s="19"/>
      <c r="AW195" s="19"/>
      <c r="AX195" s="19"/>
      <c r="AY195" s="19"/>
      <c r="AZ195" s="19"/>
      <c r="BA195" s="40"/>
      <c r="BB195" s="19"/>
      <c r="BC195" s="19"/>
      <c r="BD195" s="19"/>
      <c r="BE195" s="19"/>
      <c r="BF195" s="19"/>
      <c r="BG195" s="19"/>
      <c r="BH195" s="19"/>
      <c r="BI195" s="19"/>
      <c r="BJ195" s="40"/>
      <c r="BK195" s="19"/>
      <c r="BL195" s="19"/>
      <c r="BM195" s="19"/>
      <c r="BN195" s="19"/>
      <c r="BO195" s="19"/>
      <c r="BP195" s="19"/>
      <c r="BQ195" s="19"/>
      <c r="BR195" s="19"/>
      <c r="BS195" s="40"/>
      <c r="BT195" s="19">
        <v>0.5</v>
      </c>
      <c r="BU195" s="19"/>
      <c r="BV195" s="19"/>
      <c r="BW195" s="19"/>
      <c r="BX195" s="19"/>
      <c r="BY195" s="19"/>
      <c r="BZ195" s="19"/>
      <c r="CA195" s="19"/>
      <c r="CB195" s="40"/>
      <c r="CC195" s="19"/>
      <c r="CD195" s="19"/>
      <c r="CE195" s="19"/>
      <c r="CF195" s="19"/>
      <c r="CG195" s="19"/>
      <c r="CH195" s="19"/>
      <c r="CI195" s="19"/>
      <c r="CJ195" s="19"/>
      <c r="CK195" s="40"/>
      <c r="CL195" s="19">
        <v>2</v>
      </c>
      <c r="CM195" s="19"/>
      <c r="CN195" s="19"/>
      <c r="CO195" s="19"/>
      <c r="CP195" s="19"/>
      <c r="CQ195" s="19"/>
      <c r="CR195" s="19"/>
      <c r="CS195" s="19"/>
      <c r="CT195" s="40"/>
      <c r="CU195" s="19"/>
      <c r="CV195" s="19"/>
      <c r="CW195" s="19"/>
      <c r="CX195" s="19"/>
      <c r="CY195" s="19"/>
      <c r="CZ195" s="19"/>
      <c r="DA195" s="19"/>
      <c r="DB195" s="19"/>
      <c r="DC195" s="19"/>
      <c r="DD195" s="40"/>
      <c r="DE195" s="19"/>
      <c r="DF195" s="19"/>
      <c r="DG195" s="19"/>
      <c r="DH195" s="19"/>
      <c r="DI195" s="19"/>
      <c r="DJ195" s="19"/>
      <c r="DK195" s="19"/>
      <c r="DL195" s="19"/>
      <c r="DM195" s="40"/>
      <c r="DN195" s="19"/>
      <c r="DO195" s="19"/>
      <c r="DP195" s="19"/>
      <c r="DQ195" s="19"/>
      <c r="DR195" s="19"/>
      <c r="DS195" s="19"/>
      <c r="DT195" s="19"/>
      <c r="DU195" s="19"/>
      <c r="DV195" s="40"/>
      <c r="DW195" s="74">
        <f ca="1" t="shared" si="121"/>
        <v>5.05</v>
      </c>
      <c r="DX195" s="44">
        <f t="shared" si="108"/>
        <v>4</v>
      </c>
      <c r="DY195" s="44">
        <f ca="1" t="shared" si="122"/>
        <v>1.05</v>
      </c>
      <c r="DZ195" s="19">
        <f t="shared" si="123"/>
        <v>0</v>
      </c>
      <c r="EA195" s="19">
        <f t="shared" si="124"/>
        <v>0</v>
      </c>
      <c r="EB195" s="45">
        <f t="shared" si="112"/>
        <v>0</v>
      </c>
      <c r="EC195" s="46">
        <f t="shared" si="125"/>
        <v>0</v>
      </c>
      <c r="ED195" s="19">
        <f t="shared" si="126"/>
        <v>0</v>
      </c>
      <c r="EE195" s="19">
        <f t="shared" si="127"/>
        <v>0</v>
      </c>
      <c r="EF195" s="19">
        <f t="shared" si="128"/>
        <v>0</v>
      </c>
      <c r="EG195" s="19">
        <f t="shared" si="129"/>
        <v>0</v>
      </c>
    </row>
    <row r="196" customFormat="1" hidden="1" customHeight="1" spans="1:137">
      <c r="A196" s="32">
        <f t="shared" si="118"/>
        <v>194</v>
      </c>
      <c r="B196" s="31" t="s">
        <v>431</v>
      </c>
      <c r="C196" s="32" t="s">
        <v>404</v>
      </c>
      <c r="D196" s="33" t="s">
        <v>149</v>
      </c>
      <c r="E196" s="33" t="s">
        <v>405</v>
      </c>
      <c r="F196" s="33" t="s">
        <v>134</v>
      </c>
      <c r="G196" s="68">
        <v>45102</v>
      </c>
      <c r="H196" s="59">
        <v>45292</v>
      </c>
      <c r="I196" s="59">
        <v>45658</v>
      </c>
      <c r="J196" s="19">
        <v>0</v>
      </c>
      <c r="K196" s="19">
        <f t="shared" si="103"/>
        <v>5</v>
      </c>
      <c r="L196" s="19">
        <v>4</v>
      </c>
      <c r="M196" s="73">
        <f t="shared" si="104"/>
        <v>1</v>
      </c>
      <c r="N196" s="19"/>
      <c r="O196" s="38">
        <v>1</v>
      </c>
      <c r="P196" s="39"/>
      <c r="Q196" s="19"/>
      <c r="R196" s="19"/>
      <c r="S196" s="19"/>
      <c r="T196" s="19">
        <v>4</v>
      </c>
      <c r="U196" s="19"/>
      <c r="V196" s="19"/>
      <c r="W196" s="40"/>
      <c r="X196" s="19">
        <v>4</v>
      </c>
      <c r="Y196" s="39"/>
      <c r="Z196" s="19"/>
      <c r="AA196" s="19"/>
      <c r="AB196" s="19"/>
      <c r="AC196" s="19">
        <v>5.5</v>
      </c>
      <c r="AD196" s="19"/>
      <c r="AE196" s="19"/>
      <c r="AF196" s="40"/>
      <c r="AG196" s="41">
        <f t="shared" si="105"/>
        <v>5</v>
      </c>
      <c r="AH196" s="41">
        <f t="shared" si="106"/>
        <v>-4</v>
      </c>
      <c r="AI196" s="41">
        <f t="shared" si="107"/>
        <v>-4</v>
      </c>
      <c r="AJ196" s="19"/>
      <c r="AK196" s="19"/>
      <c r="AL196" s="19"/>
      <c r="AM196" s="19"/>
      <c r="AN196" s="19"/>
      <c r="AO196" s="19"/>
      <c r="AP196" s="19"/>
      <c r="AQ196" s="19"/>
      <c r="AR196" s="40"/>
      <c r="AS196" s="19"/>
      <c r="AT196" s="19"/>
      <c r="AU196" s="19"/>
      <c r="AV196" s="19"/>
      <c r="AW196" s="19"/>
      <c r="AX196" s="19"/>
      <c r="AY196" s="19"/>
      <c r="AZ196" s="19"/>
      <c r="BA196" s="40"/>
      <c r="BB196" s="19"/>
      <c r="BC196" s="19">
        <v>8</v>
      </c>
      <c r="BD196" s="19"/>
      <c r="BE196" s="19">
        <v>2</v>
      </c>
      <c r="BF196" s="19"/>
      <c r="BG196" s="19"/>
      <c r="BH196" s="19"/>
      <c r="BI196" s="19"/>
      <c r="BJ196" s="40"/>
      <c r="BK196" s="19"/>
      <c r="BL196" s="19"/>
      <c r="BM196" s="19"/>
      <c r="BN196" s="19"/>
      <c r="BO196" s="19"/>
      <c r="BP196" s="19"/>
      <c r="BQ196" s="19"/>
      <c r="BR196" s="19"/>
      <c r="BS196" s="40"/>
      <c r="BT196" s="19"/>
      <c r="BU196" s="19">
        <v>8</v>
      </c>
      <c r="BV196" s="19"/>
      <c r="BW196" s="19"/>
      <c r="BX196" s="19"/>
      <c r="BY196" s="19"/>
      <c r="BZ196" s="19"/>
      <c r="CA196" s="19"/>
      <c r="CB196" s="40"/>
      <c r="CC196" s="19"/>
      <c r="CD196" s="19"/>
      <c r="CE196" s="19"/>
      <c r="CF196" s="19"/>
      <c r="CG196" s="19"/>
      <c r="CH196" s="19"/>
      <c r="CI196" s="19"/>
      <c r="CJ196" s="19"/>
      <c r="CK196" s="40"/>
      <c r="CL196" s="19"/>
      <c r="CM196" s="19">
        <v>8</v>
      </c>
      <c r="CN196" s="19"/>
      <c r="CO196" s="19"/>
      <c r="CP196" s="19"/>
      <c r="CQ196" s="19"/>
      <c r="CR196" s="19"/>
      <c r="CS196" s="19"/>
      <c r="CT196" s="40"/>
      <c r="CU196" s="19"/>
      <c r="CV196" s="19"/>
      <c r="CW196" s="19"/>
      <c r="CX196" s="19"/>
      <c r="CY196" s="19"/>
      <c r="CZ196" s="19"/>
      <c r="DA196" s="19"/>
      <c r="DB196" s="19"/>
      <c r="DC196" s="19"/>
      <c r="DD196" s="40"/>
      <c r="DE196" s="19"/>
      <c r="DF196" s="19"/>
      <c r="DG196" s="19"/>
      <c r="DH196" s="19"/>
      <c r="DI196" s="19"/>
      <c r="DJ196" s="19"/>
      <c r="DK196" s="19"/>
      <c r="DL196" s="19"/>
      <c r="DM196" s="40"/>
      <c r="DN196" s="19"/>
      <c r="DO196" s="19"/>
      <c r="DP196" s="19"/>
      <c r="DQ196" s="19"/>
      <c r="DR196" s="19"/>
      <c r="DS196" s="19"/>
      <c r="DT196" s="19"/>
      <c r="DU196" s="19"/>
      <c r="DV196" s="40"/>
      <c r="DW196" s="74">
        <f ca="1" t="shared" si="121"/>
        <v>5.05</v>
      </c>
      <c r="DX196" s="44">
        <f t="shared" si="108"/>
        <v>4</v>
      </c>
      <c r="DY196" s="44">
        <f ca="1" t="shared" si="122"/>
        <v>1.05</v>
      </c>
      <c r="DZ196" s="19">
        <f t="shared" si="123"/>
        <v>9.5</v>
      </c>
      <c r="EA196" s="19">
        <f t="shared" si="124"/>
        <v>0</v>
      </c>
      <c r="EB196" s="45">
        <f t="shared" si="112"/>
        <v>0</v>
      </c>
      <c r="EC196" s="46">
        <f t="shared" si="125"/>
        <v>9.5</v>
      </c>
      <c r="ED196" s="19">
        <f t="shared" si="126"/>
        <v>24</v>
      </c>
      <c r="EE196" s="19">
        <f t="shared" si="127"/>
        <v>0</v>
      </c>
      <c r="EF196" s="19">
        <f t="shared" si="128"/>
        <v>2</v>
      </c>
      <c r="EG196" s="19">
        <f t="shared" si="129"/>
        <v>0</v>
      </c>
    </row>
    <row r="197" customFormat="1" customHeight="1" spans="1:137">
      <c r="A197" s="32">
        <f t="shared" ref="A197:A209" si="130">ROW()-2</f>
        <v>195</v>
      </c>
      <c r="B197" s="31" t="s">
        <v>432</v>
      </c>
      <c r="C197" s="32" t="s">
        <v>286</v>
      </c>
      <c r="D197" s="33" t="s">
        <v>79</v>
      </c>
      <c r="E197" s="33" t="s">
        <v>433</v>
      </c>
      <c r="F197" s="33" t="s">
        <v>434</v>
      </c>
      <c r="G197" s="68">
        <v>45110</v>
      </c>
      <c r="H197" s="59">
        <v>45292</v>
      </c>
      <c r="I197" s="59">
        <v>45658</v>
      </c>
      <c r="J197" s="19">
        <v>16</v>
      </c>
      <c r="K197" s="19">
        <f t="shared" si="103"/>
        <v>5</v>
      </c>
      <c r="L197" s="19">
        <v>0.5</v>
      </c>
      <c r="M197" s="73">
        <f t="shared" ref="M197:M219" si="131">K197-L197</f>
        <v>4.5</v>
      </c>
      <c r="N197" s="19"/>
      <c r="O197" s="38">
        <v>3</v>
      </c>
      <c r="P197" s="39"/>
      <c r="Q197" s="19"/>
      <c r="R197" s="19"/>
      <c r="S197" s="19"/>
      <c r="T197" s="19"/>
      <c r="U197" s="19"/>
      <c r="V197" s="19"/>
      <c r="W197" s="40"/>
      <c r="X197" s="19">
        <v>1</v>
      </c>
      <c r="Y197" s="39"/>
      <c r="Z197" s="19"/>
      <c r="AA197" s="19"/>
      <c r="AB197" s="19">
        <v>0.5</v>
      </c>
      <c r="AC197" s="19"/>
      <c r="AD197" s="19"/>
      <c r="AE197" s="19"/>
      <c r="AF197" s="40"/>
      <c r="AG197" s="41">
        <f t="shared" si="105"/>
        <v>4</v>
      </c>
      <c r="AH197" s="41">
        <f t="shared" ref="AH197:AH219" si="132">M197-AG197</f>
        <v>0.5</v>
      </c>
      <c r="AI197" s="41">
        <f t="shared" ref="AI197:AI219" si="133">IF(AH197&lt;0,AH197,0)</f>
        <v>0</v>
      </c>
      <c r="AJ197" s="19">
        <v>1.5</v>
      </c>
      <c r="AK197" s="19"/>
      <c r="AL197" s="19"/>
      <c r="AM197" s="19"/>
      <c r="AN197" s="19"/>
      <c r="AO197" s="19"/>
      <c r="AP197" s="19"/>
      <c r="AQ197" s="19"/>
      <c r="AR197" s="40"/>
      <c r="AS197" s="19"/>
      <c r="AT197" s="19"/>
      <c r="AU197" s="19"/>
      <c r="AV197" s="19"/>
      <c r="AW197" s="19">
        <v>3.5</v>
      </c>
      <c r="AX197" s="19"/>
      <c r="AY197" s="19">
        <v>15</v>
      </c>
      <c r="AZ197" s="19"/>
      <c r="BA197" s="40"/>
      <c r="BB197" s="19">
        <v>1</v>
      </c>
      <c r="BC197" s="19"/>
      <c r="BD197" s="19"/>
      <c r="BE197" s="19"/>
      <c r="BF197" s="19">
        <v>1</v>
      </c>
      <c r="BG197" s="19"/>
      <c r="BH197" s="19"/>
      <c r="BI197" s="19"/>
      <c r="BJ197" s="40"/>
      <c r="BK197" s="19"/>
      <c r="BL197" s="19"/>
      <c r="BM197" s="19"/>
      <c r="BN197" s="19"/>
      <c r="BO197" s="19">
        <v>4.5</v>
      </c>
      <c r="BP197" s="19"/>
      <c r="BQ197" s="19"/>
      <c r="BR197" s="19"/>
      <c r="BS197" s="40"/>
      <c r="BT197" s="19"/>
      <c r="BU197" s="19"/>
      <c r="BV197" s="19"/>
      <c r="BW197" s="19"/>
      <c r="BX197" s="19">
        <v>5</v>
      </c>
      <c r="BY197" s="19"/>
      <c r="BZ197" s="19"/>
      <c r="CA197" s="19"/>
      <c r="CB197" s="40"/>
      <c r="CC197" s="19"/>
      <c r="CD197" s="19"/>
      <c r="CE197" s="19"/>
      <c r="CF197" s="19"/>
      <c r="CG197" s="19"/>
      <c r="CH197" s="19"/>
      <c r="CI197" s="19"/>
      <c r="CJ197" s="19"/>
      <c r="CK197" s="40"/>
      <c r="CL197" s="19"/>
      <c r="CM197" s="19"/>
      <c r="CN197" s="19"/>
      <c r="CO197" s="19"/>
      <c r="CP197" s="19">
        <v>4.5</v>
      </c>
      <c r="CQ197" s="19"/>
      <c r="CR197" s="19"/>
      <c r="CS197" s="19"/>
      <c r="CT197" s="40"/>
      <c r="CU197" s="19"/>
      <c r="CV197" s="19" t="s">
        <v>77</v>
      </c>
      <c r="CW197" s="19"/>
      <c r="CX197" s="19"/>
      <c r="CY197" s="19"/>
      <c r="CZ197" s="19"/>
      <c r="DA197" s="19"/>
      <c r="DB197" s="19"/>
      <c r="DC197" s="19"/>
      <c r="DD197" s="40"/>
      <c r="DE197" s="19"/>
      <c r="DF197" s="19"/>
      <c r="DG197" s="19"/>
      <c r="DH197" s="19"/>
      <c r="DI197" s="19"/>
      <c r="DJ197" s="19"/>
      <c r="DK197" s="19"/>
      <c r="DL197" s="19"/>
      <c r="DM197" s="40"/>
      <c r="DN197" s="19">
        <v>1</v>
      </c>
      <c r="DO197" s="19"/>
      <c r="DP197" s="19"/>
      <c r="DQ197" s="19"/>
      <c r="DR197" s="19"/>
      <c r="DS197" s="19"/>
      <c r="DT197" s="19"/>
      <c r="DU197" s="19"/>
      <c r="DV197" s="40"/>
      <c r="DW197" s="69">
        <f ca="1">ROUND((TODAY()-I197)/365*5,2)*2</f>
        <v>10.1</v>
      </c>
      <c r="DX197" s="44">
        <f t="shared" si="108"/>
        <v>5.5</v>
      </c>
      <c r="DY197" s="44">
        <f ca="1" t="shared" si="122"/>
        <v>4.6</v>
      </c>
      <c r="DZ197" s="19">
        <f t="shared" si="123"/>
        <v>15</v>
      </c>
      <c r="EA197" s="19">
        <f t="shared" si="124"/>
        <v>19</v>
      </c>
      <c r="EB197" s="45">
        <f t="shared" ref="EB197:EB225" si="134">J197+U197-S197+AD197-AB197+AP197-AN197+AY197-AW197+BH197-BF197+BQ197-BO197+BZ197-BX197+CI197-CG197+CR197-CP197+DB197-CZ197+DK197-DI197+DT197-DR197-CU197</f>
        <v>12</v>
      </c>
      <c r="EC197" s="46">
        <f t="shared" si="125"/>
        <v>0</v>
      </c>
      <c r="ED197" s="19">
        <f t="shared" si="126"/>
        <v>0</v>
      </c>
      <c r="EE197" s="19">
        <f t="shared" si="127"/>
        <v>0</v>
      </c>
      <c r="EF197" s="19">
        <f t="shared" si="128"/>
        <v>0</v>
      </c>
      <c r="EG197" s="19">
        <f t="shared" si="129"/>
        <v>0</v>
      </c>
    </row>
    <row r="198" customFormat="1" customHeight="1" spans="1:137">
      <c r="A198" s="32">
        <f t="shared" si="130"/>
        <v>196</v>
      </c>
      <c r="B198" s="31" t="s">
        <v>435</v>
      </c>
      <c r="C198" s="32" t="s">
        <v>286</v>
      </c>
      <c r="D198" s="33" t="s">
        <v>79</v>
      </c>
      <c r="E198" s="33" t="s">
        <v>433</v>
      </c>
      <c r="F198" s="33" t="s">
        <v>436</v>
      </c>
      <c r="G198" s="68">
        <v>45110</v>
      </c>
      <c r="H198" s="59">
        <v>45292</v>
      </c>
      <c r="I198" s="59">
        <v>45658</v>
      </c>
      <c r="J198" s="19">
        <v>0</v>
      </c>
      <c r="K198" s="19">
        <f t="shared" si="103"/>
        <v>5</v>
      </c>
      <c r="L198" s="19">
        <v>5</v>
      </c>
      <c r="M198" s="73">
        <f t="shared" si="131"/>
        <v>0</v>
      </c>
      <c r="N198" s="19"/>
      <c r="O198" s="38">
        <v>2</v>
      </c>
      <c r="P198" s="39">
        <v>3</v>
      </c>
      <c r="Q198" s="19">
        <v>1</v>
      </c>
      <c r="R198" s="19"/>
      <c r="S198" s="19"/>
      <c r="T198" s="19"/>
      <c r="U198" s="19"/>
      <c r="V198" s="19"/>
      <c r="W198" s="40"/>
      <c r="X198" s="19">
        <v>0.5</v>
      </c>
      <c r="Y198" s="39"/>
      <c r="Z198" s="19"/>
      <c r="AA198" s="19"/>
      <c r="AB198" s="19"/>
      <c r="AC198" s="19"/>
      <c r="AD198" s="19"/>
      <c r="AE198" s="19"/>
      <c r="AF198" s="40"/>
      <c r="AG198" s="41">
        <f t="shared" si="105"/>
        <v>2.5</v>
      </c>
      <c r="AH198" s="41">
        <f t="shared" si="132"/>
        <v>-2.5</v>
      </c>
      <c r="AI198" s="41">
        <f t="shared" si="133"/>
        <v>-2.5</v>
      </c>
      <c r="AJ198" s="19"/>
      <c r="AK198" s="19"/>
      <c r="AL198" s="19"/>
      <c r="AM198" s="19"/>
      <c r="AN198" s="19"/>
      <c r="AO198" s="19"/>
      <c r="AP198" s="19"/>
      <c r="AQ198" s="19"/>
      <c r="AR198" s="40"/>
      <c r="AS198" s="19">
        <v>2</v>
      </c>
      <c r="AT198" s="19"/>
      <c r="AU198" s="19"/>
      <c r="AV198" s="19"/>
      <c r="AW198" s="19">
        <v>3</v>
      </c>
      <c r="AX198" s="19"/>
      <c r="AY198" s="19">
        <v>6</v>
      </c>
      <c r="AZ198" s="19"/>
      <c r="BA198" s="40"/>
      <c r="BB198" s="19">
        <v>0.5</v>
      </c>
      <c r="BC198" s="19"/>
      <c r="BD198" s="19"/>
      <c r="BE198" s="19"/>
      <c r="BF198" s="19"/>
      <c r="BG198" s="19"/>
      <c r="BH198" s="19">
        <v>8</v>
      </c>
      <c r="BI198" s="19"/>
      <c r="BJ198" s="40"/>
      <c r="BK198" s="19"/>
      <c r="BL198" s="19"/>
      <c r="BM198" s="19">
        <v>1</v>
      </c>
      <c r="BN198" s="19"/>
      <c r="BO198" s="19">
        <v>3</v>
      </c>
      <c r="BP198" s="19"/>
      <c r="BQ198" s="19"/>
      <c r="BR198" s="19"/>
      <c r="BS198" s="40"/>
      <c r="BT198" s="19"/>
      <c r="BU198" s="19"/>
      <c r="BV198" s="19"/>
      <c r="BW198" s="19"/>
      <c r="BX198" s="19"/>
      <c r="BY198" s="19"/>
      <c r="BZ198" s="19"/>
      <c r="CA198" s="19"/>
      <c r="CB198" s="40"/>
      <c r="CC198" s="19"/>
      <c r="CD198" s="19"/>
      <c r="CE198" s="19"/>
      <c r="CF198" s="19">
        <v>1</v>
      </c>
      <c r="CG198" s="19">
        <v>3</v>
      </c>
      <c r="CH198" s="19"/>
      <c r="CI198" s="19"/>
      <c r="CJ198" s="19"/>
      <c r="CK198" s="40"/>
      <c r="CL198" s="19"/>
      <c r="CM198" s="19"/>
      <c r="CN198" s="19"/>
      <c r="CO198" s="19">
        <v>2</v>
      </c>
      <c r="CP198" s="19"/>
      <c r="CQ198" s="19"/>
      <c r="CR198" s="19"/>
      <c r="CS198" s="19"/>
      <c r="CT198" s="40"/>
      <c r="CU198" s="19"/>
      <c r="CV198" s="19"/>
      <c r="CW198" s="19"/>
      <c r="CX198" s="19"/>
      <c r="CY198" s="41"/>
      <c r="CZ198" s="19"/>
      <c r="DA198" s="19"/>
      <c r="DB198" s="19"/>
      <c r="DC198" s="19"/>
      <c r="DD198" s="40"/>
      <c r="DE198" s="19"/>
      <c r="DF198" s="19"/>
      <c r="DG198" s="19"/>
      <c r="DH198" s="41"/>
      <c r="DI198" s="19"/>
      <c r="DJ198" s="19"/>
      <c r="DK198" s="19"/>
      <c r="DL198" s="19"/>
      <c r="DM198" s="40"/>
      <c r="DN198" s="19"/>
      <c r="DO198" s="19"/>
      <c r="DP198" s="19"/>
      <c r="DQ198" s="66"/>
      <c r="DR198" s="19"/>
      <c r="DS198" s="19"/>
      <c r="DT198" s="19"/>
      <c r="DU198" s="19"/>
      <c r="DV198" s="40"/>
      <c r="DW198" s="74">
        <f ca="1">ROUND((TODAY()-I198)/365*5,2)</f>
        <v>5.05</v>
      </c>
      <c r="DX198" s="44">
        <f t="shared" si="108"/>
        <v>5</v>
      </c>
      <c r="DY198" s="44">
        <f ca="1" t="shared" si="122"/>
        <v>0.0499999999999998</v>
      </c>
      <c r="DZ198" s="19">
        <f t="shared" si="123"/>
        <v>14</v>
      </c>
      <c r="EA198" s="19">
        <f t="shared" si="124"/>
        <v>9</v>
      </c>
      <c r="EB198" s="45">
        <f t="shared" si="134"/>
        <v>5</v>
      </c>
      <c r="EC198" s="46">
        <f t="shared" si="125"/>
        <v>0</v>
      </c>
      <c r="ED198" s="19">
        <f t="shared" si="126"/>
        <v>3</v>
      </c>
      <c r="EE198" s="19">
        <f t="shared" si="127"/>
        <v>2</v>
      </c>
      <c r="EF198" s="19">
        <f t="shared" si="128"/>
        <v>3</v>
      </c>
      <c r="EG198" s="19">
        <f t="shared" si="129"/>
        <v>0</v>
      </c>
    </row>
    <row r="199" customFormat="1" customHeight="1" spans="1:137">
      <c r="A199" s="32">
        <f t="shared" si="130"/>
        <v>197</v>
      </c>
      <c r="B199" s="31" t="s">
        <v>437</v>
      </c>
      <c r="C199" s="32" t="s">
        <v>286</v>
      </c>
      <c r="D199" s="33" t="s">
        <v>79</v>
      </c>
      <c r="E199" s="33" t="s">
        <v>433</v>
      </c>
      <c r="F199" s="33" t="s">
        <v>436</v>
      </c>
      <c r="G199" s="68">
        <v>45113</v>
      </c>
      <c r="H199" s="59">
        <v>45292</v>
      </c>
      <c r="I199" s="59">
        <v>45658</v>
      </c>
      <c r="J199" s="19">
        <v>1.5</v>
      </c>
      <c r="K199" s="19">
        <f t="shared" si="103"/>
        <v>5</v>
      </c>
      <c r="L199" s="19">
        <v>3.5</v>
      </c>
      <c r="M199" s="73">
        <f t="shared" si="131"/>
        <v>1.5</v>
      </c>
      <c r="N199" s="19"/>
      <c r="O199" s="38">
        <v>2</v>
      </c>
      <c r="P199" s="39"/>
      <c r="Q199" s="19"/>
      <c r="R199" s="19"/>
      <c r="S199" s="19"/>
      <c r="T199" s="19"/>
      <c r="U199" s="19"/>
      <c r="V199" s="19"/>
      <c r="W199" s="40"/>
      <c r="X199" s="19"/>
      <c r="Y199" s="39"/>
      <c r="Z199" s="19"/>
      <c r="AA199" s="19"/>
      <c r="AB199" s="19"/>
      <c r="AC199" s="19"/>
      <c r="AD199" s="19"/>
      <c r="AE199" s="19"/>
      <c r="AF199" s="40"/>
      <c r="AG199" s="41">
        <f t="shared" si="105"/>
        <v>2</v>
      </c>
      <c r="AH199" s="41">
        <f t="shared" si="132"/>
        <v>-0.5</v>
      </c>
      <c r="AI199" s="41">
        <f t="shared" si="133"/>
        <v>-0.5</v>
      </c>
      <c r="AJ199" s="19">
        <v>1</v>
      </c>
      <c r="AK199" s="19"/>
      <c r="AL199" s="19"/>
      <c r="AM199" s="19"/>
      <c r="AN199" s="19"/>
      <c r="AO199" s="19"/>
      <c r="AP199" s="19"/>
      <c r="AQ199" s="19"/>
      <c r="AR199" s="40"/>
      <c r="AS199" s="19">
        <v>1</v>
      </c>
      <c r="AT199" s="19">
        <v>1.5</v>
      </c>
      <c r="AU199" s="19"/>
      <c r="AV199" s="19"/>
      <c r="AW199" s="19"/>
      <c r="AX199" s="19"/>
      <c r="AY199" s="19">
        <v>3</v>
      </c>
      <c r="AZ199" s="19"/>
      <c r="BA199" s="40"/>
      <c r="BB199" s="19">
        <v>4</v>
      </c>
      <c r="BC199" s="19"/>
      <c r="BD199" s="19"/>
      <c r="BE199" s="19"/>
      <c r="BF199" s="19">
        <v>3.5</v>
      </c>
      <c r="BG199" s="19"/>
      <c r="BH199" s="19"/>
      <c r="BI199" s="19"/>
      <c r="BJ199" s="40"/>
      <c r="BK199" s="19"/>
      <c r="BL199" s="19"/>
      <c r="BM199" s="19"/>
      <c r="BN199" s="19"/>
      <c r="BO199" s="19"/>
      <c r="BP199" s="19"/>
      <c r="BQ199" s="19">
        <v>5</v>
      </c>
      <c r="BR199" s="19"/>
      <c r="BS199" s="40"/>
      <c r="BT199" s="19"/>
      <c r="BU199" s="39">
        <v>2.5</v>
      </c>
      <c r="BV199" s="120">
        <v>7</v>
      </c>
      <c r="BW199" s="19"/>
      <c r="BX199" s="19"/>
      <c r="BY199" s="19"/>
      <c r="BZ199" s="19"/>
      <c r="CA199" s="19"/>
      <c r="CB199" s="40"/>
      <c r="CC199" s="19">
        <v>2</v>
      </c>
      <c r="CD199" s="19"/>
      <c r="CE199" s="120">
        <v>4</v>
      </c>
      <c r="CF199" s="19"/>
      <c r="CG199" s="19">
        <v>2</v>
      </c>
      <c r="CH199" s="19"/>
      <c r="CI199" s="19"/>
      <c r="CJ199" s="19"/>
      <c r="CK199" s="40"/>
      <c r="CL199" s="19"/>
      <c r="CM199" s="19"/>
      <c r="CN199" s="19"/>
      <c r="CO199" s="19"/>
      <c r="CP199" s="19"/>
      <c r="CQ199" s="19"/>
      <c r="CR199" s="19"/>
      <c r="CS199" s="19"/>
      <c r="CT199" s="40"/>
      <c r="CU199" s="19"/>
      <c r="CV199" s="19"/>
      <c r="CW199" s="19"/>
      <c r="CX199" s="19"/>
      <c r="CY199" s="19"/>
      <c r="CZ199" s="19" t="s">
        <v>66</v>
      </c>
      <c r="DA199" s="19"/>
      <c r="DB199" s="19"/>
      <c r="DC199" s="19"/>
      <c r="DD199" s="40"/>
      <c r="DE199" s="19">
        <v>1</v>
      </c>
      <c r="DF199" s="19">
        <v>2.5</v>
      </c>
      <c r="DG199" s="19"/>
      <c r="DH199" s="19"/>
      <c r="DI199" s="19"/>
      <c r="DJ199" s="19"/>
      <c r="DK199" s="19"/>
      <c r="DL199" s="19"/>
      <c r="DM199" s="40"/>
      <c r="DN199" s="19"/>
      <c r="DO199" s="19">
        <v>2.5</v>
      </c>
      <c r="DP199" s="19"/>
      <c r="DQ199" s="19"/>
      <c r="DR199" s="19">
        <v>1.5</v>
      </c>
      <c r="DS199" s="19"/>
      <c r="DT199" s="19"/>
      <c r="DU199" s="19"/>
      <c r="DV199" s="40"/>
      <c r="DW199" s="69">
        <f ca="1">ROUND((TODAY()-I199)/365*5,2)*3</f>
        <v>15.15</v>
      </c>
      <c r="DX199" s="44">
        <f t="shared" si="108"/>
        <v>9.5</v>
      </c>
      <c r="DY199" s="44">
        <f ca="1" t="shared" si="122"/>
        <v>5.65</v>
      </c>
      <c r="DZ199" s="19">
        <f t="shared" si="123"/>
        <v>8</v>
      </c>
      <c r="EA199" s="19">
        <f t="shared" si="124"/>
        <v>9.5</v>
      </c>
      <c r="EB199" s="45">
        <f t="shared" si="134"/>
        <v>0</v>
      </c>
      <c r="EC199" s="46">
        <f t="shared" si="125"/>
        <v>0</v>
      </c>
      <c r="ED199" s="19">
        <f t="shared" si="126"/>
        <v>9</v>
      </c>
      <c r="EE199" s="19">
        <f t="shared" si="127"/>
        <v>11</v>
      </c>
      <c r="EF199" s="19">
        <f t="shared" si="128"/>
        <v>0</v>
      </c>
      <c r="EG199" s="19">
        <f t="shared" si="129"/>
        <v>0</v>
      </c>
    </row>
    <row r="200" customFormat="1" hidden="1" customHeight="1" spans="1:137">
      <c r="A200" s="32">
        <f t="shared" si="130"/>
        <v>198</v>
      </c>
      <c r="B200" s="31" t="s">
        <v>438</v>
      </c>
      <c r="C200" s="32" t="s">
        <v>52</v>
      </c>
      <c r="D200" s="33" t="s">
        <v>149</v>
      </c>
      <c r="E200" s="33" t="s">
        <v>153</v>
      </c>
      <c r="F200" s="33" t="s">
        <v>121</v>
      </c>
      <c r="G200" s="68">
        <v>45117</v>
      </c>
      <c r="H200" s="59">
        <v>45292</v>
      </c>
      <c r="I200" s="59">
        <v>45658</v>
      </c>
      <c r="J200" s="19">
        <v>0</v>
      </c>
      <c r="K200" s="19">
        <f t="shared" si="103"/>
        <v>5</v>
      </c>
      <c r="L200" s="19">
        <v>5</v>
      </c>
      <c r="M200" s="73">
        <f t="shared" si="131"/>
        <v>0</v>
      </c>
      <c r="N200" s="19"/>
      <c r="O200" s="38">
        <v>1</v>
      </c>
      <c r="P200" s="39"/>
      <c r="Q200" s="19"/>
      <c r="R200" s="19"/>
      <c r="S200" s="19"/>
      <c r="T200" s="19"/>
      <c r="U200" s="19"/>
      <c r="V200" s="19"/>
      <c r="W200" s="40"/>
      <c r="X200" s="19">
        <v>1</v>
      </c>
      <c r="Y200" s="39"/>
      <c r="Z200" s="19"/>
      <c r="AA200" s="19"/>
      <c r="AB200" s="19"/>
      <c r="AC200" s="19"/>
      <c r="AD200" s="19"/>
      <c r="AE200" s="19"/>
      <c r="AF200" s="40"/>
      <c r="AG200" s="41">
        <f t="shared" si="105"/>
        <v>2</v>
      </c>
      <c r="AH200" s="41">
        <f t="shared" si="132"/>
        <v>-2</v>
      </c>
      <c r="AI200" s="41">
        <f t="shared" si="133"/>
        <v>-2</v>
      </c>
      <c r="AJ200" s="19"/>
      <c r="AK200" s="19"/>
      <c r="AL200" s="19"/>
      <c r="AM200" s="19"/>
      <c r="AN200" s="19"/>
      <c r="AO200" s="19"/>
      <c r="AP200" s="19"/>
      <c r="AQ200" s="19"/>
      <c r="AR200" s="40"/>
      <c r="AS200" s="19">
        <v>0.5</v>
      </c>
      <c r="AT200" s="19"/>
      <c r="AU200" s="19"/>
      <c r="AV200" s="19"/>
      <c r="AW200" s="19"/>
      <c r="AX200" s="19"/>
      <c r="AY200" s="19"/>
      <c r="AZ200" s="19"/>
      <c r="BA200" s="40"/>
      <c r="BB200" s="19">
        <v>1</v>
      </c>
      <c r="BC200" s="19"/>
      <c r="BD200" s="19"/>
      <c r="BE200" s="19"/>
      <c r="BF200" s="19"/>
      <c r="BG200" s="19"/>
      <c r="BH200" s="19"/>
      <c r="BI200" s="19"/>
      <c r="BJ200" s="40"/>
      <c r="BK200" s="19">
        <v>0.5</v>
      </c>
      <c r="BL200" s="19"/>
      <c r="BM200" s="19">
        <v>1</v>
      </c>
      <c r="BN200" s="19"/>
      <c r="BO200" s="19"/>
      <c r="BP200" s="19"/>
      <c r="BQ200" s="19"/>
      <c r="BR200" s="19"/>
      <c r="BS200" s="40"/>
      <c r="BT200" s="19">
        <v>1</v>
      </c>
      <c r="BU200" s="19"/>
      <c r="BV200" s="19"/>
      <c r="BW200" s="19"/>
      <c r="BX200" s="19"/>
      <c r="BY200" s="19"/>
      <c r="BZ200" s="19"/>
      <c r="CA200" s="19"/>
      <c r="CB200" s="40"/>
      <c r="CC200" s="19"/>
      <c r="CD200" s="19"/>
      <c r="CE200" s="19"/>
      <c r="CF200" s="19"/>
      <c r="CG200" s="19"/>
      <c r="CH200" s="19"/>
      <c r="CI200" s="19"/>
      <c r="CJ200" s="19"/>
      <c r="CK200" s="40"/>
      <c r="CL200" s="19"/>
      <c r="CM200" s="19"/>
      <c r="CN200" s="19">
        <v>1</v>
      </c>
      <c r="CO200" s="19"/>
      <c r="CP200" s="19"/>
      <c r="CQ200" s="19"/>
      <c r="CR200" s="19"/>
      <c r="CS200" s="19"/>
      <c r="CT200" s="40"/>
      <c r="CU200" s="19"/>
      <c r="CV200" s="19"/>
      <c r="CW200" s="19"/>
      <c r="CX200" s="19" t="s">
        <v>73</v>
      </c>
      <c r="CY200" s="19"/>
      <c r="CZ200" s="19"/>
      <c r="DA200" s="19"/>
      <c r="DB200" s="19"/>
      <c r="DC200" s="19"/>
      <c r="DD200" s="40"/>
      <c r="DE200" s="19"/>
      <c r="DF200" s="19"/>
      <c r="DG200" s="19"/>
      <c r="DH200" s="19"/>
      <c r="DI200" s="19"/>
      <c r="DJ200" s="19"/>
      <c r="DK200" s="19"/>
      <c r="DL200" s="19"/>
      <c r="DM200" s="40"/>
      <c r="DN200" s="19"/>
      <c r="DO200" s="19"/>
      <c r="DP200" s="19"/>
      <c r="DQ200" s="19"/>
      <c r="DR200" s="19"/>
      <c r="DS200" s="19"/>
      <c r="DT200" s="19"/>
      <c r="DU200" s="19"/>
      <c r="DV200" s="40"/>
      <c r="DW200" s="74">
        <f ca="1">ROUND((TODAY()-I200)/365*5,2)</f>
        <v>5.05</v>
      </c>
      <c r="DX200" s="44">
        <f t="shared" si="108"/>
        <v>5</v>
      </c>
      <c r="DY200" s="44">
        <f ca="1" t="shared" si="122"/>
        <v>0.0499999999999998</v>
      </c>
      <c r="DZ200" s="19">
        <f t="shared" si="123"/>
        <v>0</v>
      </c>
      <c r="EA200" s="19">
        <f t="shared" si="124"/>
        <v>0</v>
      </c>
      <c r="EB200" s="45">
        <f t="shared" si="134"/>
        <v>0</v>
      </c>
      <c r="EC200" s="46">
        <f t="shared" si="125"/>
        <v>0</v>
      </c>
      <c r="ED200" s="19">
        <f t="shared" si="126"/>
        <v>0</v>
      </c>
      <c r="EE200" s="19">
        <f t="shared" si="127"/>
        <v>2.5</v>
      </c>
      <c r="EF200" s="19">
        <f t="shared" si="128"/>
        <v>0</v>
      </c>
      <c r="EG200" s="19">
        <f t="shared" si="129"/>
        <v>0</v>
      </c>
    </row>
    <row r="201" customFormat="1" hidden="1" customHeight="1" spans="1:137">
      <c r="A201" s="32">
        <f t="shared" si="130"/>
        <v>199</v>
      </c>
      <c r="B201" s="31" t="s">
        <v>439</v>
      </c>
      <c r="C201" s="32" t="s">
        <v>351</v>
      </c>
      <c r="D201" s="33" t="s">
        <v>368</v>
      </c>
      <c r="E201" s="33" t="s">
        <v>380</v>
      </c>
      <c r="F201" s="33" t="s">
        <v>248</v>
      </c>
      <c r="G201" s="68">
        <v>45117</v>
      </c>
      <c r="H201" s="59">
        <v>45292</v>
      </c>
      <c r="I201" s="59">
        <v>45658</v>
      </c>
      <c r="J201" s="19">
        <v>8</v>
      </c>
      <c r="K201" s="19">
        <f t="shared" si="103"/>
        <v>5</v>
      </c>
      <c r="L201" s="19">
        <v>4</v>
      </c>
      <c r="M201" s="73">
        <f t="shared" si="131"/>
        <v>1</v>
      </c>
      <c r="N201" s="19"/>
      <c r="O201" s="38">
        <v>1</v>
      </c>
      <c r="P201" s="39"/>
      <c r="Q201" s="19"/>
      <c r="R201" s="19"/>
      <c r="S201" s="19">
        <v>8</v>
      </c>
      <c r="T201" s="19">
        <v>16</v>
      </c>
      <c r="U201" s="19"/>
      <c r="V201" s="19"/>
      <c r="W201" s="40"/>
      <c r="X201" s="19"/>
      <c r="Y201" s="39"/>
      <c r="Z201" s="19"/>
      <c r="AA201" s="19"/>
      <c r="AB201" s="19"/>
      <c r="AC201" s="19">
        <v>8</v>
      </c>
      <c r="AD201" s="19"/>
      <c r="AE201" s="19"/>
      <c r="AF201" s="40"/>
      <c r="AG201" s="41">
        <f t="shared" si="105"/>
        <v>1</v>
      </c>
      <c r="AH201" s="41">
        <f t="shared" si="132"/>
        <v>0</v>
      </c>
      <c r="AI201" s="41">
        <f t="shared" si="133"/>
        <v>0</v>
      </c>
      <c r="AJ201" s="19"/>
      <c r="AK201" s="19"/>
      <c r="AL201" s="19"/>
      <c r="AM201" s="19"/>
      <c r="AN201" s="19"/>
      <c r="AO201" s="19">
        <v>24</v>
      </c>
      <c r="AP201" s="19"/>
      <c r="AQ201" s="19"/>
      <c r="AR201" s="40"/>
      <c r="AS201" s="19">
        <v>1</v>
      </c>
      <c r="AT201" s="19"/>
      <c r="AU201" s="19"/>
      <c r="AV201" s="19"/>
      <c r="AW201" s="19"/>
      <c r="AX201" s="19">
        <v>8</v>
      </c>
      <c r="AY201" s="19"/>
      <c r="AZ201" s="19"/>
      <c r="BA201" s="40"/>
      <c r="BB201" s="19"/>
      <c r="BC201" s="19"/>
      <c r="BD201" s="19"/>
      <c r="BE201" s="19"/>
      <c r="BF201" s="19"/>
      <c r="BG201" s="19">
        <v>16</v>
      </c>
      <c r="BH201" s="19"/>
      <c r="BI201" s="19"/>
      <c r="BJ201" s="40"/>
      <c r="BK201" s="19">
        <v>1</v>
      </c>
      <c r="BL201" s="19"/>
      <c r="BM201" s="19"/>
      <c r="BN201" s="19"/>
      <c r="BO201" s="19"/>
      <c r="BP201" s="19">
        <v>16</v>
      </c>
      <c r="BQ201" s="19"/>
      <c r="BR201" s="19"/>
      <c r="BS201" s="40"/>
      <c r="BT201" s="19"/>
      <c r="BU201" s="19"/>
      <c r="BV201" s="19"/>
      <c r="BW201" s="19"/>
      <c r="BX201" s="19"/>
      <c r="BY201" s="19">
        <v>16</v>
      </c>
      <c r="BZ201" s="19"/>
      <c r="CA201" s="19"/>
      <c r="CB201" s="40"/>
      <c r="CC201" s="19"/>
      <c r="CD201" s="19"/>
      <c r="CE201" s="19"/>
      <c r="CF201" s="19"/>
      <c r="CG201" s="19"/>
      <c r="CH201" s="19">
        <v>24</v>
      </c>
      <c r="CI201" s="19"/>
      <c r="CJ201" s="19"/>
      <c r="CK201" s="40"/>
      <c r="CL201" s="19"/>
      <c r="CM201" s="19"/>
      <c r="CN201" s="19"/>
      <c r="CO201" s="19"/>
      <c r="CP201" s="19"/>
      <c r="CQ201" s="19">
        <v>24</v>
      </c>
      <c r="CR201" s="19"/>
      <c r="CS201" s="19"/>
      <c r="CT201" s="40"/>
      <c r="CU201" s="19"/>
      <c r="CV201" s="19" t="s">
        <v>63</v>
      </c>
      <c r="CW201" s="19"/>
      <c r="CX201" s="19"/>
      <c r="CY201" s="19"/>
      <c r="CZ201" s="19"/>
      <c r="DA201" s="19" t="s">
        <v>60</v>
      </c>
      <c r="DB201" s="19"/>
      <c r="DC201" s="19"/>
      <c r="DD201" s="40"/>
      <c r="DE201" s="19"/>
      <c r="DF201" s="19"/>
      <c r="DG201" s="19"/>
      <c r="DH201" s="19"/>
      <c r="DI201" s="19"/>
      <c r="DJ201" s="19">
        <v>16</v>
      </c>
      <c r="DK201" s="19"/>
      <c r="DL201" s="19"/>
      <c r="DM201" s="40"/>
      <c r="DN201" s="19"/>
      <c r="DO201" s="19"/>
      <c r="DP201" s="19"/>
      <c r="DQ201" s="19"/>
      <c r="DR201" s="19"/>
      <c r="DS201" s="19">
        <v>24</v>
      </c>
      <c r="DT201" s="19"/>
      <c r="DU201" s="19"/>
      <c r="DV201" s="40"/>
      <c r="DW201" s="74">
        <f ca="1">ROUND((TODAY()-I201)/365*5,2)</f>
        <v>5.05</v>
      </c>
      <c r="DX201" s="44">
        <f t="shared" si="108"/>
        <v>3</v>
      </c>
      <c r="DY201" s="44">
        <f ca="1" t="shared" si="122"/>
        <v>2.05</v>
      </c>
      <c r="DZ201" s="19">
        <f t="shared" si="123"/>
        <v>200</v>
      </c>
      <c r="EA201" s="19">
        <f t="shared" si="124"/>
        <v>8</v>
      </c>
      <c r="EB201" s="45">
        <f t="shared" si="134"/>
        <v>0</v>
      </c>
      <c r="EC201" s="46">
        <f t="shared" si="125"/>
        <v>200</v>
      </c>
      <c r="ED201" s="19">
        <f t="shared" si="126"/>
        <v>0</v>
      </c>
      <c r="EE201" s="19">
        <f t="shared" si="127"/>
        <v>0</v>
      </c>
      <c r="EF201" s="19">
        <f t="shared" si="128"/>
        <v>0</v>
      </c>
      <c r="EG201" s="19">
        <f t="shared" si="129"/>
        <v>0</v>
      </c>
    </row>
    <row r="202" customFormat="1" customHeight="1" spans="1:137">
      <c r="A202" s="32">
        <f t="shared" si="130"/>
        <v>200</v>
      </c>
      <c r="B202" s="31" t="s">
        <v>440</v>
      </c>
      <c r="C202" s="32" t="s">
        <v>286</v>
      </c>
      <c r="D202" s="33" t="s">
        <v>79</v>
      </c>
      <c r="E202" s="33" t="s">
        <v>433</v>
      </c>
      <c r="F202" s="33" t="s">
        <v>436</v>
      </c>
      <c r="G202" s="68">
        <v>45117</v>
      </c>
      <c r="H202" s="59">
        <v>45292</v>
      </c>
      <c r="I202" s="59">
        <v>45658</v>
      </c>
      <c r="J202" s="19">
        <v>5.5</v>
      </c>
      <c r="K202" s="19">
        <f t="shared" si="103"/>
        <v>5</v>
      </c>
      <c r="L202" s="19">
        <v>5</v>
      </c>
      <c r="M202" s="73">
        <f t="shared" si="131"/>
        <v>0</v>
      </c>
      <c r="N202" s="19"/>
      <c r="O202" s="38">
        <v>1.5</v>
      </c>
      <c r="P202" s="39"/>
      <c r="Q202" s="19"/>
      <c r="R202" s="19"/>
      <c r="S202" s="19">
        <v>2.33</v>
      </c>
      <c r="T202" s="19"/>
      <c r="U202" s="19"/>
      <c r="V202" s="19"/>
      <c r="W202" s="40"/>
      <c r="X202" s="19">
        <v>2</v>
      </c>
      <c r="Y202" s="39"/>
      <c r="Z202" s="19"/>
      <c r="AA202" s="19"/>
      <c r="AB202" s="19">
        <v>0.67</v>
      </c>
      <c r="AC202" s="19"/>
      <c r="AD202" s="19"/>
      <c r="AE202" s="19"/>
      <c r="AF202" s="40"/>
      <c r="AG202" s="41">
        <f t="shared" si="105"/>
        <v>3.5</v>
      </c>
      <c r="AH202" s="41">
        <f t="shared" si="132"/>
        <v>-3.5</v>
      </c>
      <c r="AI202" s="41">
        <f t="shared" si="133"/>
        <v>-3.5</v>
      </c>
      <c r="AJ202" s="19"/>
      <c r="AK202" s="19"/>
      <c r="AL202" s="19"/>
      <c r="AM202" s="19"/>
      <c r="AN202" s="19">
        <v>1.75</v>
      </c>
      <c r="AO202" s="19"/>
      <c r="AP202" s="19"/>
      <c r="AQ202" s="19"/>
      <c r="AR202" s="40"/>
      <c r="AS202" s="19">
        <v>1</v>
      </c>
      <c r="AT202" s="19"/>
      <c r="AU202" s="19"/>
      <c r="AV202" s="19"/>
      <c r="AW202" s="19">
        <v>0.75</v>
      </c>
      <c r="AX202" s="19"/>
      <c r="AY202" s="19"/>
      <c r="AZ202" s="19"/>
      <c r="BA202" s="40"/>
      <c r="BB202" s="19"/>
      <c r="BC202" s="19"/>
      <c r="BD202" s="19"/>
      <c r="BE202" s="19"/>
      <c r="BF202" s="19">
        <v>8</v>
      </c>
      <c r="BG202" s="19"/>
      <c r="BH202" s="19">
        <v>8</v>
      </c>
      <c r="BI202" s="19"/>
      <c r="BJ202" s="40"/>
      <c r="BK202" s="19">
        <v>0.5</v>
      </c>
      <c r="BL202" s="19"/>
      <c r="BM202" s="19"/>
      <c r="BN202" s="19"/>
      <c r="BO202" s="19"/>
      <c r="BP202" s="19"/>
      <c r="BQ202" s="19"/>
      <c r="BR202" s="19"/>
      <c r="BS202" s="40"/>
      <c r="BT202" s="19">
        <v>1.5</v>
      </c>
      <c r="BU202" s="19"/>
      <c r="BV202" s="19"/>
      <c r="BW202" s="19"/>
      <c r="BX202" s="19"/>
      <c r="BY202" s="19"/>
      <c r="BZ202" s="19"/>
      <c r="CA202" s="19"/>
      <c r="CB202" s="40"/>
      <c r="CC202" s="19">
        <v>1</v>
      </c>
      <c r="CD202" s="19">
        <v>8</v>
      </c>
      <c r="CE202" s="19"/>
      <c r="CF202" s="19"/>
      <c r="CG202" s="19"/>
      <c r="CH202" s="19"/>
      <c r="CI202" s="19"/>
      <c r="CJ202" s="19"/>
      <c r="CK202" s="40"/>
      <c r="CL202" s="19"/>
      <c r="CM202" s="19"/>
      <c r="CN202" s="19"/>
      <c r="CO202" s="19"/>
      <c r="CP202" s="19"/>
      <c r="CQ202" s="19"/>
      <c r="CR202" s="19"/>
      <c r="CS202" s="19"/>
      <c r="CT202" s="40"/>
      <c r="CU202" s="19"/>
      <c r="CV202" s="19"/>
      <c r="CW202" s="19"/>
      <c r="CX202" s="19"/>
      <c r="CY202" s="19"/>
      <c r="CZ202" s="19"/>
      <c r="DA202" s="19"/>
      <c r="DB202" s="19"/>
      <c r="DC202" s="19"/>
      <c r="DD202" s="40"/>
      <c r="DE202" s="19"/>
      <c r="DF202" s="19"/>
      <c r="DG202" s="19"/>
      <c r="DH202" s="19"/>
      <c r="DI202" s="19"/>
      <c r="DJ202" s="19"/>
      <c r="DK202" s="19"/>
      <c r="DL202" s="19"/>
      <c r="DM202" s="40"/>
      <c r="DN202" s="19"/>
      <c r="DO202" s="19"/>
      <c r="DP202" s="19"/>
      <c r="DQ202" s="19"/>
      <c r="DR202" s="19"/>
      <c r="DS202" s="19"/>
      <c r="DT202" s="19"/>
      <c r="DU202" s="19"/>
      <c r="DV202" s="40"/>
      <c r="DW202" s="69">
        <f ca="1">ROUND((TODAY()-I202)/365*5,2)+2.5</f>
        <v>7.55</v>
      </c>
      <c r="DX202" s="44">
        <f t="shared" si="108"/>
        <v>7.5</v>
      </c>
      <c r="DY202" s="44">
        <f ca="1" t="shared" si="122"/>
        <v>0.0499999999999998</v>
      </c>
      <c r="DZ202" s="19">
        <f t="shared" si="123"/>
        <v>8</v>
      </c>
      <c r="EA202" s="19">
        <f t="shared" si="124"/>
        <v>13.5</v>
      </c>
      <c r="EB202" s="45">
        <f t="shared" si="134"/>
        <v>0</v>
      </c>
      <c r="EC202" s="46">
        <f t="shared" si="125"/>
        <v>0</v>
      </c>
      <c r="ED202" s="19">
        <f t="shared" si="126"/>
        <v>8</v>
      </c>
      <c r="EE202" s="19">
        <f t="shared" si="127"/>
        <v>0</v>
      </c>
      <c r="EF202" s="19">
        <f t="shared" si="128"/>
        <v>0</v>
      </c>
      <c r="EG202" s="19">
        <f t="shared" si="129"/>
        <v>0</v>
      </c>
    </row>
    <row r="203" customFormat="1" hidden="1" customHeight="1" spans="1:137">
      <c r="A203" s="32">
        <f t="shared" si="130"/>
        <v>201</v>
      </c>
      <c r="B203" s="31" t="s">
        <v>441</v>
      </c>
      <c r="C203" s="32" t="s">
        <v>52</v>
      </c>
      <c r="D203" s="33" t="s">
        <v>79</v>
      </c>
      <c r="E203" s="33" t="s">
        <v>442</v>
      </c>
      <c r="F203" s="33" t="s">
        <v>443</v>
      </c>
      <c r="G203" s="68">
        <v>45125</v>
      </c>
      <c r="H203" s="59">
        <v>45292</v>
      </c>
      <c r="I203" s="59">
        <v>45658</v>
      </c>
      <c r="J203" s="19">
        <v>18.5</v>
      </c>
      <c r="K203" s="19">
        <f>ROUND((I203-H203)/365*5,0)*2</f>
        <v>10</v>
      </c>
      <c r="L203" s="19">
        <v>5</v>
      </c>
      <c r="M203" s="73">
        <f t="shared" si="131"/>
        <v>5</v>
      </c>
      <c r="N203" s="19"/>
      <c r="O203" s="38">
        <v>5</v>
      </c>
      <c r="P203" s="39"/>
      <c r="Q203" s="19"/>
      <c r="R203" s="19"/>
      <c r="S203" s="19"/>
      <c r="T203" s="19"/>
      <c r="U203" s="19"/>
      <c r="V203" s="19"/>
      <c r="W203" s="40"/>
      <c r="X203" s="19"/>
      <c r="Y203" s="39"/>
      <c r="Z203" s="19"/>
      <c r="AA203" s="19"/>
      <c r="AB203" s="19"/>
      <c r="AC203" s="19"/>
      <c r="AD203" s="19"/>
      <c r="AE203" s="19"/>
      <c r="AF203" s="40"/>
      <c r="AG203" s="41">
        <f t="shared" si="105"/>
        <v>5</v>
      </c>
      <c r="AH203" s="41">
        <f t="shared" si="132"/>
        <v>0</v>
      </c>
      <c r="AI203" s="41">
        <f t="shared" si="133"/>
        <v>0</v>
      </c>
      <c r="AJ203" s="19">
        <v>2</v>
      </c>
      <c r="AK203" s="19"/>
      <c r="AL203" s="19"/>
      <c r="AM203" s="19"/>
      <c r="AN203" s="19"/>
      <c r="AO203" s="19"/>
      <c r="AP203" s="19"/>
      <c r="AQ203" s="19"/>
      <c r="AR203" s="40"/>
      <c r="AS203" s="19">
        <v>2</v>
      </c>
      <c r="AT203" s="19"/>
      <c r="AU203" s="19"/>
      <c r="AV203" s="19"/>
      <c r="AW203" s="19"/>
      <c r="AX203" s="19"/>
      <c r="AY203" s="19"/>
      <c r="AZ203" s="19"/>
      <c r="BA203" s="40"/>
      <c r="BB203" s="19">
        <v>1</v>
      </c>
      <c r="BC203" s="19"/>
      <c r="BD203" s="19"/>
      <c r="BE203" s="19"/>
      <c r="BF203" s="19"/>
      <c r="BG203" s="19"/>
      <c r="BH203" s="19">
        <v>8</v>
      </c>
      <c r="BI203" s="19"/>
      <c r="BJ203" s="40"/>
      <c r="BK203" s="19">
        <v>2</v>
      </c>
      <c r="BL203" s="19"/>
      <c r="BM203" s="19"/>
      <c r="BN203" s="19"/>
      <c r="BO203" s="19">
        <v>1.5</v>
      </c>
      <c r="BP203" s="19"/>
      <c r="BQ203" s="19">
        <v>16</v>
      </c>
      <c r="BR203" s="19"/>
      <c r="BS203" s="40"/>
      <c r="BT203" s="19">
        <v>3</v>
      </c>
      <c r="BU203" s="19"/>
      <c r="BV203" s="19"/>
      <c r="BW203" s="19"/>
      <c r="BX203" s="19">
        <v>8</v>
      </c>
      <c r="BY203" s="19"/>
      <c r="BZ203" s="19"/>
      <c r="CA203" s="19"/>
      <c r="CB203" s="40"/>
      <c r="CC203" s="19"/>
      <c r="CD203" s="19"/>
      <c r="CE203" s="19"/>
      <c r="CF203" s="19"/>
      <c r="CG203" s="19">
        <v>8</v>
      </c>
      <c r="CH203" s="19"/>
      <c r="CI203" s="19"/>
      <c r="CJ203" s="19"/>
      <c r="CK203" s="40"/>
      <c r="CL203" s="19"/>
      <c r="CM203" s="19"/>
      <c r="CN203" s="19"/>
      <c r="CO203" s="19"/>
      <c r="CP203" s="19">
        <v>21.5</v>
      </c>
      <c r="CQ203" s="19"/>
      <c r="CR203" s="19">
        <v>4.5</v>
      </c>
      <c r="CS203" s="19"/>
      <c r="CT203" s="40"/>
      <c r="CU203" s="19"/>
      <c r="CV203" s="19"/>
      <c r="CW203" s="19"/>
      <c r="CX203" s="19"/>
      <c r="CY203" s="19"/>
      <c r="CZ203" s="19" t="s">
        <v>66</v>
      </c>
      <c r="DA203" s="19"/>
      <c r="DB203" s="19"/>
      <c r="DC203" s="19"/>
      <c r="DD203" s="40"/>
      <c r="DE203" s="19"/>
      <c r="DF203" s="19"/>
      <c r="DG203" s="19"/>
      <c r="DH203" s="19"/>
      <c r="DI203" s="19"/>
      <c r="DJ203" s="19"/>
      <c r="DK203" s="19"/>
      <c r="DL203" s="19"/>
      <c r="DM203" s="40"/>
      <c r="DN203" s="19"/>
      <c r="DO203" s="19">
        <v>5</v>
      </c>
      <c r="DP203" s="19"/>
      <c r="DQ203" s="19"/>
      <c r="DR203" s="19">
        <v>5.5</v>
      </c>
      <c r="DS203" s="19"/>
      <c r="DT203" s="19"/>
      <c r="DU203" s="19"/>
      <c r="DV203" s="40"/>
      <c r="DW203" s="69">
        <f ca="1">ROUND((TODAY()-I203)/365*5,2)*2</f>
        <v>10.1</v>
      </c>
      <c r="DX203" s="44">
        <f t="shared" si="108"/>
        <v>10</v>
      </c>
      <c r="DY203" s="44">
        <f ca="1" t="shared" si="122"/>
        <v>0.0999999999999996</v>
      </c>
      <c r="DZ203" s="19">
        <f t="shared" si="123"/>
        <v>28.5</v>
      </c>
      <c r="EA203" s="19">
        <f t="shared" si="124"/>
        <v>47</v>
      </c>
      <c r="EB203" s="45">
        <f t="shared" si="134"/>
        <v>0</v>
      </c>
      <c r="EC203" s="46">
        <f t="shared" si="125"/>
        <v>0</v>
      </c>
      <c r="ED203" s="19">
        <f t="shared" si="126"/>
        <v>5</v>
      </c>
      <c r="EE203" s="19">
        <f t="shared" si="127"/>
        <v>0</v>
      </c>
      <c r="EF203" s="19">
        <f t="shared" si="128"/>
        <v>0</v>
      </c>
      <c r="EG203" s="19">
        <f t="shared" si="129"/>
        <v>0</v>
      </c>
    </row>
    <row r="204" customFormat="1" hidden="1" customHeight="1" spans="1:137">
      <c r="A204" s="32">
        <f t="shared" si="130"/>
        <v>202</v>
      </c>
      <c r="B204" s="31" t="s">
        <v>444</v>
      </c>
      <c r="C204" s="32" t="s">
        <v>52</v>
      </c>
      <c r="D204" s="33" t="s">
        <v>119</v>
      </c>
      <c r="E204" s="33" t="s">
        <v>192</v>
      </c>
      <c r="F204" s="33" t="s">
        <v>160</v>
      </c>
      <c r="G204" s="68">
        <v>45133</v>
      </c>
      <c r="H204" s="59">
        <v>45292</v>
      </c>
      <c r="I204" s="59">
        <v>45658</v>
      </c>
      <c r="J204" s="19">
        <v>138</v>
      </c>
      <c r="K204" s="19">
        <f t="shared" ref="K204:K225" si="135">ROUND((I204-H204)/365*5,0)</f>
        <v>5</v>
      </c>
      <c r="L204" s="19">
        <v>4.5</v>
      </c>
      <c r="M204" s="73">
        <f t="shared" si="131"/>
        <v>0.5</v>
      </c>
      <c r="N204" s="19"/>
      <c r="O204" s="38">
        <v>2.5</v>
      </c>
      <c r="P204" s="39"/>
      <c r="Q204" s="19"/>
      <c r="R204" s="19"/>
      <c r="S204" s="19"/>
      <c r="T204" s="19"/>
      <c r="U204" s="19">
        <v>24</v>
      </c>
      <c r="V204" s="19"/>
      <c r="W204" s="40"/>
      <c r="X204" s="19"/>
      <c r="Y204" s="39"/>
      <c r="Z204" s="19"/>
      <c r="AA204" s="19"/>
      <c r="AB204" s="19"/>
      <c r="AC204" s="19"/>
      <c r="AD204" s="19"/>
      <c r="AE204" s="19"/>
      <c r="AF204" s="40"/>
      <c r="AG204" s="41">
        <f t="shared" si="105"/>
        <v>2.5</v>
      </c>
      <c r="AH204" s="41">
        <f t="shared" si="132"/>
        <v>-2</v>
      </c>
      <c r="AI204" s="41">
        <f t="shared" si="133"/>
        <v>-2</v>
      </c>
      <c r="AJ204" s="19"/>
      <c r="AK204" s="19"/>
      <c r="AL204" s="19"/>
      <c r="AM204" s="19"/>
      <c r="AN204" s="19"/>
      <c r="AO204" s="19">
        <v>32</v>
      </c>
      <c r="AP204" s="19"/>
      <c r="AQ204" s="19"/>
      <c r="AR204" s="40"/>
      <c r="AS204" s="19">
        <v>1</v>
      </c>
      <c r="AT204" s="19"/>
      <c r="AU204" s="19"/>
      <c r="AV204" s="19"/>
      <c r="AW204" s="19"/>
      <c r="AX204" s="19"/>
      <c r="AY204" s="19">
        <v>8</v>
      </c>
      <c r="AZ204" s="19"/>
      <c r="BA204" s="40"/>
      <c r="BB204" s="19"/>
      <c r="BC204" s="19"/>
      <c r="BD204" s="19"/>
      <c r="BE204" s="19"/>
      <c r="BF204" s="19"/>
      <c r="BG204" s="19">
        <v>16</v>
      </c>
      <c r="BH204" s="19"/>
      <c r="BI204" s="19"/>
      <c r="BJ204" s="40"/>
      <c r="BK204" s="19">
        <v>0.5</v>
      </c>
      <c r="BL204" s="19"/>
      <c r="BM204" s="19"/>
      <c r="BN204" s="19"/>
      <c r="BO204" s="19"/>
      <c r="BP204" s="19">
        <v>32</v>
      </c>
      <c r="BQ204" s="19"/>
      <c r="BR204" s="19"/>
      <c r="BS204" s="40"/>
      <c r="BT204" s="19"/>
      <c r="BU204" s="19"/>
      <c r="BV204" s="19"/>
      <c r="BW204" s="19"/>
      <c r="BX204" s="19"/>
      <c r="BY204" s="19">
        <v>16</v>
      </c>
      <c r="BZ204" s="19"/>
      <c r="CA204" s="19"/>
      <c r="CB204" s="40"/>
      <c r="CC204" s="19">
        <v>1</v>
      </c>
      <c r="CD204" s="19"/>
      <c r="CE204" s="19"/>
      <c r="CF204" s="19"/>
      <c r="CG204" s="19">
        <v>8</v>
      </c>
      <c r="CH204" s="19">
        <v>16</v>
      </c>
      <c r="CI204" s="19"/>
      <c r="CJ204" s="19"/>
      <c r="CK204" s="40"/>
      <c r="CL204" s="19"/>
      <c r="CM204" s="19"/>
      <c r="CN204" s="19"/>
      <c r="CO204" s="19"/>
      <c r="CP204" s="19"/>
      <c r="CQ204" s="19"/>
      <c r="CR204" s="19"/>
      <c r="CS204" s="19"/>
      <c r="CT204" s="40"/>
      <c r="CU204" s="19">
        <v>120</v>
      </c>
      <c r="CV204" s="19"/>
      <c r="CW204" s="19"/>
      <c r="CX204" s="19"/>
      <c r="CY204" s="19"/>
      <c r="CZ204" s="19" t="s">
        <v>445</v>
      </c>
      <c r="DA204" s="19"/>
      <c r="DB204" s="19">
        <v>8</v>
      </c>
      <c r="DC204" s="19"/>
      <c r="DD204" s="40"/>
      <c r="DE204" s="19"/>
      <c r="DF204" s="19"/>
      <c r="DG204" s="19"/>
      <c r="DH204" s="19">
        <v>2</v>
      </c>
      <c r="DI204" s="19">
        <v>16</v>
      </c>
      <c r="DJ204" s="19"/>
      <c r="DK204" s="19">
        <v>17</v>
      </c>
      <c r="DL204" s="19"/>
      <c r="DM204" s="40"/>
      <c r="DN204" s="19"/>
      <c r="DO204" s="19"/>
      <c r="DP204" s="19"/>
      <c r="DQ204" s="19"/>
      <c r="DR204" s="19">
        <v>1</v>
      </c>
      <c r="DS204" s="19"/>
      <c r="DT204" s="19">
        <v>40</v>
      </c>
      <c r="DU204" s="19"/>
      <c r="DV204" s="40"/>
      <c r="DW204" s="74">
        <f ca="1">ROUND((TODAY()-I204)/365*5,2)</f>
        <v>5.05</v>
      </c>
      <c r="DX204" s="44">
        <f t="shared" si="108"/>
        <v>4.5</v>
      </c>
      <c r="DY204" s="44">
        <f ca="1" t="shared" si="122"/>
        <v>0.55</v>
      </c>
      <c r="DZ204" s="19">
        <f t="shared" si="123"/>
        <v>209</v>
      </c>
      <c r="EA204" s="19">
        <f t="shared" si="124"/>
        <v>35</v>
      </c>
      <c r="EB204" s="45">
        <f t="shared" si="134"/>
        <v>80</v>
      </c>
      <c r="EC204" s="46">
        <f t="shared" si="125"/>
        <v>112</v>
      </c>
      <c r="ED204" s="19">
        <f t="shared" si="126"/>
        <v>0</v>
      </c>
      <c r="EE204" s="19">
        <f t="shared" si="127"/>
        <v>0</v>
      </c>
      <c r="EF204" s="19">
        <f t="shared" si="128"/>
        <v>2</v>
      </c>
      <c r="EG204" s="19">
        <f t="shared" si="129"/>
        <v>0</v>
      </c>
    </row>
    <row r="205" customFormat="1" customHeight="1" spans="1:137">
      <c r="A205" s="32">
        <f t="shared" si="130"/>
        <v>203</v>
      </c>
      <c r="B205" s="31" t="s">
        <v>446</v>
      </c>
      <c r="C205" s="32" t="s">
        <v>286</v>
      </c>
      <c r="D205" s="33" t="s">
        <v>312</v>
      </c>
      <c r="E205" s="33" t="s">
        <v>329</v>
      </c>
      <c r="F205" s="33" t="s">
        <v>248</v>
      </c>
      <c r="G205" s="68">
        <v>45139</v>
      </c>
      <c r="H205" s="59">
        <v>45292</v>
      </c>
      <c r="I205" s="59">
        <v>45658</v>
      </c>
      <c r="J205" s="19">
        <v>8</v>
      </c>
      <c r="K205" s="19">
        <f t="shared" si="135"/>
        <v>5</v>
      </c>
      <c r="L205" s="19">
        <v>0</v>
      </c>
      <c r="M205" s="73">
        <f t="shared" si="131"/>
        <v>5</v>
      </c>
      <c r="N205" s="19"/>
      <c r="O205" s="38">
        <v>5</v>
      </c>
      <c r="P205" s="39"/>
      <c r="Q205" s="19"/>
      <c r="R205" s="19"/>
      <c r="S205" s="19">
        <v>16</v>
      </c>
      <c r="T205" s="19"/>
      <c r="U205" s="19">
        <v>8</v>
      </c>
      <c r="V205" s="19"/>
      <c r="W205" s="40"/>
      <c r="X205" s="19"/>
      <c r="Y205" s="39"/>
      <c r="Z205" s="19"/>
      <c r="AA205" s="19"/>
      <c r="AB205" s="19"/>
      <c r="AC205" s="19"/>
      <c r="AD205" s="19">
        <v>8</v>
      </c>
      <c r="AE205" s="19"/>
      <c r="AF205" s="40"/>
      <c r="AG205" s="41">
        <f t="shared" si="105"/>
        <v>5</v>
      </c>
      <c r="AH205" s="41">
        <f t="shared" si="132"/>
        <v>0</v>
      </c>
      <c r="AI205" s="41">
        <f t="shared" si="133"/>
        <v>0</v>
      </c>
      <c r="AJ205" s="19"/>
      <c r="AK205" s="19"/>
      <c r="AL205" s="19"/>
      <c r="AM205" s="19"/>
      <c r="AN205" s="19">
        <v>16</v>
      </c>
      <c r="AO205" s="19">
        <v>8</v>
      </c>
      <c r="AP205" s="19">
        <v>16</v>
      </c>
      <c r="AQ205" s="19"/>
      <c r="AR205" s="40"/>
      <c r="AS205" s="19"/>
      <c r="AT205" s="19"/>
      <c r="AU205" s="19"/>
      <c r="AV205" s="19"/>
      <c r="AW205" s="19">
        <v>16</v>
      </c>
      <c r="AX205" s="19"/>
      <c r="AY205" s="19">
        <v>16</v>
      </c>
      <c r="AZ205" s="19"/>
      <c r="BA205" s="40"/>
      <c r="BB205" s="19"/>
      <c r="BC205" s="19"/>
      <c r="BD205" s="19"/>
      <c r="BE205" s="19"/>
      <c r="BF205" s="19">
        <v>8</v>
      </c>
      <c r="BG205" s="19">
        <v>8</v>
      </c>
      <c r="BH205" s="19"/>
      <c r="BI205" s="19"/>
      <c r="BJ205" s="40"/>
      <c r="BK205" s="19"/>
      <c r="BL205" s="19"/>
      <c r="BM205" s="19"/>
      <c r="BN205" s="19"/>
      <c r="BO205" s="19">
        <v>8</v>
      </c>
      <c r="BP205" s="19"/>
      <c r="BQ205" s="19">
        <v>16</v>
      </c>
      <c r="BR205" s="19"/>
      <c r="BS205" s="40"/>
      <c r="BT205" s="19"/>
      <c r="BU205" s="19"/>
      <c r="BV205" s="19"/>
      <c r="BW205" s="19"/>
      <c r="BX205" s="19">
        <v>16</v>
      </c>
      <c r="BY205" s="19">
        <v>8</v>
      </c>
      <c r="BZ205" s="19">
        <v>8</v>
      </c>
      <c r="CA205" s="19"/>
      <c r="CB205" s="40"/>
      <c r="CC205" s="19"/>
      <c r="CD205" s="19"/>
      <c r="CE205" s="19"/>
      <c r="CF205" s="19"/>
      <c r="CG205" s="19">
        <v>12</v>
      </c>
      <c r="CH205" s="19">
        <v>4</v>
      </c>
      <c r="CI205" s="19">
        <v>12</v>
      </c>
      <c r="CJ205" s="19"/>
      <c r="CK205" s="40"/>
      <c r="CL205" s="19">
        <v>1</v>
      </c>
      <c r="CM205" s="19"/>
      <c r="CN205" s="19"/>
      <c r="CO205" s="19"/>
      <c r="CP205" s="19">
        <v>16</v>
      </c>
      <c r="CQ205" s="19"/>
      <c r="CR205" s="19">
        <v>16</v>
      </c>
      <c r="CS205" s="19"/>
      <c r="CT205" s="40"/>
      <c r="CU205" s="19"/>
      <c r="CV205" s="19"/>
      <c r="CW205" s="19"/>
      <c r="CX205" s="19"/>
      <c r="CY205" s="19"/>
      <c r="CZ205" s="19" t="s">
        <v>60</v>
      </c>
      <c r="DA205" s="19"/>
      <c r="DB205" s="19">
        <v>8</v>
      </c>
      <c r="DC205" s="19"/>
      <c r="DD205" s="40"/>
      <c r="DE205" s="19"/>
      <c r="DF205" s="19"/>
      <c r="DG205" s="19"/>
      <c r="DH205" s="19"/>
      <c r="DI205" s="19">
        <v>9.5</v>
      </c>
      <c r="DJ205" s="19"/>
      <c r="DK205" s="19">
        <v>24</v>
      </c>
      <c r="DL205" s="19"/>
      <c r="DM205" s="40"/>
      <c r="DN205" s="19"/>
      <c r="DO205" s="19"/>
      <c r="DP205" s="19"/>
      <c r="DQ205" s="19"/>
      <c r="DR205" s="19">
        <v>8</v>
      </c>
      <c r="DS205" s="19"/>
      <c r="DT205" s="19">
        <v>16</v>
      </c>
      <c r="DU205" s="19"/>
      <c r="DV205" s="40"/>
      <c r="DW205" s="74">
        <f ca="1">ROUND((TODAY()-I205)/365*5,2)</f>
        <v>5.05</v>
      </c>
      <c r="DX205" s="44">
        <f t="shared" si="108"/>
        <v>1</v>
      </c>
      <c r="DY205" s="44">
        <f ca="1" t="shared" si="122"/>
        <v>4.05</v>
      </c>
      <c r="DZ205" s="19">
        <f t="shared" si="123"/>
        <v>176</v>
      </c>
      <c r="EA205" s="19">
        <f t="shared" si="124"/>
        <v>133.5</v>
      </c>
      <c r="EB205" s="45">
        <f t="shared" si="134"/>
        <v>22.5</v>
      </c>
      <c r="EC205" s="46">
        <f t="shared" si="125"/>
        <v>28</v>
      </c>
      <c r="ED205" s="19">
        <f t="shared" si="126"/>
        <v>0</v>
      </c>
      <c r="EE205" s="19">
        <f t="shared" si="127"/>
        <v>0</v>
      </c>
      <c r="EF205" s="19">
        <f t="shared" si="128"/>
        <v>0</v>
      </c>
      <c r="EG205" s="19">
        <f t="shared" si="129"/>
        <v>0</v>
      </c>
    </row>
    <row r="206" customFormat="1" hidden="1" customHeight="1" spans="1:137">
      <c r="A206" s="32">
        <f t="shared" si="130"/>
        <v>204</v>
      </c>
      <c r="B206" s="31" t="s">
        <v>447</v>
      </c>
      <c r="C206" s="32" t="s">
        <v>386</v>
      </c>
      <c r="D206" s="33" t="s">
        <v>387</v>
      </c>
      <c r="E206" s="33" t="s">
        <v>448</v>
      </c>
      <c r="F206" s="33" t="s">
        <v>243</v>
      </c>
      <c r="G206" s="68">
        <v>45139</v>
      </c>
      <c r="H206" s="59">
        <v>45292</v>
      </c>
      <c r="I206" s="59">
        <v>45658</v>
      </c>
      <c r="J206" s="19">
        <v>0</v>
      </c>
      <c r="K206" s="19">
        <f t="shared" si="135"/>
        <v>5</v>
      </c>
      <c r="L206" s="19">
        <v>0.5</v>
      </c>
      <c r="M206" s="73">
        <f t="shared" si="131"/>
        <v>4.5</v>
      </c>
      <c r="N206" s="19"/>
      <c r="O206" s="38">
        <v>2.5</v>
      </c>
      <c r="P206" s="39"/>
      <c r="Q206" s="19"/>
      <c r="R206" s="19"/>
      <c r="S206" s="19"/>
      <c r="T206" s="19"/>
      <c r="U206" s="19"/>
      <c r="V206" s="19"/>
      <c r="W206" s="40"/>
      <c r="X206" s="19">
        <v>2</v>
      </c>
      <c r="Y206" s="39"/>
      <c r="Z206" s="19"/>
      <c r="AA206" s="19"/>
      <c r="AB206" s="19"/>
      <c r="AC206" s="19"/>
      <c r="AD206" s="19"/>
      <c r="AE206" s="19"/>
      <c r="AF206" s="40"/>
      <c r="AG206" s="41">
        <f t="shared" si="105"/>
        <v>4.5</v>
      </c>
      <c r="AH206" s="41">
        <f t="shared" si="132"/>
        <v>0</v>
      </c>
      <c r="AI206" s="41">
        <f t="shared" si="133"/>
        <v>0</v>
      </c>
      <c r="AJ206" s="19"/>
      <c r="AK206" s="19"/>
      <c r="AL206" s="19"/>
      <c r="AM206" s="19"/>
      <c r="AN206" s="19"/>
      <c r="AO206" s="19"/>
      <c r="AP206" s="19"/>
      <c r="AQ206" s="19"/>
      <c r="AR206" s="40"/>
      <c r="AS206" s="19"/>
      <c r="AT206" s="19"/>
      <c r="AU206" s="19"/>
      <c r="AV206" s="19"/>
      <c r="AW206" s="19"/>
      <c r="AX206" s="19"/>
      <c r="AY206" s="19"/>
      <c r="AZ206" s="19"/>
      <c r="BA206" s="40"/>
      <c r="BB206" s="19"/>
      <c r="BC206" s="19"/>
      <c r="BD206" s="19"/>
      <c r="BE206" s="19"/>
      <c r="BF206" s="19"/>
      <c r="BG206" s="19"/>
      <c r="BH206" s="19">
        <v>20</v>
      </c>
      <c r="BI206" s="19"/>
      <c r="BJ206" s="40"/>
      <c r="BK206" s="19"/>
      <c r="BL206" s="19"/>
      <c r="BM206" s="19"/>
      <c r="BN206" s="19"/>
      <c r="BO206" s="19"/>
      <c r="BP206" s="19"/>
      <c r="BQ206" s="19"/>
      <c r="BR206" s="19"/>
      <c r="BS206" s="40"/>
      <c r="BT206" s="19"/>
      <c r="BU206" s="19"/>
      <c r="BV206" s="19"/>
      <c r="BW206" s="19"/>
      <c r="BX206" s="19">
        <v>28</v>
      </c>
      <c r="BY206" s="19"/>
      <c r="BZ206" s="19">
        <v>8</v>
      </c>
      <c r="CA206" s="19"/>
      <c r="CB206" s="40"/>
      <c r="CC206" s="19"/>
      <c r="CD206" s="19"/>
      <c r="CE206" s="19"/>
      <c r="CF206" s="19"/>
      <c r="CG206" s="19"/>
      <c r="CH206" s="19"/>
      <c r="CI206" s="19"/>
      <c r="CJ206" s="19"/>
      <c r="CK206" s="40"/>
      <c r="CL206" s="19"/>
      <c r="CM206" s="19"/>
      <c r="CN206" s="19"/>
      <c r="CO206" s="19"/>
      <c r="CP206" s="19"/>
      <c r="CQ206" s="19"/>
      <c r="CR206" s="19"/>
      <c r="CS206" s="19"/>
      <c r="CT206" s="40"/>
      <c r="CU206" s="19"/>
      <c r="CV206" s="19"/>
      <c r="CW206" s="19"/>
      <c r="CX206" s="19"/>
      <c r="CY206" s="19"/>
      <c r="CZ206" s="19"/>
      <c r="DA206" s="19"/>
      <c r="DB206" s="19"/>
      <c r="DC206" s="19"/>
      <c r="DD206" s="40"/>
      <c r="DE206" s="19"/>
      <c r="DF206" s="19"/>
      <c r="DG206" s="19"/>
      <c r="DH206" s="19"/>
      <c r="DI206" s="19"/>
      <c r="DJ206" s="19"/>
      <c r="DK206" s="19"/>
      <c r="DL206" s="19"/>
      <c r="DM206" s="40"/>
      <c r="DN206" s="19"/>
      <c r="DO206" s="19"/>
      <c r="DP206" s="19"/>
      <c r="DQ206" s="19"/>
      <c r="DR206" s="19"/>
      <c r="DS206" s="19"/>
      <c r="DT206" s="19"/>
      <c r="DU206" s="19"/>
      <c r="DV206" s="40"/>
      <c r="DW206" s="74">
        <f ca="1">ROUND((TODAY()-I206)/365*5,2)</f>
        <v>5.05</v>
      </c>
      <c r="DX206" s="44">
        <f t="shared" si="108"/>
        <v>0</v>
      </c>
      <c r="DY206" s="44">
        <f ca="1" t="shared" si="122"/>
        <v>5.05</v>
      </c>
      <c r="DZ206" s="19">
        <f t="shared" si="123"/>
        <v>28</v>
      </c>
      <c r="EA206" s="19">
        <f t="shared" si="124"/>
        <v>28</v>
      </c>
      <c r="EB206" s="45">
        <f t="shared" si="134"/>
        <v>0</v>
      </c>
      <c r="EC206" s="46">
        <f t="shared" si="125"/>
        <v>0</v>
      </c>
      <c r="ED206" s="19">
        <f t="shared" si="126"/>
        <v>0</v>
      </c>
      <c r="EE206" s="19">
        <f t="shared" si="127"/>
        <v>0</v>
      </c>
      <c r="EF206" s="19">
        <f t="shared" si="128"/>
        <v>0</v>
      </c>
      <c r="EG206" s="19">
        <f t="shared" si="129"/>
        <v>0</v>
      </c>
    </row>
    <row r="207" customFormat="1" hidden="1" customHeight="1" spans="1:137">
      <c r="A207" s="32">
        <f t="shared" si="130"/>
        <v>205</v>
      </c>
      <c r="B207" s="31" t="s">
        <v>449</v>
      </c>
      <c r="C207" s="32" t="s">
        <v>52</v>
      </c>
      <c r="D207" s="33" t="s">
        <v>149</v>
      </c>
      <c r="E207" s="33" t="s">
        <v>150</v>
      </c>
      <c r="F207" s="33" t="s">
        <v>121</v>
      </c>
      <c r="G207" s="68">
        <v>45139</v>
      </c>
      <c r="H207" s="59">
        <v>45292</v>
      </c>
      <c r="I207" s="59">
        <v>45658</v>
      </c>
      <c r="J207" s="19">
        <v>0</v>
      </c>
      <c r="K207" s="19">
        <f t="shared" si="135"/>
        <v>5</v>
      </c>
      <c r="L207" s="19">
        <v>5</v>
      </c>
      <c r="M207" s="73">
        <f t="shared" si="131"/>
        <v>0</v>
      </c>
      <c r="N207" s="19"/>
      <c r="O207" s="38"/>
      <c r="P207" s="39"/>
      <c r="Q207" s="19">
        <v>1</v>
      </c>
      <c r="R207" s="41"/>
      <c r="S207" s="19"/>
      <c r="T207" s="19"/>
      <c r="U207" s="19"/>
      <c r="V207" s="19"/>
      <c r="W207" s="40"/>
      <c r="X207" s="19"/>
      <c r="Y207" s="39"/>
      <c r="Z207" s="19"/>
      <c r="AA207" s="41"/>
      <c r="AB207" s="19"/>
      <c r="AC207" s="19"/>
      <c r="AD207" s="19"/>
      <c r="AE207" s="19"/>
      <c r="AF207" s="40"/>
      <c r="AG207" s="41">
        <f t="shared" si="105"/>
        <v>0</v>
      </c>
      <c r="AH207" s="41">
        <f t="shared" si="132"/>
        <v>0</v>
      </c>
      <c r="AI207" s="41">
        <f t="shared" si="133"/>
        <v>0</v>
      </c>
      <c r="AJ207" s="19"/>
      <c r="AK207" s="19"/>
      <c r="AL207" s="19"/>
      <c r="AM207" s="19"/>
      <c r="AN207" s="19"/>
      <c r="AO207" s="19"/>
      <c r="AP207" s="19"/>
      <c r="AQ207" s="19"/>
      <c r="AR207" s="40"/>
      <c r="AS207" s="19"/>
      <c r="AT207" s="19"/>
      <c r="AU207" s="19"/>
      <c r="AV207" s="41"/>
      <c r="AW207" s="19"/>
      <c r="AX207" s="19"/>
      <c r="AY207" s="19"/>
      <c r="AZ207" s="19"/>
      <c r="BA207" s="40"/>
      <c r="BB207" s="19"/>
      <c r="BC207" s="19"/>
      <c r="BD207" s="19"/>
      <c r="BE207" s="41"/>
      <c r="BF207" s="19"/>
      <c r="BG207" s="19"/>
      <c r="BH207" s="19"/>
      <c r="BI207" s="19"/>
      <c r="BJ207" s="40"/>
      <c r="BK207" s="19"/>
      <c r="BL207" s="19"/>
      <c r="BM207" s="19"/>
      <c r="BN207" s="41"/>
      <c r="BO207" s="19"/>
      <c r="BP207" s="19"/>
      <c r="BQ207" s="19"/>
      <c r="BR207" s="19"/>
      <c r="BS207" s="40"/>
      <c r="BT207" s="19"/>
      <c r="BU207" s="19"/>
      <c r="BV207" s="19"/>
      <c r="BW207" s="19"/>
      <c r="BX207" s="19"/>
      <c r="BY207" s="19">
        <v>8</v>
      </c>
      <c r="BZ207" s="19"/>
      <c r="CA207" s="19"/>
      <c r="CB207" s="40"/>
      <c r="CC207" s="19"/>
      <c r="CD207" s="19"/>
      <c r="CE207" s="19"/>
      <c r="CF207" s="19"/>
      <c r="CG207" s="19"/>
      <c r="CH207" s="19">
        <v>4</v>
      </c>
      <c r="CI207" s="19"/>
      <c r="CJ207" s="19"/>
      <c r="CK207" s="40"/>
      <c r="CL207" s="19"/>
      <c r="CM207" s="19"/>
      <c r="CN207" s="19"/>
      <c r="CO207" s="19"/>
      <c r="CP207" s="19"/>
      <c r="CQ207" s="19"/>
      <c r="CR207" s="19"/>
      <c r="CS207" s="19">
        <v>1</v>
      </c>
      <c r="CT207" s="40"/>
      <c r="CU207" s="19"/>
      <c r="CV207" s="19"/>
      <c r="CW207" s="19"/>
      <c r="CX207" s="19"/>
      <c r="CY207" s="19"/>
      <c r="CZ207" s="19"/>
      <c r="DA207" s="19"/>
      <c r="DB207" s="19"/>
      <c r="DC207" s="19">
        <v>1</v>
      </c>
      <c r="DD207" s="40"/>
      <c r="DE207" s="19"/>
      <c r="DF207" s="19"/>
      <c r="DG207" s="19"/>
      <c r="DH207" s="19"/>
      <c r="DI207" s="19"/>
      <c r="DJ207" s="19"/>
      <c r="DK207" s="19"/>
      <c r="DL207" s="19" t="s">
        <v>63</v>
      </c>
      <c r="DM207" s="40"/>
      <c r="DN207" s="19"/>
      <c r="DO207" s="19"/>
      <c r="DP207" s="19"/>
      <c r="DQ207" s="19"/>
      <c r="DR207" s="19"/>
      <c r="DS207" s="19"/>
      <c r="DT207" s="19"/>
      <c r="DU207" s="19">
        <v>0.5</v>
      </c>
      <c r="DV207" s="40"/>
      <c r="DW207" s="74">
        <f ca="1">ROUND((TODAY()-I207)/365*5,2)</f>
        <v>5.05</v>
      </c>
      <c r="DX207" s="44">
        <f t="shared" si="108"/>
        <v>0</v>
      </c>
      <c r="DY207" s="44">
        <f ca="1" t="shared" si="122"/>
        <v>5.05</v>
      </c>
      <c r="DZ207" s="19">
        <f t="shared" si="123"/>
        <v>12</v>
      </c>
      <c r="EA207" s="19">
        <f t="shared" si="124"/>
        <v>0</v>
      </c>
      <c r="EB207" s="45">
        <f t="shared" si="134"/>
        <v>0</v>
      </c>
      <c r="EC207" s="46">
        <f t="shared" si="125"/>
        <v>12</v>
      </c>
      <c r="ED207" s="19">
        <f t="shared" si="126"/>
        <v>0</v>
      </c>
      <c r="EE207" s="19">
        <f t="shared" si="127"/>
        <v>1</v>
      </c>
      <c r="EF207" s="19">
        <f t="shared" si="128"/>
        <v>0</v>
      </c>
      <c r="EG207" s="19">
        <f t="shared" si="129"/>
        <v>3.5</v>
      </c>
    </row>
    <row r="208" customFormat="1" hidden="1" customHeight="1" spans="1:137">
      <c r="A208" s="32">
        <f t="shared" si="130"/>
        <v>206</v>
      </c>
      <c r="B208" s="31" t="s">
        <v>450</v>
      </c>
      <c r="C208" s="32" t="s">
        <v>386</v>
      </c>
      <c r="D208" s="33" t="s">
        <v>387</v>
      </c>
      <c r="E208" s="33" t="s">
        <v>388</v>
      </c>
      <c r="F208" s="33" t="s">
        <v>315</v>
      </c>
      <c r="G208" s="68">
        <v>45142</v>
      </c>
      <c r="H208" s="59">
        <v>45292</v>
      </c>
      <c r="I208" s="59">
        <v>45658</v>
      </c>
      <c r="J208" s="19">
        <v>0</v>
      </c>
      <c r="K208" s="19">
        <f t="shared" si="135"/>
        <v>5</v>
      </c>
      <c r="L208" s="19">
        <v>2</v>
      </c>
      <c r="M208" s="73">
        <f t="shared" si="131"/>
        <v>3</v>
      </c>
      <c r="N208" s="19"/>
      <c r="O208" s="38">
        <v>2.5</v>
      </c>
      <c r="P208" s="39"/>
      <c r="Q208" s="19"/>
      <c r="R208" s="19"/>
      <c r="S208" s="19"/>
      <c r="T208" s="19"/>
      <c r="U208" s="19">
        <v>8</v>
      </c>
      <c r="V208" s="19"/>
      <c r="W208" s="40"/>
      <c r="X208" s="19">
        <v>1</v>
      </c>
      <c r="Y208" s="39"/>
      <c r="Z208" s="19"/>
      <c r="AA208" s="19"/>
      <c r="AB208" s="19"/>
      <c r="AC208" s="19"/>
      <c r="AD208" s="19"/>
      <c r="AE208" s="19"/>
      <c r="AF208" s="40"/>
      <c r="AG208" s="41">
        <f t="shared" si="105"/>
        <v>3.5</v>
      </c>
      <c r="AH208" s="41">
        <f t="shared" si="132"/>
        <v>-0.5</v>
      </c>
      <c r="AI208" s="41">
        <f t="shared" si="133"/>
        <v>-0.5</v>
      </c>
      <c r="AJ208" s="19"/>
      <c r="AK208" s="19"/>
      <c r="AL208" s="19"/>
      <c r="AM208" s="19"/>
      <c r="AN208" s="19"/>
      <c r="AO208" s="19"/>
      <c r="AP208" s="19"/>
      <c r="AQ208" s="19"/>
      <c r="AR208" s="40"/>
      <c r="AS208" s="19"/>
      <c r="AT208" s="19"/>
      <c r="AU208" s="19"/>
      <c r="AV208" s="19"/>
      <c r="AW208" s="19"/>
      <c r="AX208" s="19"/>
      <c r="AY208" s="19"/>
      <c r="AZ208" s="19"/>
      <c r="BA208" s="40"/>
      <c r="BB208" s="19"/>
      <c r="BC208" s="19">
        <v>8</v>
      </c>
      <c r="BD208" s="19"/>
      <c r="BE208" s="19"/>
      <c r="BF208" s="19"/>
      <c r="BG208" s="19"/>
      <c r="BH208" s="19"/>
      <c r="BI208" s="19"/>
      <c r="BJ208" s="40"/>
      <c r="BK208" s="19"/>
      <c r="BL208" s="19"/>
      <c r="BM208" s="19"/>
      <c r="BN208" s="19"/>
      <c r="BO208" s="19"/>
      <c r="BP208" s="19"/>
      <c r="BQ208" s="19"/>
      <c r="BR208" s="19"/>
      <c r="BS208" s="40"/>
      <c r="BT208" s="19"/>
      <c r="BU208" s="19"/>
      <c r="BV208" s="19"/>
      <c r="BW208" s="19"/>
      <c r="BX208" s="19"/>
      <c r="BY208" s="19"/>
      <c r="BZ208" s="19"/>
      <c r="CA208" s="19"/>
      <c r="CB208" s="40"/>
      <c r="CC208" s="19"/>
      <c r="CD208" s="19"/>
      <c r="CE208" s="19"/>
      <c r="CF208" s="19"/>
      <c r="CG208" s="19"/>
      <c r="CH208" s="19"/>
      <c r="CI208" s="19"/>
      <c r="CJ208" s="19"/>
      <c r="CK208" s="40"/>
      <c r="CL208" s="19"/>
      <c r="CM208" s="19"/>
      <c r="CN208" s="19"/>
      <c r="CO208" s="19"/>
      <c r="CP208" s="19"/>
      <c r="CQ208" s="19"/>
      <c r="CR208" s="19"/>
      <c r="CS208" s="19"/>
      <c r="CT208" s="40"/>
      <c r="CU208" s="19"/>
      <c r="CV208" s="19"/>
      <c r="CW208" s="19"/>
      <c r="CX208" s="19"/>
      <c r="CY208" s="19"/>
      <c r="CZ208" s="19"/>
      <c r="DA208" s="19"/>
      <c r="DB208" s="19"/>
      <c r="DC208" s="19"/>
      <c r="DD208" s="40"/>
      <c r="DE208" s="19"/>
      <c r="DF208" s="19"/>
      <c r="DG208" s="19"/>
      <c r="DH208" s="19"/>
      <c r="DI208" s="19"/>
      <c r="DJ208" s="19"/>
      <c r="DK208" s="19"/>
      <c r="DL208" s="19"/>
      <c r="DM208" s="40"/>
      <c r="DN208" s="19">
        <v>1</v>
      </c>
      <c r="DO208" s="19"/>
      <c r="DP208" s="19"/>
      <c r="DQ208" s="19"/>
      <c r="DR208" s="19"/>
      <c r="DS208" s="19"/>
      <c r="DT208" s="19"/>
      <c r="DU208" s="19"/>
      <c r="DV208" s="40"/>
      <c r="DW208" s="74">
        <f ca="1">ROUND((TODAY()-I208)/365*5,2)</f>
        <v>5.05</v>
      </c>
      <c r="DX208" s="44">
        <f t="shared" si="108"/>
        <v>1.5</v>
      </c>
      <c r="DY208" s="44">
        <f ca="1" t="shared" si="122"/>
        <v>3.55</v>
      </c>
      <c r="DZ208" s="19">
        <f t="shared" si="123"/>
        <v>8</v>
      </c>
      <c r="EA208" s="19">
        <f t="shared" si="124"/>
        <v>0</v>
      </c>
      <c r="EB208" s="45">
        <f t="shared" si="134"/>
        <v>8</v>
      </c>
      <c r="EC208" s="46">
        <f t="shared" si="125"/>
        <v>0</v>
      </c>
      <c r="ED208" s="19">
        <f t="shared" si="126"/>
        <v>8</v>
      </c>
      <c r="EE208" s="19">
        <f t="shared" si="127"/>
        <v>0</v>
      </c>
      <c r="EF208" s="19">
        <f t="shared" si="128"/>
        <v>0</v>
      </c>
      <c r="EG208" s="19">
        <f t="shared" si="129"/>
        <v>0</v>
      </c>
    </row>
    <row r="209" customFormat="1" hidden="1" customHeight="1" spans="1:137">
      <c r="A209" s="32">
        <f t="shared" si="130"/>
        <v>207</v>
      </c>
      <c r="B209" s="31" t="s">
        <v>451</v>
      </c>
      <c r="C209" s="32" t="s">
        <v>52</v>
      </c>
      <c r="D209" s="33" t="s">
        <v>79</v>
      </c>
      <c r="E209" s="33" t="s">
        <v>88</v>
      </c>
      <c r="F209" s="33" t="s">
        <v>230</v>
      </c>
      <c r="G209" s="68">
        <v>45145</v>
      </c>
      <c r="H209" s="59">
        <v>45292</v>
      </c>
      <c r="I209" s="59">
        <v>45658</v>
      </c>
      <c r="J209" s="19">
        <v>5</v>
      </c>
      <c r="K209" s="19">
        <f t="shared" si="135"/>
        <v>5</v>
      </c>
      <c r="L209" s="19">
        <v>2</v>
      </c>
      <c r="M209" s="73">
        <f t="shared" si="131"/>
        <v>3</v>
      </c>
      <c r="N209" s="19"/>
      <c r="O209" s="38"/>
      <c r="P209" s="39"/>
      <c r="Q209" s="19"/>
      <c r="R209" s="19"/>
      <c r="S209" s="19"/>
      <c r="T209" s="19"/>
      <c r="U209" s="19">
        <v>8</v>
      </c>
      <c r="V209" s="19"/>
      <c r="W209" s="40"/>
      <c r="X209" s="19">
        <v>1</v>
      </c>
      <c r="Y209" s="39"/>
      <c r="Z209" s="19"/>
      <c r="AA209" s="19"/>
      <c r="AB209" s="19"/>
      <c r="AC209" s="19"/>
      <c r="AD209" s="19"/>
      <c r="AE209" s="19"/>
      <c r="AF209" s="40"/>
      <c r="AG209" s="41">
        <f t="shared" si="105"/>
        <v>1</v>
      </c>
      <c r="AH209" s="41">
        <f t="shared" si="132"/>
        <v>2</v>
      </c>
      <c r="AI209" s="41">
        <f t="shared" si="133"/>
        <v>0</v>
      </c>
      <c r="AJ209" s="19"/>
      <c r="AK209" s="19"/>
      <c r="AL209" s="19"/>
      <c r="AM209" s="19"/>
      <c r="AN209" s="19"/>
      <c r="AO209" s="19"/>
      <c r="AP209" s="19"/>
      <c r="AQ209" s="19"/>
      <c r="AR209" s="40"/>
      <c r="AS209" s="19"/>
      <c r="AT209" s="19"/>
      <c r="AU209" s="19"/>
      <c r="AV209" s="19"/>
      <c r="AW209" s="19"/>
      <c r="AX209" s="19"/>
      <c r="AY209" s="19"/>
      <c r="AZ209" s="19"/>
      <c r="BA209" s="40"/>
      <c r="BB209" s="19"/>
      <c r="BC209" s="19"/>
      <c r="BD209" s="19"/>
      <c r="BE209" s="19">
        <v>8</v>
      </c>
      <c r="BF209" s="19">
        <v>8</v>
      </c>
      <c r="BG209" s="19"/>
      <c r="BH209" s="19"/>
      <c r="BI209" s="19"/>
      <c r="BJ209" s="40"/>
      <c r="BK209" s="19"/>
      <c r="BL209" s="19"/>
      <c r="BM209" s="19"/>
      <c r="BN209" s="19"/>
      <c r="BO209" s="19">
        <v>3</v>
      </c>
      <c r="BP209" s="19"/>
      <c r="BQ209" s="19">
        <v>5</v>
      </c>
      <c r="BR209" s="19"/>
      <c r="BS209" s="40"/>
      <c r="BT209" s="19">
        <v>1</v>
      </c>
      <c r="BU209" s="19"/>
      <c r="BV209" s="19"/>
      <c r="BW209" s="19"/>
      <c r="BX209" s="19"/>
      <c r="BY209" s="19"/>
      <c r="BZ209" s="19"/>
      <c r="CA209" s="19"/>
      <c r="CB209" s="40"/>
      <c r="CC209" s="19"/>
      <c r="CD209" s="19"/>
      <c r="CE209" s="19"/>
      <c r="CF209" s="19"/>
      <c r="CG209" s="19"/>
      <c r="CH209" s="19"/>
      <c r="CI209" s="19"/>
      <c r="CJ209" s="19"/>
      <c r="CK209" s="40"/>
      <c r="CL209" s="19">
        <v>1</v>
      </c>
      <c r="CM209" s="19"/>
      <c r="CN209" s="19"/>
      <c r="CO209" s="19"/>
      <c r="CP209" s="19">
        <v>3</v>
      </c>
      <c r="CQ209" s="19"/>
      <c r="CR209" s="19"/>
      <c r="CS209" s="19"/>
      <c r="CT209" s="40"/>
      <c r="CU209" s="19"/>
      <c r="CV209" s="19"/>
      <c r="CW209" s="19"/>
      <c r="CX209" s="19"/>
      <c r="CY209" s="19"/>
      <c r="CZ209" s="19"/>
      <c r="DA209" s="19"/>
      <c r="DB209" s="19"/>
      <c r="DC209" s="19"/>
      <c r="DD209" s="40"/>
      <c r="DE209" s="19"/>
      <c r="DF209" s="19"/>
      <c r="DG209" s="19"/>
      <c r="DH209" s="19"/>
      <c r="DI209" s="19"/>
      <c r="DJ209" s="19"/>
      <c r="DK209" s="19"/>
      <c r="DL209" s="19"/>
      <c r="DM209" s="40"/>
      <c r="DN209" s="19">
        <v>1</v>
      </c>
      <c r="DO209" s="19"/>
      <c r="DP209" s="19"/>
      <c r="DQ209" s="19"/>
      <c r="DR209" s="19"/>
      <c r="DS209" s="19"/>
      <c r="DT209" s="19"/>
      <c r="DU209" s="19"/>
      <c r="DV209" s="40"/>
      <c r="DW209" s="69">
        <f ca="1">ROUND((TODAY()-I209)/365*5,2)*2</f>
        <v>10.1</v>
      </c>
      <c r="DX209" s="44">
        <f t="shared" si="108"/>
        <v>3</v>
      </c>
      <c r="DY209" s="44">
        <f ca="1" t="shared" si="122"/>
        <v>7.1</v>
      </c>
      <c r="DZ209" s="19">
        <f t="shared" si="123"/>
        <v>13</v>
      </c>
      <c r="EA209" s="19">
        <f t="shared" si="124"/>
        <v>14</v>
      </c>
      <c r="EB209" s="45">
        <f t="shared" si="134"/>
        <v>4</v>
      </c>
      <c r="EC209" s="46">
        <f t="shared" si="125"/>
        <v>0</v>
      </c>
      <c r="ED209" s="19">
        <f t="shared" si="126"/>
        <v>0</v>
      </c>
      <c r="EE209" s="19">
        <f t="shared" si="127"/>
        <v>0</v>
      </c>
      <c r="EF209" s="19">
        <f t="shared" si="128"/>
        <v>8</v>
      </c>
      <c r="EG209" s="19">
        <f t="shared" si="129"/>
        <v>0</v>
      </c>
    </row>
    <row r="210" customFormat="1" hidden="1" customHeight="1" spans="1:137">
      <c r="A210" s="32">
        <f t="shared" ref="A210:A217" si="136">ROW()-2</f>
        <v>208</v>
      </c>
      <c r="B210" s="31" t="s">
        <v>452</v>
      </c>
      <c r="C210" s="32" t="s">
        <v>52</v>
      </c>
      <c r="D210" s="33" t="s">
        <v>233</v>
      </c>
      <c r="E210" s="33" t="s">
        <v>234</v>
      </c>
      <c r="F210" s="33" t="s">
        <v>255</v>
      </c>
      <c r="G210" s="68">
        <v>45146</v>
      </c>
      <c r="H210" s="59">
        <v>45292</v>
      </c>
      <c r="I210" s="59">
        <v>45658</v>
      </c>
      <c r="J210" s="19">
        <v>0</v>
      </c>
      <c r="K210" s="19">
        <f t="shared" si="135"/>
        <v>5</v>
      </c>
      <c r="L210" s="19">
        <v>5</v>
      </c>
      <c r="M210" s="73">
        <f t="shared" si="131"/>
        <v>0</v>
      </c>
      <c r="N210" s="19"/>
      <c r="O210" s="38">
        <v>1</v>
      </c>
      <c r="P210" s="39"/>
      <c r="Q210" s="19"/>
      <c r="R210" s="19"/>
      <c r="S210" s="19">
        <v>24</v>
      </c>
      <c r="T210" s="19"/>
      <c r="U210" s="19">
        <v>24</v>
      </c>
      <c r="V210" s="19"/>
      <c r="W210" s="40"/>
      <c r="X210" s="19">
        <v>2</v>
      </c>
      <c r="Y210" s="39"/>
      <c r="Z210" s="19"/>
      <c r="AA210" s="19"/>
      <c r="AB210" s="19"/>
      <c r="AC210" s="19"/>
      <c r="AD210" s="19"/>
      <c r="AE210" s="19"/>
      <c r="AF210" s="40"/>
      <c r="AG210" s="41">
        <f t="shared" si="105"/>
        <v>3</v>
      </c>
      <c r="AH210" s="41">
        <f t="shared" si="132"/>
        <v>-3</v>
      </c>
      <c r="AI210" s="41">
        <f t="shared" si="133"/>
        <v>-3</v>
      </c>
      <c r="AJ210" s="19"/>
      <c r="AK210" s="19"/>
      <c r="AL210" s="19"/>
      <c r="AM210" s="19"/>
      <c r="AN210" s="19">
        <v>8</v>
      </c>
      <c r="AO210" s="19"/>
      <c r="AP210" s="19">
        <v>8</v>
      </c>
      <c r="AQ210" s="19"/>
      <c r="AR210" s="40"/>
      <c r="AS210" s="19">
        <v>1</v>
      </c>
      <c r="AT210" s="19"/>
      <c r="AU210" s="19"/>
      <c r="AV210" s="19"/>
      <c r="AW210" s="19">
        <v>16</v>
      </c>
      <c r="AX210" s="19"/>
      <c r="AY210" s="19">
        <v>16</v>
      </c>
      <c r="AZ210" s="19"/>
      <c r="BA210" s="40"/>
      <c r="BB210" s="19"/>
      <c r="BC210" s="19"/>
      <c r="BD210" s="19"/>
      <c r="BE210" s="19"/>
      <c r="BF210" s="19">
        <v>8</v>
      </c>
      <c r="BG210" s="19"/>
      <c r="BH210" s="19">
        <v>8</v>
      </c>
      <c r="BI210" s="19"/>
      <c r="BJ210" s="40"/>
      <c r="BK210" s="19"/>
      <c r="BL210" s="19"/>
      <c r="BM210" s="19"/>
      <c r="BN210" s="19"/>
      <c r="BO210" s="19">
        <v>16</v>
      </c>
      <c r="BP210" s="19"/>
      <c r="BQ210" s="19">
        <v>16</v>
      </c>
      <c r="BR210" s="19"/>
      <c r="BS210" s="40"/>
      <c r="BT210" s="19"/>
      <c r="BU210" s="19"/>
      <c r="BV210" s="19"/>
      <c r="BW210" s="19"/>
      <c r="BX210" s="19">
        <v>16</v>
      </c>
      <c r="BY210" s="19"/>
      <c r="BZ210" s="19">
        <v>16</v>
      </c>
      <c r="CA210" s="19"/>
      <c r="CB210" s="40"/>
      <c r="CC210" s="19"/>
      <c r="CD210" s="19"/>
      <c r="CE210" s="19"/>
      <c r="CF210" s="19"/>
      <c r="CG210" s="19">
        <v>8</v>
      </c>
      <c r="CH210" s="19"/>
      <c r="CI210" s="19">
        <v>8</v>
      </c>
      <c r="CJ210" s="19"/>
      <c r="CK210" s="40"/>
      <c r="CL210" s="19"/>
      <c r="CM210" s="19"/>
      <c r="CN210" s="19"/>
      <c r="CO210" s="19"/>
      <c r="CP210" s="19">
        <v>24</v>
      </c>
      <c r="CQ210" s="19"/>
      <c r="CR210" s="19">
        <v>24</v>
      </c>
      <c r="CS210" s="19"/>
      <c r="CT210" s="40"/>
      <c r="CU210" s="19"/>
      <c r="CV210" s="19"/>
      <c r="CW210" s="19"/>
      <c r="CX210" s="19"/>
      <c r="CY210" s="19"/>
      <c r="CZ210" s="19" t="s">
        <v>60</v>
      </c>
      <c r="DA210" s="19"/>
      <c r="DB210" s="19">
        <v>8</v>
      </c>
      <c r="DC210" s="19"/>
      <c r="DD210" s="40"/>
      <c r="DE210" s="19"/>
      <c r="DF210" s="19"/>
      <c r="DG210" s="19"/>
      <c r="DH210" s="19"/>
      <c r="DI210" s="19">
        <v>16</v>
      </c>
      <c r="DJ210" s="19"/>
      <c r="DK210" s="19">
        <v>16</v>
      </c>
      <c r="DL210" s="19"/>
      <c r="DM210" s="40"/>
      <c r="DN210" s="19"/>
      <c r="DO210" s="19"/>
      <c r="DP210" s="19"/>
      <c r="DQ210" s="19"/>
      <c r="DR210" s="19">
        <v>8</v>
      </c>
      <c r="DS210" s="19"/>
      <c r="DT210" s="19">
        <v>8</v>
      </c>
      <c r="DU210" s="19"/>
      <c r="DV210" s="40"/>
      <c r="DW210" s="74">
        <f ca="1" t="shared" ref="DW210:DW233" si="137">ROUND((TODAY()-I210)/365*5,2)</f>
        <v>5.05</v>
      </c>
      <c r="DX210" s="44">
        <f t="shared" ref="DX210:DX233" si="138">-AI210+AJ210+AS210+BB210+BK210+BT210+CC210+CL210+CV210+DE210+DN210</f>
        <v>4</v>
      </c>
      <c r="DY210" s="44">
        <f ca="1" t="shared" ref="DY210:DY225" si="139">DW210-DX210</f>
        <v>1.05</v>
      </c>
      <c r="DZ210" s="19">
        <f t="shared" ref="DZ210:DZ225" si="140">T210+U210+AC210+AD210+AO210+AP210+AX210+AY210++BG210+BH210+BP210+BQ210+BY210+BZ210+CH210+CI210+CQ210+CR210+DA210+DB210+DJ210+DK210+DS210+DT210</f>
        <v>152</v>
      </c>
      <c r="EA210" s="19">
        <f t="shared" ref="EA210:EA225" si="141">S210+AB210+AN210+AW210+BF210+BO210+BX210+CG210+CP210+CZ210+DI210+DR210</f>
        <v>152</v>
      </c>
      <c r="EB210" s="45">
        <f t="shared" si="134"/>
        <v>0</v>
      </c>
      <c r="EC210" s="46">
        <f t="shared" ref="EC210:EC225" si="142">T210+AC210+AO210+BG210+BP210+BY210+CH210+CQ210+DA210+DA210+DJ210+DS210</f>
        <v>0</v>
      </c>
      <c r="ED210" s="19">
        <f t="shared" ref="ED210:ED225" si="143">P210+Y210+AK210+AT210+BC210+BL210+BU210+CD210+CM210+CW210+DF210+DO210</f>
        <v>0</v>
      </c>
      <c r="EE210" s="19">
        <f t="shared" ref="EE210:EE225" si="144">Q210+Z210+AL210+AU210+BD210+BM210+BV210+CE210+CN210+CX210+DG210+DP210</f>
        <v>0</v>
      </c>
      <c r="EF210" s="19">
        <f t="shared" ref="EF210:EF225" si="145">R210+AA210+AM210+AV210+BE210+BN210+BW210+CF210+CO210+CY210+DH210+DQ210</f>
        <v>0</v>
      </c>
      <c r="EG210" s="19">
        <f t="shared" ref="EG210:EG225" si="146">V210+AE210+AQ210+AZ210+BI210+BR210+CA210+CJ210+CS210+DC210+DL210+DU210</f>
        <v>0</v>
      </c>
    </row>
    <row r="211" customFormat="1" hidden="1" customHeight="1" spans="1:137">
      <c r="A211" s="32">
        <f t="shared" si="136"/>
        <v>209</v>
      </c>
      <c r="B211" s="31" t="s">
        <v>453</v>
      </c>
      <c r="C211" s="32" t="s">
        <v>404</v>
      </c>
      <c r="D211" s="33" t="s">
        <v>149</v>
      </c>
      <c r="E211" s="33" t="s">
        <v>405</v>
      </c>
      <c r="F211" s="33" t="s">
        <v>123</v>
      </c>
      <c r="G211" s="68">
        <v>45146</v>
      </c>
      <c r="H211" s="59">
        <v>45292</v>
      </c>
      <c r="I211" s="59">
        <v>45658</v>
      </c>
      <c r="J211" s="19">
        <v>0</v>
      </c>
      <c r="K211" s="19">
        <f t="shared" si="135"/>
        <v>5</v>
      </c>
      <c r="L211" s="19">
        <v>5</v>
      </c>
      <c r="M211" s="73">
        <f t="shared" si="131"/>
        <v>0</v>
      </c>
      <c r="N211" s="19"/>
      <c r="O211" s="38">
        <v>2</v>
      </c>
      <c r="P211" s="39"/>
      <c r="Q211" s="19"/>
      <c r="R211" s="19"/>
      <c r="S211" s="19"/>
      <c r="T211" s="19"/>
      <c r="U211" s="19"/>
      <c r="V211" s="19"/>
      <c r="W211" s="40"/>
      <c r="X211" s="19">
        <v>3</v>
      </c>
      <c r="Y211" s="39">
        <v>8</v>
      </c>
      <c r="Z211" s="19"/>
      <c r="AA211" s="19"/>
      <c r="AB211" s="19"/>
      <c r="AC211" s="19"/>
      <c r="AD211" s="19"/>
      <c r="AE211" s="19"/>
      <c r="AF211" s="40"/>
      <c r="AG211" s="41">
        <f t="shared" si="105"/>
        <v>5</v>
      </c>
      <c r="AH211" s="41">
        <f t="shared" si="132"/>
        <v>-5</v>
      </c>
      <c r="AI211" s="41">
        <f t="shared" si="133"/>
        <v>-5</v>
      </c>
      <c r="AJ211" s="19"/>
      <c r="AK211" s="19"/>
      <c r="AL211" s="19"/>
      <c r="AM211" s="19"/>
      <c r="AN211" s="19"/>
      <c r="AO211" s="19"/>
      <c r="AP211" s="19"/>
      <c r="AQ211" s="19"/>
      <c r="AR211" s="40"/>
      <c r="AS211" s="19"/>
      <c r="AT211" s="19"/>
      <c r="AU211" s="19"/>
      <c r="AV211" s="19"/>
      <c r="AW211" s="19"/>
      <c r="AX211" s="19"/>
      <c r="AY211" s="19"/>
      <c r="AZ211" s="19"/>
      <c r="BA211" s="40"/>
      <c r="BB211" s="19"/>
      <c r="BC211" s="19"/>
      <c r="BD211" s="19"/>
      <c r="BE211" s="19"/>
      <c r="BF211" s="19"/>
      <c r="BG211" s="19"/>
      <c r="BH211" s="19"/>
      <c r="BI211" s="19"/>
      <c r="BJ211" s="40"/>
      <c r="BK211" s="19"/>
      <c r="BL211" s="19"/>
      <c r="BM211" s="19"/>
      <c r="BN211" s="19"/>
      <c r="BO211" s="19"/>
      <c r="BP211" s="19">
        <v>8</v>
      </c>
      <c r="BQ211" s="19"/>
      <c r="BR211" s="19"/>
      <c r="BS211" s="40"/>
      <c r="BT211" s="19"/>
      <c r="BU211" s="19"/>
      <c r="BV211" s="19"/>
      <c r="BW211" s="19"/>
      <c r="BX211" s="19"/>
      <c r="BY211" s="19"/>
      <c r="BZ211" s="19"/>
      <c r="CA211" s="19"/>
      <c r="CB211" s="40"/>
      <c r="CC211" s="19"/>
      <c r="CD211" s="19"/>
      <c r="CE211" s="19"/>
      <c r="CF211" s="19"/>
      <c r="CG211" s="19"/>
      <c r="CH211" s="19"/>
      <c r="CI211" s="19"/>
      <c r="CJ211" s="19"/>
      <c r="CK211" s="40"/>
      <c r="CL211" s="19"/>
      <c r="CM211" s="19"/>
      <c r="CN211" s="19"/>
      <c r="CO211" s="19"/>
      <c r="CP211" s="19"/>
      <c r="CQ211" s="19"/>
      <c r="CR211" s="19"/>
      <c r="CS211" s="19"/>
      <c r="CT211" s="40"/>
      <c r="CU211" s="19"/>
      <c r="CV211" s="19"/>
      <c r="CW211" s="19"/>
      <c r="CX211" s="19"/>
      <c r="CY211" s="19"/>
      <c r="CZ211" s="19"/>
      <c r="DA211" s="19"/>
      <c r="DB211" s="19"/>
      <c r="DC211" s="19"/>
      <c r="DD211" s="40"/>
      <c r="DE211" s="19"/>
      <c r="DF211" s="19"/>
      <c r="DG211" s="19"/>
      <c r="DH211" s="19"/>
      <c r="DI211" s="19"/>
      <c r="DJ211" s="19"/>
      <c r="DK211" s="19"/>
      <c r="DL211" s="19"/>
      <c r="DM211" s="40"/>
      <c r="DN211" s="19"/>
      <c r="DO211" s="19">
        <v>8</v>
      </c>
      <c r="DP211" s="19"/>
      <c r="DQ211" s="19"/>
      <c r="DR211" s="19"/>
      <c r="DS211" s="19"/>
      <c r="DT211" s="19"/>
      <c r="DU211" s="19"/>
      <c r="DV211" s="40"/>
      <c r="DW211" s="74">
        <f ca="1" t="shared" si="137"/>
        <v>5.05</v>
      </c>
      <c r="DX211" s="44">
        <f t="shared" si="138"/>
        <v>5</v>
      </c>
      <c r="DY211" s="44">
        <f ca="1" t="shared" si="139"/>
        <v>0.0499999999999998</v>
      </c>
      <c r="DZ211" s="19">
        <f t="shared" si="140"/>
        <v>8</v>
      </c>
      <c r="EA211" s="19">
        <f t="shared" si="141"/>
        <v>0</v>
      </c>
      <c r="EB211" s="45">
        <f t="shared" si="134"/>
        <v>0</v>
      </c>
      <c r="EC211" s="46">
        <f t="shared" si="142"/>
        <v>8</v>
      </c>
      <c r="ED211" s="19">
        <f t="shared" si="143"/>
        <v>16</v>
      </c>
      <c r="EE211" s="19">
        <f t="shared" si="144"/>
        <v>0</v>
      </c>
      <c r="EF211" s="19">
        <f t="shared" si="145"/>
        <v>0</v>
      </c>
      <c r="EG211" s="19">
        <f t="shared" si="146"/>
        <v>0</v>
      </c>
    </row>
    <row r="212" customFormat="1" hidden="1" customHeight="1" spans="1:137">
      <c r="A212" s="32">
        <f t="shared" si="136"/>
        <v>210</v>
      </c>
      <c r="B212" s="31" t="s">
        <v>454</v>
      </c>
      <c r="C212" s="32" t="s">
        <v>52</v>
      </c>
      <c r="D212" s="33" t="s">
        <v>237</v>
      </c>
      <c r="E212" s="33" t="s">
        <v>455</v>
      </c>
      <c r="F212" s="33" t="s">
        <v>243</v>
      </c>
      <c r="G212" s="68">
        <v>45148</v>
      </c>
      <c r="H212" s="59">
        <v>45292</v>
      </c>
      <c r="I212" s="59">
        <v>45658</v>
      </c>
      <c r="J212" s="19">
        <v>0</v>
      </c>
      <c r="K212" s="19">
        <f t="shared" si="135"/>
        <v>5</v>
      </c>
      <c r="L212" s="19">
        <v>2</v>
      </c>
      <c r="M212" s="73">
        <f t="shared" si="131"/>
        <v>3</v>
      </c>
      <c r="N212" s="19"/>
      <c r="O212" s="38">
        <v>3</v>
      </c>
      <c r="P212" s="39"/>
      <c r="Q212" s="19"/>
      <c r="R212" s="19"/>
      <c r="S212" s="19"/>
      <c r="T212" s="19"/>
      <c r="U212" s="19"/>
      <c r="V212" s="19"/>
      <c r="W212" s="40"/>
      <c r="X212" s="19"/>
      <c r="Y212" s="39"/>
      <c r="Z212" s="19"/>
      <c r="AA212" s="19"/>
      <c r="AB212" s="19"/>
      <c r="AC212" s="19"/>
      <c r="AD212" s="19"/>
      <c r="AE212" s="19"/>
      <c r="AF212" s="40"/>
      <c r="AG212" s="41">
        <f t="shared" si="105"/>
        <v>3</v>
      </c>
      <c r="AH212" s="41">
        <f t="shared" si="132"/>
        <v>0</v>
      </c>
      <c r="AI212" s="41">
        <f t="shared" si="133"/>
        <v>0</v>
      </c>
      <c r="AJ212" s="19"/>
      <c r="AK212" s="19"/>
      <c r="AL212" s="19"/>
      <c r="AM212" s="19"/>
      <c r="AN212" s="19"/>
      <c r="AO212" s="19"/>
      <c r="AP212" s="19"/>
      <c r="AQ212" s="19"/>
      <c r="AR212" s="40"/>
      <c r="AS212" s="19"/>
      <c r="AT212" s="19"/>
      <c r="AU212" s="19"/>
      <c r="AV212" s="19"/>
      <c r="AW212" s="19"/>
      <c r="AX212" s="19"/>
      <c r="AY212" s="19"/>
      <c r="AZ212" s="19"/>
      <c r="BA212" s="40"/>
      <c r="BB212" s="19"/>
      <c r="BC212" s="19"/>
      <c r="BD212" s="19"/>
      <c r="BE212" s="19"/>
      <c r="BF212" s="19">
        <v>16</v>
      </c>
      <c r="BG212" s="19"/>
      <c r="BH212" s="19">
        <v>16</v>
      </c>
      <c r="BI212" s="19"/>
      <c r="BJ212" s="40"/>
      <c r="BK212" s="19"/>
      <c r="BL212" s="19"/>
      <c r="BM212" s="19"/>
      <c r="BN212" s="19"/>
      <c r="BO212" s="19">
        <v>8</v>
      </c>
      <c r="BP212" s="19"/>
      <c r="BQ212" s="19">
        <v>8</v>
      </c>
      <c r="BR212" s="19"/>
      <c r="BS212" s="40"/>
      <c r="BT212" s="19"/>
      <c r="BU212" s="19"/>
      <c r="BV212" s="19"/>
      <c r="BW212" s="19"/>
      <c r="BX212" s="19">
        <v>4</v>
      </c>
      <c r="BY212" s="19"/>
      <c r="BZ212" s="19">
        <v>8</v>
      </c>
      <c r="CA212" s="19"/>
      <c r="CB212" s="40"/>
      <c r="CC212" s="19"/>
      <c r="CD212" s="19">
        <v>2</v>
      </c>
      <c r="CE212" s="19"/>
      <c r="CF212" s="19"/>
      <c r="CG212" s="19"/>
      <c r="CH212" s="19"/>
      <c r="CI212" s="19">
        <v>8</v>
      </c>
      <c r="CJ212" s="19"/>
      <c r="CK212" s="40"/>
      <c r="CL212" s="19"/>
      <c r="CM212" s="19"/>
      <c r="CN212" s="19"/>
      <c r="CO212" s="19"/>
      <c r="CP212" s="19"/>
      <c r="CQ212" s="19"/>
      <c r="CR212" s="19"/>
      <c r="CS212" s="19"/>
      <c r="CT212" s="40"/>
      <c r="CU212" s="19"/>
      <c r="CV212" s="19"/>
      <c r="CW212" s="19"/>
      <c r="CX212" s="19"/>
      <c r="CY212" s="19"/>
      <c r="CZ212" s="19"/>
      <c r="DA212" s="19"/>
      <c r="DB212" s="19"/>
      <c r="DC212" s="19"/>
      <c r="DD212" s="40"/>
      <c r="DE212" s="19"/>
      <c r="DF212" s="19"/>
      <c r="DG212" s="19"/>
      <c r="DH212" s="19"/>
      <c r="DI212" s="19"/>
      <c r="DJ212" s="19"/>
      <c r="DK212" s="19"/>
      <c r="DL212" s="19"/>
      <c r="DM212" s="40"/>
      <c r="DN212" s="19"/>
      <c r="DO212" s="19"/>
      <c r="DP212" s="19"/>
      <c r="DQ212" s="19"/>
      <c r="DR212" s="19"/>
      <c r="DS212" s="19"/>
      <c r="DT212" s="19">
        <v>4</v>
      </c>
      <c r="DU212" s="19"/>
      <c r="DV212" s="40"/>
      <c r="DW212" s="74">
        <f ca="1" t="shared" si="137"/>
        <v>5.05</v>
      </c>
      <c r="DX212" s="44">
        <f t="shared" si="138"/>
        <v>0</v>
      </c>
      <c r="DY212" s="44">
        <f ca="1" t="shared" si="139"/>
        <v>5.05</v>
      </c>
      <c r="DZ212" s="19">
        <f t="shared" si="140"/>
        <v>44</v>
      </c>
      <c r="EA212" s="19">
        <f t="shared" si="141"/>
        <v>28</v>
      </c>
      <c r="EB212" s="45">
        <f t="shared" si="134"/>
        <v>16</v>
      </c>
      <c r="EC212" s="46">
        <f t="shared" si="142"/>
        <v>0</v>
      </c>
      <c r="ED212" s="19">
        <f t="shared" si="143"/>
        <v>2</v>
      </c>
      <c r="EE212" s="19">
        <f t="shared" si="144"/>
        <v>0</v>
      </c>
      <c r="EF212" s="19">
        <f t="shared" si="145"/>
        <v>0</v>
      </c>
      <c r="EG212" s="19">
        <f t="shared" si="146"/>
        <v>0</v>
      </c>
    </row>
    <row r="213" customFormat="1" customHeight="1" spans="1:137">
      <c r="A213" s="32">
        <f t="shared" si="136"/>
        <v>211</v>
      </c>
      <c r="B213" s="31" t="s">
        <v>456</v>
      </c>
      <c r="C213" s="32" t="s">
        <v>286</v>
      </c>
      <c r="D213" s="33" t="s">
        <v>79</v>
      </c>
      <c r="E213" s="33" t="s">
        <v>433</v>
      </c>
      <c r="F213" s="33" t="s">
        <v>136</v>
      </c>
      <c r="G213" s="68">
        <v>45148</v>
      </c>
      <c r="H213" s="59">
        <v>45292</v>
      </c>
      <c r="I213" s="59">
        <v>45658</v>
      </c>
      <c r="J213" s="19">
        <v>0</v>
      </c>
      <c r="K213" s="19">
        <f t="shared" si="135"/>
        <v>5</v>
      </c>
      <c r="L213" s="19">
        <v>5</v>
      </c>
      <c r="M213" s="73">
        <f t="shared" si="131"/>
        <v>0</v>
      </c>
      <c r="N213" s="19"/>
      <c r="O213" s="38">
        <v>2</v>
      </c>
      <c r="P213" s="39"/>
      <c r="Q213" s="19"/>
      <c r="R213" s="19"/>
      <c r="S213" s="19"/>
      <c r="T213" s="19"/>
      <c r="U213" s="19"/>
      <c r="V213" s="19"/>
      <c r="W213" s="40"/>
      <c r="X213" s="19"/>
      <c r="Y213" s="39"/>
      <c r="Z213" s="19"/>
      <c r="AA213" s="19"/>
      <c r="AB213" s="19"/>
      <c r="AC213" s="19"/>
      <c r="AD213" s="19"/>
      <c r="AE213" s="19"/>
      <c r="AF213" s="40"/>
      <c r="AG213" s="41">
        <f t="shared" si="105"/>
        <v>2</v>
      </c>
      <c r="AH213" s="41">
        <f t="shared" si="132"/>
        <v>-2</v>
      </c>
      <c r="AI213" s="41">
        <f t="shared" si="133"/>
        <v>-2</v>
      </c>
      <c r="AJ213" s="19"/>
      <c r="AK213" s="19"/>
      <c r="AL213" s="19"/>
      <c r="AM213" s="19"/>
      <c r="AN213" s="19"/>
      <c r="AO213" s="19"/>
      <c r="AP213" s="19"/>
      <c r="AQ213" s="19"/>
      <c r="AR213" s="40"/>
      <c r="AS213" s="19">
        <v>1</v>
      </c>
      <c r="AT213" s="19"/>
      <c r="AU213" s="19"/>
      <c r="AV213" s="19"/>
      <c r="AW213" s="19"/>
      <c r="AX213" s="19"/>
      <c r="AY213" s="19"/>
      <c r="AZ213" s="19"/>
      <c r="BA213" s="40"/>
      <c r="BB213" s="19">
        <v>1.5</v>
      </c>
      <c r="BC213" s="19"/>
      <c r="BD213" s="19"/>
      <c r="BE213" s="19"/>
      <c r="BF213" s="19"/>
      <c r="BG213" s="19"/>
      <c r="BH213" s="19"/>
      <c r="BI213" s="19"/>
      <c r="BJ213" s="40"/>
      <c r="BK213" s="19"/>
      <c r="BL213" s="19"/>
      <c r="BM213" s="19"/>
      <c r="BN213" s="19"/>
      <c r="BO213" s="19"/>
      <c r="BP213" s="19"/>
      <c r="BQ213" s="19"/>
      <c r="BR213" s="19"/>
      <c r="BS213" s="40"/>
      <c r="BT213" s="19"/>
      <c r="BU213" s="19"/>
      <c r="BV213" s="19"/>
      <c r="BW213" s="19"/>
      <c r="BX213" s="19"/>
      <c r="BY213" s="19"/>
      <c r="BZ213" s="19"/>
      <c r="CA213" s="19"/>
      <c r="CB213" s="40"/>
      <c r="CC213" s="19">
        <v>0.5</v>
      </c>
      <c r="CD213" s="19">
        <v>3</v>
      </c>
      <c r="CE213" s="19"/>
      <c r="CF213" s="19"/>
      <c r="CG213" s="19"/>
      <c r="CH213" s="19"/>
      <c r="CI213" s="19"/>
      <c r="CJ213" s="19"/>
      <c r="CK213" s="40"/>
      <c r="CL213" s="19"/>
      <c r="CM213" s="19"/>
      <c r="CN213" s="19"/>
      <c r="CO213" s="19"/>
      <c r="CP213" s="19"/>
      <c r="CQ213" s="19"/>
      <c r="CR213" s="19"/>
      <c r="CS213" s="19"/>
      <c r="CT213" s="40"/>
      <c r="CU213" s="19"/>
      <c r="CV213" s="19"/>
      <c r="CW213" s="19"/>
      <c r="CX213" s="19"/>
      <c r="CY213" s="19"/>
      <c r="CZ213" s="19"/>
      <c r="DA213" s="19"/>
      <c r="DB213" s="19"/>
      <c r="DC213" s="19"/>
      <c r="DD213" s="40"/>
      <c r="DE213" s="19"/>
      <c r="DF213" s="19"/>
      <c r="DG213" s="19"/>
      <c r="DH213" s="19"/>
      <c r="DI213" s="19"/>
      <c r="DJ213" s="19"/>
      <c r="DK213" s="19"/>
      <c r="DL213" s="19"/>
      <c r="DM213" s="40"/>
      <c r="DN213" s="19"/>
      <c r="DO213" s="19"/>
      <c r="DP213" s="19"/>
      <c r="DQ213" s="19"/>
      <c r="DR213" s="19">
        <v>13</v>
      </c>
      <c r="DS213" s="19"/>
      <c r="DT213" s="19">
        <v>13</v>
      </c>
      <c r="DU213" s="19"/>
      <c r="DV213" s="40"/>
      <c r="DW213" s="74">
        <f ca="1" t="shared" si="137"/>
        <v>5.05</v>
      </c>
      <c r="DX213" s="44">
        <f t="shared" si="138"/>
        <v>5</v>
      </c>
      <c r="DY213" s="44">
        <f ca="1" t="shared" si="139"/>
        <v>0.0499999999999998</v>
      </c>
      <c r="DZ213" s="19">
        <f t="shared" si="140"/>
        <v>13</v>
      </c>
      <c r="EA213" s="19">
        <f t="shared" si="141"/>
        <v>13</v>
      </c>
      <c r="EB213" s="45">
        <f t="shared" si="134"/>
        <v>0</v>
      </c>
      <c r="EC213" s="46">
        <f t="shared" si="142"/>
        <v>0</v>
      </c>
      <c r="ED213" s="19">
        <f t="shared" si="143"/>
        <v>3</v>
      </c>
      <c r="EE213" s="19">
        <f t="shared" si="144"/>
        <v>0</v>
      </c>
      <c r="EF213" s="19">
        <f t="shared" si="145"/>
        <v>0</v>
      </c>
      <c r="EG213" s="19">
        <f t="shared" si="146"/>
        <v>0</v>
      </c>
    </row>
    <row r="214" customFormat="1" hidden="1" customHeight="1" spans="1:137">
      <c r="A214" s="32">
        <f t="shared" si="136"/>
        <v>212</v>
      </c>
      <c r="B214" s="31" t="s">
        <v>457</v>
      </c>
      <c r="C214" s="32" t="s">
        <v>52</v>
      </c>
      <c r="D214" s="33" t="s">
        <v>79</v>
      </c>
      <c r="E214" s="33" t="s">
        <v>442</v>
      </c>
      <c r="F214" s="33" t="s">
        <v>458</v>
      </c>
      <c r="G214" s="68">
        <v>45152</v>
      </c>
      <c r="H214" s="59">
        <v>45292</v>
      </c>
      <c r="I214" s="59">
        <v>45658</v>
      </c>
      <c r="J214" s="19">
        <v>0</v>
      </c>
      <c r="K214" s="19">
        <f t="shared" si="135"/>
        <v>5</v>
      </c>
      <c r="L214" s="19">
        <v>2</v>
      </c>
      <c r="M214" s="73">
        <f t="shared" si="131"/>
        <v>3</v>
      </c>
      <c r="N214" s="19"/>
      <c r="O214" s="38">
        <v>1</v>
      </c>
      <c r="P214" s="39"/>
      <c r="Q214" s="19"/>
      <c r="R214" s="19"/>
      <c r="S214" s="19"/>
      <c r="T214" s="19"/>
      <c r="U214" s="19"/>
      <c r="V214" s="19"/>
      <c r="W214" s="40"/>
      <c r="X214" s="19">
        <v>2</v>
      </c>
      <c r="Y214" s="39"/>
      <c r="Z214" s="19"/>
      <c r="AA214" s="19"/>
      <c r="AB214" s="19"/>
      <c r="AC214" s="19"/>
      <c r="AD214" s="19"/>
      <c r="AE214" s="19"/>
      <c r="AF214" s="40"/>
      <c r="AG214" s="41">
        <f t="shared" si="105"/>
        <v>3</v>
      </c>
      <c r="AH214" s="41">
        <f t="shared" si="132"/>
        <v>0</v>
      </c>
      <c r="AI214" s="41">
        <f t="shared" si="133"/>
        <v>0</v>
      </c>
      <c r="AJ214" s="19">
        <v>2</v>
      </c>
      <c r="AK214" s="19">
        <v>1.5</v>
      </c>
      <c r="AL214" s="19"/>
      <c r="AM214" s="19"/>
      <c r="AN214" s="19">
        <v>8</v>
      </c>
      <c r="AO214" s="19"/>
      <c r="AP214" s="19">
        <v>8</v>
      </c>
      <c r="AQ214" s="19"/>
      <c r="AR214" s="40"/>
      <c r="AS214" s="19">
        <v>2</v>
      </c>
      <c r="AT214" s="19"/>
      <c r="AU214" s="19"/>
      <c r="AV214" s="19"/>
      <c r="AW214" s="19"/>
      <c r="AX214" s="19"/>
      <c r="AY214" s="19">
        <v>8</v>
      </c>
      <c r="AZ214" s="19"/>
      <c r="BA214" s="40"/>
      <c r="BB214" s="19"/>
      <c r="BC214" s="19"/>
      <c r="BD214" s="19"/>
      <c r="BE214" s="19"/>
      <c r="BF214" s="19"/>
      <c r="BG214" s="19"/>
      <c r="BH214" s="19">
        <v>16</v>
      </c>
      <c r="BI214" s="19"/>
      <c r="BJ214" s="40"/>
      <c r="BK214" s="19"/>
      <c r="BL214" s="19"/>
      <c r="BM214" s="19"/>
      <c r="BN214" s="19"/>
      <c r="BO214" s="19"/>
      <c r="BP214" s="19"/>
      <c r="BQ214" s="19"/>
      <c r="BR214" s="19"/>
      <c r="BS214" s="40"/>
      <c r="BT214" s="19"/>
      <c r="BU214" s="19"/>
      <c r="BV214" s="19"/>
      <c r="BW214" s="19"/>
      <c r="BX214" s="19"/>
      <c r="BY214" s="19"/>
      <c r="BZ214" s="19"/>
      <c r="CA214" s="19"/>
      <c r="CB214" s="40"/>
      <c r="CC214" s="19"/>
      <c r="CD214" s="19"/>
      <c r="CE214" s="19"/>
      <c r="CF214" s="19"/>
      <c r="CG214" s="19">
        <v>16</v>
      </c>
      <c r="CH214" s="19"/>
      <c r="CI214" s="19"/>
      <c r="CJ214" s="19"/>
      <c r="CK214" s="40"/>
      <c r="CL214" s="19"/>
      <c r="CM214" s="19">
        <v>8</v>
      </c>
      <c r="CN214" s="19"/>
      <c r="CO214" s="19"/>
      <c r="CP214" s="19">
        <v>8</v>
      </c>
      <c r="CQ214" s="19"/>
      <c r="CR214" s="19">
        <v>4.5</v>
      </c>
      <c r="CS214" s="19"/>
      <c r="CT214" s="40"/>
      <c r="CU214" s="19"/>
      <c r="CV214" s="19"/>
      <c r="CW214" s="19"/>
      <c r="CX214" s="19"/>
      <c r="CY214" s="19"/>
      <c r="CZ214" s="19"/>
      <c r="DA214" s="19"/>
      <c r="DB214" s="19"/>
      <c r="DC214" s="19"/>
      <c r="DD214" s="40"/>
      <c r="DE214" s="19"/>
      <c r="DF214" s="19"/>
      <c r="DG214" s="19"/>
      <c r="DH214" s="19"/>
      <c r="DI214" s="19"/>
      <c r="DJ214" s="19"/>
      <c r="DK214" s="19">
        <v>4</v>
      </c>
      <c r="DL214" s="19"/>
      <c r="DM214" s="40"/>
      <c r="DN214" s="19"/>
      <c r="DO214" s="19"/>
      <c r="DP214" s="19"/>
      <c r="DQ214" s="19"/>
      <c r="DR214" s="19"/>
      <c r="DS214" s="19"/>
      <c r="DT214" s="19"/>
      <c r="DU214" s="19"/>
      <c r="DV214" s="40"/>
      <c r="DW214" s="69">
        <f ca="1">ROUND((TODAY()-I214)/365*5,2)+1.5</f>
        <v>6.55</v>
      </c>
      <c r="DX214" s="44">
        <f t="shared" si="138"/>
        <v>4</v>
      </c>
      <c r="DY214" s="44">
        <f ca="1" t="shared" si="139"/>
        <v>2.55</v>
      </c>
      <c r="DZ214" s="19">
        <f t="shared" si="140"/>
        <v>40.5</v>
      </c>
      <c r="EA214" s="19">
        <f t="shared" si="141"/>
        <v>32</v>
      </c>
      <c r="EB214" s="45">
        <f t="shared" si="134"/>
        <v>8.5</v>
      </c>
      <c r="EC214" s="46">
        <f t="shared" si="142"/>
        <v>0</v>
      </c>
      <c r="ED214" s="19">
        <f t="shared" si="143"/>
        <v>9.5</v>
      </c>
      <c r="EE214" s="19">
        <f t="shared" si="144"/>
        <v>0</v>
      </c>
      <c r="EF214" s="19">
        <f t="shared" si="145"/>
        <v>0</v>
      </c>
      <c r="EG214" s="19">
        <f t="shared" si="146"/>
        <v>0</v>
      </c>
    </row>
    <row r="215" customFormat="1" hidden="1" customHeight="1" spans="1:137">
      <c r="A215" s="32">
        <f t="shared" si="136"/>
        <v>213</v>
      </c>
      <c r="B215" s="31" t="s">
        <v>459</v>
      </c>
      <c r="C215" s="32" t="s">
        <v>52</v>
      </c>
      <c r="D215" s="33" t="s">
        <v>79</v>
      </c>
      <c r="E215" s="33" t="s">
        <v>442</v>
      </c>
      <c r="F215" s="33" t="s">
        <v>458</v>
      </c>
      <c r="G215" s="68">
        <v>45152</v>
      </c>
      <c r="H215" s="59">
        <v>45292</v>
      </c>
      <c r="I215" s="59">
        <v>45658</v>
      </c>
      <c r="J215" s="19">
        <v>4.48</v>
      </c>
      <c r="K215" s="19">
        <f t="shared" si="135"/>
        <v>5</v>
      </c>
      <c r="L215" s="19">
        <v>5</v>
      </c>
      <c r="M215" s="73">
        <f t="shared" si="131"/>
        <v>0</v>
      </c>
      <c r="N215" s="19"/>
      <c r="O215" s="38">
        <v>1</v>
      </c>
      <c r="P215" s="39">
        <v>2</v>
      </c>
      <c r="Q215" s="19"/>
      <c r="R215" s="19"/>
      <c r="S215" s="19">
        <v>4.48</v>
      </c>
      <c r="T215" s="19"/>
      <c r="U215" s="19"/>
      <c r="V215" s="19"/>
      <c r="W215" s="40"/>
      <c r="X215" s="19">
        <v>2</v>
      </c>
      <c r="Y215" s="39"/>
      <c r="Z215" s="19"/>
      <c r="AA215" s="19"/>
      <c r="AB215" s="19"/>
      <c r="AC215" s="19"/>
      <c r="AD215" s="19"/>
      <c r="AE215" s="19"/>
      <c r="AF215" s="40"/>
      <c r="AG215" s="41">
        <f t="shared" si="105"/>
        <v>3</v>
      </c>
      <c r="AH215" s="41">
        <f t="shared" si="132"/>
        <v>-3</v>
      </c>
      <c r="AI215" s="41">
        <f t="shared" si="133"/>
        <v>-3</v>
      </c>
      <c r="AJ215" s="19"/>
      <c r="AK215" s="19">
        <v>7.5</v>
      </c>
      <c r="AL215" s="19">
        <v>1</v>
      </c>
      <c r="AM215" s="19"/>
      <c r="AN215" s="19"/>
      <c r="AO215" s="19"/>
      <c r="AP215" s="19"/>
      <c r="AQ215" s="19"/>
      <c r="AR215" s="40"/>
      <c r="AS215" s="19"/>
      <c r="AT215" s="19"/>
      <c r="AU215" s="19">
        <v>1.5</v>
      </c>
      <c r="AV215" s="19"/>
      <c r="AW215" s="19">
        <v>12.5</v>
      </c>
      <c r="AX215" s="19"/>
      <c r="AY215" s="19">
        <v>16</v>
      </c>
      <c r="AZ215" s="19"/>
      <c r="BA215" s="40"/>
      <c r="BB215" s="19"/>
      <c r="BC215" s="19">
        <v>8</v>
      </c>
      <c r="BD215" s="19"/>
      <c r="BE215" s="19"/>
      <c r="BF215" s="19">
        <v>2.5</v>
      </c>
      <c r="BG215" s="19"/>
      <c r="BH215" s="19"/>
      <c r="BI215" s="19"/>
      <c r="BJ215" s="40"/>
      <c r="BK215" s="19"/>
      <c r="BL215" s="19">
        <v>24</v>
      </c>
      <c r="BM215" s="19"/>
      <c r="BN215" s="19"/>
      <c r="BO215" s="19"/>
      <c r="BP215" s="19"/>
      <c r="BQ215" s="19"/>
      <c r="BR215" s="19"/>
      <c r="BS215" s="40"/>
      <c r="BT215" s="19"/>
      <c r="BU215" s="19"/>
      <c r="BV215" s="19">
        <v>7</v>
      </c>
      <c r="BW215" s="19"/>
      <c r="BX215" s="19"/>
      <c r="BY215" s="19"/>
      <c r="BZ215" s="19"/>
      <c r="CA215" s="19"/>
      <c r="CB215" s="40"/>
      <c r="CC215" s="19"/>
      <c r="CD215" s="19"/>
      <c r="CE215" s="76">
        <v>17</v>
      </c>
      <c r="CF215" s="19"/>
      <c r="CG215" s="19"/>
      <c r="CH215" s="19"/>
      <c r="CI215" s="19"/>
      <c r="CJ215" s="19"/>
      <c r="CK215" s="40"/>
      <c r="CL215" s="19"/>
      <c r="CM215" s="19">
        <v>8</v>
      </c>
      <c r="CN215" s="19">
        <v>6</v>
      </c>
      <c r="CO215" s="19"/>
      <c r="CP215" s="19">
        <v>1</v>
      </c>
      <c r="CQ215" s="19"/>
      <c r="CR215" s="19"/>
      <c r="CS215" s="19"/>
      <c r="CT215" s="40"/>
      <c r="CU215" s="19"/>
      <c r="CV215" s="19" t="s">
        <v>63</v>
      </c>
      <c r="CW215" s="19"/>
      <c r="CX215" s="19"/>
      <c r="CY215" s="19"/>
      <c r="CZ215" s="19"/>
      <c r="DA215" s="19"/>
      <c r="DB215" s="19"/>
      <c r="DC215" s="19"/>
      <c r="DD215" s="40"/>
      <c r="DE215" s="19"/>
      <c r="DF215" s="19"/>
      <c r="DG215" s="19">
        <v>1</v>
      </c>
      <c r="DH215" s="19"/>
      <c r="DI215" s="19"/>
      <c r="DJ215" s="19"/>
      <c r="DK215" s="19"/>
      <c r="DL215" s="19"/>
      <c r="DM215" s="40"/>
      <c r="DN215" s="19"/>
      <c r="DO215" s="19"/>
      <c r="DP215" s="19"/>
      <c r="DQ215" s="19"/>
      <c r="DR215" s="19"/>
      <c r="DS215" s="19"/>
      <c r="DT215" s="19"/>
      <c r="DU215" s="19"/>
      <c r="DV215" s="40"/>
      <c r="DW215" s="74">
        <f ca="1" t="shared" si="137"/>
        <v>5.05</v>
      </c>
      <c r="DX215" s="44">
        <f t="shared" si="138"/>
        <v>4</v>
      </c>
      <c r="DY215" s="44">
        <f ca="1" t="shared" si="139"/>
        <v>1.05</v>
      </c>
      <c r="DZ215" s="19">
        <f t="shared" si="140"/>
        <v>16</v>
      </c>
      <c r="EA215" s="19">
        <f t="shared" si="141"/>
        <v>20.48</v>
      </c>
      <c r="EB215" s="45">
        <f t="shared" si="134"/>
        <v>0</v>
      </c>
      <c r="EC215" s="46">
        <f t="shared" si="142"/>
        <v>0</v>
      </c>
      <c r="ED215" s="19">
        <f t="shared" si="143"/>
        <v>49.5</v>
      </c>
      <c r="EE215" s="19">
        <f t="shared" si="144"/>
        <v>33.5</v>
      </c>
      <c r="EF215" s="19">
        <f t="shared" si="145"/>
        <v>0</v>
      </c>
      <c r="EG215" s="19">
        <f t="shared" si="146"/>
        <v>0</v>
      </c>
    </row>
    <row r="216" customFormat="1" hidden="1" customHeight="1" spans="1:137">
      <c r="A216" s="32">
        <f t="shared" si="136"/>
        <v>214</v>
      </c>
      <c r="B216" s="31" t="s">
        <v>460</v>
      </c>
      <c r="C216" s="32" t="s">
        <v>351</v>
      </c>
      <c r="D216" s="33" t="s">
        <v>371</v>
      </c>
      <c r="E216" s="33" t="s">
        <v>372</v>
      </c>
      <c r="F216" s="33" t="s">
        <v>255</v>
      </c>
      <c r="G216" s="68">
        <v>45166</v>
      </c>
      <c r="H216" s="59">
        <v>45292</v>
      </c>
      <c r="I216" s="59">
        <v>45658</v>
      </c>
      <c r="J216" s="19">
        <v>0</v>
      </c>
      <c r="K216" s="19">
        <f t="shared" si="135"/>
        <v>5</v>
      </c>
      <c r="L216" s="19">
        <v>3.5</v>
      </c>
      <c r="M216" s="73">
        <f t="shared" si="131"/>
        <v>1.5</v>
      </c>
      <c r="N216" s="19"/>
      <c r="O216" s="38"/>
      <c r="P216" s="39">
        <v>20</v>
      </c>
      <c r="Q216" s="19"/>
      <c r="R216" s="19"/>
      <c r="S216" s="19"/>
      <c r="T216" s="19"/>
      <c r="U216" s="19"/>
      <c r="V216" s="19"/>
      <c r="W216" s="40"/>
      <c r="X216" s="19">
        <v>1.5</v>
      </c>
      <c r="Y216" s="39"/>
      <c r="Z216" s="19"/>
      <c r="AA216" s="19"/>
      <c r="AB216" s="19"/>
      <c r="AC216" s="19"/>
      <c r="AD216" s="19"/>
      <c r="AE216" s="19"/>
      <c r="AF216" s="40"/>
      <c r="AG216" s="41">
        <f t="shared" si="105"/>
        <v>1.5</v>
      </c>
      <c r="AH216" s="41">
        <f t="shared" si="132"/>
        <v>0</v>
      </c>
      <c r="AI216" s="41">
        <f t="shared" si="133"/>
        <v>0</v>
      </c>
      <c r="AJ216" s="19">
        <v>2.5</v>
      </c>
      <c r="AK216" s="19"/>
      <c r="AL216" s="19"/>
      <c r="AM216" s="19"/>
      <c r="AN216" s="19"/>
      <c r="AO216" s="19"/>
      <c r="AP216" s="19"/>
      <c r="AQ216" s="19"/>
      <c r="AR216" s="40"/>
      <c r="AS216" s="19"/>
      <c r="AT216" s="19"/>
      <c r="AU216" s="19"/>
      <c r="AV216" s="19"/>
      <c r="AW216" s="19"/>
      <c r="AX216" s="19"/>
      <c r="AY216" s="19"/>
      <c r="AZ216" s="19"/>
      <c r="BA216" s="40"/>
      <c r="BB216" s="19"/>
      <c r="BC216" s="19"/>
      <c r="BD216" s="19"/>
      <c r="BE216" s="19"/>
      <c r="BF216" s="19"/>
      <c r="BG216" s="19"/>
      <c r="BH216" s="19"/>
      <c r="BI216" s="19"/>
      <c r="BJ216" s="40"/>
      <c r="BK216" s="19"/>
      <c r="BL216" s="19"/>
      <c r="BM216" s="19"/>
      <c r="BN216" s="19"/>
      <c r="BO216" s="19"/>
      <c r="BP216" s="19"/>
      <c r="BQ216" s="19"/>
      <c r="BR216" s="19"/>
      <c r="BS216" s="40"/>
      <c r="BT216" s="19"/>
      <c r="BU216" s="19"/>
      <c r="BV216" s="19"/>
      <c r="BW216" s="19"/>
      <c r="BX216" s="19"/>
      <c r="BY216" s="19"/>
      <c r="BZ216" s="19"/>
      <c r="CA216" s="19"/>
      <c r="CB216" s="40"/>
      <c r="CC216" s="19"/>
      <c r="CD216" s="19"/>
      <c r="CE216" s="19"/>
      <c r="CF216" s="19"/>
      <c r="CG216" s="19"/>
      <c r="CH216" s="19"/>
      <c r="CI216" s="19"/>
      <c r="CJ216" s="19"/>
      <c r="CK216" s="40"/>
      <c r="CL216" s="19"/>
      <c r="CM216" s="19"/>
      <c r="CN216" s="19"/>
      <c r="CO216" s="19"/>
      <c r="CP216" s="19">
        <v>16</v>
      </c>
      <c r="CQ216" s="19"/>
      <c r="CR216" s="19">
        <v>16</v>
      </c>
      <c r="CS216" s="19"/>
      <c r="CT216" s="40"/>
      <c r="CU216" s="19"/>
      <c r="CV216" s="19"/>
      <c r="CW216" s="19"/>
      <c r="CX216" s="19"/>
      <c r="CY216" s="19"/>
      <c r="CZ216" s="19"/>
      <c r="DA216" s="19"/>
      <c r="DB216" s="19"/>
      <c r="DC216" s="19"/>
      <c r="DD216" s="40"/>
      <c r="DE216" s="19">
        <v>1</v>
      </c>
      <c r="DF216" s="19"/>
      <c r="DG216" s="19"/>
      <c r="DH216" s="19"/>
      <c r="DI216" s="19"/>
      <c r="DJ216" s="19"/>
      <c r="DK216" s="19"/>
      <c r="DL216" s="19"/>
      <c r="DM216" s="40"/>
      <c r="DN216" s="19">
        <v>1</v>
      </c>
      <c r="DO216" s="19"/>
      <c r="DP216" s="19"/>
      <c r="DQ216" s="19"/>
      <c r="DR216" s="19"/>
      <c r="DS216" s="19"/>
      <c r="DT216" s="19"/>
      <c r="DU216" s="19"/>
      <c r="DV216" s="40"/>
      <c r="DW216" s="74">
        <f ca="1" t="shared" si="137"/>
        <v>5.05</v>
      </c>
      <c r="DX216" s="44">
        <f t="shared" si="138"/>
        <v>4.5</v>
      </c>
      <c r="DY216" s="44">
        <f ca="1" t="shared" si="139"/>
        <v>0.55</v>
      </c>
      <c r="DZ216" s="19">
        <f t="shared" si="140"/>
        <v>16</v>
      </c>
      <c r="EA216" s="19">
        <f t="shared" si="141"/>
        <v>16</v>
      </c>
      <c r="EB216" s="45">
        <f t="shared" si="134"/>
        <v>0</v>
      </c>
      <c r="EC216" s="46">
        <f t="shared" si="142"/>
        <v>0</v>
      </c>
      <c r="ED216" s="19">
        <f t="shared" si="143"/>
        <v>20</v>
      </c>
      <c r="EE216" s="19">
        <f t="shared" si="144"/>
        <v>0</v>
      </c>
      <c r="EF216" s="19">
        <f t="shared" si="145"/>
        <v>0</v>
      </c>
      <c r="EG216" s="19">
        <f t="shared" si="146"/>
        <v>0</v>
      </c>
    </row>
    <row r="217" customFormat="1" hidden="1" customHeight="1" spans="1:137">
      <c r="A217" s="32">
        <f t="shared" si="136"/>
        <v>215</v>
      </c>
      <c r="B217" s="31" t="s">
        <v>461</v>
      </c>
      <c r="C217" s="32" t="s">
        <v>386</v>
      </c>
      <c r="D217" s="33" t="s">
        <v>387</v>
      </c>
      <c r="E217" s="33" t="s">
        <v>388</v>
      </c>
      <c r="F217" s="33" t="s">
        <v>315</v>
      </c>
      <c r="G217" s="68">
        <v>45166</v>
      </c>
      <c r="H217" s="59">
        <v>45292</v>
      </c>
      <c r="I217" s="59">
        <v>45658</v>
      </c>
      <c r="J217" s="19">
        <v>0</v>
      </c>
      <c r="K217" s="19">
        <f t="shared" si="135"/>
        <v>5</v>
      </c>
      <c r="L217" s="19">
        <v>3</v>
      </c>
      <c r="M217" s="73">
        <f t="shared" si="131"/>
        <v>2</v>
      </c>
      <c r="N217" s="19"/>
      <c r="O217" s="38">
        <v>1.5</v>
      </c>
      <c r="P217" s="39"/>
      <c r="Q217" s="19"/>
      <c r="R217" s="19"/>
      <c r="S217" s="19">
        <v>8</v>
      </c>
      <c r="T217" s="19"/>
      <c r="U217" s="19">
        <v>8</v>
      </c>
      <c r="V217" s="19"/>
      <c r="W217" s="40"/>
      <c r="X217" s="19">
        <v>0.5</v>
      </c>
      <c r="Y217" s="39"/>
      <c r="Z217" s="19"/>
      <c r="AA217" s="19"/>
      <c r="AB217" s="19"/>
      <c r="AC217" s="19"/>
      <c r="AD217" s="19"/>
      <c r="AE217" s="19"/>
      <c r="AF217" s="40"/>
      <c r="AG217" s="41">
        <f t="shared" si="105"/>
        <v>2</v>
      </c>
      <c r="AH217" s="41">
        <f t="shared" si="132"/>
        <v>0</v>
      </c>
      <c r="AI217" s="41">
        <f t="shared" si="133"/>
        <v>0</v>
      </c>
      <c r="AJ217" s="19">
        <v>0.5</v>
      </c>
      <c r="AK217" s="19"/>
      <c r="AL217" s="19"/>
      <c r="AM217" s="19"/>
      <c r="AN217" s="19"/>
      <c r="AO217" s="19"/>
      <c r="AP217" s="19"/>
      <c r="AQ217" s="19"/>
      <c r="AR217" s="40"/>
      <c r="AS217" s="19">
        <v>1</v>
      </c>
      <c r="AT217" s="19"/>
      <c r="AU217" s="19"/>
      <c r="AV217" s="19"/>
      <c r="AW217" s="19"/>
      <c r="AX217" s="19"/>
      <c r="AY217" s="19"/>
      <c r="AZ217" s="19"/>
      <c r="BA217" s="40"/>
      <c r="BB217" s="19">
        <v>0.5</v>
      </c>
      <c r="BC217" s="19"/>
      <c r="BD217" s="19"/>
      <c r="BE217" s="19"/>
      <c r="BF217" s="19">
        <v>8</v>
      </c>
      <c r="BG217" s="19"/>
      <c r="BH217" s="19">
        <v>16</v>
      </c>
      <c r="BI217" s="19"/>
      <c r="BJ217" s="40"/>
      <c r="BK217" s="19">
        <v>1.5</v>
      </c>
      <c r="BL217" s="19"/>
      <c r="BM217" s="19"/>
      <c r="BN217" s="19"/>
      <c r="BO217" s="19"/>
      <c r="BP217" s="19"/>
      <c r="BQ217" s="19"/>
      <c r="BR217" s="19"/>
      <c r="BS217" s="40"/>
      <c r="BT217" s="19">
        <v>0.5</v>
      </c>
      <c r="BU217" s="19"/>
      <c r="BV217" s="19"/>
      <c r="BW217" s="19"/>
      <c r="BX217" s="19"/>
      <c r="BY217" s="19"/>
      <c r="BZ217" s="19"/>
      <c r="CA217" s="19"/>
      <c r="CB217" s="40"/>
      <c r="CC217" s="19"/>
      <c r="CD217" s="19"/>
      <c r="CE217" s="19"/>
      <c r="CF217" s="19"/>
      <c r="CG217" s="19"/>
      <c r="CH217" s="19"/>
      <c r="CI217" s="19"/>
      <c r="CJ217" s="19"/>
      <c r="CK217" s="40"/>
      <c r="CL217" s="19"/>
      <c r="CM217" s="19">
        <v>8</v>
      </c>
      <c r="CN217" s="19"/>
      <c r="CO217" s="19"/>
      <c r="CP217" s="19"/>
      <c r="CQ217" s="19"/>
      <c r="CR217" s="19"/>
      <c r="CS217" s="19"/>
      <c r="CT217" s="40"/>
      <c r="CU217" s="19"/>
      <c r="CV217" s="19"/>
      <c r="CW217" s="19"/>
      <c r="CX217" s="19"/>
      <c r="CY217" s="19"/>
      <c r="CZ217" s="19"/>
      <c r="DA217" s="19"/>
      <c r="DB217" s="19"/>
      <c r="DC217" s="19"/>
      <c r="DD217" s="40"/>
      <c r="DE217" s="19">
        <v>1</v>
      </c>
      <c r="DF217" s="19">
        <v>8</v>
      </c>
      <c r="DG217" s="19"/>
      <c r="DH217" s="19"/>
      <c r="DI217" s="19"/>
      <c r="DJ217" s="19"/>
      <c r="DK217" s="19"/>
      <c r="DL217" s="19"/>
      <c r="DM217" s="40"/>
      <c r="DN217" s="19"/>
      <c r="DO217" s="19"/>
      <c r="DP217" s="19"/>
      <c r="DQ217" s="19"/>
      <c r="DR217" s="19"/>
      <c r="DS217" s="19"/>
      <c r="DT217" s="19"/>
      <c r="DU217" s="19"/>
      <c r="DV217" s="40"/>
      <c r="DW217" s="74">
        <f ca="1" t="shared" si="137"/>
        <v>5.05</v>
      </c>
      <c r="DX217" s="44">
        <f t="shared" si="138"/>
        <v>5</v>
      </c>
      <c r="DY217" s="44">
        <f ca="1" t="shared" si="139"/>
        <v>0.0499999999999998</v>
      </c>
      <c r="DZ217" s="19">
        <f t="shared" si="140"/>
        <v>24</v>
      </c>
      <c r="EA217" s="19">
        <f t="shared" si="141"/>
        <v>16</v>
      </c>
      <c r="EB217" s="45">
        <f t="shared" si="134"/>
        <v>8</v>
      </c>
      <c r="EC217" s="46">
        <f t="shared" si="142"/>
        <v>0</v>
      </c>
      <c r="ED217" s="19">
        <f t="shared" si="143"/>
        <v>16</v>
      </c>
      <c r="EE217" s="19">
        <f t="shared" si="144"/>
        <v>0</v>
      </c>
      <c r="EF217" s="19">
        <f t="shared" si="145"/>
        <v>0</v>
      </c>
      <c r="EG217" s="19">
        <f t="shared" si="146"/>
        <v>0</v>
      </c>
    </row>
    <row r="218" customFormat="1" hidden="1" customHeight="1" spans="1:137">
      <c r="A218" s="32">
        <f t="shared" ref="A218:A233" si="147">ROW()-2</f>
        <v>216</v>
      </c>
      <c r="B218" s="31" t="s">
        <v>462</v>
      </c>
      <c r="C218" s="32" t="s">
        <v>351</v>
      </c>
      <c r="D218" s="33" t="s">
        <v>368</v>
      </c>
      <c r="E218" s="33" t="s">
        <v>463</v>
      </c>
      <c r="F218" s="33" t="s">
        <v>243</v>
      </c>
      <c r="G218" s="68">
        <v>45173</v>
      </c>
      <c r="H218" s="59">
        <v>45292</v>
      </c>
      <c r="I218" s="59">
        <v>45658</v>
      </c>
      <c r="J218" s="19">
        <v>0</v>
      </c>
      <c r="K218" s="19">
        <f t="shared" si="135"/>
        <v>5</v>
      </c>
      <c r="L218" s="19">
        <v>1</v>
      </c>
      <c r="M218" s="73">
        <f t="shared" ref="M218:M225" si="148">K218-L218</f>
        <v>4</v>
      </c>
      <c r="N218" s="19"/>
      <c r="O218" s="38">
        <v>8</v>
      </c>
      <c r="P218" s="39">
        <v>8</v>
      </c>
      <c r="Q218" s="19"/>
      <c r="R218" s="19"/>
      <c r="S218" s="19">
        <v>8</v>
      </c>
      <c r="T218" s="19"/>
      <c r="U218" s="19">
        <v>8</v>
      </c>
      <c r="V218" s="19"/>
      <c r="W218" s="40"/>
      <c r="X218" s="19">
        <v>1</v>
      </c>
      <c r="Y218" s="39">
        <v>8</v>
      </c>
      <c r="Z218" s="19"/>
      <c r="AA218" s="19"/>
      <c r="AB218" s="19"/>
      <c r="AC218" s="19"/>
      <c r="AD218" s="19"/>
      <c r="AE218" s="19"/>
      <c r="AF218" s="40"/>
      <c r="AG218" s="41">
        <f t="shared" si="105"/>
        <v>9</v>
      </c>
      <c r="AH218" s="41">
        <f t="shared" ref="AH218:AH233" si="149">M218-AG218</f>
        <v>-5</v>
      </c>
      <c r="AI218" s="41">
        <f t="shared" ref="AI218:AI233" si="150">IF(AH218&lt;0,AH218,0)</f>
        <v>-5</v>
      </c>
      <c r="AJ218" s="19"/>
      <c r="AK218" s="19"/>
      <c r="AL218" s="19"/>
      <c r="AM218" s="19"/>
      <c r="AN218" s="19"/>
      <c r="AO218" s="19"/>
      <c r="AP218" s="19"/>
      <c r="AQ218" s="19"/>
      <c r="AR218" s="40"/>
      <c r="AS218" s="19"/>
      <c r="AT218" s="19"/>
      <c r="AU218" s="19"/>
      <c r="AV218" s="19"/>
      <c r="AW218" s="19"/>
      <c r="AX218" s="19"/>
      <c r="AY218" s="19"/>
      <c r="AZ218" s="19"/>
      <c r="BA218" s="40"/>
      <c r="BB218" s="19"/>
      <c r="BC218" s="19">
        <v>8</v>
      </c>
      <c r="BD218" s="19"/>
      <c r="BE218" s="19"/>
      <c r="BF218" s="19"/>
      <c r="BG218" s="19"/>
      <c r="BH218" s="19"/>
      <c r="BI218" s="19"/>
      <c r="BJ218" s="40"/>
      <c r="BK218" s="19"/>
      <c r="BL218" s="19">
        <v>11.5</v>
      </c>
      <c r="BM218" s="19"/>
      <c r="BN218" s="19">
        <v>1</v>
      </c>
      <c r="BO218" s="19"/>
      <c r="BP218" s="19"/>
      <c r="BQ218" s="19"/>
      <c r="BR218" s="19"/>
      <c r="BS218" s="40"/>
      <c r="BT218" s="19"/>
      <c r="BU218" s="19">
        <v>8</v>
      </c>
      <c r="BV218" s="19"/>
      <c r="BW218" s="19">
        <v>7</v>
      </c>
      <c r="BX218" s="19"/>
      <c r="BY218" s="19"/>
      <c r="BZ218" s="19"/>
      <c r="CA218" s="19"/>
      <c r="CB218" s="40"/>
      <c r="CC218" s="19"/>
      <c r="CD218" s="19">
        <v>24</v>
      </c>
      <c r="CE218" s="19"/>
      <c r="CF218" s="19"/>
      <c r="CG218" s="19"/>
      <c r="CH218" s="19"/>
      <c r="CI218" s="19"/>
      <c r="CJ218" s="19"/>
      <c r="CK218" s="40"/>
      <c r="CL218" s="19"/>
      <c r="CM218" s="19"/>
      <c r="CN218" s="19"/>
      <c r="CO218" s="19"/>
      <c r="CP218" s="19">
        <v>8</v>
      </c>
      <c r="CQ218" s="19"/>
      <c r="CR218" s="19">
        <v>8</v>
      </c>
      <c r="CS218" s="19"/>
      <c r="CT218" s="40"/>
      <c r="CU218" s="19"/>
      <c r="CV218" s="19"/>
      <c r="CW218" s="19"/>
      <c r="CX218" s="19"/>
      <c r="CY218" s="19"/>
      <c r="CZ218" s="19"/>
      <c r="DA218" s="19"/>
      <c r="DB218" s="19"/>
      <c r="DC218" s="19"/>
      <c r="DD218" s="40"/>
      <c r="DE218" s="19"/>
      <c r="DF218" s="19"/>
      <c r="DG218" s="19"/>
      <c r="DH218" s="19"/>
      <c r="DI218" s="19"/>
      <c r="DJ218" s="19"/>
      <c r="DK218" s="19"/>
      <c r="DL218" s="19"/>
      <c r="DM218" s="40"/>
      <c r="DN218" s="19"/>
      <c r="DO218" s="19">
        <v>6.5</v>
      </c>
      <c r="DP218" s="19"/>
      <c r="DQ218" s="19"/>
      <c r="DR218" s="19"/>
      <c r="DS218" s="19"/>
      <c r="DT218" s="19"/>
      <c r="DU218" s="19"/>
      <c r="DV218" s="40"/>
      <c r="DW218" s="74">
        <f ca="1" t="shared" si="137"/>
        <v>5.05</v>
      </c>
      <c r="DX218" s="44">
        <f t="shared" si="138"/>
        <v>5</v>
      </c>
      <c r="DY218" s="44">
        <f ca="1" t="shared" si="139"/>
        <v>0.0499999999999998</v>
      </c>
      <c r="DZ218" s="19">
        <f t="shared" si="140"/>
        <v>16</v>
      </c>
      <c r="EA218" s="19">
        <f t="shared" si="141"/>
        <v>16</v>
      </c>
      <c r="EB218" s="45">
        <f t="shared" si="134"/>
        <v>0</v>
      </c>
      <c r="EC218" s="46">
        <f t="shared" si="142"/>
        <v>0</v>
      </c>
      <c r="ED218" s="19">
        <f t="shared" si="143"/>
        <v>74</v>
      </c>
      <c r="EE218" s="19">
        <f t="shared" si="144"/>
        <v>0</v>
      </c>
      <c r="EF218" s="19">
        <f t="shared" si="145"/>
        <v>8</v>
      </c>
      <c r="EG218" s="19">
        <f t="shared" si="146"/>
        <v>0</v>
      </c>
    </row>
    <row r="219" customFormat="1" hidden="1" customHeight="1" spans="1:137">
      <c r="A219" s="32">
        <f t="shared" si="147"/>
        <v>217</v>
      </c>
      <c r="B219" s="31" t="s">
        <v>464</v>
      </c>
      <c r="C219" s="32" t="s">
        <v>52</v>
      </c>
      <c r="D219" s="33" t="s">
        <v>110</v>
      </c>
      <c r="E219" s="33" t="s">
        <v>115</v>
      </c>
      <c r="F219" s="33" t="s">
        <v>128</v>
      </c>
      <c r="G219" s="68">
        <v>45174</v>
      </c>
      <c r="H219" s="59">
        <v>45292</v>
      </c>
      <c r="I219" s="59">
        <v>45658</v>
      </c>
      <c r="J219" s="19">
        <v>16</v>
      </c>
      <c r="K219" s="19">
        <f t="shared" si="135"/>
        <v>5</v>
      </c>
      <c r="L219" s="19">
        <v>4</v>
      </c>
      <c r="M219" s="73">
        <f t="shared" si="148"/>
        <v>1</v>
      </c>
      <c r="N219" s="19"/>
      <c r="O219" s="38">
        <v>1</v>
      </c>
      <c r="P219" s="39"/>
      <c r="Q219" s="19"/>
      <c r="R219" s="19"/>
      <c r="S219" s="19">
        <v>16</v>
      </c>
      <c r="T219" s="19"/>
      <c r="U219" s="19"/>
      <c r="V219" s="19"/>
      <c r="W219" s="40"/>
      <c r="X219" s="19">
        <v>1</v>
      </c>
      <c r="Y219" s="39"/>
      <c r="Z219" s="19"/>
      <c r="AA219" s="19"/>
      <c r="AB219" s="19"/>
      <c r="AC219" s="19"/>
      <c r="AD219" s="19"/>
      <c r="AE219" s="19"/>
      <c r="AF219" s="40"/>
      <c r="AG219" s="41">
        <f t="shared" si="105"/>
        <v>2</v>
      </c>
      <c r="AH219" s="41">
        <f t="shared" si="149"/>
        <v>-1</v>
      </c>
      <c r="AI219" s="41">
        <f t="shared" si="150"/>
        <v>-1</v>
      </c>
      <c r="AJ219" s="19">
        <v>0.5</v>
      </c>
      <c r="AK219" s="19"/>
      <c r="AL219" s="19">
        <v>1</v>
      </c>
      <c r="AM219" s="19"/>
      <c r="AN219" s="19">
        <v>8</v>
      </c>
      <c r="AO219" s="19"/>
      <c r="AP219" s="19">
        <v>8</v>
      </c>
      <c r="AQ219" s="19"/>
      <c r="AR219" s="40"/>
      <c r="AS219" s="19">
        <v>3</v>
      </c>
      <c r="AT219" s="19"/>
      <c r="AU219" s="19"/>
      <c r="AV219" s="19">
        <v>2</v>
      </c>
      <c r="AW219" s="19"/>
      <c r="AX219" s="19"/>
      <c r="AY219" s="19"/>
      <c r="AZ219" s="19"/>
      <c r="BA219" s="40"/>
      <c r="BB219" s="19"/>
      <c r="BC219" s="19"/>
      <c r="BD219" s="19"/>
      <c r="BE219" s="19"/>
      <c r="BF219" s="19"/>
      <c r="BG219" s="19"/>
      <c r="BH219" s="19">
        <v>8</v>
      </c>
      <c r="BI219" s="19"/>
      <c r="BJ219" s="40"/>
      <c r="BK219" s="19"/>
      <c r="BL219" s="19"/>
      <c r="BM219" s="19"/>
      <c r="BN219" s="19"/>
      <c r="BO219" s="19">
        <v>8</v>
      </c>
      <c r="BP219" s="19"/>
      <c r="BQ219" s="19">
        <v>5</v>
      </c>
      <c r="BR219" s="19"/>
      <c r="BS219" s="40"/>
      <c r="BT219" s="19"/>
      <c r="BU219" s="19"/>
      <c r="BV219" s="19"/>
      <c r="BW219" s="19"/>
      <c r="BX219" s="19">
        <v>1</v>
      </c>
      <c r="BY219" s="19"/>
      <c r="BZ219" s="19"/>
      <c r="CA219" s="19"/>
      <c r="CB219" s="40"/>
      <c r="CC219" s="19">
        <v>0.5</v>
      </c>
      <c r="CD219" s="19">
        <v>1</v>
      </c>
      <c r="CE219" s="19"/>
      <c r="CF219" s="19"/>
      <c r="CG219" s="19">
        <v>4</v>
      </c>
      <c r="CH219" s="19"/>
      <c r="CI219" s="19"/>
      <c r="CJ219" s="19"/>
      <c r="CK219" s="40"/>
      <c r="CL219" s="19"/>
      <c r="CM219" s="19">
        <v>8</v>
      </c>
      <c r="CN219" s="19"/>
      <c r="CO219" s="19"/>
      <c r="CP219" s="19"/>
      <c r="CQ219" s="19"/>
      <c r="CR219" s="19"/>
      <c r="CS219" s="19">
        <v>4</v>
      </c>
      <c r="CT219" s="40"/>
      <c r="CU219" s="19"/>
      <c r="CV219" s="19"/>
      <c r="CW219" s="19" t="s">
        <v>60</v>
      </c>
      <c r="CX219" s="19"/>
      <c r="CY219" s="19"/>
      <c r="CZ219" s="19"/>
      <c r="DA219" s="19"/>
      <c r="DB219" s="19"/>
      <c r="DC219" s="19"/>
      <c r="DD219" s="40"/>
      <c r="DE219" s="19"/>
      <c r="DF219" s="19"/>
      <c r="DG219" s="19"/>
      <c r="DH219" s="19"/>
      <c r="DI219" s="19"/>
      <c r="DJ219" s="19"/>
      <c r="DK219" s="19"/>
      <c r="DL219" s="19" t="s">
        <v>73</v>
      </c>
      <c r="DM219" s="40"/>
      <c r="DN219" s="19"/>
      <c r="DO219" s="19">
        <v>3</v>
      </c>
      <c r="DP219" s="19"/>
      <c r="DQ219" s="19"/>
      <c r="DR219" s="19"/>
      <c r="DS219" s="19"/>
      <c r="DT219" s="19"/>
      <c r="DU219" s="19">
        <v>0.5</v>
      </c>
      <c r="DV219" s="40"/>
      <c r="DW219" s="74">
        <f ca="1" t="shared" si="137"/>
        <v>5.05</v>
      </c>
      <c r="DX219" s="44">
        <f t="shared" si="138"/>
        <v>5</v>
      </c>
      <c r="DY219" s="44">
        <f ca="1" t="shared" si="139"/>
        <v>0.0499999999999998</v>
      </c>
      <c r="DZ219" s="19">
        <f t="shared" si="140"/>
        <v>21</v>
      </c>
      <c r="EA219" s="19">
        <f t="shared" si="141"/>
        <v>37</v>
      </c>
      <c r="EB219" s="45">
        <f t="shared" si="134"/>
        <v>0</v>
      </c>
      <c r="EC219" s="46">
        <f t="shared" si="142"/>
        <v>0</v>
      </c>
      <c r="ED219" s="19">
        <f t="shared" si="143"/>
        <v>20</v>
      </c>
      <c r="EE219" s="19">
        <f t="shared" si="144"/>
        <v>1</v>
      </c>
      <c r="EF219" s="19">
        <f t="shared" si="145"/>
        <v>2</v>
      </c>
      <c r="EG219" s="19">
        <f t="shared" si="146"/>
        <v>5</v>
      </c>
    </row>
    <row r="220" customFormat="1" hidden="1" customHeight="1" spans="1:137">
      <c r="A220" s="32">
        <f t="shared" si="147"/>
        <v>218</v>
      </c>
      <c r="B220" s="31" t="s">
        <v>465</v>
      </c>
      <c r="C220" s="32" t="s">
        <v>52</v>
      </c>
      <c r="D220" s="33" t="s">
        <v>149</v>
      </c>
      <c r="E220" s="33" t="s">
        <v>405</v>
      </c>
      <c r="F220" s="33" t="s">
        <v>132</v>
      </c>
      <c r="G220" s="68">
        <v>45181</v>
      </c>
      <c r="H220" s="59">
        <v>45292</v>
      </c>
      <c r="I220" s="59">
        <v>45658</v>
      </c>
      <c r="J220" s="19">
        <v>4</v>
      </c>
      <c r="K220" s="19">
        <f t="shared" si="135"/>
        <v>5</v>
      </c>
      <c r="L220" s="19">
        <v>4</v>
      </c>
      <c r="M220" s="73">
        <f t="shared" si="148"/>
        <v>1</v>
      </c>
      <c r="N220" s="19"/>
      <c r="O220" s="38">
        <v>2</v>
      </c>
      <c r="P220" s="39"/>
      <c r="Q220" s="19"/>
      <c r="R220" s="19"/>
      <c r="S220" s="19"/>
      <c r="T220" s="19"/>
      <c r="U220" s="19"/>
      <c r="V220" s="19"/>
      <c r="W220" s="40"/>
      <c r="X220" s="19"/>
      <c r="Y220" s="39"/>
      <c r="Z220" s="19"/>
      <c r="AA220" s="19"/>
      <c r="AB220" s="19"/>
      <c r="AC220" s="19"/>
      <c r="AD220" s="19"/>
      <c r="AE220" s="19"/>
      <c r="AF220" s="40"/>
      <c r="AG220" s="41">
        <f t="shared" si="105"/>
        <v>2</v>
      </c>
      <c r="AH220" s="41">
        <f t="shared" si="149"/>
        <v>-1</v>
      </c>
      <c r="AI220" s="41">
        <f t="shared" si="150"/>
        <v>-1</v>
      </c>
      <c r="AJ220" s="19"/>
      <c r="AK220" s="19"/>
      <c r="AL220" s="19"/>
      <c r="AM220" s="19"/>
      <c r="AN220" s="19"/>
      <c r="AO220" s="19"/>
      <c r="AP220" s="19"/>
      <c r="AQ220" s="19"/>
      <c r="AR220" s="40"/>
      <c r="AS220" s="19"/>
      <c r="AT220" s="19"/>
      <c r="AU220" s="19"/>
      <c r="AV220" s="19"/>
      <c r="AW220" s="19">
        <v>8</v>
      </c>
      <c r="AX220" s="19"/>
      <c r="AY220" s="19">
        <v>8</v>
      </c>
      <c r="AZ220" s="19"/>
      <c r="BA220" s="40"/>
      <c r="BB220" s="19">
        <v>1</v>
      </c>
      <c r="BC220" s="19"/>
      <c r="BD220" s="19"/>
      <c r="BE220" s="19"/>
      <c r="BF220" s="19">
        <v>4</v>
      </c>
      <c r="BG220" s="19">
        <v>4</v>
      </c>
      <c r="BH220" s="19"/>
      <c r="BI220" s="19"/>
      <c r="BJ220" s="40"/>
      <c r="BK220" s="19">
        <v>0.5</v>
      </c>
      <c r="BL220" s="19"/>
      <c r="BM220" s="19"/>
      <c r="BN220" s="19"/>
      <c r="BO220" s="19"/>
      <c r="BP220" s="19">
        <v>8</v>
      </c>
      <c r="BQ220" s="19"/>
      <c r="BR220" s="19"/>
      <c r="BS220" s="40"/>
      <c r="BT220" s="19"/>
      <c r="BU220" s="19"/>
      <c r="BV220" s="19"/>
      <c r="BW220" s="19"/>
      <c r="BX220" s="19"/>
      <c r="BY220" s="19">
        <v>8</v>
      </c>
      <c r="BZ220" s="19"/>
      <c r="CA220" s="19"/>
      <c r="CB220" s="40"/>
      <c r="CC220" s="19"/>
      <c r="CD220" s="19"/>
      <c r="CE220" s="19"/>
      <c r="CF220" s="19"/>
      <c r="CG220" s="19"/>
      <c r="CH220" s="19">
        <v>16</v>
      </c>
      <c r="CI220" s="19">
        <v>8</v>
      </c>
      <c r="CJ220" s="19"/>
      <c r="CK220" s="40"/>
      <c r="CL220" s="19">
        <v>2</v>
      </c>
      <c r="CM220" s="19"/>
      <c r="CN220" s="19"/>
      <c r="CO220" s="19"/>
      <c r="CP220" s="19">
        <v>8</v>
      </c>
      <c r="CQ220" s="19"/>
      <c r="CR220" s="19">
        <v>8</v>
      </c>
      <c r="CS220" s="19"/>
      <c r="CT220" s="40"/>
      <c r="CU220" s="19"/>
      <c r="CV220" s="19"/>
      <c r="CW220" s="19"/>
      <c r="CX220" s="19"/>
      <c r="CY220" s="19"/>
      <c r="CZ220" s="19"/>
      <c r="DA220" s="19" t="s">
        <v>60</v>
      </c>
      <c r="DB220" s="19"/>
      <c r="DC220" s="19"/>
      <c r="DD220" s="40"/>
      <c r="DE220" s="19"/>
      <c r="DF220" s="19"/>
      <c r="DG220" s="19"/>
      <c r="DH220" s="19"/>
      <c r="DI220" s="19"/>
      <c r="DJ220" s="19"/>
      <c r="DK220" s="19"/>
      <c r="DL220" s="19"/>
      <c r="DM220" s="40"/>
      <c r="DN220" s="19"/>
      <c r="DO220" s="19"/>
      <c r="DP220" s="19"/>
      <c r="DQ220" s="19"/>
      <c r="DR220" s="19"/>
      <c r="DS220" s="19"/>
      <c r="DT220" s="19"/>
      <c r="DU220" s="19"/>
      <c r="DV220" s="40"/>
      <c r="DW220" s="74">
        <f ca="1" t="shared" si="137"/>
        <v>5.05</v>
      </c>
      <c r="DX220" s="44">
        <f t="shared" si="138"/>
        <v>4.5</v>
      </c>
      <c r="DY220" s="44">
        <f ca="1" t="shared" si="139"/>
        <v>0.55</v>
      </c>
      <c r="DZ220" s="19">
        <f t="shared" si="140"/>
        <v>68</v>
      </c>
      <c r="EA220" s="19">
        <f t="shared" si="141"/>
        <v>20</v>
      </c>
      <c r="EB220" s="45">
        <f t="shared" si="134"/>
        <v>8</v>
      </c>
      <c r="EC220" s="46">
        <f t="shared" si="142"/>
        <v>52</v>
      </c>
      <c r="ED220" s="19">
        <f t="shared" si="143"/>
        <v>0</v>
      </c>
      <c r="EE220" s="19">
        <f t="shared" si="144"/>
        <v>0</v>
      </c>
      <c r="EF220" s="19">
        <f t="shared" si="145"/>
        <v>0</v>
      </c>
      <c r="EG220" s="19">
        <f t="shared" si="146"/>
        <v>0</v>
      </c>
    </row>
    <row r="221" customFormat="1" customHeight="1" spans="1:137">
      <c r="A221" s="32">
        <f t="shared" si="147"/>
        <v>219</v>
      </c>
      <c r="B221" s="31" t="s">
        <v>466</v>
      </c>
      <c r="C221" s="32" t="s">
        <v>286</v>
      </c>
      <c r="D221" s="33" t="s">
        <v>312</v>
      </c>
      <c r="E221" s="33" t="s">
        <v>319</v>
      </c>
      <c r="F221" s="33" t="s">
        <v>315</v>
      </c>
      <c r="G221" s="68">
        <v>45187</v>
      </c>
      <c r="H221" s="59">
        <v>45292</v>
      </c>
      <c r="I221" s="59">
        <v>45658</v>
      </c>
      <c r="J221" s="19">
        <v>0</v>
      </c>
      <c r="K221" s="19">
        <f t="shared" si="135"/>
        <v>5</v>
      </c>
      <c r="L221" s="19">
        <v>5</v>
      </c>
      <c r="M221" s="73">
        <f t="shared" si="148"/>
        <v>0</v>
      </c>
      <c r="N221" s="19"/>
      <c r="O221" s="38">
        <v>3</v>
      </c>
      <c r="P221" s="39"/>
      <c r="Q221" s="19"/>
      <c r="R221" s="19"/>
      <c r="S221" s="19"/>
      <c r="T221" s="19"/>
      <c r="U221" s="19"/>
      <c r="V221" s="19"/>
      <c r="W221" s="40"/>
      <c r="X221" s="19">
        <v>2</v>
      </c>
      <c r="Y221" s="39">
        <v>36</v>
      </c>
      <c r="Z221" s="19"/>
      <c r="AA221" s="19"/>
      <c r="AB221" s="19">
        <v>12</v>
      </c>
      <c r="AC221" s="19"/>
      <c r="AD221" s="19">
        <v>12</v>
      </c>
      <c r="AE221" s="19"/>
      <c r="AF221" s="40"/>
      <c r="AG221" s="41">
        <f t="shared" si="105"/>
        <v>5</v>
      </c>
      <c r="AH221" s="41">
        <f t="shared" si="149"/>
        <v>-5</v>
      </c>
      <c r="AI221" s="41">
        <f t="shared" si="150"/>
        <v>-5</v>
      </c>
      <c r="AJ221" s="19"/>
      <c r="AK221" s="19"/>
      <c r="AL221" s="19"/>
      <c r="AM221" s="19"/>
      <c r="AN221" s="19">
        <v>8</v>
      </c>
      <c r="AO221" s="19"/>
      <c r="AP221" s="19">
        <v>8</v>
      </c>
      <c r="AQ221" s="19"/>
      <c r="AR221" s="40"/>
      <c r="AS221" s="19"/>
      <c r="AT221" s="19">
        <v>8</v>
      </c>
      <c r="AU221" s="19"/>
      <c r="AV221" s="19"/>
      <c r="AW221" s="19">
        <v>32</v>
      </c>
      <c r="AX221" s="19"/>
      <c r="AY221" s="19">
        <v>32</v>
      </c>
      <c r="AZ221" s="19"/>
      <c r="BA221" s="40"/>
      <c r="BB221" s="19"/>
      <c r="BC221" s="19">
        <v>24</v>
      </c>
      <c r="BD221" s="19"/>
      <c r="BE221" s="19"/>
      <c r="BF221" s="19">
        <v>24</v>
      </c>
      <c r="BG221" s="19"/>
      <c r="BH221" s="19">
        <v>24</v>
      </c>
      <c r="BI221" s="19"/>
      <c r="BJ221" s="40"/>
      <c r="BK221" s="19"/>
      <c r="BL221" s="19"/>
      <c r="BM221" s="19"/>
      <c r="BN221" s="19"/>
      <c r="BO221" s="19">
        <v>4</v>
      </c>
      <c r="BP221" s="19"/>
      <c r="BQ221" s="19">
        <v>4</v>
      </c>
      <c r="BR221" s="19"/>
      <c r="BS221" s="40"/>
      <c r="BT221" s="19"/>
      <c r="BU221" s="19"/>
      <c r="BV221" s="19"/>
      <c r="BW221" s="19"/>
      <c r="BX221" s="19">
        <v>8</v>
      </c>
      <c r="BY221" s="19"/>
      <c r="BZ221" s="19">
        <v>8</v>
      </c>
      <c r="CA221" s="19"/>
      <c r="CB221" s="40"/>
      <c r="CC221" s="19"/>
      <c r="CD221" s="19"/>
      <c r="CE221" s="19"/>
      <c r="CF221" s="19"/>
      <c r="CG221" s="19">
        <v>20</v>
      </c>
      <c r="CH221" s="19"/>
      <c r="CI221" s="19">
        <v>20</v>
      </c>
      <c r="CJ221" s="19"/>
      <c r="CK221" s="40"/>
      <c r="CL221" s="19"/>
      <c r="CM221" s="39">
        <v>20</v>
      </c>
      <c r="CN221" s="19"/>
      <c r="CO221" s="19"/>
      <c r="CP221" s="19">
        <v>24</v>
      </c>
      <c r="CQ221" s="19"/>
      <c r="CR221" s="19">
        <v>24</v>
      </c>
      <c r="CS221" s="19"/>
      <c r="CT221" s="40"/>
      <c r="CU221" s="19"/>
      <c r="CV221" s="19"/>
      <c r="CW221" s="19"/>
      <c r="CX221" s="19"/>
      <c r="CY221" s="19"/>
      <c r="CZ221" s="19"/>
      <c r="DA221" s="19"/>
      <c r="DB221" s="19"/>
      <c r="DC221" s="19"/>
      <c r="DD221" s="40"/>
      <c r="DE221" s="19"/>
      <c r="DF221" s="19">
        <v>8</v>
      </c>
      <c r="DG221" s="19"/>
      <c r="DH221" s="19"/>
      <c r="DI221" s="19"/>
      <c r="DJ221" s="19"/>
      <c r="DK221" s="19"/>
      <c r="DL221" s="19"/>
      <c r="DM221" s="40"/>
      <c r="DN221" s="19"/>
      <c r="DO221" s="19">
        <v>24</v>
      </c>
      <c r="DP221" s="19"/>
      <c r="DQ221" s="19"/>
      <c r="DR221" s="19"/>
      <c r="DS221" s="19"/>
      <c r="DT221" s="19"/>
      <c r="DU221" s="19"/>
      <c r="DV221" s="40"/>
      <c r="DW221" s="74">
        <f ca="1" t="shared" si="137"/>
        <v>5.05</v>
      </c>
      <c r="DX221" s="44">
        <f t="shared" si="138"/>
        <v>5</v>
      </c>
      <c r="DY221" s="44">
        <f ca="1" t="shared" si="139"/>
        <v>0.0499999999999998</v>
      </c>
      <c r="DZ221" s="19">
        <f t="shared" si="140"/>
        <v>132</v>
      </c>
      <c r="EA221" s="19">
        <f t="shared" si="141"/>
        <v>132</v>
      </c>
      <c r="EB221" s="45">
        <f t="shared" si="134"/>
        <v>0</v>
      </c>
      <c r="EC221" s="46">
        <f t="shared" si="142"/>
        <v>0</v>
      </c>
      <c r="ED221" s="19">
        <f t="shared" si="143"/>
        <v>120</v>
      </c>
      <c r="EE221" s="19">
        <f t="shared" si="144"/>
        <v>0</v>
      </c>
      <c r="EF221" s="19">
        <f t="shared" si="145"/>
        <v>0</v>
      </c>
      <c r="EG221" s="19">
        <f t="shared" si="146"/>
        <v>0</v>
      </c>
    </row>
    <row r="222" customFormat="1" hidden="1" customHeight="1" spans="1:137">
      <c r="A222" s="32">
        <f t="shared" si="147"/>
        <v>220</v>
      </c>
      <c r="B222" s="31" t="s">
        <v>467</v>
      </c>
      <c r="C222" s="32" t="s">
        <v>52</v>
      </c>
      <c r="D222" s="33" t="s">
        <v>149</v>
      </c>
      <c r="E222" s="33" t="s">
        <v>405</v>
      </c>
      <c r="F222" s="33" t="s">
        <v>139</v>
      </c>
      <c r="G222" s="68">
        <v>45222</v>
      </c>
      <c r="H222" s="59">
        <v>45292</v>
      </c>
      <c r="I222" s="59">
        <v>45658</v>
      </c>
      <c r="J222" s="19">
        <v>8</v>
      </c>
      <c r="K222" s="19">
        <f t="shared" si="135"/>
        <v>5</v>
      </c>
      <c r="L222" s="19">
        <v>5</v>
      </c>
      <c r="M222" s="73">
        <f t="shared" si="148"/>
        <v>0</v>
      </c>
      <c r="N222" s="19"/>
      <c r="O222" s="38">
        <v>3</v>
      </c>
      <c r="P222" s="39"/>
      <c r="Q222" s="19"/>
      <c r="R222" s="19"/>
      <c r="S222" s="19"/>
      <c r="T222" s="19"/>
      <c r="U222" s="19"/>
      <c r="V222" s="19"/>
      <c r="W222" s="40"/>
      <c r="X222" s="19"/>
      <c r="Y222" s="39"/>
      <c r="Z222" s="19"/>
      <c r="AA222" s="19"/>
      <c r="AB222" s="19">
        <v>8</v>
      </c>
      <c r="AC222" s="19"/>
      <c r="AD222" s="19">
        <v>8</v>
      </c>
      <c r="AE222" s="19"/>
      <c r="AF222" s="40"/>
      <c r="AG222" s="41">
        <f t="shared" si="105"/>
        <v>3</v>
      </c>
      <c r="AH222" s="41">
        <f t="shared" si="149"/>
        <v>-3</v>
      </c>
      <c r="AI222" s="41">
        <f t="shared" si="150"/>
        <v>-3</v>
      </c>
      <c r="AJ222" s="19"/>
      <c r="AK222" s="19"/>
      <c r="AL222" s="19"/>
      <c r="AM222" s="19"/>
      <c r="AN222" s="19">
        <v>8</v>
      </c>
      <c r="AO222" s="19"/>
      <c r="AP222" s="19">
        <v>8</v>
      </c>
      <c r="AQ222" s="19"/>
      <c r="AR222" s="40"/>
      <c r="AS222" s="19"/>
      <c r="AT222" s="19"/>
      <c r="AU222" s="19"/>
      <c r="AV222" s="19"/>
      <c r="AW222" s="19">
        <v>8</v>
      </c>
      <c r="AX222" s="19"/>
      <c r="AY222" s="19"/>
      <c r="AZ222" s="19"/>
      <c r="BA222" s="40"/>
      <c r="BB222" s="19">
        <v>1.5</v>
      </c>
      <c r="BC222" s="19"/>
      <c r="BD222" s="19"/>
      <c r="BE222" s="19"/>
      <c r="BF222" s="19"/>
      <c r="BG222" s="19"/>
      <c r="BH222" s="19">
        <v>8</v>
      </c>
      <c r="BI222" s="19"/>
      <c r="BJ222" s="40"/>
      <c r="BK222" s="19">
        <v>0.5</v>
      </c>
      <c r="BL222" s="19">
        <v>0.5</v>
      </c>
      <c r="BM222" s="19"/>
      <c r="BN222" s="19"/>
      <c r="BO222" s="19">
        <v>8</v>
      </c>
      <c r="BP222" s="19"/>
      <c r="BQ222" s="19"/>
      <c r="BR222" s="19"/>
      <c r="BS222" s="40"/>
      <c r="BT222" s="19"/>
      <c r="BU222" s="19"/>
      <c r="BV222" s="19"/>
      <c r="BW222" s="19"/>
      <c r="BX222" s="19"/>
      <c r="BY222" s="19"/>
      <c r="BZ222" s="19"/>
      <c r="CA222" s="19"/>
      <c r="CB222" s="40"/>
      <c r="CC222" s="19"/>
      <c r="CD222" s="19"/>
      <c r="CE222" s="19"/>
      <c r="CF222" s="19"/>
      <c r="CG222" s="19"/>
      <c r="CH222" s="19"/>
      <c r="CI222" s="19">
        <v>16</v>
      </c>
      <c r="CJ222" s="19"/>
      <c r="CK222" s="40"/>
      <c r="CL222" s="19"/>
      <c r="CM222" s="19"/>
      <c r="CN222" s="19"/>
      <c r="CO222" s="19"/>
      <c r="CP222" s="19"/>
      <c r="CQ222" s="19"/>
      <c r="CR222" s="19"/>
      <c r="CS222" s="19"/>
      <c r="CT222" s="40"/>
      <c r="CU222" s="19"/>
      <c r="CV222" s="19"/>
      <c r="CW222" s="19"/>
      <c r="CX222" s="19"/>
      <c r="CY222" s="19"/>
      <c r="CZ222" s="19"/>
      <c r="DA222" s="19"/>
      <c r="DB222" s="19"/>
      <c r="DC222" s="19"/>
      <c r="DD222" s="40"/>
      <c r="DE222" s="19"/>
      <c r="DF222" s="19"/>
      <c r="DG222" s="19"/>
      <c r="DH222" s="19"/>
      <c r="DI222" s="19">
        <v>16</v>
      </c>
      <c r="DJ222" s="19"/>
      <c r="DK222" s="19"/>
      <c r="DL222" s="19"/>
      <c r="DM222" s="40"/>
      <c r="DN222" s="19"/>
      <c r="DO222" s="19"/>
      <c r="DP222" s="19"/>
      <c r="DQ222" s="19"/>
      <c r="DR222" s="19"/>
      <c r="DS222" s="19"/>
      <c r="DT222" s="19"/>
      <c r="DU222" s="19"/>
      <c r="DV222" s="40"/>
      <c r="DW222" s="74">
        <f ca="1" t="shared" si="137"/>
        <v>5.05</v>
      </c>
      <c r="DX222" s="44">
        <f t="shared" si="138"/>
        <v>5</v>
      </c>
      <c r="DY222" s="44">
        <f ca="1" t="shared" si="139"/>
        <v>0.0499999999999998</v>
      </c>
      <c r="DZ222" s="19">
        <f t="shared" si="140"/>
        <v>40</v>
      </c>
      <c r="EA222" s="19">
        <f t="shared" si="141"/>
        <v>48</v>
      </c>
      <c r="EB222" s="45">
        <f t="shared" si="134"/>
        <v>0</v>
      </c>
      <c r="EC222" s="46">
        <f t="shared" si="142"/>
        <v>0</v>
      </c>
      <c r="ED222" s="19">
        <f t="shared" si="143"/>
        <v>0.5</v>
      </c>
      <c r="EE222" s="19">
        <f t="shared" si="144"/>
        <v>0</v>
      </c>
      <c r="EF222" s="19">
        <f t="shared" si="145"/>
        <v>0</v>
      </c>
      <c r="EG222" s="19">
        <f t="shared" si="146"/>
        <v>0</v>
      </c>
    </row>
    <row r="223" customFormat="1" hidden="1" customHeight="1" spans="1:137">
      <c r="A223" s="32">
        <f t="shared" si="147"/>
        <v>221</v>
      </c>
      <c r="B223" s="31" t="s">
        <v>468</v>
      </c>
      <c r="C223" s="32" t="s">
        <v>404</v>
      </c>
      <c r="D223" s="33" t="s">
        <v>149</v>
      </c>
      <c r="E223" s="33" t="s">
        <v>405</v>
      </c>
      <c r="F223" s="33" t="s">
        <v>116</v>
      </c>
      <c r="G223" s="68">
        <v>45222</v>
      </c>
      <c r="H223" s="59">
        <v>45292</v>
      </c>
      <c r="I223" s="59">
        <v>45658</v>
      </c>
      <c r="J223" s="19">
        <v>0</v>
      </c>
      <c r="K223" s="19">
        <f t="shared" si="135"/>
        <v>5</v>
      </c>
      <c r="L223" s="19">
        <v>2</v>
      </c>
      <c r="M223" s="73">
        <f t="shared" si="148"/>
        <v>3</v>
      </c>
      <c r="N223" s="19"/>
      <c r="O223" s="38">
        <v>1</v>
      </c>
      <c r="P223" s="39"/>
      <c r="Q223" s="19"/>
      <c r="R223" s="19"/>
      <c r="S223" s="19"/>
      <c r="T223" s="19"/>
      <c r="U223" s="19"/>
      <c r="V223" s="19"/>
      <c r="W223" s="40"/>
      <c r="X223" s="19">
        <v>2</v>
      </c>
      <c r="Y223" s="39"/>
      <c r="Z223" s="19"/>
      <c r="AA223" s="19"/>
      <c r="AB223" s="19"/>
      <c r="AC223" s="19"/>
      <c r="AD223" s="19"/>
      <c r="AE223" s="19"/>
      <c r="AF223" s="40"/>
      <c r="AG223" s="41">
        <f t="shared" si="105"/>
        <v>3</v>
      </c>
      <c r="AH223" s="41">
        <f t="shared" si="149"/>
        <v>0</v>
      </c>
      <c r="AI223" s="41">
        <f t="shared" si="150"/>
        <v>0</v>
      </c>
      <c r="AJ223" s="19"/>
      <c r="AK223" s="19"/>
      <c r="AL223" s="19"/>
      <c r="AM223" s="19"/>
      <c r="AN223" s="19"/>
      <c r="AO223" s="19"/>
      <c r="AP223" s="19"/>
      <c r="AQ223" s="19"/>
      <c r="AR223" s="40"/>
      <c r="AS223" s="19"/>
      <c r="AT223" s="19"/>
      <c r="AU223" s="19"/>
      <c r="AV223" s="19"/>
      <c r="AW223" s="19"/>
      <c r="AX223" s="19">
        <v>8</v>
      </c>
      <c r="AY223" s="19"/>
      <c r="AZ223" s="19"/>
      <c r="BA223" s="40"/>
      <c r="BB223" s="19"/>
      <c r="BC223" s="19"/>
      <c r="BD223" s="19">
        <v>2</v>
      </c>
      <c r="BE223" s="19"/>
      <c r="BF223" s="19"/>
      <c r="BG223" s="19"/>
      <c r="BH223" s="19"/>
      <c r="BI223" s="19"/>
      <c r="BJ223" s="40"/>
      <c r="BK223" s="19"/>
      <c r="BL223" s="19"/>
      <c r="BM223" s="19">
        <v>3</v>
      </c>
      <c r="BN223" s="19"/>
      <c r="BO223" s="19"/>
      <c r="BP223" s="19">
        <v>8</v>
      </c>
      <c r="BQ223" s="19"/>
      <c r="BR223" s="19"/>
      <c r="BS223" s="40"/>
      <c r="BT223" s="19"/>
      <c r="BU223" s="19"/>
      <c r="BV223" s="19"/>
      <c r="BW223" s="19"/>
      <c r="BX223" s="19"/>
      <c r="BY223" s="19"/>
      <c r="BZ223" s="19"/>
      <c r="CA223" s="19"/>
      <c r="CB223" s="40"/>
      <c r="CC223" s="19"/>
      <c r="CD223" s="19"/>
      <c r="CE223" s="19"/>
      <c r="CF223" s="19"/>
      <c r="CG223" s="19"/>
      <c r="CH223" s="19">
        <v>8</v>
      </c>
      <c r="CI223" s="19"/>
      <c r="CJ223" s="19"/>
      <c r="CK223" s="40"/>
      <c r="CL223" s="19"/>
      <c r="CM223" s="19"/>
      <c r="CN223" s="19"/>
      <c r="CO223" s="19"/>
      <c r="CP223" s="19"/>
      <c r="CQ223" s="19">
        <v>8</v>
      </c>
      <c r="CR223" s="19"/>
      <c r="CS223" s="19"/>
      <c r="CT223" s="40"/>
      <c r="CU223" s="19"/>
      <c r="CV223" s="19"/>
      <c r="CW223" s="19"/>
      <c r="CX223" s="19"/>
      <c r="CY223" s="19"/>
      <c r="CZ223" s="19"/>
      <c r="DA223" s="19"/>
      <c r="DB223" s="19"/>
      <c r="DC223" s="19"/>
      <c r="DD223" s="40"/>
      <c r="DE223" s="19"/>
      <c r="DF223" s="19"/>
      <c r="DG223" s="19"/>
      <c r="DH223" s="19"/>
      <c r="DI223" s="19"/>
      <c r="DJ223" s="19"/>
      <c r="DK223" s="19"/>
      <c r="DL223" s="19"/>
      <c r="DM223" s="40"/>
      <c r="DN223" s="19"/>
      <c r="DO223" s="19"/>
      <c r="DP223" s="19">
        <v>1</v>
      </c>
      <c r="DQ223" s="19"/>
      <c r="DR223" s="19"/>
      <c r="DS223" s="19"/>
      <c r="DT223" s="19"/>
      <c r="DU223" s="19"/>
      <c r="DV223" s="40"/>
      <c r="DW223" s="74">
        <f ca="1" t="shared" si="137"/>
        <v>5.05</v>
      </c>
      <c r="DX223" s="44">
        <f t="shared" si="138"/>
        <v>0</v>
      </c>
      <c r="DY223" s="44">
        <f ca="1" t="shared" si="139"/>
        <v>5.05</v>
      </c>
      <c r="DZ223" s="19">
        <f t="shared" si="140"/>
        <v>32</v>
      </c>
      <c r="EA223" s="19">
        <f t="shared" si="141"/>
        <v>0</v>
      </c>
      <c r="EB223" s="45">
        <f t="shared" si="134"/>
        <v>0</v>
      </c>
      <c r="EC223" s="46">
        <f t="shared" si="142"/>
        <v>24</v>
      </c>
      <c r="ED223" s="19">
        <f t="shared" si="143"/>
        <v>0</v>
      </c>
      <c r="EE223" s="19">
        <f t="shared" si="144"/>
        <v>6</v>
      </c>
      <c r="EF223" s="19">
        <f t="shared" si="145"/>
        <v>0</v>
      </c>
      <c r="EG223" s="19">
        <f t="shared" si="146"/>
        <v>0</v>
      </c>
    </row>
    <row r="224" customFormat="1" customHeight="1" spans="1:137">
      <c r="A224" s="32">
        <f t="shared" si="147"/>
        <v>222</v>
      </c>
      <c r="B224" s="31" t="s">
        <v>469</v>
      </c>
      <c r="C224" s="32" t="s">
        <v>286</v>
      </c>
      <c r="D224" s="33" t="s">
        <v>289</v>
      </c>
      <c r="E224" s="33" t="s">
        <v>296</v>
      </c>
      <c r="F224" s="33" t="s">
        <v>298</v>
      </c>
      <c r="G224" s="68">
        <v>45222</v>
      </c>
      <c r="H224" s="59">
        <v>45292</v>
      </c>
      <c r="I224" s="59">
        <v>45658</v>
      </c>
      <c r="J224" s="19">
        <v>0</v>
      </c>
      <c r="K224" s="19">
        <f t="shared" si="135"/>
        <v>5</v>
      </c>
      <c r="L224" s="19">
        <v>4</v>
      </c>
      <c r="M224" s="73">
        <f t="shared" si="148"/>
        <v>1</v>
      </c>
      <c r="N224" s="19"/>
      <c r="O224" s="38">
        <v>2</v>
      </c>
      <c r="P224" s="39"/>
      <c r="Q224" s="19"/>
      <c r="R224" s="19"/>
      <c r="S224" s="19"/>
      <c r="T224" s="19"/>
      <c r="U224" s="19"/>
      <c r="V224" s="19"/>
      <c r="W224" s="40"/>
      <c r="X224" s="19"/>
      <c r="Y224" s="39"/>
      <c r="Z224" s="19"/>
      <c r="AA224" s="19"/>
      <c r="AB224" s="19"/>
      <c r="AC224" s="19"/>
      <c r="AD224" s="19"/>
      <c r="AE224" s="19"/>
      <c r="AF224" s="40"/>
      <c r="AG224" s="41">
        <f t="shared" si="105"/>
        <v>2</v>
      </c>
      <c r="AH224" s="41">
        <f t="shared" si="149"/>
        <v>-1</v>
      </c>
      <c r="AI224" s="41">
        <f t="shared" si="150"/>
        <v>-1</v>
      </c>
      <c r="AJ224" s="19"/>
      <c r="AK224" s="19"/>
      <c r="AL224" s="19"/>
      <c r="AM224" s="19"/>
      <c r="AN224" s="19"/>
      <c r="AO224" s="19"/>
      <c r="AP224" s="19"/>
      <c r="AQ224" s="19"/>
      <c r="AR224" s="40"/>
      <c r="AS224" s="19"/>
      <c r="AT224" s="19"/>
      <c r="AU224" s="19"/>
      <c r="AV224" s="19"/>
      <c r="AW224" s="19"/>
      <c r="AX224" s="19"/>
      <c r="AY224" s="19"/>
      <c r="AZ224" s="19"/>
      <c r="BA224" s="40"/>
      <c r="BB224" s="19">
        <v>3.5</v>
      </c>
      <c r="BC224" s="19"/>
      <c r="BD224" s="19"/>
      <c r="BE224" s="19">
        <v>2</v>
      </c>
      <c r="BF224" s="19"/>
      <c r="BG224" s="19"/>
      <c r="BH224" s="19"/>
      <c r="BI224" s="19"/>
      <c r="BJ224" s="40"/>
      <c r="BK224" s="19"/>
      <c r="BL224" s="19">
        <v>8</v>
      </c>
      <c r="BM224" s="19"/>
      <c r="BN224" s="19"/>
      <c r="BO224" s="19"/>
      <c r="BP224" s="19"/>
      <c r="BQ224" s="19"/>
      <c r="BR224" s="19"/>
      <c r="BS224" s="40"/>
      <c r="BT224" s="19"/>
      <c r="BU224" s="19"/>
      <c r="BV224" s="19"/>
      <c r="BW224" s="19"/>
      <c r="BX224" s="19"/>
      <c r="BY224" s="19"/>
      <c r="BZ224" s="19">
        <v>16</v>
      </c>
      <c r="CA224" s="19"/>
      <c r="CB224" s="40"/>
      <c r="CC224" s="19"/>
      <c r="CD224" s="19">
        <v>8</v>
      </c>
      <c r="CE224" s="19"/>
      <c r="CF224" s="19"/>
      <c r="CG224" s="19">
        <v>32</v>
      </c>
      <c r="CH224" s="19"/>
      <c r="CI224" s="19">
        <v>16</v>
      </c>
      <c r="CJ224" s="19"/>
      <c r="CK224" s="40"/>
      <c r="CL224" s="19"/>
      <c r="CM224" s="19"/>
      <c r="CN224" s="19"/>
      <c r="CO224" s="19"/>
      <c r="CP224" s="19"/>
      <c r="CQ224" s="19"/>
      <c r="CR224" s="19"/>
      <c r="CS224" s="19"/>
      <c r="CT224" s="40"/>
      <c r="CU224" s="19"/>
      <c r="CV224" s="19"/>
      <c r="CW224" s="19"/>
      <c r="CX224" s="19"/>
      <c r="CY224" s="19"/>
      <c r="CZ224" s="19"/>
      <c r="DA224" s="19"/>
      <c r="DB224" s="19"/>
      <c r="DC224" s="19"/>
      <c r="DD224" s="40"/>
      <c r="DE224" s="19"/>
      <c r="DF224" s="19"/>
      <c r="DG224" s="19"/>
      <c r="DH224" s="19"/>
      <c r="DI224" s="19"/>
      <c r="DJ224" s="19"/>
      <c r="DK224" s="19"/>
      <c r="DL224" s="19"/>
      <c r="DM224" s="40"/>
      <c r="DN224" s="19">
        <v>0.5</v>
      </c>
      <c r="DO224" s="19"/>
      <c r="DP224" s="19"/>
      <c r="DQ224" s="19"/>
      <c r="DR224" s="19"/>
      <c r="DS224" s="19"/>
      <c r="DT224" s="19"/>
      <c r="DU224" s="19"/>
      <c r="DV224" s="40"/>
      <c r="DW224" s="74">
        <f ca="1" t="shared" si="137"/>
        <v>5.05</v>
      </c>
      <c r="DX224" s="44">
        <f t="shared" si="138"/>
        <v>5</v>
      </c>
      <c r="DY224" s="44">
        <f ca="1" t="shared" si="139"/>
        <v>0.0499999999999998</v>
      </c>
      <c r="DZ224" s="19">
        <f t="shared" si="140"/>
        <v>32</v>
      </c>
      <c r="EA224" s="19">
        <f t="shared" si="141"/>
        <v>32</v>
      </c>
      <c r="EB224" s="45">
        <f t="shared" si="134"/>
        <v>0</v>
      </c>
      <c r="EC224" s="46">
        <f t="shared" si="142"/>
        <v>0</v>
      </c>
      <c r="ED224" s="19">
        <f t="shared" si="143"/>
        <v>16</v>
      </c>
      <c r="EE224" s="19">
        <f t="shared" si="144"/>
        <v>0</v>
      </c>
      <c r="EF224" s="19">
        <f t="shared" si="145"/>
        <v>2</v>
      </c>
      <c r="EG224" s="19">
        <f t="shared" si="146"/>
        <v>0</v>
      </c>
    </row>
    <row r="225" customFormat="1" customHeight="1" spans="1:137">
      <c r="A225" s="32">
        <f t="shared" si="147"/>
        <v>223</v>
      </c>
      <c r="B225" s="31" t="s">
        <v>470</v>
      </c>
      <c r="C225" s="32" t="s">
        <v>286</v>
      </c>
      <c r="D225" s="33" t="s">
        <v>289</v>
      </c>
      <c r="E225" s="33" t="s">
        <v>296</v>
      </c>
      <c r="F225" s="33" t="s">
        <v>298</v>
      </c>
      <c r="G225" s="68">
        <v>45229</v>
      </c>
      <c r="H225" s="59">
        <v>45292</v>
      </c>
      <c r="I225" s="59">
        <v>45658</v>
      </c>
      <c r="J225" s="19">
        <v>0</v>
      </c>
      <c r="K225" s="19">
        <f t="shared" si="135"/>
        <v>5</v>
      </c>
      <c r="L225" s="19">
        <v>5</v>
      </c>
      <c r="M225" s="73">
        <f t="shared" si="148"/>
        <v>0</v>
      </c>
      <c r="N225" s="19"/>
      <c r="O225" s="38">
        <v>4</v>
      </c>
      <c r="P225" s="39"/>
      <c r="Q225" s="19"/>
      <c r="R225" s="19">
        <v>3</v>
      </c>
      <c r="S225" s="19"/>
      <c r="T225" s="19"/>
      <c r="U225" s="19"/>
      <c r="V225" s="19"/>
      <c r="W225" s="40"/>
      <c r="X225" s="19">
        <v>1</v>
      </c>
      <c r="Y225" s="39"/>
      <c r="Z225" s="19"/>
      <c r="AA225" s="19"/>
      <c r="AB225" s="19"/>
      <c r="AC225" s="19"/>
      <c r="AD225" s="19"/>
      <c r="AE225" s="19"/>
      <c r="AF225" s="40"/>
      <c r="AG225" s="41">
        <f t="shared" si="105"/>
        <v>5</v>
      </c>
      <c r="AH225" s="41">
        <f t="shared" si="149"/>
        <v>-5</v>
      </c>
      <c r="AI225" s="41">
        <f t="shared" si="150"/>
        <v>-5</v>
      </c>
      <c r="AJ225" s="19"/>
      <c r="AK225" s="19"/>
      <c r="AL225" s="19"/>
      <c r="AM225" s="19"/>
      <c r="AN225" s="19"/>
      <c r="AO225" s="19"/>
      <c r="AP225" s="19"/>
      <c r="AQ225" s="19"/>
      <c r="AR225" s="40"/>
      <c r="AS225" s="19"/>
      <c r="AT225" s="19">
        <v>5</v>
      </c>
      <c r="AU225" s="19"/>
      <c r="AV225" s="19"/>
      <c r="AW225" s="19"/>
      <c r="AX225" s="19"/>
      <c r="AY225" s="19"/>
      <c r="AZ225" s="19"/>
      <c r="BA225" s="40"/>
      <c r="BB225" s="19"/>
      <c r="BC225" s="19"/>
      <c r="BD225" s="19"/>
      <c r="BE225" s="19"/>
      <c r="BF225" s="19"/>
      <c r="BG225" s="19"/>
      <c r="BH225" s="19"/>
      <c r="BI225" s="19"/>
      <c r="BJ225" s="40"/>
      <c r="BK225" s="19"/>
      <c r="BL225" s="19"/>
      <c r="BM225" s="19"/>
      <c r="BN225" s="19"/>
      <c r="BO225" s="19"/>
      <c r="BP225" s="19"/>
      <c r="BQ225" s="19"/>
      <c r="BR225" s="19"/>
      <c r="BS225" s="40"/>
      <c r="BT225" s="19"/>
      <c r="BU225" s="39">
        <v>3.5</v>
      </c>
      <c r="BV225" s="19"/>
      <c r="BW225" s="19"/>
      <c r="BX225" s="19"/>
      <c r="BY225" s="19"/>
      <c r="BZ225" s="19"/>
      <c r="CA225" s="19"/>
      <c r="CB225" s="40"/>
      <c r="CC225" s="19"/>
      <c r="CD225" s="19"/>
      <c r="CE225" s="19"/>
      <c r="CF225" s="19"/>
      <c r="CG225" s="19"/>
      <c r="CH225" s="19"/>
      <c r="CI225" s="19"/>
      <c r="CJ225" s="19"/>
      <c r="CK225" s="40"/>
      <c r="CL225" s="19"/>
      <c r="CM225" s="19"/>
      <c r="CN225" s="19"/>
      <c r="CO225" s="19"/>
      <c r="CP225" s="19"/>
      <c r="CQ225" s="19"/>
      <c r="CR225" s="19"/>
      <c r="CS225" s="19"/>
      <c r="CT225" s="40"/>
      <c r="CU225" s="19"/>
      <c r="CV225" s="19" t="s">
        <v>63</v>
      </c>
      <c r="CW225" s="19"/>
      <c r="CX225" s="19"/>
      <c r="CY225" s="19"/>
      <c r="CZ225" s="19"/>
      <c r="DA225" s="19"/>
      <c r="DB225" s="19"/>
      <c r="DC225" s="19"/>
      <c r="DD225" s="40"/>
      <c r="DE225" s="19"/>
      <c r="DF225" s="19"/>
      <c r="DG225" s="19"/>
      <c r="DH225" s="19"/>
      <c r="DI225" s="19"/>
      <c r="DJ225" s="19"/>
      <c r="DK225" s="19"/>
      <c r="DL225" s="19"/>
      <c r="DM225" s="40"/>
      <c r="DN225" s="19">
        <v>1</v>
      </c>
      <c r="DO225" s="19">
        <v>10</v>
      </c>
      <c r="DP225" s="19"/>
      <c r="DQ225" s="19"/>
      <c r="DR225" s="19">
        <v>8</v>
      </c>
      <c r="DS225" s="19"/>
      <c r="DT225" s="19">
        <v>8</v>
      </c>
      <c r="DU225" s="19"/>
      <c r="DV225" s="40"/>
      <c r="DW225" s="69">
        <f ca="1">ROUND((TODAY()-I225)/365*5,2)+1</f>
        <v>6.05</v>
      </c>
      <c r="DX225" s="44">
        <f t="shared" si="138"/>
        <v>7</v>
      </c>
      <c r="DY225" s="44">
        <f ca="1" t="shared" si="139"/>
        <v>-0.95</v>
      </c>
      <c r="DZ225" s="19">
        <f t="shared" si="140"/>
        <v>8</v>
      </c>
      <c r="EA225" s="19">
        <f t="shared" si="141"/>
        <v>8</v>
      </c>
      <c r="EB225" s="45">
        <f t="shared" si="134"/>
        <v>0</v>
      </c>
      <c r="EC225" s="46">
        <f t="shared" si="142"/>
        <v>0</v>
      </c>
      <c r="ED225" s="19">
        <f t="shared" si="143"/>
        <v>18.5</v>
      </c>
      <c r="EE225" s="19">
        <f t="shared" si="144"/>
        <v>0</v>
      </c>
      <c r="EF225" s="19">
        <f t="shared" si="145"/>
        <v>3</v>
      </c>
      <c r="EG225" s="19">
        <f t="shared" si="146"/>
        <v>0</v>
      </c>
    </row>
    <row r="226" customFormat="1" hidden="1" customHeight="1" spans="1:137">
      <c r="A226" s="32">
        <f t="shared" si="147"/>
        <v>224</v>
      </c>
      <c r="B226" s="31" t="s">
        <v>471</v>
      </c>
      <c r="C226" s="32" t="s">
        <v>52</v>
      </c>
      <c r="D226" s="33" t="s">
        <v>110</v>
      </c>
      <c r="E226" s="33" t="s">
        <v>159</v>
      </c>
      <c r="F226" s="33" t="s">
        <v>179</v>
      </c>
      <c r="G226" s="68">
        <v>45231</v>
      </c>
      <c r="H226" s="59">
        <v>45292</v>
      </c>
      <c r="I226" s="59">
        <v>45658</v>
      </c>
      <c r="J226" s="19">
        <v>26.5</v>
      </c>
      <c r="K226" s="19">
        <f t="shared" ref="K226:K248" si="151">ROUND((I226-H226)/365*5,0)</f>
        <v>5</v>
      </c>
      <c r="L226" s="19">
        <v>2</v>
      </c>
      <c r="M226" s="73">
        <f t="shared" ref="M226:M243" si="152">K226-L226</f>
        <v>3</v>
      </c>
      <c r="N226" s="19"/>
      <c r="O226" s="38">
        <v>2</v>
      </c>
      <c r="P226" s="39"/>
      <c r="Q226" s="19"/>
      <c r="R226" s="19"/>
      <c r="S226" s="19">
        <v>1</v>
      </c>
      <c r="T226" s="19">
        <v>8</v>
      </c>
      <c r="U226" s="19"/>
      <c r="V226" s="19"/>
      <c r="W226" s="40"/>
      <c r="X226" s="19">
        <v>3</v>
      </c>
      <c r="Y226" s="39"/>
      <c r="Z226" s="19"/>
      <c r="AA226" s="19"/>
      <c r="AB226" s="19">
        <v>1.5</v>
      </c>
      <c r="AC226" s="19"/>
      <c r="AD226" s="19">
        <v>14.5</v>
      </c>
      <c r="AE226" s="19"/>
      <c r="AF226" s="40"/>
      <c r="AG226" s="41">
        <f t="shared" ref="AG226:AG250" si="153">O226+X226</f>
        <v>5</v>
      </c>
      <c r="AH226" s="41">
        <f t="shared" si="149"/>
        <v>-2</v>
      </c>
      <c r="AI226" s="41">
        <f t="shared" si="150"/>
        <v>-2</v>
      </c>
      <c r="AJ226" s="19"/>
      <c r="AK226" s="19"/>
      <c r="AL226" s="19"/>
      <c r="AM226" s="19"/>
      <c r="AN226" s="19"/>
      <c r="AO226" s="19">
        <v>40</v>
      </c>
      <c r="AP226" s="19">
        <v>16</v>
      </c>
      <c r="AQ226" s="19"/>
      <c r="AR226" s="40"/>
      <c r="AS226" s="19"/>
      <c r="AT226" s="19"/>
      <c r="AU226" s="19">
        <v>6</v>
      </c>
      <c r="AV226" s="19"/>
      <c r="AW226" s="19">
        <v>0.5</v>
      </c>
      <c r="AX226" s="19">
        <v>5.5</v>
      </c>
      <c r="AY226" s="19"/>
      <c r="AZ226" s="19"/>
      <c r="BA226" s="40"/>
      <c r="BB226" s="19"/>
      <c r="BC226" s="19"/>
      <c r="BD226" s="19"/>
      <c r="BE226" s="19"/>
      <c r="BF226" s="19"/>
      <c r="BG226" s="19">
        <v>16</v>
      </c>
      <c r="BH226" s="19"/>
      <c r="BI226" s="19"/>
      <c r="BJ226" s="40"/>
      <c r="BK226" s="19"/>
      <c r="BL226" s="19"/>
      <c r="BM226" s="19"/>
      <c r="BN226" s="19"/>
      <c r="BO226" s="19"/>
      <c r="BP226" s="19">
        <v>16</v>
      </c>
      <c r="BQ226" s="19"/>
      <c r="BR226" s="19"/>
      <c r="BS226" s="40"/>
      <c r="BT226" s="19"/>
      <c r="BU226" s="19"/>
      <c r="BV226" s="19"/>
      <c r="BW226" s="19"/>
      <c r="BX226" s="19">
        <v>2.5</v>
      </c>
      <c r="BY226" s="19">
        <v>22</v>
      </c>
      <c r="BZ226" s="19"/>
      <c r="CA226" s="19"/>
      <c r="CB226" s="40"/>
      <c r="CC226" s="19"/>
      <c r="CD226" s="19"/>
      <c r="CE226" s="19"/>
      <c r="CF226" s="19"/>
      <c r="CG226" s="19"/>
      <c r="CH226" s="19">
        <v>24</v>
      </c>
      <c r="CI226" s="19">
        <v>6</v>
      </c>
      <c r="CJ226" s="19"/>
      <c r="CK226" s="40"/>
      <c r="CL226" s="19"/>
      <c r="CM226" s="19"/>
      <c r="CN226" s="19"/>
      <c r="CO226" s="19"/>
      <c r="CP226" s="19">
        <v>10.5</v>
      </c>
      <c r="CQ226" s="19">
        <v>14.5</v>
      </c>
      <c r="CR226" s="19"/>
      <c r="CS226" s="19"/>
      <c r="CT226" s="40"/>
      <c r="CU226" s="19"/>
      <c r="CV226" s="19"/>
      <c r="CW226" s="19"/>
      <c r="CX226" s="19"/>
      <c r="CY226" s="19"/>
      <c r="CZ226" s="19" t="s">
        <v>151</v>
      </c>
      <c r="DA226" s="19" t="s">
        <v>472</v>
      </c>
      <c r="DB226" s="19"/>
      <c r="DC226" s="19"/>
      <c r="DD226" s="40"/>
      <c r="DE226" s="19"/>
      <c r="DF226" s="19"/>
      <c r="DG226" s="19"/>
      <c r="DH226" s="19"/>
      <c r="DI226" s="19">
        <v>1</v>
      </c>
      <c r="DJ226" s="19">
        <v>16</v>
      </c>
      <c r="DK226" s="19">
        <v>5</v>
      </c>
      <c r="DL226" s="19"/>
      <c r="DM226" s="40"/>
      <c r="DN226" s="19"/>
      <c r="DO226" s="19"/>
      <c r="DP226" s="19"/>
      <c r="DQ226" s="19"/>
      <c r="DR226" s="19"/>
      <c r="DS226" s="19">
        <v>16</v>
      </c>
      <c r="DT226" s="19">
        <v>3</v>
      </c>
      <c r="DU226" s="19"/>
      <c r="DV226" s="40"/>
      <c r="DW226" s="74">
        <f ca="1" t="shared" ref="DW226:DW231" si="154">ROUND((TODAY()-I226)/365*5,2)</f>
        <v>5.05</v>
      </c>
      <c r="DX226" s="44">
        <f t="shared" si="138"/>
        <v>2</v>
      </c>
      <c r="DY226" s="44">
        <f ca="1" t="shared" ref="DY226:DY237" si="155">DW226-DX226</f>
        <v>3.05</v>
      </c>
      <c r="DZ226" s="19">
        <f t="shared" ref="DZ226:DZ237" si="156">T226+U226+AC226+AD226+AO226+AP226+AX226+AY226++BG226+BH226+BP226+BQ226+BY226+BZ226+CH226+CI226+CQ226+CR226+DA226+DB226+DJ226+DK226+DS226+DT226</f>
        <v>235.5</v>
      </c>
      <c r="EA226" s="19">
        <f t="shared" ref="EA226:EA237" si="157">S226+AB226+AN226+AW226+BF226+BO226+BX226+CG226+CP226+CZ226+DI226+DR226</f>
        <v>33</v>
      </c>
      <c r="EB226" s="45">
        <f t="shared" ref="EB226:EB237" si="158">J226+U226-S226+AD226-AB226+AP226-AN226+AY226-AW226+BH226-BF226+BQ226-BO226+BZ226-BX226+CI226-CG226+CR226-CP226+DB226-CZ226+DK226-DI226+DT226-DR226-CU226</f>
        <v>38</v>
      </c>
      <c r="EC226" s="46">
        <f t="shared" ref="EC226:EC237" si="159">T226+AC226+AO226+BG226+BP226+BY226+CH226+CQ226+DA226+DA226+DJ226+DS226</f>
        <v>198.5</v>
      </c>
      <c r="ED226" s="19">
        <f t="shared" ref="ED226:ED237" si="160">P226+Y226+AK226+AT226+BC226+BL226+BU226+CD226+CM226+CW226+DF226+DO226</f>
        <v>0</v>
      </c>
      <c r="EE226" s="19">
        <f t="shared" ref="EE226:EE237" si="161">Q226+Z226+AL226+AU226+BD226+BM226+BV226+CE226+CN226+CX226+DG226+DP226</f>
        <v>6</v>
      </c>
      <c r="EF226" s="19">
        <f t="shared" ref="EF226:EF237" si="162">R226+AA226+AM226+AV226+BE226+BN226+BW226+CF226+CO226+CY226+DH226+DQ226</f>
        <v>0</v>
      </c>
      <c r="EG226" s="19">
        <f t="shared" ref="EG226:EG237" si="163">V226+AE226+AQ226+AZ226+BI226+BR226+CA226+CJ226+CS226+DC226+DL226+DU226</f>
        <v>0</v>
      </c>
    </row>
    <row r="227" customFormat="1" hidden="1" customHeight="1" spans="1:137">
      <c r="A227" s="32">
        <f t="shared" si="147"/>
        <v>225</v>
      </c>
      <c r="B227" s="31" t="s">
        <v>473</v>
      </c>
      <c r="C227" s="32" t="s">
        <v>52</v>
      </c>
      <c r="D227" s="33" t="s">
        <v>110</v>
      </c>
      <c r="E227" s="33" t="s">
        <v>115</v>
      </c>
      <c r="F227" s="33" t="s">
        <v>160</v>
      </c>
      <c r="G227" s="68">
        <v>45231</v>
      </c>
      <c r="H227" s="59">
        <v>45292</v>
      </c>
      <c r="I227" s="59">
        <v>45658</v>
      </c>
      <c r="J227" s="19">
        <v>28</v>
      </c>
      <c r="K227" s="19">
        <f t="shared" si="151"/>
        <v>5</v>
      </c>
      <c r="L227" s="19">
        <v>6</v>
      </c>
      <c r="M227" s="73">
        <f t="shared" si="152"/>
        <v>-1</v>
      </c>
      <c r="N227" s="19"/>
      <c r="O227" s="38">
        <v>2</v>
      </c>
      <c r="P227" s="39"/>
      <c r="Q227" s="19"/>
      <c r="R227" s="19"/>
      <c r="S227" s="19">
        <v>24</v>
      </c>
      <c r="T227" s="19"/>
      <c r="U227" s="19"/>
      <c r="V227" s="19"/>
      <c r="W227" s="40"/>
      <c r="X227" s="19">
        <v>1</v>
      </c>
      <c r="Y227" s="39"/>
      <c r="Z227" s="19"/>
      <c r="AA227" s="19"/>
      <c r="AB227" s="19"/>
      <c r="AC227" s="19"/>
      <c r="AD227" s="19">
        <v>8</v>
      </c>
      <c r="AE227" s="19"/>
      <c r="AF227" s="40"/>
      <c r="AG227" s="41">
        <f t="shared" si="153"/>
        <v>3</v>
      </c>
      <c r="AH227" s="41">
        <f t="shared" si="149"/>
        <v>-4</v>
      </c>
      <c r="AI227" s="41">
        <f t="shared" si="150"/>
        <v>-4</v>
      </c>
      <c r="AJ227" s="19">
        <v>1</v>
      </c>
      <c r="AK227" s="19"/>
      <c r="AL227" s="19"/>
      <c r="AM227" s="19"/>
      <c r="AN227" s="19">
        <v>8</v>
      </c>
      <c r="AO227" s="19"/>
      <c r="AP227" s="19">
        <v>8</v>
      </c>
      <c r="AQ227" s="19"/>
      <c r="AR227" s="40"/>
      <c r="AS227" s="19"/>
      <c r="AT227" s="19"/>
      <c r="AU227" s="19"/>
      <c r="AV227" s="19"/>
      <c r="AW227" s="19">
        <v>8</v>
      </c>
      <c r="AX227" s="19"/>
      <c r="AY227" s="19"/>
      <c r="AZ227" s="19"/>
      <c r="BA227" s="40"/>
      <c r="BB227" s="19">
        <v>2</v>
      </c>
      <c r="BC227" s="19"/>
      <c r="BD227" s="19"/>
      <c r="BE227" s="19"/>
      <c r="BF227" s="19"/>
      <c r="BG227" s="19"/>
      <c r="BH227" s="19">
        <v>16</v>
      </c>
      <c r="BI227" s="19"/>
      <c r="BJ227" s="40"/>
      <c r="BK227" s="19"/>
      <c r="BL227" s="19"/>
      <c r="BM227" s="19"/>
      <c r="BN227" s="19"/>
      <c r="BO227" s="19">
        <v>1</v>
      </c>
      <c r="BP227" s="19"/>
      <c r="BQ227" s="19">
        <v>24</v>
      </c>
      <c r="BR227" s="19"/>
      <c r="BS227" s="40"/>
      <c r="BT227" s="19"/>
      <c r="BU227" s="19"/>
      <c r="BV227" s="19"/>
      <c r="BW227" s="19"/>
      <c r="BX227" s="19">
        <v>1</v>
      </c>
      <c r="BY227" s="19"/>
      <c r="BZ227" s="19">
        <v>8</v>
      </c>
      <c r="CA227" s="19"/>
      <c r="CB227" s="40"/>
      <c r="CC227" s="19"/>
      <c r="CD227" s="19"/>
      <c r="CE227" s="19"/>
      <c r="CF227" s="19"/>
      <c r="CG227" s="19">
        <v>1</v>
      </c>
      <c r="CH227" s="19"/>
      <c r="CI227" s="19">
        <v>8</v>
      </c>
      <c r="CJ227" s="19"/>
      <c r="CK227" s="40"/>
      <c r="CL227" s="19"/>
      <c r="CM227" s="19"/>
      <c r="CN227" s="19"/>
      <c r="CO227" s="19"/>
      <c r="CP227" s="19">
        <v>24</v>
      </c>
      <c r="CQ227" s="19"/>
      <c r="CR227" s="19">
        <v>24</v>
      </c>
      <c r="CS227" s="19"/>
      <c r="CT227" s="40"/>
      <c r="CU227" s="19"/>
      <c r="CV227" s="19"/>
      <c r="CW227" s="19"/>
      <c r="CX227" s="19"/>
      <c r="CY227" s="19"/>
      <c r="CZ227" s="19" t="s">
        <v>474</v>
      </c>
      <c r="DA227" s="19"/>
      <c r="DB227" s="19">
        <v>8</v>
      </c>
      <c r="DC227" s="19"/>
      <c r="DD227" s="40"/>
      <c r="DE227" s="19"/>
      <c r="DF227" s="19"/>
      <c r="DG227" s="19"/>
      <c r="DH227" s="19"/>
      <c r="DI227" s="19"/>
      <c r="DJ227" s="19">
        <v>8</v>
      </c>
      <c r="DK227" s="19">
        <v>16</v>
      </c>
      <c r="DL227" s="19"/>
      <c r="DM227" s="40"/>
      <c r="DN227" s="19"/>
      <c r="DO227" s="19"/>
      <c r="DP227" s="19"/>
      <c r="DQ227" s="19"/>
      <c r="DR227" s="19">
        <v>2</v>
      </c>
      <c r="DS227" s="19"/>
      <c r="DT227" s="19">
        <v>8</v>
      </c>
      <c r="DU227" s="19"/>
      <c r="DV227" s="40"/>
      <c r="DW227" s="74">
        <f ca="1" t="shared" si="154"/>
        <v>5.05</v>
      </c>
      <c r="DX227" s="44">
        <f t="shared" si="138"/>
        <v>7</v>
      </c>
      <c r="DY227" s="44">
        <f ca="1" t="shared" si="155"/>
        <v>-1.95</v>
      </c>
      <c r="DZ227" s="19">
        <f t="shared" si="156"/>
        <v>136</v>
      </c>
      <c r="EA227" s="19">
        <f t="shared" si="157"/>
        <v>100</v>
      </c>
      <c r="EB227" s="45">
        <f t="shared" si="158"/>
        <v>56</v>
      </c>
      <c r="EC227" s="46">
        <f t="shared" si="159"/>
        <v>8</v>
      </c>
      <c r="ED227" s="19">
        <f t="shared" si="160"/>
        <v>0</v>
      </c>
      <c r="EE227" s="19">
        <f t="shared" si="161"/>
        <v>0</v>
      </c>
      <c r="EF227" s="19">
        <f t="shared" si="162"/>
        <v>0</v>
      </c>
      <c r="EG227" s="19">
        <f t="shared" si="163"/>
        <v>0</v>
      </c>
    </row>
    <row r="228" customFormat="1" hidden="1" customHeight="1" spans="1:137">
      <c r="A228" s="32">
        <f t="shared" si="147"/>
        <v>226</v>
      </c>
      <c r="B228" s="31" t="s">
        <v>475</v>
      </c>
      <c r="C228" s="32" t="s">
        <v>52</v>
      </c>
      <c r="D228" s="33" t="s">
        <v>110</v>
      </c>
      <c r="E228" s="33" t="s">
        <v>159</v>
      </c>
      <c r="F228" s="33" t="s">
        <v>160</v>
      </c>
      <c r="G228" s="68">
        <v>45231</v>
      </c>
      <c r="H228" s="59">
        <v>45292</v>
      </c>
      <c r="I228" s="59">
        <v>45658</v>
      </c>
      <c r="J228" s="19">
        <v>46</v>
      </c>
      <c r="K228" s="19">
        <f t="shared" si="151"/>
        <v>5</v>
      </c>
      <c r="L228" s="19">
        <v>2</v>
      </c>
      <c r="M228" s="73">
        <f t="shared" si="152"/>
        <v>3</v>
      </c>
      <c r="N228" s="19"/>
      <c r="O228" s="38">
        <v>4</v>
      </c>
      <c r="P228" s="39"/>
      <c r="Q228" s="19"/>
      <c r="R228" s="19"/>
      <c r="S228" s="19"/>
      <c r="T228" s="19"/>
      <c r="U228" s="19">
        <v>10</v>
      </c>
      <c r="V228" s="19"/>
      <c r="W228" s="40"/>
      <c r="X228" s="19"/>
      <c r="Y228" s="39"/>
      <c r="Z228" s="19"/>
      <c r="AA228" s="19"/>
      <c r="AB228" s="19">
        <v>8</v>
      </c>
      <c r="AC228" s="19"/>
      <c r="AD228" s="19">
        <v>5.5</v>
      </c>
      <c r="AE228" s="19"/>
      <c r="AF228" s="40"/>
      <c r="AG228" s="41">
        <f t="shared" si="153"/>
        <v>4</v>
      </c>
      <c r="AH228" s="41">
        <f t="shared" si="149"/>
        <v>-1</v>
      </c>
      <c r="AI228" s="41">
        <f t="shared" si="150"/>
        <v>-1</v>
      </c>
      <c r="AJ228" s="19"/>
      <c r="AK228" s="19"/>
      <c r="AL228" s="19"/>
      <c r="AM228" s="19"/>
      <c r="AN228" s="19">
        <v>3.5</v>
      </c>
      <c r="AO228" s="19"/>
      <c r="AP228" s="19">
        <v>21</v>
      </c>
      <c r="AQ228" s="19"/>
      <c r="AR228" s="40"/>
      <c r="AS228" s="19"/>
      <c r="AT228" s="19"/>
      <c r="AU228" s="19"/>
      <c r="AV228" s="19"/>
      <c r="AW228" s="19">
        <v>45.5</v>
      </c>
      <c r="AX228" s="19"/>
      <c r="AY228" s="19"/>
      <c r="AZ228" s="19"/>
      <c r="BA228" s="40"/>
      <c r="BB228" s="19"/>
      <c r="BC228" s="19"/>
      <c r="BD228" s="19"/>
      <c r="BE228" s="19"/>
      <c r="BF228" s="19">
        <v>2.5</v>
      </c>
      <c r="BG228" s="19"/>
      <c r="BH228" s="19">
        <v>8</v>
      </c>
      <c r="BI228" s="19"/>
      <c r="BJ228" s="40"/>
      <c r="BK228" s="19"/>
      <c r="BL228" s="19"/>
      <c r="BM228" s="19"/>
      <c r="BN228" s="19"/>
      <c r="BO228" s="19">
        <v>5.5</v>
      </c>
      <c r="BP228" s="19"/>
      <c r="BQ228" s="19">
        <v>8</v>
      </c>
      <c r="BR228" s="19"/>
      <c r="BS228" s="40"/>
      <c r="BT228" s="19">
        <v>1</v>
      </c>
      <c r="BU228" s="19"/>
      <c r="BV228" s="19"/>
      <c r="BW228" s="19"/>
      <c r="BX228" s="19">
        <v>5</v>
      </c>
      <c r="BY228" s="19"/>
      <c r="BZ228" s="19">
        <v>11.5</v>
      </c>
      <c r="CA228" s="19"/>
      <c r="CB228" s="40"/>
      <c r="CC228" s="19"/>
      <c r="CD228" s="19"/>
      <c r="CE228" s="19"/>
      <c r="CF228" s="19"/>
      <c r="CG228" s="19">
        <v>2.5</v>
      </c>
      <c r="CH228" s="19"/>
      <c r="CI228" s="19">
        <v>8</v>
      </c>
      <c r="CJ228" s="19"/>
      <c r="CK228" s="40"/>
      <c r="CL228" s="19"/>
      <c r="CM228" s="19"/>
      <c r="CN228" s="19"/>
      <c r="CO228" s="19"/>
      <c r="CP228" s="19">
        <v>30.5</v>
      </c>
      <c r="CQ228" s="19"/>
      <c r="CR228" s="19"/>
      <c r="CS228" s="19"/>
      <c r="CT228" s="40"/>
      <c r="CU228" s="19"/>
      <c r="CV228" s="19"/>
      <c r="CW228" s="19"/>
      <c r="CX228" s="19"/>
      <c r="CY228" s="19"/>
      <c r="CZ228" s="19" t="s">
        <v>60</v>
      </c>
      <c r="DA228" s="19"/>
      <c r="DB228" s="19">
        <v>8</v>
      </c>
      <c r="DC228" s="19"/>
      <c r="DD228" s="40"/>
      <c r="DE228" s="19"/>
      <c r="DF228" s="19"/>
      <c r="DG228" s="19"/>
      <c r="DH228" s="19">
        <v>10</v>
      </c>
      <c r="DI228" s="19"/>
      <c r="DJ228" s="19"/>
      <c r="DK228" s="19">
        <v>8</v>
      </c>
      <c r="DL228" s="19"/>
      <c r="DM228" s="40"/>
      <c r="DN228" s="19"/>
      <c r="DO228" s="19"/>
      <c r="DP228" s="19"/>
      <c r="DQ228" s="19"/>
      <c r="DR228" s="19">
        <v>4</v>
      </c>
      <c r="DS228" s="19"/>
      <c r="DT228" s="19"/>
      <c r="DU228" s="19"/>
      <c r="DV228" s="40"/>
      <c r="DW228" s="74">
        <f ca="1" t="shared" si="154"/>
        <v>5.05</v>
      </c>
      <c r="DX228" s="44">
        <f t="shared" si="138"/>
        <v>2</v>
      </c>
      <c r="DY228" s="44">
        <f ca="1" t="shared" si="155"/>
        <v>3.05</v>
      </c>
      <c r="DZ228" s="19">
        <f t="shared" si="156"/>
        <v>88</v>
      </c>
      <c r="EA228" s="19">
        <f t="shared" si="157"/>
        <v>115</v>
      </c>
      <c r="EB228" s="45">
        <f t="shared" si="158"/>
        <v>19</v>
      </c>
      <c r="EC228" s="46">
        <f t="shared" si="159"/>
        <v>0</v>
      </c>
      <c r="ED228" s="19">
        <f t="shared" si="160"/>
        <v>0</v>
      </c>
      <c r="EE228" s="19">
        <f t="shared" si="161"/>
        <v>0</v>
      </c>
      <c r="EF228" s="19">
        <f t="shared" si="162"/>
        <v>10</v>
      </c>
      <c r="EG228" s="19">
        <f t="shared" si="163"/>
        <v>0</v>
      </c>
    </row>
    <row r="229" customFormat="1" hidden="1" customHeight="1" spans="1:137">
      <c r="A229" s="32">
        <f t="shared" si="147"/>
        <v>227</v>
      </c>
      <c r="B229" s="31" t="s">
        <v>476</v>
      </c>
      <c r="C229" s="32" t="s">
        <v>52</v>
      </c>
      <c r="D229" s="33" t="s">
        <v>110</v>
      </c>
      <c r="E229" s="33" t="s">
        <v>125</v>
      </c>
      <c r="F229" s="33" t="s">
        <v>160</v>
      </c>
      <c r="G229" s="68">
        <v>45231</v>
      </c>
      <c r="H229" s="59">
        <v>45292</v>
      </c>
      <c r="I229" s="59">
        <v>45658</v>
      </c>
      <c r="J229" s="19">
        <v>40</v>
      </c>
      <c r="K229" s="19">
        <f t="shared" si="151"/>
        <v>5</v>
      </c>
      <c r="L229" s="19">
        <v>4</v>
      </c>
      <c r="M229" s="73">
        <f t="shared" si="152"/>
        <v>1</v>
      </c>
      <c r="N229" s="19"/>
      <c r="O229" s="38">
        <v>2</v>
      </c>
      <c r="P229" s="39"/>
      <c r="Q229" s="19"/>
      <c r="R229" s="19"/>
      <c r="S229" s="19">
        <v>24</v>
      </c>
      <c r="T229" s="19"/>
      <c r="U229" s="19">
        <v>8</v>
      </c>
      <c r="V229" s="19"/>
      <c r="W229" s="40"/>
      <c r="X229" s="19">
        <v>1</v>
      </c>
      <c r="Y229" s="39"/>
      <c r="Z229" s="19"/>
      <c r="AA229" s="19"/>
      <c r="AB229" s="19"/>
      <c r="AC229" s="19"/>
      <c r="AD229" s="19"/>
      <c r="AE229" s="19"/>
      <c r="AF229" s="40"/>
      <c r="AG229" s="41">
        <f t="shared" si="153"/>
        <v>3</v>
      </c>
      <c r="AH229" s="41">
        <f t="shared" si="149"/>
        <v>-2</v>
      </c>
      <c r="AI229" s="41">
        <f t="shared" si="150"/>
        <v>-2</v>
      </c>
      <c r="AJ229" s="19"/>
      <c r="AK229" s="19"/>
      <c r="AL229" s="19"/>
      <c r="AM229" s="19"/>
      <c r="AN229" s="19"/>
      <c r="AO229" s="19">
        <v>8</v>
      </c>
      <c r="AP229" s="19">
        <v>8</v>
      </c>
      <c r="AQ229" s="19"/>
      <c r="AR229" s="40"/>
      <c r="AS229" s="19">
        <v>1</v>
      </c>
      <c r="AT229" s="19"/>
      <c r="AU229" s="19"/>
      <c r="AV229" s="19"/>
      <c r="AW229" s="19">
        <v>8</v>
      </c>
      <c r="AX229" s="19">
        <v>8</v>
      </c>
      <c r="AY229" s="19"/>
      <c r="AZ229" s="19"/>
      <c r="BA229" s="40"/>
      <c r="BB229" s="19"/>
      <c r="BC229" s="19"/>
      <c r="BD229" s="19"/>
      <c r="BE229" s="19"/>
      <c r="BF229" s="19"/>
      <c r="BG229" s="19"/>
      <c r="BH229" s="19">
        <v>8</v>
      </c>
      <c r="BI229" s="19"/>
      <c r="BJ229" s="40"/>
      <c r="BK229" s="19"/>
      <c r="BL229" s="19"/>
      <c r="BM229" s="19"/>
      <c r="BN229" s="19"/>
      <c r="BO229" s="19"/>
      <c r="BP229" s="19"/>
      <c r="BQ229" s="19">
        <v>8</v>
      </c>
      <c r="BR229" s="19"/>
      <c r="BS229" s="40"/>
      <c r="BT229" s="19"/>
      <c r="BU229" s="19"/>
      <c r="BV229" s="19"/>
      <c r="BW229" s="19"/>
      <c r="BX229" s="19"/>
      <c r="BY229" s="19"/>
      <c r="BZ229" s="19">
        <v>8</v>
      </c>
      <c r="CA229" s="19"/>
      <c r="CB229" s="40"/>
      <c r="CC229" s="19">
        <v>1</v>
      </c>
      <c r="CD229" s="19"/>
      <c r="CE229" s="19"/>
      <c r="CF229" s="19"/>
      <c r="CG229" s="19"/>
      <c r="CH229" s="19">
        <v>8</v>
      </c>
      <c r="CI229" s="19">
        <v>16</v>
      </c>
      <c r="CJ229" s="19"/>
      <c r="CK229" s="40"/>
      <c r="CL229" s="19"/>
      <c r="CM229" s="19"/>
      <c r="CN229" s="19"/>
      <c r="CO229" s="19"/>
      <c r="CP229" s="19"/>
      <c r="CQ229" s="19"/>
      <c r="CR229" s="19">
        <v>8</v>
      </c>
      <c r="CS229" s="19"/>
      <c r="CT229" s="40"/>
      <c r="CU229" s="19">
        <v>40</v>
      </c>
      <c r="CV229" s="19" t="s">
        <v>63</v>
      </c>
      <c r="CW229" s="19"/>
      <c r="CX229" s="19"/>
      <c r="CY229" s="19"/>
      <c r="CZ229" s="19" t="s">
        <v>151</v>
      </c>
      <c r="DA229" s="19">
        <v>4</v>
      </c>
      <c r="DB229" s="19"/>
      <c r="DC229" s="19"/>
      <c r="DD229" s="40"/>
      <c r="DE229" s="19"/>
      <c r="DF229" s="19"/>
      <c r="DG229" s="19"/>
      <c r="DH229" s="19"/>
      <c r="DI229" s="19"/>
      <c r="DJ229" s="19"/>
      <c r="DK229" s="19"/>
      <c r="DL229" s="19"/>
      <c r="DM229" s="40"/>
      <c r="DN229" s="19"/>
      <c r="DO229" s="19"/>
      <c r="DP229" s="19"/>
      <c r="DQ229" s="19"/>
      <c r="DR229" s="19">
        <v>16</v>
      </c>
      <c r="DS229" s="19"/>
      <c r="DT229" s="19"/>
      <c r="DU229" s="19"/>
      <c r="DV229" s="40"/>
      <c r="DW229" s="74">
        <f ca="1" t="shared" si="154"/>
        <v>5.05</v>
      </c>
      <c r="DX229" s="44">
        <f t="shared" si="138"/>
        <v>5</v>
      </c>
      <c r="DY229" s="44">
        <f ca="1" t="shared" si="155"/>
        <v>0.0499999999999998</v>
      </c>
      <c r="DZ229" s="19">
        <f t="shared" si="156"/>
        <v>92</v>
      </c>
      <c r="EA229" s="19">
        <f t="shared" si="157"/>
        <v>64</v>
      </c>
      <c r="EB229" s="45">
        <f t="shared" si="158"/>
        <v>0</v>
      </c>
      <c r="EC229" s="46">
        <f t="shared" si="159"/>
        <v>24</v>
      </c>
      <c r="ED229" s="19">
        <f t="shared" si="160"/>
        <v>0</v>
      </c>
      <c r="EE229" s="19">
        <f t="shared" si="161"/>
        <v>0</v>
      </c>
      <c r="EF229" s="19">
        <f t="shared" si="162"/>
        <v>0</v>
      </c>
      <c r="EG229" s="19">
        <f t="shared" si="163"/>
        <v>0</v>
      </c>
    </row>
    <row r="230" customFormat="1" hidden="1" customHeight="1" spans="1:137">
      <c r="A230" s="32">
        <f t="shared" si="147"/>
        <v>228</v>
      </c>
      <c r="B230" s="31" t="s">
        <v>477</v>
      </c>
      <c r="C230" s="32" t="s">
        <v>391</v>
      </c>
      <c r="D230" s="33" t="s">
        <v>392</v>
      </c>
      <c r="E230" s="33" t="s">
        <v>54</v>
      </c>
      <c r="F230" s="33" t="s">
        <v>315</v>
      </c>
      <c r="G230" s="68">
        <v>45232</v>
      </c>
      <c r="H230" s="59">
        <v>45292</v>
      </c>
      <c r="I230" s="59">
        <v>45658</v>
      </c>
      <c r="J230" s="19">
        <v>0</v>
      </c>
      <c r="K230" s="19">
        <f t="shared" si="151"/>
        <v>5</v>
      </c>
      <c r="L230" s="19">
        <v>1</v>
      </c>
      <c r="M230" s="73">
        <f t="shared" si="152"/>
        <v>4</v>
      </c>
      <c r="N230" s="19"/>
      <c r="O230" s="38"/>
      <c r="P230" s="39"/>
      <c r="Q230" s="19"/>
      <c r="R230" s="19"/>
      <c r="S230" s="19"/>
      <c r="T230" s="19"/>
      <c r="U230" s="19">
        <v>16</v>
      </c>
      <c r="V230" s="19"/>
      <c r="W230" s="40"/>
      <c r="X230" s="19"/>
      <c r="Y230" s="39"/>
      <c r="Z230" s="19"/>
      <c r="AA230" s="19"/>
      <c r="AB230" s="19"/>
      <c r="AC230" s="19"/>
      <c r="AD230" s="19"/>
      <c r="AE230" s="19"/>
      <c r="AF230" s="40"/>
      <c r="AG230" s="41">
        <f t="shared" si="153"/>
        <v>0</v>
      </c>
      <c r="AH230" s="41">
        <f t="shared" si="149"/>
        <v>4</v>
      </c>
      <c r="AI230" s="41">
        <f t="shared" si="150"/>
        <v>0</v>
      </c>
      <c r="AJ230" s="19"/>
      <c r="AK230" s="19"/>
      <c r="AL230" s="19"/>
      <c r="AM230" s="19"/>
      <c r="AN230" s="19"/>
      <c r="AO230" s="19"/>
      <c r="AP230" s="19"/>
      <c r="AQ230" s="19"/>
      <c r="AR230" s="40"/>
      <c r="AS230" s="19"/>
      <c r="AT230" s="19"/>
      <c r="AU230" s="19"/>
      <c r="AV230" s="19"/>
      <c r="AW230" s="19"/>
      <c r="AX230" s="19"/>
      <c r="AY230" s="19"/>
      <c r="AZ230" s="19"/>
      <c r="BA230" s="40"/>
      <c r="BB230" s="19"/>
      <c r="BC230" s="19"/>
      <c r="BD230" s="19"/>
      <c r="BE230" s="19"/>
      <c r="BF230" s="19"/>
      <c r="BG230" s="19"/>
      <c r="BH230" s="19"/>
      <c r="BI230" s="19"/>
      <c r="BJ230" s="40"/>
      <c r="BK230" s="19"/>
      <c r="BL230" s="19"/>
      <c r="BM230" s="19"/>
      <c r="BN230" s="19"/>
      <c r="BO230" s="19">
        <v>8</v>
      </c>
      <c r="BP230" s="19"/>
      <c r="BQ230" s="19">
        <v>16</v>
      </c>
      <c r="BR230" s="19"/>
      <c r="BS230" s="40"/>
      <c r="BT230" s="19">
        <v>1</v>
      </c>
      <c r="BU230" s="19"/>
      <c r="BV230" s="19"/>
      <c r="BW230" s="19"/>
      <c r="BX230" s="19"/>
      <c r="BY230" s="19"/>
      <c r="BZ230" s="19"/>
      <c r="CA230" s="19"/>
      <c r="CB230" s="40"/>
      <c r="CC230" s="19">
        <v>1</v>
      </c>
      <c r="CD230" s="19"/>
      <c r="CE230" s="19"/>
      <c r="CF230" s="19"/>
      <c r="CG230" s="19"/>
      <c r="CH230" s="19"/>
      <c r="CI230" s="19"/>
      <c r="CJ230" s="19"/>
      <c r="CK230" s="40"/>
      <c r="CL230" s="19"/>
      <c r="CM230" s="19"/>
      <c r="CN230" s="19"/>
      <c r="CO230" s="19"/>
      <c r="CP230" s="19"/>
      <c r="CQ230" s="19"/>
      <c r="CR230" s="19"/>
      <c r="CS230" s="19"/>
      <c r="CT230" s="40"/>
      <c r="CU230" s="19"/>
      <c r="CV230" s="19" t="s">
        <v>77</v>
      </c>
      <c r="CW230" s="19"/>
      <c r="CX230" s="19"/>
      <c r="CY230" s="19"/>
      <c r="CZ230" s="19"/>
      <c r="DA230" s="19"/>
      <c r="DB230" s="19"/>
      <c r="DC230" s="19"/>
      <c r="DD230" s="40"/>
      <c r="DE230" s="19"/>
      <c r="DF230" s="19"/>
      <c r="DG230" s="19"/>
      <c r="DH230" s="19"/>
      <c r="DI230" s="19"/>
      <c r="DJ230" s="19"/>
      <c r="DK230" s="19"/>
      <c r="DL230" s="19"/>
      <c r="DM230" s="40"/>
      <c r="DN230" s="19">
        <v>1</v>
      </c>
      <c r="DO230" s="19"/>
      <c r="DP230" s="19"/>
      <c r="DQ230" s="19"/>
      <c r="DR230" s="19">
        <v>8</v>
      </c>
      <c r="DS230" s="19"/>
      <c r="DT230" s="19">
        <v>12</v>
      </c>
      <c r="DU230" s="19"/>
      <c r="DV230" s="40"/>
      <c r="DW230" s="74">
        <f ca="1" t="shared" si="154"/>
        <v>5.05</v>
      </c>
      <c r="DX230" s="44">
        <f t="shared" si="138"/>
        <v>5</v>
      </c>
      <c r="DY230" s="44">
        <f ca="1" t="shared" si="155"/>
        <v>0.0499999999999998</v>
      </c>
      <c r="DZ230" s="19">
        <f t="shared" si="156"/>
        <v>44</v>
      </c>
      <c r="EA230" s="19">
        <f t="shared" si="157"/>
        <v>16</v>
      </c>
      <c r="EB230" s="45">
        <f t="shared" si="158"/>
        <v>28</v>
      </c>
      <c r="EC230" s="46">
        <f t="shared" si="159"/>
        <v>0</v>
      </c>
      <c r="ED230" s="19">
        <f t="shared" si="160"/>
        <v>0</v>
      </c>
      <c r="EE230" s="19">
        <f t="shared" si="161"/>
        <v>0</v>
      </c>
      <c r="EF230" s="19">
        <f t="shared" si="162"/>
        <v>0</v>
      </c>
      <c r="EG230" s="19">
        <f t="shared" si="163"/>
        <v>0</v>
      </c>
    </row>
    <row r="231" customFormat="1" hidden="1" customHeight="1" spans="1:137">
      <c r="A231" s="32">
        <f t="shared" si="147"/>
        <v>229</v>
      </c>
      <c r="B231" s="31" t="s">
        <v>478</v>
      </c>
      <c r="C231" s="32" t="s">
        <v>52</v>
      </c>
      <c r="D231" s="33" t="s">
        <v>237</v>
      </c>
      <c r="E231" s="33" t="s">
        <v>238</v>
      </c>
      <c r="F231" s="33" t="s">
        <v>315</v>
      </c>
      <c r="G231" s="68">
        <v>45236</v>
      </c>
      <c r="H231" s="59">
        <v>45292</v>
      </c>
      <c r="I231" s="59">
        <v>45658</v>
      </c>
      <c r="J231" s="19">
        <v>0</v>
      </c>
      <c r="K231" s="19">
        <f t="shared" si="151"/>
        <v>5</v>
      </c>
      <c r="L231" s="19">
        <v>4</v>
      </c>
      <c r="M231" s="73">
        <f t="shared" si="152"/>
        <v>1</v>
      </c>
      <c r="N231" s="19"/>
      <c r="O231" s="38">
        <v>1</v>
      </c>
      <c r="P231" s="39"/>
      <c r="Q231" s="19"/>
      <c r="R231" s="19"/>
      <c r="S231" s="19">
        <v>16</v>
      </c>
      <c r="T231" s="19"/>
      <c r="U231" s="19">
        <v>16</v>
      </c>
      <c r="V231" s="19"/>
      <c r="W231" s="40"/>
      <c r="X231" s="19"/>
      <c r="Y231" s="39"/>
      <c r="Z231" s="19"/>
      <c r="AA231" s="19"/>
      <c r="AB231" s="19"/>
      <c r="AC231" s="19"/>
      <c r="AD231" s="19"/>
      <c r="AE231" s="19"/>
      <c r="AF231" s="40"/>
      <c r="AG231" s="41">
        <f t="shared" si="153"/>
        <v>1</v>
      </c>
      <c r="AH231" s="41">
        <f t="shared" si="149"/>
        <v>0</v>
      </c>
      <c r="AI231" s="41">
        <f t="shared" si="150"/>
        <v>0</v>
      </c>
      <c r="AJ231" s="19"/>
      <c r="AK231" s="19"/>
      <c r="AL231" s="19"/>
      <c r="AM231" s="19"/>
      <c r="AN231" s="19"/>
      <c r="AO231" s="19"/>
      <c r="AP231" s="19"/>
      <c r="AQ231" s="19"/>
      <c r="AR231" s="40"/>
      <c r="AS231" s="19"/>
      <c r="AT231" s="19"/>
      <c r="AU231" s="19"/>
      <c r="AV231" s="19"/>
      <c r="AW231" s="19">
        <v>4</v>
      </c>
      <c r="AX231" s="19"/>
      <c r="AY231" s="19">
        <v>4</v>
      </c>
      <c r="AZ231" s="19"/>
      <c r="BA231" s="40"/>
      <c r="BB231" s="19"/>
      <c r="BC231" s="19"/>
      <c r="BD231" s="19"/>
      <c r="BE231" s="19"/>
      <c r="BF231" s="19"/>
      <c r="BG231" s="19"/>
      <c r="BH231" s="19"/>
      <c r="BI231" s="19"/>
      <c r="BJ231" s="40"/>
      <c r="BK231" s="19"/>
      <c r="BL231" s="19"/>
      <c r="BM231" s="19"/>
      <c r="BN231" s="19"/>
      <c r="BO231" s="19"/>
      <c r="BP231" s="19"/>
      <c r="BQ231" s="19"/>
      <c r="BR231" s="19"/>
      <c r="BS231" s="40"/>
      <c r="BT231" s="19">
        <v>2</v>
      </c>
      <c r="BU231" s="19"/>
      <c r="BV231" s="19"/>
      <c r="BW231" s="19"/>
      <c r="BX231" s="19">
        <v>16</v>
      </c>
      <c r="BY231" s="19"/>
      <c r="BZ231" s="19">
        <v>16</v>
      </c>
      <c r="CA231" s="19"/>
      <c r="CB231" s="40"/>
      <c r="CC231" s="19"/>
      <c r="CD231" s="19"/>
      <c r="CE231" s="19"/>
      <c r="CF231" s="19"/>
      <c r="CG231" s="19">
        <v>8</v>
      </c>
      <c r="CH231" s="19"/>
      <c r="CI231" s="19">
        <v>8</v>
      </c>
      <c r="CJ231" s="19"/>
      <c r="CK231" s="40"/>
      <c r="CL231" s="19"/>
      <c r="CM231" s="19"/>
      <c r="CN231" s="19"/>
      <c r="CO231" s="19"/>
      <c r="CP231" s="19">
        <v>16</v>
      </c>
      <c r="CQ231" s="19"/>
      <c r="CR231" s="19">
        <v>16</v>
      </c>
      <c r="CS231" s="19"/>
      <c r="CT231" s="40"/>
      <c r="CU231" s="19"/>
      <c r="CV231" s="19"/>
      <c r="CW231" s="19"/>
      <c r="CX231" s="19"/>
      <c r="CY231" s="19"/>
      <c r="CZ231" s="19"/>
      <c r="DA231" s="19"/>
      <c r="DB231" s="19"/>
      <c r="DC231" s="19"/>
      <c r="DD231" s="40"/>
      <c r="DE231" s="19"/>
      <c r="DF231" s="19"/>
      <c r="DG231" s="19"/>
      <c r="DH231" s="19"/>
      <c r="DI231" s="19"/>
      <c r="DJ231" s="19"/>
      <c r="DK231" s="19"/>
      <c r="DL231" s="19"/>
      <c r="DM231" s="40"/>
      <c r="DN231" s="19"/>
      <c r="DO231" s="19"/>
      <c r="DP231" s="19"/>
      <c r="DQ231" s="19"/>
      <c r="DR231" s="19"/>
      <c r="DS231" s="19"/>
      <c r="DT231" s="19"/>
      <c r="DU231" s="19"/>
      <c r="DV231" s="40"/>
      <c r="DW231" s="74">
        <f ca="1" t="shared" si="154"/>
        <v>5.05</v>
      </c>
      <c r="DX231" s="44">
        <f t="shared" si="138"/>
        <v>2</v>
      </c>
      <c r="DY231" s="44">
        <f ca="1" t="shared" si="155"/>
        <v>3.05</v>
      </c>
      <c r="DZ231" s="19">
        <f t="shared" si="156"/>
        <v>60</v>
      </c>
      <c r="EA231" s="19">
        <f t="shared" si="157"/>
        <v>60</v>
      </c>
      <c r="EB231" s="45">
        <f t="shared" si="158"/>
        <v>0</v>
      </c>
      <c r="EC231" s="46">
        <f t="shared" si="159"/>
        <v>0</v>
      </c>
      <c r="ED231" s="19">
        <f t="shared" si="160"/>
        <v>0</v>
      </c>
      <c r="EE231" s="19">
        <f t="shared" si="161"/>
        <v>0</v>
      </c>
      <c r="EF231" s="19">
        <f t="shared" si="162"/>
        <v>0</v>
      </c>
      <c r="EG231" s="19">
        <f t="shared" si="163"/>
        <v>0</v>
      </c>
    </row>
    <row r="232" customFormat="1" hidden="1" customHeight="1" spans="1:137">
      <c r="A232" s="32">
        <f t="shared" ref="A232:A262" si="164">ROW()-2</f>
        <v>230</v>
      </c>
      <c r="B232" s="31" t="s">
        <v>479</v>
      </c>
      <c r="C232" s="32" t="s">
        <v>52</v>
      </c>
      <c r="D232" s="33" t="s">
        <v>119</v>
      </c>
      <c r="E232" s="33" t="s">
        <v>192</v>
      </c>
      <c r="F232" s="33" t="s">
        <v>121</v>
      </c>
      <c r="G232" s="68">
        <v>45244</v>
      </c>
      <c r="H232" s="59">
        <v>45292</v>
      </c>
      <c r="I232" s="59">
        <v>45658</v>
      </c>
      <c r="J232" s="19">
        <v>0</v>
      </c>
      <c r="K232" s="19">
        <f t="shared" si="151"/>
        <v>5</v>
      </c>
      <c r="L232" s="19">
        <v>4.5</v>
      </c>
      <c r="M232" s="73">
        <f t="shared" si="152"/>
        <v>0.5</v>
      </c>
      <c r="N232" s="19"/>
      <c r="O232" s="38">
        <v>2</v>
      </c>
      <c r="P232" s="39"/>
      <c r="Q232" s="19"/>
      <c r="R232" s="19"/>
      <c r="S232" s="19"/>
      <c r="T232" s="19"/>
      <c r="U232" s="19"/>
      <c r="V232" s="19"/>
      <c r="W232" s="40"/>
      <c r="X232" s="19"/>
      <c r="Y232" s="39"/>
      <c r="Z232" s="19"/>
      <c r="AA232" s="19"/>
      <c r="AB232" s="19"/>
      <c r="AC232" s="19"/>
      <c r="AD232" s="19"/>
      <c r="AE232" s="19"/>
      <c r="AF232" s="40"/>
      <c r="AG232" s="41">
        <f t="shared" si="153"/>
        <v>2</v>
      </c>
      <c r="AH232" s="41">
        <f t="shared" ref="AH232:AH278" si="165">M232-AG232</f>
        <v>-1.5</v>
      </c>
      <c r="AI232" s="41">
        <f t="shared" ref="AI232:AI278" si="166">IF(AH232&lt;0,AH232,0)</f>
        <v>-1.5</v>
      </c>
      <c r="AJ232" s="19"/>
      <c r="AK232" s="19"/>
      <c r="AL232" s="19"/>
      <c r="AM232" s="19"/>
      <c r="AN232" s="19"/>
      <c r="AO232" s="19"/>
      <c r="AP232" s="19"/>
      <c r="AQ232" s="19"/>
      <c r="AR232" s="40"/>
      <c r="AS232" s="19"/>
      <c r="AT232" s="19"/>
      <c r="AU232" s="19"/>
      <c r="AV232" s="19"/>
      <c r="AW232" s="19"/>
      <c r="AX232" s="19"/>
      <c r="AY232" s="19"/>
      <c r="AZ232" s="19"/>
      <c r="BA232" s="40"/>
      <c r="BB232" s="19"/>
      <c r="BC232" s="19"/>
      <c r="BD232" s="19"/>
      <c r="BE232" s="19"/>
      <c r="BF232" s="19"/>
      <c r="BG232" s="19"/>
      <c r="BH232" s="19"/>
      <c r="BI232" s="19"/>
      <c r="BJ232" s="40"/>
      <c r="BK232" s="19">
        <v>0.5</v>
      </c>
      <c r="BL232" s="19"/>
      <c r="BM232" s="19"/>
      <c r="BN232" s="19"/>
      <c r="BO232" s="19"/>
      <c r="BP232" s="19"/>
      <c r="BQ232" s="19"/>
      <c r="BR232" s="19"/>
      <c r="BS232" s="40"/>
      <c r="BT232" s="19"/>
      <c r="BU232" s="19"/>
      <c r="BV232" s="19"/>
      <c r="BW232" s="19"/>
      <c r="BX232" s="19"/>
      <c r="BY232" s="19"/>
      <c r="BZ232" s="19"/>
      <c r="CA232" s="19"/>
      <c r="CB232" s="40"/>
      <c r="CC232" s="19">
        <v>2</v>
      </c>
      <c r="CD232" s="19"/>
      <c r="CE232" s="19"/>
      <c r="CF232" s="19"/>
      <c r="CG232" s="19"/>
      <c r="CH232" s="19"/>
      <c r="CI232" s="19"/>
      <c r="CJ232" s="19"/>
      <c r="CK232" s="40"/>
      <c r="CL232" s="19"/>
      <c r="CM232" s="19"/>
      <c r="CN232" s="19"/>
      <c r="CO232" s="19"/>
      <c r="CP232" s="19"/>
      <c r="CQ232" s="19"/>
      <c r="CR232" s="19">
        <v>8</v>
      </c>
      <c r="CS232" s="19"/>
      <c r="CT232" s="40"/>
      <c r="CU232" s="19"/>
      <c r="CV232" s="19"/>
      <c r="CW232" s="19"/>
      <c r="CX232" s="19"/>
      <c r="CY232" s="19"/>
      <c r="CZ232" s="19"/>
      <c r="DA232" s="19"/>
      <c r="DB232" s="19"/>
      <c r="DC232" s="19"/>
      <c r="DD232" s="40"/>
      <c r="DE232" s="19"/>
      <c r="DF232" s="19"/>
      <c r="DG232" s="19"/>
      <c r="DH232" s="19"/>
      <c r="DI232" s="19"/>
      <c r="DJ232" s="19"/>
      <c r="DK232" s="19"/>
      <c r="DL232" s="19"/>
      <c r="DM232" s="40"/>
      <c r="DN232" s="19"/>
      <c r="DO232" s="19">
        <v>4</v>
      </c>
      <c r="DP232" s="19"/>
      <c r="DQ232" s="19"/>
      <c r="DR232" s="19"/>
      <c r="DS232" s="19"/>
      <c r="DT232" s="19">
        <v>8</v>
      </c>
      <c r="DU232" s="19"/>
      <c r="DV232" s="40"/>
      <c r="DW232" s="74">
        <f ca="1" t="shared" ref="DW232:DW249" si="167">ROUND((TODAY()-I232)/365*5,2)</f>
        <v>5.05</v>
      </c>
      <c r="DX232" s="44">
        <f t="shared" ref="DX232:DX262" si="168">-AI232+AJ232+AS232+BB232+BK232+BT232+CC232+CL232+CV232+DE232+DN232</f>
        <v>4</v>
      </c>
      <c r="DY232" s="44">
        <f ca="1" t="shared" si="155"/>
        <v>1.05</v>
      </c>
      <c r="DZ232" s="19">
        <f t="shared" si="156"/>
        <v>16</v>
      </c>
      <c r="EA232" s="19">
        <f t="shared" si="157"/>
        <v>0</v>
      </c>
      <c r="EB232" s="45">
        <f t="shared" si="158"/>
        <v>16</v>
      </c>
      <c r="EC232" s="46">
        <f t="shared" si="159"/>
        <v>0</v>
      </c>
      <c r="ED232" s="19">
        <f t="shared" si="160"/>
        <v>4</v>
      </c>
      <c r="EE232" s="19">
        <f t="shared" si="161"/>
        <v>0</v>
      </c>
      <c r="EF232" s="19">
        <f t="shared" si="162"/>
        <v>0</v>
      </c>
      <c r="EG232" s="19">
        <f t="shared" si="163"/>
        <v>0</v>
      </c>
    </row>
    <row r="233" customFormat="1" hidden="1" customHeight="1" spans="1:137">
      <c r="A233" s="32">
        <f t="shared" si="164"/>
        <v>231</v>
      </c>
      <c r="B233" s="31" t="s">
        <v>480</v>
      </c>
      <c r="C233" s="32" t="s">
        <v>52</v>
      </c>
      <c r="D233" s="33" t="s">
        <v>119</v>
      </c>
      <c r="E233" s="33" t="s">
        <v>192</v>
      </c>
      <c r="F233" s="33" t="s">
        <v>121</v>
      </c>
      <c r="G233" s="68">
        <v>45244</v>
      </c>
      <c r="H233" s="59">
        <v>45292</v>
      </c>
      <c r="I233" s="59">
        <v>45658</v>
      </c>
      <c r="J233" s="19">
        <v>19.5</v>
      </c>
      <c r="K233" s="19">
        <f t="shared" si="151"/>
        <v>5</v>
      </c>
      <c r="L233" s="19">
        <v>4.5</v>
      </c>
      <c r="M233" s="73">
        <f t="shared" si="152"/>
        <v>0.5</v>
      </c>
      <c r="N233" s="19"/>
      <c r="O233" s="38">
        <v>2.5</v>
      </c>
      <c r="P233" s="39"/>
      <c r="Q233" s="19"/>
      <c r="R233" s="19"/>
      <c r="S233" s="19">
        <v>8.5</v>
      </c>
      <c r="T233" s="19"/>
      <c r="U233" s="19"/>
      <c r="V233" s="19"/>
      <c r="W233" s="40"/>
      <c r="X233" s="19"/>
      <c r="Y233" s="39"/>
      <c r="Z233" s="19"/>
      <c r="AA233" s="19"/>
      <c r="AB233" s="19">
        <v>4</v>
      </c>
      <c r="AC233" s="19"/>
      <c r="AD233" s="19"/>
      <c r="AE233" s="19"/>
      <c r="AF233" s="40"/>
      <c r="AG233" s="41">
        <f t="shared" si="153"/>
        <v>2.5</v>
      </c>
      <c r="AH233" s="41">
        <f t="shared" si="165"/>
        <v>-2</v>
      </c>
      <c r="AI233" s="41">
        <f t="shared" si="166"/>
        <v>-2</v>
      </c>
      <c r="AJ233" s="19">
        <v>1</v>
      </c>
      <c r="AK233" s="19"/>
      <c r="AL233" s="19"/>
      <c r="AM233" s="19"/>
      <c r="AN233" s="19"/>
      <c r="AO233" s="19"/>
      <c r="AP233" s="19"/>
      <c r="AQ233" s="19"/>
      <c r="AR233" s="40"/>
      <c r="AS233" s="19">
        <v>1</v>
      </c>
      <c r="AT233" s="19"/>
      <c r="AU233" s="19"/>
      <c r="AV233" s="19"/>
      <c r="AW233" s="19"/>
      <c r="AX233" s="19"/>
      <c r="AY233" s="19"/>
      <c r="AZ233" s="19"/>
      <c r="BA233" s="40"/>
      <c r="BB233" s="19">
        <v>1</v>
      </c>
      <c r="BC233" s="19"/>
      <c r="BD233" s="19"/>
      <c r="BE233" s="19"/>
      <c r="BF233" s="19"/>
      <c r="BG233" s="19"/>
      <c r="BH233" s="19"/>
      <c r="BI233" s="19"/>
      <c r="BJ233" s="40"/>
      <c r="BK233" s="19"/>
      <c r="BL233" s="19"/>
      <c r="BM233" s="19"/>
      <c r="BN233" s="19"/>
      <c r="BO233" s="19">
        <v>5.5</v>
      </c>
      <c r="BP233" s="19"/>
      <c r="BQ233" s="19">
        <v>12.5</v>
      </c>
      <c r="BR233" s="19"/>
      <c r="BS233" s="40"/>
      <c r="BT233" s="19"/>
      <c r="BU233" s="19"/>
      <c r="BV233" s="19"/>
      <c r="BW233" s="19"/>
      <c r="BX233" s="19">
        <v>4.5</v>
      </c>
      <c r="BY233" s="19"/>
      <c r="BZ233" s="19"/>
      <c r="CA233" s="19"/>
      <c r="CB233" s="40"/>
      <c r="CC233" s="19"/>
      <c r="CD233" s="19"/>
      <c r="CE233" s="19"/>
      <c r="CF233" s="19"/>
      <c r="CG233" s="19">
        <v>4.5</v>
      </c>
      <c r="CH233" s="19"/>
      <c r="CI233" s="19"/>
      <c r="CJ233" s="19"/>
      <c r="CK233" s="40"/>
      <c r="CL233" s="19"/>
      <c r="CM233" s="19"/>
      <c r="CN233" s="19"/>
      <c r="CO233" s="19"/>
      <c r="CP233" s="19">
        <v>4.5</v>
      </c>
      <c r="CQ233" s="19"/>
      <c r="CR233" s="19">
        <v>5</v>
      </c>
      <c r="CS233" s="19"/>
      <c r="CT233" s="40"/>
      <c r="CU233" s="19"/>
      <c r="CV233" s="19"/>
      <c r="CW233" s="19"/>
      <c r="CX233" s="19"/>
      <c r="CY233" s="19"/>
      <c r="CZ233" s="19" t="s">
        <v>60</v>
      </c>
      <c r="DA233" s="19"/>
      <c r="DB233" s="19">
        <v>6.5</v>
      </c>
      <c r="DC233" s="19"/>
      <c r="DD233" s="40"/>
      <c r="DE233" s="19"/>
      <c r="DF233" s="19"/>
      <c r="DG233" s="19"/>
      <c r="DH233" s="19"/>
      <c r="DI233" s="19"/>
      <c r="DJ233" s="19"/>
      <c r="DK233" s="19">
        <v>12.5</v>
      </c>
      <c r="DL233" s="19"/>
      <c r="DM233" s="40"/>
      <c r="DN233" s="19"/>
      <c r="DO233" s="19"/>
      <c r="DP233" s="19"/>
      <c r="DQ233" s="19"/>
      <c r="DR233" s="19">
        <v>11</v>
      </c>
      <c r="DS233" s="19"/>
      <c r="DT233" s="19">
        <v>24.5</v>
      </c>
      <c r="DU233" s="19"/>
      <c r="DV233" s="40"/>
      <c r="DW233" s="74">
        <f ca="1" t="shared" si="167"/>
        <v>5.05</v>
      </c>
      <c r="DX233" s="44">
        <f t="shared" si="168"/>
        <v>5</v>
      </c>
      <c r="DY233" s="44">
        <f ca="1" t="shared" si="155"/>
        <v>0.0499999999999998</v>
      </c>
      <c r="DZ233" s="19">
        <f t="shared" si="156"/>
        <v>61</v>
      </c>
      <c r="EA233" s="19">
        <f t="shared" si="157"/>
        <v>50.5</v>
      </c>
      <c r="EB233" s="45">
        <f t="shared" si="158"/>
        <v>30</v>
      </c>
      <c r="EC233" s="46">
        <f t="shared" si="159"/>
        <v>0</v>
      </c>
      <c r="ED233" s="19">
        <f t="shared" si="160"/>
        <v>0</v>
      </c>
      <c r="EE233" s="19">
        <f t="shared" si="161"/>
        <v>0</v>
      </c>
      <c r="EF233" s="19">
        <f t="shared" si="162"/>
        <v>0</v>
      </c>
      <c r="EG233" s="19">
        <f t="shared" si="163"/>
        <v>0</v>
      </c>
    </row>
    <row r="234" customFormat="1" hidden="1" customHeight="1" spans="1:137">
      <c r="A234" s="32">
        <f t="shared" si="164"/>
        <v>232</v>
      </c>
      <c r="B234" s="31" t="s">
        <v>481</v>
      </c>
      <c r="C234" s="32" t="s">
        <v>52</v>
      </c>
      <c r="D234" s="33" t="s">
        <v>119</v>
      </c>
      <c r="E234" s="33" t="s">
        <v>192</v>
      </c>
      <c r="F234" s="33" t="s">
        <v>139</v>
      </c>
      <c r="G234" s="68">
        <v>45250</v>
      </c>
      <c r="H234" s="59">
        <v>45292</v>
      </c>
      <c r="I234" s="59">
        <v>45658</v>
      </c>
      <c r="J234" s="19">
        <v>24</v>
      </c>
      <c r="K234" s="19">
        <f t="shared" si="151"/>
        <v>5</v>
      </c>
      <c r="L234" s="19">
        <v>5</v>
      </c>
      <c r="M234" s="73">
        <f t="shared" si="152"/>
        <v>0</v>
      </c>
      <c r="N234" s="19"/>
      <c r="O234" s="38">
        <v>2</v>
      </c>
      <c r="P234" s="39"/>
      <c r="Q234" s="19"/>
      <c r="R234" s="19">
        <v>2</v>
      </c>
      <c r="S234" s="19"/>
      <c r="T234" s="19"/>
      <c r="U234" s="19"/>
      <c r="V234" s="19"/>
      <c r="W234" s="40"/>
      <c r="X234" s="19"/>
      <c r="Y234" s="39"/>
      <c r="Z234" s="19"/>
      <c r="AA234" s="19"/>
      <c r="AB234" s="19">
        <v>1</v>
      </c>
      <c r="AC234" s="19"/>
      <c r="AD234" s="19"/>
      <c r="AE234" s="19"/>
      <c r="AF234" s="40"/>
      <c r="AG234" s="41">
        <f t="shared" si="153"/>
        <v>2</v>
      </c>
      <c r="AH234" s="41">
        <f t="shared" si="165"/>
        <v>-2</v>
      </c>
      <c r="AI234" s="41">
        <f t="shared" si="166"/>
        <v>-2</v>
      </c>
      <c r="AJ234" s="19">
        <v>1.5</v>
      </c>
      <c r="AK234" s="19"/>
      <c r="AL234" s="19"/>
      <c r="AM234" s="19"/>
      <c r="AN234" s="19"/>
      <c r="AO234" s="19"/>
      <c r="AP234" s="19">
        <v>8</v>
      </c>
      <c r="AQ234" s="19"/>
      <c r="AR234" s="40"/>
      <c r="AS234" s="19">
        <v>1.5</v>
      </c>
      <c r="AT234" s="19"/>
      <c r="AU234" s="19"/>
      <c r="AV234" s="19"/>
      <c r="AW234" s="19"/>
      <c r="AX234" s="19"/>
      <c r="AY234" s="19">
        <v>8</v>
      </c>
      <c r="AZ234" s="19"/>
      <c r="BA234" s="40"/>
      <c r="BB234" s="19"/>
      <c r="BC234" s="19"/>
      <c r="BD234" s="19"/>
      <c r="BE234" s="19"/>
      <c r="BF234" s="19">
        <v>5.5</v>
      </c>
      <c r="BG234" s="19"/>
      <c r="BH234" s="19"/>
      <c r="BI234" s="19"/>
      <c r="BJ234" s="40"/>
      <c r="BK234" s="19"/>
      <c r="BL234" s="19"/>
      <c r="BM234" s="19"/>
      <c r="BN234" s="19"/>
      <c r="BO234" s="19">
        <v>3.5</v>
      </c>
      <c r="BP234" s="19"/>
      <c r="BQ234" s="19"/>
      <c r="BR234" s="19"/>
      <c r="BS234" s="40"/>
      <c r="BT234" s="19"/>
      <c r="BU234" s="19"/>
      <c r="BV234" s="19"/>
      <c r="BW234" s="19"/>
      <c r="BX234" s="19">
        <v>10.5</v>
      </c>
      <c r="BY234" s="19"/>
      <c r="BZ234" s="19"/>
      <c r="CA234" s="19"/>
      <c r="CB234" s="40"/>
      <c r="CC234" s="19"/>
      <c r="CD234" s="19">
        <v>20.5</v>
      </c>
      <c r="CE234" s="19"/>
      <c r="CF234" s="19"/>
      <c r="CG234" s="19">
        <v>35.5</v>
      </c>
      <c r="CH234" s="19"/>
      <c r="CI234" s="19">
        <v>16</v>
      </c>
      <c r="CJ234" s="19"/>
      <c r="CK234" s="40"/>
      <c r="CL234" s="19"/>
      <c r="CM234" s="19"/>
      <c r="CN234" s="19"/>
      <c r="CO234" s="19">
        <v>0.5</v>
      </c>
      <c r="CP234" s="19"/>
      <c r="CQ234" s="19"/>
      <c r="CR234" s="19">
        <v>8</v>
      </c>
      <c r="CS234" s="19"/>
      <c r="CT234" s="40"/>
      <c r="CU234" s="19"/>
      <c r="CV234" s="19"/>
      <c r="CW234" s="19"/>
      <c r="CX234" s="19"/>
      <c r="CY234" s="19">
        <v>1</v>
      </c>
      <c r="CZ234" s="19"/>
      <c r="DA234" s="19"/>
      <c r="DB234" s="19">
        <v>8</v>
      </c>
      <c r="DC234" s="19"/>
      <c r="DD234" s="40"/>
      <c r="DE234" s="19"/>
      <c r="DF234" s="19"/>
      <c r="DG234" s="19"/>
      <c r="DH234" s="19">
        <v>1.5</v>
      </c>
      <c r="DI234" s="19"/>
      <c r="DJ234" s="19"/>
      <c r="DK234" s="19">
        <v>16</v>
      </c>
      <c r="DL234" s="19"/>
      <c r="DM234" s="40"/>
      <c r="DN234" s="19"/>
      <c r="DO234" s="19"/>
      <c r="DP234" s="19"/>
      <c r="DQ234" s="19"/>
      <c r="DR234" s="19">
        <v>8</v>
      </c>
      <c r="DS234" s="19"/>
      <c r="DT234" s="19"/>
      <c r="DU234" s="19"/>
      <c r="DV234" s="40"/>
      <c r="DW234" s="74">
        <f ca="1" t="shared" si="167"/>
        <v>5.05</v>
      </c>
      <c r="DX234" s="44">
        <f t="shared" si="168"/>
        <v>5</v>
      </c>
      <c r="DY234" s="44">
        <f ca="1" t="shared" si="155"/>
        <v>0.0499999999999998</v>
      </c>
      <c r="DZ234" s="19">
        <f t="shared" si="156"/>
        <v>64</v>
      </c>
      <c r="EA234" s="19">
        <f t="shared" si="157"/>
        <v>64</v>
      </c>
      <c r="EB234" s="45">
        <f t="shared" si="158"/>
        <v>24</v>
      </c>
      <c r="EC234" s="46">
        <f t="shared" si="159"/>
        <v>0</v>
      </c>
      <c r="ED234" s="19">
        <f t="shared" si="160"/>
        <v>20.5</v>
      </c>
      <c r="EE234" s="19">
        <f t="shared" si="161"/>
        <v>0</v>
      </c>
      <c r="EF234" s="19">
        <f t="shared" si="162"/>
        <v>5</v>
      </c>
      <c r="EG234" s="19">
        <f t="shared" si="163"/>
        <v>0</v>
      </c>
    </row>
    <row r="235" customFormat="1" customHeight="1" spans="1:137">
      <c r="A235" s="32">
        <f t="shared" si="164"/>
        <v>233</v>
      </c>
      <c r="B235" s="31" t="s">
        <v>482</v>
      </c>
      <c r="C235" s="32" t="s">
        <v>286</v>
      </c>
      <c r="D235" s="33" t="s">
        <v>312</v>
      </c>
      <c r="E235" s="33" t="s">
        <v>54</v>
      </c>
      <c r="F235" s="33" t="s">
        <v>315</v>
      </c>
      <c r="G235" s="68">
        <v>45251</v>
      </c>
      <c r="H235" s="59">
        <v>45292</v>
      </c>
      <c r="I235" s="59">
        <v>45658</v>
      </c>
      <c r="J235" s="19">
        <v>0</v>
      </c>
      <c r="K235" s="19">
        <f t="shared" si="151"/>
        <v>5</v>
      </c>
      <c r="L235" s="19">
        <v>2.5</v>
      </c>
      <c r="M235" s="73">
        <f t="shared" si="152"/>
        <v>2.5</v>
      </c>
      <c r="N235" s="19"/>
      <c r="O235" s="38">
        <v>2.5</v>
      </c>
      <c r="P235" s="39"/>
      <c r="Q235" s="19"/>
      <c r="R235" s="19"/>
      <c r="S235" s="19">
        <v>4</v>
      </c>
      <c r="T235" s="19"/>
      <c r="U235" s="19">
        <v>4</v>
      </c>
      <c r="V235" s="19"/>
      <c r="W235" s="40"/>
      <c r="X235" s="19"/>
      <c r="Y235" s="39"/>
      <c r="Z235" s="19"/>
      <c r="AA235" s="19"/>
      <c r="AB235" s="19"/>
      <c r="AC235" s="19"/>
      <c r="AD235" s="19"/>
      <c r="AE235" s="19"/>
      <c r="AF235" s="40"/>
      <c r="AG235" s="41">
        <f t="shared" si="153"/>
        <v>2.5</v>
      </c>
      <c r="AH235" s="41">
        <f t="shared" si="165"/>
        <v>0</v>
      </c>
      <c r="AI235" s="41">
        <f t="shared" si="166"/>
        <v>0</v>
      </c>
      <c r="AJ235" s="19"/>
      <c r="AK235" s="19"/>
      <c r="AL235" s="19"/>
      <c r="AM235" s="19"/>
      <c r="AN235" s="19"/>
      <c r="AO235" s="19"/>
      <c r="AP235" s="19"/>
      <c r="AQ235" s="19"/>
      <c r="AR235" s="40"/>
      <c r="AS235" s="19"/>
      <c r="AT235" s="19"/>
      <c r="AU235" s="19"/>
      <c r="AV235" s="19"/>
      <c r="AW235" s="19"/>
      <c r="AX235" s="19"/>
      <c r="AY235" s="19"/>
      <c r="AZ235" s="19"/>
      <c r="BA235" s="40"/>
      <c r="BB235" s="19"/>
      <c r="BC235" s="19"/>
      <c r="BD235" s="19"/>
      <c r="BE235" s="19"/>
      <c r="BF235" s="19"/>
      <c r="BG235" s="19"/>
      <c r="BH235" s="19"/>
      <c r="BI235" s="19"/>
      <c r="BJ235" s="40"/>
      <c r="BK235" s="19"/>
      <c r="BL235" s="19">
        <v>5</v>
      </c>
      <c r="BM235" s="19"/>
      <c r="BN235" s="19"/>
      <c r="BO235" s="19"/>
      <c r="BP235" s="19"/>
      <c r="BQ235" s="19"/>
      <c r="BR235" s="19"/>
      <c r="BS235" s="40"/>
      <c r="BT235" s="19"/>
      <c r="BU235" s="19"/>
      <c r="BV235" s="19"/>
      <c r="BW235" s="19"/>
      <c r="BX235" s="19"/>
      <c r="BY235" s="19"/>
      <c r="BZ235" s="19"/>
      <c r="CA235" s="19"/>
      <c r="CB235" s="40"/>
      <c r="CC235" s="19"/>
      <c r="CD235" s="19"/>
      <c r="CE235" s="19"/>
      <c r="CF235" s="19"/>
      <c r="CG235" s="19"/>
      <c r="CH235" s="19"/>
      <c r="CI235" s="19"/>
      <c r="CJ235" s="19"/>
      <c r="CK235" s="40"/>
      <c r="CL235" s="19">
        <v>1</v>
      </c>
      <c r="CM235" s="19"/>
      <c r="CN235" s="19"/>
      <c r="CO235" s="19"/>
      <c r="CP235" s="19">
        <v>8</v>
      </c>
      <c r="CQ235" s="19"/>
      <c r="CR235" s="19">
        <v>8</v>
      </c>
      <c r="CS235" s="19"/>
      <c r="CT235" s="40"/>
      <c r="CU235" s="19"/>
      <c r="CV235" s="19"/>
      <c r="CW235" s="19"/>
      <c r="CX235" s="19"/>
      <c r="CY235" s="19"/>
      <c r="CZ235" s="19"/>
      <c r="DA235" s="19"/>
      <c r="DB235" s="19"/>
      <c r="DC235" s="19"/>
      <c r="DD235" s="40"/>
      <c r="DE235" s="19"/>
      <c r="DF235" s="19"/>
      <c r="DG235" s="19"/>
      <c r="DH235" s="19"/>
      <c r="DI235" s="19"/>
      <c r="DJ235" s="19"/>
      <c r="DK235" s="19"/>
      <c r="DL235" s="19"/>
      <c r="DM235" s="40"/>
      <c r="DN235" s="19"/>
      <c r="DO235" s="19"/>
      <c r="DP235" s="19"/>
      <c r="DQ235" s="19"/>
      <c r="DR235" s="19"/>
      <c r="DS235" s="19"/>
      <c r="DT235" s="19"/>
      <c r="DU235" s="19"/>
      <c r="DV235" s="40"/>
      <c r="DW235" s="74">
        <f ca="1" t="shared" si="167"/>
        <v>5.05</v>
      </c>
      <c r="DX235" s="44">
        <f t="shared" si="168"/>
        <v>1</v>
      </c>
      <c r="DY235" s="44">
        <f ca="1" t="shared" ref="DY235:DY262" si="169">DW235-DX235</f>
        <v>4.05</v>
      </c>
      <c r="DZ235" s="19">
        <f t="shared" ref="DZ235:DZ253" si="170">T235+U235+AC235+AD235+AO235+AP235+AX235+AY235++BG235+BH235+BP235+BQ235+BY235+BZ235+CH235+CI235+CQ235+CR235+DA235+DB235+DJ235+DK235+DS235+DT235</f>
        <v>12</v>
      </c>
      <c r="EA235" s="19">
        <f t="shared" ref="EA235:EA262" si="171">S235+AB235+AN235+AW235+BF235+BO235+BX235+CG235+CP235+CZ235+DI235+DR235</f>
        <v>12</v>
      </c>
      <c r="EB235" s="45">
        <f t="shared" ref="EB235:EB253" si="172">J235+U235-S235+AD235-AB235+AP235-AN235+AY235-AW235+BH235-BF235+BQ235-BO235+BZ235-BX235+CI235-CG235+CR235-CP235+DB235-CZ235+DK235-DI235+DT235-DR235-CU235</f>
        <v>0</v>
      </c>
      <c r="EC235" s="46">
        <f t="shared" ref="EC235:EC262" si="173">T235+AC235+AO235+BG235+BP235+BY235+CH235+CQ235+DA235+DA235+DJ235+DS235</f>
        <v>0</v>
      </c>
      <c r="ED235" s="19">
        <f t="shared" ref="ED235:ED262" si="174">P235+Y235+AK235+AT235+BC235+BL235+BU235+CD235+CM235+CW235+DF235+DO235</f>
        <v>5</v>
      </c>
      <c r="EE235" s="19">
        <f t="shared" ref="EE235:EE262" si="175">Q235+Z235+AL235+AU235+BD235+BM235+BV235+CE235+CN235+CX235+DG235+DP235</f>
        <v>0</v>
      </c>
      <c r="EF235" s="19">
        <f t="shared" ref="EF235:EF262" si="176">R235+AA235+AM235+AV235+BE235+BN235+BW235+CF235+CO235+CY235+DH235+DQ235</f>
        <v>0</v>
      </c>
      <c r="EG235" s="19">
        <f t="shared" ref="EG235:EG262" si="177">V235+AE235+AQ235+AZ235+BI235+BR235+CA235+CJ235+CS235+DC235+DL235+DU235</f>
        <v>0</v>
      </c>
    </row>
    <row r="236" customFormat="1" hidden="1" customHeight="1" spans="1:137">
      <c r="A236" s="32">
        <f t="shared" si="164"/>
        <v>234</v>
      </c>
      <c r="B236" s="31" t="s">
        <v>483</v>
      </c>
      <c r="C236" s="32" t="s">
        <v>52</v>
      </c>
      <c r="D236" s="33" t="s">
        <v>119</v>
      </c>
      <c r="E236" s="33" t="s">
        <v>192</v>
      </c>
      <c r="F236" s="33" t="s">
        <v>167</v>
      </c>
      <c r="G236" s="68">
        <v>45258</v>
      </c>
      <c r="H236" s="59">
        <v>45292</v>
      </c>
      <c r="I236" s="59">
        <v>45658</v>
      </c>
      <c r="J236" s="19">
        <v>24</v>
      </c>
      <c r="K236" s="19">
        <f t="shared" si="151"/>
        <v>5</v>
      </c>
      <c r="L236" s="19">
        <v>5</v>
      </c>
      <c r="M236" s="73">
        <f t="shared" si="152"/>
        <v>0</v>
      </c>
      <c r="N236" s="19"/>
      <c r="O236" s="38"/>
      <c r="P236" s="39"/>
      <c r="Q236" s="19"/>
      <c r="R236" s="19"/>
      <c r="S236" s="19">
        <v>13.5</v>
      </c>
      <c r="T236" s="19">
        <v>8</v>
      </c>
      <c r="U236" s="19"/>
      <c r="V236" s="19"/>
      <c r="W236" s="40"/>
      <c r="X236" s="19"/>
      <c r="Y236" s="39"/>
      <c r="Z236" s="19"/>
      <c r="AA236" s="19"/>
      <c r="AB236" s="19">
        <v>4.5</v>
      </c>
      <c r="AC236" s="19"/>
      <c r="AD236" s="19"/>
      <c r="AE236" s="19"/>
      <c r="AF236" s="40"/>
      <c r="AG236" s="41">
        <f t="shared" si="153"/>
        <v>0</v>
      </c>
      <c r="AH236" s="41">
        <f t="shared" si="165"/>
        <v>0</v>
      </c>
      <c r="AI236" s="41">
        <f t="shared" si="166"/>
        <v>0</v>
      </c>
      <c r="AJ236" s="19">
        <v>1</v>
      </c>
      <c r="AK236" s="19"/>
      <c r="AL236" s="19"/>
      <c r="AM236" s="19"/>
      <c r="AN236" s="19">
        <v>8.5</v>
      </c>
      <c r="AO236" s="19">
        <v>8</v>
      </c>
      <c r="AP236" s="19">
        <v>10.5</v>
      </c>
      <c r="AQ236" s="19"/>
      <c r="AR236" s="40"/>
      <c r="AS236" s="19">
        <v>2.5</v>
      </c>
      <c r="AT236" s="19"/>
      <c r="AU236" s="19"/>
      <c r="AV236" s="19"/>
      <c r="AW236" s="19">
        <v>4</v>
      </c>
      <c r="AX236" s="19"/>
      <c r="AY236" s="19"/>
      <c r="AZ236" s="19"/>
      <c r="BA236" s="40"/>
      <c r="BB236" s="19">
        <v>0.5</v>
      </c>
      <c r="BC236" s="19"/>
      <c r="BD236" s="19"/>
      <c r="BE236" s="19"/>
      <c r="BF236" s="19">
        <v>14</v>
      </c>
      <c r="BG236" s="19"/>
      <c r="BH236" s="19">
        <v>11.5</v>
      </c>
      <c r="BI236" s="19"/>
      <c r="BJ236" s="40"/>
      <c r="BK236" s="19">
        <v>1</v>
      </c>
      <c r="BL236" s="19"/>
      <c r="BM236" s="19"/>
      <c r="BN236" s="19">
        <v>8</v>
      </c>
      <c r="BO236" s="19">
        <v>3</v>
      </c>
      <c r="BP236" s="19"/>
      <c r="BQ236" s="19">
        <v>6.5</v>
      </c>
      <c r="BR236" s="19"/>
      <c r="BS236" s="40"/>
      <c r="BT236" s="19"/>
      <c r="BU236" s="19"/>
      <c r="BV236" s="19"/>
      <c r="BW236" s="19"/>
      <c r="BX236" s="19">
        <v>11</v>
      </c>
      <c r="BY236" s="19"/>
      <c r="BZ236" s="19">
        <v>12</v>
      </c>
      <c r="CA236" s="19"/>
      <c r="CB236" s="40"/>
      <c r="CC236" s="19"/>
      <c r="CD236" s="19"/>
      <c r="CE236" s="19"/>
      <c r="CF236" s="19"/>
      <c r="CG236" s="19">
        <v>18.5</v>
      </c>
      <c r="CH236" s="19"/>
      <c r="CI236" s="19">
        <v>26</v>
      </c>
      <c r="CJ236" s="19"/>
      <c r="CK236" s="40"/>
      <c r="CL236" s="19"/>
      <c r="CM236" s="19"/>
      <c r="CN236" s="19"/>
      <c r="CO236" s="19"/>
      <c r="CP236" s="19">
        <v>2.5</v>
      </c>
      <c r="CQ236" s="19"/>
      <c r="CR236" s="19">
        <v>18</v>
      </c>
      <c r="CS236" s="19"/>
      <c r="CT236" s="40"/>
      <c r="CU236" s="19"/>
      <c r="CV236" s="19"/>
      <c r="CW236" s="19"/>
      <c r="CX236" s="19"/>
      <c r="CY236" s="19"/>
      <c r="CZ236" s="19" t="s">
        <v>225</v>
      </c>
      <c r="DA236" s="19" t="s">
        <v>209</v>
      </c>
      <c r="DB236" s="19">
        <v>6</v>
      </c>
      <c r="DC236" s="19"/>
      <c r="DD236" s="40"/>
      <c r="DE236" s="19"/>
      <c r="DF236" s="19"/>
      <c r="DG236" s="19"/>
      <c r="DH236" s="19"/>
      <c r="DI236" s="19">
        <v>2.5</v>
      </c>
      <c r="DJ236" s="19">
        <v>50</v>
      </c>
      <c r="DK236" s="19"/>
      <c r="DM236" s="40"/>
      <c r="DN236" s="19"/>
      <c r="DO236" s="19"/>
      <c r="DP236" s="19"/>
      <c r="DQ236" s="19"/>
      <c r="DR236" s="19">
        <v>9.5</v>
      </c>
      <c r="DS236" s="19">
        <v>35.5</v>
      </c>
      <c r="DT236" s="19"/>
      <c r="DU236" s="19"/>
      <c r="DV236" s="40"/>
      <c r="DW236" s="74">
        <f ca="1" t="shared" si="167"/>
        <v>5.05</v>
      </c>
      <c r="DX236" s="44">
        <f t="shared" si="168"/>
        <v>5</v>
      </c>
      <c r="DY236" s="44">
        <f ca="1" t="shared" si="169"/>
        <v>0.0499999999999998</v>
      </c>
      <c r="DZ236" s="19" t="e">
        <f>T236+U236+AC236+AD236+AO236+AP236+AX236+AY236++BG236+BH236+BP236+BQ236+BY236+BZ236+CH236+CI236+CQ236+CR236+DA236+DB236+DJ236+#REF!+DS236+DT236</f>
        <v>#REF!</v>
      </c>
      <c r="EA236" s="19">
        <f t="shared" si="171"/>
        <v>94.5</v>
      </c>
      <c r="EB236" s="45" t="e">
        <f>J236+U236-S236+AD236-AB236+AP236-AN236+AY236-AW236+BH236-BF236+BQ236-BO236+BZ236-BX236+CI236-CG236+CR236-CP236+DB236-CZ236+#REF!-DI236+DT236-DR236-CU236</f>
        <v>#REF!</v>
      </c>
      <c r="EC236" s="46">
        <f t="shared" si="173"/>
        <v>130.5</v>
      </c>
      <c r="ED236" s="19">
        <f t="shared" si="174"/>
        <v>0</v>
      </c>
      <c r="EE236" s="19">
        <f t="shared" si="175"/>
        <v>0</v>
      </c>
      <c r="EF236" s="19">
        <f t="shared" si="176"/>
        <v>8</v>
      </c>
      <c r="EG236" s="19">
        <f>V236+AE236+AQ236+AZ236+BI236+BR236+CA236+CJ236+CS236+DC236+DK236+DU236</f>
        <v>0</v>
      </c>
    </row>
    <row r="237" customFormat="1" hidden="1" customHeight="1" spans="1:137">
      <c r="A237" s="32">
        <f t="shared" si="164"/>
        <v>235</v>
      </c>
      <c r="B237" s="31" t="s">
        <v>484</v>
      </c>
      <c r="C237" s="32" t="s">
        <v>52</v>
      </c>
      <c r="D237" s="33" t="s">
        <v>119</v>
      </c>
      <c r="E237" s="33" t="s">
        <v>171</v>
      </c>
      <c r="F237" s="33" t="s">
        <v>169</v>
      </c>
      <c r="G237" s="68">
        <v>45259</v>
      </c>
      <c r="H237" s="59">
        <v>45292</v>
      </c>
      <c r="I237" s="59">
        <v>45658</v>
      </c>
      <c r="J237" s="19">
        <v>11.5</v>
      </c>
      <c r="K237" s="19">
        <f t="shared" si="151"/>
        <v>5</v>
      </c>
      <c r="L237" s="19">
        <v>3</v>
      </c>
      <c r="M237" s="73">
        <f t="shared" si="152"/>
        <v>2</v>
      </c>
      <c r="N237" s="19"/>
      <c r="O237" s="38">
        <v>3</v>
      </c>
      <c r="P237" s="39"/>
      <c r="Q237" s="19"/>
      <c r="R237" s="19"/>
      <c r="S237" s="19">
        <v>8</v>
      </c>
      <c r="T237" s="19"/>
      <c r="U237" s="19"/>
      <c r="V237" s="19"/>
      <c r="W237" s="40"/>
      <c r="X237" s="19">
        <v>1</v>
      </c>
      <c r="Y237" s="39"/>
      <c r="Z237" s="19"/>
      <c r="AA237" s="19"/>
      <c r="AB237" s="19"/>
      <c r="AC237" s="19"/>
      <c r="AD237" s="19"/>
      <c r="AE237" s="19"/>
      <c r="AF237" s="40"/>
      <c r="AG237" s="41">
        <f t="shared" si="153"/>
        <v>4</v>
      </c>
      <c r="AH237" s="41">
        <f t="shared" si="165"/>
        <v>-2</v>
      </c>
      <c r="AI237" s="41">
        <f t="shared" si="166"/>
        <v>-2</v>
      </c>
      <c r="AJ237" s="19">
        <v>1</v>
      </c>
      <c r="AK237" s="19"/>
      <c r="AL237" s="19"/>
      <c r="AM237" s="19"/>
      <c r="AN237" s="19"/>
      <c r="AO237" s="19"/>
      <c r="AP237" s="19">
        <v>8</v>
      </c>
      <c r="AQ237" s="19"/>
      <c r="AR237" s="40"/>
      <c r="AS237" s="19"/>
      <c r="AT237" s="19"/>
      <c r="AU237" s="19"/>
      <c r="AV237" s="19"/>
      <c r="AW237" s="19"/>
      <c r="AX237" s="19"/>
      <c r="AY237" s="19">
        <v>8</v>
      </c>
      <c r="AZ237" s="19"/>
      <c r="BA237" s="40"/>
      <c r="BB237" s="19">
        <v>1</v>
      </c>
      <c r="BC237" s="19"/>
      <c r="BD237" s="19"/>
      <c r="BE237" s="19"/>
      <c r="BF237" s="19"/>
      <c r="BG237" s="19"/>
      <c r="BH237" s="19"/>
      <c r="BI237" s="19"/>
      <c r="BJ237" s="40"/>
      <c r="BK237" s="19"/>
      <c r="BL237" s="19"/>
      <c r="BM237" s="19"/>
      <c r="BN237" s="19"/>
      <c r="BO237" s="19"/>
      <c r="BP237" s="19"/>
      <c r="BQ237" s="19"/>
      <c r="BR237" s="19"/>
      <c r="BS237" s="40"/>
      <c r="BT237" s="19">
        <v>1</v>
      </c>
      <c r="BU237" s="19"/>
      <c r="BV237" s="19"/>
      <c r="BW237" s="19"/>
      <c r="BX237" s="19">
        <v>13</v>
      </c>
      <c r="BY237" s="19"/>
      <c r="BZ237" s="19"/>
      <c r="CA237" s="19"/>
      <c r="CB237" s="40"/>
      <c r="CC237" s="19"/>
      <c r="CD237" s="19"/>
      <c r="CE237" s="24">
        <v>10</v>
      </c>
      <c r="CF237" s="19"/>
      <c r="CG237" s="19"/>
      <c r="CH237" s="19"/>
      <c r="CI237" s="19">
        <v>16</v>
      </c>
      <c r="CJ237" s="19"/>
      <c r="CK237" s="40"/>
      <c r="CL237" s="19"/>
      <c r="CM237" s="19"/>
      <c r="CN237" s="19"/>
      <c r="CO237" s="19"/>
      <c r="CP237" s="19">
        <v>8</v>
      </c>
      <c r="CQ237" s="19"/>
      <c r="CR237" s="19"/>
      <c r="CS237" s="19"/>
      <c r="CT237" s="40"/>
      <c r="CU237" s="19"/>
      <c r="CV237" s="19"/>
      <c r="CW237" s="19"/>
      <c r="CX237" s="19"/>
      <c r="CY237" s="19"/>
      <c r="CZ237" s="19" t="s">
        <v>485</v>
      </c>
      <c r="DA237" s="19"/>
      <c r="DB237" s="19">
        <v>8</v>
      </c>
      <c r="DC237" s="19"/>
      <c r="DD237" s="40"/>
      <c r="DE237" s="19"/>
      <c r="DF237" s="19"/>
      <c r="DG237" s="19"/>
      <c r="DH237" s="19"/>
      <c r="DI237" s="19">
        <v>8</v>
      </c>
      <c r="DJ237" s="19"/>
      <c r="DK237" s="19">
        <v>25.5</v>
      </c>
      <c r="DL237" s="19"/>
      <c r="DM237" s="40"/>
      <c r="DN237" s="19"/>
      <c r="DO237" s="19"/>
      <c r="DP237" s="19"/>
      <c r="DQ237" s="19"/>
      <c r="DR237" s="19"/>
      <c r="DS237" s="19">
        <v>34</v>
      </c>
      <c r="DT237" s="19"/>
      <c r="DU237" s="19"/>
      <c r="DV237" s="40"/>
      <c r="DW237" s="74">
        <f ca="1" t="shared" si="167"/>
        <v>5.05</v>
      </c>
      <c r="DX237" s="44">
        <f t="shared" si="168"/>
        <v>5</v>
      </c>
      <c r="DY237" s="44">
        <f ca="1" t="shared" si="169"/>
        <v>0.0499999999999998</v>
      </c>
      <c r="DZ237" s="19">
        <f t="shared" si="170"/>
        <v>99.5</v>
      </c>
      <c r="EA237" s="19">
        <f t="shared" si="171"/>
        <v>54.5</v>
      </c>
      <c r="EB237" s="45">
        <f t="shared" si="172"/>
        <v>22.5</v>
      </c>
      <c r="EC237" s="46">
        <f t="shared" si="173"/>
        <v>34</v>
      </c>
      <c r="ED237" s="19">
        <f t="shared" si="174"/>
        <v>0</v>
      </c>
      <c r="EE237" s="19">
        <f t="shared" si="175"/>
        <v>10</v>
      </c>
      <c r="EF237" s="19">
        <f t="shared" si="176"/>
        <v>0</v>
      </c>
      <c r="EG237" s="19">
        <f t="shared" si="177"/>
        <v>0</v>
      </c>
    </row>
    <row r="238" customFormat="1" hidden="1" customHeight="1" spans="1:137">
      <c r="A238" s="32">
        <f t="shared" si="164"/>
        <v>236</v>
      </c>
      <c r="B238" s="31" t="s">
        <v>486</v>
      </c>
      <c r="C238" s="32" t="s">
        <v>52</v>
      </c>
      <c r="D238" s="33" t="s">
        <v>79</v>
      </c>
      <c r="E238" s="33" t="s">
        <v>90</v>
      </c>
      <c r="F238" s="33" t="s">
        <v>487</v>
      </c>
      <c r="G238" s="68">
        <v>45264</v>
      </c>
      <c r="H238" s="59">
        <v>45292</v>
      </c>
      <c r="I238" s="59">
        <v>45658</v>
      </c>
      <c r="J238" s="19">
        <v>0</v>
      </c>
      <c r="K238" s="19">
        <f t="shared" si="151"/>
        <v>5</v>
      </c>
      <c r="L238" s="19">
        <v>5</v>
      </c>
      <c r="M238" s="73">
        <f t="shared" si="152"/>
        <v>0</v>
      </c>
      <c r="N238" s="19"/>
      <c r="O238" s="38">
        <v>2.5</v>
      </c>
      <c r="P238" s="39"/>
      <c r="Q238" s="19"/>
      <c r="R238" s="19"/>
      <c r="S238" s="19"/>
      <c r="T238" s="19"/>
      <c r="U238" s="19"/>
      <c r="V238" s="19"/>
      <c r="W238" s="40"/>
      <c r="X238" s="19"/>
      <c r="Y238" s="39"/>
      <c r="Z238" s="19"/>
      <c r="AA238" s="19"/>
      <c r="AB238" s="19"/>
      <c r="AC238" s="19"/>
      <c r="AD238" s="19"/>
      <c r="AE238" s="19"/>
      <c r="AF238" s="40"/>
      <c r="AG238" s="41">
        <f t="shared" si="153"/>
        <v>2.5</v>
      </c>
      <c r="AH238" s="41">
        <f t="shared" si="165"/>
        <v>-2.5</v>
      </c>
      <c r="AI238" s="41">
        <f t="shared" si="166"/>
        <v>-2.5</v>
      </c>
      <c r="AJ238" s="19"/>
      <c r="AK238" s="19"/>
      <c r="AL238" s="19">
        <v>1</v>
      </c>
      <c r="AM238" s="19"/>
      <c r="AN238" s="19"/>
      <c r="AO238" s="19"/>
      <c r="AP238" s="19"/>
      <c r="AQ238" s="19"/>
      <c r="AR238" s="40"/>
      <c r="AS238" s="19">
        <v>2</v>
      </c>
      <c r="AT238" s="19"/>
      <c r="AU238" s="19"/>
      <c r="AV238" s="19"/>
      <c r="AW238" s="19"/>
      <c r="AX238" s="19"/>
      <c r="AY238" s="19"/>
      <c r="AZ238" s="19"/>
      <c r="BA238" s="40"/>
      <c r="BB238" s="19"/>
      <c r="BC238" s="19"/>
      <c r="BD238" s="19"/>
      <c r="BE238" s="19"/>
      <c r="BF238" s="19"/>
      <c r="BG238" s="19"/>
      <c r="BH238" s="19"/>
      <c r="BI238" s="19"/>
      <c r="BJ238" s="40"/>
      <c r="BK238" s="19"/>
      <c r="BL238" s="19"/>
      <c r="BM238" s="19"/>
      <c r="BN238" s="19"/>
      <c r="BO238" s="19"/>
      <c r="BP238" s="19"/>
      <c r="BQ238" s="19"/>
      <c r="BR238" s="19"/>
      <c r="BS238" s="40"/>
      <c r="BT238" s="19"/>
      <c r="BU238" s="19"/>
      <c r="BV238" s="19"/>
      <c r="BW238" s="19"/>
      <c r="BX238" s="19"/>
      <c r="BY238" s="19"/>
      <c r="BZ238" s="19"/>
      <c r="CA238" s="19"/>
      <c r="CB238" s="40"/>
      <c r="CC238" s="19">
        <v>0.5</v>
      </c>
      <c r="CD238" s="19"/>
      <c r="CE238" s="19"/>
      <c r="CF238" s="19"/>
      <c r="CG238" s="19"/>
      <c r="CH238" s="19"/>
      <c r="CI238" s="19"/>
      <c r="CJ238" s="19"/>
      <c r="CK238" s="40"/>
      <c r="CL238" s="19"/>
      <c r="CM238" s="19">
        <v>9</v>
      </c>
      <c r="CN238" s="19"/>
      <c r="CO238" s="19"/>
      <c r="CP238" s="19"/>
      <c r="CQ238" s="19"/>
      <c r="CR238" s="19"/>
      <c r="CS238" s="19"/>
      <c r="CT238" s="40"/>
      <c r="CU238" s="19"/>
      <c r="CV238" s="19"/>
      <c r="CW238" s="19"/>
      <c r="CX238" s="19"/>
      <c r="CY238" s="19"/>
      <c r="CZ238" s="19"/>
      <c r="DA238" s="19"/>
      <c r="DB238" s="19"/>
      <c r="DC238" s="19"/>
      <c r="DD238" s="40"/>
      <c r="DE238" s="19"/>
      <c r="DF238" s="19">
        <v>8</v>
      </c>
      <c r="DG238" s="19">
        <v>0.5</v>
      </c>
      <c r="DH238" s="19"/>
      <c r="DI238" s="19"/>
      <c r="DJ238" s="19"/>
      <c r="DK238" s="19"/>
      <c r="DL238" s="19"/>
      <c r="DM238" s="40"/>
      <c r="DN238" s="19"/>
      <c r="DO238" s="19"/>
      <c r="DP238" s="19"/>
      <c r="DQ238" s="19"/>
      <c r="DR238" s="19"/>
      <c r="DS238" s="19"/>
      <c r="DT238" s="19"/>
      <c r="DU238" s="19"/>
      <c r="DV238" s="40"/>
      <c r="DW238" s="74">
        <f ca="1" t="shared" si="167"/>
        <v>5.05</v>
      </c>
      <c r="DX238" s="44">
        <f t="shared" si="168"/>
        <v>5</v>
      </c>
      <c r="DY238" s="44">
        <f ca="1" t="shared" si="169"/>
        <v>0.0499999999999998</v>
      </c>
      <c r="DZ238" s="19">
        <f t="shared" si="170"/>
        <v>0</v>
      </c>
      <c r="EA238" s="19">
        <f t="shared" si="171"/>
        <v>0</v>
      </c>
      <c r="EB238" s="45">
        <f t="shared" si="172"/>
        <v>0</v>
      </c>
      <c r="EC238" s="46">
        <f t="shared" si="173"/>
        <v>0</v>
      </c>
      <c r="ED238" s="19">
        <f t="shared" si="174"/>
        <v>17</v>
      </c>
      <c r="EE238" s="19">
        <f t="shared" si="175"/>
        <v>1.5</v>
      </c>
      <c r="EF238" s="19">
        <f t="shared" si="176"/>
        <v>0</v>
      </c>
      <c r="EG238" s="19">
        <f t="shared" si="177"/>
        <v>0</v>
      </c>
    </row>
    <row r="239" customFormat="1" hidden="1" customHeight="1" spans="1:137">
      <c r="A239" s="32">
        <f t="shared" si="164"/>
        <v>237</v>
      </c>
      <c r="B239" s="31" t="s">
        <v>488</v>
      </c>
      <c r="C239" s="32" t="s">
        <v>52</v>
      </c>
      <c r="D239" s="33" t="s">
        <v>119</v>
      </c>
      <c r="E239" s="33" t="s">
        <v>192</v>
      </c>
      <c r="F239" s="33" t="s">
        <v>167</v>
      </c>
      <c r="G239" s="68">
        <v>45266</v>
      </c>
      <c r="H239" s="59">
        <v>45292</v>
      </c>
      <c r="I239" s="59">
        <v>45658</v>
      </c>
      <c r="J239" s="19">
        <v>24</v>
      </c>
      <c r="K239" s="19">
        <f t="shared" si="151"/>
        <v>5</v>
      </c>
      <c r="L239" s="19">
        <v>2</v>
      </c>
      <c r="M239" s="73">
        <f t="shared" si="152"/>
        <v>3</v>
      </c>
      <c r="N239" s="19"/>
      <c r="O239" s="38">
        <v>3</v>
      </c>
      <c r="P239" s="39"/>
      <c r="Q239" s="19"/>
      <c r="R239" s="19"/>
      <c r="S239" s="19"/>
      <c r="T239" s="19"/>
      <c r="U239" s="19"/>
      <c r="V239" s="19"/>
      <c r="W239" s="40"/>
      <c r="X239" s="19"/>
      <c r="Y239" s="39"/>
      <c r="Z239" s="19"/>
      <c r="AA239" s="19"/>
      <c r="AB239" s="19">
        <v>4</v>
      </c>
      <c r="AC239" s="19"/>
      <c r="AD239" s="19"/>
      <c r="AE239" s="19"/>
      <c r="AF239" s="40"/>
      <c r="AG239" s="41">
        <f t="shared" si="153"/>
        <v>3</v>
      </c>
      <c r="AH239" s="41">
        <f t="shared" si="165"/>
        <v>0</v>
      </c>
      <c r="AI239" s="41">
        <f t="shared" si="166"/>
        <v>0</v>
      </c>
      <c r="AJ239" s="19"/>
      <c r="AK239" s="19"/>
      <c r="AL239" s="19"/>
      <c r="AM239" s="19"/>
      <c r="AN239" s="19"/>
      <c r="AO239" s="19">
        <v>8</v>
      </c>
      <c r="AP239" s="19"/>
      <c r="AQ239" s="19"/>
      <c r="AR239" s="40"/>
      <c r="AS239" s="19"/>
      <c r="AT239" s="19"/>
      <c r="AU239" s="19"/>
      <c r="AV239" s="19"/>
      <c r="AW239" s="19"/>
      <c r="AX239" s="19">
        <v>14.5</v>
      </c>
      <c r="AY239" s="19"/>
      <c r="AZ239" s="19"/>
      <c r="BA239" s="40"/>
      <c r="BB239" s="19"/>
      <c r="BC239" s="19"/>
      <c r="BD239" s="19"/>
      <c r="BE239" s="19"/>
      <c r="BF239" s="19">
        <v>12</v>
      </c>
      <c r="BG239" s="19">
        <v>8</v>
      </c>
      <c r="BH239" s="19"/>
      <c r="BI239" s="19"/>
      <c r="BJ239" s="40"/>
      <c r="BK239" s="19"/>
      <c r="BL239" s="19"/>
      <c r="BM239" s="19"/>
      <c r="BN239" s="19">
        <v>4</v>
      </c>
      <c r="BO239" s="19">
        <v>4</v>
      </c>
      <c r="BP239" s="19">
        <v>12</v>
      </c>
      <c r="BQ239" s="19"/>
      <c r="BR239" s="19"/>
      <c r="BS239" s="40"/>
      <c r="BT239" s="19"/>
      <c r="BU239" s="19"/>
      <c r="BV239" s="19"/>
      <c r="BW239" s="19">
        <v>4</v>
      </c>
      <c r="BX239" s="19"/>
      <c r="BY239" s="19">
        <v>8</v>
      </c>
      <c r="BZ239" s="19"/>
      <c r="CA239" s="19"/>
      <c r="CB239" s="40"/>
      <c r="CC239" s="19"/>
      <c r="CD239" s="19"/>
      <c r="CE239" s="19"/>
      <c r="CF239" s="19"/>
      <c r="CG239" s="19"/>
      <c r="CH239" s="19">
        <v>8</v>
      </c>
      <c r="CI239" s="19"/>
      <c r="CJ239" s="19"/>
      <c r="CK239" s="40"/>
      <c r="CL239" s="19"/>
      <c r="CM239" s="19"/>
      <c r="CN239" s="19"/>
      <c r="CO239" s="19"/>
      <c r="CP239" s="19"/>
      <c r="CQ239" s="19">
        <v>16</v>
      </c>
      <c r="CR239" s="19"/>
      <c r="CS239" s="19"/>
      <c r="CT239" s="40"/>
      <c r="CU239" s="19"/>
      <c r="CV239" s="19" t="s">
        <v>73</v>
      </c>
      <c r="CW239" s="19"/>
      <c r="CX239" s="19"/>
      <c r="CY239" s="19"/>
      <c r="CZ239" s="19" t="s">
        <v>70</v>
      </c>
      <c r="DA239" s="19" t="s">
        <v>151</v>
      </c>
      <c r="DB239" s="19"/>
      <c r="DC239" s="19"/>
      <c r="DD239" s="40"/>
      <c r="DE239" s="19"/>
      <c r="DF239" s="19"/>
      <c r="DG239" s="19"/>
      <c r="DH239" s="19"/>
      <c r="DI239" s="19"/>
      <c r="DJ239" s="19">
        <v>48</v>
      </c>
      <c r="DK239" s="19"/>
      <c r="DL239" s="19"/>
      <c r="DM239" s="40"/>
      <c r="DN239" s="19"/>
      <c r="DO239" s="19"/>
      <c r="DP239" s="19"/>
      <c r="DQ239" s="19"/>
      <c r="DR239" s="19"/>
      <c r="DS239" s="19">
        <v>37.5</v>
      </c>
      <c r="DT239" s="19"/>
      <c r="DU239" s="19"/>
      <c r="DV239" s="40"/>
      <c r="DW239" s="74">
        <f ca="1" t="shared" si="167"/>
        <v>5.05</v>
      </c>
      <c r="DX239" s="44">
        <f t="shared" si="168"/>
        <v>0.5</v>
      </c>
      <c r="DY239" s="44">
        <f ca="1" t="shared" si="169"/>
        <v>4.55</v>
      </c>
      <c r="DZ239" s="19">
        <f t="shared" si="170"/>
        <v>176</v>
      </c>
      <c r="EA239" s="19">
        <f t="shared" si="171"/>
        <v>24</v>
      </c>
      <c r="EB239" s="45">
        <f t="shared" si="172"/>
        <v>0</v>
      </c>
      <c r="EC239" s="46">
        <f t="shared" si="173"/>
        <v>177.5</v>
      </c>
      <c r="ED239" s="19">
        <f t="shared" si="174"/>
        <v>0</v>
      </c>
      <c r="EE239" s="19">
        <f t="shared" si="175"/>
        <v>0</v>
      </c>
      <c r="EF239" s="19">
        <f t="shared" si="176"/>
        <v>8</v>
      </c>
      <c r="EG239" s="19">
        <f t="shared" si="177"/>
        <v>0</v>
      </c>
    </row>
    <row r="240" customFormat="1" hidden="1" customHeight="1" spans="1:137">
      <c r="A240" s="32">
        <f t="shared" si="164"/>
        <v>238</v>
      </c>
      <c r="B240" s="31" t="s">
        <v>489</v>
      </c>
      <c r="C240" s="32" t="s">
        <v>52</v>
      </c>
      <c r="D240" s="33" t="s">
        <v>119</v>
      </c>
      <c r="E240" s="33" t="s">
        <v>171</v>
      </c>
      <c r="F240" s="33" t="s">
        <v>167</v>
      </c>
      <c r="G240" s="68">
        <v>45266</v>
      </c>
      <c r="H240" s="59">
        <v>45292</v>
      </c>
      <c r="I240" s="59">
        <v>45658</v>
      </c>
      <c r="J240" s="19">
        <v>0</v>
      </c>
      <c r="K240" s="19">
        <f t="shared" si="151"/>
        <v>5</v>
      </c>
      <c r="L240" s="19">
        <v>3</v>
      </c>
      <c r="M240" s="73">
        <f t="shared" si="152"/>
        <v>2</v>
      </c>
      <c r="N240" s="19"/>
      <c r="O240" s="38">
        <v>1</v>
      </c>
      <c r="P240" s="39"/>
      <c r="Q240" s="19"/>
      <c r="R240" s="19"/>
      <c r="S240" s="19"/>
      <c r="T240" s="19"/>
      <c r="U240" s="19"/>
      <c r="V240" s="19">
        <v>1</v>
      </c>
      <c r="W240" s="40"/>
      <c r="X240" s="19">
        <v>1.5</v>
      </c>
      <c r="Y240" s="39"/>
      <c r="Z240" s="19"/>
      <c r="AA240" s="19"/>
      <c r="AB240" s="19"/>
      <c r="AC240" s="19"/>
      <c r="AD240" s="19"/>
      <c r="AE240" s="19"/>
      <c r="AF240" s="40"/>
      <c r="AG240" s="41">
        <f t="shared" si="153"/>
        <v>2.5</v>
      </c>
      <c r="AH240" s="41">
        <f t="shared" si="165"/>
        <v>-0.5</v>
      </c>
      <c r="AI240" s="41">
        <f t="shared" si="166"/>
        <v>-0.5</v>
      </c>
      <c r="AJ240" s="19"/>
      <c r="AK240" s="19"/>
      <c r="AL240" s="19"/>
      <c r="AM240" s="19"/>
      <c r="AN240" s="19"/>
      <c r="AO240" s="19"/>
      <c r="AP240" s="19"/>
      <c r="AQ240" s="19"/>
      <c r="AR240" s="40"/>
      <c r="AS240" s="19"/>
      <c r="AT240" s="19"/>
      <c r="AU240" s="19"/>
      <c r="AV240" s="19"/>
      <c r="AW240" s="19"/>
      <c r="AX240" s="19"/>
      <c r="AY240" s="19"/>
      <c r="AZ240" s="19"/>
      <c r="BA240" s="40"/>
      <c r="BB240" s="19">
        <v>1</v>
      </c>
      <c r="BC240" s="19"/>
      <c r="BD240" s="19"/>
      <c r="BE240" s="19"/>
      <c r="BF240" s="19"/>
      <c r="BG240" s="19">
        <v>7.5</v>
      </c>
      <c r="BH240" s="19"/>
      <c r="BI240" s="19"/>
      <c r="BJ240" s="40"/>
      <c r="BK240" s="19"/>
      <c r="BL240" s="19"/>
      <c r="BM240" s="19"/>
      <c r="BN240" s="19"/>
      <c r="BO240" s="19"/>
      <c r="BP240" s="19"/>
      <c r="BQ240" s="19"/>
      <c r="BR240" s="19"/>
      <c r="BS240" s="40"/>
      <c r="BT240" s="19"/>
      <c r="BU240" s="19"/>
      <c r="BV240" s="19"/>
      <c r="BW240" s="19"/>
      <c r="BX240" s="19"/>
      <c r="BY240" s="19"/>
      <c r="BZ240" s="19"/>
      <c r="CA240" s="19"/>
      <c r="CB240" s="40"/>
      <c r="CC240" s="19"/>
      <c r="CD240" s="19"/>
      <c r="CE240" s="19"/>
      <c r="CF240" s="19"/>
      <c r="CG240" s="19"/>
      <c r="CH240" s="19">
        <v>20</v>
      </c>
      <c r="CI240" s="19">
        <v>4</v>
      </c>
      <c r="CJ240" s="19"/>
      <c r="CK240" s="40"/>
      <c r="CL240" s="19">
        <v>1</v>
      </c>
      <c r="CM240" s="19"/>
      <c r="CN240" s="19"/>
      <c r="CO240" s="19"/>
      <c r="CP240" s="19">
        <v>1</v>
      </c>
      <c r="CQ240" s="19"/>
      <c r="CR240" s="19">
        <v>6.5</v>
      </c>
      <c r="CS240" s="19"/>
      <c r="CT240" s="40"/>
      <c r="CU240" s="19"/>
      <c r="CV240" s="19"/>
      <c r="CW240" s="19"/>
      <c r="CX240" s="19"/>
      <c r="CY240" s="19"/>
      <c r="CZ240" s="19" t="s">
        <v>73</v>
      </c>
      <c r="DA240" s="19" t="s">
        <v>103</v>
      </c>
      <c r="DB240" s="19"/>
      <c r="DC240" s="19"/>
      <c r="DD240" s="40"/>
      <c r="DE240" s="19"/>
      <c r="DF240" s="19"/>
      <c r="DG240" s="19"/>
      <c r="DH240" s="19"/>
      <c r="DI240" s="19">
        <v>1</v>
      </c>
      <c r="DJ240" s="19">
        <v>24</v>
      </c>
      <c r="DK240" s="19">
        <v>7.5</v>
      </c>
      <c r="DL240" s="19"/>
      <c r="DM240" s="40"/>
      <c r="DN240" s="19"/>
      <c r="DO240" s="19"/>
      <c r="DP240" s="19"/>
      <c r="DQ240" s="19"/>
      <c r="DR240" s="19">
        <v>3.5</v>
      </c>
      <c r="DS240" s="19">
        <v>16</v>
      </c>
      <c r="DT240" s="19">
        <v>3.5</v>
      </c>
      <c r="DU240" s="19"/>
      <c r="DV240" s="40"/>
      <c r="DW240" s="69">
        <f ca="1">ROUND((TODAY()-I240)/365*5,2)+1.5</f>
        <v>6.55</v>
      </c>
      <c r="DX240" s="44">
        <f t="shared" si="168"/>
        <v>2.5</v>
      </c>
      <c r="DY240" s="44">
        <f ca="1" t="shared" si="169"/>
        <v>4.05</v>
      </c>
      <c r="DZ240" s="19">
        <f t="shared" si="170"/>
        <v>101</v>
      </c>
      <c r="EA240" s="19">
        <f t="shared" si="171"/>
        <v>6</v>
      </c>
      <c r="EB240" s="45">
        <f t="shared" si="172"/>
        <v>15.5</v>
      </c>
      <c r="EC240" s="46">
        <f t="shared" si="173"/>
        <v>91.5</v>
      </c>
      <c r="ED240" s="19">
        <f t="shared" si="174"/>
        <v>0</v>
      </c>
      <c r="EE240" s="19">
        <f t="shared" si="175"/>
        <v>0</v>
      </c>
      <c r="EF240" s="19">
        <f t="shared" si="176"/>
        <v>0</v>
      </c>
      <c r="EG240" s="19">
        <f t="shared" si="177"/>
        <v>1</v>
      </c>
    </row>
    <row r="241" customFormat="1" hidden="1" customHeight="1" spans="1:137">
      <c r="A241" s="32">
        <f t="shared" si="164"/>
        <v>239</v>
      </c>
      <c r="B241" s="31" t="s">
        <v>490</v>
      </c>
      <c r="C241" s="32" t="s">
        <v>52</v>
      </c>
      <c r="D241" s="33" t="s">
        <v>119</v>
      </c>
      <c r="E241" s="33" t="s">
        <v>192</v>
      </c>
      <c r="F241" s="33" t="s">
        <v>169</v>
      </c>
      <c r="G241" s="68">
        <v>45272</v>
      </c>
      <c r="H241" s="59">
        <v>45292</v>
      </c>
      <c r="I241" s="59">
        <v>45658</v>
      </c>
      <c r="J241" s="19">
        <v>39.5</v>
      </c>
      <c r="K241" s="19">
        <f t="shared" si="151"/>
        <v>5</v>
      </c>
      <c r="L241" s="19">
        <v>5</v>
      </c>
      <c r="M241" s="73">
        <f t="shared" ref="M241:M278" si="178">K241-L241</f>
        <v>0</v>
      </c>
      <c r="N241" s="19"/>
      <c r="O241" s="38">
        <v>3</v>
      </c>
      <c r="P241" s="39"/>
      <c r="Q241" s="19"/>
      <c r="R241" s="19"/>
      <c r="S241" s="19"/>
      <c r="T241" s="19"/>
      <c r="U241" s="19"/>
      <c r="V241" s="19"/>
      <c r="W241" s="40"/>
      <c r="X241" s="19"/>
      <c r="Y241" s="39"/>
      <c r="Z241" s="19"/>
      <c r="AA241" s="19"/>
      <c r="AB241" s="19">
        <v>2.5</v>
      </c>
      <c r="AC241" s="19"/>
      <c r="AD241" s="19"/>
      <c r="AE241" s="19"/>
      <c r="AF241" s="40"/>
      <c r="AG241" s="41">
        <f t="shared" si="153"/>
        <v>3</v>
      </c>
      <c r="AH241" s="41">
        <f t="shared" si="165"/>
        <v>-3</v>
      </c>
      <c r="AI241" s="41">
        <f t="shared" si="166"/>
        <v>-3</v>
      </c>
      <c r="AJ241" s="19"/>
      <c r="AK241" s="19"/>
      <c r="AL241" s="19"/>
      <c r="AM241" s="19"/>
      <c r="AN241" s="19"/>
      <c r="AO241" s="19"/>
      <c r="AP241" s="19">
        <v>10.5</v>
      </c>
      <c r="AQ241" s="19"/>
      <c r="AR241" s="40"/>
      <c r="AS241" s="19"/>
      <c r="AT241" s="19"/>
      <c r="AU241" s="19"/>
      <c r="AV241" s="19"/>
      <c r="AW241" s="19">
        <v>17.5</v>
      </c>
      <c r="AX241" s="19"/>
      <c r="AY241" s="19"/>
      <c r="AZ241" s="19"/>
      <c r="BA241" s="40"/>
      <c r="BB241" s="19"/>
      <c r="BC241" s="19"/>
      <c r="BD241" s="19"/>
      <c r="BE241" s="19"/>
      <c r="BF241" s="19">
        <v>8</v>
      </c>
      <c r="BG241" s="19"/>
      <c r="BH241" s="19">
        <v>2</v>
      </c>
      <c r="BI241" s="19"/>
      <c r="BJ241" s="40"/>
      <c r="BK241" s="19"/>
      <c r="BL241" s="19"/>
      <c r="BM241" s="19"/>
      <c r="BN241" s="19"/>
      <c r="BO241" s="19">
        <v>2.5</v>
      </c>
      <c r="BP241" s="19"/>
      <c r="BQ241" s="19"/>
      <c r="BR241" s="19"/>
      <c r="BS241" s="40"/>
      <c r="BT241" s="19"/>
      <c r="BU241" s="19"/>
      <c r="BV241" s="19"/>
      <c r="BW241" s="19"/>
      <c r="BX241" s="19">
        <v>24</v>
      </c>
      <c r="BY241" s="19"/>
      <c r="BZ241" s="19">
        <v>4</v>
      </c>
      <c r="CA241" s="19"/>
      <c r="CB241" s="40"/>
      <c r="CC241" s="19"/>
      <c r="CD241" s="19"/>
      <c r="CE241" s="19"/>
      <c r="CF241" s="19"/>
      <c r="CG241" s="19"/>
      <c r="CH241" s="19"/>
      <c r="CI241" s="19">
        <v>9.5</v>
      </c>
      <c r="CJ241" s="19"/>
      <c r="CK241" s="40"/>
      <c r="CL241" s="19">
        <v>2</v>
      </c>
      <c r="CM241" s="19"/>
      <c r="CN241" s="19"/>
      <c r="CO241" s="19"/>
      <c r="CP241" s="19">
        <v>16</v>
      </c>
      <c r="CQ241" s="19"/>
      <c r="CR241" s="19">
        <v>10.5</v>
      </c>
      <c r="CS241" s="19"/>
      <c r="CT241" s="40"/>
      <c r="CU241" s="19"/>
      <c r="CV241" s="19"/>
      <c r="CW241" s="19"/>
      <c r="CX241" s="19"/>
      <c r="CY241" s="19"/>
      <c r="CZ241" s="19" t="s">
        <v>177</v>
      </c>
      <c r="DA241" s="19"/>
      <c r="DB241" s="19">
        <v>13</v>
      </c>
      <c r="DC241" s="19"/>
      <c r="DD241" s="40"/>
      <c r="DE241" s="19"/>
      <c r="DF241" s="19"/>
      <c r="DG241" s="19"/>
      <c r="DH241" s="19"/>
      <c r="DI241" s="19">
        <v>4.5</v>
      </c>
      <c r="DJ241" s="19"/>
      <c r="DK241" s="19">
        <v>21</v>
      </c>
      <c r="DL241" s="19"/>
      <c r="DM241" s="40"/>
      <c r="DN241" s="19"/>
      <c r="DO241" s="19"/>
      <c r="DP241" s="19"/>
      <c r="DQ241" s="19"/>
      <c r="DR241" s="19">
        <v>4</v>
      </c>
      <c r="DS241" s="19"/>
      <c r="DT241" s="19">
        <v>25</v>
      </c>
      <c r="DU241" s="19"/>
      <c r="DV241" s="40"/>
      <c r="DW241" s="74">
        <f ca="1" t="shared" si="167"/>
        <v>5.05</v>
      </c>
      <c r="DX241" s="44">
        <f t="shared" si="168"/>
        <v>5</v>
      </c>
      <c r="DY241" s="44">
        <f ca="1" t="shared" si="169"/>
        <v>0.0499999999999998</v>
      </c>
      <c r="DZ241" s="19">
        <f t="shared" si="170"/>
        <v>95.5</v>
      </c>
      <c r="EA241" s="19">
        <f t="shared" si="171"/>
        <v>92.5</v>
      </c>
      <c r="EB241" s="45">
        <f t="shared" si="172"/>
        <v>42.5</v>
      </c>
      <c r="EC241" s="46">
        <f t="shared" si="173"/>
        <v>0</v>
      </c>
      <c r="ED241" s="19">
        <f t="shared" si="174"/>
        <v>0</v>
      </c>
      <c r="EE241" s="19">
        <f t="shared" si="175"/>
        <v>0</v>
      </c>
      <c r="EF241" s="19">
        <f t="shared" si="176"/>
        <v>0</v>
      </c>
      <c r="EG241" s="19">
        <f t="shared" si="177"/>
        <v>0</v>
      </c>
    </row>
    <row r="242" customFormat="1" hidden="1" customHeight="1" spans="1:137">
      <c r="A242" s="32">
        <f t="shared" si="164"/>
        <v>240</v>
      </c>
      <c r="B242" s="31" t="s">
        <v>491</v>
      </c>
      <c r="C242" s="32" t="s">
        <v>52</v>
      </c>
      <c r="D242" s="33" t="s">
        <v>149</v>
      </c>
      <c r="E242" s="33" t="s">
        <v>153</v>
      </c>
      <c r="F242" s="33" t="s">
        <v>134</v>
      </c>
      <c r="G242" s="68">
        <v>45273</v>
      </c>
      <c r="H242" s="59">
        <v>45292</v>
      </c>
      <c r="I242" s="59">
        <v>45658</v>
      </c>
      <c r="J242" s="19">
        <v>35.5</v>
      </c>
      <c r="K242" s="19">
        <f t="shared" si="151"/>
        <v>5</v>
      </c>
      <c r="L242" s="19">
        <v>4</v>
      </c>
      <c r="M242" s="73">
        <f t="shared" si="178"/>
        <v>1</v>
      </c>
      <c r="N242" s="19"/>
      <c r="O242" s="38">
        <v>2</v>
      </c>
      <c r="P242" s="39"/>
      <c r="Q242" s="19"/>
      <c r="R242" s="19"/>
      <c r="S242" s="19"/>
      <c r="T242" s="19">
        <v>8.5</v>
      </c>
      <c r="U242" s="19"/>
      <c r="V242" s="19"/>
      <c r="W242" s="40"/>
      <c r="X242" s="19">
        <v>1</v>
      </c>
      <c r="Y242" s="39"/>
      <c r="Z242" s="19"/>
      <c r="AA242" s="19"/>
      <c r="AB242" s="19">
        <v>24</v>
      </c>
      <c r="AC242" s="19"/>
      <c r="AD242" s="19"/>
      <c r="AE242" s="19"/>
      <c r="AF242" s="40"/>
      <c r="AG242" s="41">
        <f t="shared" si="153"/>
        <v>3</v>
      </c>
      <c r="AH242" s="41">
        <f t="shared" si="165"/>
        <v>-2</v>
      </c>
      <c r="AI242" s="41">
        <f t="shared" si="166"/>
        <v>-2</v>
      </c>
      <c r="AJ242" s="19"/>
      <c r="AK242" s="19"/>
      <c r="AL242" s="19"/>
      <c r="AM242" s="19"/>
      <c r="AN242" s="19">
        <v>1</v>
      </c>
      <c r="AO242" s="19"/>
      <c r="AP242" s="19"/>
      <c r="AQ242" s="19"/>
      <c r="AR242" s="40"/>
      <c r="AS242" s="19"/>
      <c r="AT242" s="19"/>
      <c r="AU242" s="19"/>
      <c r="AV242" s="19"/>
      <c r="AW242" s="19">
        <v>1</v>
      </c>
      <c r="AX242" s="19"/>
      <c r="AY242" s="19">
        <v>11</v>
      </c>
      <c r="AZ242" s="19"/>
      <c r="BA242" s="40"/>
      <c r="BB242" s="19">
        <v>2</v>
      </c>
      <c r="BC242" s="19"/>
      <c r="BD242" s="19"/>
      <c r="BE242" s="19"/>
      <c r="BF242" s="19"/>
      <c r="BG242" s="19"/>
      <c r="BH242" s="19"/>
      <c r="BI242" s="19"/>
      <c r="BJ242" s="40"/>
      <c r="BK242" s="19"/>
      <c r="BL242" s="19"/>
      <c r="BM242" s="19"/>
      <c r="BN242" s="19"/>
      <c r="BO242" s="19">
        <v>1</v>
      </c>
      <c r="BP242" s="19"/>
      <c r="BQ242" s="19">
        <v>7.5</v>
      </c>
      <c r="BR242" s="19"/>
      <c r="BS242" s="40"/>
      <c r="BT242" s="19"/>
      <c r="BU242" s="19"/>
      <c r="BV242" s="19"/>
      <c r="BW242" s="19"/>
      <c r="BX242" s="19"/>
      <c r="BY242" s="19"/>
      <c r="BZ242" s="19">
        <v>15.5</v>
      </c>
      <c r="CA242" s="19"/>
      <c r="CB242" s="40"/>
      <c r="CC242" s="19"/>
      <c r="CD242" s="19"/>
      <c r="CE242" s="19"/>
      <c r="CF242" s="19"/>
      <c r="CG242" s="19"/>
      <c r="CH242" s="19"/>
      <c r="CI242" s="19">
        <v>7</v>
      </c>
      <c r="CJ242" s="19"/>
      <c r="CK242" s="40"/>
      <c r="CL242" s="19"/>
      <c r="CM242" s="19"/>
      <c r="CN242" s="19"/>
      <c r="CO242" s="19"/>
      <c r="CP242" s="19"/>
      <c r="CQ242" s="19"/>
      <c r="CR242" s="19"/>
      <c r="CS242" s="19"/>
      <c r="CT242" s="40"/>
      <c r="CU242" s="19"/>
      <c r="CV242" s="19"/>
      <c r="CW242" s="19"/>
      <c r="CX242" s="19"/>
      <c r="CY242" s="19"/>
      <c r="CZ242" s="19"/>
      <c r="DA242" s="19"/>
      <c r="DB242" s="19">
        <v>7.5</v>
      </c>
      <c r="DC242" s="19"/>
      <c r="DD242" s="40"/>
      <c r="DE242" s="19"/>
      <c r="DF242" s="19"/>
      <c r="DG242" s="19"/>
      <c r="DH242" s="19"/>
      <c r="DI242" s="19"/>
      <c r="DJ242" s="19">
        <v>13.5</v>
      </c>
      <c r="DK242" s="19"/>
      <c r="DL242" s="19"/>
      <c r="DM242" s="40"/>
      <c r="DN242" s="19"/>
      <c r="DO242" s="19"/>
      <c r="DP242" s="19"/>
      <c r="DQ242" s="19"/>
      <c r="DR242" s="19">
        <v>8</v>
      </c>
      <c r="DS242" s="19"/>
      <c r="DT242" s="19">
        <v>6.5</v>
      </c>
      <c r="DU242" s="19"/>
      <c r="DV242" s="40"/>
      <c r="DW242" s="74">
        <f ca="1" t="shared" si="167"/>
        <v>5.05</v>
      </c>
      <c r="DX242" s="44">
        <f t="shared" si="168"/>
        <v>4</v>
      </c>
      <c r="DY242" s="44">
        <f ca="1" t="shared" si="169"/>
        <v>1.05</v>
      </c>
      <c r="DZ242" s="19">
        <f t="shared" si="170"/>
        <v>77</v>
      </c>
      <c r="EA242" s="19">
        <f t="shared" si="171"/>
        <v>35</v>
      </c>
      <c r="EB242" s="45">
        <f t="shared" si="172"/>
        <v>55.5</v>
      </c>
      <c r="EC242" s="46">
        <f t="shared" si="173"/>
        <v>22</v>
      </c>
      <c r="ED242" s="19">
        <f t="shared" si="174"/>
        <v>0</v>
      </c>
      <c r="EE242" s="19">
        <f t="shared" si="175"/>
        <v>0</v>
      </c>
      <c r="EF242" s="19">
        <f t="shared" si="176"/>
        <v>0</v>
      </c>
      <c r="EG242" s="19">
        <f t="shared" si="177"/>
        <v>0</v>
      </c>
    </row>
    <row r="243" customFormat="1" hidden="1" customHeight="1" spans="1:137">
      <c r="A243" s="32">
        <f t="shared" si="164"/>
        <v>241</v>
      </c>
      <c r="B243" s="31" t="s">
        <v>492</v>
      </c>
      <c r="C243" s="32" t="s">
        <v>52</v>
      </c>
      <c r="D243" s="33" t="s">
        <v>110</v>
      </c>
      <c r="E243" s="33" t="s">
        <v>125</v>
      </c>
      <c r="F243" s="33" t="s">
        <v>160</v>
      </c>
      <c r="G243" s="68">
        <v>45285</v>
      </c>
      <c r="H243" s="59">
        <v>45292</v>
      </c>
      <c r="I243" s="59">
        <v>45658</v>
      </c>
      <c r="J243" s="19">
        <v>0</v>
      </c>
      <c r="K243" s="19">
        <f t="shared" si="151"/>
        <v>5</v>
      </c>
      <c r="L243" s="19">
        <v>5</v>
      </c>
      <c r="M243" s="73">
        <f t="shared" si="178"/>
        <v>0</v>
      </c>
      <c r="N243" s="19"/>
      <c r="O243" s="38"/>
      <c r="P243" s="39"/>
      <c r="Q243" s="19"/>
      <c r="R243" s="19"/>
      <c r="S243" s="19"/>
      <c r="T243" s="19"/>
      <c r="U243" s="19"/>
      <c r="V243" s="19">
        <v>2</v>
      </c>
      <c r="W243" s="40"/>
      <c r="X243" s="19">
        <v>3</v>
      </c>
      <c r="Y243" s="39"/>
      <c r="Z243" s="19"/>
      <c r="AA243" s="19"/>
      <c r="AB243" s="19"/>
      <c r="AC243" s="19"/>
      <c r="AD243" s="19"/>
      <c r="AE243" s="19"/>
      <c r="AF243" s="40"/>
      <c r="AG243" s="41">
        <f t="shared" si="153"/>
        <v>3</v>
      </c>
      <c r="AH243" s="41">
        <f t="shared" si="165"/>
        <v>-3</v>
      </c>
      <c r="AI243" s="41">
        <f t="shared" si="166"/>
        <v>-3</v>
      </c>
      <c r="AJ243" s="19"/>
      <c r="AK243" s="19"/>
      <c r="AL243" s="19"/>
      <c r="AM243" s="19"/>
      <c r="AN243" s="19"/>
      <c r="AO243" s="19"/>
      <c r="AP243" s="19">
        <v>8</v>
      </c>
      <c r="AQ243" s="19"/>
      <c r="AR243" s="40"/>
      <c r="AS243" s="19"/>
      <c r="AT243" s="19"/>
      <c r="AU243" s="19"/>
      <c r="AV243" s="19"/>
      <c r="AW243" s="19">
        <v>8</v>
      </c>
      <c r="AX243" s="19"/>
      <c r="AY243" s="19"/>
      <c r="AZ243" s="19">
        <v>1</v>
      </c>
      <c r="BA243" s="40"/>
      <c r="BB243" s="19"/>
      <c r="BC243" s="19"/>
      <c r="BD243" s="19"/>
      <c r="BE243" s="19"/>
      <c r="BF243" s="19"/>
      <c r="BG243" s="19"/>
      <c r="BH243" s="19"/>
      <c r="BI243" s="19">
        <v>1</v>
      </c>
      <c r="BJ243" s="40"/>
      <c r="BK243" s="19"/>
      <c r="BL243" s="19">
        <v>1.5</v>
      </c>
      <c r="BM243" s="19"/>
      <c r="BN243" s="19"/>
      <c r="BO243" s="19"/>
      <c r="BP243" s="19"/>
      <c r="BQ243" s="19"/>
      <c r="BR243" s="19"/>
      <c r="BS243" s="40"/>
      <c r="BT243" s="19"/>
      <c r="BU243" s="19">
        <v>1</v>
      </c>
      <c r="BV243" s="19"/>
      <c r="BW243" s="19"/>
      <c r="BX243" s="19"/>
      <c r="BY243" s="19"/>
      <c r="BZ243" s="19"/>
      <c r="CA243" s="19"/>
      <c r="CB243" s="40"/>
      <c r="CC243" s="19"/>
      <c r="CD243" s="19"/>
      <c r="CE243" s="19"/>
      <c r="CF243" s="19"/>
      <c r="CG243" s="19"/>
      <c r="CH243" s="19"/>
      <c r="CI243" s="19">
        <v>8</v>
      </c>
      <c r="CJ243" s="19"/>
      <c r="CK243" s="40"/>
      <c r="CL243" s="19">
        <v>2</v>
      </c>
      <c r="CM243" s="19"/>
      <c r="CN243" s="19"/>
      <c r="CO243" s="19"/>
      <c r="CP243" s="19">
        <v>8</v>
      </c>
      <c r="CQ243" s="19"/>
      <c r="CR243" s="19"/>
      <c r="CS243" s="19"/>
      <c r="CT243" s="40"/>
      <c r="CU243" s="19"/>
      <c r="CV243" s="19"/>
      <c r="CW243" s="19" t="s">
        <v>60</v>
      </c>
      <c r="CX243" s="19"/>
      <c r="CY243" s="19"/>
      <c r="CZ243" s="19"/>
      <c r="DA243" s="19"/>
      <c r="DB243" s="19"/>
      <c r="DC243" s="19"/>
      <c r="DD243" s="40"/>
      <c r="DE243" s="19"/>
      <c r="DF243" s="19"/>
      <c r="DG243" s="19"/>
      <c r="DH243" s="19"/>
      <c r="DI243" s="19"/>
      <c r="DJ243" s="19"/>
      <c r="DK243" s="19"/>
      <c r="DL243" s="19"/>
      <c r="DM243" s="40"/>
      <c r="DN243" s="19"/>
      <c r="DO243" s="19">
        <v>8</v>
      </c>
      <c r="DP243" s="19"/>
      <c r="DQ243" s="19"/>
      <c r="DR243" s="19"/>
      <c r="DS243" s="19"/>
      <c r="DT243" s="19"/>
      <c r="DU243" s="19"/>
      <c r="DV243" s="40"/>
      <c r="DW243" s="74">
        <f ca="1" t="shared" si="167"/>
        <v>5.05</v>
      </c>
      <c r="DX243" s="44">
        <f t="shared" si="168"/>
        <v>5</v>
      </c>
      <c r="DY243" s="44">
        <f ca="1" t="shared" si="169"/>
        <v>0.0499999999999998</v>
      </c>
      <c r="DZ243" s="19">
        <f t="shared" si="170"/>
        <v>16</v>
      </c>
      <c r="EA243" s="19">
        <f t="shared" si="171"/>
        <v>16</v>
      </c>
      <c r="EB243" s="45">
        <f t="shared" si="172"/>
        <v>0</v>
      </c>
      <c r="EC243" s="46">
        <f t="shared" si="173"/>
        <v>0</v>
      </c>
      <c r="ED243" s="19">
        <f t="shared" si="174"/>
        <v>18.5</v>
      </c>
      <c r="EE243" s="19">
        <f t="shared" si="175"/>
        <v>0</v>
      </c>
      <c r="EF243" s="19">
        <f t="shared" si="176"/>
        <v>0</v>
      </c>
      <c r="EG243" s="19">
        <f t="shared" si="177"/>
        <v>4</v>
      </c>
    </row>
    <row r="244" customFormat="1" hidden="1" customHeight="1" spans="1:137">
      <c r="A244" s="32">
        <f t="shared" si="164"/>
        <v>242</v>
      </c>
      <c r="B244" s="31" t="s">
        <v>493</v>
      </c>
      <c r="C244" s="32" t="s">
        <v>52</v>
      </c>
      <c r="D244" s="33" t="s">
        <v>149</v>
      </c>
      <c r="E244" s="33" t="s">
        <v>153</v>
      </c>
      <c r="F244" s="33" t="s">
        <v>160</v>
      </c>
      <c r="G244" s="68">
        <v>45285</v>
      </c>
      <c r="H244" s="59">
        <v>45292</v>
      </c>
      <c r="I244" s="59">
        <v>45658</v>
      </c>
      <c r="J244" s="19">
        <v>22</v>
      </c>
      <c r="K244" s="19">
        <f t="shared" si="151"/>
        <v>5</v>
      </c>
      <c r="L244" s="19">
        <v>5</v>
      </c>
      <c r="M244" s="73">
        <f t="shared" si="178"/>
        <v>0</v>
      </c>
      <c r="N244" s="19"/>
      <c r="O244" s="38"/>
      <c r="P244" s="39"/>
      <c r="Q244" s="19" t="s">
        <v>117</v>
      </c>
      <c r="R244" s="19"/>
      <c r="S244" s="19"/>
      <c r="T244" s="19"/>
      <c r="U244" s="19"/>
      <c r="V244" s="19"/>
      <c r="W244" s="40"/>
      <c r="X244" s="19">
        <v>1</v>
      </c>
      <c r="Y244" s="39"/>
      <c r="Z244" s="19"/>
      <c r="AA244" s="19"/>
      <c r="AB244" s="19">
        <v>2.5</v>
      </c>
      <c r="AC244" s="19"/>
      <c r="AD244" s="19"/>
      <c r="AE244" s="19"/>
      <c r="AF244" s="40"/>
      <c r="AG244" s="41">
        <f t="shared" si="153"/>
        <v>1</v>
      </c>
      <c r="AH244" s="41">
        <f t="shared" si="165"/>
        <v>-1</v>
      </c>
      <c r="AI244" s="41">
        <f t="shared" si="166"/>
        <v>-1</v>
      </c>
      <c r="AJ244" s="19"/>
      <c r="AK244" s="19"/>
      <c r="AL244" s="19"/>
      <c r="AM244" s="19"/>
      <c r="AN244" s="19">
        <v>5</v>
      </c>
      <c r="AO244" s="19"/>
      <c r="AP244" s="19">
        <v>21</v>
      </c>
      <c r="AQ244" s="19"/>
      <c r="AR244" s="40"/>
      <c r="AS244" s="19"/>
      <c r="AT244" s="19"/>
      <c r="AU244" s="19"/>
      <c r="AV244" s="19"/>
      <c r="AW244" s="19">
        <v>9.5</v>
      </c>
      <c r="AX244" s="19"/>
      <c r="AY244" s="19">
        <v>7</v>
      </c>
      <c r="AZ244" s="19"/>
      <c r="BA244" s="40"/>
      <c r="BB244" s="19"/>
      <c r="BC244" s="19"/>
      <c r="BD244" s="19"/>
      <c r="BE244" s="19"/>
      <c r="BF244" s="19">
        <v>6</v>
      </c>
      <c r="BG244" s="19"/>
      <c r="BH244" s="19">
        <v>13</v>
      </c>
      <c r="BI244" s="19"/>
      <c r="BJ244" s="40"/>
      <c r="BK244" s="19"/>
      <c r="BL244" s="19"/>
      <c r="BM244" s="19"/>
      <c r="BN244" s="19"/>
      <c r="BO244" s="19">
        <v>14</v>
      </c>
      <c r="BP244" s="19"/>
      <c r="BQ244" s="19"/>
      <c r="BR244" s="19"/>
      <c r="BS244" s="40"/>
      <c r="BT244" s="19">
        <v>2</v>
      </c>
      <c r="BU244" s="19"/>
      <c r="BV244" s="19"/>
      <c r="BW244" s="19"/>
      <c r="BX244" s="19">
        <v>24</v>
      </c>
      <c r="BY244" s="19"/>
      <c r="BZ244" s="19"/>
      <c r="CA244" s="19"/>
      <c r="CB244" s="40"/>
      <c r="CC244" s="19"/>
      <c r="CD244" s="19"/>
      <c r="CE244" s="19"/>
      <c r="CF244" s="19"/>
      <c r="CG244" s="19">
        <v>8</v>
      </c>
      <c r="CH244" s="19"/>
      <c r="CI244" s="19">
        <v>13</v>
      </c>
      <c r="CJ244" s="19"/>
      <c r="CK244" s="40"/>
      <c r="CL244" s="19"/>
      <c r="CM244" s="19"/>
      <c r="CN244" s="19"/>
      <c r="CO244" s="19"/>
      <c r="CP244" s="19"/>
      <c r="CQ244" s="19"/>
      <c r="CR244" s="19"/>
      <c r="CS244" s="19"/>
      <c r="CT244" s="40"/>
      <c r="CU244" s="19"/>
      <c r="CV244" s="19" t="s">
        <v>77</v>
      </c>
      <c r="CW244" s="19" t="s">
        <v>63</v>
      </c>
      <c r="CX244" s="19"/>
      <c r="CY244" s="19"/>
      <c r="CZ244" s="19" t="s">
        <v>189</v>
      </c>
      <c r="DA244" s="19"/>
      <c r="DB244" s="19">
        <v>8</v>
      </c>
      <c r="DC244" s="19"/>
      <c r="DD244" s="40"/>
      <c r="DE244" s="19"/>
      <c r="DF244" s="19"/>
      <c r="DG244" s="19"/>
      <c r="DH244" s="19"/>
      <c r="DI244" s="19">
        <v>1</v>
      </c>
      <c r="DJ244" s="19"/>
      <c r="DK244" s="19">
        <v>8</v>
      </c>
      <c r="DL244" s="19"/>
      <c r="DM244" s="40"/>
      <c r="DN244" s="19"/>
      <c r="DO244" s="19"/>
      <c r="DP244" s="19"/>
      <c r="DQ244" s="19"/>
      <c r="DR244" s="19"/>
      <c r="DS244" s="19"/>
      <c r="DT244" s="19">
        <v>8</v>
      </c>
      <c r="DU244" s="19"/>
      <c r="DV244" s="40"/>
      <c r="DW244" s="74">
        <f ca="1" t="shared" si="167"/>
        <v>5.05</v>
      </c>
      <c r="DX244" s="44">
        <f t="shared" si="168"/>
        <v>5</v>
      </c>
      <c r="DY244" s="44">
        <f ca="1" t="shared" si="169"/>
        <v>0.0499999999999998</v>
      </c>
      <c r="DZ244" s="19">
        <f t="shared" si="170"/>
        <v>78</v>
      </c>
      <c r="EA244" s="19">
        <f t="shared" si="171"/>
        <v>85</v>
      </c>
      <c r="EB244" s="45">
        <f t="shared" si="172"/>
        <v>15</v>
      </c>
      <c r="EC244" s="46">
        <f t="shared" si="173"/>
        <v>0</v>
      </c>
      <c r="ED244" s="19">
        <f t="shared" si="174"/>
        <v>1</v>
      </c>
      <c r="EE244" s="19">
        <f t="shared" si="175"/>
        <v>9</v>
      </c>
      <c r="EF244" s="19">
        <f t="shared" si="176"/>
        <v>0</v>
      </c>
      <c r="EG244" s="19">
        <f t="shared" si="177"/>
        <v>0</v>
      </c>
    </row>
    <row r="245" customFormat="1" hidden="1" customHeight="1" spans="1:137">
      <c r="A245" s="32">
        <f t="shared" si="164"/>
        <v>243</v>
      </c>
      <c r="B245" s="31" t="s">
        <v>494</v>
      </c>
      <c r="C245" s="32" t="s">
        <v>52</v>
      </c>
      <c r="D245" s="33" t="s">
        <v>119</v>
      </c>
      <c r="E245" s="33" t="s">
        <v>171</v>
      </c>
      <c r="F245" s="33" t="s">
        <v>169</v>
      </c>
      <c r="G245" s="68">
        <v>45293</v>
      </c>
      <c r="H245" s="59">
        <v>45293</v>
      </c>
      <c r="I245" s="59">
        <v>45658</v>
      </c>
      <c r="J245" s="19">
        <v>2.33</v>
      </c>
      <c r="K245" s="19">
        <f t="shared" si="151"/>
        <v>5</v>
      </c>
      <c r="L245" s="19">
        <v>5</v>
      </c>
      <c r="M245" s="73">
        <f t="shared" si="178"/>
        <v>0</v>
      </c>
      <c r="N245" s="19"/>
      <c r="O245" s="38">
        <v>2</v>
      </c>
      <c r="P245" s="39"/>
      <c r="Q245" s="19"/>
      <c r="R245" s="19"/>
      <c r="S245" s="19"/>
      <c r="T245" s="19"/>
      <c r="U245" s="19">
        <v>7</v>
      </c>
      <c r="V245" s="19"/>
      <c r="W245" s="40"/>
      <c r="X245" s="19"/>
      <c r="Y245" s="39"/>
      <c r="Z245" s="19"/>
      <c r="AA245" s="19"/>
      <c r="AB245" s="19"/>
      <c r="AC245" s="19"/>
      <c r="AD245" s="19"/>
      <c r="AE245" s="19">
        <v>0.5</v>
      </c>
      <c r="AF245" s="40"/>
      <c r="AG245" s="41">
        <f t="shared" si="153"/>
        <v>2</v>
      </c>
      <c r="AH245" s="41">
        <f t="shared" si="165"/>
        <v>-2</v>
      </c>
      <c r="AI245" s="41">
        <f t="shared" si="166"/>
        <v>-2</v>
      </c>
      <c r="AJ245" s="19"/>
      <c r="AK245" s="19"/>
      <c r="AL245" s="19"/>
      <c r="AM245" s="19"/>
      <c r="AN245" s="19">
        <v>2</v>
      </c>
      <c r="AO245" s="19"/>
      <c r="AP245" s="19"/>
      <c r="AQ245" s="19">
        <v>0.5</v>
      </c>
      <c r="AR245" s="40"/>
      <c r="AS245" s="19"/>
      <c r="AT245" s="19"/>
      <c r="AU245" s="19"/>
      <c r="AV245" s="19"/>
      <c r="AW245" s="19"/>
      <c r="AX245" s="19"/>
      <c r="AY245" s="19">
        <v>15.5</v>
      </c>
      <c r="AZ245" s="19"/>
      <c r="BA245" s="40"/>
      <c r="BB245" s="19"/>
      <c r="BC245" s="19"/>
      <c r="BD245" s="19"/>
      <c r="BE245" s="19"/>
      <c r="BF245" s="19">
        <v>11.5</v>
      </c>
      <c r="BG245" s="19"/>
      <c r="BH245" s="19">
        <v>7.5</v>
      </c>
      <c r="BI245" s="19"/>
      <c r="BJ245" s="40"/>
      <c r="BK245" s="19"/>
      <c r="BL245" s="19"/>
      <c r="BM245" s="19"/>
      <c r="BN245" s="19"/>
      <c r="BO245" s="19">
        <v>2.5</v>
      </c>
      <c r="BP245" s="19"/>
      <c r="BQ245" s="19"/>
      <c r="BR245" s="19"/>
      <c r="BS245" s="40"/>
      <c r="BT245" s="19"/>
      <c r="BU245" s="19"/>
      <c r="BV245" s="19"/>
      <c r="BW245" s="19"/>
      <c r="BX245" s="19">
        <v>2.5</v>
      </c>
      <c r="BY245" s="19"/>
      <c r="BZ245" s="19"/>
      <c r="CA245" s="19"/>
      <c r="CB245" s="40"/>
      <c r="CC245" s="19"/>
      <c r="CD245" s="19"/>
      <c r="CE245" s="19"/>
      <c r="CF245" s="19"/>
      <c r="CG245" s="19"/>
      <c r="CH245" s="19"/>
      <c r="CI245" s="19"/>
      <c r="CJ245" s="19">
        <v>2</v>
      </c>
      <c r="CK245" s="40"/>
      <c r="CL245" s="19"/>
      <c r="CM245" s="19"/>
      <c r="CN245" s="19"/>
      <c r="CO245" s="19"/>
      <c r="CP245" s="19">
        <v>2.5</v>
      </c>
      <c r="CQ245" s="19"/>
      <c r="CR245" s="19"/>
      <c r="CS245" s="19"/>
      <c r="CT245" s="40"/>
      <c r="CU245" s="19"/>
      <c r="CV245" s="19"/>
      <c r="CW245" s="19"/>
      <c r="CX245" s="19"/>
      <c r="CY245" s="19"/>
      <c r="CZ245" s="19" t="s">
        <v>60</v>
      </c>
      <c r="DA245" s="19"/>
      <c r="DB245" s="19"/>
      <c r="DC245" s="19"/>
      <c r="DD245" s="40"/>
      <c r="DE245" s="19"/>
      <c r="DF245" s="19"/>
      <c r="DG245" s="19"/>
      <c r="DH245" s="19"/>
      <c r="DI245" s="19"/>
      <c r="DJ245" s="19"/>
      <c r="DK245" s="19">
        <v>16</v>
      </c>
      <c r="DL245" s="19"/>
      <c r="DM245" s="40"/>
      <c r="DN245" s="19"/>
      <c r="DO245" s="19"/>
      <c r="DP245" s="19"/>
      <c r="DQ245" s="19"/>
      <c r="DR245" s="19"/>
      <c r="DS245" s="19"/>
      <c r="DT245" s="19">
        <v>29</v>
      </c>
      <c r="DU245" s="19"/>
      <c r="DV245" s="40"/>
      <c r="DW245" s="74">
        <f ca="1" t="shared" si="167"/>
        <v>5.05</v>
      </c>
      <c r="DX245" s="44">
        <f t="shared" si="168"/>
        <v>2</v>
      </c>
      <c r="DY245" s="44">
        <f ca="1" t="shared" si="169"/>
        <v>3.05</v>
      </c>
      <c r="DZ245" s="19">
        <f t="shared" si="170"/>
        <v>75</v>
      </c>
      <c r="EA245" s="19">
        <f t="shared" si="171"/>
        <v>29</v>
      </c>
      <c r="EB245" s="45">
        <f t="shared" si="172"/>
        <v>48.33</v>
      </c>
      <c r="EC245" s="46">
        <f t="shared" si="173"/>
        <v>0</v>
      </c>
      <c r="ED245" s="19">
        <f t="shared" si="174"/>
        <v>0</v>
      </c>
      <c r="EE245" s="19">
        <f t="shared" si="175"/>
        <v>0</v>
      </c>
      <c r="EF245" s="19">
        <f t="shared" si="176"/>
        <v>0</v>
      </c>
      <c r="EG245" s="19">
        <f t="shared" si="177"/>
        <v>3</v>
      </c>
    </row>
    <row r="246" customFormat="1" hidden="1" customHeight="1" spans="1:137">
      <c r="A246" s="32">
        <f t="shared" si="164"/>
        <v>244</v>
      </c>
      <c r="B246" s="31" t="s">
        <v>495</v>
      </c>
      <c r="C246" s="32" t="s">
        <v>351</v>
      </c>
      <c r="D246" s="33" t="s">
        <v>357</v>
      </c>
      <c r="E246" s="33" t="s">
        <v>358</v>
      </c>
      <c r="F246" s="33" t="s">
        <v>298</v>
      </c>
      <c r="G246" s="68">
        <v>45306</v>
      </c>
      <c r="H246" s="59">
        <v>45306</v>
      </c>
      <c r="I246" s="59">
        <v>45658</v>
      </c>
      <c r="J246" s="19">
        <v>0</v>
      </c>
      <c r="K246" s="19">
        <f t="shared" si="151"/>
        <v>5</v>
      </c>
      <c r="L246" s="19">
        <v>5</v>
      </c>
      <c r="M246" s="73">
        <f t="shared" si="178"/>
        <v>0</v>
      </c>
      <c r="N246" s="19"/>
      <c r="O246" s="38"/>
      <c r="P246" s="39"/>
      <c r="Q246" s="19"/>
      <c r="R246" s="19"/>
      <c r="S246" s="19"/>
      <c r="T246" s="19"/>
      <c r="U246" s="19"/>
      <c r="V246" s="19"/>
      <c r="W246" s="40"/>
      <c r="X246" s="19">
        <v>1</v>
      </c>
      <c r="Y246" s="39"/>
      <c r="Z246" s="19"/>
      <c r="AA246" s="19"/>
      <c r="AB246" s="19"/>
      <c r="AC246" s="19"/>
      <c r="AD246" s="19"/>
      <c r="AE246" s="19"/>
      <c r="AF246" s="40"/>
      <c r="AG246" s="41">
        <f t="shared" si="153"/>
        <v>1</v>
      </c>
      <c r="AH246" s="41">
        <f t="shared" si="165"/>
        <v>-1</v>
      </c>
      <c r="AI246" s="41">
        <f t="shared" si="166"/>
        <v>-1</v>
      </c>
      <c r="AJ246" s="19"/>
      <c r="AK246" s="19"/>
      <c r="AL246" s="19"/>
      <c r="AM246" s="19"/>
      <c r="AN246" s="19"/>
      <c r="AO246" s="19"/>
      <c r="AP246" s="19"/>
      <c r="AQ246" s="19"/>
      <c r="AR246" s="40"/>
      <c r="AS246" s="19">
        <v>0.5</v>
      </c>
      <c r="AT246" s="19"/>
      <c r="AU246" s="19"/>
      <c r="AV246" s="19"/>
      <c r="AW246" s="19"/>
      <c r="AX246" s="19"/>
      <c r="AY246" s="19"/>
      <c r="AZ246" s="19"/>
      <c r="BA246" s="40"/>
      <c r="BB246" s="19"/>
      <c r="BC246" s="19"/>
      <c r="BD246" s="19"/>
      <c r="BE246" s="19"/>
      <c r="BF246" s="19"/>
      <c r="BG246" s="19"/>
      <c r="BH246" s="19"/>
      <c r="BI246" s="19"/>
      <c r="BJ246" s="40"/>
      <c r="BK246" s="19"/>
      <c r="BL246" s="19"/>
      <c r="BM246" s="19"/>
      <c r="BN246" s="19"/>
      <c r="BO246" s="19"/>
      <c r="BP246" s="19"/>
      <c r="BQ246" s="19"/>
      <c r="BR246" s="19"/>
      <c r="BS246" s="40"/>
      <c r="BT246" s="19"/>
      <c r="BU246" s="19"/>
      <c r="BV246" s="19"/>
      <c r="BW246" s="19"/>
      <c r="BX246" s="19">
        <v>8</v>
      </c>
      <c r="BY246" s="19"/>
      <c r="BZ246" s="19">
        <v>8</v>
      </c>
      <c r="CA246" s="19"/>
      <c r="CB246" s="40"/>
      <c r="CC246" s="19">
        <v>3.5</v>
      </c>
      <c r="CD246" s="19">
        <v>8</v>
      </c>
      <c r="CE246" s="19"/>
      <c r="CF246" s="19"/>
      <c r="CG246" s="19"/>
      <c r="CH246" s="19"/>
      <c r="CI246" s="19"/>
      <c r="CJ246" s="19"/>
      <c r="CK246" s="40"/>
      <c r="CL246" s="19"/>
      <c r="CM246" s="19"/>
      <c r="CN246" s="19"/>
      <c r="CO246" s="19"/>
      <c r="CP246" s="19"/>
      <c r="CQ246" s="19"/>
      <c r="CR246" s="19"/>
      <c r="CS246" s="19"/>
      <c r="CT246" s="40"/>
      <c r="CU246" s="19"/>
      <c r="CV246" s="19"/>
      <c r="CW246" s="19"/>
      <c r="CX246" s="19"/>
      <c r="CY246" s="19"/>
      <c r="CZ246" s="19"/>
      <c r="DA246" s="19"/>
      <c r="DB246" s="19"/>
      <c r="DC246" s="19"/>
      <c r="DD246" s="40"/>
      <c r="DE246" s="19"/>
      <c r="DF246" s="19"/>
      <c r="DG246" s="19"/>
      <c r="DH246" s="19"/>
      <c r="DI246" s="19"/>
      <c r="DJ246" s="19"/>
      <c r="DK246" s="19"/>
      <c r="DL246" s="19"/>
      <c r="DM246" s="40"/>
      <c r="DN246" s="19"/>
      <c r="DO246" s="19"/>
      <c r="DP246" s="19"/>
      <c r="DQ246" s="19"/>
      <c r="DR246" s="19"/>
      <c r="DS246" s="19"/>
      <c r="DT246" s="19"/>
      <c r="DU246" s="19"/>
      <c r="DV246" s="40"/>
      <c r="DW246" s="74">
        <f ca="1" t="shared" si="167"/>
        <v>5.05</v>
      </c>
      <c r="DX246" s="44">
        <f t="shared" si="168"/>
        <v>5</v>
      </c>
      <c r="DY246" s="44">
        <f ca="1" t="shared" si="169"/>
        <v>0.0499999999999998</v>
      </c>
      <c r="DZ246" s="19">
        <f t="shared" si="170"/>
        <v>8</v>
      </c>
      <c r="EA246" s="19">
        <f t="shared" si="171"/>
        <v>8</v>
      </c>
      <c r="EB246" s="45">
        <f t="shared" si="172"/>
        <v>0</v>
      </c>
      <c r="EC246" s="46">
        <f t="shared" si="173"/>
        <v>0</v>
      </c>
      <c r="ED246" s="19">
        <f t="shared" si="174"/>
        <v>8</v>
      </c>
      <c r="EE246" s="19">
        <f t="shared" si="175"/>
        <v>0</v>
      </c>
      <c r="EF246" s="19">
        <f t="shared" si="176"/>
        <v>0</v>
      </c>
      <c r="EG246" s="19">
        <f t="shared" si="177"/>
        <v>0</v>
      </c>
    </row>
    <row r="247" customFormat="1" hidden="1" customHeight="1" spans="1:137">
      <c r="A247" s="32">
        <f t="shared" si="164"/>
        <v>245</v>
      </c>
      <c r="B247" s="31" t="s">
        <v>496</v>
      </c>
      <c r="C247" s="32" t="s">
        <v>52</v>
      </c>
      <c r="D247" s="33" t="s">
        <v>119</v>
      </c>
      <c r="E247" s="33" t="s">
        <v>171</v>
      </c>
      <c r="F247" s="33" t="s">
        <v>497</v>
      </c>
      <c r="G247" s="68">
        <v>45313</v>
      </c>
      <c r="H247" s="59">
        <v>45313</v>
      </c>
      <c r="I247" s="59">
        <v>45658</v>
      </c>
      <c r="J247" s="19">
        <v>0</v>
      </c>
      <c r="K247" s="19">
        <v>14.5</v>
      </c>
      <c r="L247" s="19">
        <v>11.5</v>
      </c>
      <c r="M247" s="73">
        <f t="shared" si="178"/>
        <v>3</v>
      </c>
      <c r="N247" s="19"/>
      <c r="O247" s="38">
        <v>1.5</v>
      </c>
      <c r="P247" s="39"/>
      <c r="Q247" s="19"/>
      <c r="R247" s="19"/>
      <c r="S247" s="19"/>
      <c r="T247" s="19"/>
      <c r="U247" s="19"/>
      <c r="V247" s="19"/>
      <c r="W247" s="40"/>
      <c r="X247" s="19">
        <v>2</v>
      </c>
      <c r="Y247" s="39"/>
      <c r="Z247" s="19"/>
      <c r="AA247" s="19"/>
      <c r="AB247" s="19"/>
      <c r="AC247" s="19"/>
      <c r="AD247" s="19"/>
      <c r="AE247" s="19"/>
      <c r="AF247" s="40"/>
      <c r="AG247" s="41">
        <f t="shared" si="153"/>
        <v>3.5</v>
      </c>
      <c r="AH247" s="41">
        <f t="shared" si="165"/>
        <v>-0.5</v>
      </c>
      <c r="AI247" s="41">
        <f t="shared" si="166"/>
        <v>-0.5</v>
      </c>
      <c r="AJ247" s="19">
        <v>2</v>
      </c>
      <c r="AK247" s="19"/>
      <c r="AL247" s="19"/>
      <c r="AM247" s="19"/>
      <c r="AN247" s="19"/>
      <c r="AO247" s="19"/>
      <c r="AP247" s="19"/>
      <c r="AQ247" s="19"/>
      <c r="AR247" s="40"/>
      <c r="AS247" s="19">
        <v>1.5</v>
      </c>
      <c r="AT247" s="19"/>
      <c r="AU247" s="19"/>
      <c r="AV247" s="19"/>
      <c r="AW247" s="19"/>
      <c r="AX247" s="19"/>
      <c r="AY247" s="19"/>
      <c r="AZ247" s="19"/>
      <c r="BA247" s="40"/>
      <c r="BB247" s="19">
        <v>2.5</v>
      </c>
      <c r="BC247" s="19"/>
      <c r="BD247" s="19"/>
      <c r="BE247" s="19"/>
      <c r="BF247" s="19"/>
      <c r="BG247" s="19"/>
      <c r="BH247" s="19">
        <v>16</v>
      </c>
      <c r="BI247" s="19"/>
      <c r="BJ247" s="40"/>
      <c r="BK247" s="19">
        <v>1.5</v>
      </c>
      <c r="BL247" s="19"/>
      <c r="BM247" s="19"/>
      <c r="BN247" s="19"/>
      <c r="BO247" s="19">
        <v>4</v>
      </c>
      <c r="BP247" s="19"/>
      <c r="BQ247" s="19">
        <v>32</v>
      </c>
      <c r="BR247" s="19"/>
      <c r="BS247" s="40"/>
      <c r="BT247" s="19">
        <v>2</v>
      </c>
      <c r="BU247" s="19"/>
      <c r="BV247" s="19"/>
      <c r="BW247" s="19"/>
      <c r="BX247" s="19"/>
      <c r="BY247" s="19"/>
      <c r="BZ247" s="19">
        <v>4</v>
      </c>
      <c r="CA247" s="19"/>
      <c r="CB247" s="40"/>
      <c r="CC247" s="19"/>
      <c r="CD247" s="19"/>
      <c r="CE247" s="19"/>
      <c r="CF247" s="19"/>
      <c r="CG247" s="19">
        <v>8</v>
      </c>
      <c r="CH247" s="19"/>
      <c r="CI247" s="19"/>
      <c r="CJ247" s="19"/>
      <c r="CK247" s="40"/>
      <c r="CL247" s="19">
        <v>0.5</v>
      </c>
      <c r="CM247" s="19"/>
      <c r="CN247" s="19"/>
      <c r="CO247" s="19"/>
      <c r="CP247" s="19">
        <v>3</v>
      </c>
      <c r="CQ247" s="19"/>
      <c r="CR247" s="19">
        <v>20</v>
      </c>
      <c r="CS247" s="19"/>
      <c r="CT247" s="40"/>
      <c r="CU247" s="19"/>
      <c r="CV247" s="19" t="s">
        <v>73</v>
      </c>
      <c r="CW247" s="19"/>
      <c r="CX247" s="19"/>
      <c r="CY247" s="19"/>
      <c r="CZ247" s="19" t="s">
        <v>204</v>
      </c>
      <c r="DA247" s="19" t="s">
        <v>103</v>
      </c>
      <c r="DB247" s="19">
        <v>5</v>
      </c>
      <c r="DC247" s="19"/>
      <c r="DD247" s="40"/>
      <c r="DE247" s="19">
        <v>2</v>
      </c>
      <c r="DF247" s="19"/>
      <c r="DG247" s="19"/>
      <c r="DH247" s="19"/>
      <c r="DI247" s="19">
        <v>10</v>
      </c>
      <c r="DJ247" s="19">
        <v>31</v>
      </c>
      <c r="DK247" s="19"/>
      <c r="DL247" s="19"/>
      <c r="DM247" s="40"/>
      <c r="DN247" s="19"/>
      <c r="DO247" s="19"/>
      <c r="DP247" s="19"/>
      <c r="DQ247" s="19"/>
      <c r="DR247" s="19">
        <v>5</v>
      </c>
      <c r="DS247" s="19">
        <v>48</v>
      </c>
      <c r="DT247" s="19"/>
      <c r="DU247" s="19"/>
      <c r="DV247" s="40"/>
      <c r="DW247" s="69">
        <f ca="1">ROUND((TODAY()-I247)/365*5,2)*3</f>
        <v>15.15</v>
      </c>
      <c r="DX247" s="44">
        <f t="shared" si="168"/>
        <v>13</v>
      </c>
      <c r="DY247" s="44">
        <f ca="1" t="shared" si="169"/>
        <v>2.15</v>
      </c>
      <c r="DZ247" s="19">
        <f t="shared" si="170"/>
        <v>168</v>
      </c>
      <c r="EA247" s="19">
        <f t="shared" si="171"/>
        <v>37</v>
      </c>
      <c r="EB247" s="45">
        <f t="shared" si="172"/>
        <v>40</v>
      </c>
      <c r="EC247" s="46">
        <f t="shared" si="173"/>
        <v>103</v>
      </c>
      <c r="ED247" s="19">
        <f t="shared" si="174"/>
        <v>0</v>
      </c>
      <c r="EE247" s="19">
        <f t="shared" si="175"/>
        <v>0</v>
      </c>
      <c r="EF247" s="19">
        <f t="shared" si="176"/>
        <v>0</v>
      </c>
      <c r="EG247" s="19">
        <f t="shared" si="177"/>
        <v>0</v>
      </c>
    </row>
    <row r="248" customFormat="1" hidden="1" customHeight="1" spans="1:137">
      <c r="A248" s="32">
        <f t="shared" si="164"/>
        <v>246</v>
      </c>
      <c r="B248" s="31" t="s">
        <v>498</v>
      </c>
      <c r="C248" s="32" t="s">
        <v>52</v>
      </c>
      <c r="D248" s="33" t="s">
        <v>79</v>
      </c>
      <c r="E248" s="33" t="s">
        <v>499</v>
      </c>
      <c r="F248" s="33" t="s">
        <v>500</v>
      </c>
      <c r="G248" s="68">
        <v>45341</v>
      </c>
      <c r="H248" s="59">
        <v>45341</v>
      </c>
      <c r="I248" s="59">
        <v>45658</v>
      </c>
      <c r="J248" s="19">
        <v>0.5</v>
      </c>
      <c r="K248" s="19">
        <v>4.5</v>
      </c>
      <c r="L248" s="19">
        <v>0</v>
      </c>
      <c r="M248" s="73">
        <f t="shared" si="178"/>
        <v>4.5</v>
      </c>
      <c r="N248" s="19"/>
      <c r="O248" s="38">
        <v>6</v>
      </c>
      <c r="P248" s="39">
        <v>10.5</v>
      </c>
      <c r="Q248" s="19"/>
      <c r="R248" s="19"/>
      <c r="S248" s="19">
        <v>0.5</v>
      </c>
      <c r="T248" s="19"/>
      <c r="U248" s="19"/>
      <c r="V248" s="19"/>
      <c r="W248" s="40"/>
      <c r="X248" s="19"/>
      <c r="Y248" s="39">
        <v>13</v>
      </c>
      <c r="Z248" s="19"/>
      <c r="AA248" s="19"/>
      <c r="AB248" s="19"/>
      <c r="AC248" s="19"/>
      <c r="AD248" s="19"/>
      <c r="AE248" s="19"/>
      <c r="AF248" s="40"/>
      <c r="AG248" s="41">
        <f t="shared" si="153"/>
        <v>6</v>
      </c>
      <c r="AH248" s="41">
        <f t="shared" si="165"/>
        <v>-1.5</v>
      </c>
      <c r="AI248" s="41">
        <f t="shared" si="166"/>
        <v>-1.5</v>
      </c>
      <c r="AJ248" s="19"/>
      <c r="AK248" s="19">
        <v>19</v>
      </c>
      <c r="AL248" s="19"/>
      <c r="AM248" s="19"/>
      <c r="AN248" s="19"/>
      <c r="AO248" s="19"/>
      <c r="AP248" s="19">
        <v>8</v>
      </c>
      <c r="AQ248" s="19"/>
      <c r="AR248" s="40"/>
      <c r="AS248" s="19"/>
      <c r="AT248" s="19">
        <v>9.5</v>
      </c>
      <c r="AU248" s="19"/>
      <c r="AV248" s="19"/>
      <c r="AW248" s="19">
        <v>8</v>
      </c>
      <c r="AX248" s="19"/>
      <c r="AY248" s="19">
        <v>5</v>
      </c>
      <c r="AZ248" s="19"/>
      <c r="BA248" s="40"/>
      <c r="BB248" s="19"/>
      <c r="BC248" s="19">
        <v>0.5</v>
      </c>
      <c r="BD248" s="19"/>
      <c r="BE248" s="19"/>
      <c r="BF248" s="19"/>
      <c r="BG248" s="19"/>
      <c r="BH248" s="19">
        <v>8</v>
      </c>
      <c r="BI248" s="19"/>
      <c r="BJ248" s="40"/>
      <c r="BK248" s="19"/>
      <c r="BL248" s="19">
        <v>16</v>
      </c>
      <c r="BM248" s="19"/>
      <c r="BN248" s="19"/>
      <c r="BO248" s="19">
        <v>8</v>
      </c>
      <c r="BP248" s="19"/>
      <c r="BQ248" s="19">
        <v>16</v>
      </c>
      <c r="BR248" s="19"/>
      <c r="BS248" s="40"/>
      <c r="BT248" s="19"/>
      <c r="BU248" s="19">
        <v>1</v>
      </c>
      <c r="BV248" s="19"/>
      <c r="BW248" s="19"/>
      <c r="BX248" s="19">
        <v>8</v>
      </c>
      <c r="BY248" s="19"/>
      <c r="BZ248" s="19"/>
      <c r="CA248" s="19"/>
      <c r="CB248" s="40"/>
      <c r="CC248" s="19"/>
      <c r="CD248" s="19">
        <v>12</v>
      </c>
      <c r="CE248" s="19">
        <v>3</v>
      </c>
      <c r="CF248" s="19"/>
      <c r="CG248" s="19"/>
      <c r="CH248" s="19"/>
      <c r="CI248" s="19">
        <v>8</v>
      </c>
      <c r="CJ248" s="19"/>
      <c r="CK248" s="40"/>
      <c r="CL248" s="19"/>
      <c r="CM248" s="19">
        <v>4.5</v>
      </c>
      <c r="CN248" s="19"/>
      <c r="CO248" s="19"/>
      <c r="CP248" s="19">
        <v>8</v>
      </c>
      <c r="CQ248" s="19"/>
      <c r="CR248" s="19">
        <v>4.5</v>
      </c>
      <c r="CS248" s="19"/>
      <c r="CT248" s="40"/>
      <c r="CU248" s="19"/>
      <c r="CV248" s="19"/>
      <c r="CW248" s="19"/>
      <c r="CX248" s="19"/>
      <c r="CY248" s="19"/>
      <c r="CZ248" s="19" t="s">
        <v>60</v>
      </c>
      <c r="DA248" s="19"/>
      <c r="DB248" s="19">
        <v>5</v>
      </c>
      <c r="DC248" s="19"/>
      <c r="DD248" s="40"/>
      <c r="DE248" s="19"/>
      <c r="DF248" s="19">
        <v>16.5</v>
      </c>
      <c r="DG248" s="19"/>
      <c r="DH248" s="19"/>
      <c r="DI248" s="19"/>
      <c r="DJ248" s="19"/>
      <c r="DK248" s="19"/>
      <c r="DL248" s="19"/>
      <c r="DM248" s="40"/>
      <c r="DN248" s="19"/>
      <c r="DO248" s="19">
        <v>8</v>
      </c>
      <c r="DP248" s="19"/>
      <c r="DQ248" s="19"/>
      <c r="DR248" s="19"/>
      <c r="DS248" s="19"/>
      <c r="DT248" s="19"/>
      <c r="DU248" s="19"/>
      <c r="DV248" s="40"/>
      <c r="DW248" s="74">
        <f ca="1" t="shared" si="167"/>
        <v>5.05</v>
      </c>
      <c r="DX248" s="44">
        <f t="shared" si="168"/>
        <v>1.5</v>
      </c>
      <c r="DY248" s="44">
        <f ca="1" t="shared" si="169"/>
        <v>3.55</v>
      </c>
      <c r="DZ248" s="19">
        <f t="shared" si="170"/>
        <v>54.5</v>
      </c>
      <c r="EA248" s="19">
        <f t="shared" si="171"/>
        <v>40.5</v>
      </c>
      <c r="EB248" s="45">
        <f t="shared" si="172"/>
        <v>14.5</v>
      </c>
      <c r="EC248" s="46">
        <f t="shared" si="173"/>
        <v>0</v>
      </c>
      <c r="ED248" s="19">
        <f t="shared" si="174"/>
        <v>110.5</v>
      </c>
      <c r="EE248" s="19">
        <f t="shared" si="175"/>
        <v>3</v>
      </c>
      <c r="EF248" s="19">
        <f t="shared" si="176"/>
        <v>0</v>
      </c>
      <c r="EG248" s="19">
        <f t="shared" si="177"/>
        <v>0</v>
      </c>
    </row>
    <row r="249" customFormat="1" hidden="1" customHeight="1" spans="1:137">
      <c r="A249" s="32">
        <f t="shared" si="164"/>
        <v>247</v>
      </c>
      <c r="B249" s="31" t="s">
        <v>501</v>
      </c>
      <c r="C249" s="32" t="s">
        <v>52</v>
      </c>
      <c r="D249" s="33" t="s">
        <v>250</v>
      </c>
      <c r="E249" s="33" t="s">
        <v>251</v>
      </c>
      <c r="F249" s="33" t="s">
        <v>248</v>
      </c>
      <c r="G249" s="68">
        <v>45341</v>
      </c>
      <c r="H249" s="59">
        <v>45341</v>
      </c>
      <c r="I249" s="59">
        <v>45658</v>
      </c>
      <c r="J249" s="19">
        <v>0</v>
      </c>
      <c r="K249" s="19">
        <v>9.5</v>
      </c>
      <c r="L249" s="19">
        <v>8</v>
      </c>
      <c r="M249" s="73">
        <f t="shared" si="178"/>
        <v>1.5</v>
      </c>
      <c r="N249" s="19"/>
      <c r="O249" s="38">
        <v>0.5</v>
      </c>
      <c r="P249" s="39"/>
      <c r="Q249" s="19"/>
      <c r="R249" s="19"/>
      <c r="S249" s="19"/>
      <c r="T249" s="19">
        <v>8</v>
      </c>
      <c r="U249" s="19"/>
      <c r="V249" s="19"/>
      <c r="W249" s="40"/>
      <c r="X249" s="19">
        <v>1</v>
      </c>
      <c r="Y249" s="39"/>
      <c r="Z249" s="19"/>
      <c r="AA249" s="19"/>
      <c r="AB249" s="19"/>
      <c r="AC249" s="19"/>
      <c r="AD249" s="19"/>
      <c r="AE249" s="19"/>
      <c r="AF249" s="40"/>
      <c r="AG249" s="41">
        <f t="shared" ref="AG249:AG259" si="179">O249+X249</f>
        <v>1.5</v>
      </c>
      <c r="AH249" s="41">
        <f t="shared" si="165"/>
        <v>0</v>
      </c>
      <c r="AI249" s="41">
        <f t="shared" si="166"/>
        <v>0</v>
      </c>
      <c r="AJ249" s="19">
        <v>1</v>
      </c>
      <c r="AK249" s="19"/>
      <c r="AL249" s="19"/>
      <c r="AM249" s="19"/>
      <c r="AN249" s="19"/>
      <c r="AO249" s="19">
        <v>32</v>
      </c>
      <c r="AP249" s="19"/>
      <c r="AQ249" s="19"/>
      <c r="AR249" s="40"/>
      <c r="AS249" s="19">
        <v>1.5</v>
      </c>
      <c r="AT249" s="19"/>
      <c r="AU249" s="19"/>
      <c r="AV249" s="19"/>
      <c r="AW249" s="19"/>
      <c r="AX249" s="19"/>
      <c r="AY249" s="19"/>
      <c r="AZ249" s="19"/>
      <c r="BA249" s="40"/>
      <c r="BB249" s="19">
        <v>2.5</v>
      </c>
      <c r="BC249" s="19"/>
      <c r="BD249" s="19"/>
      <c r="BE249" s="19"/>
      <c r="BF249" s="19"/>
      <c r="BG249" s="19">
        <v>16</v>
      </c>
      <c r="BH249" s="19"/>
      <c r="BI249" s="19"/>
      <c r="BJ249" s="40"/>
      <c r="BK249" s="19"/>
      <c r="BL249" s="19"/>
      <c r="BM249" s="19"/>
      <c r="BN249" s="19"/>
      <c r="BO249" s="19">
        <v>8</v>
      </c>
      <c r="BP249" s="19">
        <v>8</v>
      </c>
      <c r="BQ249" s="19">
        <v>8</v>
      </c>
      <c r="BR249" s="19"/>
      <c r="BS249" s="40"/>
      <c r="BT249" s="19"/>
      <c r="BU249" s="19"/>
      <c r="BV249" s="19"/>
      <c r="BW249" s="19"/>
      <c r="BX249" s="19">
        <v>8</v>
      </c>
      <c r="BY249" s="19">
        <v>16</v>
      </c>
      <c r="BZ249" s="19">
        <v>8</v>
      </c>
      <c r="CA249" s="19"/>
      <c r="CB249" s="40"/>
      <c r="CC249" s="19">
        <v>1</v>
      </c>
      <c r="CD249" s="19"/>
      <c r="CE249" s="19"/>
      <c r="CF249" s="19"/>
      <c r="CG249" s="19"/>
      <c r="CH249" s="19">
        <v>32</v>
      </c>
      <c r="CI249" s="19"/>
      <c r="CJ249" s="19"/>
      <c r="CK249" s="40"/>
      <c r="CL249" s="19">
        <v>0.5</v>
      </c>
      <c r="CM249" s="19"/>
      <c r="CN249" s="19"/>
      <c r="CO249" s="19"/>
      <c r="CP249" s="19"/>
      <c r="CQ249" s="19">
        <v>16</v>
      </c>
      <c r="CR249" s="19"/>
      <c r="CS249" s="19"/>
      <c r="CT249" s="40"/>
      <c r="CU249" s="19"/>
      <c r="CV249" s="19"/>
      <c r="CW249" s="19"/>
      <c r="CX249" s="19"/>
      <c r="CY249" s="19"/>
      <c r="CZ249" s="19"/>
      <c r="DA249" s="19" t="s">
        <v>151</v>
      </c>
      <c r="DB249" s="19"/>
      <c r="DC249" s="19"/>
      <c r="DD249" s="40"/>
      <c r="DE249" s="19"/>
      <c r="DF249" s="19"/>
      <c r="DG249" s="19"/>
      <c r="DH249" s="19"/>
      <c r="DI249" s="19"/>
      <c r="DJ249" s="19">
        <v>16</v>
      </c>
      <c r="DK249" s="19"/>
      <c r="DL249" s="19"/>
      <c r="DM249" s="40"/>
      <c r="DN249" s="19">
        <v>3.5</v>
      </c>
      <c r="DO249" s="19"/>
      <c r="DP249" s="19"/>
      <c r="DQ249" s="19"/>
      <c r="DR249" s="19"/>
      <c r="DS249" s="19">
        <v>16</v>
      </c>
      <c r="DT249" s="19"/>
      <c r="DU249" s="19"/>
      <c r="DV249" s="40"/>
      <c r="DW249" s="69">
        <f ca="1">ROUND((TODAY()-I249)/365*5,2)*2</f>
        <v>10.1</v>
      </c>
      <c r="DX249" s="44">
        <f t="shared" si="168"/>
        <v>10</v>
      </c>
      <c r="DY249" s="44">
        <f ca="1" t="shared" si="169"/>
        <v>0.0999999999999996</v>
      </c>
      <c r="DZ249" s="19">
        <f t="shared" si="170"/>
        <v>192</v>
      </c>
      <c r="EA249" s="19">
        <f t="shared" si="171"/>
        <v>16</v>
      </c>
      <c r="EB249" s="45">
        <f t="shared" si="172"/>
        <v>0</v>
      </c>
      <c r="EC249" s="46">
        <f t="shared" si="173"/>
        <v>192</v>
      </c>
      <c r="ED249" s="19">
        <f t="shared" si="174"/>
        <v>0</v>
      </c>
      <c r="EE249" s="19">
        <f t="shared" si="175"/>
        <v>0</v>
      </c>
      <c r="EF249" s="19">
        <f t="shared" si="176"/>
        <v>0</v>
      </c>
      <c r="EG249" s="19">
        <f t="shared" si="177"/>
        <v>0</v>
      </c>
    </row>
    <row r="250" customFormat="1" hidden="1" customHeight="1" spans="1:137">
      <c r="A250" s="32">
        <f t="shared" si="164"/>
        <v>248</v>
      </c>
      <c r="B250" s="31" t="s">
        <v>502</v>
      </c>
      <c r="C250" s="32" t="s">
        <v>52</v>
      </c>
      <c r="D250" s="33" t="s">
        <v>99</v>
      </c>
      <c r="E250" s="33" t="s">
        <v>54</v>
      </c>
      <c r="F250" s="33" t="s">
        <v>107</v>
      </c>
      <c r="G250" s="68">
        <v>45352</v>
      </c>
      <c r="H250" s="59">
        <v>45352</v>
      </c>
      <c r="I250" s="59">
        <v>45658</v>
      </c>
      <c r="J250" s="19">
        <v>8</v>
      </c>
      <c r="K250" s="19">
        <f t="shared" ref="K250:K259" si="180">ROUND((I250-H250)/365*5,0)</f>
        <v>4</v>
      </c>
      <c r="L250" s="19">
        <v>4</v>
      </c>
      <c r="M250" s="73">
        <f t="shared" si="178"/>
        <v>0</v>
      </c>
      <c r="N250" s="19"/>
      <c r="O250" s="38"/>
      <c r="P250" s="39"/>
      <c r="Q250" s="19"/>
      <c r="R250" s="19"/>
      <c r="S250" s="19">
        <v>11</v>
      </c>
      <c r="T250" s="19"/>
      <c r="U250" s="19">
        <v>8</v>
      </c>
      <c r="V250" s="19"/>
      <c r="W250" s="40"/>
      <c r="X250" s="19">
        <v>1</v>
      </c>
      <c r="Y250" s="39"/>
      <c r="Z250" s="19"/>
      <c r="AA250" s="19"/>
      <c r="AB250" s="19">
        <v>1</v>
      </c>
      <c r="AC250" s="19"/>
      <c r="AD250" s="19"/>
      <c r="AE250" s="19"/>
      <c r="AF250" s="40"/>
      <c r="AG250" s="41">
        <f t="shared" si="179"/>
        <v>1</v>
      </c>
      <c r="AH250" s="41">
        <f t="shared" si="165"/>
        <v>-1</v>
      </c>
      <c r="AI250" s="41">
        <f t="shared" si="166"/>
        <v>-1</v>
      </c>
      <c r="AJ250" s="19"/>
      <c r="AK250" s="19"/>
      <c r="AL250" s="19"/>
      <c r="AM250" s="19"/>
      <c r="AN250" s="19">
        <v>8</v>
      </c>
      <c r="AO250" s="19"/>
      <c r="AP250" s="19">
        <v>36.5</v>
      </c>
      <c r="AQ250" s="19"/>
      <c r="AR250" s="40"/>
      <c r="AS250" s="19">
        <v>3</v>
      </c>
      <c r="AT250" s="19"/>
      <c r="AU250" s="19"/>
      <c r="AV250" s="19"/>
      <c r="AW250" s="19">
        <v>32</v>
      </c>
      <c r="AX250" s="19"/>
      <c r="AY250" s="19">
        <v>5.5</v>
      </c>
      <c r="AZ250" s="19"/>
      <c r="BA250" s="40"/>
      <c r="BB250" s="19"/>
      <c r="BC250" s="19"/>
      <c r="BD250" s="19"/>
      <c r="BE250" s="19"/>
      <c r="BF250" s="19"/>
      <c r="BG250" s="19"/>
      <c r="BH250" s="19"/>
      <c r="BI250" s="19"/>
      <c r="BJ250" s="40"/>
      <c r="BK250" s="19"/>
      <c r="BL250" s="19"/>
      <c r="BM250" s="19"/>
      <c r="BN250" s="19"/>
      <c r="BO250" s="19">
        <v>5.5</v>
      </c>
      <c r="BP250" s="19"/>
      <c r="BQ250" s="19"/>
      <c r="BR250" s="19"/>
      <c r="BS250" s="40"/>
      <c r="BT250" s="19">
        <v>1</v>
      </c>
      <c r="BU250" s="19">
        <v>9.5</v>
      </c>
      <c r="BV250" s="19"/>
      <c r="BW250" s="19"/>
      <c r="BX250" s="19"/>
      <c r="BY250" s="19"/>
      <c r="BZ250" s="19"/>
      <c r="CA250" s="19"/>
      <c r="CB250" s="40"/>
      <c r="CC250" s="19"/>
      <c r="CD250" s="19"/>
      <c r="CE250" s="19"/>
      <c r="CF250" s="19"/>
      <c r="CG250" s="19">
        <v>10</v>
      </c>
      <c r="CH250" s="19"/>
      <c r="CI250" s="19">
        <v>16</v>
      </c>
      <c r="CJ250" s="19"/>
      <c r="CK250" s="40"/>
      <c r="CL250" s="19"/>
      <c r="CM250" s="19"/>
      <c r="CN250" s="19"/>
      <c r="CO250" s="19"/>
      <c r="CP250" s="19">
        <v>8</v>
      </c>
      <c r="CQ250" s="19"/>
      <c r="CR250" s="19">
        <v>7</v>
      </c>
      <c r="CS250" s="19"/>
      <c r="CT250" s="40"/>
      <c r="CU250" s="19"/>
      <c r="CV250" s="19"/>
      <c r="CW250" s="19"/>
      <c r="CX250" s="19"/>
      <c r="CY250" s="19"/>
      <c r="CZ250" s="19" t="s">
        <v>66</v>
      </c>
      <c r="DA250" s="19"/>
      <c r="DB250" s="19">
        <v>5</v>
      </c>
      <c r="DC250" s="19"/>
      <c r="DD250" s="40"/>
      <c r="DE250" s="19"/>
      <c r="DF250" s="19"/>
      <c r="DG250" s="19"/>
      <c r="DH250" s="19"/>
      <c r="DI250" s="19">
        <v>4</v>
      </c>
      <c r="DJ250" s="19"/>
      <c r="DK250" s="19"/>
      <c r="DL250" s="19"/>
      <c r="DM250" s="40"/>
      <c r="DN250" s="19"/>
      <c r="DO250" s="19">
        <v>20</v>
      </c>
      <c r="DP250" s="19"/>
      <c r="DQ250" s="19"/>
      <c r="DR250" s="19">
        <v>1</v>
      </c>
      <c r="DS250" s="19"/>
      <c r="DT250" s="19">
        <v>16</v>
      </c>
      <c r="DU250" s="19"/>
      <c r="DV250" s="40"/>
      <c r="DW250" s="74">
        <f ca="1">ROUND((TODAY()-I250)/365*5,2)</f>
        <v>5.05</v>
      </c>
      <c r="DX250" s="44">
        <f t="shared" si="168"/>
        <v>5</v>
      </c>
      <c r="DY250" s="44">
        <f ca="1" t="shared" si="169"/>
        <v>0.0499999999999998</v>
      </c>
      <c r="DZ250" s="19">
        <f t="shared" si="170"/>
        <v>94</v>
      </c>
      <c r="EA250" s="19">
        <f t="shared" si="171"/>
        <v>83</v>
      </c>
      <c r="EB250" s="45">
        <f t="shared" si="172"/>
        <v>19</v>
      </c>
      <c r="EC250" s="46">
        <f t="shared" si="173"/>
        <v>0</v>
      </c>
      <c r="ED250" s="19">
        <f t="shared" si="174"/>
        <v>29.5</v>
      </c>
      <c r="EE250" s="19">
        <f t="shared" si="175"/>
        <v>0</v>
      </c>
      <c r="EF250" s="19">
        <f t="shared" si="176"/>
        <v>0</v>
      </c>
      <c r="EG250" s="19">
        <f t="shared" si="177"/>
        <v>0</v>
      </c>
    </row>
    <row r="251" customFormat="1" hidden="1" customHeight="1" spans="1:137">
      <c r="A251" s="32">
        <f t="shared" si="164"/>
        <v>249</v>
      </c>
      <c r="B251" s="31" t="s">
        <v>503</v>
      </c>
      <c r="C251" s="32" t="s">
        <v>52</v>
      </c>
      <c r="D251" s="33" t="s">
        <v>99</v>
      </c>
      <c r="E251" s="33" t="s">
        <v>54</v>
      </c>
      <c r="F251" s="33" t="s">
        <v>107</v>
      </c>
      <c r="G251" s="68">
        <v>45352</v>
      </c>
      <c r="H251" s="59">
        <v>45352</v>
      </c>
      <c r="I251" s="59">
        <v>45658</v>
      </c>
      <c r="J251" s="19">
        <v>30</v>
      </c>
      <c r="K251" s="19">
        <f t="shared" si="180"/>
        <v>4</v>
      </c>
      <c r="L251" s="19">
        <v>4</v>
      </c>
      <c r="M251" s="73">
        <f t="shared" si="178"/>
        <v>0</v>
      </c>
      <c r="N251" s="19"/>
      <c r="O251" s="38"/>
      <c r="P251" s="39"/>
      <c r="Q251" s="19"/>
      <c r="R251" s="19"/>
      <c r="S251" s="19">
        <v>5</v>
      </c>
      <c r="T251" s="19"/>
      <c r="U251" s="19">
        <v>5.5</v>
      </c>
      <c r="V251" s="19"/>
      <c r="W251" s="40"/>
      <c r="X251" s="19">
        <v>3.5</v>
      </c>
      <c r="Y251" s="39"/>
      <c r="Z251" s="19"/>
      <c r="AA251" s="19"/>
      <c r="AB251" s="19">
        <v>6.5</v>
      </c>
      <c r="AC251" s="19"/>
      <c r="AD251" s="19"/>
      <c r="AE251" s="19"/>
      <c r="AF251" s="40"/>
      <c r="AG251" s="41">
        <f t="shared" si="179"/>
        <v>3.5</v>
      </c>
      <c r="AH251" s="41">
        <f t="shared" si="165"/>
        <v>-3.5</v>
      </c>
      <c r="AI251" s="41">
        <f t="shared" si="166"/>
        <v>-3.5</v>
      </c>
      <c r="AJ251" s="19">
        <v>0.5</v>
      </c>
      <c r="AK251" s="19"/>
      <c r="AL251" s="19"/>
      <c r="AM251" s="19"/>
      <c r="AN251" s="19">
        <v>6</v>
      </c>
      <c r="AO251" s="19"/>
      <c r="AP251" s="19">
        <v>13.5</v>
      </c>
      <c r="AQ251" s="19"/>
      <c r="AR251" s="40"/>
      <c r="AS251" s="19"/>
      <c r="AT251" s="19"/>
      <c r="AU251" s="19"/>
      <c r="AV251" s="19"/>
      <c r="AW251" s="19">
        <v>2</v>
      </c>
      <c r="AX251" s="19"/>
      <c r="AY251" s="19">
        <v>7.5</v>
      </c>
      <c r="AZ251" s="19"/>
      <c r="BA251" s="40"/>
      <c r="BB251" s="19">
        <v>0.5</v>
      </c>
      <c r="BC251" s="19"/>
      <c r="BD251" s="19"/>
      <c r="BE251" s="19"/>
      <c r="BF251" s="19">
        <v>8</v>
      </c>
      <c r="BG251" s="19"/>
      <c r="BH251" s="19"/>
      <c r="BI251" s="19"/>
      <c r="BJ251" s="40"/>
      <c r="BK251" s="19"/>
      <c r="BL251" s="19"/>
      <c r="BM251" s="19"/>
      <c r="BN251" s="19"/>
      <c r="BO251" s="19">
        <v>1</v>
      </c>
      <c r="BP251" s="19"/>
      <c r="BQ251" s="19"/>
      <c r="BR251" s="19"/>
      <c r="BS251" s="40"/>
      <c r="BT251" s="19"/>
      <c r="BU251" s="19"/>
      <c r="BV251" s="19"/>
      <c r="BW251" s="19"/>
      <c r="BX251" s="19">
        <v>23</v>
      </c>
      <c r="BY251" s="19"/>
      <c r="BZ251" s="19"/>
      <c r="CA251" s="19"/>
      <c r="CB251" s="40"/>
      <c r="CC251" s="19">
        <v>0.5</v>
      </c>
      <c r="CD251" s="19"/>
      <c r="CE251" s="19"/>
      <c r="CF251" s="19"/>
      <c r="CG251" s="19">
        <v>2.5</v>
      </c>
      <c r="CH251" s="19"/>
      <c r="CI251" s="19">
        <v>3</v>
      </c>
      <c r="CJ251" s="19"/>
      <c r="CK251" s="40"/>
      <c r="CL251" s="19"/>
      <c r="CM251" s="19">
        <v>8</v>
      </c>
      <c r="CN251" s="19"/>
      <c r="CO251" s="19"/>
      <c r="CP251" s="19">
        <v>11.5</v>
      </c>
      <c r="CQ251" s="19"/>
      <c r="CR251" s="19">
        <v>11</v>
      </c>
      <c r="CS251" s="19"/>
      <c r="CT251" s="40"/>
      <c r="CU251" s="19"/>
      <c r="CV251" s="19"/>
      <c r="CW251" s="19"/>
      <c r="CX251" s="19"/>
      <c r="CY251" s="19"/>
      <c r="CZ251" s="19" t="s">
        <v>77</v>
      </c>
      <c r="DA251" s="19"/>
      <c r="DB251" s="19">
        <v>4.5</v>
      </c>
      <c r="DC251" s="19"/>
      <c r="DD251" s="40"/>
      <c r="DE251" s="19"/>
      <c r="DF251" s="19"/>
      <c r="DG251" s="19"/>
      <c r="DH251" s="19"/>
      <c r="DI251" s="19">
        <v>3.5</v>
      </c>
      <c r="DJ251" s="19"/>
      <c r="DK251" s="19">
        <v>14</v>
      </c>
      <c r="DL251" s="19"/>
      <c r="DM251" s="40"/>
      <c r="DN251" s="19"/>
      <c r="DO251" s="19"/>
      <c r="DP251" s="19"/>
      <c r="DQ251" s="19"/>
      <c r="DR251" s="19">
        <v>10</v>
      </c>
      <c r="DS251" s="19"/>
      <c r="DT251" s="19">
        <v>7</v>
      </c>
      <c r="DU251" s="19"/>
      <c r="DV251" s="40"/>
      <c r="DW251" s="74">
        <f ca="1">ROUND((TODAY()-I251)/365*5,2)</f>
        <v>5.05</v>
      </c>
      <c r="DX251" s="44">
        <f t="shared" si="168"/>
        <v>5</v>
      </c>
      <c r="DY251" s="44">
        <f ca="1" t="shared" si="169"/>
        <v>0.0499999999999998</v>
      </c>
      <c r="DZ251" s="19">
        <f t="shared" si="170"/>
        <v>66</v>
      </c>
      <c r="EA251" s="19">
        <f t="shared" si="171"/>
        <v>81</v>
      </c>
      <c r="EB251" s="45">
        <f t="shared" si="172"/>
        <v>15</v>
      </c>
      <c r="EC251" s="46">
        <f t="shared" si="173"/>
        <v>0</v>
      </c>
      <c r="ED251" s="19">
        <f t="shared" si="174"/>
        <v>8</v>
      </c>
      <c r="EE251" s="19">
        <f t="shared" si="175"/>
        <v>0</v>
      </c>
      <c r="EF251" s="19">
        <f t="shared" si="176"/>
        <v>0</v>
      </c>
      <c r="EG251" s="19">
        <f t="shared" si="177"/>
        <v>0</v>
      </c>
    </row>
    <row r="252" customFormat="1" hidden="1" customHeight="1" spans="1:137">
      <c r="A252" s="32">
        <f t="shared" si="164"/>
        <v>250</v>
      </c>
      <c r="B252" s="31" t="s">
        <v>504</v>
      </c>
      <c r="C252" s="32" t="s">
        <v>52</v>
      </c>
      <c r="D252" s="33" t="s">
        <v>110</v>
      </c>
      <c r="E252" s="33" t="s">
        <v>125</v>
      </c>
      <c r="F252" s="33" t="s">
        <v>179</v>
      </c>
      <c r="G252" s="68">
        <v>45352</v>
      </c>
      <c r="H252" s="59">
        <v>45352</v>
      </c>
      <c r="I252" s="59">
        <v>45658</v>
      </c>
      <c r="J252" s="19">
        <v>0</v>
      </c>
      <c r="K252" s="19">
        <f t="shared" si="180"/>
        <v>4</v>
      </c>
      <c r="L252" s="19">
        <v>2</v>
      </c>
      <c r="M252" s="73">
        <f t="shared" si="178"/>
        <v>2</v>
      </c>
      <c r="N252" s="19"/>
      <c r="O252" s="38">
        <v>2.5</v>
      </c>
      <c r="P252" s="39"/>
      <c r="Q252" s="19"/>
      <c r="R252" s="19"/>
      <c r="S252" s="19"/>
      <c r="T252" s="19"/>
      <c r="U252" s="19"/>
      <c r="V252" s="19">
        <v>0.5</v>
      </c>
      <c r="W252" s="40"/>
      <c r="X252" s="19"/>
      <c r="Y252" s="39"/>
      <c r="Z252" s="19"/>
      <c r="AA252" s="19"/>
      <c r="AB252" s="19"/>
      <c r="AC252" s="19"/>
      <c r="AD252" s="19"/>
      <c r="AE252" s="19"/>
      <c r="AF252" s="40"/>
      <c r="AG252" s="41">
        <f t="shared" si="179"/>
        <v>2.5</v>
      </c>
      <c r="AH252" s="41">
        <f t="shared" si="165"/>
        <v>-0.5</v>
      </c>
      <c r="AI252" s="41">
        <f t="shared" si="166"/>
        <v>-0.5</v>
      </c>
      <c r="AJ252" s="19"/>
      <c r="AK252" s="19"/>
      <c r="AL252" s="19"/>
      <c r="AM252" s="19"/>
      <c r="AN252" s="19"/>
      <c r="AO252" s="19">
        <v>8</v>
      </c>
      <c r="AP252" s="19"/>
      <c r="AQ252" s="19"/>
      <c r="AR252" s="40"/>
      <c r="AS252" s="19">
        <v>0.5</v>
      </c>
      <c r="AT252" s="19"/>
      <c r="AU252" s="19"/>
      <c r="AV252" s="19"/>
      <c r="AW252" s="19"/>
      <c r="AX252" s="19">
        <v>8</v>
      </c>
      <c r="AY252" s="19"/>
      <c r="AZ252" s="19"/>
      <c r="BA252" s="40"/>
      <c r="BB252" s="19"/>
      <c r="BC252" s="19"/>
      <c r="BD252" s="19"/>
      <c r="BE252" s="19"/>
      <c r="BF252" s="19"/>
      <c r="BG252" s="19"/>
      <c r="BH252" s="19"/>
      <c r="BI252" s="19">
        <v>0.5</v>
      </c>
      <c r="BJ252" s="40"/>
      <c r="BK252" s="19">
        <v>1</v>
      </c>
      <c r="BL252" s="19"/>
      <c r="BM252" s="19"/>
      <c r="BN252" s="19"/>
      <c r="BO252" s="19"/>
      <c r="BP252" s="19">
        <v>16</v>
      </c>
      <c r="BQ252" s="19"/>
      <c r="BR252" s="19">
        <v>1</v>
      </c>
      <c r="BS252" s="40"/>
      <c r="BT252" s="19"/>
      <c r="BU252" s="19"/>
      <c r="BV252" s="19"/>
      <c r="BW252" s="19"/>
      <c r="BX252" s="19"/>
      <c r="BY252" s="19">
        <v>8</v>
      </c>
      <c r="BZ252" s="19"/>
      <c r="CA252" s="19"/>
      <c r="CB252" s="40"/>
      <c r="CC252" s="19"/>
      <c r="CD252" s="19"/>
      <c r="CE252" s="19"/>
      <c r="CF252" s="19"/>
      <c r="CG252" s="19"/>
      <c r="CH252" s="19">
        <v>28</v>
      </c>
      <c r="CI252" s="19"/>
      <c r="CJ252" s="19"/>
      <c r="CK252" s="40"/>
      <c r="CL252" s="19">
        <v>1</v>
      </c>
      <c r="CM252" s="19"/>
      <c r="CN252" s="19"/>
      <c r="CO252" s="19"/>
      <c r="CP252" s="19"/>
      <c r="CQ252" s="19">
        <v>16</v>
      </c>
      <c r="CR252" s="19"/>
      <c r="CS252" s="19"/>
      <c r="CT252" s="40"/>
      <c r="CU252" s="19"/>
      <c r="CV252" s="19"/>
      <c r="CW252" s="19"/>
      <c r="CX252" s="19"/>
      <c r="CY252" s="19"/>
      <c r="CZ252" s="19"/>
      <c r="DA252" s="19" t="s">
        <v>60</v>
      </c>
      <c r="DB252" s="19"/>
      <c r="DC252" s="19"/>
      <c r="DD252" s="40"/>
      <c r="DE252" s="19">
        <v>1.5</v>
      </c>
      <c r="DF252" s="19"/>
      <c r="DG252" s="19"/>
      <c r="DH252" s="19"/>
      <c r="DI252" s="19"/>
      <c r="DJ252" s="19"/>
      <c r="DK252" s="19"/>
      <c r="DL252" s="19"/>
      <c r="DM252" s="40"/>
      <c r="DN252" s="19"/>
      <c r="DO252" s="19"/>
      <c r="DP252" s="19"/>
      <c r="DQ252" s="19"/>
      <c r="DR252" s="19"/>
      <c r="DS252" s="19">
        <v>16</v>
      </c>
      <c r="DT252" s="19"/>
      <c r="DU252" s="19"/>
      <c r="DV252" s="40"/>
      <c r="DW252" s="69">
        <f ca="1">ROUND((TODAY()-I252)/365*5,2)*2</f>
        <v>10.1</v>
      </c>
      <c r="DX252" s="44">
        <f t="shared" si="168"/>
        <v>4.5</v>
      </c>
      <c r="DY252" s="44">
        <f ca="1" t="shared" si="169"/>
        <v>5.6</v>
      </c>
      <c r="DZ252" s="19">
        <f t="shared" si="170"/>
        <v>108</v>
      </c>
      <c r="EA252" s="19">
        <f t="shared" si="171"/>
        <v>0</v>
      </c>
      <c r="EB252" s="45">
        <f t="shared" si="172"/>
        <v>0</v>
      </c>
      <c r="EC252" s="46">
        <f t="shared" si="173"/>
        <v>108</v>
      </c>
      <c r="ED252" s="19">
        <f t="shared" si="174"/>
        <v>0</v>
      </c>
      <c r="EE252" s="19">
        <f t="shared" si="175"/>
        <v>0</v>
      </c>
      <c r="EF252" s="19">
        <f t="shared" si="176"/>
        <v>0</v>
      </c>
      <c r="EG252" s="19">
        <f t="shared" si="177"/>
        <v>2</v>
      </c>
    </row>
    <row r="253" customFormat="1" hidden="1" customHeight="1" spans="1:137">
      <c r="A253" s="32">
        <f t="shared" si="164"/>
        <v>251</v>
      </c>
      <c r="B253" s="31" t="s">
        <v>505</v>
      </c>
      <c r="C253" s="32" t="s">
        <v>391</v>
      </c>
      <c r="D253" s="33" t="s">
        <v>392</v>
      </c>
      <c r="E253" s="33" t="s">
        <v>401</v>
      </c>
      <c r="F253" s="33" t="s">
        <v>248</v>
      </c>
      <c r="G253" s="68">
        <v>45355</v>
      </c>
      <c r="H253" s="59">
        <v>45355</v>
      </c>
      <c r="I253" s="59">
        <v>45658</v>
      </c>
      <c r="J253" s="19">
        <v>0</v>
      </c>
      <c r="K253" s="19">
        <f t="shared" si="180"/>
        <v>4</v>
      </c>
      <c r="L253" s="19">
        <v>2.5</v>
      </c>
      <c r="M253" s="73">
        <f t="shared" si="178"/>
        <v>1.5</v>
      </c>
      <c r="N253" s="19"/>
      <c r="O253" s="38"/>
      <c r="P253" s="39"/>
      <c r="Q253" s="19"/>
      <c r="R253" s="19"/>
      <c r="S253" s="19"/>
      <c r="T253" s="19"/>
      <c r="U253" s="19"/>
      <c r="V253" s="19"/>
      <c r="W253" s="40"/>
      <c r="X253" s="19"/>
      <c r="Y253" s="39"/>
      <c r="Z253" s="19"/>
      <c r="AA253" s="19"/>
      <c r="AB253" s="19"/>
      <c r="AC253" s="19"/>
      <c r="AD253" s="19"/>
      <c r="AE253" s="19"/>
      <c r="AF253" s="40"/>
      <c r="AG253" s="41">
        <f t="shared" si="179"/>
        <v>0</v>
      </c>
      <c r="AH253" s="41">
        <f t="shared" si="165"/>
        <v>1.5</v>
      </c>
      <c r="AI253" s="41">
        <f t="shared" si="166"/>
        <v>0</v>
      </c>
      <c r="AJ253" s="19"/>
      <c r="AK253" s="19"/>
      <c r="AL253" s="19"/>
      <c r="AM253" s="19"/>
      <c r="AN253" s="19"/>
      <c r="AO253" s="19"/>
      <c r="AP253" s="19"/>
      <c r="AQ253" s="19"/>
      <c r="AR253" s="40"/>
      <c r="AS253" s="19"/>
      <c r="AT253" s="19"/>
      <c r="AU253" s="19"/>
      <c r="AV253" s="19"/>
      <c r="AW253" s="19"/>
      <c r="AX253" s="19"/>
      <c r="AY253" s="19"/>
      <c r="AZ253" s="19"/>
      <c r="BA253" s="40"/>
      <c r="BB253" s="19"/>
      <c r="BC253" s="19"/>
      <c r="BD253" s="19"/>
      <c r="BE253" s="19"/>
      <c r="BF253" s="19"/>
      <c r="BG253" s="19"/>
      <c r="BH253" s="19"/>
      <c r="BI253" s="19"/>
      <c r="BJ253" s="40"/>
      <c r="BK253" s="19"/>
      <c r="BL253" s="19"/>
      <c r="BM253" s="19"/>
      <c r="BN253" s="19"/>
      <c r="BO253" s="19"/>
      <c r="BP253" s="19"/>
      <c r="BQ253" s="19"/>
      <c r="BR253" s="19"/>
      <c r="BS253" s="40"/>
      <c r="BT253" s="19"/>
      <c r="BU253" s="19"/>
      <c r="BV253" s="19"/>
      <c r="BW253" s="19"/>
      <c r="BX253" s="19"/>
      <c r="BY253" s="19"/>
      <c r="BZ253" s="19"/>
      <c r="CA253" s="19"/>
      <c r="CB253" s="40"/>
      <c r="CC253" s="19">
        <v>5</v>
      </c>
      <c r="CD253" s="19"/>
      <c r="CE253" s="19"/>
      <c r="CF253" s="19"/>
      <c r="CG253" s="19"/>
      <c r="CH253" s="19"/>
      <c r="CI253" s="19"/>
      <c r="CJ253" s="19"/>
      <c r="CK253" s="40"/>
      <c r="CL253" s="19"/>
      <c r="CM253" s="19"/>
      <c r="CN253" s="19"/>
      <c r="CO253" s="19"/>
      <c r="CP253" s="19"/>
      <c r="CQ253" s="19"/>
      <c r="CR253" s="19"/>
      <c r="CS253" s="19"/>
      <c r="CT253" s="40"/>
      <c r="CU253" s="19"/>
      <c r="CV253" s="19"/>
      <c r="CW253" s="19"/>
      <c r="CX253" s="19"/>
      <c r="CY253" s="19"/>
      <c r="CZ253" s="19"/>
      <c r="DA253" s="19"/>
      <c r="DB253" s="19"/>
      <c r="DC253" s="19"/>
      <c r="DD253" s="40"/>
      <c r="DE253" s="19"/>
      <c r="DF253" s="19"/>
      <c r="DG253" s="19"/>
      <c r="DH253" s="19"/>
      <c r="DI253" s="19"/>
      <c r="DJ253" s="19"/>
      <c r="DK253" s="19"/>
      <c r="DL253" s="19"/>
      <c r="DM253" s="40"/>
      <c r="DN253" s="19"/>
      <c r="DO253" s="19">
        <v>16</v>
      </c>
      <c r="DP253" s="19"/>
      <c r="DQ253" s="19"/>
      <c r="DR253" s="19"/>
      <c r="DS253" s="19"/>
      <c r="DT253" s="19"/>
      <c r="DU253" s="19"/>
      <c r="DV253" s="40"/>
      <c r="DW253" s="74">
        <f ca="1">ROUND((TODAY()-I253)/365*5,2)</f>
        <v>5.05</v>
      </c>
      <c r="DX253" s="44">
        <f t="shared" si="168"/>
        <v>5</v>
      </c>
      <c r="DY253" s="44">
        <f ca="1" t="shared" si="169"/>
        <v>0.0499999999999998</v>
      </c>
      <c r="DZ253" s="19">
        <f t="shared" si="170"/>
        <v>0</v>
      </c>
      <c r="EA253" s="19">
        <f t="shared" si="171"/>
        <v>0</v>
      </c>
      <c r="EB253" s="45">
        <f t="shared" si="172"/>
        <v>0</v>
      </c>
      <c r="EC253" s="46">
        <f t="shared" si="173"/>
        <v>0</v>
      </c>
      <c r="ED253" s="19">
        <f t="shared" si="174"/>
        <v>16</v>
      </c>
      <c r="EE253" s="19">
        <f t="shared" si="175"/>
        <v>0</v>
      </c>
      <c r="EF253" s="19">
        <f t="shared" si="176"/>
        <v>0</v>
      </c>
      <c r="EG253" s="19">
        <f t="shared" si="177"/>
        <v>0</v>
      </c>
    </row>
    <row r="254" customFormat="1" customHeight="1" spans="1:137">
      <c r="A254" s="32">
        <f t="shared" si="164"/>
        <v>252</v>
      </c>
      <c r="B254" s="31" t="s">
        <v>506</v>
      </c>
      <c r="C254" s="32" t="s">
        <v>286</v>
      </c>
      <c r="D254" s="33" t="s">
        <v>99</v>
      </c>
      <c r="E254" s="33" t="s">
        <v>54</v>
      </c>
      <c r="F254" s="33" t="s">
        <v>107</v>
      </c>
      <c r="G254" s="68">
        <v>45356</v>
      </c>
      <c r="H254" s="59">
        <v>45356</v>
      </c>
      <c r="I254" s="59">
        <v>45658</v>
      </c>
      <c r="J254" s="19">
        <v>12</v>
      </c>
      <c r="K254" s="19">
        <f t="shared" si="180"/>
        <v>4</v>
      </c>
      <c r="L254" s="19">
        <v>1</v>
      </c>
      <c r="M254" s="73">
        <f t="shared" si="178"/>
        <v>3</v>
      </c>
      <c r="N254" s="19"/>
      <c r="O254" s="38">
        <v>4</v>
      </c>
      <c r="P254" s="39"/>
      <c r="Q254" s="19"/>
      <c r="R254" s="19"/>
      <c r="S254" s="19"/>
      <c r="T254" s="19"/>
      <c r="U254" s="19"/>
      <c r="V254" s="19"/>
      <c r="W254" s="40"/>
      <c r="X254" s="19"/>
      <c r="Y254" s="39"/>
      <c r="Z254" s="19"/>
      <c r="AA254" s="19"/>
      <c r="AB254" s="19"/>
      <c r="AC254" s="19"/>
      <c r="AD254" s="19"/>
      <c r="AE254" s="19"/>
      <c r="AF254" s="40"/>
      <c r="AG254" s="41">
        <f t="shared" si="179"/>
        <v>4</v>
      </c>
      <c r="AH254" s="41">
        <f t="shared" si="165"/>
        <v>-1</v>
      </c>
      <c r="AI254" s="41">
        <f t="shared" si="166"/>
        <v>-1</v>
      </c>
      <c r="AJ254" s="19"/>
      <c r="AK254" s="19"/>
      <c r="AL254" s="19"/>
      <c r="AM254" s="19"/>
      <c r="AN254" s="19"/>
      <c r="AO254" s="19"/>
      <c r="AP254" s="19"/>
      <c r="AQ254" s="19"/>
      <c r="AR254" s="40"/>
      <c r="AS254" s="19"/>
      <c r="AT254" s="19"/>
      <c r="AU254" s="19"/>
      <c r="AV254" s="19"/>
      <c r="AW254" s="19">
        <v>2</v>
      </c>
      <c r="AX254" s="19"/>
      <c r="AY254" s="19"/>
      <c r="AZ254" s="19"/>
      <c r="BA254" s="40"/>
      <c r="BB254" s="19"/>
      <c r="BC254" s="19"/>
      <c r="BD254" s="19"/>
      <c r="BE254" s="19"/>
      <c r="BF254" s="19"/>
      <c r="BG254" s="19"/>
      <c r="BH254" s="19"/>
      <c r="BI254" s="19"/>
      <c r="BJ254" s="40"/>
      <c r="BK254" s="19"/>
      <c r="BL254" s="19"/>
      <c r="BM254" s="19"/>
      <c r="BN254" s="19"/>
      <c r="BO254" s="19">
        <v>1</v>
      </c>
      <c r="BP254" s="19">
        <v>16</v>
      </c>
      <c r="BQ254" s="19"/>
      <c r="BR254" s="19"/>
      <c r="BS254" s="40"/>
      <c r="BT254" s="19"/>
      <c r="BU254" s="19"/>
      <c r="BV254" s="19"/>
      <c r="BW254" s="19"/>
      <c r="BX254" s="19"/>
      <c r="BY254" s="19"/>
      <c r="BZ254" s="19"/>
      <c r="CA254" s="19"/>
      <c r="CB254" s="40"/>
      <c r="CC254" s="19"/>
      <c r="CD254" s="19"/>
      <c r="CE254" s="19"/>
      <c r="CF254" s="19"/>
      <c r="CG254" s="19"/>
      <c r="CH254" s="19"/>
      <c r="CI254" s="19"/>
      <c r="CJ254" s="19"/>
      <c r="CK254" s="40"/>
      <c r="CL254" s="19"/>
      <c r="CM254" s="19"/>
      <c r="CN254" s="19"/>
      <c r="CO254" s="19"/>
      <c r="CP254" s="19"/>
      <c r="CQ254" s="19"/>
      <c r="CR254" s="19"/>
      <c r="CS254" s="19"/>
      <c r="CT254" s="40"/>
      <c r="CU254" s="19"/>
      <c r="CV254" s="19"/>
      <c r="CW254" s="19"/>
      <c r="CX254" s="19"/>
      <c r="CY254" s="19"/>
      <c r="CZ254" s="19"/>
      <c r="DA254" s="19"/>
      <c r="DB254" s="19"/>
      <c r="DC254" s="19"/>
      <c r="DD254" s="40"/>
      <c r="DE254" s="19">
        <v>0.5</v>
      </c>
      <c r="DF254" s="19"/>
      <c r="DG254" s="19"/>
      <c r="DH254" s="19"/>
      <c r="DI254" s="19"/>
      <c r="DJ254" s="19">
        <v>3</v>
      </c>
      <c r="DK254" s="19"/>
      <c r="DL254" s="19"/>
      <c r="DM254" s="40"/>
      <c r="DN254" s="19">
        <v>3.5</v>
      </c>
      <c r="DO254" s="19"/>
      <c r="DP254" s="19"/>
      <c r="DQ254" s="19"/>
      <c r="DR254" s="19"/>
      <c r="DS254" s="19"/>
      <c r="DT254" s="19"/>
      <c r="DU254" s="19"/>
      <c r="DV254" s="40"/>
      <c r="DW254" s="69">
        <f ca="1">ROUND((TODAY()-I254)/365*5,2)+3</f>
        <v>8.05</v>
      </c>
      <c r="DX254" s="44">
        <f t="shared" si="168"/>
        <v>5</v>
      </c>
      <c r="DY254" s="44">
        <f ca="1" t="shared" si="169"/>
        <v>3.05</v>
      </c>
      <c r="DZ254" s="19">
        <f t="shared" ref="DZ254:DZ261" si="181">T254+U254+AC254+AD254+AO254+AP254+AX254+AY254++BG254+BH254+BP254+BQ254+BY254+BZ254+CH254+CI254+CQ254+CR254+DA254+DB254+DJ254+DK254+DS254+DT254</f>
        <v>19</v>
      </c>
      <c r="EA254" s="19">
        <f t="shared" si="171"/>
        <v>3</v>
      </c>
      <c r="EB254" s="45">
        <f t="shared" ref="EB254:EB261" si="182">J254+U254-S254+AD254-AB254+AP254-AN254+AY254-AW254+BH254-BF254+BQ254-BO254+BZ254-BX254+CI254-CG254+CR254-CP254+DB254-CZ254+DK254-DI254+DT254-DR254-CU254</f>
        <v>9</v>
      </c>
      <c r="EC254" s="46">
        <f t="shared" si="173"/>
        <v>19</v>
      </c>
      <c r="ED254" s="19">
        <f t="shared" si="174"/>
        <v>0</v>
      </c>
      <c r="EE254" s="19">
        <f t="shared" si="175"/>
        <v>0</v>
      </c>
      <c r="EF254" s="19">
        <f t="shared" si="176"/>
        <v>0</v>
      </c>
      <c r="EG254" s="19">
        <f t="shared" si="177"/>
        <v>0</v>
      </c>
    </row>
    <row r="255" customFormat="1" hidden="1" customHeight="1" spans="1:137">
      <c r="A255" s="32">
        <f t="shared" si="164"/>
        <v>253</v>
      </c>
      <c r="B255" s="31" t="s">
        <v>507</v>
      </c>
      <c r="C255" s="32" t="s">
        <v>413</v>
      </c>
      <c r="D255" s="33" t="s">
        <v>414</v>
      </c>
      <c r="E255" s="33" t="s">
        <v>508</v>
      </c>
      <c r="F255" s="33" t="s">
        <v>243</v>
      </c>
      <c r="G255" s="68">
        <v>45356</v>
      </c>
      <c r="H255" s="59">
        <v>45356</v>
      </c>
      <c r="I255" s="59">
        <v>45658</v>
      </c>
      <c r="J255" s="19">
        <v>0</v>
      </c>
      <c r="K255" s="19">
        <f t="shared" si="180"/>
        <v>4</v>
      </c>
      <c r="L255" s="19">
        <v>0</v>
      </c>
      <c r="M255" s="73">
        <f t="shared" si="178"/>
        <v>4</v>
      </c>
      <c r="N255" s="19"/>
      <c r="O255" s="38">
        <v>2</v>
      </c>
      <c r="P255" s="39"/>
      <c r="Q255" s="19"/>
      <c r="R255" s="19"/>
      <c r="S255" s="19"/>
      <c r="T255" s="19"/>
      <c r="U255" s="19"/>
      <c r="V255" s="19"/>
      <c r="W255" s="40"/>
      <c r="X255" s="19">
        <v>2</v>
      </c>
      <c r="Y255" s="39"/>
      <c r="Z255" s="19"/>
      <c r="AA255" s="19"/>
      <c r="AB255" s="19"/>
      <c r="AC255" s="19"/>
      <c r="AD255" s="19"/>
      <c r="AE255" s="19"/>
      <c r="AF255" s="40"/>
      <c r="AG255" s="41">
        <f t="shared" si="179"/>
        <v>4</v>
      </c>
      <c r="AH255" s="41">
        <f t="shared" si="165"/>
        <v>0</v>
      </c>
      <c r="AI255" s="41">
        <f t="shared" si="166"/>
        <v>0</v>
      </c>
      <c r="AJ255" s="19"/>
      <c r="AK255" s="19"/>
      <c r="AL255" s="19"/>
      <c r="AM255" s="19"/>
      <c r="AN255" s="19"/>
      <c r="AO255" s="19"/>
      <c r="AP255" s="19"/>
      <c r="AQ255" s="19"/>
      <c r="AR255" s="40"/>
      <c r="AS255" s="19"/>
      <c r="AT255" s="19"/>
      <c r="AU255" s="19"/>
      <c r="AV255" s="19"/>
      <c r="AW255" s="19">
        <v>8</v>
      </c>
      <c r="AX255" s="19"/>
      <c r="AY255" s="19">
        <v>8</v>
      </c>
      <c r="AZ255" s="19"/>
      <c r="BA255" s="40"/>
      <c r="BB255" s="19"/>
      <c r="BC255" s="19"/>
      <c r="BD255" s="19"/>
      <c r="BE255" s="19"/>
      <c r="BF255" s="19"/>
      <c r="BG255" s="19"/>
      <c r="BH255" s="19"/>
      <c r="BI255" s="19"/>
      <c r="BJ255" s="40"/>
      <c r="BK255" s="19"/>
      <c r="BL255" s="19"/>
      <c r="BM255" s="19"/>
      <c r="BN255" s="19"/>
      <c r="BO255" s="19"/>
      <c r="BP255" s="19"/>
      <c r="BQ255" s="19"/>
      <c r="BR255" s="19"/>
      <c r="BS255" s="40"/>
      <c r="BT255" s="19"/>
      <c r="BU255" s="19"/>
      <c r="BV255" s="19"/>
      <c r="BW255" s="19"/>
      <c r="BX255" s="19"/>
      <c r="BY255" s="19"/>
      <c r="BZ255" s="19"/>
      <c r="CA255" s="19"/>
      <c r="CB255" s="40"/>
      <c r="CC255" s="19"/>
      <c r="CD255" s="19"/>
      <c r="CE255" s="19"/>
      <c r="CF255" s="19"/>
      <c r="CG255" s="19"/>
      <c r="CH255" s="19"/>
      <c r="CI255" s="19"/>
      <c r="CJ255" s="19"/>
      <c r="CK255" s="40"/>
      <c r="CL255" s="19"/>
      <c r="CM255" s="19"/>
      <c r="CN255" s="19"/>
      <c r="CO255" s="19"/>
      <c r="CP255" s="19"/>
      <c r="CQ255" s="19"/>
      <c r="CR255" s="19"/>
      <c r="CS255" s="19"/>
      <c r="CT255" s="40"/>
      <c r="CU255" s="19"/>
      <c r="CV255" s="19"/>
      <c r="CW255" s="19"/>
      <c r="CX255" s="19"/>
      <c r="CY255" s="19"/>
      <c r="CZ255" s="19"/>
      <c r="DA255" s="19"/>
      <c r="DB255" s="19"/>
      <c r="DC255" s="19"/>
      <c r="DD255" s="40"/>
      <c r="DE255" s="19"/>
      <c r="DF255" s="19"/>
      <c r="DG255" s="19"/>
      <c r="DH255" s="19"/>
      <c r="DI255" s="19"/>
      <c r="DJ255" s="19"/>
      <c r="DK255" s="19"/>
      <c r="DL255" s="19"/>
      <c r="DM255" s="40"/>
      <c r="DN255" s="19"/>
      <c r="DO255" s="19"/>
      <c r="DP255" s="19"/>
      <c r="DQ255" s="19"/>
      <c r="DR255" s="19"/>
      <c r="DS255" s="19"/>
      <c r="DT255" s="19"/>
      <c r="DU255" s="19"/>
      <c r="DV255" s="40"/>
      <c r="DW255" s="74">
        <f ca="1" t="shared" ref="DW255:DW260" si="183">ROUND((TODAY()-I255)/365*5,2)</f>
        <v>5.05</v>
      </c>
      <c r="DX255" s="44">
        <f t="shared" si="168"/>
        <v>0</v>
      </c>
      <c r="DY255" s="44">
        <f ca="1" t="shared" si="169"/>
        <v>5.05</v>
      </c>
      <c r="DZ255" s="19">
        <f t="shared" si="181"/>
        <v>8</v>
      </c>
      <c r="EA255" s="19">
        <f t="shared" si="171"/>
        <v>8</v>
      </c>
      <c r="EB255" s="45">
        <f t="shared" si="182"/>
        <v>0</v>
      </c>
      <c r="EC255" s="46">
        <f t="shared" si="173"/>
        <v>0</v>
      </c>
      <c r="ED255" s="19">
        <f t="shared" si="174"/>
        <v>0</v>
      </c>
      <c r="EE255" s="19">
        <f t="shared" si="175"/>
        <v>0</v>
      </c>
      <c r="EF255" s="19">
        <f t="shared" si="176"/>
        <v>0</v>
      </c>
      <c r="EG255" s="19">
        <f t="shared" si="177"/>
        <v>0</v>
      </c>
    </row>
    <row r="256" customFormat="1" hidden="1" customHeight="1" spans="1:137">
      <c r="A256" s="32">
        <f t="shared" si="164"/>
        <v>254</v>
      </c>
      <c r="B256" s="31" t="s">
        <v>509</v>
      </c>
      <c r="C256" s="32" t="s">
        <v>52</v>
      </c>
      <c r="D256" s="33" t="s">
        <v>119</v>
      </c>
      <c r="E256" s="33" t="s">
        <v>192</v>
      </c>
      <c r="F256" s="33" t="s">
        <v>160</v>
      </c>
      <c r="G256" s="68">
        <v>45357</v>
      </c>
      <c r="H256" s="59">
        <v>45357</v>
      </c>
      <c r="I256" s="59">
        <v>45658</v>
      </c>
      <c r="J256" s="19">
        <v>32</v>
      </c>
      <c r="K256" s="19">
        <f t="shared" si="180"/>
        <v>4</v>
      </c>
      <c r="L256" s="19">
        <v>0</v>
      </c>
      <c r="M256" s="73">
        <f t="shared" si="178"/>
        <v>4</v>
      </c>
      <c r="N256" s="19"/>
      <c r="O256" s="38">
        <v>8</v>
      </c>
      <c r="P256" s="39"/>
      <c r="Q256" s="19"/>
      <c r="R256" s="19"/>
      <c r="S256" s="19">
        <v>8</v>
      </c>
      <c r="T256" s="19">
        <v>8</v>
      </c>
      <c r="U256" s="19"/>
      <c r="V256" s="19"/>
      <c r="W256" s="40"/>
      <c r="X256" s="19"/>
      <c r="Y256" s="39"/>
      <c r="Z256" s="19"/>
      <c r="AA256" s="19"/>
      <c r="AB256" s="19">
        <v>8</v>
      </c>
      <c r="AC256" s="19">
        <v>16</v>
      </c>
      <c r="AD256" s="19"/>
      <c r="AE256" s="19"/>
      <c r="AF256" s="40"/>
      <c r="AG256" s="41">
        <f t="shared" si="179"/>
        <v>8</v>
      </c>
      <c r="AH256" s="41">
        <f t="shared" si="165"/>
        <v>-4</v>
      </c>
      <c r="AI256" s="41">
        <f t="shared" si="166"/>
        <v>-4</v>
      </c>
      <c r="AJ256" s="19"/>
      <c r="AK256" s="19"/>
      <c r="AL256" s="19">
        <v>0.5</v>
      </c>
      <c r="AM256" s="19"/>
      <c r="AN256" s="19">
        <v>5.5</v>
      </c>
      <c r="AO256" s="19">
        <v>8</v>
      </c>
      <c r="AP256" s="19"/>
      <c r="AQ256" s="19"/>
      <c r="AR256" s="40"/>
      <c r="AS256" s="19"/>
      <c r="AT256" s="19"/>
      <c r="AU256" s="19"/>
      <c r="AV256" s="19"/>
      <c r="AW256" s="19"/>
      <c r="AX256" s="19">
        <v>8</v>
      </c>
      <c r="AY256" s="19"/>
      <c r="AZ256" s="19"/>
      <c r="BA256" s="40"/>
      <c r="BB256" s="19"/>
      <c r="BC256" s="19"/>
      <c r="BD256" s="19"/>
      <c r="BE256" s="19"/>
      <c r="BF256" s="19">
        <v>9</v>
      </c>
      <c r="BG256" s="19">
        <v>16</v>
      </c>
      <c r="BH256" s="19"/>
      <c r="BI256" s="19"/>
      <c r="BJ256" s="40"/>
      <c r="BK256" s="19"/>
      <c r="BL256" s="19"/>
      <c r="BM256" s="19"/>
      <c r="BN256" s="19"/>
      <c r="BO256" s="19"/>
      <c r="BP256" s="19">
        <v>16</v>
      </c>
      <c r="BQ256" s="19"/>
      <c r="BR256" s="19"/>
      <c r="BS256" s="40"/>
      <c r="BT256" s="19"/>
      <c r="BU256" s="19"/>
      <c r="BV256" s="19"/>
      <c r="BW256" s="19"/>
      <c r="BX256" s="19"/>
      <c r="BY256" s="19">
        <v>8</v>
      </c>
      <c r="BZ256" s="19"/>
      <c r="CA256" s="19"/>
      <c r="CB256" s="40"/>
      <c r="CC256" s="19"/>
      <c r="CD256" s="19"/>
      <c r="CE256" s="19"/>
      <c r="CF256" s="19"/>
      <c r="CG256" s="19">
        <v>8</v>
      </c>
      <c r="CH256" s="19">
        <v>8</v>
      </c>
      <c r="CI256" s="19">
        <v>8</v>
      </c>
      <c r="CJ256" s="19"/>
      <c r="CK256" s="40"/>
      <c r="CL256" s="19">
        <v>1</v>
      </c>
      <c r="CM256" s="19"/>
      <c r="CN256" s="19"/>
      <c r="CO256" s="19"/>
      <c r="CP256" s="19"/>
      <c r="CQ256" s="19">
        <v>2.5</v>
      </c>
      <c r="CR256" s="19"/>
      <c r="CS256" s="19"/>
      <c r="CT256" s="40"/>
      <c r="CU256" s="19"/>
      <c r="CV256" s="19"/>
      <c r="CW256" s="19" t="s">
        <v>60</v>
      </c>
      <c r="CX256" s="19"/>
      <c r="CY256" s="19"/>
      <c r="CZ256" s="19" t="s">
        <v>60</v>
      </c>
      <c r="DA256" s="19" t="s">
        <v>60</v>
      </c>
      <c r="DB256" s="19">
        <v>8</v>
      </c>
      <c r="DC256" s="19"/>
      <c r="DD256" s="40"/>
      <c r="DE256" s="19"/>
      <c r="DF256" s="19"/>
      <c r="DG256" s="19"/>
      <c r="DH256" s="19"/>
      <c r="DI256" s="19"/>
      <c r="DJ256" s="19"/>
      <c r="DK256" s="19">
        <v>16</v>
      </c>
      <c r="DL256" s="19"/>
      <c r="DM256" s="40"/>
      <c r="DN256" s="19"/>
      <c r="DO256" s="19"/>
      <c r="DP256" s="19"/>
      <c r="DQ256" s="19"/>
      <c r="DR256" s="19">
        <v>9</v>
      </c>
      <c r="DS256" s="19"/>
      <c r="DT256" s="19">
        <v>32</v>
      </c>
      <c r="DU256" s="19"/>
      <c r="DV256" s="40"/>
      <c r="DW256" s="74">
        <f ca="1" t="shared" si="183"/>
        <v>5.05</v>
      </c>
      <c r="DX256" s="44">
        <f t="shared" si="168"/>
        <v>5</v>
      </c>
      <c r="DY256" s="44">
        <f ca="1" t="shared" si="169"/>
        <v>0.0499999999999998</v>
      </c>
      <c r="DZ256" s="19">
        <f t="shared" si="181"/>
        <v>162.5</v>
      </c>
      <c r="EA256" s="19">
        <f t="shared" si="171"/>
        <v>55.5</v>
      </c>
      <c r="EB256" s="45">
        <f t="shared" si="182"/>
        <v>40.5</v>
      </c>
      <c r="EC256" s="46">
        <f t="shared" si="173"/>
        <v>98.5</v>
      </c>
      <c r="ED256" s="19">
        <f t="shared" si="174"/>
        <v>8</v>
      </c>
      <c r="EE256" s="19">
        <f t="shared" si="175"/>
        <v>0.5</v>
      </c>
      <c r="EF256" s="19">
        <f t="shared" si="176"/>
        <v>0</v>
      </c>
      <c r="EG256" s="19">
        <f t="shared" si="177"/>
        <v>0</v>
      </c>
    </row>
    <row r="257" customFormat="1" hidden="1" customHeight="1" spans="1:137">
      <c r="A257" s="32">
        <f t="shared" si="164"/>
        <v>255</v>
      </c>
      <c r="B257" s="31" t="s">
        <v>510</v>
      </c>
      <c r="C257" s="32" t="s">
        <v>52</v>
      </c>
      <c r="D257" s="33" t="s">
        <v>119</v>
      </c>
      <c r="E257" s="33" t="s">
        <v>192</v>
      </c>
      <c r="F257" s="33" t="s">
        <v>123</v>
      </c>
      <c r="G257" s="68">
        <v>45357</v>
      </c>
      <c r="H257" s="59">
        <v>45357</v>
      </c>
      <c r="I257" s="59">
        <v>45658</v>
      </c>
      <c r="J257" s="19">
        <v>48</v>
      </c>
      <c r="K257" s="19">
        <f t="shared" si="180"/>
        <v>4</v>
      </c>
      <c r="L257" s="19">
        <v>1</v>
      </c>
      <c r="M257" s="73">
        <f t="shared" si="178"/>
        <v>3</v>
      </c>
      <c r="N257" s="19"/>
      <c r="O257" s="38">
        <v>8</v>
      </c>
      <c r="P257" s="39"/>
      <c r="Q257" s="19"/>
      <c r="R257" s="19"/>
      <c r="S257" s="19"/>
      <c r="T257" s="19"/>
      <c r="U257" s="19"/>
      <c r="V257" s="19"/>
      <c r="W257" s="40"/>
      <c r="X257" s="19"/>
      <c r="Y257" s="39"/>
      <c r="Z257" s="19"/>
      <c r="AA257" s="19"/>
      <c r="AB257" s="19">
        <v>32</v>
      </c>
      <c r="AC257" s="19"/>
      <c r="AD257" s="19">
        <v>8</v>
      </c>
      <c r="AE257" s="19"/>
      <c r="AF257" s="40"/>
      <c r="AG257" s="41">
        <f t="shared" si="179"/>
        <v>8</v>
      </c>
      <c r="AH257" s="41">
        <f t="shared" si="165"/>
        <v>-5</v>
      </c>
      <c r="AI257" s="41">
        <f t="shared" si="166"/>
        <v>-5</v>
      </c>
      <c r="AJ257" s="19"/>
      <c r="AK257" s="19"/>
      <c r="AL257" s="19"/>
      <c r="AM257" s="19"/>
      <c r="AN257" s="19"/>
      <c r="AO257" s="19"/>
      <c r="AP257" s="19"/>
      <c r="AQ257" s="19"/>
      <c r="AR257" s="40"/>
      <c r="AS257" s="19"/>
      <c r="AT257" s="19"/>
      <c r="AU257" s="19"/>
      <c r="AV257" s="19"/>
      <c r="AW257" s="19"/>
      <c r="AX257" s="19"/>
      <c r="AY257" s="19">
        <v>8</v>
      </c>
      <c r="AZ257" s="19"/>
      <c r="BA257" s="40"/>
      <c r="BB257" s="19"/>
      <c r="BC257" s="19"/>
      <c r="BD257" s="19"/>
      <c r="BE257" s="19"/>
      <c r="BF257" s="19">
        <v>8</v>
      </c>
      <c r="BG257" s="19"/>
      <c r="BH257" s="19">
        <v>16</v>
      </c>
      <c r="BI257" s="19"/>
      <c r="BJ257" s="40"/>
      <c r="BK257" s="19"/>
      <c r="BL257" s="19"/>
      <c r="BM257" s="19"/>
      <c r="BN257" s="19"/>
      <c r="BO257" s="19"/>
      <c r="BP257" s="19"/>
      <c r="BQ257" s="19">
        <v>8</v>
      </c>
      <c r="BR257" s="19"/>
      <c r="BS257" s="40"/>
      <c r="BT257" s="19"/>
      <c r="BU257" s="19"/>
      <c r="BV257" s="19"/>
      <c r="BW257" s="19"/>
      <c r="BX257" s="19">
        <v>21.5</v>
      </c>
      <c r="BY257" s="19"/>
      <c r="BZ257" s="19">
        <v>8</v>
      </c>
      <c r="CA257" s="19"/>
      <c r="CB257" s="40"/>
      <c r="CC257" s="19"/>
      <c r="CD257" s="19"/>
      <c r="CE257" s="19"/>
      <c r="CF257" s="19"/>
      <c r="CG257" s="19">
        <v>8</v>
      </c>
      <c r="CH257" s="19"/>
      <c r="CI257" s="19">
        <v>8</v>
      </c>
      <c r="CJ257" s="19"/>
      <c r="CK257" s="40"/>
      <c r="CL257" s="19"/>
      <c r="CM257" s="19"/>
      <c r="CN257" s="19"/>
      <c r="CO257" s="19"/>
      <c r="CP257" s="19">
        <v>8</v>
      </c>
      <c r="CQ257" s="19"/>
      <c r="CR257" s="19"/>
      <c r="CS257" s="19"/>
      <c r="CT257" s="40"/>
      <c r="CU257" s="19"/>
      <c r="CV257" s="19"/>
      <c r="CW257" s="19"/>
      <c r="CX257" s="19"/>
      <c r="CY257" s="19"/>
      <c r="CZ257" s="19"/>
      <c r="DA257" s="19"/>
      <c r="DB257" s="19">
        <v>8</v>
      </c>
      <c r="DC257" s="19"/>
      <c r="DD257" s="40"/>
      <c r="DE257" s="19"/>
      <c r="DF257" s="19"/>
      <c r="DG257" s="19"/>
      <c r="DH257" s="19"/>
      <c r="DI257" s="19"/>
      <c r="DJ257" s="19"/>
      <c r="DK257" s="19">
        <v>24</v>
      </c>
      <c r="DL257" s="19"/>
      <c r="DM257" s="40"/>
      <c r="DN257" s="19"/>
      <c r="DO257" s="19"/>
      <c r="DP257" s="19"/>
      <c r="DQ257" s="19"/>
      <c r="DR257" s="19">
        <v>5.5</v>
      </c>
      <c r="DS257" s="19"/>
      <c r="DT257" s="19">
        <v>30.5</v>
      </c>
      <c r="DU257" s="19"/>
      <c r="DV257" s="40"/>
      <c r="DW257" s="74">
        <f ca="1" t="shared" si="183"/>
        <v>5.05</v>
      </c>
      <c r="DX257" s="44">
        <f t="shared" si="168"/>
        <v>5</v>
      </c>
      <c r="DY257" s="44">
        <f ca="1" t="shared" si="169"/>
        <v>0.0499999999999998</v>
      </c>
      <c r="DZ257" s="19">
        <f t="shared" si="181"/>
        <v>118.5</v>
      </c>
      <c r="EA257" s="19">
        <f t="shared" si="171"/>
        <v>83</v>
      </c>
      <c r="EB257" s="45">
        <f t="shared" si="182"/>
        <v>83.5</v>
      </c>
      <c r="EC257" s="46">
        <f t="shared" si="173"/>
        <v>0</v>
      </c>
      <c r="ED257" s="19">
        <f t="shared" si="174"/>
        <v>0</v>
      </c>
      <c r="EE257" s="19">
        <f t="shared" si="175"/>
        <v>0</v>
      </c>
      <c r="EF257" s="19">
        <f t="shared" si="176"/>
        <v>0</v>
      </c>
      <c r="EG257" s="19">
        <f t="shared" si="177"/>
        <v>0</v>
      </c>
    </row>
    <row r="258" customFormat="1" hidden="1" customHeight="1" spans="1:137">
      <c r="A258" s="32">
        <f t="shared" si="164"/>
        <v>256</v>
      </c>
      <c r="B258" s="31" t="s">
        <v>511</v>
      </c>
      <c r="C258" s="32" t="s">
        <v>52</v>
      </c>
      <c r="D258" s="33" t="s">
        <v>149</v>
      </c>
      <c r="E258" s="33" t="s">
        <v>153</v>
      </c>
      <c r="F258" s="33" t="s">
        <v>160</v>
      </c>
      <c r="G258" s="68">
        <v>45357</v>
      </c>
      <c r="H258" s="59">
        <v>45357</v>
      </c>
      <c r="I258" s="59">
        <v>45658</v>
      </c>
      <c r="J258" s="19">
        <v>8</v>
      </c>
      <c r="K258" s="19">
        <f t="shared" si="180"/>
        <v>4</v>
      </c>
      <c r="L258" s="19">
        <v>2</v>
      </c>
      <c r="M258" s="73">
        <f t="shared" si="178"/>
        <v>2</v>
      </c>
      <c r="N258" s="19"/>
      <c r="O258" s="38">
        <v>2</v>
      </c>
      <c r="P258" s="39"/>
      <c r="Q258" s="19"/>
      <c r="R258" s="19"/>
      <c r="S258" s="19"/>
      <c r="T258" s="19"/>
      <c r="U258" s="19"/>
      <c r="V258" s="19"/>
      <c r="W258" s="40"/>
      <c r="X258" s="19">
        <v>2</v>
      </c>
      <c r="Y258" s="39"/>
      <c r="Z258" s="19"/>
      <c r="AA258" s="19"/>
      <c r="AB258" s="19"/>
      <c r="AC258" s="19"/>
      <c r="AD258" s="19"/>
      <c r="AE258" s="19"/>
      <c r="AF258" s="40"/>
      <c r="AG258" s="41">
        <f t="shared" si="179"/>
        <v>4</v>
      </c>
      <c r="AH258" s="41">
        <f t="shared" si="165"/>
        <v>-2</v>
      </c>
      <c r="AI258" s="41">
        <f t="shared" si="166"/>
        <v>-2</v>
      </c>
      <c r="AJ258" s="19"/>
      <c r="AK258" s="19"/>
      <c r="AL258" s="19"/>
      <c r="AM258" s="19"/>
      <c r="AN258" s="19"/>
      <c r="AO258" s="19"/>
      <c r="AP258" s="19">
        <v>8</v>
      </c>
      <c r="AQ258" s="19"/>
      <c r="AR258" s="40"/>
      <c r="AS258" s="19">
        <v>1</v>
      </c>
      <c r="AT258" s="19"/>
      <c r="AU258" s="19"/>
      <c r="AV258" s="19"/>
      <c r="AW258" s="19">
        <v>3.5</v>
      </c>
      <c r="AX258" s="19"/>
      <c r="AY258" s="19"/>
      <c r="AZ258" s="19"/>
      <c r="BA258" s="40"/>
      <c r="BB258" s="19"/>
      <c r="BC258" s="19"/>
      <c r="BD258" s="19"/>
      <c r="BE258" s="19"/>
      <c r="BF258" s="19">
        <v>4</v>
      </c>
      <c r="BG258" s="19"/>
      <c r="BH258" s="19"/>
      <c r="BI258" s="19"/>
      <c r="BJ258" s="40"/>
      <c r="BK258" s="19"/>
      <c r="BL258" s="19"/>
      <c r="BM258" s="19"/>
      <c r="BN258" s="19"/>
      <c r="BO258" s="19">
        <v>2</v>
      </c>
      <c r="BP258" s="19"/>
      <c r="BQ258" s="19"/>
      <c r="BR258" s="19"/>
      <c r="BS258" s="40"/>
      <c r="BT258" s="19"/>
      <c r="BU258" s="19"/>
      <c r="BV258" s="19"/>
      <c r="BW258" s="19"/>
      <c r="BX258" s="19"/>
      <c r="BY258" s="19"/>
      <c r="BZ258" s="19"/>
      <c r="CA258" s="19"/>
      <c r="CB258" s="40"/>
      <c r="CC258" s="19">
        <v>1</v>
      </c>
      <c r="CD258" s="19"/>
      <c r="CE258" s="19"/>
      <c r="CF258" s="19"/>
      <c r="CG258" s="19"/>
      <c r="CH258" s="19"/>
      <c r="CI258" s="19"/>
      <c r="CJ258" s="19"/>
      <c r="CK258" s="40"/>
      <c r="CL258" s="19">
        <v>1</v>
      </c>
      <c r="CM258" s="19"/>
      <c r="CN258" s="19"/>
      <c r="CO258" s="19"/>
      <c r="CP258" s="19"/>
      <c r="CQ258" s="19"/>
      <c r="CR258" s="19"/>
      <c r="CS258" s="19"/>
      <c r="CT258" s="40"/>
      <c r="CU258" s="19"/>
      <c r="CV258" s="19"/>
      <c r="CW258" s="19"/>
      <c r="CX258" s="19"/>
      <c r="CY258" s="19"/>
      <c r="CZ258" s="19"/>
      <c r="DA258" s="19"/>
      <c r="DB258" s="19"/>
      <c r="DC258" s="19"/>
      <c r="DD258" s="40"/>
      <c r="DE258" s="19"/>
      <c r="DF258" s="19"/>
      <c r="DG258" s="19"/>
      <c r="DH258" s="19"/>
      <c r="DI258" s="19">
        <v>8</v>
      </c>
      <c r="DJ258" s="19"/>
      <c r="DK258" s="19">
        <v>6.5</v>
      </c>
      <c r="DL258" s="19"/>
      <c r="DM258" s="40"/>
      <c r="DN258" s="19"/>
      <c r="DO258" s="19"/>
      <c r="DP258" s="19"/>
      <c r="DQ258" s="19"/>
      <c r="DR258" s="19"/>
      <c r="DS258" s="19"/>
      <c r="DT258" s="19">
        <v>5</v>
      </c>
      <c r="DU258" s="19"/>
      <c r="DV258" s="40"/>
      <c r="DW258" s="74">
        <f ca="1" t="shared" si="183"/>
        <v>5.05</v>
      </c>
      <c r="DX258" s="44">
        <f t="shared" si="168"/>
        <v>5</v>
      </c>
      <c r="DY258" s="44">
        <f ca="1" t="shared" si="169"/>
        <v>0.0499999999999998</v>
      </c>
      <c r="DZ258" s="19">
        <f t="shared" si="181"/>
        <v>19.5</v>
      </c>
      <c r="EA258" s="19">
        <f t="shared" si="171"/>
        <v>17.5</v>
      </c>
      <c r="EB258" s="45">
        <f t="shared" si="182"/>
        <v>10</v>
      </c>
      <c r="EC258" s="46">
        <f t="shared" si="173"/>
        <v>0</v>
      </c>
      <c r="ED258" s="19">
        <f t="shared" si="174"/>
        <v>0</v>
      </c>
      <c r="EE258" s="19">
        <f t="shared" si="175"/>
        <v>0</v>
      </c>
      <c r="EF258" s="19">
        <f t="shared" si="176"/>
        <v>0</v>
      </c>
      <c r="EG258" s="19">
        <f t="shared" si="177"/>
        <v>0</v>
      </c>
    </row>
    <row r="259" customFormat="1" hidden="1" customHeight="1" spans="1:137">
      <c r="A259" s="32">
        <f t="shared" si="164"/>
        <v>257</v>
      </c>
      <c r="B259" s="31" t="s">
        <v>512</v>
      </c>
      <c r="C259" s="32" t="s">
        <v>52</v>
      </c>
      <c r="D259" s="33" t="s">
        <v>250</v>
      </c>
      <c r="E259" s="33" t="s">
        <v>273</v>
      </c>
      <c r="F259" s="33" t="s">
        <v>255</v>
      </c>
      <c r="G259" s="68">
        <v>45357</v>
      </c>
      <c r="H259" s="59">
        <v>45357</v>
      </c>
      <c r="I259" s="59">
        <v>45658</v>
      </c>
      <c r="J259" s="19">
        <v>0</v>
      </c>
      <c r="K259" s="19">
        <f t="shared" si="180"/>
        <v>4</v>
      </c>
      <c r="L259" s="19">
        <v>1.5</v>
      </c>
      <c r="M259" s="73">
        <f t="shared" si="178"/>
        <v>2.5</v>
      </c>
      <c r="N259" s="19"/>
      <c r="O259" s="38">
        <v>3.5</v>
      </c>
      <c r="P259" s="39"/>
      <c r="Q259" s="19"/>
      <c r="R259" s="19"/>
      <c r="S259" s="19">
        <v>4</v>
      </c>
      <c r="T259" s="19"/>
      <c r="U259" s="19">
        <v>4</v>
      </c>
      <c r="V259" s="19"/>
      <c r="W259" s="40"/>
      <c r="X259" s="19"/>
      <c r="Y259" s="39"/>
      <c r="Z259" s="19"/>
      <c r="AA259" s="19"/>
      <c r="AB259" s="19"/>
      <c r="AC259" s="19"/>
      <c r="AD259" s="19"/>
      <c r="AE259" s="19"/>
      <c r="AF259" s="40"/>
      <c r="AG259" s="41">
        <f t="shared" si="179"/>
        <v>3.5</v>
      </c>
      <c r="AH259" s="41">
        <f t="shared" si="165"/>
        <v>-1</v>
      </c>
      <c r="AI259" s="41">
        <f t="shared" si="166"/>
        <v>-1</v>
      </c>
      <c r="AJ259" s="19"/>
      <c r="AK259" s="19">
        <v>8</v>
      </c>
      <c r="AL259" s="19"/>
      <c r="AM259" s="19"/>
      <c r="AN259" s="19"/>
      <c r="AO259" s="19"/>
      <c r="AP259" s="19"/>
      <c r="AQ259" s="19"/>
      <c r="AR259" s="40"/>
      <c r="AS259" s="19">
        <v>0.5</v>
      </c>
      <c r="AT259" s="19"/>
      <c r="AU259" s="19"/>
      <c r="AV259" s="19"/>
      <c r="AW259" s="19"/>
      <c r="AX259" s="19"/>
      <c r="AY259" s="19"/>
      <c r="AZ259" s="19"/>
      <c r="BA259" s="40"/>
      <c r="BB259" s="19">
        <v>0.5</v>
      </c>
      <c r="BC259" s="19">
        <v>16</v>
      </c>
      <c r="BD259" s="19"/>
      <c r="BE259" s="19"/>
      <c r="BF259" s="19"/>
      <c r="BG259" s="19"/>
      <c r="BH259" s="19"/>
      <c r="BI259" s="19"/>
      <c r="BJ259" s="40"/>
      <c r="BK259" s="19"/>
      <c r="BL259" s="19">
        <v>16</v>
      </c>
      <c r="BM259" s="19"/>
      <c r="BN259" s="19"/>
      <c r="BO259" s="19"/>
      <c r="BP259" s="19"/>
      <c r="BQ259" s="19"/>
      <c r="BR259" s="19"/>
      <c r="BS259" s="40"/>
      <c r="BT259" s="19"/>
      <c r="BU259" s="19"/>
      <c r="BV259" s="19"/>
      <c r="BW259" s="19"/>
      <c r="BX259" s="19"/>
      <c r="BY259" s="19"/>
      <c r="BZ259" s="19"/>
      <c r="CA259" s="19"/>
      <c r="CB259" s="40"/>
      <c r="CC259" s="19"/>
      <c r="CD259" s="19">
        <v>12</v>
      </c>
      <c r="CE259" s="19"/>
      <c r="CF259" s="19"/>
      <c r="CG259" s="19"/>
      <c r="CH259" s="19"/>
      <c r="CI259" s="19"/>
      <c r="CJ259" s="19"/>
      <c r="CK259" s="40"/>
      <c r="CL259" s="19"/>
      <c r="CM259" s="19"/>
      <c r="CN259" s="19"/>
      <c r="CO259" s="19"/>
      <c r="CP259" s="19"/>
      <c r="CQ259" s="19"/>
      <c r="CR259" s="19"/>
      <c r="CS259" s="19"/>
      <c r="CT259" s="40"/>
      <c r="CU259" s="19"/>
      <c r="CV259" s="19" t="s">
        <v>63</v>
      </c>
      <c r="CW259" s="19" t="s">
        <v>70</v>
      </c>
      <c r="CX259" s="19"/>
      <c r="CY259" s="19"/>
      <c r="CZ259" s="19"/>
      <c r="DA259" s="19"/>
      <c r="DB259" s="19"/>
      <c r="DC259" s="19"/>
      <c r="DD259" s="40"/>
      <c r="DE259" s="19"/>
      <c r="DF259" s="19"/>
      <c r="DG259" s="19">
        <v>1.5</v>
      </c>
      <c r="DH259" s="19"/>
      <c r="DI259" s="19"/>
      <c r="DJ259" s="19"/>
      <c r="DK259" s="19"/>
      <c r="DL259" s="19"/>
      <c r="DM259" s="40"/>
      <c r="DN259" s="19">
        <v>2</v>
      </c>
      <c r="DO259" s="19"/>
      <c r="DP259" s="19"/>
      <c r="DQ259" s="19"/>
      <c r="DR259" s="19"/>
      <c r="DS259" s="19"/>
      <c r="DT259" s="19"/>
      <c r="DU259" s="19"/>
      <c r="DV259" s="40"/>
      <c r="DW259" s="74">
        <f ca="1" t="shared" si="183"/>
        <v>5.05</v>
      </c>
      <c r="DX259" s="44">
        <f t="shared" si="168"/>
        <v>5</v>
      </c>
      <c r="DY259" s="44">
        <f ca="1" t="shared" si="169"/>
        <v>0.0499999999999998</v>
      </c>
      <c r="DZ259" s="19">
        <f t="shared" si="181"/>
        <v>4</v>
      </c>
      <c r="EA259" s="19">
        <f t="shared" si="171"/>
        <v>4</v>
      </c>
      <c r="EB259" s="45">
        <f t="shared" si="182"/>
        <v>0</v>
      </c>
      <c r="EC259" s="46">
        <f t="shared" si="173"/>
        <v>0</v>
      </c>
      <c r="ED259" s="19">
        <f t="shared" si="174"/>
        <v>56</v>
      </c>
      <c r="EE259" s="19">
        <f t="shared" si="175"/>
        <v>1.5</v>
      </c>
      <c r="EF259" s="19">
        <f t="shared" si="176"/>
        <v>0</v>
      </c>
      <c r="EG259" s="19">
        <f t="shared" si="177"/>
        <v>0</v>
      </c>
    </row>
    <row r="260" customFormat="1" hidden="1" customHeight="1" spans="1:137">
      <c r="A260" s="32">
        <f t="shared" si="164"/>
        <v>258</v>
      </c>
      <c r="B260" s="31" t="s">
        <v>513</v>
      </c>
      <c r="C260" s="32" t="s">
        <v>386</v>
      </c>
      <c r="D260" s="33" t="s">
        <v>387</v>
      </c>
      <c r="E260" s="33" t="s">
        <v>388</v>
      </c>
      <c r="F260" s="33" t="s">
        <v>315</v>
      </c>
      <c r="G260" s="68">
        <v>45362</v>
      </c>
      <c r="H260" s="59">
        <v>45362</v>
      </c>
      <c r="I260" s="59">
        <v>45658</v>
      </c>
      <c r="J260" s="19">
        <v>0</v>
      </c>
      <c r="K260" s="19">
        <f t="shared" ref="K260:K280" si="184">ROUND((I260-H260)/365*5,0)</f>
        <v>4</v>
      </c>
      <c r="L260" s="19">
        <v>2</v>
      </c>
      <c r="M260" s="73">
        <f t="shared" si="178"/>
        <v>2</v>
      </c>
      <c r="N260" s="19"/>
      <c r="O260" s="38">
        <v>5</v>
      </c>
      <c r="P260" s="39"/>
      <c r="Q260" s="19"/>
      <c r="R260" s="19"/>
      <c r="S260" s="19"/>
      <c r="T260" s="19"/>
      <c r="U260" s="19"/>
      <c r="V260" s="19"/>
      <c r="W260" s="40"/>
      <c r="X260" s="19"/>
      <c r="Y260" s="39"/>
      <c r="Z260" s="19"/>
      <c r="AA260" s="19"/>
      <c r="AB260" s="19"/>
      <c r="AC260" s="19"/>
      <c r="AD260" s="19"/>
      <c r="AE260" s="19"/>
      <c r="AF260" s="40"/>
      <c r="AG260" s="41">
        <f t="shared" ref="AG260:AG314" si="185">O260+X260</f>
        <v>5</v>
      </c>
      <c r="AH260" s="41">
        <f t="shared" si="165"/>
        <v>-3</v>
      </c>
      <c r="AI260" s="41">
        <f t="shared" si="166"/>
        <v>-3</v>
      </c>
      <c r="AJ260" s="19"/>
      <c r="AK260" s="19"/>
      <c r="AL260" s="19"/>
      <c r="AM260" s="19"/>
      <c r="AN260" s="19"/>
      <c r="AO260" s="19"/>
      <c r="AP260" s="19"/>
      <c r="AQ260" s="19"/>
      <c r="AR260" s="40"/>
      <c r="AS260" s="19"/>
      <c r="AT260" s="19"/>
      <c r="AU260" s="19"/>
      <c r="AV260" s="19"/>
      <c r="AW260" s="19"/>
      <c r="AX260" s="19"/>
      <c r="AY260" s="19"/>
      <c r="AZ260" s="19"/>
      <c r="BA260" s="40"/>
      <c r="BB260" s="19"/>
      <c r="BC260" s="19"/>
      <c r="BD260" s="19"/>
      <c r="BE260" s="19">
        <v>8</v>
      </c>
      <c r="BF260" s="19"/>
      <c r="BG260" s="19"/>
      <c r="BH260" s="19"/>
      <c r="BI260" s="19"/>
      <c r="BJ260" s="40"/>
      <c r="BK260" s="19">
        <v>1</v>
      </c>
      <c r="BL260" s="19"/>
      <c r="BM260" s="19"/>
      <c r="BN260" s="19"/>
      <c r="BO260" s="19"/>
      <c r="BP260" s="19"/>
      <c r="BQ260" s="19"/>
      <c r="BR260" s="19"/>
      <c r="BS260" s="40"/>
      <c r="BT260" s="19">
        <v>1</v>
      </c>
      <c r="BU260" s="19">
        <v>24</v>
      </c>
      <c r="BV260" s="19"/>
      <c r="BW260" s="19"/>
      <c r="BX260" s="19"/>
      <c r="BY260" s="19"/>
      <c r="BZ260" s="19"/>
      <c r="CA260" s="19"/>
      <c r="CB260" s="40"/>
      <c r="CC260" s="19"/>
      <c r="CD260" s="19"/>
      <c r="CE260" s="19"/>
      <c r="CF260" s="19"/>
      <c r="CG260" s="19"/>
      <c r="CH260" s="19"/>
      <c r="CI260" s="19"/>
      <c r="CJ260" s="19"/>
      <c r="CK260" s="40"/>
      <c r="CL260" s="19"/>
      <c r="CM260" s="19"/>
      <c r="CN260" s="19"/>
      <c r="CO260" s="19"/>
      <c r="CP260" s="19"/>
      <c r="CQ260" s="19"/>
      <c r="CR260" s="19"/>
      <c r="CS260" s="19"/>
      <c r="CT260" s="40"/>
      <c r="CU260" s="19"/>
      <c r="CV260" s="19"/>
      <c r="CW260" s="19"/>
      <c r="CX260" s="19"/>
      <c r="CY260" s="19"/>
      <c r="CZ260" s="19"/>
      <c r="DA260" s="19"/>
      <c r="DB260" s="19"/>
      <c r="DC260" s="19"/>
      <c r="DD260" s="40"/>
      <c r="DE260" s="19"/>
      <c r="DF260" s="19"/>
      <c r="DG260" s="19"/>
      <c r="DH260" s="19"/>
      <c r="DI260" s="19"/>
      <c r="DJ260" s="19"/>
      <c r="DK260" s="19"/>
      <c r="DL260" s="19"/>
      <c r="DM260" s="40"/>
      <c r="DN260" s="19"/>
      <c r="DO260" s="19"/>
      <c r="DP260" s="19"/>
      <c r="DQ260" s="19"/>
      <c r="DR260" s="19"/>
      <c r="DS260" s="19"/>
      <c r="DT260" s="19"/>
      <c r="DU260" s="19"/>
      <c r="DV260" s="40"/>
      <c r="DW260" s="74">
        <f ca="1" t="shared" si="183"/>
        <v>5.05</v>
      </c>
      <c r="DX260" s="44">
        <f t="shared" si="168"/>
        <v>5</v>
      </c>
      <c r="DY260" s="44">
        <f ca="1" t="shared" si="169"/>
        <v>0.0499999999999998</v>
      </c>
      <c r="DZ260" s="19">
        <f t="shared" si="181"/>
        <v>0</v>
      </c>
      <c r="EA260" s="19">
        <f t="shared" si="171"/>
        <v>0</v>
      </c>
      <c r="EB260" s="45">
        <f t="shared" si="182"/>
        <v>0</v>
      </c>
      <c r="EC260" s="46">
        <f t="shared" si="173"/>
        <v>0</v>
      </c>
      <c r="ED260" s="19">
        <f t="shared" si="174"/>
        <v>24</v>
      </c>
      <c r="EE260" s="19">
        <f t="shared" si="175"/>
        <v>0</v>
      </c>
      <c r="EF260" s="19">
        <f t="shared" si="176"/>
        <v>8</v>
      </c>
      <c r="EG260" s="19">
        <f t="shared" si="177"/>
        <v>0</v>
      </c>
    </row>
    <row r="261" customFormat="1" hidden="1" customHeight="1" spans="1:137">
      <c r="A261" s="32">
        <f t="shared" ref="A261:A281" si="186">ROW()-2</f>
        <v>259</v>
      </c>
      <c r="B261" s="31" t="s">
        <v>514</v>
      </c>
      <c r="C261" s="32" t="s">
        <v>52</v>
      </c>
      <c r="D261" s="33" t="s">
        <v>515</v>
      </c>
      <c r="E261" s="33" t="s">
        <v>516</v>
      </c>
      <c r="F261" s="33" t="s">
        <v>355</v>
      </c>
      <c r="G261" s="68">
        <v>45364</v>
      </c>
      <c r="H261" s="59">
        <v>45364</v>
      </c>
      <c r="I261" s="59">
        <v>45658</v>
      </c>
      <c r="J261" s="19">
        <v>0</v>
      </c>
      <c r="K261" s="19">
        <f t="shared" si="184"/>
        <v>4</v>
      </c>
      <c r="L261" s="19">
        <v>2</v>
      </c>
      <c r="M261" s="73">
        <f t="shared" si="178"/>
        <v>2</v>
      </c>
      <c r="N261" s="19"/>
      <c r="O261" s="38">
        <v>5</v>
      </c>
      <c r="P261" s="39"/>
      <c r="Q261" s="19"/>
      <c r="R261" s="19"/>
      <c r="S261" s="19"/>
      <c r="T261" s="19"/>
      <c r="U261" s="19"/>
      <c r="V261" s="19"/>
      <c r="W261" s="40"/>
      <c r="X261" s="19">
        <v>1</v>
      </c>
      <c r="Y261" s="39"/>
      <c r="Z261" s="19"/>
      <c r="AA261" s="19"/>
      <c r="AB261" s="19"/>
      <c r="AC261" s="19"/>
      <c r="AD261" s="19"/>
      <c r="AE261" s="19"/>
      <c r="AF261" s="40"/>
      <c r="AG261" s="41">
        <f t="shared" si="185"/>
        <v>6</v>
      </c>
      <c r="AH261" s="41">
        <f t="shared" si="165"/>
        <v>-4</v>
      </c>
      <c r="AI261" s="41">
        <f t="shared" si="166"/>
        <v>-4</v>
      </c>
      <c r="AJ261" s="19"/>
      <c r="AK261" s="19"/>
      <c r="AL261" s="19"/>
      <c r="AM261" s="19"/>
      <c r="AN261" s="19"/>
      <c r="AO261" s="19"/>
      <c r="AP261" s="19"/>
      <c r="AQ261" s="19"/>
      <c r="AR261" s="40"/>
      <c r="AS261" s="19">
        <v>1</v>
      </c>
      <c r="AT261" s="19"/>
      <c r="AU261" s="19"/>
      <c r="AV261" s="19"/>
      <c r="AW261" s="19"/>
      <c r="AX261" s="19"/>
      <c r="AY261" s="19"/>
      <c r="AZ261" s="19"/>
      <c r="BA261" s="40"/>
      <c r="BB261" s="19"/>
      <c r="BC261" s="19"/>
      <c r="BD261" s="19"/>
      <c r="BE261" s="19"/>
      <c r="BF261" s="19"/>
      <c r="BG261" s="19"/>
      <c r="BH261" s="19"/>
      <c r="BI261" s="19"/>
      <c r="BJ261" s="40"/>
      <c r="BK261" s="19"/>
      <c r="BL261" s="19"/>
      <c r="BM261" s="19"/>
      <c r="BN261" s="19"/>
      <c r="BO261" s="19"/>
      <c r="BP261" s="19"/>
      <c r="BQ261" s="19"/>
      <c r="BR261" s="19"/>
      <c r="BS261" s="40"/>
      <c r="BT261" s="19"/>
      <c r="BU261" s="19">
        <v>8</v>
      </c>
      <c r="BV261" s="19"/>
      <c r="BW261" s="19"/>
      <c r="BX261" s="19"/>
      <c r="BY261" s="19"/>
      <c r="BZ261" s="19"/>
      <c r="CA261" s="19"/>
      <c r="CB261" s="40"/>
      <c r="CC261" s="19"/>
      <c r="CD261" s="19"/>
      <c r="CE261" s="19"/>
      <c r="CF261" s="19"/>
      <c r="CG261" s="19"/>
      <c r="CH261" s="19"/>
      <c r="CI261" s="19"/>
      <c r="CJ261" s="19"/>
      <c r="CK261" s="40"/>
      <c r="CL261" s="19"/>
      <c r="CM261" s="19">
        <v>8</v>
      </c>
      <c r="CN261" s="19"/>
      <c r="CO261" s="19"/>
      <c r="CP261" s="19"/>
      <c r="CQ261" s="19"/>
      <c r="CR261" s="19"/>
      <c r="CS261" s="19"/>
      <c r="CT261" s="40"/>
      <c r="CU261" s="19"/>
      <c r="CV261" s="19"/>
      <c r="CW261" s="19"/>
      <c r="CX261" s="19"/>
      <c r="CY261" s="19"/>
      <c r="CZ261" s="19"/>
      <c r="DA261" s="19"/>
      <c r="DB261" s="19"/>
      <c r="DC261" s="19"/>
      <c r="DD261" s="40"/>
      <c r="DE261" s="19"/>
      <c r="DF261" s="19"/>
      <c r="DG261" s="19"/>
      <c r="DH261" s="19"/>
      <c r="DI261" s="19"/>
      <c r="DJ261" s="19"/>
      <c r="DK261" s="19"/>
      <c r="DL261" s="19"/>
      <c r="DM261" s="40"/>
      <c r="DN261" s="19"/>
      <c r="DO261" s="19"/>
      <c r="DP261" s="19"/>
      <c r="DQ261" s="19"/>
      <c r="DR261" s="19"/>
      <c r="DS261" s="19"/>
      <c r="DT261" s="19"/>
      <c r="DU261" s="19"/>
      <c r="DV261" s="40"/>
      <c r="DW261" s="74">
        <f ca="1" t="shared" ref="DW261:DW281" si="187">ROUND((TODAY()-I261)/365*5,2)</f>
        <v>5.05</v>
      </c>
      <c r="DX261" s="44">
        <f t="shared" ref="DX261:DX291" si="188">-AI261+AJ261+AS261+BB261+BK261+BT261+CC261+CL261+CV261+DE261+DN261</f>
        <v>5</v>
      </c>
      <c r="DY261" s="44">
        <f ca="1" t="shared" ref="DY261:DY291" si="189">DW261-DX261</f>
        <v>0.0499999999999998</v>
      </c>
      <c r="DZ261" s="19">
        <f t="shared" ref="DZ261:DZ291" si="190">T261+U261+AC261+AD261+AO261+AP261+AX261+AY261++BG261+BH261+BP261+BQ261+BY261+BZ261+CH261+CI261+CQ261+CR261+DA261+DB261+DJ261+DK261+DS261+DT261</f>
        <v>0</v>
      </c>
      <c r="EA261" s="19">
        <f t="shared" ref="EA261:EA291" si="191">S261+AB261+AN261+AW261+BF261+BO261+BX261+CG261+CP261+CZ261+DI261+DR261</f>
        <v>0</v>
      </c>
      <c r="EB261" s="45">
        <f t="shared" ref="EB261:EB291" si="192">J261+U261-S261+AD261-AB261+AP261-AN261+AY261-AW261+BH261-BF261+BQ261-BO261+BZ261-BX261+CI261-CG261+CR261-CP261+DB261-CZ261+DK261-DI261+DT261-DR261-CU261</f>
        <v>0</v>
      </c>
      <c r="EC261" s="46">
        <f t="shared" ref="EC261:EC291" si="193">T261+AC261+AO261+BG261+BP261+BY261+CH261+CQ261+DA261+DA261+DJ261+DS261</f>
        <v>0</v>
      </c>
      <c r="ED261" s="19">
        <f t="shared" ref="ED261:ED291" si="194">P261+Y261+AK261+AT261+BC261+BL261+BU261+CD261+CM261+CW261+DF261+DO261</f>
        <v>16</v>
      </c>
      <c r="EE261" s="19">
        <f t="shared" ref="EE261:EE291" si="195">Q261+Z261+AL261+AU261+BD261+BM261+BV261+CE261+CN261+CX261+DG261+DP261</f>
        <v>0</v>
      </c>
      <c r="EF261" s="19">
        <f t="shared" ref="EF261:EF291" si="196">R261+AA261+AM261+AV261+BE261+BN261+BW261+CF261+CO261+CY261+DH261+DQ261</f>
        <v>0</v>
      </c>
      <c r="EG261" s="19">
        <f t="shared" ref="EG261:EG291" si="197">V261+AE261+AQ261+AZ261+BI261+BR261+CA261+CJ261+CS261+DC261+DL261+DU261</f>
        <v>0</v>
      </c>
    </row>
    <row r="262" customFormat="1" hidden="1" customHeight="1" spans="1:137">
      <c r="A262" s="32">
        <f t="shared" si="186"/>
        <v>260</v>
      </c>
      <c r="B262" s="31" t="s">
        <v>517</v>
      </c>
      <c r="C262" s="32" t="s">
        <v>52</v>
      </c>
      <c r="D262" s="33" t="s">
        <v>515</v>
      </c>
      <c r="E262" s="33" t="s">
        <v>516</v>
      </c>
      <c r="F262" s="33" t="s">
        <v>355</v>
      </c>
      <c r="G262" s="68">
        <v>45364</v>
      </c>
      <c r="H262" s="59">
        <v>45364</v>
      </c>
      <c r="I262" s="59">
        <v>45658</v>
      </c>
      <c r="J262" s="19">
        <v>0</v>
      </c>
      <c r="K262" s="19">
        <f t="shared" si="184"/>
        <v>4</v>
      </c>
      <c r="L262" s="19">
        <v>3.5</v>
      </c>
      <c r="M262" s="73">
        <f t="shared" si="178"/>
        <v>0.5</v>
      </c>
      <c r="N262" s="19"/>
      <c r="O262" s="38">
        <v>3.5</v>
      </c>
      <c r="P262" s="39">
        <v>4</v>
      </c>
      <c r="Q262" s="19"/>
      <c r="R262" s="19"/>
      <c r="S262" s="19"/>
      <c r="T262" s="19"/>
      <c r="U262" s="19"/>
      <c r="V262" s="19"/>
      <c r="W262" s="40"/>
      <c r="X262" s="19"/>
      <c r="Y262" s="39"/>
      <c r="Z262" s="19"/>
      <c r="AA262" s="19"/>
      <c r="AB262" s="19"/>
      <c r="AC262" s="19"/>
      <c r="AD262" s="19"/>
      <c r="AE262" s="19"/>
      <c r="AF262" s="40"/>
      <c r="AG262" s="41">
        <f t="shared" si="185"/>
        <v>3.5</v>
      </c>
      <c r="AH262" s="41">
        <f t="shared" si="165"/>
        <v>-3</v>
      </c>
      <c r="AI262" s="41">
        <f t="shared" si="166"/>
        <v>-3</v>
      </c>
      <c r="AJ262" s="19"/>
      <c r="AK262" s="19"/>
      <c r="AL262" s="19"/>
      <c r="AM262" s="19"/>
      <c r="AN262" s="19"/>
      <c r="AO262" s="19"/>
      <c r="AP262" s="19"/>
      <c r="AQ262" s="19"/>
      <c r="AR262" s="40"/>
      <c r="AS262" s="19">
        <v>1</v>
      </c>
      <c r="AT262" s="19"/>
      <c r="AU262" s="19"/>
      <c r="AV262" s="19"/>
      <c r="AW262" s="19"/>
      <c r="AX262" s="19"/>
      <c r="AY262" s="19"/>
      <c r="AZ262" s="19"/>
      <c r="BA262" s="40"/>
      <c r="BB262" s="19">
        <v>1</v>
      </c>
      <c r="BC262" s="19">
        <v>8</v>
      </c>
      <c r="BD262" s="19"/>
      <c r="BE262" s="19"/>
      <c r="BF262" s="19"/>
      <c r="BG262" s="19"/>
      <c r="BH262" s="19"/>
      <c r="BI262" s="19"/>
      <c r="BJ262" s="40"/>
      <c r="BK262" s="19"/>
      <c r="BL262" s="19">
        <v>8</v>
      </c>
      <c r="BM262" s="19"/>
      <c r="BN262" s="19"/>
      <c r="BO262" s="19"/>
      <c r="BP262" s="19"/>
      <c r="BQ262" s="19"/>
      <c r="BR262" s="19"/>
      <c r="BS262" s="40"/>
      <c r="BT262" s="19"/>
      <c r="BU262" s="19">
        <v>6.5</v>
      </c>
      <c r="BV262" s="19"/>
      <c r="BW262" s="19"/>
      <c r="BX262" s="19"/>
      <c r="BY262" s="19"/>
      <c r="BZ262" s="19"/>
      <c r="CA262" s="19"/>
      <c r="CB262" s="40"/>
      <c r="CC262" s="19"/>
      <c r="CD262" s="19">
        <v>8</v>
      </c>
      <c r="CE262" s="19"/>
      <c r="CF262" s="19"/>
      <c r="CG262" s="19"/>
      <c r="CH262" s="19"/>
      <c r="CI262" s="19"/>
      <c r="CJ262" s="19"/>
      <c r="CK262" s="40"/>
      <c r="CL262" s="19"/>
      <c r="CM262" s="19">
        <v>21.5</v>
      </c>
      <c r="CN262" s="19"/>
      <c r="CO262" s="19"/>
      <c r="CP262" s="19"/>
      <c r="CQ262" s="19"/>
      <c r="CR262" s="19"/>
      <c r="CS262" s="19"/>
      <c r="CT262" s="40"/>
      <c r="CU262" s="19"/>
      <c r="CV262" s="19"/>
      <c r="CW262" s="19"/>
      <c r="CX262" s="19"/>
      <c r="CY262" s="19"/>
      <c r="CZ262" s="19"/>
      <c r="DA262" s="19"/>
      <c r="DB262" s="19"/>
      <c r="DC262" s="19"/>
      <c r="DD262" s="40"/>
      <c r="DE262" s="19"/>
      <c r="DF262" s="19">
        <v>24</v>
      </c>
      <c r="DG262" s="19"/>
      <c r="DH262" s="19"/>
      <c r="DI262" s="19"/>
      <c r="DJ262" s="19"/>
      <c r="DK262" s="19"/>
      <c r="DL262" s="19"/>
      <c r="DM262" s="40"/>
      <c r="DN262" s="19"/>
      <c r="DO262" s="19"/>
      <c r="DP262" s="19"/>
      <c r="DQ262" s="19"/>
      <c r="DR262" s="19"/>
      <c r="DS262" s="19"/>
      <c r="DT262" s="19"/>
      <c r="DU262" s="19"/>
      <c r="DV262" s="40"/>
      <c r="DW262" s="74">
        <f ca="1" t="shared" si="187"/>
        <v>5.05</v>
      </c>
      <c r="DX262" s="44">
        <f t="shared" si="188"/>
        <v>5</v>
      </c>
      <c r="DY262" s="44">
        <f ca="1" t="shared" si="189"/>
        <v>0.0499999999999998</v>
      </c>
      <c r="DZ262" s="19">
        <f t="shared" si="190"/>
        <v>0</v>
      </c>
      <c r="EA262" s="19">
        <f t="shared" si="191"/>
        <v>0</v>
      </c>
      <c r="EB262" s="45">
        <f t="shared" si="192"/>
        <v>0</v>
      </c>
      <c r="EC262" s="46">
        <f t="shared" si="193"/>
        <v>0</v>
      </c>
      <c r="ED262" s="19">
        <f t="shared" si="194"/>
        <v>80</v>
      </c>
      <c r="EE262" s="19">
        <f t="shared" si="195"/>
        <v>0</v>
      </c>
      <c r="EF262" s="19">
        <f t="shared" si="196"/>
        <v>0</v>
      </c>
      <c r="EG262" s="19">
        <f t="shared" si="197"/>
        <v>0</v>
      </c>
    </row>
    <row r="263" customFormat="1" hidden="1" customHeight="1" spans="1:137">
      <c r="A263" s="32">
        <f t="shared" si="186"/>
        <v>261</v>
      </c>
      <c r="B263" s="31" t="s">
        <v>518</v>
      </c>
      <c r="C263" s="32" t="s">
        <v>52</v>
      </c>
      <c r="D263" s="33" t="s">
        <v>515</v>
      </c>
      <c r="E263" s="33" t="s">
        <v>516</v>
      </c>
      <c r="F263" s="33" t="s">
        <v>355</v>
      </c>
      <c r="G263" s="68">
        <v>45364</v>
      </c>
      <c r="H263" s="59">
        <v>45364</v>
      </c>
      <c r="I263" s="59">
        <v>45658</v>
      </c>
      <c r="J263" s="19">
        <v>0</v>
      </c>
      <c r="K263" s="19">
        <f t="shared" si="184"/>
        <v>4</v>
      </c>
      <c r="L263" s="19">
        <v>0</v>
      </c>
      <c r="M263" s="73">
        <f t="shared" si="178"/>
        <v>4</v>
      </c>
      <c r="N263" s="19"/>
      <c r="O263" s="38">
        <v>6</v>
      </c>
      <c r="P263" s="39"/>
      <c r="Q263" s="19"/>
      <c r="R263" s="19"/>
      <c r="S263" s="19"/>
      <c r="T263" s="19"/>
      <c r="U263" s="19"/>
      <c r="V263" s="19"/>
      <c r="W263" s="40"/>
      <c r="X263" s="19"/>
      <c r="Y263" s="39"/>
      <c r="Z263" s="19"/>
      <c r="AA263" s="19"/>
      <c r="AB263" s="19"/>
      <c r="AC263" s="19"/>
      <c r="AD263" s="19"/>
      <c r="AE263" s="19"/>
      <c r="AF263" s="40"/>
      <c r="AG263" s="41">
        <f t="shared" si="185"/>
        <v>6</v>
      </c>
      <c r="AH263" s="41">
        <f t="shared" si="165"/>
        <v>-2</v>
      </c>
      <c r="AI263" s="41">
        <f t="shared" si="166"/>
        <v>-2</v>
      </c>
      <c r="AJ263" s="19"/>
      <c r="AK263" s="19"/>
      <c r="AL263" s="19"/>
      <c r="AM263" s="19"/>
      <c r="AN263" s="19"/>
      <c r="AO263" s="19"/>
      <c r="AP263" s="19"/>
      <c r="AQ263" s="19"/>
      <c r="AR263" s="40"/>
      <c r="AS263" s="19">
        <v>2</v>
      </c>
      <c r="AT263" s="19"/>
      <c r="AU263" s="19"/>
      <c r="AV263" s="19"/>
      <c r="AW263" s="19"/>
      <c r="AX263" s="19"/>
      <c r="AY263" s="19"/>
      <c r="AZ263" s="19"/>
      <c r="BA263" s="40"/>
      <c r="BB263" s="19"/>
      <c r="BC263" s="19"/>
      <c r="BD263" s="19"/>
      <c r="BE263" s="19"/>
      <c r="BF263" s="19"/>
      <c r="BG263" s="19"/>
      <c r="BH263" s="19"/>
      <c r="BI263" s="19"/>
      <c r="BJ263" s="40"/>
      <c r="BK263" s="19"/>
      <c r="BL263" s="19"/>
      <c r="BM263" s="19"/>
      <c r="BN263" s="19"/>
      <c r="BO263" s="19"/>
      <c r="BP263" s="19"/>
      <c r="BQ263" s="19"/>
      <c r="BR263" s="19"/>
      <c r="BS263" s="40"/>
      <c r="BT263" s="19">
        <v>0.5</v>
      </c>
      <c r="BU263" s="19"/>
      <c r="BV263" s="19"/>
      <c r="BW263" s="19"/>
      <c r="BX263" s="19"/>
      <c r="BY263" s="19"/>
      <c r="BZ263" s="19"/>
      <c r="CA263" s="19"/>
      <c r="CB263" s="40"/>
      <c r="CC263" s="19"/>
      <c r="CD263" s="19"/>
      <c r="CE263" s="19"/>
      <c r="CF263" s="19"/>
      <c r="CG263" s="19"/>
      <c r="CH263" s="19"/>
      <c r="CI263" s="19"/>
      <c r="CJ263" s="19"/>
      <c r="CK263" s="40"/>
      <c r="CL263" s="19">
        <v>0.5</v>
      </c>
      <c r="CM263" s="19"/>
      <c r="CN263" s="19"/>
      <c r="CO263" s="19"/>
      <c r="CP263" s="19"/>
      <c r="CQ263" s="19"/>
      <c r="CR263" s="19"/>
      <c r="CS263" s="19"/>
      <c r="CT263" s="40"/>
      <c r="CU263" s="19"/>
      <c r="CV263" s="19"/>
      <c r="CW263" s="19"/>
      <c r="CX263" s="19"/>
      <c r="CY263" s="19"/>
      <c r="CZ263" s="19"/>
      <c r="DA263" s="19"/>
      <c r="DB263" s="19"/>
      <c r="DC263" s="19"/>
      <c r="DD263" s="40"/>
      <c r="DE263" s="19"/>
      <c r="DF263" s="19"/>
      <c r="DG263" s="19"/>
      <c r="DH263" s="19"/>
      <c r="DI263" s="19"/>
      <c r="DJ263" s="19"/>
      <c r="DK263" s="19"/>
      <c r="DL263" s="19"/>
      <c r="DM263" s="40"/>
      <c r="DN263" s="19"/>
      <c r="DO263" s="19"/>
      <c r="DP263" s="19"/>
      <c r="DQ263" s="19"/>
      <c r="DR263" s="19"/>
      <c r="DS263" s="19"/>
      <c r="DT263" s="19"/>
      <c r="DU263" s="19"/>
      <c r="DV263" s="40"/>
      <c r="DW263" s="74">
        <f ca="1" t="shared" si="187"/>
        <v>5.05</v>
      </c>
      <c r="DX263" s="44">
        <f t="shared" si="188"/>
        <v>5</v>
      </c>
      <c r="DY263" s="44">
        <f ca="1" t="shared" si="189"/>
        <v>0.0499999999999998</v>
      </c>
      <c r="DZ263" s="19">
        <f t="shared" si="190"/>
        <v>0</v>
      </c>
      <c r="EA263" s="19">
        <f t="shared" si="191"/>
        <v>0</v>
      </c>
      <c r="EB263" s="45">
        <f t="shared" si="192"/>
        <v>0</v>
      </c>
      <c r="EC263" s="46">
        <f t="shared" si="193"/>
        <v>0</v>
      </c>
      <c r="ED263" s="19">
        <f t="shared" si="194"/>
        <v>0</v>
      </c>
      <c r="EE263" s="19">
        <f t="shared" si="195"/>
        <v>0</v>
      </c>
      <c r="EF263" s="19">
        <f t="shared" si="196"/>
        <v>0</v>
      </c>
      <c r="EG263" s="19">
        <f t="shared" si="197"/>
        <v>0</v>
      </c>
    </row>
    <row r="264" customFormat="1" hidden="1" customHeight="1" spans="1:137">
      <c r="A264" s="32">
        <f t="shared" si="186"/>
        <v>262</v>
      </c>
      <c r="B264" s="31" t="s">
        <v>519</v>
      </c>
      <c r="C264" s="32" t="s">
        <v>413</v>
      </c>
      <c r="D264" s="33" t="s">
        <v>414</v>
      </c>
      <c r="E264" s="33" t="s">
        <v>54</v>
      </c>
      <c r="F264" s="33" t="s">
        <v>355</v>
      </c>
      <c r="G264" s="68">
        <v>45365</v>
      </c>
      <c r="H264" s="59">
        <v>45365</v>
      </c>
      <c r="I264" s="59">
        <v>45658</v>
      </c>
      <c r="J264" s="19">
        <v>0</v>
      </c>
      <c r="K264" s="19">
        <f t="shared" si="184"/>
        <v>4</v>
      </c>
      <c r="L264" s="19">
        <v>2</v>
      </c>
      <c r="M264" s="73">
        <f t="shared" si="178"/>
        <v>2</v>
      </c>
      <c r="N264" s="19"/>
      <c r="O264" s="38"/>
      <c r="P264" s="39"/>
      <c r="Q264" s="19"/>
      <c r="R264" s="19"/>
      <c r="S264" s="19"/>
      <c r="T264" s="19"/>
      <c r="U264" s="19"/>
      <c r="V264" s="19"/>
      <c r="W264" s="40"/>
      <c r="X264" s="19">
        <v>3</v>
      </c>
      <c r="Y264" s="39"/>
      <c r="Z264" s="19"/>
      <c r="AA264" s="19"/>
      <c r="AB264" s="19"/>
      <c r="AC264" s="19"/>
      <c r="AD264" s="19"/>
      <c r="AE264" s="19"/>
      <c r="AF264" s="40"/>
      <c r="AG264" s="41">
        <f t="shared" si="185"/>
        <v>3</v>
      </c>
      <c r="AH264" s="41">
        <f t="shared" si="165"/>
        <v>-1</v>
      </c>
      <c r="AI264" s="41">
        <f t="shared" si="166"/>
        <v>-1</v>
      </c>
      <c r="AJ264" s="19">
        <v>1</v>
      </c>
      <c r="AK264" s="19"/>
      <c r="AL264" s="19"/>
      <c r="AM264" s="19"/>
      <c r="AN264" s="19"/>
      <c r="AO264" s="19"/>
      <c r="AP264" s="19"/>
      <c r="AQ264" s="19"/>
      <c r="AR264" s="40"/>
      <c r="AS264" s="19"/>
      <c r="AT264" s="19"/>
      <c r="AU264" s="19"/>
      <c r="AV264" s="19"/>
      <c r="AW264" s="19"/>
      <c r="AX264" s="19"/>
      <c r="AY264" s="19"/>
      <c r="AZ264" s="19"/>
      <c r="BA264" s="40"/>
      <c r="BB264" s="19"/>
      <c r="BC264" s="19"/>
      <c r="BD264" s="19"/>
      <c r="BE264" s="19"/>
      <c r="BF264" s="19"/>
      <c r="BG264" s="19"/>
      <c r="BH264" s="19"/>
      <c r="BI264" s="19"/>
      <c r="BJ264" s="40"/>
      <c r="BK264" s="19"/>
      <c r="BL264" s="19"/>
      <c r="BM264" s="19"/>
      <c r="BN264" s="19"/>
      <c r="BO264" s="19"/>
      <c r="BP264" s="19"/>
      <c r="BQ264" s="19"/>
      <c r="BR264" s="19"/>
      <c r="BS264" s="40"/>
      <c r="BT264" s="19"/>
      <c r="BU264" s="19"/>
      <c r="BV264" s="19"/>
      <c r="BW264" s="19"/>
      <c r="BX264" s="19"/>
      <c r="BY264" s="19"/>
      <c r="BZ264" s="19"/>
      <c r="CA264" s="19"/>
      <c r="CB264" s="40"/>
      <c r="CC264" s="19"/>
      <c r="CD264" s="19"/>
      <c r="CE264" s="19"/>
      <c r="CF264" s="19"/>
      <c r="CG264" s="19"/>
      <c r="CH264" s="19"/>
      <c r="CI264" s="19"/>
      <c r="CJ264" s="19"/>
      <c r="CK264" s="40"/>
      <c r="CL264" s="19"/>
      <c r="CM264" s="19"/>
      <c r="CN264" s="19"/>
      <c r="CO264" s="19"/>
      <c r="CP264" s="19"/>
      <c r="CQ264" s="19"/>
      <c r="CR264" s="19"/>
      <c r="CS264" s="19"/>
      <c r="CT264" s="40"/>
      <c r="CU264" s="19"/>
      <c r="CV264" s="19" t="s">
        <v>76</v>
      </c>
      <c r="CW264" s="19"/>
      <c r="CX264" s="19"/>
      <c r="CY264" s="19"/>
      <c r="CZ264" s="19"/>
      <c r="DA264" s="19"/>
      <c r="DB264" s="19"/>
      <c r="DC264" s="19"/>
      <c r="DD264" s="40"/>
      <c r="DE264" s="19"/>
      <c r="DF264" s="19"/>
      <c r="DG264" s="19"/>
      <c r="DH264" s="19"/>
      <c r="DI264" s="19"/>
      <c r="DJ264" s="19"/>
      <c r="DK264" s="19"/>
      <c r="DL264" s="19"/>
      <c r="DM264" s="40"/>
      <c r="DN264" s="19"/>
      <c r="DO264" s="19"/>
      <c r="DP264" s="19"/>
      <c r="DQ264" s="19"/>
      <c r="DR264" s="19"/>
      <c r="DS264" s="19"/>
      <c r="DT264" s="19"/>
      <c r="DU264" s="19"/>
      <c r="DV264" s="40"/>
      <c r="DW264" s="74">
        <f ca="1" t="shared" si="187"/>
        <v>5.05</v>
      </c>
      <c r="DX264" s="44">
        <f t="shared" si="188"/>
        <v>3.5</v>
      </c>
      <c r="DY264" s="44">
        <f ca="1" t="shared" si="189"/>
        <v>1.55</v>
      </c>
      <c r="DZ264" s="19">
        <f t="shared" si="190"/>
        <v>0</v>
      </c>
      <c r="EA264" s="19">
        <f t="shared" si="191"/>
        <v>0</v>
      </c>
      <c r="EB264" s="45">
        <f t="shared" si="192"/>
        <v>0</v>
      </c>
      <c r="EC264" s="46">
        <f t="shared" si="193"/>
        <v>0</v>
      </c>
      <c r="ED264" s="19">
        <f t="shared" si="194"/>
        <v>0</v>
      </c>
      <c r="EE264" s="19">
        <f t="shared" si="195"/>
        <v>0</v>
      </c>
      <c r="EF264" s="19">
        <f t="shared" si="196"/>
        <v>0</v>
      </c>
      <c r="EG264" s="19">
        <f t="shared" si="197"/>
        <v>0</v>
      </c>
    </row>
    <row r="265" customFormat="1" hidden="1" customHeight="1" spans="1:137">
      <c r="A265" s="32">
        <f t="shared" si="186"/>
        <v>263</v>
      </c>
      <c r="B265" s="31" t="s">
        <v>520</v>
      </c>
      <c r="C265" s="32" t="s">
        <v>391</v>
      </c>
      <c r="D265" s="33" t="s">
        <v>392</v>
      </c>
      <c r="E265" s="33" t="s">
        <v>395</v>
      </c>
      <c r="F265" s="33" t="s">
        <v>315</v>
      </c>
      <c r="G265" s="68">
        <v>45369</v>
      </c>
      <c r="H265" s="59">
        <v>45369</v>
      </c>
      <c r="I265" s="59">
        <v>45658</v>
      </c>
      <c r="J265" s="19">
        <v>0</v>
      </c>
      <c r="K265" s="19">
        <f t="shared" si="184"/>
        <v>4</v>
      </c>
      <c r="L265" s="19">
        <v>1</v>
      </c>
      <c r="M265" s="73">
        <f t="shared" si="178"/>
        <v>3</v>
      </c>
      <c r="N265" s="19"/>
      <c r="O265" s="38"/>
      <c r="P265" s="39"/>
      <c r="Q265" s="19"/>
      <c r="R265" s="19"/>
      <c r="S265" s="19"/>
      <c r="T265" s="19"/>
      <c r="U265" s="19"/>
      <c r="V265" s="19"/>
      <c r="W265" s="40"/>
      <c r="X265" s="19">
        <v>1</v>
      </c>
      <c r="Y265" s="39"/>
      <c r="Z265" s="19"/>
      <c r="AA265" s="19"/>
      <c r="AB265" s="19"/>
      <c r="AC265" s="19"/>
      <c r="AD265" s="19"/>
      <c r="AE265" s="19"/>
      <c r="AF265" s="40"/>
      <c r="AG265" s="41">
        <f t="shared" si="185"/>
        <v>1</v>
      </c>
      <c r="AH265" s="41">
        <f t="shared" si="165"/>
        <v>2</v>
      </c>
      <c r="AI265" s="41">
        <f t="shared" si="166"/>
        <v>0</v>
      </c>
      <c r="AJ265" s="19"/>
      <c r="AK265" s="19"/>
      <c r="AL265" s="19"/>
      <c r="AM265" s="19"/>
      <c r="AN265" s="19"/>
      <c r="AO265" s="19"/>
      <c r="AP265" s="19"/>
      <c r="AQ265" s="19"/>
      <c r="AR265" s="40"/>
      <c r="AS265" s="19">
        <v>0.5</v>
      </c>
      <c r="AT265" s="19"/>
      <c r="AU265" s="19"/>
      <c r="AV265" s="19"/>
      <c r="AW265" s="19"/>
      <c r="AX265" s="19"/>
      <c r="AY265" s="19"/>
      <c r="AZ265" s="19"/>
      <c r="BA265" s="40"/>
      <c r="BB265" s="19">
        <v>1</v>
      </c>
      <c r="BC265" s="19"/>
      <c r="BD265" s="19"/>
      <c r="BE265" s="19"/>
      <c r="BF265" s="19"/>
      <c r="BG265" s="19"/>
      <c r="BH265" s="19"/>
      <c r="BI265" s="19"/>
      <c r="BJ265" s="40"/>
      <c r="BK265" s="19"/>
      <c r="BL265" s="19">
        <v>1.5</v>
      </c>
      <c r="BM265" s="19"/>
      <c r="BN265" s="19"/>
      <c r="BO265" s="19">
        <v>3</v>
      </c>
      <c r="BP265" s="19"/>
      <c r="BQ265" s="19">
        <v>16</v>
      </c>
      <c r="BR265" s="19"/>
      <c r="BS265" s="40"/>
      <c r="BT265" s="19"/>
      <c r="BU265" s="19"/>
      <c r="BV265" s="19"/>
      <c r="BW265" s="19"/>
      <c r="BX265" s="19">
        <v>13</v>
      </c>
      <c r="BY265" s="19"/>
      <c r="BZ265" s="19"/>
      <c r="CA265" s="19"/>
      <c r="CB265" s="40"/>
      <c r="CC265" s="19"/>
      <c r="CD265" s="19"/>
      <c r="CE265" s="19"/>
      <c r="CF265" s="19"/>
      <c r="CG265" s="19"/>
      <c r="CH265" s="19"/>
      <c r="CI265" s="19"/>
      <c r="CJ265" s="19"/>
      <c r="CK265" s="40"/>
      <c r="CL265" s="19">
        <v>1</v>
      </c>
      <c r="CM265" s="19"/>
      <c r="CN265" s="19"/>
      <c r="CO265" s="19"/>
      <c r="CP265" s="19"/>
      <c r="CQ265" s="19"/>
      <c r="CR265" s="19"/>
      <c r="CS265" s="19"/>
      <c r="CT265" s="40"/>
      <c r="CU265" s="19"/>
      <c r="CV265" s="19"/>
      <c r="CW265" s="19"/>
      <c r="CX265" s="19"/>
      <c r="CY265" s="19"/>
      <c r="CZ265" s="19"/>
      <c r="DA265" s="19"/>
      <c r="DB265" s="19"/>
      <c r="DC265" s="19"/>
      <c r="DD265" s="40"/>
      <c r="DE265" s="19"/>
      <c r="DF265" s="19"/>
      <c r="DG265" s="19"/>
      <c r="DH265" s="19"/>
      <c r="DI265" s="19"/>
      <c r="DJ265" s="19"/>
      <c r="DK265" s="19"/>
      <c r="DL265" s="19"/>
      <c r="DM265" s="40"/>
      <c r="DN265" s="19"/>
      <c r="DO265" s="19"/>
      <c r="DP265" s="19"/>
      <c r="DQ265" s="19"/>
      <c r="DR265" s="19"/>
      <c r="DS265" s="19"/>
      <c r="DT265" s="19"/>
      <c r="DU265" s="19"/>
      <c r="DV265" s="40"/>
      <c r="DW265" s="74">
        <f ca="1" t="shared" si="187"/>
        <v>5.05</v>
      </c>
      <c r="DX265" s="44">
        <f t="shared" si="188"/>
        <v>2.5</v>
      </c>
      <c r="DY265" s="44">
        <f ca="1" t="shared" si="189"/>
        <v>2.55</v>
      </c>
      <c r="DZ265" s="19">
        <f t="shared" si="190"/>
        <v>16</v>
      </c>
      <c r="EA265" s="19">
        <f t="shared" si="191"/>
        <v>16</v>
      </c>
      <c r="EB265" s="45">
        <f t="shared" si="192"/>
        <v>0</v>
      </c>
      <c r="EC265" s="46">
        <f t="shared" si="193"/>
        <v>0</v>
      </c>
      <c r="ED265" s="19">
        <f t="shared" si="194"/>
        <v>1.5</v>
      </c>
      <c r="EE265" s="19">
        <f t="shared" si="195"/>
        <v>0</v>
      </c>
      <c r="EF265" s="19">
        <f t="shared" si="196"/>
        <v>0</v>
      </c>
      <c r="EG265" s="19">
        <f t="shared" si="197"/>
        <v>0</v>
      </c>
    </row>
    <row r="266" customFormat="1" hidden="1" customHeight="1" spans="1:137">
      <c r="A266" s="32">
        <f t="shared" si="186"/>
        <v>264</v>
      </c>
      <c r="B266" s="31" t="s">
        <v>521</v>
      </c>
      <c r="C266" s="32" t="s">
        <v>52</v>
      </c>
      <c r="D266" s="33" t="s">
        <v>233</v>
      </c>
      <c r="E266" s="33" t="s">
        <v>234</v>
      </c>
      <c r="F266" s="33" t="s">
        <v>315</v>
      </c>
      <c r="G266" s="68">
        <v>45369</v>
      </c>
      <c r="H266" s="59">
        <v>45369</v>
      </c>
      <c r="I266" s="59">
        <v>45658</v>
      </c>
      <c r="J266" s="19">
        <v>0</v>
      </c>
      <c r="K266" s="19">
        <f t="shared" si="184"/>
        <v>4</v>
      </c>
      <c r="L266" s="19">
        <v>4</v>
      </c>
      <c r="M266" s="73">
        <f t="shared" si="178"/>
        <v>0</v>
      </c>
      <c r="N266" s="19"/>
      <c r="O266" s="38"/>
      <c r="P266" s="39"/>
      <c r="Q266" s="19"/>
      <c r="R266" s="19"/>
      <c r="S266" s="19">
        <v>16</v>
      </c>
      <c r="T266" s="19"/>
      <c r="U266" s="19">
        <v>16</v>
      </c>
      <c r="V266" s="19"/>
      <c r="W266" s="40"/>
      <c r="X266" s="19"/>
      <c r="Y266" s="39"/>
      <c r="Z266" s="19">
        <v>0.5</v>
      </c>
      <c r="AA266" s="19"/>
      <c r="AB266" s="19">
        <v>8</v>
      </c>
      <c r="AC266" s="19"/>
      <c r="AD266" s="19">
        <v>8</v>
      </c>
      <c r="AE266" s="19"/>
      <c r="AF266" s="40"/>
      <c r="AG266" s="41">
        <f t="shared" si="185"/>
        <v>0</v>
      </c>
      <c r="AH266" s="41">
        <f t="shared" si="165"/>
        <v>0</v>
      </c>
      <c r="AI266" s="41">
        <f t="shared" si="166"/>
        <v>0</v>
      </c>
      <c r="AJ266" s="19"/>
      <c r="AK266" s="19"/>
      <c r="AL266" s="19"/>
      <c r="AM266" s="19"/>
      <c r="AN266" s="19">
        <v>10</v>
      </c>
      <c r="AO266" s="19"/>
      <c r="AP266" s="19">
        <v>13</v>
      </c>
      <c r="AQ266" s="19"/>
      <c r="AR266" s="40"/>
      <c r="AS266" s="19"/>
      <c r="AT266" s="19"/>
      <c r="AU266" s="19"/>
      <c r="AV266" s="19"/>
      <c r="AW266" s="19"/>
      <c r="AX266" s="19"/>
      <c r="AY266" s="19">
        <v>8</v>
      </c>
      <c r="AZ266" s="19"/>
      <c r="BA266" s="40"/>
      <c r="BB266" s="19">
        <v>0.5</v>
      </c>
      <c r="BC266" s="19"/>
      <c r="BD266" s="19"/>
      <c r="BE266" s="19"/>
      <c r="BF266" s="19"/>
      <c r="BG266" s="19"/>
      <c r="BH266" s="19"/>
      <c r="BI266" s="19"/>
      <c r="BJ266" s="40"/>
      <c r="BK266" s="19">
        <v>1.5</v>
      </c>
      <c r="BL266" s="19"/>
      <c r="BM266" s="19"/>
      <c r="BN266" s="19"/>
      <c r="BO266" s="19"/>
      <c r="BP266" s="19"/>
      <c r="BQ266" s="19"/>
      <c r="BR266" s="19"/>
      <c r="BS266" s="40"/>
      <c r="BT266" s="19">
        <v>1</v>
      </c>
      <c r="BU266" s="19">
        <v>1</v>
      </c>
      <c r="BV266" s="19"/>
      <c r="BW266" s="19"/>
      <c r="BX266" s="19"/>
      <c r="BY266" s="19"/>
      <c r="BZ266" s="19"/>
      <c r="CA266" s="19"/>
      <c r="CB266" s="40"/>
      <c r="CC266" s="19"/>
      <c r="CD266" s="19"/>
      <c r="CE266" s="19"/>
      <c r="CF266" s="19"/>
      <c r="CG266" s="19">
        <v>4</v>
      </c>
      <c r="CH266" s="19"/>
      <c r="CI266" s="19">
        <v>4</v>
      </c>
      <c r="CJ266" s="19"/>
      <c r="CK266" s="40"/>
      <c r="CL266" s="19">
        <v>1</v>
      </c>
      <c r="CM266" s="19"/>
      <c r="CN266" s="19"/>
      <c r="CO266" s="19"/>
      <c r="CP266" s="19">
        <v>8</v>
      </c>
      <c r="CQ266" s="19"/>
      <c r="CR266" s="19">
        <v>8</v>
      </c>
      <c r="CS266" s="19"/>
      <c r="CT266" s="40"/>
      <c r="CU266" s="19"/>
      <c r="CV266" s="19"/>
      <c r="CW266" s="19"/>
      <c r="CX266" s="19"/>
      <c r="CY266" s="19"/>
      <c r="CZ266" s="19" t="s">
        <v>63</v>
      </c>
      <c r="DA266" s="19"/>
      <c r="DB266" s="19">
        <v>8</v>
      </c>
      <c r="DC266" s="19"/>
      <c r="DD266" s="40"/>
      <c r="DE266" s="19"/>
      <c r="DF266" s="19">
        <v>1</v>
      </c>
      <c r="DG266" s="19"/>
      <c r="DH266" s="19"/>
      <c r="DI266" s="19">
        <v>8</v>
      </c>
      <c r="DJ266" s="19"/>
      <c r="DK266" s="19">
        <v>8</v>
      </c>
      <c r="DL266" s="19"/>
      <c r="DM266" s="40"/>
      <c r="DN266" s="19">
        <v>1</v>
      </c>
      <c r="DO266" s="19">
        <v>3</v>
      </c>
      <c r="DP266" s="19"/>
      <c r="DQ266" s="19"/>
      <c r="DR266" s="19">
        <v>8</v>
      </c>
      <c r="DS266" s="19"/>
      <c r="DT266" s="19">
        <v>8</v>
      </c>
      <c r="DU266" s="19"/>
      <c r="DV266" s="40"/>
      <c r="DW266" s="74">
        <f ca="1" t="shared" si="187"/>
        <v>5.05</v>
      </c>
      <c r="DX266" s="44">
        <f t="shared" si="188"/>
        <v>5</v>
      </c>
      <c r="DY266" s="44">
        <f ca="1" t="shared" si="189"/>
        <v>0.0499999999999998</v>
      </c>
      <c r="DZ266" s="19">
        <f t="shared" si="190"/>
        <v>81</v>
      </c>
      <c r="EA266" s="19">
        <f t="shared" si="191"/>
        <v>63</v>
      </c>
      <c r="EB266" s="45">
        <f t="shared" si="192"/>
        <v>18</v>
      </c>
      <c r="EC266" s="46">
        <f t="shared" si="193"/>
        <v>0</v>
      </c>
      <c r="ED266" s="19">
        <f t="shared" si="194"/>
        <v>5</v>
      </c>
      <c r="EE266" s="19">
        <f t="shared" si="195"/>
        <v>0.5</v>
      </c>
      <c r="EF266" s="19">
        <f t="shared" si="196"/>
        <v>0</v>
      </c>
      <c r="EG266" s="19">
        <f t="shared" si="197"/>
        <v>0</v>
      </c>
    </row>
    <row r="267" customFormat="1" hidden="1" customHeight="1" spans="1:137">
      <c r="A267" s="32">
        <f t="shared" si="186"/>
        <v>265</v>
      </c>
      <c r="B267" s="31" t="s">
        <v>522</v>
      </c>
      <c r="C267" s="32" t="s">
        <v>351</v>
      </c>
      <c r="D267" s="33" t="s">
        <v>368</v>
      </c>
      <c r="E267" s="33" t="s">
        <v>369</v>
      </c>
      <c r="F267" s="33" t="s">
        <v>315</v>
      </c>
      <c r="G267" s="68">
        <v>45369</v>
      </c>
      <c r="H267" s="59">
        <v>45369</v>
      </c>
      <c r="I267" s="59">
        <v>45658</v>
      </c>
      <c r="J267" s="19">
        <v>0</v>
      </c>
      <c r="K267" s="19">
        <f t="shared" si="184"/>
        <v>4</v>
      </c>
      <c r="L267" s="19">
        <v>1</v>
      </c>
      <c r="M267" s="73">
        <f t="shared" si="178"/>
        <v>3</v>
      </c>
      <c r="N267" s="19"/>
      <c r="O267" s="38">
        <v>2</v>
      </c>
      <c r="P267" s="39"/>
      <c r="Q267" s="19"/>
      <c r="R267" s="19"/>
      <c r="S267" s="19"/>
      <c r="T267" s="19"/>
      <c r="U267" s="19"/>
      <c r="V267" s="19"/>
      <c r="W267" s="40"/>
      <c r="X267" s="19">
        <v>1</v>
      </c>
      <c r="Y267" s="39"/>
      <c r="Z267" s="19"/>
      <c r="AA267" s="19"/>
      <c r="AB267" s="19"/>
      <c r="AC267" s="19"/>
      <c r="AD267" s="19"/>
      <c r="AE267" s="19"/>
      <c r="AF267" s="40"/>
      <c r="AG267" s="41">
        <f t="shared" si="185"/>
        <v>3</v>
      </c>
      <c r="AH267" s="41">
        <f t="shared" si="165"/>
        <v>0</v>
      </c>
      <c r="AI267" s="41">
        <f t="shared" si="166"/>
        <v>0</v>
      </c>
      <c r="AJ267" s="19"/>
      <c r="AK267" s="19"/>
      <c r="AL267" s="19"/>
      <c r="AM267" s="19"/>
      <c r="AN267" s="19"/>
      <c r="AO267" s="19"/>
      <c r="AP267" s="19"/>
      <c r="AQ267" s="19"/>
      <c r="AR267" s="40"/>
      <c r="AS267" s="19"/>
      <c r="AT267" s="19"/>
      <c r="AU267" s="19"/>
      <c r="AV267" s="19"/>
      <c r="AW267" s="19"/>
      <c r="AX267" s="19"/>
      <c r="AY267" s="19"/>
      <c r="AZ267" s="19"/>
      <c r="BA267" s="40"/>
      <c r="BB267" s="19"/>
      <c r="BC267" s="19"/>
      <c r="BD267" s="19"/>
      <c r="BE267" s="19"/>
      <c r="BF267" s="19"/>
      <c r="BG267" s="19"/>
      <c r="BH267" s="19"/>
      <c r="BI267" s="19"/>
      <c r="BJ267" s="40"/>
      <c r="BK267" s="19">
        <v>1</v>
      </c>
      <c r="BL267" s="19"/>
      <c r="BM267" s="19"/>
      <c r="BN267" s="19"/>
      <c r="BO267" s="19"/>
      <c r="BP267" s="19"/>
      <c r="BQ267" s="19"/>
      <c r="BR267" s="19"/>
      <c r="BS267" s="40"/>
      <c r="BT267" s="19">
        <v>1</v>
      </c>
      <c r="BU267" s="19"/>
      <c r="BV267" s="19"/>
      <c r="BW267" s="19"/>
      <c r="BX267" s="19"/>
      <c r="BY267" s="19"/>
      <c r="BZ267" s="19"/>
      <c r="CA267" s="19"/>
      <c r="CB267" s="40"/>
      <c r="CC267" s="19"/>
      <c r="CD267" s="19"/>
      <c r="CE267" s="19"/>
      <c r="CF267" s="19"/>
      <c r="CG267" s="19"/>
      <c r="CH267" s="19"/>
      <c r="CI267" s="19"/>
      <c r="CJ267" s="19"/>
      <c r="CK267" s="40"/>
      <c r="CL267" s="19">
        <v>0.5</v>
      </c>
      <c r="CM267" s="19"/>
      <c r="CN267" s="19"/>
      <c r="CO267" s="19"/>
      <c r="CP267" s="19">
        <v>8</v>
      </c>
      <c r="CQ267" s="19"/>
      <c r="CR267" s="19">
        <v>8</v>
      </c>
      <c r="CS267" s="19"/>
      <c r="CT267" s="40"/>
      <c r="CU267" s="19"/>
      <c r="CV267" s="19"/>
      <c r="CW267" s="19"/>
      <c r="CX267" s="19"/>
      <c r="CY267" s="19"/>
      <c r="CZ267" s="19"/>
      <c r="DA267" s="19"/>
      <c r="DB267" s="19"/>
      <c r="DC267" s="19"/>
      <c r="DD267" s="40"/>
      <c r="DE267" s="19"/>
      <c r="DF267" s="19"/>
      <c r="DG267" s="19"/>
      <c r="DH267" s="19"/>
      <c r="DI267" s="19"/>
      <c r="DJ267" s="19"/>
      <c r="DK267" s="19"/>
      <c r="DL267" s="19"/>
      <c r="DM267" s="40"/>
      <c r="DN267" s="19">
        <v>1</v>
      </c>
      <c r="DO267" s="19"/>
      <c r="DP267" s="19"/>
      <c r="DQ267" s="19"/>
      <c r="DR267" s="19"/>
      <c r="DS267" s="19"/>
      <c r="DT267" s="19"/>
      <c r="DU267" s="19"/>
      <c r="DV267" s="40"/>
      <c r="DW267" s="74">
        <f ca="1" t="shared" si="187"/>
        <v>5.05</v>
      </c>
      <c r="DX267" s="44">
        <f t="shared" si="188"/>
        <v>3.5</v>
      </c>
      <c r="DY267" s="44">
        <f ca="1" t="shared" si="189"/>
        <v>1.55</v>
      </c>
      <c r="DZ267" s="19">
        <f t="shared" si="190"/>
        <v>8</v>
      </c>
      <c r="EA267" s="19">
        <f t="shared" si="191"/>
        <v>8</v>
      </c>
      <c r="EB267" s="45">
        <f t="shared" si="192"/>
        <v>0</v>
      </c>
      <c r="EC267" s="46">
        <f t="shared" si="193"/>
        <v>0</v>
      </c>
      <c r="ED267" s="19">
        <f t="shared" si="194"/>
        <v>0</v>
      </c>
      <c r="EE267" s="19">
        <f t="shared" si="195"/>
        <v>0</v>
      </c>
      <c r="EF267" s="19">
        <f t="shared" si="196"/>
        <v>0</v>
      </c>
      <c r="EG267" s="19">
        <f t="shared" si="197"/>
        <v>0</v>
      </c>
    </row>
    <row r="268" customFormat="1" hidden="1" customHeight="1" spans="1:137">
      <c r="A268" s="32">
        <f t="shared" si="186"/>
        <v>266</v>
      </c>
      <c r="B268" s="31" t="s">
        <v>523</v>
      </c>
      <c r="C268" s="32" t="s">
        <v>351</v>
      </c>
      <c r="D268" s="33" t="s">
        <v>368</v>
      </c>
      <c r="E268" s="33" t="s">
        <v>369</v>
      </c>
      <c r="F268" s="33" t="s">
        <v>315</v>
      </c>
      <c r="G268" s="68">
        <v>45369</v>
      </c>
      <c r="H268" s="59">
        <v>45369</v>
      </c>
      <c r="I268" s="59">
        <v>45658</v>
      </c>
      <c r="J268" s="19">
        <v>0</v>
      </c>
      <c r="K268" s="19">
        <f t="shared" si="184"/>
        <v>4</v>
      </c>
      <c r="L268" s="19">
        <v>4</v>
      </c>
      <c r="M268" s="73">
        <f t="shared" si="178"/>
        <v>0</v>
      </c>
      <c r="N268" s="19"/>
      <c r="O268" s="38">
        <v>5</v>
      </c>
      <c r="P268" s="39">
        <v>3</v>
      </c>
      <c r="Q268" s="19"/>
      <c r="R268" s="19"/>
      <c r="S268" s="19"/>
      <c r="T268" s="19"/>
      <c r="U268" s="19"/>
      <c r="V268" s="19"/>
      <c r="W268" s="40"/>
      <c r="X268" s="19"/>
      <c r="Y268" s="39">
        <v>24</v>
      </c>
      <c r="Z268" s="19"/>
      <c r="AA268" s="19"/>
      <c r="AB268" s="19"/>
      <c r="AC268" s="19"/>
      <c r="AD268" s="19"/>
      <c r="AE268" s="19"/>
      <c r="AF268" s="40"/>
      <c r="AG268" s="41">
        <f t="shared" si="185"/>
        <v>5</v>
      </c>
      <c r="AH268" s="41">
        <f t="shared" si="165"/>
        <v>-5</v>
      </c>
      <c r="AI268" s="41">
        <f t="shared" si="166"/>
        <v>-5</v>
      </c>
      <c r="AJ268" s="19"/>
      <c r="AK268" s="19"/>
      <c r="AL268" s="19"/>
      <c r="AM268" s="19"/>
      <c r="AN268" s="19"/>
      <c r="AO268" s="19"/>
      <c r="AP268" s="19"/>
      <c r="AQ268" s="19"/>
      <c r="AR268" s="40"/>
      <c r="AS268" s="19"/>
      <c r="AT268" s="19">
        <v>9</v>
      </c>
      <c r="AU268" s="19"/>
      <c r="AV268" s="19"/>
      <c r="AW268" s="19"/>
      <c r="AX268" s="19"/>
      <c r="AY268" s="19"/>
      <c r="AZ268" s="19"/>
      <c r="BA268" s="40"/>
      <c r="BB268" s="19"/>
      <c r="BC268" s="19"/>
      <c r="BD268" s="19"/>
      <c r="BE268" s="19"/>
      <c r="BF268" s="19"/>
      <c r="BG268" s="19"/>
      <c r="BH268" s="19"/>
      <c r="BI268" s="19"/>
      <c r="BJ268" s="40"/>
      <c r="BK268" s="19"/>
      <c r="BL268" s="19">
        <v>8</v>
      </c>
      <c r="BM268" s="19"/>
      <c r="BN268" s="19"/>
      <c r="BO268" s="19"/>
      <c r="BP268" s="19"/>
      <c r="BQ268" s="19"/>
      <c r="BR268" s="19"/>
      <c r="BS268" s="40"/>
      <c r="BT268" s="19"/>
      <c r="BU268" s="19">
        <v>16</v>
      </c>
      <c r="BV268" s="19"/>
      <c r="BW268" s="19"/>
      <c r="BX268" s="19"/>
      <c r="BY268" s="19"/>
      <c r="BZ268" s="19"/>
      <c r="CA268" s="19"/>
      <c r="CB268" s="40"/>
      <c r="CC268" s="19"/>
      <c r="CD268" s="19">
        <v>16</v>
      </c>
      <c r="CE268" s="19"/>
      <c r="CF268" s="19"/>
      <c r="CG268" s="19"/>
      <c r="CH268" s="19"/>
      <c r="CI268" s="19"/>
      <c r="CJ268" s="19"/>
      <c r="CK268" s="40"/>
      <c r="CL268" s="19"/>
      <c r="CM268" s="19">
        <v>8</v>
      </c>
      <c r="CN268" s="19"/>
      <c r="CO268" s="19"/>
      <c r="CP268" s="19">
        <v>8</v>
      </c>
      <c r="CQ268" s="19"/>
      <c r="CR268" s="19">
        <v>8</v>
      </c>
      <c r="CS268" s="19"/>
      <c r="CT268" s="40"/>
      <c r="CU268" s="19"/>
      <c r="CV268" s="19"/>
      <c r="CW268" s="19"/>
      <c r="CX268" s="19"/>
      <c r="CY268" s="19"/>
      <c r="CZ268" s="19"/>
      <c r="DA268" s="19"/>
      <c r="DB268" s="19"/>
      <c r="DC268" s="19"/>
      <c r="DD268" s="40"/>
      <c r="DE268" s="19"/>
      <c r="DF268" s="19">
        <v>17</v>
      </c>
      <c r="DG268" s="19"/>
      <c r="DH268" s="19"/>
      <c r="DI268" s="19"/>
      <c r="DJ268" s="19"/>
      <c r="DK268" s="19"/>
      <c r="DL268" s="19"/>
      <c r="DM268" s="40"/>
      <c r="DN268" s="19"/>
      <c r="DO268" s="19">
        <v>8</v>
      </c>
      <c r="DP268" s="19"/>
      <c r="DQ268" s="19"/>
      <c r="DR268" s="19"/>
      <c r="DS268" s="19"/>
      <c r="DT268" s="19"/>
      <c r="DU268" s="19"/>
      <c r="DV268" s="40"/>
      <c r="DW268" s="74">
        <f ca="1" t="shared" si="187"/>
        <v>5.05</v>
      </c>
      <c r="DX268" s="44">
        <f t="shared" si="188"/>
        <v>5</v>
      </c>
      <c r="DY268" s="44">
        <f ca="1" t="shared" si="189"/>
        <v>0.0499999999999998</v>
      </c>
      <c r="DZ268" s="19">
        <f t="shared" si="190"/>
        <v>8</v>
      </c>
      <c r="EA268" s="19">
        <f t="shared" si="191"/>
        <v>8</v>
      </c>
      <c r="EB268" s="45">
        <f t="shared" si="192"/>
        <v>0</v>
      </c>
      <c r="EC268" s="46">
        <f t="shared" si="193"/>
        <v>0</v>
      </c>
      <c r="ED268" s="19">
        <f t="shared" si="194"/>
        <v>109</v>
      </c>
      <c r="EE268" s="19">
        <f t="shared" si="195"/>
        <v>0</v>
      </c>
      <c r="EF268" s="19">
        <f t="shared" si="196"/>
        <v>0</v>
      </c>
      <c r="EG268" s="19">
        <f t="shared" si="197"/>
        <v>0</v>
      </c>
    </row>
    <row r="269" customFormat="1" hidden="1" customHeight="1" spans="1:137">
      <c r="A269" s="32">
        <f t="shared" si="186"/>
        <v>267</v>
      </c>
      <c r="B269" s="31" t="s">
        <v>524</v>
      </c>
      <c r="C269" s="32" t="s">
        <v>391</v>
      </c>
      <c r="D269" s="33" t="s">
        <v>392</v>
      </c>
      <c r="E269" s="33" t="s">
        <v>395</v>
      </c>
      <c r="F269" s="33" t="s">
        <v>315</v>
      </c>
      <c r="G269" s="68">
        <v>45369</v>
      </c>
      <c r="H269" s="59">
        <v>45369</v>
      </c>
      <c r="I269" s="59">
        <v>45658</v>
      </c>
      <c r="J269" s="19">
        <v>0</v>
      </c>
      <c r="K269" s="19">
        <f t="shared" si="184"/>
        <v>4</v>
      </c>
      <c r="L269" s="19">
        <v>3</v>
      </c>
      <c r="M269" s="73">
        <f t="shared" si="178"/>
        <v>1</v>
      </c>
      <c r="N269" s="19"/>
      <c r="O269" s="38">
        <v>1</v>
      </c>
      <c r="P269" s="39"/>
      <c r="Q269" s="19"/>
      <c r="R269" s="19"/>
      <c r="S269" s="19">
        <v>16</v>
      </c>
      <c r="T269" s="19"/>
      <c r="U269" s="19">
        <v>16</v>
      </c>
      <c r="V269" s="19"/>
      <c r="W269" s="40"/>
      <c r="X269" s="19"/>
      <c r="Y269" s="39"/>
      <c r="Z269" s="19"/>
      <c r="AA269" s="19"/>
      <c r="AB269" s="19"/>
      <c r="AC269" s="19"/>
      <c r="AD269" s="19"/>
      <c r="AE269" s="19"/>
      <c r="AF269" s="40"/>
      <c r="AG269" s="41">
        <f t="shared" si="185"/>
        <v>1</v>
      </c>
      <c r="AH269" s="41">
        <f t="shared" si="165"/>
        <v>0</v>
      </c>
      <c r="AI269" s="41">
        <f t="shared" si="166"/>
        <v>0</v>
      </c>
      <c r="AJ269" s="19"/>
      <c r="AK269" s="19"/>
      <c r="AL269" s="19"/>
      <c r="AM269" s="19"/>
      <c r="AN269" s="19"/>
      <c r="AO269" s="19"/>
      <c r="AP269" s="19"/>
      <c r="AQ269" s="19"/>
      <c r="AR269" s="40"/>
      <c r="AS269" s="19"/>
      <c r="AT269" s="19"/>
      <c r="AU269" s="19"/>
      <c r="AV269" s="19"/>
      <c r="AW269" s="19"/>
      <c r="AX269" s="19"/>
      <c r="AY269" s="19"/>
      <c r="AZ269" s="19"/>
      <c r="BA269" s="40"/>
      <c r="BB269" s="19"/>
      <c r="BC269" s="19"/>
      <c r="BD269" s="19"/>
      <c r="BE269" s="19"/>
      <c r="BF269" s="19"/>
      <c r="BG269" s="19"/>
      <c r="BH269" s="19"/>
      <c r="BI269" s="19"/>
      <c r="BJ269" s="40"/>
      <c r="BK269" s="19"/>
      <c r="BL269" s="19"/>
      <c r="BM269" s="19"/>
      <c r="BN269" s="19"/>
      <c r="BO269" s="19"/>
      <c r="BP269" s="19"/>
      <c r="BQ269" s="19">
        <v>16</v>
      </c>
      <c r="BR269" s="19"/>
      <c r="BS269" s="40"/>
      <c r="BT269" s="19"/>
      <c r="BU269" s="19"/>
      <c r="BV269" s="19"/>
      <c r="BW269" s="19"/>
      <c r="BX269" s="19">
        <v>16</v>
      </c>
      <c r="BY269" s="19"/>
      <c r="BZ269" s="19"/>
      <c r="CA269" s="19"/>
      <c r="CB269" s="40"/>
      <c r="CC269" s="19">
        <v>1</v>
      </c>
      <c r="CD269" s="19"/>
      <c r="CE269" s="19"/>
      <c r="CF269" s="19"/>
      <c r="CG269" s="19"/>
      <c r="CH269" s="19"/>
      <c r="CI269" s="19"/>
      <c r="CJ269" s="19"/>
      <c r="CK269" s="40"/>
      <c r="CL269" s="19"/>
      <c r="CM269" s="19"/>
      <c r="CN269" s="19"/>
      <c r="CO269" s="19"/>
      <c r="CP269" s="19"/>
      <c r="CQ269" s="19"/>
      <c r="CR269" s="19"/>
      <c r="CS269" s="19"/>
      <c r="CT269" s="40"/>
      <c r="CU269" s="19"/>
      <c r="CV269" s="19"/>
      <c r="CW269" s="19"/>
      <c r="CX269" s="19"/>
      <c r="CY269" s="19"/>
      <c r="CZ269" s="19"/>
      <c r="DA269" s="19"/>
      <c r="DB269" s="19"/>
      <c r="DC269" s="19"/>
      <c r="DD269" s="40"/>
      <c r="DE269" s="19"/>
      <c r="DF269" s="19"/>
      <c r="DG269" s="19"/>
      <c r="DH269" s="19"/>
      <c r="DI269" s="19"/>
      <c r="DJ269" s="19"/>
      <c r="DK269" s="19"/>
      <c r="DL269" s="19"/>
      <c r="DM269" s="40"/>
      <c r="DN269" s="19"/>
      <c r="DO269" s="19"/>
      <c r="DP269" s="19"/>
      <c r="DQ269" s="19"/>
      <c r="DR269" s="19"/>
      <c r="DS269" s="19"/>
      <c r="DT269" s="19"/>
      <c r="DU269" s="19"/>
      <c r="DV269" s="40"/>
      <c r="DW269" s="74">
        <f ca="1" t="shared" si="187"/>
        <v>5.05</v>
      </c>
      <c r="DX269" s="44">
        <f t="shared" si="188"/>
        <v>1</v>
      </c>
      <c r="DY269" s="44">
        <f ca="1" t="shared" si="189"/>
        <v>4.05</v>
      </c>
      <c r="DZ269" s="19">
        <f t="shared" si="190"/>
        <v>32</v>
      </c>
      <c r="EA269" s="19">
        <f t="shared" si="191"/>
        <v>32</v>
      </c>
      <c r="EB269" s="45">
        <f t="shared" si="192"/>
        <v>0</v>
      </c>
      <c r="EC269" s="46">
        <f t="shared" si="193"/>
        <v>0</v>
      </c>
      <c r="ED269" s="19">
        <f t="shared" si="194"/>
        <v>0</v>
      </c>
      <c r="EE269" s="19">
        <f t="shared" si="195"/>
        <v>0</v>
      </c>
      <c r="EF269" s="19">
        <f t="shared" si="196"/>
        <v>0</v>
      </c>
      <c r="EG269" s="19">
        <f t="shared" si="197"/>
        <v>0</v>
      </c>
    </row>
    <row r="270" customFormat="1" customHeight="1" spans="1:137">
      <c r="A270" s="32">
        <f t="shared" si="186"/>
        <v>268</v>
      </c>
      <c r="B270" s="31" t="s">
        <v>525</v>
      </c>
      <c r="C270" s="32" t="s">
        <v>286</v>
      </c>
      <c r="D270" s="33" t="s">
        <v>312</v>
      </c>
      <c r="E270" s="33" t="s">
        <v>54</v>
      </c>
      <c r="F270" s="33" t="s">
        <v>355</v>
      </c>
      <c r="G270" s="68">
        <v>45369</v>
      </c>
      <c r="H270" s="59">
        <v>45369</v>
      </c>
      <c r="I270" s="59">
        <v>45658</v>
      </c>
      <c r="J270" s="19">
        <v>0</v>
      </c>
      <c r="K270" s="19">
        <f t="shared" si="184"/>
        <v>4</v>
      </c>
      <c r="L270" s="19">
        <v>1.5</v>
      </c>
      <c r="M270" s="73">
        <f t="shared" si="178"/>
        <v>2.5</v>
      </c>
      <c r="N270" s="19"/>
      <c r="O270" s="38">
        <v>4</v>
      </c>
      <c r="P270" s="39"/>
      <c r="Q270" s="19"/>
      <c r="R270" s="19"/>
      <c r="S270" s="19"/>
      <c r="T270" s="19"/>
      <c r="U270" s="19"/>
      <c r="V270" s="19"/>
      <c r="W270" s="40"/>
      <c r="X270" s="19">
        <v>0.5</v>
      </c>
      <c r="Y270" s="39"/>
      <c r="Z270" s="19"/>
      <c r="AA270" s="19"/>
      <c r="AB270" s="19"/>
      <c r="AC270" s="19"/>
      <c r="AD270" s="19"/>
      <c r="AE270" s="19"/>
      <c r="AF270" s="40"/>
      <c r="AG270" s="41">
        <f t="shared" si="185"/>
        <v>4.5</v>
      </c>
      <c r="AH270" s="41">
        <f t="shared" si="165"/>
        <v>-2</v>
      </c>
      <c r="AI270" s="41">
        <f t="shared" si="166"/>
        <v>-2</v>
      </c>
      <c r="AJ270" s="19">
        <v>1</v>
      </c>
      <c r="AK270" s="19">
        <v>7</v>
      </c>
      <c r="AL270" s="19"/>
      <c r="AM270" s="19"/>
      <c r="AN270" s="19"/>
      <c r="AO270" s="19"/>
      <c r="AP270" s="19"/>
      <c r="AQ270" s="19"/>
      <c r="AR270" s="40"/>
      <c r="AS270" s="19"/>
      <c r="AT270" s="19"/>
      <c r="AU270" s="19"/>
      <c r="AV270" s="19"/>
      <c r="AW270" s="19"/>
      <c r="AX270" s="19"/>
      <c r="AY270" s="19"/>
      <c r="AZ270" s="19"/>
      <c r="BA270" s="40"/>
      <c r="BB270" s="19"/>
      <c r="BC270" s="19"/>
      <c r="BD270" s="19"/>
      <c r="BE270" s="19"/>
      <c r="BF270" s="19"/>
      <c r="BG270" s="19"/>
      <c r="BH270" s="19"/>
      <c r="BI270" s="19"/>
      <c r="BJ270" s="40"/>
      <c r="BK270" s="19">
        <v>2</v>
      </c>
      <c r="BL270" s="19">
        <v>3</v>
      </c>
      <c r="BM270" s="19"/>
      <c r="BN270" s="19"/>
      <c r="BO270" s="19"/>
      <c r="BP270" s="19"/>
      <c r="BQ270" s="19"/>
      <c r="BR270" s="19"/>
      <c r="BS270" s="40"/>
      <c r="BT270" s="19"/>
      <c r="BU270" s="19"/>
      <c r="BV270" s="19"/>
      <c r="BW270" s="19"/>
      <c r="BX270" s="19"/>
      <c r="BY270" s="19"/>
      <c r="BZ270" s="19"/>
      <c r="CA270" s="19"/>
      <c r="CB270" s="40"/>
      <c r="CC270" s="19"/>
      <c r="CD270" s="19"/>
      <c r="CE270" s="19"/>
      <c r="CF270" s="19"/>
      <c r="CG270" s="19"/>
      <c r="CH270" s="19"/>
      <c r="CI270" s="19"/>
      <c r="CJ270" s="19"/>
      <c r="CK270" s="40"/>
      <c r="CL270" s="19"/>
      <c r="CM270" s="39">
        <v>4</v>
      </c>
      <c r="CN270" s="19"/>
      <c r="CO270" s="19"/>
      <c r="CP270" s="19"/>
      <c r="CQ270" s="19"/>
      <c r="CR270" s="19"/>
      <c r="CS270" s="19"/>
      <c r="CT270" s="40"/>
      <c r="CU270" s="19"/>
      <c r="CV270" s="19"/>
      <c r="CW270" s="19"/>
      <c r="CX270" s="19"/>
      <c r="CY270" s="19"/>
      <c r="CZ270" s="19"/>
      <c r="DA270" s="19"/>
      <c r="DB270" s="19"/>
      <c r="DC270" s="19"/>
      <c r="DD270" s="40"/>
      <c r="DE270" s="19"/>
      <c r="DF270" s="19"/>
      <c r="DG270" s="19"/>
      <c r="DH270" s="19"/>
      <c r="DI270" s="19">
        <v>8</v>
      </c>
      <c r="DJ270" s="19"/>
      <c r="DK270" s="19">
        <v>8</v>
      </c>
      <c r="DL270" s="19"/>
      <c r="DM270" s="40"/>
      <c r="DN270" s="19"/>
      <c r="DO270" s="19"/>
      <c r="DP270" s="19"/>
      <c r="DQ270" s="19"/>
      <c r="DR270" s="19"/>
      <c r="DS270" s="19"/>
      <c r="DT270" s="19"/>
      <c r="DU270" s="19"/>
      <c r="DV270" s="40"/>
      <c r="DW270" s="74">
        <f ca="1" t="shared" si="187"/>
        <v>5.05</v>
      </c>
      <c r="DX270" s="44">
        <f t="shared" si="188"/>
        <v>5</v>
      </c>
      <c r="DY270" s="44">
        <f ca="1" t="shared" si="189"/>
        <v>0.0499999999999998</v>
      </c>
      <c r="DZ270" s="19">
        <f t="shared" si="190"/>
        <v>8</v>
      </c>
      <c r="EA270" s="19">
        <f t="shared" si="191"/>
        <v>8</v>
      </c>
      <c r="EB270" s="45">
        <f t="shared" si="192"/>
        <v>0</v>
      </c>
      <c r="EC270" s="46">
        <f t="shared" si="193"/>
        <v>0</v>
      </c>
      <c r="ED270" s="19">
        <f t="shared" si="194"/>
        <v>14</v>
      </c>
      <c r="EE270" s="19">
        <f t="shared" si="195"/>
        <v>0</v>
      </c>
      <c r="EF270" s="19">
        <f t="shared" si="196"/>
        <v>0</v>
      </c>
      <c r="EG270" s="19">
        <f t="shared" si="197"/>
        <v>0</v>
      </c>
    </row>
    <row r="271" customFormat="1" hidden="1" customHeight="1" spans="1:137">
      <c r="A271" s="32">
        <f t="shared" si="186"/>
        <v>269</v>
      </c>
      <c r="B271" s="31" t="s">
        <v>526</v>
      </c>
      <c r="C271" s="32" t="s">
        <v>404</v>
      </c>
      <c r="D271" s="33" t="s">
        <v>527</v>
      </c>
      <c r="E271" s="33" t="s">
        <v>528</v>
      </c>
      <c r="F271" s="33" t="s">
        <v>243</v>
      </c>
      <c r="G271" s="68">
        <v>45369</v>
      </c>
      <c r="H271" s="59">
        <v>45369</v>
      </c>
      <c r="I271" s="59">
        <v>45658</v>
      </c>
      <c r="J271" s="19">
        <v>0</v>
      </c>
      <c r="K271" s="19">
        <f t="shared" si="184"/>
        <v>4</v>
      </c>
      <c r="L271" s="19">
        <v>0</v>
      </c>
      <c r="M271" s="73">
        <f t="shared" si="178"/>
        <v>4</v>
      </c>
      <c r="N271" s="19"/>
      <c r="O271" s="38">
        <v>3</v>
      </c>
      <c r="P271" s="39"/>
      <c r="Q271" s="19"/>
      <c r="R271" s="19"/>
      <c r="S271" s="19">
        <v>16</v>
      </c>
      <c r="T271" s="19"/>
      <c r="U271" s="19">
        <v>16</v>
      </c>
      <c r="V271" s="19"/>
      <c r="W271" s="40"/>
      <c r="X271" s="19">
        <v>2</v>
      </c>
      <c r="Y271" s="39"/>
      <c r="Z271" s="19"/>
      <c r="AA271" s="19"/>
      <c r="AB271" s="19"/>
      <c r="AC271" s="19"/>
      <c r="AD271" s="19">
        <v>14</v>
      </c>
      <c r="AE271" s="19"/>
      <c r="AF271" s="40"/>
      <c r="AG271" s="41">
        <f t="shared" si="185"/>
        <v>5</v>
      </c>
      <c r="AH271" s="41">
        <f t="shared" si="165"/>
        <v>-1</v>
      </c>
      <c r="AI271" s="41">
        <f t="shared" si="166"/>
        <v>-1</v>
      </c>
      <c r="AJ271" s="19"/>
      <c r="AK271" s="19"/>
      <c r="AL271" s="19"/>
      <c r="AM271" s="19"/>
      <c r="AN271" s="19">
        <v>3</v>
      </c>
      <c r="AO271" s="19"/>
      <c r="AP271" s="19">
        <v>23</v>
      </c>
      <c r="AQ271" s="19"/>
      <c r="AR271" s="40"/>
      <c r="AS271" s="19"/>
      <c r="AT271" s="19"/>
      <c r="AU271" s="19"/>
      <c r="AV271" s="19"/>
      <c r="AW271" s="19">
        <v>24</v>
      </c>
      <c r="AX271" s="19"/>
      <c r="AY271" s="19">
        <v>16</v>
      </c>
      <c r="AZ271" s="19"/>
      <c r="BA271" s="40"/>
      <c r="BB271" s="19"/>
      <c r="BC271" s="19"/>
      <c r="BD271" s="19"/>
      <c r="BE271" s="19"/>
      <c r="BF271" s="19">
        <v>1.5</v>
      </c>
      <c r="BG271" s="19"/>
      <c r="BH271" s="19">
        <v>8</v>
      </c>
      <c r="BI271" s="19"/>
      <c r="BJ271" s="40"/>
      <c r="BK271" s="19"/>
      <c r="BL271" s="19"/>
      <c r="BM271" s="19"/>
      <c r="BN271" s="19"/>
      <c r="BO271" s="19">
        <v>3</v>
      </c>
      <c r="BP271" s="19"/>
      <c r="BQ271" s="19">
        <v>8</v>
      </c>
      <c r="BR271" s="19"/>
      <c r="BS271" s="40"/>
      <c r="BT271" s="19"/>
      <c r="BU271" s="19"/>
      <c r="BV271" s="19"/>
      <c r="BW271" s="19"/>
      <c r="BX271" s="19">
        <v>10.5</v>
      </c>
      <c r="BY271" s="19"/>
      <c r="BZ271" s="19">
        <v>8</v>
      </c>
      <c r="CA271" s="19"/>
      <c r="CB271" s="40"/>
      <c r="CC271" s="19"/>
      <c r="CD271" s="19"/>
      <c r="CE271" s="19"/>
      <c r="CF271" s="19"/>
      <c r="CG271" s="19">
        <v>2</v>
      </c>
      <c r="CH271" s="19"/>
      <c r="CI271" s="19"/>
      <c r="CJ271" s="19"/>
      <c r="CK271" s="40"/>
      <c r="CL271" s="19">
        <v>4</v>
      </c>
      <c r="CM271" s="19"/>
      <c r="CN271" s="19"/>
      <c r="CO271" s="19"/>
      <c r="CP271" s="19">
        <v>31</v>
      </c>
      <c r="CQ271" s="19"/>
      <c r="CR271" s="19">
        <v>31</v>
      </c>
      <c r="CS271" s="19"/>
      <c r="CT271" s="40"/>
      <c r="CU271" s="19"/>
      <c r="CV271" s="19"/>
      <c r="CW271" s="19"/>
      <c r="CX271" s="19"/>
      <c r="CY271" s="19"/>
      <c r="CZ271" s="19" t="s">
        <v>529</v>
      </c>
      <c r="DA271" s="19"/>
      <c r="DB271" s="19">
        <v>4</v>
      </c>
      <c r="DC271" s="19"/>
      <c r="DD271" s="40"/>
      <c r="DE271" s="19"/>
      <c r="DF271" s="19"/>
      <c r="DG271" s="19"/>
      <c r="DH271" s="19"/>
      <c r="DI271" s="19">
        <v>8</v>
      </c>
      <c r="DJ271" s="19"/>
      <c r="DK271" s="19">
        <v>8</v>
      </c>
      <c r="DL271" s="19"/>
      <c r="DM271" s="40"/>
      <c r="DN271" s="19"/>
      <c r="DO271" s="19"/>
      <c r="DP271" s="19"/>
      <c r="DQ271" s="19"/>
      <c r="DR271" s="19">
        <v>5.5</v>
      </c>
      <c r="DS271" s="19"/>
      <c r="DT271" s="19">
        <v>12</v>
      </c>
      <c r="DU271" s="19"/>
      <c r="DV271" s="40"/>
      <c r="DW271" s="74">
        <f ca="1" t="shared" si="187"/>
        <v>5.05</v>
      </c>
      <c r="DX271" s="44">
        <f t="shared" si="188"/>
        <v>5</v>
      </c>
      <c r="DY271" s="44">
        <f ca="1" t="shared" si="189"/>
        <v>0.0499999999999998</v>
      </c>
      <c r="DZ271" s="19">
        <f t="shared" si="190"/>
        <v>148</v>
      </c>
      <c r="EA271" s="19">
        <f t="shared" si="191"/>
        <v>108</v>
      </c>
      <c r="EB271" s="45">
        <f t="shared" si="192"/>
        <v>40</v>
      </c>
      <c r="EC271" s="46">
        <f t="shared" si="193"/>
        <v>0</v>
      </c>
      <c r="ED271" s="19">
        <f t="shared" si="194"/>
        <v>0</v>
      </c>
      <c r="EE271" s="19">
        <f t="shared" si="195"/>
        <v>0</v>
      </c>
      <c r="EF271" s="19">
        <f t="shared" si="196"/>
        <v>0</v>
      </c>
      <c r="EG271" s="19">
        <f t="shared" si="197"/>
        <v>0</v>
      </c>
    </row>
    <row r="272" customFormat="1" hidden="1" customHeight="1" spans="1:137">
      <c r="A272" s="32">
        <f t="shared" si="186"/>
        <v>270</v>
      </c>
      <c r="B272" s="31" t="s">
        <v>530</v>
      </c>
      <c r="C272" s="32" t="s">
        <v>52</v>
      </c>
      <c r="D272" s="33" t="s">
        <v>250</v>
      </c>
      <c r="E272" s="33" t="s">
        <v>269</v>
      </c>
      <c r="F272" s="33" t="s">
        <v>315</v>
      </c>
      <c r="G272" s="68">
        <v>45371</v>
      </c>
      <c r="H272" s="59">
        <v>45371</v>
      </c>
      <c r="I272" s="59">
        <v>45658</v>
      </c>
      <c r="J272" s="19">
        <v>2.5</v>
      </c>
      <c r="K272" s="19">
        <f t="shared" si="184"/>
        <v>4</v>
      </c>
      <c r="L272" s="19">
        <v>2</v>
      </c>
      <c r="M272" s="73">
        <f t="shared" si="178"/>
        <v>2</v>
      </c>
      <c r="N272" s="19"/>
      <c r="O272" s="38">
        <v>1</v>
      </c>
      <c r="P272" s="39"/>
      <c r="Q272" s="19"/>
      <c r="R272" s="19"/>
      <c r="S272" s="19">
        <v>8</v>
      </c>
      <c r="T272" s="19"/>
      <c r="U272" s="19">
        <v>8</v>
      </c>
      <c r="V272" s="19"/>
      <c r="W272" s="40"/>
      <c r="X272" s="19">
        <v>1</v>
      </c>
      <c r="Y272" s="39"/>
      <c r="Z272" s="19"/>
      <c r="AA272" s="19"/>
      <c r="AB272" s="19"/>
      <c r="AC272" s="19"/>
      <c r="AD272" s="19"/>
      <c r="AE272" s="19"/>
      <c r="AF272" s="40"/>
      <c r="AG272" s="41">
        <f t="shared" si="185"/>
        <v>2</v>
      </c>
      <c r="AH272" s="41">
        <f t="shared" si="165"/>
        <v>0</v>
      </c>
      <c r="AI272" s="41">
        <f t="shared" si="166"/>
        <v>0</v>
      </c>
      <c r="AJ272" s="19"/>
      <c r="AK272" s="19"/>
      <c r="AL272" s="19"/>
      <c r="AM272" s="19"/>
      <c r="AN272" s="19">
        <v>16</v>
      </c>
      <c r="AO272" s="19"/>
      <c r="AP272" s="19">
        <v>16</v>
      </c>
      <c r="AQ272" s="19"/>
      <c r="AR272" s="40"/>
      <c r="AS272" s="19"/>
      <c r="AT272" s="19"/>
      <c r="AU272" s="19"/>
      <c r="AV272" s="19"/>
      <c r="AW272" s="19">
        <v>16</v>
      </c>
      <c r="AX272" s="19"/>
      <c r="AY272" s="19">
        <v>16</v>
      </c>
      <c r="AZ272" s="19"/>
      <c r="BA272" s="40"/>
      <c r="BB272" s="19"/>
      <c r="BC272" s="19"/>
      <c r="BD272" s="19"/>
      <c r="BE272" s="19"/>
      <c r="BF272" s="19"/>
      <c r="BG272" s="19"/>
      <c r="BH272" s="19"/>
      <c r="BI272" s="19"/>
      <c r="BJ272" s="40"/>
      <c r="BK272" s="19">
        <v>1</v>
      </c>
      <c r="BL272" s="19">
        <v>8</v>
      </c>
      <c r="BM272" s="19"/>
      <c r="BN272" s="19"/>
      <c r="BO272" s="19">
        <v>8</v>
      </c>
      <c r="BP272" s="19"/>
      <c r="BQ272" s="19">
        <v>8</v>
      </c>
      <c r="BR272" s="19"/>
      <c r="BS272" s="40"/>
      <c r="BT272" s="19"/>
      <c r="BU272" s="19"/>
      <c r="BV272" s="19"/>
      <c r="BW272" s="19"/>
      <c r="BX272" s="19"/>
      <c r="BY272" s="19"/>
      <c r="BZ272" s="19"/>
      <c r="CA272" s="19"/>
      <c r="CB272" s="40"/>
      <c r="CC272" s="19"/>
      <c r="CD272" s="19"/>
      <c r="CE272" s="19"/>
      <c r="CF272" s="19"/>
      <c r="CG272" s="19">
        <v>8</v>
      </c>
      <c r="CH272" s="19"/>
      <c r="CI272" s="19">
        <v>8</v>
      </c>
      <c r="CJ272" s="19"/>
      <c r="CK272" s="40"/>
      <c r="CL272" s="19"/>
      <c r="CM272" s="19"/>
      <c r="CN272" s="19"/>
      <c r="CO272" s="19"/>
      <c r="CP272" s="19"/>
      <c r="CQ272" s="19"/>
      <c r="CR272" s="19"/>
      <c r="CS272" s="19"/>
      <c r="CT272" s="40"/>
      <c r="CU272" s="19"/>
      <c r="CV272" s="19"/>
      <c r="CW272" s="19"/>
      <c r="CX272" s="19"/>
      <c r="CY272" s="19"/>
      <c r="CZ272" s="19" t="s">
        <v>66</v>
      </c>
      <c r="DA272" s="19"/>
      <c r="DB272" s="19">
        <v>8</v>
      </c>
      <c r="DC272" s="19"/>
      <c r="DD272" s="40"/>
      <c r="DE272" s="19">
        <v>2</v>
      </c>
      <c r="DF272" s="19"/>
      <c r="DG272" s="19"/>
      <c r="DH272" s="19"/>
      <c r="DI272" s="19">
        <v>16</v>
      </c>
      <c r="DJ272" s="19"/>
      <c r="DK272" s="19">
        <v>16</v>
      </c>
      <c r="DL272" s="19"/>
      <c r="DM272" s="40"/>
      <c r="DN272" s="19"/>
      <c r="DO272" s="19"/>
      <c r="DP272" s="19"/>
      <c r="DQ272" s="19"/>
      <c r="DR272" s="19">
        <v>5.5</v>
      </c>
      <c r="DS272" s="19"/>
      <c r="DT272" s="19"/>
      <c r="DU272" s="19"/>
      <c r="DV272" s="40"/>
      <c r="DW272" s="74">
        <f ca="1" t="shared" si="187"/>
        <v>5.05</v>
      </c>
      <c r="DX272" s="44">
        <f t="shared" si="188"/>
        <v>3</v>
      </c>
      <c r="DY272" s="44">
        <f ca="1" t="shared" si="189"/>
        <v>2.05</v>
      </c>
      <c r="DZ272" s="19">
        <f t="shared" si="190"/>
        <v>80</v>
      </c>
      <c r="EA272" s="19">
        <f t="shared" si="191"/>
        <v>80</v>
      </c>
      <c r="EB272" s="45">
        <f t="shared" si="192"/>
        <v>2.5</v>
      </c>
      <c r="EC272" s="46">
        <f t="shared" si="193"/>
        <v>0</v>
      </c>
      <c r="ED272" s="19">
        <f t="shared" si="194"/>
        <v>8</v>
      </c>
      <c r="EE272" s="19">
        <f t="shared" si="195"/>
        <v>0</v>
      </c>
      <c r="EF272" s="19">
        <f t="shared" si="196"/>
        <v>0</v>
      </c>
      <c r="EG272" s="19">
        <f t="shared" si="197"/>
        <v>0</v>
      </c>
    </row>
    <row r="273" customFormat="1" hidden="1" customHeight="1" spans="1:137">
      <c r="A273" s="32">
        <f t="shared" si="186"/>
        <v>271</v>
      </c>
      <c r="B273" s="31" t="s">
        <v>531</v>
      </c>
      <c r="C273" s="32" t="s">
        <v>52</v>
      </c>
      <c r="D273" s="33" t="s">
        <v>233</v>
      </c>
      <c r="E273" s="33" t="s">
        <v>234</v>
      </c>
      <c r="F273" s="33" t="s">
        <v>315</v>
      </c>
      <c r="G273" s="68">
        <v>45371</v>
      </c>
      <c r="H273" s="59">
        <v>45371</v>
      </c>
      <c r="I273" s="59">
        <v>45658</v>
      </c>
      <c r="J273" s="19">
        <v>0</v>
      </c>
      <c r="K273" s="19">
        <f t="shared" si="184"/>
        <v>4</v>
      </c>
      <c r="L273" s="19">
        <v>0</v>
      </c>
      <c r="M273" s="73">
        <f t="shared" si="178"/>
        <v>4</v>
      </c>
      <c r="N273" s="19"/>
      <c r="O273" s="38">
        <v>4</v>
      </c>
      <c r="P273" s="39"/>
      <c r="Q273" s="19"/>
      <c r="R273" s="19"/>
      <c r="S273" s="19">
        <v>16</v>
      </c>
      <c r="T273" s="19"/>
      <c r="U273" s="19">
        <v>16</v>
      </c>
      <c r="V273" s="19"/>
      <c r="W273" s="40"/>
      <c r="X273" s="19"/>
      <c r="Y273" s="39"/>
      <c r="Z273" s="19"/>
      <c r="AA273" s="19"/>
      <c r="AB273" s="19">
        <v>16</v>
      </c>
      <c r="AC273" s="19"/>
      <c r="AD273" s="19">
        <v>16</v>
      </c>
      <c r="AE273" s="19"/>
      <c r="AF273" s="40"/>
      <c r="AG273" s="41">
        <f t="shared" si="185"/>
        <v>4</v>
      </c>
      <c r="AH273" s="41">
        <f t="shared" si="165"/>
        <v>0</v>
      </c>
      <c r="AI273" s="41">
        <f t="shared" si="166"/>
        <v>0</v>
      </c>
      <c r="AJ273" s="19"/>
      <c r="AK273" s="19"/>
      <c r="AL273" s="19"/>
      <c r="AM273" s="19"/>
      <c r="AN273" s="19">
        <v>8</v>
      </c>
      <c r="AO273" s="19"/>
      <c r="AP273" s="19">
        <v>8</v>
      </c>
      <c r="AQ273" s="19"/>
      <c r="AR273" s="40"/>
      <c r="AS273" s="19"/>
      <c r="AT273" s="19"/>
      <c r="AU273" s="19"/>
      <c r="AV273" s="19"/>
      <c r="AW273" s="19"/>
      <c r="AX273" s="19"/>
      <c r="AY273" s="19"/>
      <c r="AZ273" s="19"/>
      <c r="BA273" s="40"/>
      <c r="BB273" s="19"/>
      <c r="BC273" s="19"/>
      <c r="BD273" s="19"/>
      <c r="BE273" s="19"/>
      <c r="BF273" s="19">
        <v>16</v>
      </c>
      <c r="BG273" s="19"/>
      <c r="BH273" s="19">
        <v>16</v>
      </c>
      <c r="BI273" s="19"/>
      <c r="BJ273" s="40"/>
      <c r="BK273" s="19"/>
      <c r="BL273" s="19"/>
      <c r="BM273" s="19"/>
      <c r="BN273" s="19"/>
      <c r="BO273" s="19">
        <v>8</v>
      </c>
      <c r="BP273" s="19"/>
      <c r="BQ273" s="19">
        <v>8</v>
      </c>
      <c r="BR273" s="19"/>
      <c r="BS273" s="40"/>
      <c r="BT273" s="19"/>
      <c r="BU273" s="19"/>
      <c r="BV273" s="19"/>
      <c r="BW273" s="19"/>
      <c r="BX273" s="19"/>
      <c r="BY273" s="19"/>
      <c r="BZ273" s="19"/>
      <c r="CA273" s="19"/>
      <c r="CB273" s="40"/>
      <c r="CC273" s="19"/>
      <c r="CD273" s="19"/>
      <c r="CE273" s="19"/>
      <c r="CF273" s="19"/>
      <c r="CG273" s="19">
        <v>8</v>
      </c>
      <c r="CH273" s="19"/>
      <c r="CI273" s="19">
        <v>8</v>
      </c>
      <c r="CJ273" s="19"/>
      <c r="CK273" s="40"/>
      <c r="CL273" s="19"/>
      <c r="CM273" s="19"/>
      <c r="CN273" s="19"/>
      <c r="CO273" s="19"/>
      <c r="CP273" s="19">
        <v>8</v>
      </c>
      <c r="CQ273" s="19"/>
      <c r="CR273" s="19">
        <v>8</v>
      </c>
      <c r="CS273" s="19"/>
      <c r="CT273" s="40"/>
      <c r="CU273" s="19"/>
      <c r="CV273" s="19"/>
      <c r="CW273" s="19"/>
      <c r="CX273" s="19"/>
      <c r="CY273" s="19"/>
      <c r="CZ273" s="19"/>
      <c r="DA273" s="19"/>
      <c r="DB273" s="19"/>
      <c r="DC273" s="19"/>
      <c r="DD273" s="40"/>
      <c r="DE273" s="19"/>
      <c r="DF273" s="19"/>
      <c r="DG273" s="19"/>
      <c r="DH273" s="19"/>
      <c r="DI273" s="19"/>
      <c r="DJ273" s="19"/>
      <c r="DK273" s="19"/>
      <c r="DL273" s="19"/>
      <c r="DM273" s="40"/>
      <c r="DN273" s="19"/>
      <c r="DO273" s="19">
        <v>4</v>
      </c>
      <c r="DP273" s="19"/>
      <c r="DQ273" s="19"/>
      <c r="DR273" s="19">
        <v>4</v>
      </c>
      <c r="DS273" s="19"/>
      <c r="DT273" s="19">
        <v>8</v>
      </c>
      <c r="DU273" s="19"/>
      <c r="DV273" s="40"/>
      <c r="DW273" s="74">
        <f ca="1" t="shared" si="187"/>
        <v>5.05</v>
      </c>
      <c r="DX273" s="44">
        <f t="shared" si="188"/>
        <v>0</v>
      </c>
      <c r="DY273" s="44">
        <f ca="1" t="shared" si="189"/>
        <v>5.05</v>
      </c>
      <c r="DZ273" s="19">
        <f t="shared" si="190"/>
        <v>88</v>
      </c>
      <c r="EA273" s="19">
        <f t="shared" si="191"/>
        <v>84</v>
      </c>
      <c r="EB273" s="45">
        <f t="shared" si="192"/>
        <v>4</v>
      </c>
      <c r="EC273" s="46">
        <f t="shared" si="193"/>
        <v>0</v>
      </c>
      <c r="ED273" s="19">
        <f t="shared" si="194"/>
        <v>4</v>
      </c>
      <c r="EE273" s="19">
        <f t="shared" si="195"/>
        <v>0</v>
      </c>
      <c r="EF273" s="19">
        <f t="shared" si="196"/>
        <v>0</v>
      </c>
      <c r="EG273" s="19">
        <f t="shared" si="197"/>
        <v>0</v>
      </c>
    </row>
    <row r="274" customFormat="1" customHeight="1" spans="1:137">
      <c r="A274" s="32">
        <f t="shared" si="186"/>
        <v>272</v>
      </c>
      <c r="B274" s="31" t="s">
        <v>532</v>
      </c>
      <c r="C274" s="32" t="s">
        <v>286</v>
      </c>
      <c r="D274" s="33" t="s">
        <v>305</v>
      </c>
      <c r="E274" s="33" t="s">
        <v>54</v>
      </c>
      <c r="F274" s="33" t="s">
        <v>315</v>
      </c>
      <c r="G274" s="68">
        <v>45372</v>
      </c>
      <c r="H274" s="59">
        <v>45372</v>
      </c>
      <c r="I274" s="59">
        <v>45658</v>
      </c>
      <c r="J274" s="19">
        <v>0</v>
      </c>
      <c r="K274" s="19">
        <f t="shared" si="184"/>
        <v>4</v>
      </c>
      <c r="L274" s="19">
        <v>0</v>
      </c>
      <c r="M274" s="73">
        <f t="shared" si="178"/>
        <v>4</v>
      </c>
      <c r="N274" s="19"/>
      <c r="O274" s="38">
        <v>3</v>
      </c>
      <c r="P274" s="39"/>
      <c r="Q274" s="19"/>
      <c r="R274" s="19"/>
      <c r="S274" s="19"/>
      <c r="T274" s="19"/>
      <c r="U274" s="19"/>
      <c r="V274" s="19"/>
      <c r="W274" s="40"/>
      <c r="X274" s="19"/>
      <c r="Y274" s="39"/>
      <c r="Z274" s="19"/>
      <c r="AA274" s="19"/>
      <c r="AB274" s="19"/>
      <c r="AC274" s="19"/>
      <c r="AD274" s="19"/>
      <c r="AE274" s="19"/>
      <c r="AF274" s="40"/>
      <c r="AG274" s="41">
        <f t="shared" si="185"/>
        <v>3</v>
      </c>
      <c r="AH274" s="41">
        <f t="shared" si="165"/>
        <v>1</v>
      </c>
      <c r="AI274" s="41">
        <f t="shared" si="166"/>
        <v>0</v>
      </c>
      <c r="AJ274" s="19"/>
      <c r="AK274" s="19"/>
      <c r="AL274" s="19"/>
      <c r="AM274" s="19"/>
      <c r="AN274" s="19"/>
      <c r="AO274" s="19"/>
      <c r="AP274" s="19"/>
      <c r="AQ274" s="19"/>
      <c r="AR274" s="40"/>
      <c r="AS274" s="19">
        <v>1</v>
      </c>
      <c r="AT274" s="19"/>
      <c r="AU274" s="19"/>
      <c r="AV274" s="19"/>
      <c r="AW274" s="19"/>
      <c r="AX274" s="19"/>
      <c r="AY274" s="19"/>
      <c r="AZ274" s="19"/>
      <c r="BA274" s="40"/>
      <c r="BB274" s="19"/>
      <c r="BC274" s="19"/>
      <c r="BD274" s="19"/>
      <c r="BE274" s="19"/>
      <c r="BF274" s="19"/>
      <c r="BG274" s="19"/>
      <c r="BH274" s="19"/>
      <c r="BI274" s="19"/>
      <c r="BJ274" s="40"/>
      <c r="BK274" s="19"/>
      <c r="BL274" s="19"/>
      <c r="BM274" s="19"/>
      <c r="BN274" s="19"/>
      <c r="BO274" s="19"/>
      <c r="BP274" s="19"/>
      <c r="BQ274" s="19"/>
      <c r="BR274" s="19"/>
      <c r="BS274" s="40"/>
      <c r="BT274" s="19"/>
      <c r="BU274" s="19"/>
      <c r="BV274" s="19"/>
      <c r="BW274" s="19"/>
      <c r="BX274" s="19"/>
      <c r="BY274" s="19"/>
      <c r="BZ274" s="19"/>
      <c r="CA274" s="19"/>
      <c r="CB274" s="40"/>
      <c r="CC274" s="19">
        <v>1</v>
      </c>
      <c r="CD274" s="19"/>
      <c r="CE274" s="19"/>
      <c r="CF274" s="19"/>
      <c r="CG274" s="19"/>
      <c r="CH274" s="19"/>
      <c r="CI274" s="19"/>
      <c r="CJ274" s="19"/>
      <c r="CK274" s="40"/>
      <c r="CL274" s="19"/>
      <c r="CM274" s="19"/>
      <c r="CN274" s="19"/>
      <c r="CO274" s="19"/>
      <c r="CP274" s="19"/>
      <c r="CQ274" s="19"/>
      <c r="CR274" s="19"/>
      <c r="CS274" s="19"/>
      <c r="CT274" s="40"/>
      <c r="CU274" s="19"/>
      <c r="CV274" s="19"/>
      <c r="CW274" s="19"/>
      <c r="CX274" s="19"/>
      <c r="CY274" s="19"/>
      <c r="CZ274" s="19"/>
      <c r="DA274" s="19"/>
      <c r="DB274" s="19"/>
      <c r="DC274" s="19"/>
      <c r="DD274" s="40"/>
      <c r="DE274" s="19"/>
      <c r="DF274" s="19"/>
      <c r="DG274" s="19"/>
      <c r="DH274" s="19"/>
      <c r="DI274" s="19"/>
      <c r="DJ274" s="19"/>
      <c r="DK274" s="19"/>
      <c r="DL274" s="19"/>
      <c r="DM274" s="40"/>
      <c r="DN274" s="19"/>
      <c r="DO274" s="19"/>
      <c r="DP274" s="19"/>
      <c r="DQ274" s="19"/>
      <c r="DR274" s="19"/>
      <c r="DS274" s="19"/>
      <c r="DT274" s="19"/>
      <c r="DU274" s="19"/>
      <c r="DV274" s="40"/>
      <c r="DW274" s="74">
        <f ca="1" t="shared" si="187"/>
        <v>5.05</v>
      </c>
      <c r="DX274" s="44">
        <f t="shared" si="188"/>
        <v>2</v>
      </c>
      <c r="DY274" s="44">
        <f ca="1" t="shared" si="189"/>
        <v>3.05</v>
      </c>
      <c r="DZ274" s="19">
        <f t="shared" si="190"/>
        <v>0</v>
      </c>
      <c r="EA274" s="19">
        <f t="shared" si="191"/>
        <v>0</v>
      </c>
      <c r="EB274" s="45">
        <f t="shared" si="192"/>
        <v>0</v>
      </c>
      <c r="EC274" s="46">
        <f t="shared" si="193"/>
        <v>0</v>
      </c>
      <c r="ED274" s="19">
        <f t="shared" si="194"/>
        <v>0</v>
      </c>
      <c r="EE274" s="19">
        <f t="shared" si="195"/>
        <v>0</v>
      </c>
      <c r="EF274" s="19">
        <f t="shared" si="196"/>
        <v>0</v>
      </c>
      <c r="EG274" s="19">
        <f t="shared" si="197"/>
        <v>0</v>
      </c>
    </row>
    <row r="275" customFormat="1" hidden="1" customHeight="1" spans="1:137">
      <c r="A275" s="32">
        <f t="shared" si="186"/>
        <v>273</v>
      </c>
      <c r="B275" s="31" t="s">
        <v>533</v>
      </c>
      <c r="C275" s="32" t="s">
        <v>391</v>
      </c>
      <c r="D275" s="33" t="s">
        <v>392</v>
      </c>
      <c r="E275" s="33" t="s">
        <v>393</v>
      </c>
      <c r="F275" s="33" t="s">
        <v>315</v>
      </c>
      <c r="G275" s="68">
        <v>45376</v>
      </c>
      <c r="H275" s="59">
        <v>45376</v>
      </c>
      <c r="I275" s="59">
        <v>45658</v>
      </c>
      <c r="J275" s="19">
        <v>0</v>
      </c>
      <c r="K275" s="19">
        <f t="shared" si="184"/>
        <v>4</v>
      </c>
      <c r="L275" s="19">
        <v>3</v>
      </c>
      <c r="M275" s="73">
        <f t="shared" si="178"/>
        <v>1</v>
      </c>
      <c r="N275" s="19"/>
      <c r="O275" s="38">
        <v>2</v>
      </c>
      <c r="P275" s="39"/>
      <c r="Q275" s="19"/>
      <c r="R275" s="19"/>
      <c r="S275" s="19"/>
      <c r="T275" s="19"/>
      <c r="U275" s="19"/>
      <c r="V275" s="19"/>
      <c r="W275" s="40"/>
      <c r="X275" s="19"/>
      <c r="Y275" s="39"/>
      <c r="Z275" s="19"/>
      <c r="AA275" s="19"/>
      <c r="AB275" s="19"/>
      <c r="AC275" s="19"/>
      <c r="AD275" s="19"/>
      <c r="AE275" s="19"/>
      <c r="AF275" s="40"/>
      <c r="AG275" s="41">
        <f t="shared" si="185"/>
        <v>2</v>
      </c>
      <c r="AH275" s="41">
        <f t="shared" si="165"/>
        <v>-1</v>
      </c>
      <c r="AI275" s="41">
        <f t="shared" si="166"/>
        <v>-1</v>
      </c>
      <c r="AJ275" s="19">
        <v>1</v>
      </c>
      <c r="AK275" s="19"/>
      <c r="AL275" s="19"/>
      <c r="AM275" s="19"/>
      <c r="AN275" s="19"/>
      <c r="AO275" s="19"/>
      <c r="AP275" s="19"/>
      <c r="AQ275" s="19"/>
      <c r="AR275" s="40"/>
      <c r="AS275" s="19"/>
      <c r="AT275" s="19"/>
      <c r="AU275" s="19"/>
      <c r="AV275" s="19"/>
      <c r="AW275" s="19"/>
      <c r="AX275" s="19"/>
      <c r="AY275" s="19"/>
      <c r="AZ275" s="19"/>
      <c r="BA275" s="40"/>
      <c r="BB275" s="19">
        <v>1</v>
      </c>
      <c r="BC275" s="19"/>
      <c r="BD275" s="19"/>
      <c r="BE275" s="19"/>
      <c r="BF275" s="19"/>
      <c r="BG275" s="19"/>
      <c r="BH275" s="19"/>
      <c r="BI275" s="19"/>
      <c r="BJ275" s="40"/>
      <c r="BK275" s="19">
        <v>1</v>
      </c>
      <c r="BL275" s="19"/>
      <c r="BM275" s="19"/>
      <c r="BN275" s="19"/>
      <c r="BO275" s="19"/>
      <c r="BP275" s="19"/>
      <c r="BQ275" s="19"/>
      <c r="BR275" s="19"/>
      <c r="BS275" s="40"/>
      <c r="BT275" s="19">
        <v>1</v>
      </c>
      <c r="BU275" s="19">
        <v>8</v>
      </c>
      <c r="BV275" s="19"/>
      <c r="BW275" s="19"/>
      <c r="BX275" s="19"/>
      <c r="BY275" s="19"/>
      <c r="BZ275" s="19"/>
      <c r="CA275" s="19"/>
      <c r="CB275" s="40"/>
      <c r="CC275" s="19"/>
      <c r="CD275" s="19"/>
      <c r="CE275" s="19"/>
      <c r="CF275" s="19"/>
      <c r="CG275" s="19">
        <v>8</v>
      </c>
      <c r="CH275" s="19"/>
      <c r="CI275" s="19">
        <v>8</v>
      </c>
      <c r="CJ275" s="19"/>
      <c r="CK275" s="40"/>
      <c r="CL275" s="19"/>
      <c r="CM275" s="19">
        <v>11</v>
      </c>
      <c r="CN275" s="19"/>
      <c r="CO275" s="19"/>
      <c r="CP275" s="19"/>
      <c r="CQ275" s="19"/>
      <c r="CR275" s="19"/>
      <c r="CS275" s="19"/>
      <c r="CT275" s="40"/>
      <c r="CU275" s="19"/>
      <c r="CV275" s="19"/>
      <c r="CW275" s="19"/>
      <c r="CX275" s="19"/>
      <c r="CY275" s="19"/>
      <c r="CZ275" s="19"/>
      <c r="DA275" s="19"/>
      <c r="DB275" s="19"/>
      <c r="DC275" s="19"/>
      <c r="DD275" s="40"/>
      <c r="DE275" s="19"/>
      <c r="DF275" s="19">
        <v>16</v>
      </c>
      <c r="DG275" s="19"/>
      <c r="DH275" s="19"/>
      <c r="DI275" s="19"/>
      <c r="DJ275" s="19"/>
      <c r="DK275" s="19"/>
      <c r="DL275" s="19"/>
      <c r="DM275" s="40"/>
      <c r="DN275" s="19"/>
      <c r="DO275" s="19">
        <v>4.5</v>
      </c>
      <c r="DP275" s="19"/>
      <c r="DQ275" s="19"/>
      <c r="DR275" s="19"/>
      <c r="DS275" s="19"/>
      <c r="DT275" s="19"/>
      <c r="DU275" s="19"/>
      <c r="DV275" s="40"/>
      <c r="DW275" s="74">
        <f ca="1" t="shared" si="187"/>
        <v>5.05</v>
      </c>
      <c r="DX275" s="44">
        <f t="shared" si="188"/>
        <v>5</v>
      </c>
      <c r="DY275" s="44">
        <f ca="1" t="shared" si="189"/>
        <v>0.0499999999999998</v>
      </c>
      <c r="DZ275" s="19">
        <f t="shared" si="190"/>
        <v>8</v>
      </c>
      <c r="EA275" s="19">
        <f t="shared" si="191"/>
        <v>8</v>
      </c>
      <c r="EB275" s="45">
        <f t="shared" si="192"/>
        <v>0</v>
      </c>
      <c r="EC275" s="46">
        <f t="shared" si="193"/>
        <v>0</v>
      </c>
      <c r="ED275" s="19">
        <f t="shared" si="194"/>
        <v>39.5</v>
      </c>
      <c r="EE275" s="19">
        <f t="shared" si="195"/>
        <v>0</v>
      </c>
      <c r="EF275" s="19">
        <f t="shared" si="196"/>
        <v>0</v>
      </c>
      <c r="EG275" s="19">
        <f t="shared" si="197"/>
        <v>0</v>
      </c>
    </row>
    <row r="276" customFormat="1" hidden="1" customHeight="1" spans="1:137">
      <c r="A276" s="32">
        <f t="shared" si="186"/>
        <v>274</v>
      </c>
      <c r="B276" s="31" t="s">
        <v>534</v>
      </c>
      <c r="C276" s="32" t="s">
        <v>52</v>
      </c>
      <c r="D276" s="33" t="s">
        <v>119</v>
      </c>
      <c r="E276" s="33" t="s">
        <v>171</v>
      </c>
      <c r="F276" s="33" t="s">
        <v>535</v>
      </c>
      <c r="G276" s="68">
        <v>45383</v>
      </c>
      <c r="H276" s="59">
        <v>45383</v>
      </c>
      <c r="I276" s="59">
        <v>45658</v>
      </c>
      <c r="J276" s="19">
        <v>0</v>
      </c>
      <c r="K276" s="19">
        <v>3.5</v>
      </c>
      <c r="L276" s="19">
        <v>3.5</v>
      </c>
      <c r="M276" s="73">
        <f t="shared" ref="M276:M303" si="198">K276-L276</f>
        <v>0</v>
      </c>
      <c r="N276" s="19"/>
      <c r="O276" s="38">
        <v>4</v>
      </c>
      <c r="P276" s="39"/>
      <c r="Q276" s="19"/>
      <c r="R276" s="19"/>
      <c r="S276" s="19"/>
      <c r="T276" s="19"/>
      <c r="U276" s="19"/>
      <c r="V276" s="19"/>
      <c r="W276" s="40"/>
      <c r="X276" s="19">
        <v>1</v>
      </c>
      <c r="Y276" s="39">
        <v>8</v>
      </c>
      <c r="Z276" s="19"/>
      <c r="AA276" s="19"/>
      <c r="AB276" s="19">
        <v>8</v>
      </c>
      <c r="AC276" s="19"/>
      <c r="AD276" s="19">
        <v>8</v>
      </c>
      <c r="AE276" s="19"/>
      <c r="AF276" s="40"/>
      <c r="AG276" s="41">
        <f t="shared" si="185"/>
        <v>5</v>
      </c>
      <c r="AH276" s="41">
        <f t="shared" ref="AH276:AH314" si="199">M276-AG276</f>
        <v>-5</v>
      </c>
      <c r="AI276" s="41">
        <f t="shared" ref="AI276:AI314" si="200">IF(AH276&lt;0,AH276,0)</f>
        <v>-5</v>
      </c>
      <c r="AJ276" s="19"/>
      <c r="AK276" s="19"/>
      <c r="AL276" s="19"/>
      <c r="AM276" s="19"/>
      <c r="AN276" s="19"/>
      <c r="AO276" s="19"/>
      <c r="AP276" s="19">
        <v>16</v>
      </c>
      <c r="AQ276" s="19"/>
      <c r="AR276" s="40"/>
      <c r="AS276" s="19"/>
      <c r="AT276" s="19"/>
      <c r="AU276" s="19"/>
      <c r="AV276" s="19"/>
      <c r="AW276" s="19">
        <v>24</v>
      </c>
      <c r="AX276" s="19"/>
      <c r="AY276" s="19">
        <v>18.5</v>
      </c>
      <c r="AZ276" s="19"/>
      <c r="BA276" s="40"/>
      <c r="BB276" s="19"/>
      <c r="BC276" s="19"/>
      <c r="BD276" s="19"/>
      <c r="BE276" s="19"/>
      <c r="BF276" s="19">
        <v>8</v>
      </c>
      <c r="BG276" s="19"/>
      <c r="BH276" s="19">
        <v>16</v>
      </c>
      <c r="BI276" s="19"/>
      <c r="BJ276" s="40"/>
      <c r="BK276" s="19"/>
      <c r="BL276" s="19"/>
      <c r="BM276" s="19"/>
      <c r="BN276" s="19"/>
      <c r="BO276" s="19">
        <v>2</v>
      </c>
      <c r="BP276" s="19">
        <v>8</v>
      </c>
      <c r="BQ276" s="19">
        <v>8</v>
      </c>
      <c r="BR276" s="19"/>
      <c r="BS276" s="40"/>
      <c r="BT276" s="19"/>
      <c r="BU276" s="19"/>
      <c r="BV276" s="19"/>
      <c r="BW276" s="19"/>
      <c r="BX276" s="19">
        <v>8</v>
      </c>
      <c r="BY276" s="19"/>
      <c r="BZ276" s="19">
        <v>8</v>
      </c>
      <c r="CA276" s="19"/>
      <c r="CB276" s="40"/>
      <c r="CC276" s="19"/>
      <c r="CD276" s="19"/>
      <c r="CE276" s="19"/>
      <c r="CF276" s="19"/>
      <c r="CG276" s="19">
        <v>4</v>
      </c>
      <c r="CH276" s="19"/>
      <c r="CI276" s="19">
        <v>12</v>
      </c>
      <c r="CJ276" s="19"/>
      <c r="CK276" s="40"/>
      <c r="CL276" s="19"/>
      <c r="CM276" s="19"/>
      <c r="CN276" s="19"/>
      <c r="CO276" s="19"/>
      <c r="CP276" s="19">
        <v>16</v>
      </c>
      <c r="CQ276" s="19"/>
      <c r="CR276" s="19">
        <v>8</v>
      </c>
      <c r="CS276" s="19"/>
      <c r="CT276" s="40"/>
      <c r="CU276" s="19"/>
      <c r="CV276" s="19"/>
      <c r="CW276" s="19"/>
      <c r="CX276" s="19"/>
      <c r="CY276" s="19"/>
      <c r="CZ276" s="19"/>
      <c r="DA276" s="19"/>
      <c r="DB276" s="19">
        <v>17</v>
      </c>
      <c r="DC276" s="19"/>
      <c r="DD276" s="40"/>
      <c r="DE276" s="19"/>
      <c r="DF276" s="19"/>
      <c r="DG276" s="19"/>
      <c r="DH276" s="19"/>
      <c r="DI276" s="19"/>
      <c r="DJ276" s="19">
        <v>20</v>
      </c>
      <c r="DK276" s="19">
        <v>7</v>
      </c>
      <c r="DL276" s="19"/>
      <c r="DM276" s="40"/>
      <c r="DN276" s="19"/>
      <c r="DO276" s="19"/>
      <c r="DP276" s="19"/>
      <c r="DQ276" s="19"/>
      <c r="DR276" s="19"/>
      <c r="DS276" s="19">
        <v>33</v>
      </c>
      <c r="DT276" s="19"/>
      <c r="DU276" s="19"/>
      <c r="DV276" s="40"/>
      <c r="DW276" s="74">
        <f ca="1" t="shared" si="187"/>
        <v>5.05</v>
      </c>
      <c r="DX276" s="44">
        <f t="shared" si="188"/>
        <v>5</v>
      </c>
      <c r="DY276" s="44">
        <f ca="1" t="shared" si="189"/>
        <v>0.0499999999999998</v>
      </c>
      <c r="DZ276" s="19">
        <f t="shared" si="190"/>
        <v>179.5</v>
      </c>
      <c r="EA276" s="19">
        <f t="shared" si="191"/>
        <v>70</v>
      </c>
      <c r="EB276" s="45">
        <f t="shared" si="192"/>
        <v>48.5</v>
      </c>
      <c r="EC276" s="46">
        <f t="shared" si="193"/>
        <v>61</v>
      </c>
      <c r="ED276" s="19">
        <f t="shared" si="194"/>
        <v>8</v>
      </c>
      <c r="EE276" s="19">
        <f t="shared" si="195"/>
        <v>0</v>
      </c>
      <c r="EF276" s="19">
        <f t="shared" si="196"/>
        <v>0</v>
      </c>
      <c r="EG276" s="19">
        <f t="shared" si="197"/>
        <v>0</v>
      </c>
    </row>
    <row r="277" customFormat="1" customHeight="1" spans="1:137">
      <c r="A277" s="32">
        <f t="shared" si="186"/>
        <v>275</v>
      </c>
      <c r="B277" s="31" t="s">
        <v>536</v>
      </c>
      <c r="C277" s="32" t="s">
        <v>286</v>
      </c>
      <c r="D277" s="33" t="s">
        <v>305</v>
      </c>
      <c r="E277" s="33" t="s">
        <v>54</v>
      </c>
      <c r="F277" s="33" t="s">
        <v>315</v>
      </c>
      <c r="G277" s="68">
        <v>45383</v>
      </c>
      <c r="H277" s="59">
        <v>45383</v>
      </c>
      <c r="I277" s="59">
        <v>45658</v>
      </c>
      <c r="J277" s="19">
        <v>0</v>
      </c>
      <c r="K277" s="19">
        <v>3.5</v>
      </c>
      <c r="L277" s="19">
        <v>1</v>
      </c>
      <c r="M277" s="73">
        <f t="shared" si="198"/>
        <v>2.5</v>
      </c>
      <c r="N277" s="19"/>
      <c r="O277" s="38">
        <v>2.5</v>
      </c>
      <c r="P277" s="39"/>
      <c r="Q277" s="19"/>
      <c r="R277" s="19"/>
      <c r="S277" s="19"/>
      <c r="T277" s="19"/>
      <c r="U277" s="19"/>
      <c r="V277" s="19"/>
      <c r="W277" s="40"/>
      <c r="X277" s="19">
        <v>1</v>
      </c>
      <c r="Y277" s="39"/>
      <c r="Z277" s="19"/>
      <c r="AA277" s="19"/>
      <c r="AB277" s="19"/>
      <c r="AC277" s="19"/>
      <c r="AD277" s="19"/>
      <c r="AE277" s="19"/>
      <c r="AF277" s="40"/>
      <c r="AG277" s="41">
        <f t="shared" si="185"/>
        <v>3.5</v>
      </c>
      <c r="AH277" s="41">
        <f t="shared" si="199"/>
        <v>-1</v>
      </c>
      <c r="AI277" s="41">
        <f t="shared" si="200"/>
        <v>-1</v>
      </c>
      <c r="AJ277" s="19">
        <v>1</v>
      </c>
      <c r="AK277" s="19"/>
      <c r="AL277" s="19"/>
      <c r="AM277" s="19"/>
      <c r="AN277" s="19"/>
      <c r="AO277" s="19"/>
      <c r="AP277" s="19"/>
      <c r="AQ277" s="19"/>
      <c r="AR277" s="40"/>
      <c r="AS277" s="19"/>
      <c r="AT277" s="19"/>
      <c r="AU277" s="19"/>
      <c r="AV277" s="19"/>
      <c r="AW277" s="19"/>
      <c r="AX277" s="19"/>
      <c r="AY277" s="19"/>
      <c r="AZ277" s="19"/>
      <c r="BA277" s="40"/>
      <c r="BB277" s="19"/>
      <c r="BC277" s="19"/>
      <c r="BD277" s="19"/>
      <c r="BE277" s="19"/>
      <c r="BF277" s="19"/>
      <c r="BG277" s="19"/>
      <c r="BH277" s="19"/>
      <c r="BI277" s="19"/>
      <c r="BJ277" s="40"/>
      <c r="BK277" s="19"/>
      <c r="BL277" s="19"/>
      <c r="BM277" s="19"/>
      <c r="BN277" s="19"/>
      <c r="BO277" s="19">
        <v>5</v>
      </c>
      <c r="BP277" s="19"/>
      <c r="BQ277" s="19">
        <v>8</v>
      </c>
      <c r="BR277" s="19"/>
      <c r="BS277" s="40"/>
      <c r="BT277" s="19">
        <v>1</v>
      </c>
      <c r="BU277" s="19"/>
      <c r="BV277" s="19"/>
      <c r="BW277" s="19"/>
      <c r="BX277" s="19"/>
      <c r="BY277" s="19"/>
      <c r="BZ277" s="19"/>
      <c r="CA277" s="19"/>
      <c r="CB277" s="40"/>
      <c r="CC277" s="19">
        <v>1</v>
      </c>
      <c r="CD277" s="19"/>
      <c r="CE277" s="19"/>
      <c r="CF277" s="19"/>
      <c r="CG277" s="19"/>
      <c r="CH277" s="19"/>
      <c r="CI277" s="19"/>
      <c r="CJ277" s="19"/>
      <c r="CK277" s="40"/>
      <c r="CL277" s="19">
        <v>1</v>
      </c>
      <c r="CM277" s="19"/>
      <c r="CN277" s="19"/>
      <c r="CO277" s="19"/>
      <c r="CP277" s="19"/>
      <c r="CQ277" s="19"/>
      <c r="CR277" s="19"/>
      <c r="CS277" s="19"/>
      <c r="CT277" s="40"/>
      <c r="CU277" s="19"/>
      <c r="CV277" s="19"/>
      <c r="CW277" s="19"/>
      <c r="CX277" s="19"/>
      <c r="CY277" s="19"/>
      <c r="CZ277" s="19" t="s">
        <v>60</v>
      </c>
      <c r="DA277" s="19"/>
      <c r="DB277" s="19">
        <v>8</v>
      </c>
      <c r="DC277" s="19"/>
      <c r="DD277" s="40"/>
      <c r="DE277" s="19"/>
      <c r="DF277" s="19"/>
      <c r="DG277" s="19"/>
      <c r="DH277" s="19"/>
      <c r="DI277" s="19"/>
      <c r="DJ277" s="19"/>
      <c r="DK277" s="19"/>
      <c r="DL277" s="19"/>
      <c r="DM277" s="40"/>
      <c r="DN277" s="19"/>
      <c r="DO277" s="19"/>
      <c r="DP277" s="19"/>
      <c r="DQ277" s="19"/>
      <c r="DR277" s="19"/>
      <c r="DS277" s="19"/>
      <c r="DT277" s="19"/>
      <c r="DU277" s="19"/>
      <c r="DV277" s="40"/>
      <c r="DW277" s="74">
        <f ca="1" t="shared" si="187"/>
        <v>5.05</v>
      </c>
      <c r="DX277" s="44">
        <f t="shared" si="188"/>
        <v>5</v>
      </c>
      <c r="DY277" s="44">
        <f ca="1" t="shared" si="189"/>
        <v>0.0499999999999998</v>
      </c>
      <c r="DZ277" s="19">
        <f t="shared" si="190"/>
        <v>16</v>
      </c>
      <c r="EA277" s="19">
        <f t="shared" si="191"/>
        <v>13</v>
      </c>
      <c r="EB277" s="45">
        <f t="shared" si="192"/>
        <v>3</v>
      </c>
      <c r="EC277" s="46">
        <f t="shared" si="193"/>
        <v>0</v>
      </c>
      <c r="ED277" s="19">
        <f t="shared" si="194"/>
        <v>0</v>
      </c>
      <c r="EE277" s="19">
        <f t="shared" si="195"/>
        <v>0</v>
      </c>
      <c r="EF277" s="19">
        <f t="shared" si="196"/>
        <v>0</v>
      </c>
      <c r="EG277" s="19">
        <f t="shared" si="197"/>
        <v>0</v>
      </c>
    </row>
    <row r="278" customFormat="1" customHeight="1" spans="1:137">
      <c r="A278" s="32">
        <f t="shared" si="186"/>
        <v>276</v>
      </c>
      <c r="B278" s="31" t="s">
        <v>537</v>
      </c>
      <c r="C278" s="32" t="s">
        <v>286</v>
      </c>
      <c r="D278" s="33" t="s">
        <v>305</v>
      </c>
      <c r="E278" s="33" t="s">
        <v>54</v>
      </c>
      <c r="F278" s="33" t="s">
        <v>315</v>
      </c>
      <c r="G278" s="68">
        <v>45383</v>
      </c>
      <c r="H278" s="59">
        <v>45383</v>
      </c>
      <c r="I278" s="59">
        <v>45658</v>
      </c>
      <c r="J278" s="19">
        <v>0</v>
      </c>
      <c r="K278" s="19">
        <v>3.5</v>
      </c>
      <c r="L278" s="19">
        <v>1</v>
      </c>
      <c r="M278" s="73">
        <f t="shared" si="198"/>
        <v>2.5</v>
      </c>
      <c r="N278" s="19"/>
      <c r="O278" s="38">
        <v>3</v>
      </c>
      <c r="P278" s="39"/>
      <c r="Q278" s="19"/>
      <c r="R278" s="19"/>
      <c r="S278" s="19"/>
      <c r="T278" s="19"/>
      <c r="U278" s="19"/>
      <c r="V278" s="19"/>
      <c r="W278" s="40"/>
      <c r="X278" s="19">
        <v>2</v>
      </c>
      <c r="Y278" s="39"/>
      <c r="Z278" s="19"/>
      <c r="AA278" s="19"/>
      <c r="AB278" s="19"/>
      <c r="AC278" s="19"/>
      <c r="AD278" s="19"/>
      <c r="AE278" s="19"/>
      <c r="AF278" s="40"/>
      <c r="AG278" s="41">
        <f t="shared" si="185"/>
        <v>5</v>
      </c>
      <c r="AH278" s="41">
        <f t="shared" si="199"/>
        <v>-2.5</v>
      </c>
      <c r="AI278" s="41">
        <f t="shared" si="200"/>
        <v>-2.5</v>
      </c>
      <c r="AJ278" s="19">
        <v>1</v>
      </c>
      <c r="AK278" s="19"/>
      <c r="AL278" s="19"/>
      <c r="AM278" s="19"/>
      <c r="AN278" s="19"/>
      <c r="AO278" s="19"/>
      <c r="AP278" s="19"/>
      <c r="AQ278" s="19"/>
      <c r="AR278" s="40"/>
      <c r="AS278" s="19"/>
      <c r="AT278" s="19"/>
      <c r="AU278" s="19"/>
      <c r="AV278" s="19"/>
      <c r="AW278" s="19">
        <v>8</v>
      </c>
      <c r="AX278" s="19"/>
      <c r="AY278" s="19">
        <v>8</v>
      </c>
      <c r="AZ278" s="19"/>
      <c r="BA278" s="40"/>
      <c r="BB278" s="19">
        <v>1</v>
      </c>
      <c r="BC278" s="19"/>
      <c r="BD278" s="19"/>
      <c r="BE278" s="19"/>
      <c r="BF278" s="19"/>
      <c r="BG278" s="19"/>
      <c r="BH278" s="19"/>
      <c r="BI278" s="19"/>
      <c r="BJ278" s="40"/>
      <c r="BK278" s="19"/>
      <c r="BL278" s="19"/>
      <c r="BM278" s="19"/>
      <c r="BN278" s="19"/>
      <c r="BO278" s="19"/>
      <c r="BP278" s="19"/>
      <c r="BQ278" s="19"/>
      <c r="BR278" s="19"/>
      <c r="BS278" s="40"/>
      <c r="BT278" s="19"/>
      <c r="BU278" s="19"/>
      <c r="BV278" s="19"/>
      <c r="BW278" s="19"/>
      <c r="BX278" s="19"/>
      <c r="BY278" s="19"/>
      <c r="BZ278" s="19"/>
      <c r="CA278" s="19"/>
      <c r="CB278" s="40"/>
      <c r="CC278" s="19"/>
      <c r="CD278" s="19"/>
      <c r="CE278" s="19"/>
      <c r="CF278" s="19"/>
      <c r="CG278" s="19"/>
      <c r="CH278" s="19"/>
      <c r="CI278" s="19"/>
      <c r="CJ278" s="19"/>
      <c r="CK278" s="40"/>
      <c r="CL278" s="19"/>
      <c r="CM278" s="19"/>
      <c r="CN278" s="19"/>
      <c r="CO278" s="19"/>
      <c r="CP278" s="19">
        <v>4</v>
      </c>
      <c r="CQ278" s="19"/>
      <c r="CR278" s="19">
        <v>4</v>
      </c>
      <c r="CS278" s="19"/>
      <c r="CT278" s="40"/>
      <c r="CU278" s="19"/>
      <c r="CV278" s="19"/>
      <c r="CW278" s="19"/>
      <c r="CX278" s="19"/>
      <c r="CY278" s="19"/>
      <c r="CZ278" s="19"/>
      <c r="DA278" s="19"/>
      <c r="DB278" s="19"/>
      <c r="DC278" s="19"/>
      <c r="DD278" s="40"/>
      <c r="DE278" s="19"/>
      <c r="DF278" s="19"/>
      <c r="DG278" s="19"/>
      <c r="DH278" s="19"/>
      <c r="DI278" s="19"/>
      <c r="DJ278" s="19"/>
      <c r="DK278" s="19"/>
      <c r="DL278" s="19"/>
      <c r="DM278" s="40"/>
      <c r="DN278" s="19">
        <v>0.5</v>
      </c>
      <c r="DO278" s="19"/>
      <c r="DP278" s="19"/>
      <c r="DQ278" s="19"/>
      <c r="DR278" s="19">
        <v>8</v>
      </c>
      <c r="DS278" s="19"/>
      <c r="DT278" s="19">
        <v>8</v>
      </c>
      <c r="DU278" s="19"/>
      <c r="DV278" s="40"/>
      <c r="DW278" s="74">
        <f ca="1" t="shared" si="187"/>
        <v>5.05</v>
      </c>
      <c r="DX278" s="44">
        <f t="shared" si="188"/>
        <v>5</v>
      </c>
      <c r="DY278" s="44">
        <f ca="1" t="shared" si="189"/>
        <v>0.0499999999999998</v>
      </c>
      <c r="DZ278" s="19">
        <f t="shared" si="190"/>
        <v>20</v>
      </c>
      <c r="EA278" s="19">
        <f t="shared" si="191"/>
        <v>20</v>
      </c>
      <c r="EB278" s="45">
        <f t="shared" si="192"/>
        <v>0</v>
      </c>
      <c r="EC278" s="46">
        <f t="shared" si="193"/>
        <v>0</v>
      </c>
      <c r="ED278" s="19">
        <f t="shared" si="194"/>
        <v>0</v>
      </c>
      <c r="EE278" s="19">
        <f t="shared" si="195"/>
        <v>0</v>
      </c>
      <c r="EF278" s="19">
        <f t="shared" si="196"/>
        <v>0</v>
      </c>
      <c r="EG278" s="19">
        <f t="shared" si="197"/>
        <v>0</v>
      </c>
    </row>
    <row r="279" customFormat="1" hidden="1" customHeight="1" spans="1:137">
      <c r="A279" s="32">
        <f t="shared" si="186"/>
        <v>277</v>
      </c>
      <c r="B279" s="31" t="s">
        <v>538</v>
      </c>
      <c r="C279" s="32" t="s">
        <v>404</v>
      </c>
      <c r="D279" s="33" t="s">
        <v>527</v>
      </c>
      <c r="E279" s="33" t="s">
        <v>54</v>
      </c>
      <c r="F279" s="33" t="s">
        <v>315</v>
      </c>
      <c r="G279" s="68">
        <v>45389</v>
      </c>
      <c r="H279" s="59">
        <v>45389</v>
      </c>
      <c r="I279" s="59">
        <v>45658</v>
      </c>
      <c r="J279" s="19">
        <v>0</v>
      </c>
      <c r="K279" s="19">
        <v>3.5</v>
      </c>
      <c r="L279" s="19">
        <v>0</v>
      </c>
      <c r="M279" s="73">
        <f t="shared" si="198"/>
        <v>3.5</v>
      </c>
      <c r="N279" s="19"/>
      <c r="O279" s="38">
        <v>3</v>
      </c>
      <c r="P279" s="39">
        <v>18</v>
      </c>
      <c r="Q279" s="19"/>
      <c r="R279" s="19"/>
      <c r="S279" s="19"/>
      <c r="T279" s="19"/>
      <c r="U279" s="19">
        <v>8</v>
      </c>
      <c r="V279" s="19"/>
      <c r="W279" s="40"/>
      <c r="X279" s="19">
        <v>0.5</v>
      </c>
      <c r="Y279" s="39">
        <v>3</v>
      </c>
      <c r="Z279" s="19"/>
      <c r="AA279" s="19"/>
      <c r="AB279" s="19">
        <v>16</v>
      </c>
      <c r="AC279" s="19"/>
      <c r="AD279" s="19">
        <v>8</v>
      </c>
      <c r="AE279" s="19"/>
      <c r="AF279" s="40"/>
      <c r="AG279" s="41">
        <f t="shared" si="185"/>
        <v>3.5</v>
      </c>
      <c r="AH279" s="41">
        <f t="shared" si="199"/>
        <v>0</v>
      </c>
      <c r="AI279" s="41">
        <f t="shared" si="200"/>
        <v>0</v>
      </c>
      <c r="AJ279" s="19"/>
      <c r="AK279" s="19">
        <v>10</v>
      </c>
      <c r="AL279" s="19"/>
      <c r="AM279" s="19"/>
      <c r="AN279" s="19">
        <v>8</v>
      </c>
      <c r="AO279" s="19"/>
      <c r="AP279" s="19">
        <v>8</v>
      </c>
      <c r="AQ279" s="19"/>
      <c r="AR279" s="40"/>
      <c r="AS279" s="19"/>
      <c r="AT279" s="19">
        <v>10.5</v>
      </c>
      <c r="AU279" s="19">
        <v>0.5</v>
      </c>
      <c r="AV279" s="19"/>
      <c r="AW279" s="19"/>
      <c r="AX279" s="19"/>
      <c r="AY279" s="19"/>
      <c r="AZ279" s="19"/>
      <c r="BA279" s="40"/>
      <c r="BB279" s="19"/>
      <c r="BC279" s="19">
        <v>6</v>
      </c>
      <c r="BD279" s="19"/>
      <c r="BE279" s="19"/>
      <c r="BF279" s="19">
        <v>12</v>
      </c>
      <c r="BG279" s="19"/>
      <c r="BH279" s="19">
        <v>12</v>
      </c>
      <c r="BI279" s="19"/>
      <c r="BJ279" s="40"/>
      <c r="BK279" s="19"/>
      <c r="BL279" s="19">
        <v>1</v>
      </c>
      <c r="BM279" s="19"/>
      <c r="BN279" s="19"/>
      <c r="BO279" s="19">
        <v>29</v>
      </c>
      <c r="BP279" s="19"/>
      <c r="BQ279" s="19">
        <v>38</v>
      </c>
      <c r="BR279" s="19"/>
      <c r="BS279" s="40"/>
      <c r="BT279" s="19"/>
      <c r="BU279" s="19">
        <v>2</v>
      </c>
      <c r="BV279" s="19"/>
      <c r="BW279" s="19"/>
      <c r="BX279" s="19">
        <v>25</v>
      </c>
      <c r="BY279" s="19"/>
      <c r="BZ279" s="19">
        <v>16</v>
      </c>
      <c r="CA279" s="19"/>
      <c r="CB279" s="40"/>
      <c r="CC279" s="19"/>
      <c r="CD279" s="19"/>
      <c r="CE279" s="19"/>
      <c r="CF279" s="19"/>
      <c r="CG279" s="19">
        <v>4</v>
      </c>
      <c r="CH279" s="19"/>
      <c r="CI279" s="19">
        <v>4</v>
      </c>
      <c r="CJ279" s="19"/>
      <c r="CK279" s="40"/>
      <c r="CL279" s="19"/>
      <c r="CM279" s="19">
        <v>15</v>
      </c>
      <c r="CN279" s="19"/>
      <c r="CO279" s="19"/>
      <c r="CP279" s="19">
        <v>10</v>
      </c>
      <c r="CQ279" s="19"/>
      <c r="CR279" s="19">
        <v>10</v>
      </c>
      <c r="CS279" s="19"/>
      <c r="CT279" s="40"/>
      <c r="CU279" s="19"/>
      <c r="CV279" s="19" t="s">
        <v>70</v>
      </c>
      <c r="CW279" s="19" t="s">
        <v>142</v>
      </c>
      <c r="CX279" s="19"/>
      <c r="CY279" s="19"/>
      <c r="CZ279" s="19"/>
      <c r="DA279" s="19"/>
      <c r="DB279" s="19"/>
      <c r="DC279" s="19"/>
      <c r="DD279" s="40"/>
      <c r="DE279" s="19"/>
      <c r="DF279" s="19">
        <v>18</v>
      </c>
      <c r="DG279" s="19"/>
      <c r="DH279" s="19"/>
      <c r="DI279" s="19">
        <v>8</v>
      </c>
      <c r="DJ279" s="19"/>
      <c r="DK279" s="19">
        <v>8</v>
      </c>
      <c r="DL279" s="19"/>
      <c r="DM279" s="40"/>
      <c r="DN279" s="19"/>
      <c r="DO279" s="19">
        <v>8</v>
      </c>
      <c r="DP279" s="19"/>
      <c r="DQ279" s="19"/>
      <c r="DR279" s="19">
        <v>6</v>
      </c>
      <c r="DS279" s="19"/>
      <c r="DT279" s="19">
        <v>6</v>
      </c>
      <c r="DU279" s="19"/>
      <c r="DV279" s="40"/>
      <c r="DW279" s="74">
        <f ca="1" t="shared" si="187"/>
        <v>5.05</v>
      </c>
      <c r="DX279" s="44">
        <f t="shared" si="188"/>
        <v>4</v>
      </c>
      <c r="DY279" s="44">
        <f ca="1" t="shared" si="189"/>
        <v>1.05</v>
      </c>
      <c r="DZ279" s="19">
        <f t="shared" si="190"/>
        <v>118</v>
      </c>
      <c r="EA279" s="19">
        <f t="shared" si="191"/>
        <v>118</v>
      </c>
      <c r="EB279" s="45">
        <f t="shared" si="192"/>
        <v>0</v>
      </c>
      <c r="EC279" s="46">
        <f t="shared" si="193"/>
        <v>0</v>
      </c>
      <c r="ED279" s="19">
        <f t="shared" si="194"/>
        <v>96.5</v>
      </c>
      <c r="EE279" s="19">
        <f t="shared" si="195"/>
        <v>0.5</v>
      </c>
      <c r="EF279" s="19">
        <f t="shared" si="196"/>
        <v>0</v>
      </c>
      <c r="EG279" s="19">
        <f t="shared" si="197"/>
        <v>0</v>
      </c>
    </row>
    <row r="280" customFormat="1" hidden="1" customHeight="1" spans="1:137">
      <c r="A280" s="32">
        <f t="shared" ref="A280:A293" si="201">ROW()-2</f>
        <v>278</v>
      </c>
      <c r="B280" s="31" t="s">
        <v>539</v>
      </c>
      <c r="C280" s="32" t="s">
        <v>52</v>
      </c>
      <c r="D280" s="33" t="s">
        <v>233</v>
      </c>
      <c r="E280" s="33" t="s">
        <v>262</v>
      </c>
      <c r="F280" s="33" t="s">
        <v>240</v>
      </c>
      <c r="G280" s="68">
        <v>45392</v>
      </c>
      <c r="H280" s="59">
        <v>45392</v>
      </c>
      <c r="I280" s="59">
        <v>45658</v>
      </c>
      <c r="J280" s="19">
        <v>0</v>
      </c>
      <c r="K280" s="19">
        <v>3.5</v>
      </c>
      <c r="L280" s="19">
        <v>3.5</v>
      </c>
      <c r="M280" s="73">
        <f t="shared" si="198"/>
        <v>0</v>
      </c>
      <c r="N280" s="19"/>
      <c r="O280" s="38">
        <v>2</v>
      </c>
      <c r="P280" s="39"/>
      <c r="Q280" s="19"/>
      <c r="R280" s="19"/>
      <c r="S280" s="19">
        <v>8</v>
      </c>
      <c r="T280" s="19"/>
      <c r="U280" s="19">
        <v>8</v>
      </c>
      <c r="V280" s="19"/>
      <c r="W280" s="40"/>
      <c r="X280" s="19">
        <v>1</v>
      </c>
      <c r="Y280" s="39"/>
      <c r="Z280" s="19"/>
      <c r="AA280" s="19"/>
      <c r="AB280" s="19"/>
      <c r="AC280" s="19"/>
      <c r="AD280" s="19"/>
      <c r="AE280" s="19"/>
      <c r="AF280" s="40"/>
      <c r="AG280" s="41">
        <f t="shared" si="185"/>
        <v>3</v>
      </c>
      <c r="AH280" s="41">
        <f t="shared" si="199"/>
        <v>-3</v>
      </c>
      <c r="AI280" s="41">
        <f t="shared" si="200"/>
        <v>-3</v>
      </c>
      <c r="AJ280" s="19"/>
      <c r="AK280" s="19">
        <v>3</v>
      </c>
      <c r="AL280" s="19"/>
      <c r="AM280" s="19"/>
      <c r="AN280" s="19"/>
      <c r="AO280" s="19"/>
      <c r="AP280" s="19"/>
      <c r="AQ280" s="19"/>
      <c r="AR280" s="40"/>
      <c r="AS280" s="19">
        <v>1</v>
      </c>
      <c r="AT280" s="19">
        <v>1</v>
      </c>
      <c r="AU280" s="19"/>
      <c r="AV280" s="19"/>
      <c r="AW280" s="19"/>
      <c r="AX280" s="19"/>
      <c r="AY280" s="19"/>
      <c r="AZ280" s="19"/>
      <c r="BA280" s="40"/>
      <c r="BB280" s="19"/>
      <c r="BC280" s="19"/>
      <c r="BD280" s="19"/>
      <c r="BE280" s="19"/>
      <c r="BF280" s="19"/>
      <c r="BG280" s="19"/>
      <c r="BH280" s="19"/>
      <c r="BI280" s="19"/>
      <c r="BJ280" s="40"/>
      <c r="BK280" s="19"/>
      <c r="BL280" s="19"/>
      <c r="BM280" s="19"/>
      <c r="BN280" s="19"/>
      <c r="BO280" s="19"/>
      <c r="BP280" s="19"/>
      <c r="BQ280" s="19"/>
      <c r="BR280" s="19"/>
      <c r="BS280" s="40"/>
      <c r="BT280" s="19">
        <v>1</v>
      </c>
      <c r="BU280" s="19">
        <v>32</v>
      </c>
      <c r="BV280" s="19"/>
      <c r="BW280" s="19"/>
      <c r="BX280" s="19"/>
      <c r="BY280" s="19"/>
      <c r="BZ280" s="19"/>
      <c r="CA280" s="19"/>
      <c r="CB280" s="40"/>
      <c r="CC280" s="19"/>
      <c r="CD280" s="19">
        <v>24</v>
      </c>
      <c r="CE280" s="19"/>
      <c r="CF280" s="19"/>
      <c r="CG280" s="19"/>
      <c r="CH280" s="19"/>
      <c r="CI280" s="19"/>
      <c r="CJ280" s="19"/>
      <c r="CK280" s="40"/>
      <c r="CL280" s="19"/>
      <c r="CM280" s="19">
        <v>53</v>
      </c>
      <c r="CN280" s="19"/>
      <c r="CO280" s="19"/>
      <c r="CP280" s="19"/>
      <c r="CQ280" s="19"/>
      <c r="CR280" s="19"/>
      <c r="CS280" s="19"/>
      <c r="CT280" s="40"/>
      <c r="CU280" s="19"/>
      <c r="CV280" s="19"/>
      <c r="CW280" s="19">
        <v>24</v>
      </c>
      <c r="CX280" s="19"/>
      <c r="CY280" s="19"/>
      <c r="CZ280" s="19">
        <v>8</v>
      </c>
      <c r="DA280" s="19"/>
      <c r="DB280" s="19">
        <v>8</v>
      </c>
      <c r="DC280" s="19"/>
      <c r="DD280" s="40"/>
      <c r="DE280" s="19"/>
      <c r="DF280" s="19">
        <v>8</v>
      </c>
      <c r="DG280" s="19"/>
      <c r="DH280" s="19"/>
      <c r="DI280" s="19"/>
      <c r="DJ280" s="19"/>
      <c r="DK280" s="19"/>
      <c r="DL280" s="19"/>
      <c r="DM280" s="40"/>
      <c r="DN280" s="19"/>
      <c r="DO280" s="19">
        <v>8</v>
      </c>
      <c r="DP280" s="19">
        <v>2</v>
      </c>
      <c r="DQ280" s="19"/>
      <c r="DR280" s="19"/>
      <c r="DS280" s="19"/>
      <c r="DT280" s="19"/>
      <c r="DU280" s="19"/>
      <c r="DV280" s="40"/>
      <c r="DW280" s="74">
        <f ca="1" t="shared" si="187"/>
        <v>5.05</v>
      </c>
      <c r="DX280" s="44">
        <f t="shared" si="188"/>
        <v>5</v>
      </c>
      <c r="DY280" s="44">
        <f ca="1" t="shared" si="189"/>
        <v>0.0499999999999998</v>
      </c>
      <c r="DZ280" s="19">
        <f t="shared" si="190"/>
        <v>16</v>
      </c>
      <c r="EA280" s="19">
        <f t="shared" si="191"/>
        <v>16</v>
      </c>
      <c r="EB280" s="45">
        <f t="shared" si="192"/>
        <v>0</v>
      </c>
      <c r="EC280" s="46">
        <f t="shared" si="193"/>
        <v>0</v>
      </c>
      <c r="ED280" s="19">
        <f t="shared" si="194"/>
        <v>153</v>
      </c>
      <c r="EE280" s="19">
        <f t="shared" si="195"/>
        <v>2</v>
      </c>
      <c r="EF280" s="19">
        <f t="shared" si="196"/>
        <v>0</v>
      </c>
      <c r="EG280" s="19">
        <f t="shared" si="197"/>
        <v>0</v>
      </c>
    </row>
    <row r="281" customFormat="1" hidden="1" customHeight="1" spans="1:137">
      <c r="A281" s="32">
        <f t="shared" si="201"/>
        <v>279</v>
      </c>
      <c r="B281" s="31" t="s">
        <v>540</v>
      </c>
      <c r="C281" s="32" t="s">
        <v>52</v>
      </c>
      <c r="D281" s="33" t="s">
        <v>57</v>
      </c>
      <c r="E281" s="33" t="s">
        <v>54</v>
      </c>
      <c r="F281" s="33" t="s">
        <v>58</v>
      </c>
      <c r="G281" s="68">
        <v>45397</v>
      </c>
      <c r="H281" s="59">
        <v>45397</v>
      </c>
      <c r="I281" s="59">
        <v>45658</v>
      </c>
      <c r="J281" s="19">
        <v>0</v>
      </c>
      <c r="K281" s="19">
        <v>3.5</v>
      </c>
      <c r="L281" s="19">
        <v>3.5</v>
      </c>
      <c r="M281" s="73">
        <f t="shared" si="198"/>
        <v>0</v>
      </c>
      <c r="N281" s="19"/>
      <c r="O281" s="38">
        <v>2.5</v>
      </c>
      <c r="P281" s="39"/>
      <c r="Q281" s="19"/>
      <c r="R281" s="19"/>
      <c r="S281" s="19">
        <v>7.5</v>
      </c>
      <c r="T281" s="19"/>
      <c r="U281" s="19">
        <v>7.5</v>
      </c>
      <c r="V281" s="19"/>
      <c r="W281" s="40"/>
      <c r="X281" s="19">
        <v>1</v>
      </c>
      <c r="Y281" s="39"/>
      <c r="Z281" s="19"/>
      <c r="AA281" s="19"/>
      <c r="AB281" s="19"/>
      <c r="AC281" s="19"/>
      <c r="AD281" s="19"/>
      <c r="AE281" s="19"/>
      <c r="AF281" s="40"/>
      <c r="AG281" s="41">
        <f t="shared" si="185"/>
        <v>3.5</v>
      </c>
      <c r="AH281" s="41">
        <f t="shared" si="199"/>
        <v>-3.5</v>
      </c>
      <c r="AI281" s="41">
        <f t="shared" si="200"/>
        <v>-3.5</v>
      </c>
      <c r="AJ281" s="19">
        <v>1</v>
      </c>
      <c r="AK281" s="19"/>
      <c r="AL281" s="19"/>
      <c r="AM281" s="19"/>
      <c r="AN281" s="19"/>
      <c r="AO281" s="19"/>
      <c r="AP281" s="19"/>
      <c r="AQ281" s="19"/>
      <c r="AR281" s="40"/>
      <c r="AS281" s="19"/>
      <c r="AT281" s="19">
        <v>16</v>
      </c>
      <c r="AU281" s="19"/>
      <c r="AV281" s="19"/>
      <c r="AW281" s="19"/>
      <c r="AX281" s="19"/>
      <c r="AY281" s="19"/>
      <c r="AZ281" s="19"/>
      <c r="BA281" s="40"/>
      <c r="BB281" s="19"/>
      <c r="BC281" s="19">
        <v>16</v>
      </c>
      <c r="BD281" s="19"/>
      <c r="BE281" s="19"/>
      <c r="BF281" s="19"/>
      <c r="BG281" s="19"/>
      <c r="BH281" s="19"/>
      <c r="BI281" s="19"/>
      <c r="BJ281" s="40"/>
      <c r="BK281" s="19"/>
      <c r="BL281" s="19"/>
      <c r="BM281" s="19">
        <v>1</v>
      </c>
      <c r="BN281" s="19"/>
      <c r="BO281" s="19"/>
      <c r="BP281" s="19"/>
      <c r="BQ281" s="19"/>
      <c r="BR281" s="19"/>
      <c r="BS281" s="40"/>
      <c r="BT281" s="19"/>
      <c r="BU281" s="19">
        <v>8</v>
      </c>
      <c r="BV281" s="19"/>
      <c r="BW281" s="19"/>
      <c r="BX281" s="19"/>
      <c r="BY281" s="19"/>
      <c r="BZ281" s="19"/>
      <c r="CA281" s="19"/>
      <c r="CB281" s="40"/>
      <c r="CC281" s="19"/>
      <c r="CD281" s="19"/>
      <c r="CE281" s="19"/>
      <c r="CF281" s="19"/>
      <c r="CG281" s="19"/>
      <c r="CH281" s="19"/>
      <c r="CI281" s="19"/>
      <c r="CJ281" s="19"/>
      <c r="CK281" s="40"/>
      <c r="CL281" s="19"/>
      <c r="CM281" s="19">
        <v>1</v>
      </c>
      <c r="CN281" s="19"/>
      <c r="CO281" s="19"/>
      <c r="CP281" s="19"/>
      <c r="CQ281" s="19"/>
      <c r="CR281" s="19"/>
      <c r="CS281" s="19"/>
      <c r="CT281" s="40"/>
      <c r="CU281" s="19"/>
      <c r="CV281" s="19"/>
      <c r="CW281" s="19" t="s">
        <v>60</v>
      </c>
      <c r="CX281" s="19"/>
      <c r="CY281" s="19"/>
      <c r="CZ281" s="19"/>
      <c r="DA281" s="19"/>
      <c r="DB281" s="19"/>
      <c r="DC281" s="19"/>
      <c r="DD281" s="40"/>
      <c r="DE281" s="19">
        <v>0.5</v>
      </c>
      <c r="DF281" s="19">
        <v>16</v>
      </c>
      <c r="DG281" s="19"/>
      <c r="DH281" s="19"/>
      <c r="DI281" s="19"/>
      <c r="DJ281" s="19"/>
      <c r="DK281" s="19"/>
      <c r="DL281" s="19"/>
      <c r="DM281" s="40"/>
      <c r="DN281" s="19"/>
      <c r="DO281" s="19">
        <v>8</v>
      </c>
      <c r="DP281" s="19"/>
      <c r="DQ281" s="19"/>
      <c r="DR281" s="19"/>
      <c r="DS281" s="19"/>
      <c r="DT281" s="19"/>
      <c r="DU281" s="19"/>
      <c r="DV281" s="40"/>
      <c r="DW281" s="74">
        <f ca="1" t="shared" si="187"/>
        <v>5.05</v>
      </c>
      <c r="DX281" s="44">
        <f t="shared" si="188"/>
        <v>5</v>
      </c>
      <c r="DY281" s="44">
        <f ca="1" t="shared" si="189"/>
        <v>0.0499999999999998</v>
      </c>
      <c r="DZ281" s="19">
        <f t="shared" si="190"/>
        <v>7.5</v>
      </c>
      <c r="EA281" s="19">
        <f t="shared" si="191"/>
        <v>7.5</v>
      </c>
      <c r="EB281" s="45">
        <f t="shared" si="192"/>
        <v>0</v>
      </c>
      <c r="EC281" s="46">
        <f t="shared" si="193"/>
        <v>0</v>
      </c>
      <c r="ED281" s="19">
        <f t="shared" si="194"/>
        <v>73</v>
      </c>
      <c r="EE281" s="19">
        <f t="shared" si="195"/>
        <v>1</v>
      </c>
      <c r="EF281" s="19">
        <f t="shared" si="196"/>
        <v>0</v>
      </c>
      <c r="EG281" s="19">
        <f t="shared" si="197"/>
        <v>0</v>
      </c>
    </row>
    <row r="282" customFormat="1" customHeight="1" spans="1:137">
      <c r="A282" s="32">
        <f t="shared" si="201"/>
        <v>280</v>
      </c>
      <c r="B282" s="31" t="s">
        <v>541</v>
      </c>
      <c r="C282" s="32" t="s">
        <v>286</v>
      </c>
      <c r="D282" s="33" t="s">
        <v>79</v>
      </c>
      <c r="E282" s="33" t="s">
        <v>542</v>
      </c>
      <c r="F282" s="33" t="s">
        <v>543</v>
      </c>
      <c r="G282" s="68">
        <v>45397</v>
      </c>
      <c r="H282" s="59">
        <v>45397</v>
      </c>
      <c r="I282" s="59">
        <v>45658</v>
      </c>
      <c r="J282" s="19">
        <v>52</v>
      </c>
      <c r="K282" s="19">
        <v>3.5</v>
      </c>
      <c r="L282" s="19">
        <v>0</v>
      </c>
      <c r="M282" s="73">
        <f t="shared" si="198"/>
        <v>3.5</v>
      </c>
      <c r="N282" s="19"/>
      <c r="O282" s="38">
        <v>1</v>
      </c>
      <c r="P282" s="39"/>
      <c r="Q282" s="19"/>
      <c r="R282" s="19"/>
      <c r="S282" s="19">
        <v>9</v>
      </c>
      <c r="T282" s="19"/>
      <c r="U282" s="19"/>
      <c r="V282" s="19"/>
      <c r="W282" s="40"/>
      <c r="X282" s="19">
        <v>1</v>
      </c>
      <c r="Y282" s="39"/>
      <c r="Z282" s="19"/>
      <c r="AA282" s="19"/>
      <c r="AB282" s="19">
        <v>2</v>
      </c>
      <c r="AC282" s="19"/>
      <c r="AD282" s="19"/>
      <c r="AE282" s="19"/>
      <c r="AF282" s="40"/>
      <c r="AG282" s="41">
        <f t="shared" si="185"/>
        <v>2</v>
      </c>
      <c r="AH282" s="41">
        <f t="shared" si="199"/>
        <v>1.5</v>
      </c>
      <c r="AI282" s="41">
        <f t="shared" si="200"/>
        <v>0</v>
      </c>
      <c r="AJ282" s="19"/>
      <c r="AK282" s="19"/>
      <c r="AL282" s="19"/>
      <c r="AM282" s="19"/>
      <c r="AN282" s="19"/>
      <c r="AO282" s="19">
        <v>10</v>
      </c>
      <c r="AP282" s="19">
        <v>9</v>
      </c>
      <c r="AQ282" s="19"/>
      <c r="AR282" s="40"/>
      <c r="AS282" s="19"/>
      <c r="AT282" s="19"/>
      <c r="AU282" s="19"/>
      <c r="AV282" s="19"/>
      <c r="AW282" s="19">
        <v>3.5</v>
      </c>
      <c r="AX282" s="19"/>
      <c r="AY282" s="19"/>
      <c r="AZ282" s="19"/>
      <c r="BA282" s="40"/>
      <c r="BB282" s="19">
        <v>1</v>
      </c>
      <c r="BC282" s="19"/>
      <c r="BD282" s="19"/>
      <c r="BE282" s="19"/>
      <c r="BF282" s="19">
        <v>5.75</v>
      </c>
      <c r="BG282" s="19">
        <v>8</v>
      </c>
      <c r="BH282" s="19"/>
      <c r="BI282" s="19"/>
      <c r="BJ282" s="40"/>
      <c r="BK282" s="19"/>
      <c r="BL282" s="19"/>
      <c r="BM282" s="19"/>
      <c r="BN282" s="19"/>
      <c r="BO282" s="19">
        <v>2.5</v>
      </c>
      <c r="BP282" s="19"/>
      <c r="BQ282" s="19"/>
      <c r="BR282" s="19"/>
      <c r="BS282" s="40"/>
      <c r="BT282" s="19"/>
      <c r="BU282" s="19"/>
      <c r="BV282" s="19"/>
      <c r="BW282" s="19"/>
      <c r="BX282" s="19">
        <v>5.5</v>
      </c>
      <c r="BY282" s="19"/>
      <c r="BZ282" s="19"/>
      <c r="CA282" s="19"/>
      <c r="CB282" s="40"/>
      <c r="CC282" s="19">
        <v>1</v>
      </c>
      <c r="CD282" s="19"/>
      <c r="CE282" s="19"/>
      <c r="CF282" s="19"/>
      <c r="CG282" s="19">
        <v>6</v>
      </c>
      <c r="CH282" s="19">
        <v>7</v>
      </c>
      <c r="CI282" s="19">
        <v>11</v>
      </c>
      <c r="CJ282" s="19"/>
      <c r="CK282" s="40"/>
      <c r="CL282" s="19"/>
      <c r="CM282" s="19"/>
      <c r="CN282" s="19"/>
      <c r="CO282" s="19"/>
      <c r="CP282" s="19">
        <v>5.5</v>
      </c>
      <c r="CQ282" s="19">
        <v>16</v>
      </c>
      <c r="CR282" s="19"/>
      <c r="CS282" s="19"/>
      <c r="CT282" s="40"/>
      <c r="CU282" s="19"/>
      <c r="CV282" s="19"/>
      <c r="CW282" s="19"/>
      <c r="CX282" s="19"/>
      <c r="CY282" s="19"/>
      <c r="CZ282" s="19" t="s">
        <v>544</v>
      </c>
      <c r="DA282" s="19">
        <v>10</v>
      </c>
      <c r="DB282" s="19">
        <v>3</v>
      </c>
      <c r="DC282" s="19"/>
      <c r="DD282" s="40"/>
      <c r="DE282" s="19"/>
      <c r="DF282" s="19"/>
      <c r="DG282" s="19"/>
      <c r="DH282" s="19"/>
      <c r="DI282" s="19">
        <v>1</v>
      </c>
      <c r="DJ282" s="19">
        <v>7</v>
      </c>
      <c r="DK282" s="19"/>
      <c r="DL282" s="19"/>
      <c r="DM282" s="40"/>
      <c r="DN282" s="19">
        <v>1</v>
      </c>
      <c r="DO282" s="19"/>
      <c r="DP282" s="19"/>
      <c r="DQ282" s="19"/>
      <c r="DR282" s="19">
        <v>3</v>
      </c>
      <c r="DS282" s="19"/>
      <c r="DT282" s="19">
        <v>3</v>
      </c>
      <c r="DU282" s="19"/>
      <c r="DV282" s="40"/>
      <c r="DW282" s="69">
        <f ca="1">ROUND((TODAY()-I282)/365*5,2)*2</f>
        <v>10.1</v>
      </c>
      <c r="DX282" s="44">
        <f t="shared" si="188"/>
        <v>3</v>
      </c>
      <c r="DY282" s="44">
        <f ca="1" t="shared" si="189"/>
        <v>7.1</v>
      </c>
      <c r="DZ282" s="19">
        <f t="shared" si="190"/>
        <v>84</v>
      </c>
      <c r="EA282" s="19">
        <f t="shared" si="191"/>
        <v>49.75</v>
      </c>
      <c r="EB282" s="45">
        <f t="shared" si="192"/>
        <v>28.25</v>
      </c>
      <c r="EC282" s="46">
        <f t="shared" si="193"/>
        <v>68</v>
      </c>
      <c r="ED282" s="19">
        <f t="shared" si="194"/>
        <v>0</v>
      </c>
      <c r="EE282" s="19">
        <f t="shared" si="195"/>
        <v>0</v>
      </c>
      <c r="EF282" s="19">
        <f t="shared" si="196"/>
        <v>0</v>
      </c>
      <c r="EG282" s="19">
        <f t="shared" si="197"/>
        <v>0</v>
      </c>
    </row>
    <row r="283" customFormat="1" customHeight="1" spans="1:137">
      <c r="A283" s="32">
        <f t="shared" si="201"/>
        <v>281</v>
      </c>
      <c r="B283" s="31" t="s">
        <v>545</v>
      </c>
      <c r="C283" s="32" t="s">
        <v>286</v>
      </c>
      <c r="D283" s="33" t="s">
        <v>79</v>
      </c>
      <c r="E283" s="33" t="s">
        <v>542</v>
      </c>
      <c r="F283" s="33" t="s">
        <v>546</v>
      </c>
      <c r="G283" s="68">
        <v>45397</v>
      </c>
      <c r="H283" s="59">
        <v>45397</v>
      </c>
      <c r="I283" s="59">
        <v>45658</v>
      </c>
      <c r="J283" s="19">
        <v>9</v>
      </c>
      <c r="K283" s="19">
        <v>3.5</v>
      </c>
      <c r="L283" s="19">
        <v>0</v>
      </c>
      <c r="M283" s="73">
        <f t="shared" si="198"/>
        <v>3.5</v>
      </c>
      <c r="N283" s="19"/>
      <c r="O283" s="38">
        <v>2</v>
      </c>
      <c r="P283" s="39"/>
      <c r="Q283" s="19"/>
      <c r="R283" s="19"/>
      <c r="S283" s="19">
        <v>2</v>
      </c>
      <c r="T283" s="19"/>
      <c r="U283" s="19">
        <v>4</v>
      </c>
      <c r="V283" s="19"/>
      <c r="W283" s="40"/>
      <c r="X283" s="19">
        <v>1</v>
      </c>
      <c r="Y283" s="39"/>
      <c r="Z283" s="19"/>
      <c r="AA283" s="19"/>
      <c r="AB283" s="19">
        <v>0.25</v>
      </c>
      <c r="AC283" s="19"/>
      <c r="AD283" s="19"/>
      <c r="AE283" s="19"/>
      <c r="AF283" s="40"/>
      <c r="AG283" s="41">
        <f t="shared" si="185"/>
        <v>3</v>
      </c>
      <c r="AH283" s="41">
        <f t="shared" si="199"/>
        <v>0.5</v>
      </c>
      <c r="AI283" s="41">
        <f t="shared" si="200"/>
        <v>0</v>
      </c>
      <c r="AJ283" s="19"/>
      <c r="AK283" s="19"/>
      <c r="AL283" s="19"/>
      <c r="AM283" s="19"/>
      <c r="AN283" s="19"/>
      <c r="AO283" s="19"/>
      <c r="AP283" s="19">
        <v>7</v>
      </c>
      <c r="AQ283" s="19"/>
      <c r="AR283" s="40"/>
      <c r="AS283" s="19"/>
      <c r="AT283" s="19"/>
      <c r="AU283" s="19"/>
      <c r="AV283" s="19"/>
      <c r="AW283" s="19">
        <v>5.5</v>
      </c>
      <c r="AX283" s="19"/>
      <c r="AY283" s="19"/>
      <c r="AZ283" s="19"/>
      <c r="BA283" s="40"/>
      <c r="BB283" s="19"/>
      <c r="BC283" s="19"/>
      <c r="BD283" s="19"/>
      <c r="BE283" s="19"/>
      <c r="BF283" s="19">
        <v>13</v>
      </c>
      <c r="BG283" s="19"/>
      <c r="BH283" s="19">
        <v>7</v>
      </c>
      <c r="BI283" s="19"/>
      <c r="BJ283" s="40"/>
      <c r="BK283" s="19"/>
      <c r="BL283" s="19"/>
      <c r="BM283" s="19"/>
      <c r="BN283" s="19"/>
      <c r="BO283" s="19"/>
      <c r="BP283" s="19"/>
      <c r="BQ283" s="19">
        <v>5.5</v>
      </c>
      <c r="BR283" s="19"/>
      <c r="BS283" s="40"/>
      <c r="BT283" s="19"/>
      <c r="BU283" s="19"/>
      <c r="BV283" s="19"/>
      <c r="BW283" s="19"/>
      <c r="BX283" s="19">
        <v>2</v>
      </c>
      <c r="BY283" s="19"/>
      <c r="BZ283" s="19"/>
      <c r="CA283" s="19"/>
      <c r="CB283" s="40"/>
      <c r="CC283" s="19">
        <v>0.5</v>
      </c>
      <c r="CD283" s="19"/>
      <c r="CE283" s="19"/>
      <c r="CF283" s="19"/>
      <c r="CG283" s="19">
        <v>8</v>
      </c>
      <c r="CH283" s="19"/>
      <c r="CI283" s="19"/>
      <c r="CJ283" s="19"/>
      <c r="CK283" s="40"/>
      <c r="CL283" s="19">
        <v>1</v>
      </c>
      <c r="CM283" s="19"/>
      <c r="CN283" s="19"/>
      <c r="CO283" s="19"/>
      <c r="CP283" s="19">
        <v>3</v>
      </c>
      <c r="CQ283" s="19"/>
      <c r="CR283" s="19">
        <v>5</v>
      </c>
      <c r="CS283" s="19"/>
      <c r="CT283" s="40"/>
      <c r="CU283" s="19"/>
      <c r="CV283" s="19"/>
      <c r="CW283" s="19"/>
      <c r="CX283" s="19"/>
      <c r="CY283" s="19"/>
      <c r="CZ283" s="19"/>
      <c r="DA283" s="19"/>
      <c r="DB283" s="19"/>
      <c r="DC283" s="19"/>
      <c r="DD283" s="40"/>
      <c r="DE283" s="19"/>
      <c r="DF283" s="19"/>
      <c r="DG283" s="19"/>
      <c r="DH283" s="19"/>
      <c r="DI283" s="19"/>
      <c r="DJ283" s="19"/>
      <c r="DK283" s="19">
        <v>4</v>
      </c>
      <c r="DL283" s="19"/>
      <c r="DM283" s="40"/>
      <c r="DN283" s="19"/>
      <c r="DO283" s="19"/>
      <c r="DP283" s="19"/>
      <c r="DQ283" s="19"/>
      <c r="DR283" s="19">
        <v>1</v>
      </c>
      <c r="DS283" s="19"/>
      <c r="DT283" s="19">
        <v>3</v>
      </c>
      <c r="DU283" s="19"/>
      <c r="DV283" s="40"/>
      <c r="DW283" s="74">
        <f ca="1" t="shared" ref="DW283:DW291" si="202">ROUND((TODAY()-I283)/365*5,2)</f>
        <v>5.05</v>
      </c>
      <c r="DX283" s="44">
        <f t="shared" si="188"/>
        <v>1.5</v>
      </c>
      <c r="DY283" s="44">
        <f ca="1" t="shared" si="189"/>
        <v>3.55</v>
      </c>
      <c r="DZ283" s="19">
        <f t="shared" si="190"/>
        <v>35.5</v>
      </c>
      <c r="EA283" s="19">
        <f t="shared" si="191"/>
        <v>34.75</v>
      </c>
      <c r="EB283" s="45">
        <f t="shared" si="192"/>
        <v>9.75</v>
      </c>
      <c r="EC283" s="46">
        <f t="shared" si="193"/>
        <v>0</v>
      </c>
      <c r="ED283" s="19">
        <f t="shared" si="194"/>
        <v>0</v>
      </c>
      <c r="EE283" s="19">
        <f t="shared" si="195"/>
        <v>0</v>
      </c>
      <c r="EF283" s="19">
        <f t="shared" si="196"/>
        <v>0</v>
      </c>
      <c r="EG283" s="19">
        <f t="shared" si="197"/>
        <v>0</v>
      </c>
    </row>
    <row r="284" customFormat="1" customHeight="1" spans="1:137">
      <c r="A284" s="32">
        <f t="shared" si="201"/>
        <v>282</v>
      </c>
      <c r="B284" s="31" t="s">
        <v>547</v>
      </c>
      <c r="C284" s="32" t="s">
        <v>286</v>
      </c>
      <c r="D284" s="33" t="s">
        <v>79</v>
      </c>
      <c r="E284" s="33" t="s">
        <v>542</v>
      </c>
      <c r="F284" s="33" t="s">
        <v>548</v>
      </c>
      <c r="G284" s="68">
        <v>45397</v>
      </c>
      <c r="H284" s="59">
        <v>45397</v>
      </c>
      <c r="I284" s="59">
        <v>45658</v>
      </c>
      <c r="J284" s="19">
        <v>23.5</v>
      </c>
      <c r="K284" s="19">
        <v>3.5</v>
      </c>
      <c r="L284" s="19">
        <v>2</v>
      </c>
      <c r="M284" s="73">
        <f t="shared" si="198"/>
        <v>1.5</v>
      </c>
      <c r="N284" s="19"/>
      <c r="O284" s="38">
        <v>2</v>
      </c>
      <c r="P284" s="39"/>
      <c r="Q284" s="19"/>
      <c r="R284" s="19"/>
      <c r="S284" s="19">
        <v>6</v>
      </c>
      <c r="T284" s="19"/>
      <c r="U284" s="19">
        <v>8</v>
      </c>
      <c r="V284" s="19"/>
      <c r="W284" s="40"/>
      <c r="X284" s="19"/>
      <c r="Y284" s="39"/>
      <c r="Z284" s="19"/>
      <c r="AA284" s="19"/>
      <c r="AB284" s="19">
        <v>8</v>
      </c>
      <c r="AC284" s="19"/>
      <c r="AD284" s="19"/>
      <c r="AE284" s="19"/>
      <c r="AF284" s="40"/>
      <c r="AG284" s="41">
        <f t="shared" si="185"/>
        <v>2</v>
      </c>
      <c r="AH284" s="41">
        <f t="shared" si="199"/>
        <v>-0.5</v>
      </c>
      <c r="AI284" s="41">
        <f t="shared" si="200"/>
        <v>-0.5</v>
      </c>
      <c r="AJ284" s="19"/>
      <c r="AK284" s="19"/>
      <c r="AL284" s="19"/>
      <c r="AM284" s="19"/>
      <c r="AN284" s="19">
        <v>5</v>
      </c>
      <c r="AO284" s="19"/>
      <c r="AP284" s="19">
        <v>28</v>
      </c>
      <c r="AQ284" s="19"/>
      <c r="AR284" s="40"/>
      <c r="AS284" s="19"/>
      <c r="AT284" s="19"/>
      <c r="AU284" s="19"/>
      <c r="AV284" s="19"/>
      <c r="AW284" s="19">
        <v>11</v>
      </c>
      <c r="AX284" s="19"/>
      <c r="AY284" s="19">
        <v>7</v>
      </c>
      <c r="AZ284" s="19"/>
      <c r="BA284" s="40"/>
      <c r="BB284" s="19"/>
      <c r="BC284" s="19"/>
      <c r="BD284" s="19"/>
      <c r="BE284" s="19"/>
      <c r="BF284" s="19">
        <v>2.5</v>
      </c>
      <c r="BG284" s="19"/>
      <c r="BH284" s="19">
        <v>8</v>
      </c>
      <c r="BI284" s="19"/>
      <c r="BJ284" s="40"/>
      <c r="BK284" s="19"/>
      <c r="BL284" s="19"/>
      <c r="BM284" s="19"/>
      <c r="BN284" s="19"/>
      <c r="BO284" s="19">
        <v>11</v>
      </c>
      <c r="BP284" s="19"/>
      <c r="BQ284" s="19"/>
      <c r="BR284" s="19"/>
      <c r="BS284" s="40"/>
      <c r="BT284" s="19"/>
      <c r="BU284" s="19"/>
      <c r="BV284" s="19"/>
      <c r="BW284" s="19"/>
      <c r="BX284" s="19">
        <v>6</v>
      </c>
      <c r="BY284" s="19"/>
      <c r="BZ284" s="19"/>
      <c r="CA284" s="19"/>
      <c r="CB284" s="40"/>
      <c r="CC284" s="19"/>
      <c r="CD284" s="19"/>
      <c r="CE284" s="19"/>
      <c r="CF284" s="19"/>
      <c r="CG284" s="19">
        <v>4</v>
      </c>
      <c r="CH284" s="19"/>
      <c r="CI284" s="19">
        <v>7</v>
      </c>
      <c r="CJ284" s="19"/>
      <c r="CK284" s="40"/>
      <c r="CL284" s="19"/>
      <c r="CM284" s="19"/>
      <c r="CN284" s="19"/>
      <c r="CO284" s="19">
        <v>1</v>
      </c>
      <c r="CP284" s="19">
        <v>8</v>
      </c>
      <c r="CQ284" s="19">
        <v>7</v>
      </c>
      <c r="CR284" s="19">
        <v>7</v>
      </c>
      <c r="CS284" s="19"/>
      <c r="CT284" s="40"/>
      <c r="CU284" s="19"/>
      <c r="CV284" s="19"/>
      <c r="CW284" s="19"/>
      <c r="CX284" s="19"/>
      <c r="CY284" s="19">
        <v>1</v>
      </c>
      <c r="CZ284" s="19"/>
      <c r="DA284" s="19"/>
      <c r="DB284" s="19">
        <v>7</v>
      </c>
      <c r="DC284" s="19"/>
      <c r="DD284" s="40"/>
      <c r="DE284" s="19"/>
      <c r="DF284" s="19"/>
      <c r="DG284" s="19"/>
      <c r="DH284" s="19">
        <v>1</v>
      </c>
      <c r="DI284" s="19">
        <v>3.5</v>
      </c>
      <c r="DJ284" s="19"/>
      <c r="DK284" s="19">
        <v>7</v>
      </c>
      <c r="DL284" s="19"/>
      <c r="DM284" s="40"/>
      <c r="DN284" s="19">
        <v>1</v>
      </c>
      <c r="DO284" s="19"/>
      <c r="DP284" s="19"/>
      <c r="DQ284" s="19">
        <v>2</v>
      </c>
      <c r="DR284" s="19"/>
      <c r="DS284" s="19"/>
      <c r="DT284" s="19"/>
      <c r="DU284" s="19"/>
      <c r="DV284" s="40"/>
      <c r="DW284" s="69">
        <f ca="1">ROUND((TODAY()-I284)/365*5,2)*2</f>
        <v>10.1</v>
      </c>
      <c r="DX284" s="44">
        <f t="shared" si="188"/>
        <v>1.5</v>
      </c>
      <c r="DY284" s="44">
        <f ca="1" t="shared" si="189"/>
        <v>8.6</v>
      </c>
      <c r="DZ284" s="19">
        <f t="shared" si="190"/>
        <v>86</v>
      </c>
      <c r="EA284" s="19">
        <f t="shared" si="191"/>
        <v>65</v>
      </c>
      <c r="EB284" s="45">
        <f t="shared" si="192"/>
        <v>37.5</v>
      </c>
      <c r="EC284" s="46">
        <f t="shared" si="193"/>
        <v>7</v>
      </c>
      <c r="ED284" s="19">
        <f t="shared" si="194"/>
        <v>0</v>
      </c>
      <c r="EE284" s="19">
        <f t="shared" si="195"/>
        <v>0</v>
      </c>
      <c r="EF284" s="19">
        <f t="shared" si="196"/>
        <v>5</v>
      </c>
      <c r="EG284" s="19">
        <f t="shared" si="197"/>
        <v>0</v>
      </c>
    </row>
    <row r="285" customFormat="1" customHeight="1" spans="1:137">
      <c r="A285" s="32">
        <f t="shared" si="201"/>
        <v>283</v>
      </c>
      <c r="B285" s="31" t="s">
        <v>549</v>
      </c>
      <c r="C285" s="32" t="s">
        <v>286</v>
      </c>
      <c r="D285" s="33" t="s">
        <v>79</v>
      </c>
      <c r="E285" s="33" t="s">
        <v>542</v>
      </c>
      <c r="F285" s="33" t="s">
        <v>548</v>
      </c>
      <c r="G285" s="68">
        <v>45397</v>
      </c>
      <c r="H285" s="59">
        <v>45397</v>
      </c>
      <c r="I285" s="59">
        <v>45658</v>
      </c>
      <c r="J285" s="19">
        <v>7</v>
      </c>
      <c r="K285" s="19">
        <v>3.5</v>
      </c>
      <c r="L285" s="19">
        <v>1</v>
      </c>
      <c r="M285" s="73">
        <f t="shared" si="198"/>
        <v>2.5</v>
      </c>
      <c r="N285" s="19"/>
      <c r="O285" s="38">
        <v>2.5</v>
      </c>
      <c r="P285" s="39"/>
      <c r="Q285" s="19"/>
      <c r="R285" s="19"/>
      <c r="S285" s="19"/>
      <c r="T285" s="19"/>
      <c r="U285" s="19"/>
      <c r="V285" s="19"/>
      <c r="W285" s="40"/>
      <c r="X285" s="19"/>
      <c r="Y285" s="39"/>
      <c r="Z285" s="19"/>
      <c r="AA285" s="19"/>
      <c r="AB285" s="19">
        <v>1.5</v>
      </c>
      <c r="AC285" s="19"/>
      <c r="AD285" s="19"/>
      <c r="AE285" s="19"/>
      <c r="AF285" s="40"/>
      <c r="AG285" s="41">
        <f t="shared" si="185"/>
        <v>2.5</v>
      </c>
      <c r="AH285" s="41">
        <f t="shared" si="199"/>
        <v>0</v>
      </c>
      <c r="AI285" s="41">
        <f t="shared" si="200"/>
        <v>0</v>
      </c>
      <c r="AJ285" s="19"/>
      <c r="AK285" s="19"/>
      <c r="AL285" s="19"/>
      <c r="AM285" s="19"/>
      <c r="AN285" s="19">
        <v>1</v>
      </c>
      <c r="AO285" s="19"/>
      <c r="AP285" s="19"/>
      <c r="AQ285" s="19"/>
      <c r="AR285" s="40"/>
      <c r="AS285" s="19"/>
      <c r="AT285" s="19"/>
      <c r="AU285" s="19"/>
      <c r="AV285" s="19"/>
      <c r="AW285" s="19"/>
      <c r="AX285" s="19"/>
      <c r="AY285" s="19">
        <v>12</v>
      </c>
      <c r="AZ285" s="19"/>
      <c r="BA285" s="40"/>
      <c r="BB285" s="19"/>
      <c r="BC285" s="19"/>
      <c r="BD285" s="19"/>
      <c r="BE285" s="19"/>
      <c r="BF285" s="19"/>
      <c r="BG285" s="19"/>
      <c r="BH285" s="19">
        <v>3</v>
      </c>
      <c r="BI285" s="19"/>
      <c r="BJ285" s="40"/>
      <c r="BK285" s="19"/>
      <c r="BL285" s="19"/>
      <c r="BM285" s="19"/>
      <c r="BN285" s="19"/>
      <c r="BO285" s="19">
        <v>8</v>
      </c>
      <c r="BP285" s="19"/>
      <c r="BQ285" s="19">
        <v>5</v>
      </c>
      <c r="BR285" s="19"/>
      <c r="BS285" s="40"/>
      <c r="BT285" s="19">
        <v>1</v>
      </c>
      <c r="BU285" s="19"/>
      <c r="BV285" s="19"/>
      <c r="BW285" s="19"/>
      <c r="BX285" s="19">
        <v>7.5</v>
      </c>
      <c r="BY285" s="19"/>
      <c r="BZ285" s="19">
        <v>4</v>
      </c>
      <c r="CA285" s="19"/>
      <c r="CB285" s="40"/>
      <c r="CC285" s="19"/>
      <c r="CD285" s="19"/>
      <c r="CE285" s="19"/>
      <c r="CF285" s="19"/>
      <c r="CG285" s="19"/>
      <c r="CH285" s="19"/>
      <c r="CI285" s="19"/>
      <c r="CJ285" s="19"/>
      <c r="CK285" s="40"/>
      <c r="CL285" s="19"/>
      <c r="CM285" s="19"/>
      <c r="CN285" s="19"/>
      <c r="CO285" s="19"/>
      <c r="CP285" s="19"/>
      <c r="CQ285" s="19"/>
      <c r="CR285" s="19">
        <v>4</v>
      </c>
      <c r="CS285" s="19"/>
      <c r="CT285" s="40"/>
      <c r="CU285" s="19"/>
      <c r="CV285" s="19"/>
      <c r="CW285" s="19"/>
      <c r="CX285" s="19"/>
      <c r="CY285" s="19"/>
      <c r="CZ285" s="19" t="s">
        <v>63</v>
      </c>
      <c r="DA285" s="19"/>
      <c r="DB285" s="19"/>
      <c r="DC285" s="19"/>
      <c r="DD285" s="40"/>
      <c r="DE285" s="19"/>
      <c r="DF285" s="19"/>
      <c r="DG285" s="19"/>
      <c r="DH285" s="19"/>
      <c r="DI285" s="19">
        <v>2</v>
      </c>
      <c r="DJ285" s="19"/>
      <c r="DK285" s="19"/>
      <c r="DL285" s="19"/>
      <c r="DM285" s="40"/>
      <c r="DN285" s="19"/>
      <c r="DO285" s="19"/>
      <c r="DP285" s="19"/>
      <c r="DQ285" s="19"/>
      <c r="DR285" s="19"/>
      <c r="DS285" s="19"/>
      <c r="DT285" s="19"/>
      <c r="DU285" s="19"/>
      <c r="DV285" s="40"/>
      <c r="DW285" s="74">
        <f ca="1" t="shared" si="202"/>
        <v>5.05</v>
      </c>
      <c r="DX285" s="44">
        <f t="shared" si="188"/>
        <v>1</v>
      </c>
      <c r="DY285" s="44">
        <f ca="1" t="shared" si="189"/>
        <v>4.05</v>
      </c>
      <c r="DZ285" s="19">
        <f t="shared" si="190"/>
        <v>28</v>
      </c>
      <c r="EA285" s="19">
        <f t="shared" si="191"/>
        <v>21</v>
      </c>
      <c r="EB285" s="45">
        <f t="shared" si="192"/>
        <v>14</v>
      </c>
      <c r="EC285" s="46">
        <f t="shared" si="193"/>
        <v>0</v>
      </c>
      <c r="ED285" s="19">
        <f t="shared" si="194"/>
        <v>0</v>
      </c>
      <c r="EE285" s="19">
        <f t="shared" si="195"/>
        <v>0</v>
      </c>
      <c r="EF285" s="19">
        <f t="shared" si="196"/>
        <v>0</v>
      </c>
      <c r="EG285" s="19">
        <f t="shared" si="197"/>
        <v>0</v>
      </c>
    </row>
    <row r="286" customFormat="1" hidden="1" customHeight="1" spans="1:137">
      <c r="A286" s="32">
        <f t="shared" si="201"/>
        <v>284</v>
      </c>
      <c r="B286" s="31" t="s">
        <v>550</v>
      </c>
      <c r="C286" s="32" t="s">
        <v>52</v>
      </c>
      <c r="D286" s="33" t="s">
        <v>233</v>
      </c>
      <c r="E286" s="33" t="s">
        <v>262</v>
      </c>
      <c r="F286" s="33" t="s">
        <v>315</v>
      </c>
      <c r="G286" s="68">
        <v>45399</v>
      </c>
      <c r="H286" s="59">
        <v>45399</v>
      </c>
      <c r="I286" s="59">
        <v>45658</v>
      </c>
      <c r="J286" s="19">
        <v>0</v>
      </c>
      <c r="K286" s="19">
        <v>3.5</v>
      </c>
      <c r="L286" s="19">
        <v>0</v>
      </c>
      <c r="M286" s="73">
        <f t="shared" si="198"/>
        <v>3.5</v>
      </c>
      <c r="N286" s="19"/>
      <c r="O286" s="38">
        <v>4</v>
      </c>
      <c r="P286" s="39"/>
      <c r="Q286" s="19"/>
      <c r="R286" s="19"/>
      <c r="S286" s="19">
        <v>8</v>
      </c>
      <c r="T286" s="19"/>
      <c r="U286" s="19">
        <v>8</v>
      </c>
      <c r="V286" s="19"/>
      <c r="W286" s="40"/>
      <c r="X286" s="19"/>
      <c r="Y286" s="39">
        <v>1</v>
      </c>
      <c r="Z286" s="19"/>
      <c r="AA286" s="19"/>
      <c r="AB286" s="19"/>
      <c r="AC286" s="19"/>
      <c r="AD286" s="19"/>
      <c r="AE286" s="19"/>
      <c r="AF286" s="40"/>
      <c r="AG286" s="41">
        <f t="shared" si="185"/>
        <v>4</v>
      </c>
      <c r="AH286" s="41">
        <f t="shared" si="199"/>
        <v>-0.5</v>
      </c>
      <c r="AI286" s="41">
        <f t="shared" si="200"/>
        <v>-0.5</v>
      </c>
      <c r="AJ286" s="19"/>
      <c r="AK286" s="19"/>
      <c r="AL286" s="19"/>
      <c r="AM286" s="19"/>
      <c r="AN286" s="19">
        <v>8</v>
      </c>
      <c r="AO286" s="19"/>
      <c r="AP286" s="19">
        <v>8</v>
      </c>
      <c r="AQ286" s="19"/>
      <c r="AR286" s="40"/>
      <c r="AS286" s="19"/>
      <c r="AT286" s="19"/>
      <c r="AU286" s="19"/>
      <c r="AV286" s="19"/>
      <c r="AW286" s="19">
        <v>4</v>
      </c>
      <c r="AX286" s="19"/>
      <c r="AY286" s="19">
        <v>4</v>
      </c>
      <c r="AZ286" s="19"/>
      <c r="BA286" s="40"/>
      <c r="BB286" s="19">
        <v>1.5</v>
      </c>
      <c r="BC286" s="19"/>
      <c r="BD286" s="19"/>
      <c r="BE286" s="19"/>
      <c r="BF286" s="19"/>
      <c r="BG286" s="19"/>
      <c r="BH286" s="19"/>
      <c r="BI286" s="19"/>
      <c r="BJ286" s="40"/>
      <c r="BK286" s="19"/>
      <c r="BL286" s="19"/>
      <c r="BM286" s="19"/>
      <c r="BN286" s="19"/>
      <c r="BO286" s="19"/>
      <c r="BP286" s="19"/>
      <c r="BQ286" s="19"/>
      <c r="BR286" s="19"/>
      <c r="BS286" s="40"/>
      <c r="BT286" s="19"/>
      <c r="BU286" s="19"/>
      <c r="BV286" s="19"/>
      <c r="BW286" s="19"/>
      <c r="BX286" s="19"/>
      <c r="BY286" s="19"/>
      <c r="BZ286" s="19"/>
      <c r="CA286" s="19"/>
      <c r="CB286" s="40"/>
      <c r="CC286" s="19"/>
      <c r="CD286" s="19"/>
      <c r="CE286" s="19"/>
      <c r="CF286" s="19"/>
      <c r="CG286" s="19"/>
      <c r="CH286" s="19"/>
      <c r="CI286" s="19"/>
      <c r="CJ286" s="19"/>
      <c r="CK286" s="40"/>
      <c r="CL286" s="19"/>
      <c r="CM286" s="19"/>
      <c r="CN286" s="19"/>
      <c r="CO286" s="19"/>
      <c r="CP286" s="19"/>
      <c r="CQ286" s="19"/>
      <c r="CR286" s="19"/>
      <c r="CS286" s="19"/>
      <c r="CT286" s="40"/>
      <c r="CU286" s="19"/>
      <c r="CV286" s="19"/>
      <c r="CW286" s="19"/>
      <c r="CX286" s="19"/>
      <c r="CY286" s="19"/>
      <c r="CZ286" s="19" t="s">
        <v>472</v>
      </c>
      <c r="DA286" s="19"/>
      <c r="DB286" s="19">
        <v>13</v>
      </c>
      <c r="DC286" s="19"/>
      <c r="DD286" s="40"/>
      <c r="DE286" s="19"/>
      <c r="DF286" s="19">
        <v>1</v>
      </c>
      <c r="DG286" s="19"/>
      <c r="DH286" s="19"/>
      <c r="DI286" s="19"/>
      <c r="DJ286" s="19"/>
      <c r="DK286" s="19"/>
      <c r="DL286" s="19"/>
      <c r="DM286" s="40"/>
      <c r="DN286" s="19">
        <v>1.5</v>
      </c>
      <c r="DO286" s="19"/>
      <c r="DP286" s="19"/>
      <c r="DQ286" s="19"/>
      <c r="DR286" s="19"/>
      <c r="DS286" s="19"/>
      <c r="DT286" s="19"/>
      <c r="DU286" s="19"/>
      <c r="DV286" s="40"/>
      <c r="DW286" s="74">
        <f ca="1" t="shared" si="202"/>
        <v>5.05</v>
      </c>
      <c r="DX286" s="44">
        <f t="shared" si="188"/>
        <v>3.5</v>
      </c>
      <c r="DY286" s="44">
        <f ca="1" t="shared" si="189"/>
        <v>1.55</v>
      </c>
      <c r="DZ286" s="19">
        <f t="shared" si="190"/>
        <v>33</v>
      </c>
      <c r="EA286" s="19">
        <f t="shared" si="191"/>
        <v>33</v>
      </c>
      <c r="EB286" s="45">
        <f t="shared" si="192"/>
        <v>0</v>
      </c>
      <c r="EC286" s="46">
        <f t="shared" si="193"/>
        <v>0</v>
      </c>
      <c r="ED286" s="19">
        <f t="shared" si="194"/>
        <v>2</v>
      </c>
      <c r="EE286" s="19">
        <f t="shared" si="195"/>
        <v>0</v>
      </c>
      <c r="EF286" s="19">
        <f t="shared" si="196"/>
        <v>0</v>
      </c>
      <c r="EG286" s="19">
        <f t="shared" si="197"/>
        <v>0</v>
      </c>
    </row>
    <row r="287" customFormat="1" hidden="1" customHeight="1" spans="1:137">
      <c r="A287" s="32">
        <f t="shared" si="201"/>
        <v>285</v>
      </c>
      <c r="B287" s="31" t="s">
        <v>551</v>
      </c>
      <c r="C287" s="32" t="s">
        <v>52</v>
      </c>
      <c r="D287" s="33" t="s">
        <v>79</v>
      </c>
      <c r="E287" s="33" t="s">
        <v>442</v>
      </c>
      <c r="F287" s="33" t="s">
        <v>552</v>
      </c>
      <c r="G287" s="68">
        <v>45404</v>
      </c>
      <c r="H287" s="59">
        <v>45404</v>
      </c>
      <c r="I287" s="59">
        <v>45658</v>
      </c>
      <c r="J287" s="19">
        <v>0</v>
      </c>
      <c r="K287" s="19">
        <v>3.5</v>
      </c>
      <c r="L287" s="19">
        <v>0</v>
      </c>
      <c r="M287" s="73">
        <f t="shared" si="198"/>
        <v>3.5</v>
      </c>
      <c r="N287" s="19"/>
      <c r="O287" s="38">
        <v>4.5</v>
      </c>
      <c r="P287" s="39"/>
      <c r="Q287" s="19"/>
      <c r="R287" s="19"/>
      <c r="S287" s="19"/>
      <c r="T287" s="19"/>
      <c r="U287" s="19"/>
      <c r="V287" s="19"/>
      <c r="W287" s="40"/>
      <c r="X287" s="19"/>
      <c r="Y287" s="39"/>
      <c r="Z287" s="19"/>
      <c r="AA287" s="19"/>
      <c r="AB287" s="19"/>
      <c r="AC287" s="19"/>
      <c r="AD287" s="19"/>
      <c r="AE287" s="19"/>
      <c r="AF287" s="40"/>
      <c r="AG287" s="41">
        <f t="shared" si="185"/>
        <v>4.5</v>
      </c>
      <c r="AH287" s="41">
        <f t="shared" si="199"/>
        <v>-1</v>
      </c>
      <c r="AI287" s="41">
        <f t="shared" si="200"/>
        <v>-1</v>
      </c>
      <c r="AJ287" s="19"/>
      <c r="AK287" s="19"/>
      <c r="AL287" s="19">
        <v>2</v>
      </c>
      <c r="AM287" s="19"/>
      <c r="AN287" s="19"/>
      <c r="AO287" s="19"/>
      <c r="AP287" s="19">
        <v>8</v>
      </c>
      <c r="AQ287" s="19"/>
      <c r="AR287" s="40"/>
      <c r="AS287" s="19"/>
      <c r="AT287" s="19"/>
      <c r="AU287" s="19">
        <v>2</v>
      </c>
      <c r="AV287" s="19"/>
      <c r="AW287" s="19"/>
      <c r="AX287" s="19"/>
      <c r="AY287" s="19">
        <v>4</v>
      </c>
      <c r="AZ287" s="19"/>
      <c r="BA287" s="40"/>
      <c r="BB287" s="19"/>
      <c r="BC287" s="19"/>
      <c r="BD287" s="19"/>
      <c r="BE287" s="19"/>
      <c r="BF287" s="19">
        <v>4</v>
      </c>
      <c r="BG287" s="19"/>
      <c r="BH287" s="19"/>
      <c r="BI287" s="19"/>
      <c r="BJ287" s="40"/>
      <c r="BK287" s="19"/>
      <c r="BL287" s="19"/>
      <c r="BM287" s="19"/>
      <c r="BN287" s="19"/>
      <c r="BO287" s="19"/>
      <c r="BP287" s="19"/>
      <c r="BQ287" s="19"/>
      <c r="BR287" s="19"/>
      <c r="BS287" s="40"/>
      <c r="BT287" s="19"/>
      <c r="BU287" s="19"/>
      <c r="BV287" s="19"/>
      <c r="BW287" s="19"/>
      <c r="BX287" s="19">
        <v>8</v>
      </c>
      <c r="BY287" s="19"/>
      <c r="BZ287" s="19"/>
      <c r="CA287" s="19"/>
      <c r="CB287" s="40"/>
      <c r="CC287" s="19"/>
      <c r="CD287" s="19"/>
      <c r="CE287" s="19">
        <v>1</v>
      </c>
      <c r="CF287" s="19"/>
      <c r="CG287" s="19"/>
      <c r="CH287" s="19"/>
      <c r="CI287" s="19"/>
      <c r="CJ287" s="19"/>
      <c r="CK287" s="40"/>
      <c r="CL287" s="19">
        <v>1</v>
      </c>
      <c r="CM287" s="19"/>
      <c r="CN287" s="19"/>
      <c r="CO287" s="19"/>
      <c r="CP287" s="19">
        <v>4</v>
      </c>
      <c r="CQ287" s="19"/>
      <c r="CR287" s="19">
        <v>4</v>
      </c>
      <c r="CS287" s="19"/>
      <c r="CT287" s="40"/>
      <c r="CU287" s="19"/>
      <c r="CV287" s="19"/>
      <c r="CW287" s="19"/>
      <c r="CX287" s="19"/>
      <c r="CY287" s="19"/>
      <c r="CZ287" s="19"/>
      <c r="DA287" s="19"/>
      <c r="DB287" s="19">
        <v>8</v>
      </c>
      <c r="DC287" s="19"/>
      <c r="DD287" s="40"/>
      <c r="DE287" s="19">
        <v>1</v>
      </c>
      <c r="DF287" s="19"/>
      <c r="DG287" s="19">
        <v>1</v>
      </c>
      <c r="DH287" s="19"/>
      <c r="DI287" s="19">
        <v>8</v>
      </c>
      <c r="DJ287" s="19"/>
      <c r="DK287" s="19">
        <v>5.5</v>
      </c>
      <c r="DL287" s="19"/>
      <c r="DM287" s="40"/>
      <c r="DN287" s="19"/>
      <c r="DO287" s="19"/>
      <c r="DP287" s="19"/>
      <c r="DQ287" s="19"/>
      <c r="DR287" s="19"/>
      <c r="DS287" s="19"/>
      <c r="DT287" s="19"/>
      <c r="DU287" s="19"/>
      <c r="DV287" s="40"/>
      <c r="DW287" s="74">
        <f ca="1" t="shared" si="202"/>
        <v>5.05</v>
      </c>
      <c r="DX287" s="44">
        <f t="shared" si="188"/>
        <v>3</v>
      </c>
      <c r="DY287" s="44">
        <f ca="1" t="shared" si="189"/>
        <v>2.05</v>
      </c>
      <c r="DZ287" s="19">
        <f t="shared" si="190"/>
        <v>29.5</v>
      </c>
      <c r="EA287" s="19">
        <f t="shared" si="191"/>
        <v>24</v>
      </c>
      <c r="EB287" s="45">
        <f t="shared" si="192"/>
        <v>5.5</v>
      </c>
      <c r="EC287" s="46">
        <f t="shared" si="193"/>
        <v>0</v>
      </c>
      <c r="ED287" s="19">
        <f t="shared" si="194"/>
        <v>0</v>
      </c>
      <c r="EE287" s="19">
        <f t="shared" si="195"/>
        <v>6</v>
      </c>
      <c r="EF287" s="19">
        <f t="shared" si="196"/>
        <v>0</v>
      </c>
      <c r="EG287" s="19">
        <f t="shared" si="197"/>
        <v>0</v>
      </c>
    </row>
    <row r="288" customFormat="1" hidden="1" customHeight="1" spans="1:137">
      <c r="A288" s="32">
        <f t="shared" si="201"/>
        <v>286</v>
      </c>
      <c r="B288" s="31" t="s">
        <v>553</v>
      </c>
      <c r="C288" s="32" t="s">
        <v>351</v>
      </c>
      <c r="D288" s="33" t="s">
        <v>368</v>
      </c>
      <c r="E288" s="33" t="s">
        <v>554</v>
      </c>
      <c r="F288" s="33" t="s">
        <v>243</v>
      </c>
      <c r="G288" s="68">
        <v>45406</v>
      </c>
      <c r="H288" s="59">
        <v>45406</v>
      </c>
      <c r="I288" s="59">
        <v>45658</v>
      </c>
      <c r="J288" s="19">
        <v>0</v>
      </c>
      <c r="K288" s="19">
        <v>3.5</v>
      </c>
      <c r="L288" s="19">
        <v>3.5</v>
      </c>
      <c r="M288" s="73">
        <f t="shared" si="198"/>
        <v>0</v>
      </c>
      <c r="N288" s="19"/>
      <c r="O288" s="38"/>
      <c r="P288" s="39"/>
      <c r="Q288" s="19"/>
      <c r="R288" s="19"/>
      <c r="S288" s="19">
        <v>16</v>
      </c>
      <c r="T288" s="19"/>
      <c r="U288" s="19">
        <v>16</v>
      </c>
      <c r="V288" s="19"/>
      <c r="W288" s="40"/>
      <c r="X288" s="19"/>
      <c r="Y288" s="39"/>
      <c r="Z288" s="19"/>
      <c r="AA288" s="19"/>
      <c r="AB288" s="19"/>
      <c r="AC288" s="19"/>
      <c r="AD288" s="19"/>
      <c r="AE288" s="19"/>
      <c r="AF288" s="40"/>
      <c r="AG288" s="41">
        <f t="shared" si="185"/>
        <v>0</v>
      </c>
      <c r="AH288" s="41">
        <f t="shared" si="199"/>
        <v>0</v>
      </c>
      <c r="AI288" s="41">
        <f t="shared" si="200"/>
        <v>0</v>
      </c>
      <c r="AJ288" s="19">
        <v>3.5</v>
      </c>
      <c r="AK288" s="19"/>
      <c r="AL288" s="19"/>
      <c r="AM288" s="19"/>
      <c r="AN288" s="19"/>
      <c r="AO288" s="19"/>
      <c r="AP288" s="19"/>
      <c r="AQ288" s="19"/>
      <c r="AR288" s="40"/>
      <c r="AS288" s="19"/>
      <c r="AT288" s="19">
        <v>3</v>
      </c>
      <c r="AU288" s="19"/>
      <c r="AV288" s="19"/>
      <c r="AW288" s="19">
        <v>16</v>
      </c>
      <c r="AX288" s="19"/>
      <c r="AY288" s="19">
        <v>16</v>
      </c>
      <c r="AZ288" s="19"/>
      <c r="BA288" s="40"/>
      <c r="BB288" s="19"/>
      <c r="BC288" s="19"/>
      <c r="BD288" s="19"/>
      <c r="BE288" s="19"/>
      <c r="BF288" s="19"/>
      <c r="BG288" s="19"/>
      <c r="BH288" s="19"/>
      <c r="BI288" s="19"/>
      <c r="BJ288" s="40"/>
      <c r="BK288" s="19">
        <v>0.5</v>
      </c>
      <c r="BL288" s="19"/>
      <c r="BM288" s="19"/>
      <c r="BN288" s="19"/>
      <c r="BO288" s="19"/>
      <c r="BP288" s="19"/>
      <c r="BQ288" s="19"/>
      <c r="BR288" s="19"/>
      <c r="BS288" s="40"/>
      <c r="BT288" s="19">
        <v>1</v>
      </c>
      <c r="BU288" s="19">
        <v>16</v>
      </c>
      <c r="BV288" s="19"/>
      <c r="BW288" s="19"/>
      <c r="BX288" s="19"/>
      <c r="BY288" s="19"/>
      <c r="BZ288" s="19"/>
      <c r="CA288" s="19"/>
      <c r="CB288" s="40"/>
      <c r="CC288" s="19"/>
      <c r="CD288" s="19">
        <v>16</v>
      </c>
      <c r="CE288" s="19"/>
      <c r="CF288" s="19"/>
      <c r="CG288" s="19"/>
      <c r="CH288" s="19"/>
      <c r="CI288" s="19"/>
      <c r="CJ288" s="19"/>
      <c r="CK288" s="40"/>
      <c r="CL288" s="19"/>
      <c r="CM288" s="19">
        <v>4</v>
      </c>
      <c r="CN288" s="19"/>
      <c r="CO288" s="19"/>
      <c r="CP288" s="19">
        <v>8</v>
      </c>
      <c r="CQ288" s="19"/>
      <c r="CR288" s="19">
        <v>8</v>
      </c>
      <c r="CS288" s="19"/>
      <c r="CT288" s="40"/>
      <c r="CU288" s="19"/>
      <c r="CV288" s="19"/>
      <c r="CW288" s="19" t="s">
        <v>70</v>
      </c>
      <c r="CX288" s="19"/>
      <c r="CY288" s="19"/>
      <c r="CZ288" s="19"/>
      <c r="DA288" s="19"/>
      <c r="DB288" s="19"/>
      <c r="DC288" s="19"/>
      <c r="DD288" s="40"/>
      <c r="DE288" s="19"/>
      <c r="DF288" s="19"/>
      <c r="DG288" s="19"/>
      <c r="DH288" s="19"/>
      <c r="DI288" s="19">
        <v>8</v>
      </c>
      <c r="DJ288" s="19"/>
      <c r="DK288" s="19">
        <v>8</v>
      </c>
      <c r="DL288" s="19"/>
      <c r="DM288" s="40"/>
      <c r="DN288" s="19"/>
      <c r="DO288" s="19">
        <v>5</v>
      </c>
      <c r="DP288" s="19"/>
      <c r="DQ288" s="19"/>
      <c r="DR288" s="19"/>
      <c r="DS288" s="19"/>
      <c r="DT288" s="19"/>
      <c r="DU288" s="19"/>
      <c r="DV288" s="40"/>
      <c r="DW288" s="74">
        <f ca="1" t="shared" si="202"/>
        <v>5.05</v>
      </c>
      <c r="DX288" s="44">
        <f t="shared" si="188"/>
        <v>5</v>
      </c>
      <c r="DY288" s="44">
        <f ca="1" t="shared" si="189"/>
        <v>0.0499999999999998</v>
      </c>
      <c r="DZ288" s="19">
        <f t="shared" si="190"/>
        <v>48</v>
      </c>
      <c r="EA288" s="19">
        <f t="shared" si="191"/>
        <v>48</v>
      </c>
      <c r="EB288" s="45">
        <f t="shared" si="192"/>
        <v>0</v>
      </c>
      <c r="EC288" s="46">
        <f t="shared" si="193"/>
        <v>0</v>
      </c>
      <c r="ED288" s="19">
        <f t="shared" si="194"/>
        <v>48</v>
      </c>
      <c r="EE288" s="19">
        <f t="shared" si="195"/>
        <v>0</v>
      </c>
      <c r="EF288" s="19">
        <f t="shared" si="196"/>
        <v>0</v>
      </c>
      <c r="EG288" s="19">
        <f t="shared" si="197"/>
        <v>0</v>
      </c>
    </row>
    <row r="289" customFormat="1" hidden="1" customHeight="1" spans="1:137">
      <c r="A289" s="32">
        <f t="shared" si="201"/>
        <v>287</v>
      </c>
      <c r="B289" s="31" t="s">
        <v>555</v>
      </c>
      <c r="C289" s="32" t="s">
        <v>351</v>
      </c>
      <c r="D289" s="33" t="s">
        <v>368</v>
      </c>
      <c r="E289" s="33" t="s">
        <v>463</v>
      </c>
      <c r="F289" s="33" t="s">
        <v>257</v>
      </c>
      <c r="G289" s="68">
        <v>45406</v>
      </c>
      <c r="H289" s="59">
        <v>45406</v>
      </c>
      <c r="I289" s="59">
        <v>45658</v>
      </c>
      <c r="J289" s="19">
        <v>0</v>
      </c>
      <c r="K289" s="19">
        <v>3.5</v>
      </c>
      <c r="L289" s="19">
        <v>1</v>
      </c>
      <c r="M289" s="73">
        <f t="shared" si="198"/>
        <v>2.5</v>
      </c>
      <c r="N289" s="19"/>
      <c r="O289" s="38">
        <v>2</v>
      </c>
      <c r="P289" s="39"/>
      <c r="Q289" s="19"/>
      <c r="R289" s="19"/>
      <c r="S289" s="19"/>
      <c r="T289" s="19"/>
      <c r="U289" s="19"/>
      <c r="V289" s="19"/>
      <c r="W289" s="40"/>
      <c r="X289" s="19">
        <v>1.5</v>
      </c>
      <c r="Y289" s="39">
        <v>1</v>
      </c>
      <c r="Z289" s="19"/>
      <c r="AA289" s="19"/>
      <c r="AB289" s="19"/>
      <c r="AC289" s="19"/>
      <c r="AD289" s="19"/>
      <c r="AE289" s="19"/>
      <c r="AF289" s="40"/>
      <c r="AG289" s="41">
        <f t="shared" si="185"/>
        <v>3.5</v>
      </c>
      <c r="AH289" s="41">
        <f t="shared" si="199"/>
        <v>-1</v>
      </c>
      <c r="AI289" s="41">
        <f t="shared" si="200"/>
        <v>-1</v>
      </c>
      <c r="AJ289" s="19"/>
      <c r="AK289" s="19">
        <v>4</v>
      </c>
      <c r="AL289" s="19"/>
      <c r="AM289" s="19"/>
      <c r="AN289" s="19"/>
      <c r="AO289" s="19"/>
      <c r="AP289" s="19"/>
      <c r="AQ289" s="19"/>
      <c r="AR289" s="40"/>
      <c r="AS289" s="19">
        <v>2</v>
      </c>
      <c r="AT289" s="19"/>
      <c r="AU289" s="19"/>
      <c r="AV289" s="19"/>
      <c r="AW289" s="19">
        <v>16</v>
      </c>
      <c r="AX289" s="19"/>
      <c r="AY289" s="19">
        <v>16</v>
      </c>
      <c r="AZ289" s="19"/>
      <c r="BA289" s="40"/>
      <c r="BB289" s="19"/>
      <c r="BC289" s="19"/>
      <c r="BD289" s="19"/>
      <c r="BE289" s="19"/>
      <c r="BF289" s="19"/>
      <c r="BG289" s="19"/>
      <c r="BH289" s="19"/>
      <c r="BI289" s="19"/>
      <c r="BJ289" s="40"/>
      <c r="BK289" s="19">
        <v>0.5</v>
      </c>
      <c r="BL289" s="19"/>
      <c r="BM289" s="19"/>
      <c r="BN289" s="19"/>
      <c r="BO289" s="19"/>
      <c r="BP289" s="19"/>
      <c r="BQ289" s="19"/>
      <c r="BR289" s="19"/>
      <c r="BS289" s="40"/>
      <c r="BT289" s="19">
        <v>0.5</v>
      </c>
      <c r="BU289" s="19">
        <v>6</v>
      </c>
      <c r="BV289" s="19">
        <v>0.5</v>
      </c>
      <c r="BW289" s="19"/>
      <c r="BX289" s="19"/>
      <c r="BY289" s="19"/>
      <c r="BZ289" s="19"/>
      <c r="CA289" s="19"/>
      <c r="CB289" s="40"/>
      <c r="CC289" s="19">
        <v>1</v>
      </c>
      <c r="CD289" s="19"/>
      <c r="CE289" s="19"/>
      <c r="CF289" s="19"/>
      <c r="CG289" s="19"/>
      <c r="CH289" s="19"/>
      <c r="CI289" s="19"/>
      <c r="CJ289" s="19"/>
      <c r="CK289" s="40"/>
      <c r="CL289" s="19"/>
      <c r="CM289" s="19">
        <v>1</v>
      </c>
      <c r="CN289" s="19"/>
      <c r="CO289" s="19"/>
      <c r="CP289" s="19">
        <v>8</v>
      </c>
      <c r="CQ289" s="19"/>
      <c r="CR289" s="19">
        <v>8</v>
      </c>
      <c r="CS289" s="19"/>
      <c r="CT289" s="40"/>
      <c r="CU289" s="19"/>
      <c r="CV289" s="19"/>
      <c r="CW289" s="19" t="s">
        <v>544</v>
      </c>
      <c r="CX289" s="19"/>
      <c r="CY289" s="19"/>
      <c r="CZ289" s="19"/>
      <c r="DA289" s="19"/>
      <c r="DB289" s="19"/>
      <c r="DC289" s="19"/>
      <c r="DD289" s="40"/>
      <c r="DE289" s="19"/>
      <c r="DF289" s="19">
        <v>3.5</v>
      </c>
      <c r="DG289" s="19"/>
      <c r="DH289" s="19"/>
      <c r="DI289" s="19"/>
      <c r="DJ289" s="19"/>
      <c r="DK289" s="19"/>
      <c r="DL289" s="19"/>
      <c r="DM289" s="40"/>
      <c r="DN289" s="19"/>
      <c r="DO289" s="19">
        <v>3.5</v>
      </c>
      <c r="DP289" s="19">
        <v>0.5</v>
      </c>
      <c r="DQ289" s="19"/>
      <c r="DR289" s="19"/>
      <c r="DS289" s="19"/>
      <c r="DT289" s="19"/>
      <c r="DU289" s="19"/>
      <c r="DV289" s="40"/>
      <c r="DW289" s="74">
        <f ca="1" t="shared" si="202"/>
        <v>5.05</v>
      </c>
      <c r="DX289" s="44">
        <f t="shared" si="188"/>
        <v>5</v>
      </c>
      <c r="DY289" s="44">
        <f ca="1" t="shared" si="189"/>
        <v>0.0499999999999998</v>
      </c>
      <c r="DZ289" s="19">
        <f t="shared" si="190"/>
        <v>24</v>
      </c>
      <c r="EA289" s="19">
        <f t="shared" si="191"/>
        <v>24</v>
      </c>
      <c r="EB289" s="45">
        <f t="shared" si="192"/>
        <v>0</v>
      </c>
      <c r="EC289" s="46">
        <f t="shared" si="193"/>
        <v>0</v>
      </c>
      <c r="ED289" s="19">
        <f t="shared" si="194"/>
        <v>25</v>
      </c>
      <c r="EE289" s="19">
        <f t="shared" si="195"/>
        <v>1</v>
      </c>
      <c r="EF289" s="19">
        <f t="shared" si="196"/>
        <v>0</v>
      </c>
      <c r="EG289" s="19">
        <f t="shared" si="197"/>
        <v>0</v>
      </c>
    </row>
    <row r="290" customFormat="1" hidden="1" customHeight="1" spans="1:137">
      <c r="A290" s="32">
        <f t="shared" si="201"/>
        <v>288</v>
      </c>
      <c r="B290" s="31" t="s">
        <v>556</v>
      </c>
      <c r="C290" s="32" t="s">
        <v>52</v>
      </c>
      <c r="D290" s="33" t="s">
        <v>119</v>
      </c>
      <c r="E290" s="33" t="s">
        <v>120</v>
      </c>
      <c r="F290" s="33" t="s">
        <v>160</v>
      </c>
      <c r="G290" s="68">
        <v>45418</v>
      </c>
      <c r="H290" s="59">
        <v>45418</v>
      </c>
      <c r="I290" s="59">
        <v>45658</v>
      </c>
      <c r="J290" s="19">
        <v>50.5</v>
      </c>
      <c r="K290" s="19">
        <v>3.5</v>
      </c>
      <c r="L290" s="19">
        <v>2</v>
      </c>
      <c r="M290" s="73">
        <f t="shared" si="198"/>
        <v>1.5</v>
      </c>
      <c r="N290" s="19"/>
      <c r="O290" s="38"/>
      <c r="P290" s="39"/>
      <c r="Q290" s="19" t="s">
        <v>445</v>
      </c>
      <c r="R290" s="19"/>
      <c r="S290" s="19">
        <v>26.5</v>
      </c>
      <c r="T290" s="19"/>
      <c r="U290" s="19">
        <v>12</v>
      </c>
      <c r="V290" s="19"/>
      <c r="W290" s="40"/>
      <c r="X290" s="19">
        <v>5</v>
      </c>
      <c r="Y290" s="39"/>
      <c r="Z290" s="19"/>
      <c r="AA290" s="19"/>
      <c r="AB290" s="19">
        <v>6</v>
      </c>
      <c r="AC290" s="19"/>
      <c r="AD290" s="19"/>
      <c r="AE290" s="19"/>
      <c r="AF290" s="40"/>
      <c r="AG290" s="41">
        <f t="shared" si="185"/>
        <v>5</v>
      </c>
      <c r="AH290" s="41">
        <f t="shared" si="199"/>
        <v>-3.5</v>
      </c>
      <c r="AI290" s="41">
        <f t="shared" si="200"/>
        <v>-3.5</v>
      </c>
      <c r="AJ290" s="19"/>
      <c r="AK290" s="19"/>
      <c r="AL290" s="19"/>
      <c r="AM290" s="19"/>
      <c r="AN290" s="19">
        <v>8</v>
      </c>
      <c r="AO290" s="19"/>
      <c r="AP290" s="19">
        <v>30</v>
      </c>
      <c r="AQ290" s="19"/>
      <c r="AR290" s="40"/>
      <c r="AS290" s="19"/>
      <c r="AT290" s="19"/>
      <c r="AU290" s="19"/>
      <c r="AV290" s="19"/>
      <c r="AW290" s="19">
        <v>1</v>
      </c>
      <c r="AX290" s="19"/>
      <c r="AY290" s="19">
        <v>9</v>
      </c>
      <c r="AZ290" s="19"/>
      <c r="BA290" s="40"/>
      <c r="BB290" s="19"/>
      <c r="BC290" s="19"/>
      <c r="BD290" s="19"/>
      <c r="BE290" s="19"/>
      <c r="BF290" s="19">
        <v>5</v>
      </c>
      <c r="BG290" s="19"/>
      <c r="BH290" s="19">
        <v>17</v>
      </c>
      <c r="BI290" s="19"/>
      <c r="BJ290" s="40"/>
      <c r="BK290" s="19"/>
      <c r="BL290" s="19"/>
      <c r="BM290" s="19"/>
      <c r="BN290" s="19"/>
      <c r="BO290" s="19">
        <v>4</v>
      </c>
      <c r="BP290" s="19"/>
      <c r="BQ290" s="19"/>
      <c r="BR290" s="19"/>
      <c r="BS290" s="40"/>
      <c r="BT290" s="19"/>
      <c r="BU290" s="19"/>
      <c r="BV290" s="19"/>
      <c r="BW290" s="19"/>
      <c r="BX290" s="19">
        <v>8</v>
      </c>
      <c r="BY290" s="19"/>
      <c r="BZ290" s="19"/>
      <c r="CA290" s="19"/>
      <c r="CB290" s="40"/>
      <c r="CC290" s="19"/>
      <c r="CD290" s="19"/>
      <c r="CE290" s="19"/>
      <c r="CF290" s="19"/>
      <c r="CG290" s="19"/>
      <c r="CH290" s="19"/>
      <c r="CI290" s="19">
        <v>9</v>
      </c>
      <c r="CJ290" s="19"/>
      <c r="CK290" s="40"/>
      <c r="CL290" s="19"/>
      <c r="CM290" s="19"/>
      <c r="CN290" s="19"/>
      <c r="CO290" s="19"/>
      <c r="CP290" s="19">
        <v>24</v>
      </c>
      <c r="CQ290" s="19"/>
      <c r="CR290" s="19"/>
      <c r="CS290" s="19"/>
      <c r="CT290" s="40"/>
      <c r="CU290" s="19"/>
      <c r="CV290" s="19"/>
      <c r="CW290" s="19"/>
      <c r="CX290" s="19"/>
      <c r="CY290" s="19"/>
      <c r="CZ290" s="19"/>
      <c r="DA290" s="19"/>
      <c r="DB290" s="19">
        <v>9</v>
      </c>
      <c r="DC290" s="19"/>
      <c r="DD290" s="40"/>
      <c r="DE290" s="19"/>
      <c r="DF290" s="19"/>
      <c r="DG290" s="19"/>
      <c r="DH290" s="19"/>
      <c r="DI290" s="19">
        <v>8</v>
      </c>
      <c r="DJ290" s="19"/>
      <c r="DK290" s="19">
        <v>17</v>
      </c>
      <c r="DL290" s="19"/>
      <c r="DM290" s="40"/>
      <c r="DN290" s="19"/>
      <c r="DO290" s="19"/>
      <c r="DP290" s="19"/>
      <c r="DQ290" s="19"/>
      <c r="DR290" s="19"/>
      <c r="DS290" s="19"/>
      <c r="DT290" s="19">
        <v>24.5</v>
      </c>
      <c r="DU290" s="19"/>
      <c r="DV290" s="40"/>
      <c r="DW290" s="74">
        <f ca="1" t="shared" si="202"/>
        <v>5.05</v>
      </c>
      <c r="DX290" s="44">
        <f t="shared" si="188"/>
        <v>3.5</v>
      </c>
      <c r="DY290" s="44">
        <f ca="1" t="shared" si="189"/>
        <v>1.55</v>
      </c>
      <c r="DZ290" s="19">
        <f t="shared" si="190"/>
        <v>127.5</v>
      </c>
      <c r="EA290" s="19">
        <f t="shared" si="191"/>
        <v>90.5</v>
      </c>
      <c r="EB290" s="45">
        <f t="shared" si="192"/>
        <v>87.5</v>
      </c>
      <c r="EC290" s="46">
        <f t="shared" si="193"/>
        <v>0</v>
      </c>
      <c r="ED290" s="19">
        <f t="shared" si="194"/>
        <v>0</v>
      </c>
      <c r="EE290" s="19">
        <f t="shared" si="195"/>
        <v>10</v>
      </c>
      <c r="EF290" s="19">
        <f t="shared" si="196"/>
        <v>0</v>
      </c>
      <c r="EG290" s="19">
        <f t="shared" si="197"/>
        <v>0</v>
      </c>
    </row>
    <row r="291" customFormat="1" customHeight="1" spans="1:137">
      <c r="A291" s="32">
        <f t="shared" si="201"/>
        <v>289</v>
      </c>
      <c r="B291" s="31" t="s">
        <v>557</v>
      </c>
      <c r="C291" s="32" t="s">
        <v>286</v>
      </c>
      <c r="D291" s="33" t="s">
        <v>312</v>
      </c>
      <c r="E291" s="33" t="s">
        <v>342</v>
      </c>
      <c r="F291" s="33" t="s">
        <v>315</v>
      </c>
      <c r="G291" s="68">
        <v>45425</v>
      </c>
      <c r="H291" s="59">
        <v>45425</v>
      </c>
      <c r="I291" s="59">
        <v>45658</v>
      </c>
      <c r="J291" s="19">
        <v>0</v>
      </c>
      <c r="K291" s="19">
        <v>3</v>
      </c>
      <c r="L291" s="19">
        <v>0</v>
      </c>
      <c r="M291" s="73">
        <f t="shared" si="198"/>
        <v>3</v>
      </c>
      <c r="N291" s="19"/>
      <c r="O291" s="38">
        <v>3</v>
      </c>
      <c r="P291" s="39"/>
      <c r="Q291" s="19"/>
      <c r="R291" s="19"/>
      <c r="S291" s="19">
        <v>8</v>
      </c>
      <c r="T291" s="19"/>
      <c r="U291" s="19">
        <v>8</v>
      </c>
      <c r="V291" s="19"/>
      <c r="W291" s="40"/>
      <c r="X291" s="19">
        <v>3</v>
      </c>
      <c r="Y291" s="39"/>
      <c r="Z291" s="19"/>
      <c r="AA291" s="19"/>
      <c r="AB291" s="19"/>
      <c r="AC291" s="19"/>
      <c r="AD291" s="19"/>
      <c r="AE291" s="19"/>
      <c r="AF291" s="40"/>
      <c r="AG291" s="41">
        <f t="shared" si="185"/>
        <v>6</v>
      </c>
      <c r="AH291" s="41">
        <f t="shared" si="199"/>
        <v>-3</v>
      </c>
      <c r="AI291" s="41">
        <f t="shared" si="200"/>
        <v>-3</v>
      </c>
      <c r="AJ291" s="19"/>
      <c r="AK291" s="19"/>
      <c r="AL291" s="19"/>
      <c r="AM291" s="19"/>
      <c r="AN291" s="19"/>
      <c r="AO291" s="19"/>
      <c r="AP291" s="19"/>
      <c r="AQ291" s="19"/>
      <c r="AR291" s="40"/>
      <c r="AS291" s="19"/>
      <c r="AT291" s="19"/>
      <c r="AU291" s="19"/>
      <c r="AV291" s="19"/>
      <c r="AW291" s="19"/>
      <c r="AX291" s="19"/>
      <c r="AY291" s="19"/>
      <c r="AZ291" s="19"/>
      <c r="BA291" s="40"/>
      <c r="BB291" s="19"/>
      <c r="BC291" s="19"/>
      <c r="BD291" s="19"/>
      <c r="BE291" s="19"/>
      <c r="BF291" s="19"/>
      <c r="BG291" s="19"/>
      <c r="BH291" s="19"/>
      <c r="BI291" s="19"/>
      <c r="BJ291" s="40"/>
      <c r="BK291" s="19"/>
      <c r="BL291" s="19"/>
      <c r="BM291" s="19"/>
      <c r="BN291" s="19"/>
      <c r="BO291" s="19"/>
      <c r="BP291" s="19"/>
      <c r="BQ291" s="19"/>
      <c r="BR291" s="19"/>
      <c r="BS291" s="40"/>
      <c r="BT291" s="19"/>
      <c r="BU291" s="19"/>
      <c r="BV291" s="19"/>
      <c r="BW291" s="19"/>
      <c r="BX291" s="19"/>
      <c r="BY291" s="19"/>
      <c r="BZ291" s="19"/>
      <c r="CA291" s="19"/>
      <c r="CB291" s="40"/>
      <c r="CC291" s="19"/>
      <c r="CD291" s="19"/>
      <c r="CE291" s="19"/>
      <c r="CF291" s="19"/>
      <c r="CG291" s="19"/>
      <c r="CH291" s="19"/>
      <c r="CI291" s="19"/>
      <c r="CJ291" s="19"/>
      <c r="CK291" s="40"/>
      <c r="CL291" s="19">
        <v>0.5</v>
      </c>
      <c r="CM291" s="19"/>
      <c r="CN291" s="19"/>
      <c r="CO291" s="19"/>
      <c r="CP291" s="19"/>
      <c r="CQ291" s="19"/>
      <c r="CR291" s="19"/>
      <c r="CS291" s="19"/>
      <c r="CT291" s="40"/>
      <c r="CU291" s="19"/>
      <c r="CV291" s="19"/>
      <c r="CW291" s="19"/>
      <c r="CX291" s="19"/>
      <c r="CY291" s="19"/>
      <c r="CZ291" s="19"/>
      <c r="DA291" s="19"/>
      <c r="DB291" s="19"/>
      <c r="DC291" s="19"/>
      <c r="DD291" s="40"/>
      <c r="DE291" s="19"/>
      <c r="DF291" s="19"/>
      <c r="DG291" s="19"/>
      <c r="DH291" s="19"/>
      <c r="DI291" s="19"/>
      <c r="DJ291" s="19"/>
      <c r="DK291" s="19"/>
      <c r="DL291" s="19"/>
      <c r="DM291" s="40"/>
      <c r="DN291" s="19">
        <v>0.5</v>
      </c>
      <c r="DO291" s="19"/>
      <c r="DP291" s="19"/>
      <c r="DQ291" s="19"/>
      <c r="DR291" s="19"/>
      <c r="DS291" s="19"/>
      <c r="DT291" s="19"/>
      <c r="DU291" s="19"/>
      <c r="DV291" s="40"/>
      <c r="DW291" s="74">
        <f ca="1" t="shared" si="202"/>
        <v>5.05</v>
      </c>
      <c r="DX291" s="44">
        <f t="shared" si="188"/>
        <v>4</v>
      </c>
      <c r="DY291" s="44">
        <f ca="1" t="shared" si="189"/>
        <v>1.05</v>
      </c>
      <c r="DZ291" s="19">
        <f t="shared" si="190"/>
        <v>8</v>
      </c>
      <c r="EA291" s="19">
        <f t="shared" si="191"/>
        <v>8</v>
      </c>
      <c r="EB291" s="45">
        <f t="shared" si="192"/>
        <v>0</v>
      </c>
      <c r="EC291" s="46">
        <f t="shared" si="193"/>
        <v>0</v>
      </c>
      <c r="ED291" s="19">
        <f t="shared" si="194"/>
        <v>0</v>
      </c>
      <c r="EE291" s="19">
        <f t="shared" si="195"/>
        <v>0</v>
      </c>
      <c r="EF291" s="19">
        <f t="shared" si="196"/>
        <v>0</v>
      </c>
      <c r="EG291" s="19">
        <f t="shared" si="197"/>
        <v>0</v>
      </c>
    </row>
    <row r="292" customFormat="1" hidden="1" customHeight="1" spans="1:137">
      <c r="A292" s="32">
        <f t="shared" ref="A292:A314" si="203">ROW()-2</f>
        <v>290</v>
      </c>
      <c r="B292" s="31" t="s">
        <v>558</v>
      </c>
      <c r="C292" s="32" t="s">
        <v>52</v>
      </c>
      <c r="D292" s="33" t="s">
        <v>110</v>
      </c>
      <c r="E292" s="33" t="s">
        <v>115</v>
      </c>
      <c r="F292" s="33" t="s">
        <v>128</v>
      </c>
      <c r="G292" s="68">
        <v>45427</v>
      </c>
      <c r="H292" s="59">
        <v>45427</v>
      </c>
      <c r="I292" s="59">
        <v>45658</v>
      </c>
      <c r="J292" s="19">
        <v>1</v>
      </c>
      <c r="K292" s="19">
        <v>3</v>
      </c>
      <c r="L292" s="19">
        <v>3</v>
      </c>
      <c r="M292" s="73">
        <f t="shared" si="198"/>
        <v>0</v>
      </c>
      <c r="N292" s="19"/>
      <c r="O292" s="38">
        <v>2.5</v>
      </c>
      <c r="P292" s="39"/>
      <c r="Q292" s="19"/>
      <c r="R292" s="19"/>
      <c r="S292" s="19"/>
      <c r="T292" s="19"/>
      <c r="U292" s="19"/>
      <c r="V292" s="19"/>
      <c r="W292" s="40"/>
      <c r="X292" s="19"/>
      <c r="Y292" s="39"/>
      <c r="Z292" s="19"/>
      <c r="AA292" s="19"/>
      <c r="AB292" s="19">
        <v>1</v>
      </c>
      <c r="AC292" s="19">
        <v>8</v>
      </c>
      <c r="AD292" s="19"/>
      <c r="AE292" s="19"/>
      <c r="AF292" s="40"/>
      <c r="AG292" s="41">
        <f t="shared" si="185"/>
        <v>2.5</v>
      </c>
      <c r="AH292" s="41">
        <f t="shared" si="199"/>
        <v>-2.5</v>
      </c>
      <c r="AI292" s="41">
        <f t="shared" si="200"/>
        <v>-2.5</v>
      </c>
      <c r="AJ292" s="19">
        <v>0.5</v>
      </c>
      <c r="AK292" s="19"/>
      <c r="AL292" s="19"/>
      <c r="AM292" s="19"/>
      <c r="AN292" s="19"/>
      <c r="AO292" s="19">
        <v>37</v>
      </c>
      <c r="AP292" s="19"/>
      <c r="AQ292" s="19"/>
      <c r="AR292" s="40"/>
      <c r="AS292" s="19">
        <v>2</v>
      </c>
      <c r="AT292" s="19"/>
      <c r="AU292" s="19"/>
      <c r="AV292" s="19"/>
      <c r="AW292" s="19"/>
      <c r="AX292" s="19"/>
      <c r="AY292" s="19"/>
      <c r="AZ292" s="19"/>
      <c r="BA292" s="40"/>
      <c r="BB292" s="19"/>
      <c r="BC292" s="19"/>
      <c r="BD292" s="19"/>
      <c r="BE292" s="19"/>
      <c r="BF292" s="19"/>
      <c r="BG292" s="19">
        <v>24</v>
      </c>
      <c r="BH292" s="19"/>
      <c r="BI292" s="19"/>
      <c r="BJ292" s="40"/>
      <c r="BK292" s="19"/>
      <c r="BL292" s="19"/>
      <c r="BM292" s="19"/>
      <c r="BN292" s="19"/>
      <c r="BO292" s="19"/>
      <c r="BP292" s="19">
        <v>16</v>
      </c>
      <c r="BQ292" s="19"/>
      <c r="BR292" s="19"/>
      <c r="BS292" s="40"/>
      <c r="BT292" s="19"/>
      <c r="BU292" s="19"/>
      <c r="BV292" s="19"/>
      <c r="BW292" s="19"/>
      <c r="BX292" s="19"/>
      <c r="BY292" s="19">
        <v>23</v>
      </c>
      <c r="BZ292" s="19"/>
      <c r="CA292" s="19"/>
      <c r="CB292" s="40"/>
      <c r="CC292" s="19"/>
      <c r="CD292" s="19"/>
      <c r="CE292" s="19"/>
      <c r="CF292" s="19"/>
      <c r="CG292" s="19"/>
      <c r="CH292" s="19">
        <v>32</v>
      </c>
      <c r="CI292" s="19"/>
      <c r="CJ292" s="19"/>
      <c r="CK292" s="40"/>
      <c r="CL292" s="19"/>
      <c r="CM292" s="19"/>
      <c r="CN292" s="19"/>
      <c r="CO292" s="19"/>
      <c r="CP292" s="19"/>
      <c r="CQ292" s="19">
        <v>24</v>
      </c>
      <c r="CR292" s="19"/>
      <c r="CS292" s="19"/>
      <c r="CT292" s="40"/>
      <c r="CU292" s="19"/>
      <c r="CV292" s="19"/>
      <c r="CW292" s="19"/>
      <c r="CX292" s="19"/>
      <c r="CY292" s="19"/>
      <c r="CZ292" s="19"/>
      <c r="DA292" s="19" t="s">
        <v>151</v>
      </c>
      <c r="DB292" s="19"/>
      <c r="DC292" s="19"/>
      <c r="DD292" s="40"/>
      <c r="DE292" s="19"/>
      <c r="DF292" s="19"/>
      <c r="DG292" s="19"/>
      <c r="DH292" s="19"/>
      <c r="DI292" s="19"/>
      <c r="DJ292" s="19">
        <v>32</v>
      </c>
      <c r="DK292" s="19"/>
      <c r="DL292" s="19"/>
      <c r="DM292" s="40"/>
      <c r="DN292" s="19"/>
      <c r="DO292" s="19"/>
      <c r="DP292" s="19"/>
      <c r="DQ292" s="19">
        <v>1</v>
      </c>
      <c r="DR292" s="19"/>
      <c r="DS292" s="19">
        <v>8</v>
      </c>
      <c r="DT292" s="19"/>
      <c r="DU292" s="19"/>
      <c r="DV292" s="40"/>
      <c r="DW292" s="74">
        <f ca="1" t="shared" ref="DW292:DW314" si="204">ROUND((TODAY()-I292)/365*5,2)</f>
        <v>5.05</v>
      </c>
      <c r="DX292" s="44">
        <f t="shared" ref="DX292:DX317" si="205">-AI292+AJ292+AS292+BB292+BK292+BT292+CC292+CL292+CV292+DE292+DN292</f>
        <v>5</v>
      </c>
      <c r="DY292" s="44">
        <f ca="1" t="shared" ref="DY292:DY317" si="206">DW292-DX292</f>
        <v>0.0499999999999998</v>
      </c>
      <c r="DZ292" s="19">
        <f t="shared" ref="DZ292:DZ317" si="207">T292+U292+AC292+AD292+AO292+AP292+AX292+AY292++BG292+BH292+BP292+BQ292+BY292+BZ292+CH292+CI292+CQ292+CR292+DA292+DB292+DJ292+DK292+DS292+DT292</f>
        <v>220</v>
      </c>
      <c r="EA292" s="19">
        <f t="shared" ref="EA292:EA317" si="208">S292+AB292+AN292+AW292+BF292+BO292+BX292+CG292+CP292+CZ292+DI292+DR292</f>
        <v>1</v>
      </c>
      <c r="EB292" s="45">
        <f t="shared" ref="EB292:EB317" si="209">J292+U292-S292+AD292-AB292+AP292-AN292+AY292-AW292+BH292-BF292+BQ292-BO292+BZ292-BX292+CI292-CG292+CR292-CP292+DB292-CZ292+DK292-DI292+DT292-DR292-CU292</f>
        <v>0</v>
      </c>
      <c r="EC292" s="46">
        <f t="shared" ref="EC292:EC317" si="210">T292+AC292+AO292+BG292+BP292+BY292+CH292+CQ292+DA292+DA292+DJ292+DS292</f>
        <v>236</v>
      </c>
      <c r="ED292" s="19">
        <f t="shared" ref="ED292:ED317" si="211">P292+Y292+AK292+AT292+BC292+BL292+BU292+CD292+CM292+CW292+DF292+DO292</f>
        <v>0</v>
      </c>
      <c r="EE292" s="19">
        <f t="shared" ref="EE292:EE317" si="212">Q292+Z292+AL292+AU292+BD292+BM292+BV292+CE292+CN292+CX292+DG292+DP292</f>
        <v>0</v>
      </c>
      <c r="EF292" s="19">
        <f t="shared" ref="EF292:EF317" si="213">R292+AA292+AM292+AV292+BE292+BN292+BW292+CF292+CO292+CY292+DH292+DQ292</f>
        <v>1</v>
      </c>
      <c r="EG292" s="19">
        <f t="shared" ref="EG292:EG317" si="214">V292+AE292+AQ292+AZ292+BI292+BR292+CA292+CJ292+CS292+DC292+DL292+DU292</f>
        <v>0</v>
      </c>
    </row>
    <row r="293" customFormat="1" hidden="1" customHeight="1" spans="1:137">
      <c r="A293" s="32">
        <f t="shared" si="203"/>
        <v>291</v>
      </c>
      <c r="B293" s="31" t="s">
        <v>559</v>
      </c>
      <c r="C293" s="32" t="s">
        <v>351</v>
      </c>
      <c r="D293" s="33" t="s">
        <v>368</v>
      </c>
      <c r="E293" s="33" t="s">
        <v>463</v>
      </c>
      <c r="F293" s="33" t="s">
        <v>315</v>
      </c>
      <c r="G293" s="68">
        <v>45429</v>
      </c>
      <c r="H293" s="59">
        <v>45429</v>
      </c>
      <c r="I293" s="59">
        <v>45658</v>
      </c>
      <c r="J293" s="19">
        <v>0</v>
      </c>
      <c r="K293" s="19">
        <v>3</v>
      </c>
      <c r="L293" s="19">
        <v>3</v>
      </c>
      <c r="M293" s="73">
        <f t="shared" si="198"/>
        <v>0</v>
      </c>
      <c r="N293" s="19"/>
      <c r="O293" s="38"/>
      <c r="P293" s="39">
        <v>28</v>
      </c>
      <c r="Q293" s="19"/>
      <c r="R293" s="19"/>
      <c r="S293" s="19"/>
      <c r="T293" s="19"/>
      <c r="U293" s="19"/>
      <c r="V293" s="19"/>
      <c r="W293" s="40"/>
      <c r="X293" s="19">
        <v>1</v>
      </c>
      <c r="Y293" s="39">
        <v>8</v>
      </c>
      <c r="Z293" s="19"/>
      <c r="AA293" s="19"/>
      <c r="AB293" s="19"/>
      <c r="AC293" s="19"/>
      <c r="AD293" s="19"/>
      <c r="AE293" s="19"/>
      <c r="AF293" s="40"/>
      <c r="AG293" s="41">
        <f t="shared" si="185"/>
        <v>1</v>
      </c>
      <c r="AH293" s="41">
        <f t="shared" si="199"/>
        <v>-1</v>
      </c>
      <c r="AI293" s="41">
        <f t="shared" si="200"/>
        <v>-1</v>
      </c>
      <c r="AJ293" s="19">
        <v>0.5</v>
      </c>
      <c r="AK293" s="19"/>
      <c r="AL293" s="19"/>
      <c r="AM293" s="19"/>
      <c r="AN293" s="19"/>
      <c r="AO293" s="19"/>
      <c r="AP293" s="19"/>
      <c r="AQ293" s="19"/>
      <c r="AR293" s="40"/>
      <c r="AS293" s="19">
        <v>2</v>
      </c>
      <c r="AT293" s="19"/>
      <c r="AU293" s="19"/>
      <c r="AV293" s="19"/>
      <c r="AW293" s="19"/>
      <c r="AX293" s="19"/>
      <c r="AY293" s="19"/>
      <c r="AZ293" s="19"/>
      <c r="BA293" s="40"/>
      <c r="BB293" s="19"/>
      <c r="BC293" s="19"/>
      <c r="BD293" s="19"/>
      <c r="BE293" s="19"/>
      <c r="BF293" s="19"/>
      <c r="BG293" s="19"/>
      <c r="BH293" s="19"/>
      <c r="BI293" s="19"/>
      <c r="BJ293" s="40"/>
      <c r="BK293" s="19"/>
      <c r="BL293" s="19"/>
      <c r="BM293" s="19"/>
      <c r="BN293" s="19"/>
      <c r="BO293" s="19"/>
      <c r="BP293" s="19"/>
      <c r="BQ293" s="19"/>
      <c r="BR293" s="19"/>
      <c r="BS293" s="40"/>
      <c r="BT293" s="19">
        <v>0.5</v>
      </c>
      <c r="BU293" s="19"/>
      <c r="BV293" s="19"/>
      <c r="BW293" s="19"/>
      <c r="BX293" s="19"/>
      <c r="BY293" s="19"/>
      <c r="BZ293" s="19"/>
      <c r="CA293" s="19"/>
      <c r="CB293" s="40"/>
      <c r="CC293" s="19">
        <v>1</v>
      </c>
      <c r="CD293" s="19">
        <v>24</v>
      </c>
      <c r="CE293" s="19"/>
      <c r="CF293" s="19"/>
      <c r="CG293" s="19"/>
      <c r="CH293" s="19"/>
      <c r="CI293" s="19"/>
      <c r="CJ293" s="19"/>
      <c r="CK293" s="40"/>
      <c r="CL293" s="19"/>
      <c r="CM293" s="19">
        <v>16</v>
      </c>
      <c r="CN293" s="19"/>
      <c r="CO293" s="19"/>
      <c r="CP293" s="19">
        <v>8</v>
      </c>
      <c r="CQ293" s="19"/>
      <c r="CR293" s="19">
        <v>8</v>
      </c>
      <c r="CS293" s="19"/>
      <c r="CT293" s="40"/>
      <c r="CU293" s="19"/>
      <c r="CV293" s="19"/>
      <c r="CW293" s="19" t="s">
        <v>70</v>
      </c>
      <c r="CX293" s="19"/>
      <c r="CY293" s="19"/>
      <c r="CZ293" s="19"/>
      <c r="DA293" s="19"/>
      <c r="DB293" s="19"/>
      <c r="DC293" s="19"/>
      <c r="DD293" s="40"/>
      <c r="DE293" s="19"/>
      <c r="DF293" s="19"/>
      <c r="DG293" s="19"/>
      <c r="DH293" s="19"/>
      <c r="DI293" s="19"/>
      <c r="DJ293" s="19"/>
      <c r="DK293" s="19"/>
      <c r="DL293" s="19"/>
      <c r="DM293" s="40"/>
      <c r="DN293" s="19"/>
      <c r="DO293" s="19"/>
      <c r="DP293" s="19"/>
      <c r="DQ293" s="19"/>
      <c r="DR293" s="19"/>
      <c r="DS293" s="19"/>
      <c r="DT293" s="19"/>
      <c r="DU293" s="19"/>
      <c r="DV293" s="40"/>
      <c r="DW293" s="74">
        <f ca="1" t="shared" si="204"/>
        <v>5.05</v>
      </c>
      <c r="DX293" s="44">
        <f t="shared" si="205"/>
        <v>5</v>
      </c>
      <c r="DY293" s="44">
        <f ca="1" t="shared" si="206"/>
        <v>0.0499999999999998</v>
      </c>
      <c r="DZ293" s="19">
        <f t="shared" si="207"/>
        <v>8</v>
      </c>
      <c r="EA293" s="19">
        <f t="shared" si="208"/>
        <v>8</v>
      </c>
      <c r="EB293" s="45">
        <f t="shared" si="209"/>
        <v>0</v>
      </c>
      <c r="EC293" s="46">
        <f t="shared" si="210"/>
        <v>0</v>
      </c>
      <c r="ED293" s="19">
        <f t="shared" si="211"/>
        <v>80</v>
      </c>
      <c r="EE293" s="19">
        <f t="shared" si="212"/>
        <v>0</v>
      </c>
      <c r="EF293" s="19">
        <f t="shared" si="213"/>
        <v>0</v>
      </c>
      <c r="EG293" s="19">
        <f t="shared" si="214"/>
        <v>0</v>
      </c>
    </row>
    <row r="294" customFormat="1" customHeight="1" spans="1:137">
      <c r="A294" s="32">
        <f t="shared" si="203"/>
        <v>292</v>
      </c>
      <c r="B294" s="31" t="s">
        <v>560</v>
      </c>
      <c r="C294" s="32" t="s">
        <v>286</v>
      </c>
      <c r="D294" s="33" t="s">
        <v>79</v>
      </c>
      <c r="E294" s="33" t="s">
        <v>542</v>
      </c>
      <c r="F294" s="33" t="s">
        <v>136</v>
      </c>
      <c r="G294" s="68">
        <v>45434</v>
      </c>
      <c r="H294" s="59">
        <v>45434</v>
      </c>
      <c r="I294" s="59">
        <v>45658</v>
      </c>
      <c r="J294" s="19">
        <v>0</v>
      </c>
      <c r="K294" s="19">
        <v>3</v>
      </c>
      <c r="L294" s="19">
        <v>0</v>
      </c>
      <c r="M294" s="73">
        <f t="shared" si="198"/>
        <v>3</v>
      </c>
      <c r="N294" s="19"/>
      <c r="O294" s="38">
        <v>4</v>
      </c>
      <c r="P294" s="39"/>
      <c r="Q294" s="19"/>
      <c r="R294" s="19"/>
      <c r="S294" s="19"/>
      <c r="T294" s="19"/>
      <c r="U294" s="19">
        <v>8</v>
      </c>
      <c r="V294" s="19"/>
      <c r="W294" s="40"/>
      <c r="X294" s="19"/>
      <c r="Y294" s="39"/>
      <c r="Z294" s="19"/>
      <c r="AA294" s="19"/>
      <c r="AB294" s="19">
        <v>8</v>
      </c>
      <c r="AC294" s="19"/>
      <c r="AD294" s="19"/>
      <c r="AE294" s="19"/>
      <c r="AF294" s="40"/>
      <c r="AG294" s="41">
        <f t="shared" si="185"/>
        <v>4</v>
      </c>
      <c r="AH294" s="41">
        <f t="shared" si="199"/>
        <v>-1</v>
      </c>
      <c r="AI294" s="41">
        <f t="shared" si="200"/>
        <v>-1</v>
      </c>
      <c r="AJ294" s="19"/>
      <c r="AK294" s="19"/>
      <c r="AL294" s="19"/>
      <c r="AM294" s="19"/>
      <c r="AN294" s="19">
        <v>8</v>
      </c>
      <c r="AO294" s="19"/>
      <c r="AP294" s="19">
        <v>8</v>
      </c>
      <c r="AQ294" s="19"/>
      <c r="AR294" s="40"/>
      <c r="AS294" s="19"/>
      <c r="AT294" s="19"/>
      <c r="AU294" s="19"/>
      <c r="AV294" s="19"/>
      <c r="AW294" s="19"/>
      <c r="AX294" s="19"/>
      <c r="AY294" s="19"/>
      <c r="AZ294" s="19"/>
      <c r="BA294" s="40"/>
      <c r="BB294" s="19"/>
      <c r="BC294" s="19">
        <v>1</v>
      </c>
      <c r="BD294" s="19"/>
      <c r="BE294" s="19"/>
      <c r="BF294" s="19"/>
      <c r="BG294" s="19"/>
      <c r="BH294" s="19"/>
      <c r="BI294" s="19"/>
      <c r="BJ294" s="40"/>
      <c r="BK294" s="19"/>
      <c r="BL294" s="19"/>
      <c r="BM294" s="19"/>
      <c r="BN294" s="19"/>
      <c r="BO294" s="19"/>
      <c r="BP294" s="19"/>
      <c r="BQ294" s="19">
        <v>16</v>
      </c>
      <c r="BR294" s="19"/>
      <c r="BS294" s="40"/>
      <c r="BT294" s="19"/>
      <c r="BU294" s="19"/>
      <c r="BV294" s="19"/>
      <c r="BW294" s="19"/>
      <c r="BX294" s="19"/>
      <c r="BY294" s="19"/>
      <c r="BZ294" s="19"/>
      <c r="CA294" s="19"/>
      <c r="CB294" s="40"/>
      <c r="CC294" s="19"/>
      <c r="CD294" s="19"/>
      <c r="CE294" s="19"/>
      <c r="CF294" s="19"/>
      <c r="CG294" s="19"/>
      <c r="CH294" s="19">
        <v>32</v>
      </c>
      <c r="CI294" s="19">
        <v>16</v>
      </c>
      <c r="CJ294" s="19"/>
      <c r="CK294" s="40"/>
      <c r="CL294" s="19"/>
      <c r="CM294" s="19"/>
      <c r="CN294" s="19"/>
      <c r="CO294" s="19"/>
      <c r="CP294" s="19">
        <v>7</v>
      </c>
      <c r="CQ294" s="19">
        <v>8</v>
      </c>
      <c r="CR294" s="19"/>
      <c r="CS294" s="19"/>
      <c r="CT294" s="40"/>
      <c r="CU294" s="19"/>
      <c r="CV294" s="19"/>
      <c r="CW294" s="19"/>
      <c r="CX294" s="19"/>
      <c r="CY294" s="19"/>
      <c r="CZ294" s="19"/>
      <c r="DA294" s="19">
        <v>16</v>
      </c>
      <c r="DB294" s="19"/>
      <c r="DC294" s="19"/>
      <c r="DD294" s="40"/>
      <c r="DE294" s="19"/>
      <c r="DF294" s="19"/>
      <c r="DG294" s="19"/>
      <c r="DH294" s="19"/>
      <c r="DI294" s="19">
        <v>0.5</v>
      </c>
      <c r="DJ294" s="19">
        <v>16</v>
      </c>
      <c r="DK294" s="19"/>
      <c r="DL294" s="19"/>
      <c r="DM294" s="40"/>
      <c r="DN294" s="19"/>
      <c r="DO294" s="19"/>
      <c r="DP294" s="19"/>
      <c r="DQ294" s="19"/>
      <c r="DR294" s="19">
        <v>1.5</v>
      </c>
      <c r="DS294" s="19">
        <v>23</v>
      </c>
      <c r="DT294" s="19"/>
      <c r="DU294" s="19"/>
      <c r="DV294" s="40"/>
      <c r="DW294" s="74">
        <f ca="1" t="shared" si="204"/>
        <v>5.05</v>
      </c>
      <c r="DX294" s="44">
        <f t="shared" si="205"/>
        <v>1</v>
      </c>
      <c r="DY294" s="44">
        <f ca="1" t="shared" si="206"/>
        <v>4.05</v>
      </c>
      <c r="DZ294" s="19">
        <f t="shared" si="207"/>
        <v>143</v>
      </c>
      <c r="EA294" s="19">
        <f t="shared" si="208"/>
        <v>25</v>
      </c>
      <c r="EB294" s="45">
        <f t="shared" si="209"/>
        <v>23</v>
      </c>
      <c r="EC294" s="46">
        <f t="shared" si="210"/>
        <v>111</v>
      </c>
      <c r="ED294" s="19">
        <f t="shared" si="211"/>
        <v>1</v>
      </c>
      <c r="EE294" s="19">
        <f t="shared" si="212"/>
        <v>0</v>
      </c>
      <c r="EF294" s="19">
        <f t="shared" si="213"/>
        <v>0</v>
      </c>
      <c r="EG294" s="19">
        <f t="shared" si="214"/>
        <v>0</v>
      </c>
    </row>
    <row r="295" customFormat="1" hidden="1" customHeight="1" spans="1:137">
      <c r="A295" s="32">
        <f t="shared" si="203"/>
        <v>293</v>
      </c>
      <c r="B295" s="31" t="s">
        <v>561</v>
      </c>
      <c r="C295" s="32" t="s">
        <v>52</v>
      </c>
      <c r="D295" s="33" t="s">
        <v>237</v>
      </c>
      <c r="E295" s="33" t="s">
        <v>238</v>
      </c>
      <c r="F295" s="33" t="s">
        <v>315</v>
      </c>
      <c r="G295" s="68">
        <v>45439</v>
      </c>
      <c r="H295" s="59">
        <v>45439</v>
      </c>
      <c r="I295" s="59">
        <v>45658</v>
      </c>
      <c r="J295" s="19">
        <v>0</v>
      </c>
      <c r="K295" s="19">
        <f>ROUND((I295-H295)/365*5,2)</f>
        <v>3</v>
      </c>
      <c r="L295" s="19">
        <v>0</v>
      </c>
      <c r="M295" s="73">
        <f t="shared" si="198"/>
        <v>3</v>
      </c>
      <c r="N295" s="19"/>
      <c r="O295" s="38">
        <v>2</v>
      </c>
      <c r="P295" s="39"/>
      <c r="Q295" s="19"/>
      <c r="R295" s="19"/>
      <c r="S295" s="19">
        <v>8</v>
      </c>
      <c r="T295" s="19"/>
      <c r="U295" s="19">
        <v>8</v>
      </c>
      <c r="V295" s="19"/>
      <c r="W295" s="40"/>
      <c r="X295" s="19">
        <v>1</v>
      </c>
      <c r="Y295" s="39"/>
      <c r="Z295" s="19"/>
      <c r="AA295" s="19"/>
      <c r="AB295" s="19"/>
      <c r="AC295" s="19"/>
      <c r="AD295" s="19"/>
      <c r="AE295" s="19"/>
      <c r="AF295" s="40"/>
      <c r="AG295" s="41">
        <f t="shared" si="185"/>
        <v>3</v>
      </c>
      <c r="AH295" s="41">
        <f t="shared" si="199"/>
        <v>0</v>
      </c>
      <c r="AI295" s="41">
        <f t="shared" si="200"/>
        <v>0</v>
      </c>
      <c r="AJ295" s="19">
        <v>1</v>
      </c>
      <c r="AK295" s="19"/>
      <c r="AL295" s="19"/>
      <c r="AM295" s="19"/>
      <c r="AN295" s="19">
        <v>8</v>
      </c>
      <c r="AO295" s="19"/>
      <c r="AP295" s="19">
        <v>8</v>
      </c>
      <c r="AQ295" s="19"/>
      <c r="AR295" s="40"/>
      <c r="AS295" s="19"/>
      <c r="AT295" s="19"/>
      <c r="AU295" s="19"/>
      <c r="AV295" s="19"/>
      <c r="AW295" s="19">
        <v>4</v>
      </c>
      <c r="AX295" s="19"/>
      <c r="AY295" s="19">
        <v>4</v>
      </c>
      <c r="AZ295" s="19"/>
      <c r="BA295" s="40"/>
      <c r="BB295" s="19"/>
      <c r="BC295" s="19"/>
      <c r="BD295" s="19"/>
      <c r="BE295" s="19"/>
      <c r="BF295" s="19">
        <v>16</v>
      </c>
      <c r="BG295" s="19"/>
      <c r="BH295" s="19">
        <v>16</v>
      </c>
      <c r="BI295" s="19"/>
      <c r="BJ295" s="40"/>
      <c r="BK295" s="19"/>
      <c r="BL295" s="19"/>
      <c r="BM295" s="19"/>
      <c r="BN295" s="19"/>
      <c r="BO295" s="19"/>
      <c r="BP295" s="19"/>
      <c r="BQ295" s="19"/>
      <c r="BR295" s="19"/>
      <c r="BS295" s="40"/>
      <c r="BT295" s="19">
        <v>1</v>
      </c>
      <c r="BU295" s="19"/>
      <c r="BV295" s="19"/>
      <c r="BW295" s="19"/>
      <c r="BX295" s="19"/>
      <c r="BY295" s="19"/>
      <c r="BZ295" s="19"/>
      <c r="CA295" s="19"/>
      <c r="CB295" s="40"/>
      <c r="CC295" s="19"/>
      <c r="CD295" s="19"/>
      <c r="CE295" s="19"/>
      <c r="CF295" s="19"/>
      <c r="CG295" s="19">
        <v>8</v>
      </c>
      <c r="CH295" s="19"/>
      <c r="CI295" s="19">
        <v>8</v>
      </c>
      <c r="CJ295" s="19"/>
      <c r="CK295" s="40"/>
      <c r="CL295" s="19">
        <v>3</v>
      </c>
      <c r="CM295" s="19"/>
      <c r="CN295" s="19"/>
      <c r="CO295" s="19"/>
      <c r="CP295" s="19">
        <v>2.5</v>
      </c>
      <c r="CQ295" s="19"/>
      <c r="CR295" s="19">
        <v>4</v>
      </c>
      <c r="CS295" s="19"/>
      <c r="CT295" s="40"/>
      <c r="CU295" s="19"/>
      <c r="CV295" s="19"/>
      <c r="CW295" s="19"/>
      <c r="CX295" s="19"/>
      <c r="CY295" s="19"/>
      <c r="CZ295" s="19"/>
      <c r="DA295" s="19"/>
      <c r="DB295" s="19"/>
      <c r="DC295" s="19"/>
      <c r="DD295" s="40"/>
      <c r="DE295" s="19"/>
      <c r="DF295" s="19"/>
      <c r="DG295" s="19"/>
      <c r="DH295" s="19"/>
      <c r="DI295" s="19"/>
      <c r="DJ295" s="19"/>
      <c r="DK295" s="19"/>
      <c r="DL295" s="19"/>
      <c r="DM295" s="40"/>
      <c r="DN295" s="19"/>
      <c r="DO295" s="19"/>
      <c r="DP295" s="19"/>
      <c r="DQ295" s="19"/>
      <c r="DR295" s="19">
        <v>4</v>
      </c>
      <c r="DS295" s="19"/>
      <c r="DT295" s="19">
        <v>4</v>
      </c>
      <c r="DU295" s="19"/>
      <c r="DV295" s="40"/>
      <c r="DW295" s="74">
        <f ca="1" t="shared" si="204"/>
        <v>5.05</v>
      </c>
      <c r="DX295" s="44">
        <f t="shared" si="205"/>
        <v>5</v>
      </c>
      <c r="DY295" s="44">
        <f ca="1" t="shared" si="206"/>
        <v>0.0499999999999998</v>
      </c>
      <c r="DZ295" s="19">
        <f t="shared" si="207"/>
        <v>52</v>
      </c>
      <c r="EA295" s="19">
        <f t="shared" si="208"/>
        <v>50.5</v>
      </c>
      <c r="EB295" s="45">
        <f t="shared" si="209"/>
        <v>1.5</v>
      </c>
      <c r="EC295" s="46">
        <f t="shared" si="210"/>
        <v>0</v>
      </c>
      <c r="ED295" s="19">
        <f t="shared" si="211"/>
        <v>0</v>
      </c>
      <c r="EE295" s="19">
        <f t="shared" si="212"/>
        <v>0</v>
      </c>
      <c r="EF295" s="19">
        <f t="shared" si="213"/>
        <v>0</v>
      </c>
      <c r="EG295" s="19">
        <f t="shared" si="214"/>
        <v>0</v>
      </c>
    </row>
    <row r="296" customFormat="1" hidden="1" customHeight="1" spans="1:137">
      <c r="A296" s="32">
        <f t="shared" si="203"/>
        <v>294</v>
      </c>
      <c r="B296" s="31" t="s">
        <v>562</v>
      </c>
      <c r="C296" s="32" t="s">
        <v>351</v>
      </c>
      <c r="D296" s="33" t="s">
        <v>368</v>
      </c>
      <c r="E296" s="33" t="s">
        <v>463</v>
      </c>
      <c r="F296" s="33" t="s">
        <v>255</v>
      </c>
      <c r="G296" s="68">
        <v>45439</v>
      </c>
      <c r="H296" s="59">
        <v>45439</v>
      </c>
      <c r="I296" s="59">
        <v>45658</v>
      </c>
      <c r="J296" s="19">
        <v>0</v>
      </c>
      <c r="K296" s="19">
        <f>ROUND((I296-H296)/365*5,2)</f>
        <v>3</v>
      </c>
      <c r="L296" s="19">
        <v>1.5</v>
      </c>
      <c r="M296" s="73">
        <f t="shared" si="198"/>
        <v>1.5</v>
      </c>
      <c r="N296" s="19"/>
      <c r="O296" s="38">
        <v>2.5</v>
      </c>
      <c r="P296" s="39"/>
      <c r="Q296" s="19"/>
      <c r="R296" s="19"/>
      <c r="S296" s="19"/>
      <c r="T296" s="19"/>
      <c r="U296" s="19"/>
      <c r="V296" s="19"/>
      <c r="W296" s="40"/>
      <c r="X296" s="19">
        <v>0.5</v>
      </c>
      <c r="Y296" s="39"/>
      <c r="Z296" s="19"/>
      <c r="AA296" s="19"/>
      <c r="AB296" s="19"/>
      <c r="AC296" s="19"/>
      <c r="AD296" s="19"/>
      <c r="AE296" s="19"/>
      <c r="AF296" s="40"/>
      <c r="AG296" s="41">
        <f t="shared" si="185"/>
        <v>3</v>
      </c>
      <c r="AH296" s="41">
        <f t="shared" si="199"/>
        <v>-1.5</v>
      </c>
      <c r="AI296" s="41">
        <f t="shared" si="200"/>
        <v>-1.5</v>
      </c>
      <c r="AJ296" s="19">
        <v>1</v>
      </c>
      <c r="AK296" s="19"/>
      <c r="AL296" s="19"/>
      <c r="AM296" s="19"/>
      <c r="AN296" s="19"/>
      <c r="AO296" s="19"/>
      <c r="AP296" s="19"/>
      <c r="AQ296" s="19"/>
      <c r="AR296" s="40"/>
      <c r="AS296" s="19">
        <v>0.5</v>
      </c>
      <c r="AT296" s="19"/>
      <c r="AU296" s="19"/>
      <c r="AV296" s="19"/>
      <c r="AW296" s="19">
        <v>16</v>
      </c>
      <c r="AX296" s="19"/>
      <c r="AY296" s="19">
        <v>16</v>
      </c>
      <c r="AZ296" s="19"/>
      <c r="BA296" s="40"/>
      <c r="BB296" s="19">
        <v>1</v>
      </c>
      <c r="BC296" s="19"/>
      <c r="BD296" s="19"/>
      <c r="BE296" s="19"/>
      <c r="BF296" s="19"/>
      <c r="BG296" s="19"/>
      <c r="BH296" s="19"/>
      <c r="BI296" s="19"/>
      <c r="BJ296" s="40"/>
      <c r="BK296" s="19">
        <v>1</v>
      </c>
      <c r="BL296" s="19"/>
      <c r="BM296" s="19"/>
      <c r="BN296" s="19"/>
      <c r="BO296" s="19"/>
      <c r="BP296" s="19"/>
      <c r="BQ296" s="19"/>
      <c r="BR296" s="19"/>
      <c r="BS296" s="40"/>
      <c r="BT296" s="19"/>
      <c r="BU296" s="19">
        <v>4</v>
      </c>
      <c r="BV296" s="19"/>
      <c r="BW296" s="19"/>
      <c r="BX296" s="19"/>
      <c r="BY296" s="19"/>
      <c r="BZ296" s="19"/>
      <c r="CA296" s="19"/>
      <c r="CB296" s="40"/>
      <c r="CC296" s="19"/>
      <c r="CD296" s="19">
        <v>8</v>
      </c>
      <c r="CE296" s="19"/>
      <c r="CF296" s="19"/>
      <c r="CG296" s="19"/>
      <c r="CH296" s="19"/>
      <c r="CI296" s="19"/>
      <c r="CJ296" s="19"/>
      <c r="CK296" s="40"/>
      <c r="CL296" s="19"/>
      <c r="CM296" s="19"/>
      <c r="CN296" s="19"/>
      <c r="CO296" s="19"/>
      <c r="CP296" s="19">
        <v>8</v>
      </c>
      <c r="CQ296" s="19"/>
      <c r="CR296" s="19">
        <v>8</v>
      </c>
      <c r="CS296" s="19"/>
      <c r="CT296" s="40"/>
      <c r="CU296" s="19"/>
      <c r="CV296" s="19"/>
      <c r="CW296" s="19"/>
      <c r="CX296" s="19"/>
      <c r="CY296" s="19"/>
      <c r="CZ296" s="19"/>
      <c r="DA296" s="19"/>
      <c r="DB296" s="19"/>
      <c r="DC296" s="19"/>
      <c r="DD296" s="40"/>
      <c r="DE296" s="19"/>
      <c r="DF296" s="19"/>
      <c r="DG296" s="19"/>
      <c r="DH296" s="19"/>
      <c r="DI296" s="19"/>
      <c r="DJ296" s="19"/>
      <c r="DK296" s="19"/>
      <c r="DL296" s="19"/>
      <c r="DM296" s="40"/>
      <c r="DN296" s="19"/>
      <c r="DO296" s="19"/>
      <c r="DP296" s="19"/>
      <c r="DQ296" s="19"/>
      <c r="DR296" s="19"/>
      <c r="DS296" s="19"/>
      <c r="DT296" s="19"/>
      <c r="DU296" s="19"/>
      <c r="DV296" s="40"/>
      <c r="DW296" s="74">
        <f ca="1" t="shared" si="204"/>
        <v>5.05</v>
      </c>
      <c r="DX296" s="44">
        <f t="shared" si="205"/>
        <v>5</v>
      </c>
      <c r="DY296" s="44">
        <f ca="1" t="shared" si="206"/>
        <v>0.0499999999999998</v>
      </c>
      <c r="DZ296" s="19">
        <f t="shared" si="207"/>
        <v>24</v>
      </c>
      <c r="EA296" s="19">
        <f t="shared" si="208"/>
        <v>24</v>
      </c>
      <c r="EB296" s="45">
        <f t="shared" si="209"/>
        <v>0</v>
      </c>
      <c r="EC296" s="46">
        <f t="shared" si="210"/>
        <v>0</v>
      </c>
      <c r="ED296" s="19">
        <f t="shared" si="211"/>
        <v>12</v>
      </c>
      <c r="EE296" s="19">
        <f t="shared" si="212"/>
        <v>0</v>
      </c>
      <c r="EF296" s="19">
        <f t="shared" si="213"/>
        <v>0</v>
      </c>
      <c r="EG296" s="19">
        <f t="shared" si="214"/>
        <v>0</v>
      </c>
    </row>
    <row r="297" customFormat="1" customHeight="1" spans="1:137">
      <c r="A297" s="32">
        <f t="shared" si="203"/>
        <v>295</v>
      </c>
      <c r="B297" s="31" t="s">
        <v>563</v>
      </c>
      <c r="C297" s="32" t="s">
        <v>286</v>
      </c>
      <c r="D297" s="33" t="s">
        <v>312</v>
      </c>
      <c r="E297" s="33" t="s">
        <v>54</v>
      </c>
      <c r="F297" s="33" t="s">
        <v>315</v>
      </c>
      <c r="G297" s="68">
        <v>45439</v>
      </c>
      <c r="H297" s="59">
        <v>45439</v>
      </c>
      <c r="I297" s="59">
        <v>45658</v>
      </c>
      <c r="J297" s="19">
        <v>0</v>
      </c>
      <c r="K297" s="19">
        <f>ROUND((I297-H297)/365*5,2)</f>
        <v>3</v>
      </c>
      <c r="L297" s="19">
        <v>3</v>
      </c>
      <c r="M297" s="73">
        <f t="shared" si="198"/>
        <v>0</v>
      </c>
      <c r="N297" s="19"/>
      <c r="O297" s="38">
        <v>1</v>
      </c>
      <c r="P297" s="39"/>
      <c r="Q297" s="19"/>
      <c r="R297" s="19"/>
      <c r="S297" s="19">
        <v>16</v>
      </c>
      <c r="T297" s="19"/>
      <c r="U297" s="19">
        <v>16</v>
      </c>
      <c r="V297" s="19"/>
      <c r="W297" s="40"/>
      <c r="X297" s="19">
        <v>4</v>
      </c>
      <c r="Y297" s="39"/>
      <c r="Z297" s="19"/>
      <c r="AA297" s="19"/>
      <c r="AB297" s="19"/>
      <c r="AC297" s="19"/>
      <c r="AD297" s="19"/>
      <c r="AE297" s="19"/>
      <c r="AF297" s="40"/>
      <c r="AG297" s="41">
        <f t="shared" si="185"/>
        <v>5</v>
      </c>
      <c r="AH297" s="41">
        <f t="shared" si="199"/>
        <v>-5</v>
      </c>
      <c r="AI297" s="41">
        <f t="shared" si="200"/>
        <v>-5</v>
      </c>
      <c r="AJ297" s="19"/>
      <c r="AK297" s="19"/>
      <c r="AL297" s="19"/>
      <c r="AM297" s="19"/>
      <c r="AN297" s="19"/>
      <c r="AO297" s="19"/>
      <c r="AP297" s="19">
        <v>8</v>
      </c>
      <c r="AQ297" s="19"/>
      <c r="AR297" s="40"/>
      <c r="AS297" s="19"/>
      <c r="AT297" s="19">
        <v>4</v>
      </c>
      <c r="AU297" s="19"/>
      <c r="AV297" s="19"/>
      <c r="AW297" s="19">
        <v>8</v>
      </c>
      <c r="AX297" s="19"/>
      <c r="AY297" s="19"/>
      <c r="AZ297" s="19"/>
      <c r="BA297" s="40"/>
      <c r="BB297" s="19"/>
      <c r="BC297" s="19"/>
      <c r="BD297" s="19"/>
      <c r="BE297" s="19"/>
      <c r="BF297" s="19">
        <v>4</v>
      </c>
      <c r="BG297" s="19"/>
      <c r="BH297" s="19">
        <v>4</v>
      </c>
      <c r="BI297" s="19"/>
      <c r="BJ297" s="40"/>
      <c r="BK297" s="19"/>
      <c r="BL297" s="19"/>
      <c r="BM297" s="19"/>
      <c r="BN297" s="19"/>
      <c r="BO297" s="19">
        <v>16</v>
      </c>
      <c r="BP297" s="19"/>
      <c r="BQ297" s="19">
        <v>16</v>
      </c>
      <c r="BR297" s="19"/>
      <c r="BS297" s="40"/>
      <c r="BT297" s="19"/>
      <c r="BU297" s="19"/>
      <c r="BV297" s="19"/>
      <c r="BW297" s="19"/>
      <c r="BX297" s="19"/>
      <c r="BY297" s="19"/>
      <c r="BZ297" s="19"/>
      <c r="CA297" s="19"/>
      <c r="CB297" s="40"/>
      <c r="CC297" s="19"/>
      <c r="CD297" s="19"/>
      <c r="CE297" s="19"/>
      <c r="CF297" s="19">
        <v>2</v>
      </c>
      <c r="CG297" s="19">
        <v>20</v>
      </c>
      <c r="CH297" s="19"/>
      <c r="CI297" s="19">
        <v>24</v>
      </c>
      <c r="CJ297" s="19"/>
      <c r="CK297" s="40"/>
      <c r="CL297" s="19"/>
      <c r="CM297" s="39">
        <v>12</v>
      </c>
      <c r="CN297" s="19"/>
      <c r="CO297" s="19"/>
      <c r="CP297" s="19">
        <v>28</v>
      </c>
      <c r="CQ297" s="19"/>
      <c r="CR297" s="19">
        <v>24</v>
      </c>
      <c r="CS297" s="19"/>
      <c r="CT297" s="40"/>
      <c r="CU297" s="19"/>
      <c r="CV297" s="19"/>
      <c r="CW297" s="19"/>
      <c r="CX297" s="19"/>
      <c r="CY297" s="19"/>
      <c r="CZ297" s="19" t="s">
        <v>151</v>
      </c>
      <c r="DA297" s="19"/>
      <c r="DB297" s="19">
        <v>16</v>
      </c>
      <c r="DC297" s="19"/>
      <c r="DD297" s="40"/>
      <c r="DE297" s="19"/>
      <c r="DF297" s="19"/>
      <c r="DG297" s="19"/>
      <c r="DH297" s="19"/>
      <c r="DI297" s="19">
        <v>12</v>
      </c>
      <c r="DJ297" s="19"/>
      <c r="DK297" s="19">
        <v>12</v>
      </c>
      <c r="DL297" s="19"/>
      <c r="DM297" s="40"/>
      <c r="DN297" s="19"/>
      <c r="DO297" s="19">
        <v>4</v>
      </c>
      <c r="DP297" s="19"/>
      <c r="DQ297" s="19"/>
      <c r="DR297" s="19"/>
      <c r="DS297" s="19"/>
      <c r="DT297" s="19"/>
      <c r="DU297" s="19"/>
      <c r="DV297" s="40"/>
      <c r="DW297" s="74">
        <f ca="1" t="shared" si="204"/>
        <v>5.05</v>
      </c>
      <c r="DX297" s="44">
        <f t="shared" si="205"/>
        <v>5</v>
      </c>
      <c r="DY297" s="44">
        <f ca="1" t="shared" si="206"/>
        <v>0.0499999999999998</v>
      </c>
      <c r="DZ297" s="19">
        <f t="shared" si="207"/>
        <v>120</v>
      </c>
      <c r="EA297" s="19">
        <f t="shared" si="208"/>
        <v>120</v>
      </c>
      <c r="EB297" s="45">
        <f t="shared" si="209"/>
        <v>0</v>
      </c>
      <c r="EC297" s="46">
        <f t="shared" si="210"/>
        <v>0</v>
      </c>
      <c r="ED297" s="19">
        <f t="shared" si="211"/>
        <v>20</v>
      </c>
      <c r="EE297" s="19">
        <f t="shared" si="212"/>
        <v>0</v>
      </c>
      <c r="EF297" s="19">
        <f t="shared" si="213"/>
        <v>2</v>
      </c>
      <c r="EG297" s="19">
        <f t="shared" si="214"/>
        <v>0</v>
      </c>
    </row>
    <row r="298" customFormat="1" customHeight="1" spans="1:137">
      <c r="A298" s="32">
        <f t="shared" si="203"/>
        <v>296</v>
      </c>
      <c r="B298" s="31" t="s">
        <v>564</v>
      </c>
      <c r="C298" s="32" t="s">
        <v>286</v>
      </c>
      <c r="D298" s="33" t="s">
        <v>312</v>
      </c>
      <c r="E298" s="33" t="s">
        <v>54</v>
      </c>
      <c r="F298" s="33" t="s">
        <v>257</v>
      </c>
      <c r="G298" s="68">
        <v>45440</v>
      </c>
      <c r="H298" s="59">
        <v>45440</v>
      </c>
      <c r="I298" s="59">
        <v>45658</v>
      </c>
      <c r="J298" s="19">
        <v>0</v>
      </c>
      <c r="K298" s="19">
        <v>3</v>
      </c>
      <c r="L298" s="19">
        <v>3</v>
      </c>
      <c r="M298" s="73">
        <f t="shared" si="198"/>
        <v>0</v>
      </c>
      <c r="N298" s="19"/>
      <c r="O298" s="38">
        <v>3.5</v>
      </c>
      <c r="P298" s="39"/>
      <c r="Q298" s="19"/>
      <c r="R298" s="19"/>
      <c r="S298" s="19"/>
      <c r="T298" s="19"/>
      <c r="U298" s="19"/>
      <c r="V298" s="19"/>
      <c r="W298" s="40"/>
      <c r="X298" s="19"/>
      <c r="Y298" s="39"/>
      <c r="Z298" s="19"/>
      <c r="AA298" s="19"/>
      <c r="AB298" s="19"/>
      <c r="AC298" s="19"/>
      <c r="AD298" s="19"/>
      <c r="AE298" s="19"/>
      <c r="AF298" s="40"/>
      <c r="AG298" s="41">
        <f t="shared" si="185"/>
        <v>3.5</v>
      </c>
      <c r="AH298" s="41">
        <f t="shared" si="199"/>
        <v>-3.5</v>
      </c>
      <c r="AI298" s="41">
        <f t="shared" si="200"/>
        <v>-3.5</v>
      </c>
      <c r="AJ298" s="19">
        <v>0.5</v>
      </c>
      <c r="AK298" s="19"/>
      <c r="AL298" s="19"/>
      <c r="AM298" s="19"/>
      <c r="AN298" s="19"/>
      <c r="AO298" s="19"/>
      <c r="AP298" s="19"/>
      <c r="AQ298" s="19"/>
      <c r="AR298" s="40"/>
      <c r="AS298" s="19">
        <v>1</v>
      </c>
      <c r="AT298" s="19"/>
      <c r="AU298" s="19"/>
      <c r="AV298" s="19"/>
      <c r="AW298" s="19">
        <v>14</v>
      </c>
      <c r="AX298" s="19"/>
      <c r="AY298" s="19">
        <v>16</v>
      </c>
      <c r="AZ298" s="19"/>
      <c r="BA298" s="40"/>
      <c r="BB298" s="19"/>
      <c r="BC298" s="19"/>
      <c r="BD298" s="19"/>
      <c r="BE298" s="19"/>
      <c r="BF298" s="19">
        <v>2</v>
      </c>
      <c r="BG298" s="19"/>
      <c r="BH298" s="19"/>
      <c r="BI298" s="19"/>
      <c r="BJ298" s="40"/>
      <c r="BK298" s="19"/>
      <c r="BL298" s="19"/>
      <c r="BM298" s="19"/>
      <c r="BN298" s="19"/>
      <c r="BO298" s="19">
        <v>16</v>
      </c>
      <c r="BP298" s="19"/>
      <c r="BQ298" s="19">
        <v>16</v>
      </c>
      <c r="BR298" s="19"/>
      <c r="BS298" s="40"/>
      <c r="BT298" s="19"/>
      <c r="BU298" s="39">
        <v>1.5</v>
      </c>
      <c r="BV298" s="19"/>
      <c r="BW298" s="19"/>
      <c r="BX298" s="19"/>
      <c r="BY298" s="19"/>
      <c r="BZ298" s="19">
        <v>2</v>
      </c>
      <c r="CA298" s="19"/>
      <c r="CB298" s="40"/>
      <c r="CC298" s="19"/>
      <c r="CD298" s="19"/>
      <c r="CE298" s="19"/>
      <c r="CF298" s="19"/>
      <c r="CG298" s="19">
        <v>4</v>
      </c>
      <c r="CH298" s="19"/>
      <c r="CI298" s="19">
        <v>4</v>
      </c>
      <c r="CJ298" s="19"/>
      <c r="CK298" s="40"/>
      <c r="CL298" s="19"/>
      <c r="CM298" s="19"/>
      <c r="CN298" s="19"/>
      <c r="CO298" s="19"/>
      <c r="CP298" s="19">
        <v>8</v>
      </c>
      <c r="CQ298" s="19"/>
      <c r="CR298" s="19">
        <v>8</v>
      </c>
      <c r="CS298" s="19"/>
      <c r="CT298" s="40"/>
      <c r="CU298" s="19"/>
      <c r="CV298" s="19"/>
      <c r="CW298" s="39">
        <v>3</v>
      </c>
      <c r="CX298" s="19"/>
      <c r="CY298" s="19"/>
      <c r="CZ298" s="19"/>
      <c r="DA298" s="19"/>
      <c r="DB298" s="19"/>
      <c r="DC298" s="19"/>
      <c r="DD298" s="40"/>
      <c r="DE298" s="19"/>
      <c r="DF298" s="19"/>
      <c r="DG298" s="19"/>
      <c r="DH298" s="19"/>
      <c r="DI298" s="19">
        <v>3</v>
      </c>
      <c r="DJ298" s="19"/>
      <c r="DK298" s="19">
        <v>3</v>
      </c>
      <c r="DL298" s="19"/>
      <c r="DM298" s="40"/>
      <c r="DN298" s="19"/>
      <c r="DO298" s="19"/>
      <c r="DP298" s="19"/>
      <c r="DQ298" s="19"/>
      <c r="DR298" s="19">
        <v>3</v>
      </c>
      <c r="DS298" s="19"/>
      <c r="DT298" s="19">
        <v>4</v>
      </c>
      <c r="DU298" s="19"/>
      <c r="DV298" s="40"/>
      <c r="DW298" s="74">
        <f ca="1" t="shared" si="204"/>
        <v>5.05</v>
      </c>
      <c r="DX298" s="44">
        <f t="shared" si="205"/>
        <v>5</v>
      </c>
      <c r="DY298" s="44">
        <f ca="1" t="shared" si="206"/>
        <v>0.0499999999999998</v>
      </c>
      <c r="DZ298" s="19">
        <f t="shared" si="207"/>
        <v>53</v>
      </c>
      <c r="EA298" s="19">
        <f t="shared" si="208"/>
        <v>50</v>
      </c>
      <c r="EB298" s="45">
        <f t="shared" si="209"/>
        <v>3</v>
      </c>
      <c r="EC298" s="46">
        <f t="shared" si="210"/>
        <v>0</v>
      </c>
      <c r="ED298" s="19">
        <f t="shared" si="211"/>
        <v>4.5</v>
      </c>
      <c r="EE298" s="19">
        <f t="shared" si="212"/>
        <v>0</v>
      </c>
      <c r="EF298" s="19">
        <f t="shared" si="213"/>
        <v>0</v>
      </c>
      <c r="EG298" s="19">
        <f t="shared" si="214"/>
        <v>0</v>
      </c>
    </row>
    <row r="299" customFormat="1" hidden="1" customHeight="1" spans="1:137">
      <c r="A299" s="32">
        <f t="shared" si="203"/>
        <v>297</v>
      </c>
      <c r="B299" s="31" t="s">
        <v>565</v>
      </c>
      <c r="C299" s="32" t="s">
        <v>52</v>
      </c>
      <c r="D299" s="33" t="s">
        <v>119</v>
      </c>
      <c r="E299" s="33" t="s">
        <v>138</v>
      </c>
      <c r="F299" s="33" t="s">
        <v>160</v>
      </c>
      <c r="G299" s="68">
        <v>45441</v>
      </c>
      <c r="H299" s="59">
        <v>45441</v>
      </c>
      <c r="I299" s="59">
        <v>45658</v>
      </c>
      <c r="J299" s="19">
        <v>56</v>
      </c>
      <c r="K299" s="19">
        <v>3</v>
      </c>
      <c r="L299" s="19">
        <v>3</v>
      </c>
      <c r="M299" s="73">
        <f t="shared" si="198"/>
        <v>0</v>
      </c>
      <c r="N299" s="19"/>
      <c r="O299" s="38"/>
      <c r="P299" s="39"/>
      <c r="Q299" s="19"/>
      <c r="R299" s="19"/>
      <c r="S299" s="19">
        <v>24</v>
      </c>
      <c r="T299" s="19"/>
      <c r="U299" s="19"/>
      <c r="V299" s="19"/>
      <c r="W299" s="40"/>
      <c r="X299" s="19"/>
      <c r="Y299" s="39"/>
      <c r="Z299" s="19"/>
      <c r="AA299" s="19"/>
      <c r="AB299" s="19">
        <v>32</v>
      </c>
      <c r="AC299" s="19"/>
      <c r="AD299" s="19"/>
      <c r="AE299" s="19"/>
      <c r="AF299" s="40"/>
      <c r="AG299" s="41">
        <f t="shared" si="185"/>
        <v>0</v>
      </c>
      <c r="AH299" s="41">
        <f t="shared" si="199"/>
        <v>0</v>
      </c>
      <c r="AI299" s="41">
        <f t="shared" si="200"/>
        <v>0</v>
      </c>
      <c r="AJ299" s="19"/>
      <c r="AK299" s="19"/>
      <c r="AL299" s="19"/>
      <c r="AM299" s="19"/>
      <c r="AN299" s="19">
        <v>8</v>
      </c>
      <c r="AO299" s="19"/>
      <c r="AP299" s="19">
        <v>24</v>
      </c>
      <c r="AQ299" s="19"/>
      <c r="AR299" s="40"/>
      <c r="AS299" s="19">
        <v>1</v>
      </c>
      <c r="AT299" s="19"/>
      <c r="AU299" s="19"/>
      <c r="AV299" s="19"/>
      <c r="AW299" s="19">
        <v>8</v>
      </c>
      <c r="AX299" s="19"/>
      <c r="AY299" s="19"/>
      <c r="AZ299" s="19"/>
      <c r="BA299" s="40"/>
      <c r="BB299" s="19"/>
      <c r="BC299" s="19"/>
      <c r="BD299" s="19"/>
      <c r="BE299" s="19"/>
      <c r="BF299" s="19">
        <v>8</v>
      </c>
      <c r="BG299" s="19"/>
      <c r="BH299" s="19">
        <v>16</v>
      </c>
      <c r="BI299" s="19"/>
      <c r="BJ299" s="40"/>
      <c r="BK299" s="19">
        <v>1</v>
      </c>
      <c r="BL299" s="19"/>
      <c r="BM299" s="19"/>
      <c r="BN299" s="19"/>
      <c r="BO299" s="19">
        <v>11</v>
      </c>
      <c r="BP299" s="19"/>
      <c r="BQ299" s="19"/>
      <c r="BR299" s="19"/>
      <c r="BS299" s="40"/>
      <c r="BT299" s="19">
        <v>2</v>
      </c>
      <c r="BU299" s="19"/>
      <c r="BV299" s="19"/>
      <c r="BW299" s="19"/>
      <c r="BX299" s="19">
        <v>1</v>
      </c>
      <c r="BY299" s="19"/>
      <c r="BZ299" s="19"/>
      <c r="CA299" s="19"/>
      <c r="CB299" s="40"/>
      <c r="CC299" s="19">
        <v>1</v>
      </c>
      <c r="CD299" s="19"/>
      <c r="CE299" s="19"/>
      <c r="CF299" s="19"/>
      <c r="CG299" s="19">
        <v>8</v>
      </c>
      <c r="CH299" s="19"/>
      <c r="CI299" s="19">
        <v>7</v>
      </c>
      <c r="CJ299" s="19"/>
      <c r="CK299" s="40"/>
      <c r="CL299" s="19"/>
      <c r="CM299" s="19"/>
      <c r="CN299" s="19"/>
      <c r="CO299" s="19"/>
      <c r="CP299" s="19">
        <v>8</v>
      </c>
      <c r="CQ299" s="19"/>
      <c r="CR299" s="19">
        <v>11</v>
      </c>
      <c r="CS299" s="19"/>
      <c r="CT299" s="40"/>
      <c r="CU299" s="19"/>
      <c r="CV299" s="19"/>
      <c r="CW299" s="19">
        <v>8</v>
      </c>
      <c r="CX299" s="19"/>
      <c r="CY299" s="19"/>
      <c r="CZ299" s="19" t="s">
        <v>63</v>
      </c>
      <c r="DA299" s="19"/>
      <c r="DB299" s="19"/>
      <c r="DC299" s="19"/>
      <c r="DD299" s="40"/>
      <c r="DE299" s="19"/>
      <c r="DF299" s="19">
        <v>16</v>
      </c>
      <c r="DG299" s="19"/>
      <c r="DH299" s="19"/>
      <c r="DI299" s="19">
        <v>3</v>
      </c>
      <c r="DJ299" s="19"/>
      <c r="DK299" s="19">
        <v>19</v>
      </c>
      <c r="DL299" s="19"/>
      <c r="DM299" s="40"/>
      <c r="DN299" s="19"/>
      <c r="DO299" s="19"/>
      <c r="DP299" s="19"/>
      <c r="DQ299" s="19"/>
      <c r="DR299" s="19">
        <v>10</v>
      </c>
      <c r="DS299" s="19"/>
      <c r="DT299" s="19">
        <v>19.5</v>
      </c>
      <c r="DU299" s="19"/>
      <c r="DV299" s="40"/>
      <c r="DW299" s="74">
        <f ca="1" t="shared" si="204"/>
        <v>5.05</v>
      </c>
      <c r="DX299" s="44">
        <f t="shared" si="205"/>
        <v>5</v>
      </c>
      <c r="DY299" s="44">
        <f ca="1" t="shared" si="206"/>
        <v>0.0499999999999998</v>
      </c>
      <c r="DZ299" s="19">
        <f t="shared" si="207"/>
        <v>96.5</v>
      </c>
      <c r="EA299" s="19">
        <f t="shared" si="208"/>
        <v>122</v>
      </c>
      <c r="EB299" s="45">
        <f t="shared" si="209"/>
        <v>30.5</v>
      </c>
      <c r="EC299" s="46">
        <f t="shared" si="210"/>
        <v>0</v>
      </c>
      <c r="ED299" s="19">
        <f t="shared" si="211"/>
        <v>24</v>
      </c>
      <c r="EE299" s="19">
        <f t="shared" si="212"/>
        <v>0</v>
      </c>
      <c r="EF299" s="19">
        <f t="shared" si="213"/>
        <v>0</v>
      </c>
      <c r="EG299" s="19">
        <f t="shared" si="214"/>
        <v>0</v>
      </c>
    </row>
    <row r="300" customFormat="1" hidden="1" customHeight="1" spans="1:137">
      <c r="A300" s="32">
        <f t="shared" si="203"/>
        <v>298</v>
      </c>
      <c r="B300" s="31" t="s">
        <v>566</v>
      </c>
      <c r="C300" s="32" t="s">
        <v>52</v>
      </c>
      <c r="D300" s="33" t="s">
        <v>79</v>
      </c>
      <c r="E300" s="33" t="s">
        <v>80</v>
      </c>
      <c r="F300" s="33" t="s">
        <v>81</v>
      </c>
      <c r="G300" s="68">
        <v>45446</v>
      </c>
      <c r="H300" s="59">
        <v>45446</v>
      </c>
      <c r="I300" s="59">
        <v>45658</v>
      </c>
      <c r="J300" s="19">
        <v>0</v>
      </c>
      <c r="K300" s="19">
        <v>3</v>
      </c>
      <c r="L300" s="19">
        <v>3</v>
      </c>
      <c r="M300" s="73">
        <f t="shared" si="198"/>
        <v>0</v>
      </c>
      <c r="N300" s="19"/>
      <c r="O300" s="38">
        <v>4</v>
      </c>
      <c r="P300" s="39"/>
      <c r="Q300" s="19" t="s">
        <v>76</v>
      </c>
      <c r="R300" s="19"/>
      <c r="S300" s="19"/>
      <c r="T300" s="19"/>
      <c r="U300" s="19"/>
      <c r="V300" s="19"/>
      <c r="W300" s="40"/>
      <c r="X300" s="19">
        <v>1</v>
      </c>
      <c r="Y300" s="39"/>
      <c r="Z300" s="19"/>
      <c r="AA300" s="19"/>
      <c r="AB300" s="19"/>
      <c r="AC300" s="19"/>
      <c r="AD300" s="19"/>
      <c r="AE300" s="19"/>
      <c r="AF300" s="40"/>
      <c r="AG300" s="41">
        <f t="shared" si="185"/>
        <v>5</v>
      </c>
      <c r="AH300" s="41">
        <f t="shared" si="199"/>
        <v>-5</v>
      </c>
      <c r="AI300" s="41">
        <f t="shared" si="200"/>
        <v>-5</v>
      </c>
      <c r="AJ300" s="19"/>
      <c r="AK300" s="19"/>
      <c r="AL300" s="19"/>
      <c r="AM300" s="19"/>
      <c r="AN300" s="19"/>
      <c r="AO300" s="19"/>
      <c r="AP300" s="19"/>
      <c r="AQ300" s="19"/>
      <c r="AR300" s="40"/>
      <c r="AS300" s="19"/>
      <c r="AT300" s="19">
        <v>2</v>
      </c>
      <c r="AU300" s="19"/>
      <c r="AV300" s="19"/>
      <c r="AW300" s="19"/>
      <c r="AX300" s="19"/>
      <c r="AY300" s="19"/>
      <c r="AZ300" s="19"/>
      <c r="BA300" s="40"/>
      <c r="BB300" s="19"/>
      <c r="BC300" s="19"/>
      <c r="BD300" s="19">
        <v>1.5</v>
      </c>
      <c r="BE300" s="19"/>
      <c r="BF300" s="19"/>
      <c r="BG300" s="19"/>
      <c r="BH300" s="19"/>
      <c r="BI300" s="19"/>
      <c r="BJ300" s="40"/>
      <c r="BK300" s="19"/>
      <c r="BL300" s="19"/>
      <c r="BM300" s="19">
        <v>0.5</v>
      </c>
      <c r="BN300" s="19"/>
      <c r="BO300" s="19"/>
      <c r="BP300" s="19"/>
      <c r="BQ300" s="19"/>
      <c r="BR300" s="19"/>
      <c r="BS300" s="40"/>
      <c r="BT300" s="19"/>
      <c r="BU300" s="19">
        <v>2.5</v>
      </c>
      <c r="BV300" s="19"/>
      <c r="BW300" s="19"/>
      <c r="BX300" s="19"/>
      <c r="BY300" s="19"/>
      <c r="BZ300" s="19"/>
      <c r="CA300" s="19"/>
      <c r="CB300" s="40"/>
      <c r="CC300" s="19"/>
      <c r="CD300" s="19"/>
      <c r="CE300" s="19">
        <v>0.5</v>
      </c>
      <c r="CF300" s="19"/>
      <c r="CG300" s="19">
        <v>5</v>
      </c>
      <c r="CH300" s="19"/>
      <c r="CI300" s="19">
        <v>16</v>
      </c>
      <c r="CJ300" s="19"/>
      <c r="CK300" s="40"/>
      <c r="CL300" s="19"/>
      <c r="CM300" s="19"/>
      <c r="CN300" s="19"/>
      <c r="CO300" s="19"/>
      <c r="CP300" s="19">
        <v>13</v>
      </c>
      <c r="CQ300" s="19"/>
      <c r="CR300" s="19">
        <v>8</v>
      </c>
      <c r="CS300" s="19"/>
      <c r="CT300" s="40"/>
      <c r="CU300" s="19"/>
      <c r="CV300" s="19"/>
      <c r="CW300" s="19"/>
      <c r="CX300" s="19"/>
      <c r="CY300" s="19"/>
      <c r="CZ300" s="19" t="s">
        <v>142</v>
      </c>
      <c r="DA300" s="19"/>
      <c r="DB300" s="19"/>
      <c r="DC300" s="19"/>
      <c r="DD300" s="40"/>
      <c r="DE300" s="19"/>
      <c r="DF300" s="19"/>
      <c r="DG300" s="19"/>
      <c r="DH300" s="19"/>
      <c r="DI300" s="19"/>
      <c r="DJ300" s="19"/>
      <c r="DK300" s="19"/>
      <c r="DL300" s="19"/>
      <c r="DM300" s="40"/>
      <c r="DN300" s="19"/>
      <c r="DO300" s="19">
        <v>2.5</v>
      </c>
      <c r="DP300" s="19">
        <v>2</v>
      </c>
      <c r="DQ300" s="19"/>
      <c r="DR300" s="19">
        <v>1</v>
      </c>
      <c r="DS300" s="19"/>
      <c r="DT300" s="19"/>
      <c r="DU300" s="19"/>
      <c r="DV300" s="40"/>
      <c r="DW300" s="74">
        <f ca="1" t="shared" si="204"/>
        <v>5.05</v>
      </c>
      <c r="DX300" s="44">
        <f t="shared" si="205"/>
        <v>5</v>
      </c>
      <c r="DY300" s="44">
        <f ca="1" t="shared" si="206"/>
        <v>0.0499999999999998</v>
      </c>
      <c r="DZ300" s="19">
        <f t="shared" si="207"/>
        <v>24</v>
      </c>
      <c r="EA300" s="19">
        <f t="shared" si="208"/>
        <v>24</v>
      </c>
      <c r="EB300" s="45">
        <f t="shared" si="209"/>
        <v>0</v>
      </c>
      <c r="EC300" s="46">
        <f t="shared" si="210"/>
        <v>0</v>
      </c>
      <c r="ED300" s="19">
        <f t="shared" si="211"/>
        <v>7</v>
      </c>
      <c r="EE300" s="19">
        <f t="shared" si="212"/>
        <v>6</v>
      </c>
      <c r="EF300" s="19">
        <f t="shared" si="213"/>
        <v>0</v>
      </c>
      <c r="EG300" s="19">
        <f t="shared" si="214"/>
        <v>0</v>
      </c>
    </row>
    <row r="301" customFormat="1" hidden="1" customHeight="1" spans="1:137">
      <c r="A301" s="32">
        <f t="shared" si="203"/>
        <v>299</v>
      </c>
      <c r="B301" s="31" t="s">
        <v>567</v>
      </c>
      <c r="C301" s="32" t="s">
        <v>52</v>
      </c>
      <c r="D301" s="33" t="s">
        <v>79</v>
      </c>
      <c r="E301" s="33" t="s">
        <v>90</v>
      </c>
      <c r="F301" s="33" t="s">
        <v>355</v>
      </c>
      <c r="G301" s="68">
        <v>45446</v>
      </c>
      <c r="H301" s="59">
        <v>45446</v>
      </c>
      <c r="I301" s="59">
        <v>45658</v>
      </c>
      <c r="J301" s="19">
        <v>0</v>
      </c>
      <c r="K301" s="19">
        <v>3</v>
      </c>
      <c r="L301" s="19">
        <v>1</v>
      </c>
      <c r="M301" s="73">
        <f t="shared" si="198"/>
        <v>2</v>
      </c>
      <c r="N301" s="19"/>
      <c r="O301" s="38">
        <v>3</v>
      </c>
      <c r="P301" s="39">
        <v>4</v>
      </c>
      <c r="Q301" s="19"/>
      <c r="R301" s="19"/>
      <c r="S301" s="19"/>
      <c r="T301" s="19"/>
      <c r="U301" s="19"/>
      <c r="V301" s="19"/>
      <c r="W301" s="40"/>
      <c r="X301" s="19">
        <v>1</v>
      </c>
      <c r="Y301" s="39"/>
      <c r="Z301" s="19"/>
      <c r="AA301" s="19"/>
      <c r="AB301" s="19"/>
      <c r="AC301" s="19"/>
      <c r="AD301" s="19"/>
      <c r="AE301" s="19"/>
      <c r="AF301" s="40"/>
      <c r="AG301" s="41">
        <f t="shared" si="185"/>
        <v>4</v>
      </c>
      <c r="AH301" s="41">
        <f t="shared" si="199"/>
        <v>-2</v>
      </c>
      <c r="AI301" s="41">
        <f t="shared" si="200"/>
        <v>-2</v>
      </c>
      <c r="AJ301" s="19">
        <v>1</v>
      </c>
      <c r="AK301" s="19"/>
      <c r="AL301" s="19"/>
      <c r="AM301" s="19"/>
      <c r="AN301" s="19"/>
      <c r="AO301" s="19"/>
      <c r="AP301" s="19"/>
      <c r="AQ301" s="19"/>
      <c r="AR301" s="40"/>
      <c r="AS301" s="19">
        <v>1.5</v>
      </c>
      <c r="AT301" s="19"/>
      <c r="AU301" s="19"/>
      <c r="AV301" s="19"/>
      <c r="AW301" s="19"/>
      <c r="AX301" s="19"/>
      <c r="AY301" s="19"/>
      <c r="AZ301" s="19"/>
      <c r="BA301" s="40"/>
      <c r="BB301" s="19">
        <v>0.5</v>
      </c>
      <c r="BC301" s="19"/>
      <c r="BD301" s="19"/>
      <c r="BE301" s="19"/>
      <c r="BF301" s="19"/>
      <c r="BG301" s="19"/>
      <c r="BH301" s="19"/>
      <c r="BI301" s="19"/>
      <c r="BJ301" s="40"/>
      <c r="BK301" s="19"/>
      <c r="BL301" s="19">
        <v>64</v>
      </c>
      <c r="BM301" s="19"/>
      <c r="BN301" s="19"/>
      <c r="BO301" s="19"/>
      <c r="BP301" s="19"/>
      <c r="BQ301" s="19"/>
      <c r="BR301" s="19"/>
      <c r="BS301" s="40"/>
      <c r="BT301" s="19"/>
      <c r="BU301" s="19">
        <v>4</v>
      </c>
      <c r="BV301" s="19"/>
      <c r="BW301" s="19"/>
      <c r="BX301" s="19"/>
      <c r="BY301" s="19"/>
      <c r="BZ301" s="19"/>
      <c r="CA301" s="19"/>
      <c r="CB301" s="40"/>
      <c r="CC301" s="19"/>
      <c r="CD301" s="19">
        <v>21.5</v>
      </c>
      <c r="CE301" s="19"/>
      <c r="CF301" s="19"/>
      <c r="CG301" s="19"/>
      <c r="CH301" s="19"/>
      <c r="CI301" s="19"/>
      <c r="CJ301" s="19"/>
      <c r="CK301" s="40"/>
      <c r="CL301" s="19"/>
      <c r="CM301" s="19">
        <v>24</v>
      </c>
      <c r="CN301" s="19"/>
      <c r="CO301" s="19"/>
      <c r="CP301" s="19"/>
      <c r="CQ301" s="19"/>
      <c r="CR301" s="19">
        <v>4</v>
      </c>
      <c r="CS301" s="19"/>
      <c r="CT301" s="40"/>
      <c r="CU301" s="19"/>
      <c r="CV301" s="19"/>
      <c r="CW301" s="19"/>
      <c r="CX301" s="19"/>
      <c r="CY301" s="19"/>
      <c r="CZ301" s="19"/>
      <c r="DA301" s="19"/>
      <c r="DB301" s="19"/>
      <c r="DC301" s="19"/>
      <c r="DD301" s="40"/>
      <c r="DE301" s="19"/>
      <c r="DF301" s="19"/>
      <c r="DG301" s="19"/>
      <c r="DH301" s="19"/>
      <c r="DI301" s="19"/>
      <c r="DJ301" s="19"/>
      <c r="DK301" s="19"/>
      <c r="DL301" s="19"/>
      <c r="DM301" s="40"/>
      <c r="DN301" s="19"/>
      <c r="DO301" s="19"/>
      <c r="DP301" s="19"/>
      <c r="DQ301" s="19"/>
      <c r="DR301" s="19"/>
      <c r="DS301" s="19"/>
      <c r="DT301" s="19"/>
      <c r="DU301" s="19"/>
      <c r="DV301" s="40"/>
      <c r="DW301" s="74">
        <f ca="1" t="shared" si="204"/>
        <v>5.05</v>
      </c>
      <c r="DX301" s="44">
        <f t="shared" si="205"/>
        <v>5</v>
      </c>
      <c r="DY301" s="44">
        <f ca="1" t="shared" si="206"/>
        <v>0.0499999999999998</v>
      </c>
      <c r="DZ301" s="19">
        <f t="shared" si="207"/>
        <v>4</v>
      </c>
      <c r="EA301" s="19">
        <f t="shared" si="208"/>
        <v>0</v>
      </c>
      <c r="EB301" s="45">
        <f t="shared" si="209"/>
        <v>4</v>
      </c>
      <c r="EC301" s="46">
        <f t="shared" si="210"/>
        <v>0</v>
      </c>
      <c r="ED301" s="19">
        <f t="shared" si="211"/>
        <v>117.5</v>
      </c>
      <c r="EE301" s="19">
        <f t="shared" si="212"/>
        <v>0</v>
      </c>
      <c r="EF301" s="19">
        <f t="shared" si="213"/>
        <v>0</v>
      </c>
      <c r="EG301" s="19">
        <f t="shared" si="214"/>
        <v>0</v>
      </c>
    </row>
    <row r="302" customFormat="1" hidden="1" customHeight="1" spans="1:137">
      <c r="A302" s="32">
        <f t="shared" si="203"/>
        <v>300</v>
      </c>
      <c r="B302" s="31" t="s">
        <v>568</v>
      </c>
      <c r="C302" s="32" t="s">
        <v>52</v>
      </c>
      <c r="D302" s="33" t="s">
        <v>79</v>
      </c>
      <c r="E302" s="33" t="s">
        <v>499</v>
      </c>
      <c r="F302" s="33" t="s">
        <v>569</v>
      </c>
      <c r="G302" s="68">
        <v>45446</v>
      </c>
      <c r="H302" s="59">
        <v>45446</v>
      </c>
      <c r="I302" s="59">
        <v>45658</v>
      </c>
      <c r="J302" s="19">
        <v>0</v>
      </c>
      <c r="K302" s="19">
        <v>3</v>
      </c>
      <c r="L302" s="19">
        <v>3</v>
      </c>
      <c r="M302" s="73">
        <f t="shared" si="198"/>
        <v>0</v>
      </c>
      <c r="N302" s="19"/>
      <c r="O302" s="38">
        <v>2</v>
      </c>
      <c r="P302" s="39"/>
      <c r="Q302" s="19"/>
      <c r="R302" s="19"/>
      <c r="S302" s="19"/>
      <c r="T302" s="19"/>
      <c r="U302" s="19"/>
      <c r="V302" s="19"/>
      <c r="W302" s="40"/>
      <c r="X302" s="19"/>
      <c r="Y302" s="39">
        <v>4</v>
      </c>
      <c r="Z302" s="19"/>
      <c r="AA302" s="19"/>
      <c r="AB302" s="19"/>
      <c r="AC302" s="19"/>
      <c r="AD302" s="19"/>
      <c r="AE302" s="19"/>
      <c r="AF302" s="40"/>
      <c r="AG302" s="41">
        <f t="shared" si="185"/>
        <v>2</v>
      </c>
      <c r="AH302" s="41">
        <f t="shared" si="199"/>
        <v>-2</v>
      </c>
      <c r="AI302" s="41">
        <f t="shared" si="200"/>
        <v>-2</v>
      </c>
      <c r="AJ302" s="19"/>
      <c r="AK302" s="19"/>
      <c r="AL302" s="19"/>
      <c r="AM302" s="19"/>
      <c r="AN302" s="19"/>
      <c r="AO302" s="19"/>
      <c r="AP302" s="19"/>
      <c r="AQ302" s="19"/>
      <c r="AR302" s="40"/>
      <c r="AS302" s="19"/>
      <c r="AT302" s="19"/>
      <c r="AU302" s="19"/>
      <c r="AV302" s="19"/>
      <c r="AW302" s="19"/>
      <c r="AX302" s="19"/>
      <c r="AY302" s="19">
        <v>5</v>
      </c>
      <c r="AZ302" s="19"/>
      <c r="BA302" s="40"/>
      <c r="BB302" s="19">
        <v>1</v>
      </c>
      <c r="BC302" s="19"/>
      <c r="BD302" s="19"/>
      <c r="BE302" s="19"/>
      <c r="BF302" s="19"/>
      <c r="BG302" s="19"/>
      <c r="BH302" s="19">
        <v>16</v>
      </c>
      <c r="BI302" s="19"/>
      <c r="BJ302" s="40"/>
      <c r="BK302" s="19"/>
      <c r="BL302" s="19"/>
      <c r="BM302" s="19"/>
      <c r="BN302" s="19"/>
      <c r="BO302" s="19">
        <v>19</v>
      </c>
      <c r="BP302" s="19"/>
      <c r="BQ302" s="19">
        <v>32</v>
      </c>
      <c r="BR302" s="19"/>
      <c r="BS302" s="40"/>
      <c r="BT302" s="19"/>
      <c r="BU302" s="19"/>
      <c r="BV302" s="19"/>
      <c r="BW302" s="19"/>
      <c r="BX302" s="19">
        <v>16</v>
      </c>
      <c r="BY302" s="19"/>
      <c r="BZ302" s="19"/>
      <c r="CA302" s="19"/>
      <c r="CB302" s="40"/>
      <c r="CC302" s="19"/>
      <c r="CD302" s="19"/>
      <c r="CE302" s="19"/>
      <c r="CF302" s="19"/>
      <c r="CG302" s="19"/>
      <c r="CH302" s="19"/>
      <c r="CI302" s="19">
        <v>8</v>
      </c>
      <c r="CJ302" s="19"/>
      <c r="CK302" s="40"/>
      <c r="CL302" s="19"/>
      <c r="CM302" s="19"/>
      <c r="CN302" s="19"/>
      <c r="CO302" s="19"/>
      <c r="CP302" s="19">
        <v>8</v>
      </c>
      <c r="CQ302" s="19"/>
      <c r="CR302" s="19">
        <v>4</v>
      </c>
      <c r="CS302" s="19"/>
      <c r="CT302" s="40"/>
      <c r="CU302" s="19"/>
      <c r="CV302" s="19" t="s">
        <v>63</v>
      </c>
      <c r="CW302" s="19"/>
      <c r="CX302" s="19"/>
      <c r="CY302" s="19"/>
      <c r="CZ302" s="19" t="s">
        <v>63</v>
      </c>
      <c r="DA302" s="19"/>
      <c r="DB302" s="19">
        <v>5</v>
      </c>
      <c r="DC302" s="19"/>
      <c r="DD302" s="40"/>
      <c r="DE302" s="19"/>
      <c r="DF302" s="19"/>
      <c r="DG302" s="19"/>
      <c r="DH302" s="19"/>
      <c r="DI302" s="19">
        <v>8</v>
      </c>
      <c r="DJ302" s="19"/>
      <c r="DK302" s="19"/>
      <c r="DL302" s="19"/>
      <c r="DM302" s="40"/>
      <c r="DN302" s="19"/>
      <c r="DO302" s="19"/>
      <c r="DP302" s="19"/>
      <c r="DQ302" s="19"/>
      <c r="DR302" s="19">
        <v>17</v>
      </c>
      <c r="DS302" s="19"/>
      <c r="DT302" s="19"/>
      <c r="DU302" s="19"/>
      <c r="DV302" s="40"/>
      <c r="DW302" s="74">
        <f ca="1" t="shared" si="204"/>
        <v>5.05</v>
      </c>
      <c r="DX302" s="44">
        <f t="shared" si="205"/>
        <v>4</v>
      </c>
      <c r="DY302" s="44">
        <f ca="1" t="shared" si="206"/>
        <v>1.05</v>
      </c>
      <c r="DZ302" s="19">
        <f t="shared" si="207"/>
        <v>70</v>
      </c>
      <c r="EA302" s="19">
        <f t="shared" si="208"/>
        <v>69</v>
      </c>
      <c r="EB302" s="45">
        <f t="shared" si="209"/>
        <v>1</v>
      </c>
      <c r="EC302" s="46">
        <f t="shared" si="210"/>
        <v>0</v>
      </c>
      <c r="ED302" s="19">
        <f t="shared" si="211"/>
        <v>4</v>
      </c>
      <c r="EE302" s="19">
        <f t="shared" si="212"/>
        <v>0</v>
      </c>
      <c r="EF302" s="19">
        <f t="shared" si="213"/>
        <v>0</v>
      </c>
      <c r="EG302" s="19">
        <f t="shared" si="214"/>
        <v>0</v>
      </c>
    </row>
    <row r="303" customFormat="1" hidden="1" customHeight="1" spans="1:137">
      <c r="A303" s="32">
        <f t="shared" si="203"/>
        <v>301</v>
      </c>
      <c r="B303" s="31" t="s">
        <v>570</v>
      </c>
      <c r="C303" s="32" t="s">
        <v>52</v>
      </c>
      <c r="D303" s="33" t="s">
        <v>119</v>
      </c>
      <c r="E303" s="33" t="s">
        <v>138</v>
      </c>
      <c r="F303" s="33" t="s">
        <v>160</v>
      </c>
      <c r="G303" s="68">
        <v>45446</v>
      </c>
      <c r="H303" s="59">
        <v>45446</v>
      </c>
      <c r="I303" s="59">
        <v>45658</v>
      </c>
      <c r="J303" s="19">
        <v>64</v>
      </c>
      <c r="K303" s="19">
        <v>3</v>
      </c>
      <c r="L303" s="19">
        <v>3</v>
      </c>
      <c r="M303" s="73">
        <f t="shared" si="198"/>
        <v>0</v>
      </c>
      <c r="N303" s="19"/>
      <c r="O303" s="38"/>
      <c r="P303" s="39"/>
      <c r="Q303" s="19"/>
      <c r="R303" s="19"/>
      <c r="S303" s="19">
        <v>34.5</v>
      </c>
      <c r="T303" s="19"/>
      <c r="U303" s="19">
        <v>8</v>
      </c>
      <c r="V303" s="19"/>
      <c r="W303" s="40"/>
      <c r="X303" s="19"/>
      <c r="Y303" s="39"/>
      <c r="Z303" s="19"/>
      <c r="AA303" s="19"/>
      <c r="AB303" s="19">
        <v>42.5</v>
      </c>
      <c r="AC303" s="19"/>
      <c r="AD303" s="19">
        <v>8</v>
      </c>
      <c r="AE303" s="19"/>
      <c r="AF303" s="40"/>
      <c r="AG303" s="41">
        <f t="shared" si="185"/>
        <v>0</v>
      </c>
      <c r="AH303" s="41">
        <f t="shared" si="199"/>
        <v>0</v>
      </c>
      <c r="AI303" s="41">
        <f t="shared" si="200"/>
        <v>0</v>
      </c>
      <c r="AJ303" s="19"/>
      <c r="AK303" s="19"/>
      <c r="AL303" s="19"/>
      <c r="AM303" s="19"/>
      <c r="AN303" s="19"/>
      <c r="AO303" s="19"/>
      <c r="AP303" s="19">
        <v>16</v>
      </c>
      <c r="AQ303" s="19"/>
      <c r="AR303" s="40"/>
      <c r="AS303" s="19">
        <v>1</v>
      </c>
      <c r="AT303" s="19"/>
      <c r="AU303" s="19"/>
      <c r="AV303" s="19"/>
      <c r="AW303" s="19"/>
      <c r="AX303" s="19"/>
      <c r="AY303" s="19">
        <v>8</v>
      </c>
      <c r="AZ303" s="19"/>
      <c r="BA303" s="40"/>
      <c r="BB303" s="19">
        <v>1</v>
      </c>
      <c r="BC303" s="19"/>
      <c r="BD303" s="19"/>
      <c r="BE303" s="19"/>
      <c r="BF303" s="19">
        <v>9.5</v>
      </c>
      <c r="BG303" s="19"/>
      <c r="BH303" s="19">
        <v>8</v>
      </c>
      <c r="BI303" s="19"/>
      <c r="BJ303" s="40"/>
      <c r="BK303" s="19"/>
      <c r="BL303" s="19"/>
      <c r="BM303" s="19"/>
      <c r="BN303" s="19"/>
      <c r="BO303" s="19">
        <v>12.5</v>
      </c>
      <c r="BP303" s="19"/>
      <c r="BQ303" s="19"/>
      <c r="BR303" s="19"/>
      <c r="BS303" s="40"/>
      <c r="BT303" s="19"/>
      <c r="BU303" s="19"/>
      <c r="BV303" s="19"/>
      <c r="BW303" s="19"/>
      <c r="BX303" s="19">
        <v>8.5</v>
      </c>
      <c r="BY303" s="19"/>
      <c r="BZ303" s="19">
        <v>11</v>
      </c>
      <c r="CA303" s="19"/>
      <c r="CB303" s="40"/>
      <c r="CC303" s="19"/>
      <c r="CD303" s="19"/>
      <c r="CE303" s="19"/>
      <c r="CF303" s="19"/>
      <c r="CG303" s="19">
        <v>13</v>
      </c>
      <c r="CH303" s="19"/>
      <c r="CI303" s="19">
        <v>8</v>
      </c>
      <c r="CJ303" s="19"/>
      <c r="CK303" s="40"/>
      <c r="CL303" s="19">
        <v>3</v>
      </c>
      <c r="CM303" s="19"/>
      <c r="CN303" s="19"/>
      <c r="CO303" s="19"/>
      <c r="CP303" s="19">
        <v>8</v>
      </c>
      <c r="CQ303" s="19"/>
      <c r="CR303" s="19"/>
      <c r="CS303" s="19"/>
      <c r="CT303" s="40"/>
      <c r="CU303" s="19"/>
      <c r="CV303" s="19"/>
      <c r="CW303" s="19"/>
      <c r="CX303" s="19"/>
      <c r="CY303" s="19"/>
      <c r="CZ303" s="19"/>
      <c r="DA303" s="19"/>
      <c r="DB303" s="19">
        <v>8</v>
      </c>
      <c r="DC303" s="19"/>
      <c r="DD303" s="40"/>
      <c r="DE303" s="19"/>
      <c r="DF303" s="19"/>
      <c r="DG303" s="19"/>
      <c r="DH303" s="19"/>
      <c r="DI303" s="19"/>
      <c r="DJ303" s="19"/>
      <c r="DK303" s="19">
        <v>24</v>
      </c>
      <c r="DL303" s="19"/>
      <c r="DM303" s="40"/>
      <c r="DN303" s="19"/>
      <c r="DO303" s="19"/>
      <c r="DP303" s="19"/>
      <c r="DQ303" s="19"/>
      <c r="DR303" s="19">
        <v>4</v>
      </c>
      <c r="DS303" s="19"/>
      <c r="DT303" s="19">
        <v>22.5</v>
      </c>
      <c r="DU303" s="19"/>
      <c r="DV303" s="40"/>
      <c r="DW303" s="74">
        <f ca="1" t="shared" si="204"/>
        <v>5.05</v>
      </c>
      <c r="DX303" s="44">
        <f t="shared" si="205"/>
        <v>5</v>
      </c>
      <c r="DY303" s="44">
        <f ca="1" t="shared" si="206"/>
        <v>0.0499999999999998</v>
      </c>
      <c r="DZ303" s="19">
        <f t="shared" si="207"/>
        <v>121.5</v>
      </c>
      <c r="EA303" s="19">
        <f t="shared" si="208"/>
        <v>132.5</v>
      </c>
      <c r="EB303" s="45">
        <f t="shared" si="209"/>
        <v>53</v>
      </c>
      <c r="EC303" s="46">
        <f t="shared" si="210"/>
        <v>0</v>
      </c>
      <c r="ED303" s="19">
        <f t="shared" si="211"/>
        <v>0</v>
      </c>
      <c r="EE303" s="19">
        <f t="shared" si="212"/>
        <v>0</v>
      </c>
      <c r="EF303" s="19">
        <f t="shared" si="213"/>
        <v>0</v>
      </c>
      <c r="EG303" s="19">
        <f t="shared" si="214"/>
        <v>0</v>
      </c>
    </row>
    <row r="304" customFormat="1" hidden="1" customHeight="1" spans="1:137">
      <c r="A304" s="32">
        <f t="shared" si="203"/>
        <v>302</v>
      </c>
      <c r="B304" s="31" t="s">
        <v>571</v>
      </c>
      <c r="C304" s="32" t="s">
        <v>52</v>
      </c>
      <c r="D304" s="33" t="s">
        <v>237</v>
      </c>
      <c r="E304" s="33" t="s">
        <v>242</v>
      </c>
      <c r="F304" s="33" t="s">
        <v>315</v>
      </c>
      <c r="G304" s="68">
        <v>45448</v>
      </c>
      <c r="H304" s="59">
        <v>45448</v>
      </c>
      <c r="I304" s="59">
        <v>45658</v>
      </c>
      <c r="J304" s="19">
        <v>0</v>
      </c>
      <c r="K304" s="19">
        <v>3</v>
      </c>
      <c r="L304" s="19">
        <v>0</v>
      </c>
      <c r="M304" s="73">
        <f t="shared" ref="M304:M320" si="215">K304-L304</f>
        <v>3</v>
      </c>
      <c r="N304" s="19"/>
      <c r="O304" s="38">
        <v>3</v>
      </c>
      <c r="P304" s="39"/>
      <c r="Q304" s="19"/>
      <c r="R304" s="19"/>
      <c r="S304" s="19">
        <v>16</v>
      </c>
      <c r="T304" s="19"/>
      <c r="U304" s="19">
        <v>16</v>
      </c>
      <c r="V304" s="19"/>
      <c r="W304" s="40"/>
      <c r="X304" s="19"/>
      <c r="Y304" s="39"/>
      <c r="Z304" s="19"/>
      <c r="AA304" s="19"/>
      <c r="AB304" s="19"/>
      <c r="AC304" s="19"/>
      <c r="AD304" s="19"/>
      <c r="AE304" s="19"/>
      <c r="AF304" s="40"/>
      <c r="AG304" s="41">
        <f t="shared" si="185"/>
        <v>3</v>
      </c>
      <c r="AH304" s="41">
        <f t="shared" si="199"/>
        <v>0</v>
      </c>
      <c r="AI304" s="41">
        <f t="shared" si="200"/>
        <v>0</v>
      </c>
      <c r="AJ304" s="19"/>
      <c r="AK304" s="19"/>
      <c r="AL304" s="19"/>
      <c r="AM304" s="19"/>
      <c r="AN304" s="19"/>
      <c r="AO304" s="19"/>
      <c r="AP304" s="19"/>
      <c r="AQ304" s="19"/>
      <c r="AR304" s="40"/>
      <c r="AS304" s="19"/>
      <c r="AT304" s="19"/>
      <c r="AU304" s="19"/>
      <c r="AV304" s="19"/>
      <c r="AW304" s="19">
        <v>16</v>
      </c>
      <c r="AX304" s="19"/>
      <c r="AY304" s="19">
        <v>16</v>
      </c>
      <c r="AZ304" s="19"/>
      <c r="BA304" s="40"/>
      <c r="BB304" s="19"/>
      <c r="BC304" s="19"/>
      <c r="BD304" s="19"/>
      <c r="BE304" s="19"/>
      <c r="BF304" s="19">
        <v>16</v>
      </c>
      <c r="BG304" s="19"/>
      <c r="BH304" s="19">
        <v>24</v>
      </c>
      <c r="BI304" s="19"/>
      <c r="BJ304" s="40"/>
      <c r="BK304" s="19"/>
      <c r="BL304" s="19"/>
      <c r="BM304" s="19"/>
      <c r="BN304" s="19"/>
      <c r="BO304" s="19">
        <v>8</v>
      </c>
      <c r="BP304" s="19"/>
      <c r="BQ304" s="19"/>
      <c r="BR304" s="19"/>
      <c r="BS304" s="40"/>
      <c r="BT304" s="19"/>
      <c r="BU304" s="19"/>
      <c r="BV304" s="19"/>
      <c r="BW304" s="19"/>
      <c r="BX304" s="19">
        <v>3.5</v>
      </c>
      <c r="BY304" s="19"/>
      <c r="BZ304" s="19">
        <v>3.5</v>
      </c>
      <c r="CA304" s="19"/>
      <c r="CB304" s="40"/>
      <c r="CC304" s="19"/>
      <c r="CD304" s="19"/>
      <c r="CE304" s="19"/>
      <c r="CF304" s="19"/>
      <c r="CG304" s="19">
        <v>8</v>
      </c>
      <c r="CH304" s="19"/>
      <c r="CI304" s="19">
        <v>8</v>
      </c>
      <c r="CJ304" s="19"/>
      <c r="CK304" s="40"/>
      <c r="CL304" s="19"/>
      <c r="CM304" s="19"/>
      <c r="CN304" s="19"/>
      <c r="CO304" s="19"/>
      <c r="CP304" s="19">
        <v>16</v>
      </c>
      <c r="CQ304" s="19"/>
      <c r="CR304" s="19">
        <v>16</v>
      </c>
      <c r="CS304" s="19"/>
      <c r="CT304" s="40"/>
      <c r="CU304" s="19"/>
      <c r="CV304" s="19"/>
      <c r="CW304" s="19"/>
      <c r="CX304" s="19"/>
      <c r="CY304" s="19"/>
      <c r="CZ304" s="19"/>
      <c r="DA304" s="19"/>
      <c r="DB304" s="19"/>
      <c r="DC304" s="19"/>
      <c r="DD304" s="40"/>
      <c r="DE304" s="19"/>
      <c r="DF304" s="19"/>
      <c r="DG304" s="19"/>
      <c r="DH304" s="19"/>
      <c r="DI304" s="19">
        <v>5.5</v>
      </c>
      <c r="DJ304" s="19"/>
      <c r="DK304" s="19">
        <v>5</v>
      </c>
      <c r="DL304" s="19"/>
      <c r="DM304" s="40"/>
      <c r="DN304" s="19"/>
      <c r="DO304" s="19"/>
      <c r="DP304" s="19"/>
      <c r="DQ304" s="19"/>
      <c r="DR304" s="19">
        <v>24</v>
      </c>
      <c r="DS304" s="19"/>
      <c r="DT304" s="19">
        <v>24</v>
      </c>
      <c r="DU304" s="19"/>
      <c r="DV304" s="40"/>
      <c r="DW304" s="74">
        <f ca="1" t="shared" si="204"/>
        <v>5.05</v>
      </c>
      <c r="DX304" s="44">
        <f t="shared" si="205"/>
        <v>0</v>
      </c>
      <c r="DY304" s="44">
        <f ca="1" t="shared" si="206"/>
        <v>5.05</v>
      </c>
      <c r="DZ304" s="19">
        <f t="shared" si="207"/>
        <v>112.5</v>
      </c>
      <c r="EA304" s="19">
        <f t="shared" si="208"/>
        <v>113</v>
      </c>
      <c r="EB304" s="45">
        <f t="shared" si="209"/>
        <v>-0.5</v>
      </c>
      <c r="EC304" s="46">
        <f t="shared" si="210"/>
        <v>0</v>
      </c>
      <c r="ED304" s="19">
        <f t="shared" si="211"/>
        <v>0</v>
      </c>
      <c r="EE304" s="19">
        <f t="shared" si="212"/>
        <v>0</v>
      </c>
      <c r="EF304" s="19">
        <f t="shared" si="213"/>
        <v>0</v>
      </c>
      <c r="EG304" s="19">
        <f t="shared" si="214"/>
        <v>0</v>
      </c>
    </row>
    <row r="305" customFormat="1" hidden="1" customHeight="1" spans="1:137">
      <c r="A305" s="32">
        <f t="shared" si="203"/>
        <v>303</v>
      </c>
      <c r="B305" s="31" t="s">
        <v>572</v>
      </c>
      <c r="C305" s="32" t="s">
        <v>52</v>
      </c>
      <c r="D305" s="33" t="s">
        <v>119</v>
      </c>
      <c r="E305" s="33" t="s">
        <v>138</v>
      </c>
      <c r="F305" s="33" t="s">
        <v>169</v>
      </c>
      <c r="G305" s="68">
        <v>45454</v>
      </c>
      <c r="H305" s="59">
        <v>45454</v>
      </c>
      <c r="I305" s="59">
        <v>45658</v>
      </c>
      <c r="J305" s="19">
        <v>8</v>
      </c>
      <c r="K305" s="19">
        <v>3</v>
      </c>
      <c r="L305" s="19">
        <v>1</v>
      </c>
      <c r="M305" s="73">
        <f t="shared" si="215"/>
        <v>2</v>
      </c>
      <c r="N305" s="19"/>
      <c r="O305" s="38"/>
      <c r="P305" s="39"/>
      <c r="Q305" s="19"/>
      <c r="R305" s="19"/>
      <c r="S305" s="19"/>
      <c r="T305" s="19"/>
      <c r="U305" s="19"/>
      <c r="V305" s="19"/>
      <c r="W305" s="40"/>
      <c r="X305" s="19">
        <v>2</v>
      </c>
      <c r="Y305" s="39"/>
      <c r="Z305" s="19"/>
      <c r="AA305" s="19"/>
      <c r="AB305" s="19">
        <v>8</v>
      </c>
      <c r="AC305" s="19"/>
      <c r="AD305" s="19"/>
      <c r="AE305" s="19"/>
      <c r="AF305" s="40"/>
      <c r="AG305" s="41">
        <f t="shared" si="185"/>
        <v>2</v>
      </c>
      <c r="AH305" s="41">
        <f t="shared" si="199"/>
        <v>0</v>
      </c>
      <c r="AI305" s="41">
        <f t="shared" si="200"/>
        <v>0</v>
      </c>
      <c r="AJ305" s="19">
        <v>1</v>
      </c>
      <c r="AK305" s="19"/>
      <c r="AL305" s="19"/>
      <c r="AM305" s="19"/>
      <c r="AN305" s="19">
        <v>8</v>
      </c>
      <c r="AO305" s="19"/>
      <c r="AP305" s="19">
        <v>24</v>
      </c>
      <c r="AQ305" s="19"/>
      <c r="AR305" s="40"/>
      <c r="AS305" s="19"/>
      <c r="AT305" s="19"/>
      <c r="AU305" s="19"/>
      <c r="AV305" s="19"/>
      <c r="AW305" s="19">
        <v>4</v>
      </c>
      <c r="AX305" s="19"/>
      <c r="AY305" s="19"/>
      <c r="AZ305" s="19"/>
      <c r="BA305" s="40"/>
      <c r="BB305" s="19"/>
      <c r="BC305" s="19"/>
      <c r="BD305" s="19"/>
      <c r="BE305" s="19"/>
      <c r="BF305" s="19">
        <v>8</v>
      </c>
      <c r="BG305" s="19"/>
      <c r="BH305" s="19">
        <v>8</v>
      </c>
      <c r="BI305" s="19"/>
      <c r="BJ305" s="40"/>
      <c r="BK305" s="19"/>
      <c r="BL305" s="19"/>
      <c r="BM305" s="19"/>
      <c r="BN305" s="19"/>
      <c r="BO305" s="19"/>
      <c r="BP305" s="19"/>
      <c r="BQ305" s="19"/>
      <c r="BR305" s="19"/>
      <c r="BS305" s="40"/>
      <c r="BT305" s="19"/>
      <c r="BU305" s="19"/>
      <c r="BV305" s="19"/>
      <c r="BW305" s="19"/>
      <c r="BX305" s="19"/>
      <c r="BY305" s="19"/>
      <c r="BZ305" s="19"/>
      <c r="CA305" s="19"/>
      <c r="CB305" s="40"/>
      <c r="CC305" s="19"/>
      <c r="CD305" s="19"/>
      <c r="CE305" s="19"/>
      <c r="CF305" s="19"/>
      <c r="CG305" s="19"/>
      <c r="CH305" s="19"/>
      <c r="CI305" s="19"/>
      <c r="CJ305" s="19"/>
      <c r="CK305" s="40"/>
      <c r="CL305" s="19"/>
      <c r="CM305" s="19"/>
      <c r="CN305" s="19"/>
      <c r="CO305" s="19"/>
      <c r="CP305" s="19"/>
      <c r="CQ305" s="19"/>
      <c r="CR305" s="19"/>
      <c r="CS305" s="19"/>
      <c r="CT305" s="40"/>
      <c r="CU305" s="19"/>
      <c r="CV305" s="19"/>
      <c r="CW305" s="19"/>
      <c r="CX305" s="19"/>
      <c r="CY305" s="19"/>
      <c r="CZ305" s="19"/>
      <c r="DA305" s="19"/>
      <c r="DB305" s="19"/>
      <c r="DC305" s="19"/>
      <c r="DD305" s="40"/>
      <c r="DE305" s="19"/>
      <c r="DF305" s="19"/>
      <c r="DG305" s="19"/>
      <c r="DH305" s="19"/>
      <c r="DI305" s="19"/>
      <c r="DJ305" s="19">
        <v>16</v>
      </c>
      <c r="DK305" s="19"/>
      <c r="DL305" s="19"/>
      <c r="DM305" s="40"/>
      <c r="DN305" s="19"/>
      <c r="DO305" s="19"/>
      <c r="DP305" s="19"/>
      <c r="DQ305" s="19"/>
      <c r="DR305" s="19"/>
      <c r="DS305" s="19">
        <v>16</v>
      </c>
      <c r="DT305" s="19"/>
      <c r="DU305" s="19"/>
      <c r="DV305" s="40"/>
      <c r="DW305" s="74">
        <f ca="1" t="shared" si="204"/>
        <v>5.05</v>
      </c>
      <c r="DX305" s="44">
        <f t="shared" si="205"/>
        <v>1</v>
      </c>
      <c r="DY305" s="44">
        <f ca="1" t="shared" si="206"/>
        <v>4.05</v>
      </c>
      <c r="DZ305" s="19">
        <f t="shared" si="207"/>
        <v>64</v>
      </c>
      <c r="EA305" s="19">
        <f t="shared" si="208"/>
        <v>28</v>
      </c>
      <c r="EB305" s="45">
        <f t="shared" si="209"/>
        <v>12</v>
      </c>
      <c r="EC305" s="46">
        <f t="shared" si="210"/>
        <v>32</v>
      </c>
      <c r="ED305" s="19">
        <f t="shared" si="211"/>
        <v>0</v>
      </c>
      <c r="EE305" s="19">
        <f t="shared" si="212"/>
        <v>0</v>
      </c>
      <c r="EF305" s="19">
        <f t="shared" si="213"/>
        <v>0</v>
      </c>
      <c r="EG305" s="19">
        <f t="shared" si="214"/>
        <v>0</v>
      </c>
    </row>
    <row r="306" customFormat="1" hidden="1" customHeight="1" spans="1:137">
      <c r="A306" s="32">
        <f t="shared" si="203"/>
        <v>304</v>
      </c>
      <c r="B306" s="31" t="s">
        <v>573</v>
      </c>
      <c r="C306" s="32" t="s">
        <v>404</v>
      </c>
      <c r="D306" s="33" t="s">
        <v>527</v>
      </c>
      <c r="E306" s="33" t="s">
        <v>528</v>
      </c>
      <c r="F306" s="33" t="s">
        <v>315</v>
      </c>
      <c r="G306" s="68">
        <v>45454</v>
      </c>
      <c r="H306" s="59">
        <v>45454</v>
      </c>
      <c r="I306" s="59">
        <v>45658</v>
      </c>
      <c r="J306" s="19">
        <v>0</v>
      </c>
      <c r="K306" s="19">
        <v>3</v>
      </c>
      <c r="L306" s="19">
        <v>0</v>
      </c>
      <c r="M306" s="73">
        <f t="shared" si="215"/>
        <v>3</v>
      </c>
      <c r="N306" s="19"/>
      <c r="O306" s="38">
        <v>4</v>
      </c>
      <c r="P306" s="39"/>
      <c r="Q306" s="19"/>
      <c r="R306" s="19"/>
      <c r="S306" s="19">
        <v>16</v>
      </c>
      <c r="T306" s="19"/>
      <c r="U306" s="19">
        <v>16</v>
      </c>
      <c r="V306" s="19"/>
      <c r="W306" s="40"/>
      <c r="X306" s="19">
        <v>1</v>
      </c>
      <c r="Y306" s="39"/>
      <c r="Z306" s="19"/>
      <c r="AA306" s="19"/>
      <c r="AB306" s="19">
        <v>8</v>
      </c>
      <c r="AC306" s="19"/>
      <c r="AD306" s="19">
        <v>40</v>
      </c>
      <c r="AE306" s="19"/>
      <c r="AF306" s="40"/>
      <c r="AG306" s="41">
        <f t="shared" si="185"/>
        <v>5</v>
      </c>
      <c r="AH306" s="41">
        <f t="shared" si="199"/>
        <v>-2</v>
      </c>
      <c r="AI306" s="41">
        <f t="shared" si="200"/>
        <v>-2</v>
      </c>
      <c r="AJ306" s="19"/>
      <c r="AK306" s="19"/>
      <c r="AL306" s="19"/>
      <c r="AM306" s="19"/>
      <c r="AN306" s="19">
        <v>1.6</v>
      </c>
      <c r="AO306" s="19"/>
      <c r="AP306" s="19">
        <v>48</v>
      </c>
      <c r="AQ306" s="19"/>
      <c r="AR306" s="40"/>
      <c r="AS306" s="19"/>
      <c r="AT306" s="19"/>
      <c r="AU306" s="19"/>
      <c r="AV306" s="19"/>
      <c r="AW306" s="19"/>
      <c r="AX306" s="19"/>
      <c r="AY306" s="19">
        <v>24</v>
      </c>
      <c r="AZ306" s="19"/>
      <c r="BA306" s="40"/>
      <c r="BB306" s="19"/>
      <c r="BC306" s="19"/>
      <c r="BD306" s="19"/>
      <c r="BE306" s="19"/>
      <c r="BF306" s="19"/>
      <c r="BG306" s="19"/>
      <c r="BH306" s="19">
        <v>40</v>
      </c>
      <c r="BI306" s="19"/>
      <c r="BJ306" s="40"/>
      <c r="BK306" s="19"/>
      <c r="BL306" s="19"/>
      <c r="BM306" s="19"/>
      <c r="BN306" s="19"/>
      <c r="BO306" s="19"/>
      <c r="BP306" s="19"/>
      <c r="BQ306" s="19">
        <v>24</v>
      </c>
      <c r="BR306" s="19"/>
      <c r="BS306" s="40"/>
      <c r="BT306" s="19"/>
      <c r="BU306" s="19"/>
      <c r="BV306" s="19"/>
      <c r="BW306" s="19"/>
      <c r="BX306" s="19">
        <v>13.5</v>
      </c>
      <c r="BY306" s="19"/>
      <c r="BZ306" s="19">
        <v>40</v>
      </c>
      <c r="CA306" s="19"/>
      <c r="CB306" s="40"/>
      <c r="CC306" s="19"/>
      <c r="CD306" s="19"/>
      <c r="CE306" s="19"/>
      <c r="CF306" s="19"/>
      <c r="CG306" s="19">
        <v>8.5</v>
      </c>
      <c r="CH306" s="19"/>
      <c r="CI306" s="19">
        <v>50</v>
      </c>
      <c r="CJ306" s="19"/>
      <c r="CK306" s="40"/>
      <c r="CL306" s="19"/>
      <c r="CM306" s="19"/>
      <c r="CN306" s="19"/>
      <c r="CO306" s="19"/>
      <c r="CP306" s="19">
        <v>5.5</v>
      </c>
      <c r="CQ306" s="19"/>
      <c r="CR306" s="19">
        <v>22</v>
      </c>
      <c r="CS306" s="19"/>
      <c r="CT306" s="40"/>
      <c r="CU306" s="19"/>
      <c r="CV306" s="19"/>
      <c r="CW306" s="19"/>
      <c r="CX306" s="19"/>
      <c r="CY306" s="19"/>
      <c r="CZ306" s="19" t="s">
        <v>60</v>
      </c>
      <c r="DA306" s="19"/>
      <c r="DB306" s="19">
        <v>22</v>
      </c>
      <c r="DC306" s="19"/>
      <c r="DD306" s="40"/>
      <c r="DE306" s="19"/>
      <c r="DF306" s="19"/>
      <c r="DG306" s="19"/>
      <c r="DH306" s="19"/>
      <c r="DI306" s="19">
        <v>15</v>
      </c>
      <c r="DJ306" s="19"/>
      <c r="DK306" s="19">
        <v>49</v>
      </c>
      <c r="DL306" s="19"/>
      <c r="DM306" s="40"/>
      <c r="DN306" s="19"/>
      <c r="DO306" s="19"/>
      <c r="DP306" s="19"/>
      <c r="DQ306" s="19"/>
      <c r="DR306" s="19">
        <v>5</v>
      </c>
      <c r="DS306" s="19"/>
      <c r="DT306" s="19">
        <v>46</v>
      </c>
      <c r="DU306" s="19"/>
      <c r="DV306" s="40"/>
      <c r="DW306" s="74">
        <f ca="1" t="shared" si="204"/>
        <v>5.05</v>
      </c>
      <c r="DX306" s="44">
        <f t="shared" si="205"/>
        <v>2</v>
      </c>
      <c r="DY306" s="44">
        <f ca="1" t="shared" si="206"/>
        <v>3.05</v>
      </c>
      <c r="DZ306" s="19" t="s">
        <v>59</v>
      </c>
      <c r="EA306" s="19">
        <f t="shared" si="208"/>
        <v>81.1</v>
      </c>
      <c r="EB306" s="45">
        <f t="shared" si="209"/>
        <v>339.9</v>
      </c>
      <c r="EC306" s="46">
        <f t="shared" si="210"/>
        <v>0</v>
      </c>
      <c r="ED306" s="19">
        <f t="shared" si="211"/>
        <v>0</v>
      </c>
      <c r="EE306" s="19">
        <f t="shared" si="212"/>
        <v>0</v>
      </c>
      <c r="EF306" s="19">
        <f t="shared" si="213"/>
        <v>0</v>
      </c>
      <c r="EG306" s="19">
        <f t="shared" si="214"/>
        <v>0</v>
      </c>
    </row>
    <row r="307" customFormat="1" hidden="1" customHeight="1" spans="1:137">
      <c r="A307" s="32">
        <f t="shared" si="203"/>
        <v>305</v>
      </c>
      <c r="B307" s="31" t="s">
        <v>574</v>
      </c>
      <c r="C307" s="32" t="s">
        <v>52</v>
      </c>
      <c r="D307" s="33" t="s">
        <v>110</v>
      </c>
      <c r="E307" s="33" t="s">
        <v>115</v>
      </c>
      <c r="F307" s="33" t="s">
        <v>121</v>
      </c>
      <c r="G307" s="68">
        <v>45455</v>
      </c>
      <c r="H307" s="59">
        <v>45455</v>
      </c>
      <c r="I307" s="59">
        <v>45658</v>
      </c>
      <c r="J307" s="19">
        <v>8</v>
      </c>
      <c r="K307" s="19">
        <v>3</v>
      </c>
      <c r="L307" s="19">
        <v>3</v>
      </c>
      <c r="M307" s="73">
        <f t="shared" si="215"/>
        <v>0</v>
      </c>
      <c r="N307" s="19"/>
      <c r="O307" s="38">
        <v>3</v>
      </c>
      <c r="P307" s="39"/>
      <c r="Q307" s="19"/>
      <c r="R307" s="19"/>
      <c r="S307" s="19">
        <v>4</v>
      </c>
      <c r="T307" s="19"/>
      <c r="U307" s="19"/>
      <c r="V307" s="19"/>
      <c r="W307" s="40"/>
      <c r="X307" s="19">
        <v>1</v>
      </c>
      <c r="Y307" s="39"/>
      <c r="Z307" s="19"/>
      <c r="AA307" s="19"/>
      <c r="AB307" s="19">
        <v>4</v>
      </c>
      <c r="AC307" s="19"/>
      <c r="AD307" s="19"/>
      <c r="AE307" s="19"/>
      <c r="AF307" s="40"/>
      <c r="AG307" s="41">
        <f t="shared" si="185"/>
        <v>4</v>
      </c>
      <c r="AH307" s="41">
        <f t="shared" si="199"/>
        <v>-4</v>
      </c>
      <c r="AI307" s="41">
        <f t="shared" si="200"/>
        <v>-4</v>
      </c>
      <c r="AJ307" s="19"/>
      <c r="AK307" s="19"/>
      <c r="AL307" s="19"/>
      <c r="AM307" s="19"/>
      <c r="AN307" s="19"/>
      <c r="AO307" s="19"/>
      <c r="AP307" s="19">
        <v>8</v>
      </c>
      <c r="AQ307" s="19"/>
      <c r="AR307" s="40"/>
      <c r="AS307" s="19">
        <v>1</v>
      </c>
      <c r="AT307" s="19">
        <v>12</v>
      </c>
      <c r="AU307" s="19"/>
      <c r="AV307" s="19"/>
      <c r="AW307" s="19">
        <v>8</v>
      </c>
      <c r="AX307" s="19"/>
      <c r="AY307" s="19"/>
      <c r="AZ307" s="19"/>
      <c r="BA307" s="40"/>
      <c r="BB307" s="19"/>
      <c r="BC307" s="19"/>
      <c r="BD307" s="19"/>
      <c r="BE307" s="19"/>
      <c r="BF307" s="19"/>
      <c r="BG307" s="19"/>
      <c r="BH307" s="19"/>
      <c r="BI307" s="19"/>
      <c r="BJ307" s="40"/>
      <c r="BK307" s="19"/>
      <c r="BL307" s="19">
        <v>2.5</v>
      </c>
      <c r="BM307" s="19"/>
      <c r="BN307" s="19"/>
      <c r="BO307" s="19"/>
      <c r="BP307" s="19"/>
      <c r="BQ307" s="19"/>
      <c r="BR307" s="19"/>
      <c r="BS307" s="40"/>
      <c r="BT307" s="19"/>
      <c r="BU307" s="19"/>
      <c r="BV307" s="19"/>
      <c r="BW307" s="19"/>
      <c r="BX307" s="19"/>
      <c r="BY307" s="19"/>
      <c r="BZ307" s="19"/>
      <c r="CA307" s="19"/>
      <c r="CB307" s="40"/>
      <c r="CC307" s="19"/>
      <c r="CD307" s="19"/>
      <c r="CE307" s="19"/>
      <c r="CF307" s="19"/>
      <c r="CG307" s="19"/>
      <c r="CH307" s="19"/>
      <c r="CI307" s="19"/>
      <c r="CJ307" s="19"/>
      <c r="CK307" s="40"/>
      <c r="CL307" s="19"/>
      <c r="CM307" s="19">
        <v>8.5</v>
      </c>
      <c r="CN307" s="19"/>
      <c r="CO307" s="19"/>
      <c r="CP307" s="19">
        <v>16</v>
      </c>
      <c r="CQ307" s="19"/>
      <c r="CR307" s="19">
        <v>16</v>
      </c>
      <c r="CS307" s="19"/>
      <c r="CT307" s="40"/>
      <c r="CU307" s="19"/>
      <c r="CV307" s="19"/>
      <c r="CW307" s="19"/>
      <c r="CX307" s="19"/>
      <c r="CY307" s="19"/>
      <c r="CZ307" s="19"/>
      <c r="DA307" s="19"/>
      <c r="DB307" s="19"/>
      <c r="DC307" s="19"/>
      <c r="DD307" s="40"/>
      <c r="DE307" s="19"/>
      <c r="DF307" s="19"/>
      <c r="DG307" s="19"/>
      <c r="DH307" s="19"/>
      <c r="DI307" s="19"/>
      <c r="DJ307" s="19"/>
      <c r="DK307" s="19"/>
      <c r="DL307" s="19"/>
      <c r="DM307" s="40"/>
      <c r="DN307" s="19"/>
      <c r="DO307" s="19"/>
      <c r="DP307" s="19"/>
      <c r="DQ307" s="19"/>
      <c r="DR307" s="19"/>
      <c r="DS307" s="19"/>
      <c r="DT307" s="19"/>
      <c r="DU307" s="19"/>
      <c r="DV307" s="40"/>
      <c r="DW307" s="74">
        <f ca="1" t="shared" si="204"/>
        <v>5.05</v>
      </c>
      <c r="DX307" s="44">
        <f t="shared" si="205"/>
        <v>5</v>
      </c>
      <c r="DY307" s="44">
        <f ca="1" t="shared" si="206"/>
        <v>0.0499999999999998</v>
      </c>
      <c r="DZ307" s="19">
        <f t="shared" si="207"/>
        <v>24</v>
      </c>
      <c r="EA307" s="19">
        <f t="shared" si="208"/>
        <v>32</v>
      </c>
      <c r="EB307" s="45">
        <f t="shared" si="209"/>
        <v>0</v>
      </c>
      <c r="EC307" s="46">
        <f t="shared" si="210"/>
        <v>0</v>
      </c>
      <c r="ED307" s="19">
        <f t="shared" si="211"/>
        <v>23</v>
      </c>
      <c r="EE307" s="19">
        <f t="shared" si="212"/>
        <v>0</v>
      </c>
      <c r="EF307" s="19">
        <f t="shared" si="213"/>
        <v>0</v>
      </c>
      <c r="EG307" s="19">
        <f t="shared" si="214"/>
        <v>0</v>
      </c>
    </row>
    <row r="308" customFormat="1" hidden="1" customHeight="1" spans="1:137">
      <c r="A308" s="32">
        <f t="shared" si="203"/>
        <v>306</v>
      </c>
      <c r="B308" s="31" t="s">
        <v>575</v>
      </c>
      <c r="C308" s="32" t="s">
        <v>351</v>
      </c>
      <c r="D308" s="33" t="s">
        <v>357</v>
      </c>
      <c r="E308" s="33" t="s">
        <v>358</v>
      </c>
      <c r="F308" s="33" t="s">
        <v>298</v>
      </c>
      <c r="G308" s="68">
        <v>45462</v>
      </c>
      <c r="H308" s="59">
        <v>45462</v>
      </c>
      <c r="I308" s="59">
        <v>45658</v>
      </c>
      <c r="J308" s="19">
        <v>0</v>
      </c>
      <c r="K308" s="19">
        <v>2.5</v>
      </c>
      <c r="L308" s="19">
        <v>0</v>
      </c>
      <c r="M308" s="73">
        <f t="shared" si="215"/>
        <v>2.5</v>
      </c>
      <c r="N308" s="19"/>
      <c r="O308" s="38">
        <v>3.5</v>
      </c>
      <c r="P308" s="39"/>
      <c r="Q308" s="19"/>
      <c r="R308" s="19"/>
      <c r="S308" s="19">
        <v>16</v>
      </c>
      <c r="T308" s="19"/>
      <c r="U308" s="19">
        <v>16</v>
      </c>
      <c r="V308" s="19"/>
      <c r="W308" s="40"/>
      <c r="X308" s="19"/>
      <c r="Y308" s="39"/>
      <c r="Z308" s="19"/>
      <c r="AA308" s="19"/>
      <c r="AB308" s="19"/>
      <c r="AC308" s="19"/>
      <c r="AD308" s="19"/>
      <c r="AE308" s="19"/>
      <c r="AF308" s="40"/>
      <c r="AG308" s="41">
        <f t="shared" si="185"/>
        <v>3.5</v>
      </c>
      <c r="AH308" s="41">
        <f t="shared" si="199"/>
        <v>-1</v>
      </c>
      <c r="AI308" s="41">
        <f t="shared" si="200"/>
        <v>-1</v>
      </c>
      <c r="AJ308" s="19"/>
      <c r="AK308" s="19"/>
      <c r="AL308" s="19"/>
      <c r="AM308" s="19"/>
      <c r="AN308" s="19"/>
      <c r="AO308" s="19"/>
      <c r="AP308" s="19"/>
      <c r="AQ308" s="19"/>
      <c r="AR308" s="40"/>
      <c r="AS308" s="19"/>
      <c r="AT308" s="19"/>
      <c r="AU308" s="19"/>
      <c r="AV308" s="19"/>
      <c r="AW308" s="19"/>
      <c r="AX308" s="19"/>
      <c r="AY308" s="19"/>
      <c r="AZ308" s="19"/>
      <c r="BA308" s="40"/>
      <c r="BB308" s="19"/>
      <c r="BC308" s="19"/>
      <c r="BD308" s="19"/>
      <c r="BE308" s="19"/>
      <c r="BF308" s="19"/>
      <c r="BG308" s="19"/>
      <c r="BH308" s="19"/>
      <c r="BI308" s="19"/>
      <c r="BJ308" s="40"/>
      <c r="BK308" s="19"/>
      <c r="BL308" s="19"/>
      <c r="BM308" s="19"/>
      <c r="BN308" s="19"/>
      <c r="BO308" s="19"/>
      <c r="BP308" s="19"/>
      <c r="BQ308" s="19"/>
      <c r="BR308" s="19"/>
      <c r="BS308" s="40"/>
      <c r="BT308" s="19"/>
      <c r="BU308" s="19"/>
      <c r="BV308" s="19"/>
      <c r="BW308" s="19"/>
      <c r="BX308" s="19"/>
      <c r="BY308" s="19"/>
      <c r="BZ308" s="19"/>
      <c r="CA308" s="19"/>
      <c r="CB308" s="40"/>
      <c r="CC308" s="19"/>
      <c r="CD308" s="19"/>
      <c r="CE308" s="19"/>
      <c r="CF308" s="19"/>
      <c r="CG308" s="19"/>
      <c r="CH308" s="19"/>
      <c r="CI308" s="19"/>
      <c r="CJ308" s="19"/>
      <c r="CK308" s="40"/>
      <c r="CL308" s="19"/>
      <c r="CM308" s="19"/>
      <c r="CN308" s="19"/>
      <c r="CO308" s="19"/>
      <c r="CP308" s="19"/>
      <c r="CQ308" s="19"/>
      <c r="CR308" s="19"/>
      <c r="CS308" s="19"/>
      <c r="CT308" s="40"/>
      <c r="CU308" s="19"/>
      <c r="CV308" s="19"/>
      <c r="CW308" s="19"/>
      <c r="CX308" s="19"/>
      <c r="CY308" s="19"/>
      <c r="CZ308" s="19"/>
      <c r="DA308" s="19"/>
      <c r="DB308" s="19"/>
      <c r="DC308" s="19"/>
      <c r="DD308" s="40"/>
      <c r="DE308" s="19"/>
      <c r="DF308" s="19"/>
      <c r="DG308" s="19"/>
      <c r="DH308" s="19"/>
      <c r="DI308" s="19"/>
      <c r="DJ308" s="19"/>
      <c r="DK308" s="19"/>
      <c r="DL308" s="19"/>
      <c r="DM308" s="40"/>
      <c r="DN308" s="19">
        <v>1</v>
      </c>
      <c r="DO308" s="19"/>
      <c r="DP308" s="19"/>
      <c r="DQ308" s="19"/>
      <c r="DR308" s="19"/>
      <c r="DS308" s="19"/>
      <c r="DT308" s="19"/>
      <c r="DU308" s="19"/>
      <c r="DV308" s="40"/>
      <c r="DW308" s="74">
        <f ca="1" t="shared" si="204"/>
        <v>5.05</v>
      </c>
      <c r="DX308" s="44">
        <f t="shared" si="205"/>
        <v>2</v>
      </c>
      <c r="DY308" s="44">
        <f ca="1" t="shared" si="206"/>
        <v>3.05</v>
      </c>
      <c r="DZ308" s="19">
        <f t="shared" si="207"/>
        <v>16</v>
      </c>
      <c r="EA308" s="19">
        <f t="shared" si="208"/>
        <v>16</v>
      </c>
      <c r="EB308" s="45">
        <f t="shared" si="209"/>
        <v>0</v>
      </c>
      <c r="EC308" s="46">
        <f t="shared" si="210"/>
        <v>0</v>
      </c>
      <c r="ED308" s="19">
        <f t="shared" si="211"/>
        <v>0</v>
      </c>
      <c r="EE308" s="19">
        <f t="shared" si="212"/>
        <v>0</v>
      </c>
      <c r="EF308" s="19">
        <f t="shared" si="213"/>
        <v>0</v>
      </c>
      <c r="EG308" s="19">
        <f t="shared" si="214"/>
        <v>0</v>
      </c>
    </row>
    <row r="309" customFormat="1" customHeight="1" spans="1:137">
      <c r="A309" s="32">
        <f t="shared" si="203"/>
        <v>307</v>
      </c>
      <c r="B309" s="31" t="s">
        <v>576</v>
      </c>
      <c r="C309" s="32" t="s">
        <v>286</v>
      </c>
      <c r="D309" s="33" t="s">
        <v>289</v>
      </c>
      <c r="E309" s="33" t="s">
        <v>293</v>
      </c>
      <c r="F309" s="33" t="s">
        <v>298</v>
      </c>
      <c r="G309" s="68">
        <v>45467</v>
      </c>
      <c r="H309" s="59">
        <v>45467</v>
      </c>
      <c r="I309" s="59">
        <v>45658</v>
      </c>
      <c r="J309" s="19">
        <v>0</v>
      </c>
      <c r="K309" s="19">
        <v>2.5</v>
      </c>
      <c r="L309" s="19">
        <v>2</v>
      </c>
      <c r="M309" s="73">
        <f t="shared" si="215"/>
        <v>0.5</v>
      </c>
      <c r="N309" s="19"/>
      <c r="O309" s="38">
        <v>3</v>
      </c>
      <c r="P309" s="39"/>
      <c r="Q309" s="19"/>
      <c r="R309" s="19"/>
      <c r="S309" s="19"/>
      <c r="T309" s="19"/>
      <c r="U309" s="19"/>
      <c r="V309" s="19"/>
      <c r="W309" s="40"/>
      <c r="X309" s="19"/>
      <c r="Y309" s="39"/>
      <c r="Z309" s="19"/>
      <c r="AA309" s="19"/>
      <c r="AB309" s="19"/>
      <c r="AC309" s="19"/>
      <c r="AD309" s="19"/>
      <c r="AE309" s="19"/>
      <c r="AF309" s="40"/>
      <c r="AG309" s="41">
        <f t="shared" si="185"/>
        <v>3</v>
      </c>
      <c r="AH309" s="41">
        <f t="shared" si="199"/>
        <v>-2.5</v>
      </c>
      <c r="AI309" s="41">
        <f t="shared" si="200"/>
        <v>-2.5</v>
      </c>
      <c r="AJ309" s="19">
        <v>1</v>
      </c>
      <c r="AK309" s="19"/>
      <c r="AL309" s="19"/>
      <c r="AM309" s="19"/>
      <c r="AN309" s="19"/>
      <c r="AO309" s="19"/>
      <c r="AP309" s="19"/>
      <c r="AQ309" s="19"/>
      <c r="AR309" s="40"/>
      <c r="AS309" s="19"/>
      <c r="AT309" s="19"/>
      <c r="AU309" s="19"/>
      <c r="AV309" s="19"/>
      <c r="AW309" s="19"/>
      <c r="AX309" s="19"/>
      <c r="AY309" s="19"/>
      <c r="AZ309" s="19"/>
      <c r="BA309" s="40"/>
      <c r="BB309" s="19">
        <v>0.5</v>
      </c>
      <c r="BC309" s="19"/>
      <c r="BD309" s="19"/>
      <c r="BE309" s="19"/>
      <c r="BF309" s="19"/>
      <c r="BG309" s="19"/>
      <c r="BH309" s="19"/>
      <c r="BI309" s="19"/>
      <c r="BJ309" s="40"/>
      <c r="BK309" s="19"/>
      <c r="BL309" s="19"/>
      <c r="BM309" s="19"/>
      <c r="BN309" s="19"/>
      <c r="BO309" s="19"/>
      <c r="BP309" s="19"/>
      <c r="BQ309" s="19"/>
      <c r="BR309" s="19"/>
      <c r="BS309" s="40"/>
      <c r="BT309" s="19"/>
      <c r="BU309" s="19"/>
      <c r="BV309" s="19"/>
      <c r="BW309" s="19"/>
      <c r="BX309" s="19"/>
      <c r="BY309" s="19"/>
      <c r="BZ309" s="19"/>
      <c r="CA309" s="19"/>
      <c r="CB309" s="40"/>
      <c r="CC309" s="19">
        <v>1</v>
      </c>
      <c r="CD309" s="19"/>
      <c r="CE309" s="19"/>
      <c r="CF309" s="19"/>
      <c r="CG309" s="19"/>
      <c r="CH309" s="19"/>
      <c r="CI309" s="19"/>
      <c r="CJ309" s="19"/>
      <c r="CK309" s="40"/>
      <c r="CL309" s="19"/>
      <c r="CM309" s="19"/>
      <c r="CN309" s="19"/>
      <c r="CO309" s="19"/>
      <c r="CP309" s="19"/>
      <c r="CQ309" s="19"/>
      <c r="CR309" s="19"/>
      <c r="CS309" s="19"/>
      <c r="CT309" s="40"/>
      <c r="CU309" s="19"/>
      <c r="CV309" s="19"/>
      <c r="CW309" s="19"/>
      <c r="CX309" s="19"/>
      <c r="CY309" s="19"/>
      <c r="CZ309" s="19"/>
      <c r="DA309" s="19"/>
      <c r="DB309" s="19"/>
      <c r="DC309" s="19"/>
      <c r="DD309" s="40"/>
      <c r="DE309" s="19"/>
      <c r="DG309" s="19"/>
      <c r="DH309" s="19"/>
      <c r="DI309" s="19">
        <v>5.5</v>
      </c>
      <c r="DJ309" s="19"/>
      <c r="DK309" s="19">
        <v>8</v>
      </c>
      <c r="DL309" s="19"/>
      <c r="DM309" s="40"/>
      <c r="DN309" s="19"/>
      <c r="DO309" s="19"/>
      <c r="DP309" s="19"/>
      <c r="DQ309" s="19"/>
      <c r="DR309" s="19"/>
      <c r="DS309" s="19"/>
      <c r="DT309" s="19"/>
      <c r="DU309" s="19"/>
      <c r="DV309" s="40"/>
      <c r="DW309" s="74">
        <f ca="1" t="shared" si="204"/>
        <v>5.05</v>
      </c>
      <c r="DX309" s="44">
        <f t="shared" si="205"/>
        <v>5</v>
      </c>
      <c r="DY309" s="44">
        <f ca="1" t="shared" si="206"/>
        <v>0.0499999999999998</v>
      </c>
      <c r="DZ309" s="19">
        <f t="shared" si="207"/>
        <v>8</v>
      </c>
      <c r="EA309" s="19" t="e">
        <f>S309+AB309+AN309+AW309+BF309+BO309+BX309+CG309+CP309+CZ309+#REF!+DR309</f>
        <v>#REF!</v>
      </c>
      <c r="EB309" s="45" t="e">
        <f>J309+U309-S309+AD309-AB309+AP309-AN309+AY309-AW309+BH309-BF309+BQ309-BO309+BZ309-BX309+CI309-CG309+CR309-CP309+DB309-CZ309+DK309-#REF!+DT309-DR309-CU309</f>
        <v>#REF!</v>
      </c>
      <c r="EC309" s="46">
        <f t="shared" si="210"/>
        <v>0</v>
      </c>
      <c r="ED309" s="19">
        <f>P309+Y309+AK309+AT309+BC309+BL309+BU309+CD309+CM309+CW309+DI309+DO309</f>
        <v>5.5</v>
      </c>
      <c r="EE309" s="19">
        <f t="shared" si="212"/>
        <v>0</v>
      </c>
      <c r="EF309" s="19">
        <f t="shared" si="213"/>
        <v>0</v>
      </c>
      <c r="EG309" s="19">
        <f t="shared" si="214"/>
        <v>0</v>
      </c>
    </row>
    <row r="310" customFormat="1" customHeight="1" spans="1:137">
      <c r="A310" s="32">
        <f t="shared" si="203"/>
        <v>308</v>
      </c>
      <c r="B310" s="31" t="s">
        <v>577</v>
      </c>
      <c r="C310" s="32" t="s">
        <v>286</v>
      </c>
      <c r="D310" s="33" t="s">
        <v>305</v>
      </c>
      <c r="E310" s="33" t="s">
        <v>578</v>
      </c>
      <c r="F310" s="33" t="s">
        <v>243</v>
      </c>
      <c r="G310" s="68">
        <v>45467</v>
      </c>
      <c r="H310" s="59">
        <v>45467</v>
      </c>
      <c r="I310" s="59">
        <v>45658</v>
      </c>
      <c r="J310" s="19">
        <v>0</v>
      </c>
      <c r="K310" s="19">
        <v>2.5</v>
      </c>
      <c r="L310" s="19">
        <v>2</v>
      </c>
      <c r="M310" s="73">
        <f t="shared" si="215"/>
        <v>0.5</v>
      </c>
      <c r="N310" s="19"/>
      <c r="O310" s="38"/>
      <c r="P310" s="39"/>
      <c r="Q310" s="19"/>
      <c r="R310" s="19"/>
      <c r="S310" s="19">
        <v>16</v>
      </c>
      <c r="T310" s="19"/>
      <c r="U310" s="19">
        <v>16</v>
      </c>
      <c r="V310" s="19"/>
      <c r="W310" s="40"/>
      <c r="X310" s="19">
        <v>1</v>
      </c>
      <c r="Y310" s="39"/>
      <c r="Z310" s="19"/>
      <c r="AA310" s="19"/>
      <c r="AB310" s="19"/>
      <c r="AC310" s="19"/>
      <c r="AD310" s="19"/>
      <c r="AE310" s="19"/>
      <c r="AF310" s="40"/>
      <c r="AG310" s="41">
        <f t="shared" si="185"/>
        <v>1</v>
      </c>
      <c r="AH310" s="41">
        <f t="shared" si="199"/>
        <v>-0.5</v>
      </c>
      <c r="AI310" s="41">
        <f t="shared" si="200"/>
        <v>-0.5</v>
      </c>
      <c r="AJ310" s="19"/>
      <c r="AK310" s="19"/>
      <c r="AL310" s="19"/>
      <c r="AM310" s="19"/>
      <c r="AN310" s="19"/>
      <c r="AO310" s="19"/>
      <c r="AP310" s="19"/>
      <c r="AQ310" s="19"/>
      <c r="AR310" s="40"/>
      <c r="AS310" s="19"/>
      <c r="AT310" s="19"/>
      <c r="AU310" s="19"/>
      <c r="AV310" s="19"/>
      <c r="AW310" s="19"/>
      <c r="AX310" s="19"/>
      <c r="AY310" s="19"/>
      <c r="AZ310" s="19"/>
      <c r="BA310" s="40"/>
      <c r="BB310" s="19"/>
      <c r="BC310" s="19">
        <v>2.5</v>
      </c>
      <c r="BD310" s="19"/>
      <c r="BE310" s="19"/>
      <c r="BF310" s="19"/>
      <c r="BG310" s="19"/>
      <c r="BH310" s="19"/>
      <c r="BI310" s="19"/>
      <c r="BJ310" s="40"/>
      <c r="BK310" s="19"/>
      <c r="BL310" s="19">
        <v>5.5</v>
      </c>
      <c r="BM310" s="19"/>
      <c r="BN310" s="19"/>
      <c r="BO310" s="19"/>
      <c r="BP310" s="19"/>
      <c r="BQ310" s="19"/>
      <c r="BR310" s="19"/>
      <c r="BS310" s="40"/>
      <c r="BT310" s="19"/>
      <c r="BU310" s="19"/>
      <c r="BV310" s="19"/>
      <c r="BW310" s="19"/>
      <c r="BX310" s="19"/>
      <c r="BY310" s="19"/>
      <c r="BZ310" s="19"/>
      <c r="CA310" s="19"/>
      <c r="CB310" s="40"/>
      <c r="CC310" s="19"/>
      <c r="CD310" s="19"/>
      <c r="CE310" s="19"/>
      <c r="CF310" s="19"/>
      <c r="CG310" s="19"/>
      <c r="CH310" s="19"/>
      <c r="CI310" s="19"/>
      <c r="CJ310" s="19"/>
      <c r="CK310" s="40"/>
      <c r="CL310" s="19">
        <v>4.5</v>
      </c>
      <c r="CM310" s="39">
        <v>4</v>
      </c>
      <c r="CN310" s="19"/>
      <c r="CO310" s="19"/>
      <c r="CP310" s="19"/>
      <c r="CQ310" s="19"/>
      <c r="CR310" s="19"/>
      <c r="CS310" s="19"/>
      <c r="CT310" s="40"/>
      <c r="CU310" s="19"/>
      <c r="CV310" s="19"/>
      <c r="CW310" s="19"/>
      <c r="CX310" s="19"/>
      <c r="CY310" s="19"/>
      <c r="CZ310" s="19"/>
      <c r="DA310" s="19"/>
      <c r="DB310" s="19"/>
      <c r="DC310" s="19"/>
      <c r="DD310" s="40"/>
      <c r="DE310" s="19"/>
      <c r="DF310" s="19">
        <v>5</v>
      </c>
      <c r="DG310" s="19"/>
      <c r="DH310" s="19"/>
      <c r="DI310" s="19"/>
      <c r="DJ310" s="19"/>
      <c r="DK310" s="19"/>
      <c r="DL310" s="19"/>
      <c r="DM310" s="40"/>
      <c r="DN310" s="19"/>
      <c r="DO310" s="19"/>
      <c r="DP310" s="19"/>
      <c r="DQ310" s="19"/>
      <c r="DR310" s="19"/>
      <c r="DS310" s="19"/>
      <c r="DT310" s="19"/>
      <c r="DU310" s="19"/>
      <c r="DV310" s="40"/>
      <c r="DW310" s="74">
        <f ca="1" t="shared" si="204"/>
        <v>5.05</v>
      </c>
      <c r="DX310" s="44">
        <f t="shared" si="205"/>
        <v>5</v>
      </c>
      <c r="DY310" s="44">
        <f ca="1" t="shared" si="206"/>
        <v>0.0499999999999998</v>
      </c>
      <c r="DZ310" s="19">
        <f t="shared" si="207"/>
        <v>16</v>
      </c>
      <c r="EA310" s="19">
        <f t="shared" si="208"/>
        <v>16</v>
      </c>
      <c r="EB310" s="45">
        <f t="shared" si="209"/>
        <v>0</v>
      </c>
      <c r="EC310" s="46">
        <f t="shared" si="210"/>
        <v>0</v>
      </c>
      <c r="ED310" s="19">
        <f t="shared" si="211"/>
        <v>17</v>
      </c>
      <c r="EE310" s="19">
        <f t="shared" si="212"/>
        <v>0</v>
      </c>
      <c r="EF310" s="19">
        <f t="shared" si="213"/>
        <v>0</v>
      </c>
      <c r="EG310" s="19">
        <f t="shared" si="214"/>
        <v>0</v>
      </c>
    </row>
    <row r="311" customFormat="1" hidden="1" customHeight="1" spans="1:137">
      <c r="A311" s="32">
        <f t="shared" si="203"/>
        <v>309</v>
      </c>
      <c r="B311" s="31" t="s">
        <v>579</v>
      </c>
      <c r="C311" s="32" t="s">
        <v>52</v>
      </c>
      <c r="D311" s="33" t="s">
        <v>119</v>
      </c>
      <c r="E311" s="33" t="s">
        <v>120</v>
      </c>
      <c r="F311" s="33" t="s">
        <v>139</v>
      </c>
      <c r="G311" s="68">
        <v>45474</v>
      </c>
      <c r="H311" s="59">
        <v>45474</v>
      </c>
      <c r="I311" s="59">
        <v>45658</v>
      </c>
      <c r="J311" s="19">
        <v>22.5</v>
      </c>
      <c r="K311" s="19">
        <v>2.5</v>
      </c>
      <c r="L311" s="19">
        <v>2.5</v>
      </c>
      <c r="M311" s="73">
        <f t="shared" si="215"/>
        <v>0</v>
      </c>
      <c r="N311" s="19"/>
      <c r="O311" s="38"/>
      <c r="P311" s="39"/>
      <c r="Q311" s="19" t="s">
        <v>63</v>
      </c>
      <c r="R311" s="19"/>
      <c r="S311" s="19"/>
      <c r="T311" s="19"/>
      <c r="U311" s="19"/>
      <c r="V311" s="19"/>
      <c r="W311" s="40"/>
      <c r="X311" s="19"/>
      <c r="Y311" s="39"/>
      <c r="Z311" s="19"/>
      <c r="AA311" s="19"/>
      <c r="AB311" s="19">
        <v>10.5</v>
      </c>
      <c r="AC311" s="19"/>
      <c r="AD311" s="19"/>
      <c r="AE311" s="19"/>
      <c r="AF311" s="40"/>
      <c r="AG311" s="41">
        <f t="shared" si="185"/>
        <v>0</v>
      </c>
      <c r="AH311" s="41">
        <f t="shared" si="199"/>
        <v>0</v>
      </c>
      <c r="AI311" s="41">
        <f t="shared" si="200"/>
        <v>0</v>
      </c>
      <c r="AJ311" s="19"/>
      <c r="AK311" s="19"/>
      <c r="AL311" s="19"/>
      <c r="AM311" s="19"/>
      <c r="AN311" s="19">
        <v>8</v>
      </c>
      <c r="AO311" s="19"/>
      <c r="AP311" s="19">
        <v>14</v>
      </c>
      <c r="AQ311" s="19"/>
      <c r="AR311" s="40"/>
      <c r="AS311" s="19"/>
      <c r="AT311" s="19"/>
      <c r="AU311" s="19"/>
      <c r="AV311" s="19"/>
      <c r="AW311" s="19">
        <v>2.5</v>
      </c>
      <c r="AX311" s="19"/>
      <c r="AY311" s="19"/>
      <c r="AZ311" s="19"/>
      <c r="BA311" s="40"/>
      <c r="BB311" s="19"/>
      <c r="BC311" s="19"/>
      <c r="BD311" s="19"/>
      <c r="BE311" s="19"/>
      <c r="BF311" s="19"/>
      <c r="BG311" s="19"/>
      <c r="BH311" s="19">
        <v>11.5</v>
      </c>
      <c r="BI311" s="19"/>
      <c r="BJ311" s="40"/>
      <c r="BK311" s="19"/>
      <c r="BL311" s="19"/>
      <c r="BM311" s="19"/>
      <c r="BN311" s="19"/>
      <c r="BO311" s="19">
        <v>3.5</v>
      </c>
      <c r="BP311" s="19"/>
      <c r="BQ311" s="19">
        <v>5.5</v>
      </c>
      <c r="BR311" s="19"/>
      <c r="BS311" s="40"/>
      <c r="BT311" s="19"/>
      <c r="BU311" s="19"/>
      <c r="BV311" s="19"/>
      <c r="BW311" s="19"/>
      <c r="BX311" s="19">
        <v>15.5</v>
      </c>
      <c r="BY311" s="19"/>
      <c r="BZ311" s="19">
        <v>5.5</v>
      </c>
      <c r="CA311" s="19"/>
      <c r="CB311" s="40"/>
      <c r="CC311" s="19"/>
      <c r="CD311" s="19"/>
      <c r="CE311" s="19"/>
      <c r="CF311" s="19"/>
      <c r="CG311" s="19">
        <v>6</v>
      </c>
      <c r="CH311" s="19"/>
      <c r="CI311" s="19">
        <v>9.5</v>
      </c>
      <c r="CJ311" s="19"/>
      <c r="CK311" s="40"/>
      <c r="CL311" s="19"/>
      <c r="CM311" s="19"/>
      <c r="CN311" s="19"/>
      <c r="CO311" s="19"/>
      <c r="CP311" s="19">
        <v>2.5</v>
      </c>
      <c r="CQ311" s="19"/>
      <c r="CR311" s="19"/>
      <c r="CS311" s="19"/>
      <c r="CT311" s="40"/>
      <c r="CU311" s="19"/>
      <c r="CV311" s="19"/>
      <c r="CW311" s="19"/>
      <c r="CX311" s="19"/>
      <c r="CY311" s="19"/>
      <c r="CZ311" s="19"/>
      <c r="DA311" s="19"/>
      <c r="DB311" s="19"/>
      <c r="DC311" s="19"/>
      <c r="DD311" s="40"/>
      <c r="DE311" s="19"/>
      <c r="DF311" s="19"/>
      <c r="DG311" s="19"/>
      <c r="DH311" s="19"/>
      <c r="DI311" s="19">
        <v>3.5</v>
      </c>
      <c r="DJ311" s="19"/>
      <c r="DK311" s="19">
        <v>13.5</v>
      </c>
      <c r="DL311" s="19"/>
      <c r="DM311" s="40"/>
      <c r="DN311" s="19"/>
      <c r="DO311" s="19"/>
      <c r="DP311" s="19"/>
      <c r="DQ311" s="19"/>
      <c r="DR311" s="19"/>
      <c r="DS311" s="19"/>
      <c r="DT311" s="19">
        <v>19.5</v>
      </c>
      <c r="DU311" s="19"/>
      <c r="DV311" s="40"/>
      <c r="DW311" s="74">
        <f ca="1" t="shared" si="204"/>
        <v>5.05</v>
      </c>
      <c r="DX311" s="44">
        <f t="shared" si="205"/>
        <v>0</v>
      </c>
      <c r="DY311" s="44">
        <f ca="1" t="shared" si="206"/>
        <v>5.05</v>
      </c>
      <c r="DZ311" s="19">
        <f t="shared" si="207"/>
        <v>79</v>
      </c>
      <c r="EA311" s="19">
        <f t="shared" si="208"/>
        <v>52</v>
      </c>
      <c r="EB311" s="45">
        <f t="shared" si="209"/>
        <v>49.5</v>
      </c>
      <c r="EC311" s="46">
        <f t="shared" si="210"/>
        <v>0</v>
      </c>
      <c r="ED311" s="19">
        <f t="shared" si="211"/>
        <v>0</v>
      </c>
      <c r="EE311" s="19">
        <f t="shared" si="212"/>
        <v>1</v>
      </c>
      <c r="EF311" s="19">
        <f t="shared" si="213"/>
        <v>0</v>
      </c>
      <c r="EG311" s="19">
        <f t="shared" si="214"/>
        <v>0</v>
      </c>
    </row>
    <row r="312" customFormat="1" customHeight="1" spans="1:137">
      <c r="A312" s="32">
        <f t="shared" si="203"/>
        <v>310</v>
      </c>
      <c r="B312" s="31" t="s">
        <v>580</v>
      </c>
      <c r="C312" s="32" t="s">
        <v>286</v>
      </c>
      <c r="D312" s="33" t="s">
        <v>312</v>
      </c>
      <c r="E312" s="33" t="s">
        <v>317</v>
      </c>
      <c r="F312" s="33" t="s">
        <v>315</v>
      </c>
      <c r="G312" s="68">
        <v>45474</v>
      </c>
      <c r="H312" s="59">
        <v>45474</v>
      </c>
      <c r="I312" s="59">
        <v>45658</v>
      </c>
      <c r="J312" s="19">
        <v>0</v>
      </c>
      <c r="K312" s="19">
        <v>2.5</v>
      </c>
      <c r="L312" s="19">
        <v>0</v>
      </c>
      <c r="M312" s="73">
        <f t="shared" si="215"/>
        <v>2.5</v>
      </c>
      <c r="N312" s="19"/>
      <c r="O312" s="38">
        <v>0.5</v>
      </c>
      <c r="P312" s="39"/>
      <c r="Q312" s="19"/>
      <c r="R312" s="19"/>
      <c r="S312" s="19">
        <v>24</v>
      </c>
      <c r="T312" s="19"/>
      <c r="U312" s="19">
        <v>24</v>
      </c>
      <c r="V312" s="19"/>
      <c r="W312" s="40"/>
      <c r="X312" s="19">
        <v>7</v>
      </c>
      <c r="Y312" s="39"/>
      <c r="Z312" s="19"/>
      <c r="AA312" s="19"/>
      <c r="AB312" s="19">
        <v>16</v>
      </c>
      <c r="AC312" s="19"/>
      <c r="AD312" s="19">
        <v>16</v>
      </c>
      <c r="AE312" s="19"/>
      <c r="AF312" s="40"/>
      <c r="AG312" s="41">
        <f t="shared" si="185"/>
        <v>7.5</v>
      </c>
      <c r="AH312" s="41">
        <f t="shared" si="199"/>
        <v>-5</v>
      </c>
      <c r="AI312" s="41">
        <f t="shared" si="200"/>
        <v>-5</v>
      </c>
      <c r="AJ312" s="19"/>
      <c r="AK312" s="19"/>
      <c r="AL312" s="19"/>
      <c r="AM312" s="19"/>
      <c r="AN312" s="19"/>
      <c r="AO312" s="19"/>
      <c r="AP312" s="19"/>
      <c r="AQ312" s="19"/>
      <c r="AR312" s="40"/>
      <c r="AS312" s="19"/>
      <c r="AT312" s="19"/>
      <c r="AU312" s="19"/>
      <c r="AV312" s="19"/>
      <c r="AW312" s="19"/>
      <c r="AX312" s="19"/>
      <c r="AY312" s="19"/>
      <c r="AZ312" s="19"/>
      <c r="BA312" s="40"/>
      <c r="BB312" s="19"/>
      <c r="BC312" s="19"/>
      <c r="BD312" s="19"/>
      <c r="BE312" s="19"/>
      <c r="BF312" s="19">
        <v>8</v>
      </c>
      <c r="BG312" s="19"/>
      <c r="BH312" s="19">
        <v>8</v>
      </c>
      <c r="BI312" s="19"/>
      <c r="BJ312" s="40"/>
      <c r="BK312" s="19"/>
      <c r="BL312" s="19"/>
      <c r="BM312" s="19"/>
      <c r="BN312" s="19"/>
      <c r="BO312" s="19">
        <v>8</v>
      </c>
      <c r="BP312" s="19"/>
      <c r="BQ312" s="19">
        <v>8</v>
      </c>
      <c r="BR312" s="19"/>
      <c r="BS312" s="40"/>
      <c r="BT312" s="19"/>
      <c r="BU312" s="19"/>
      <c r="BV312" s="19"/>
      <c r="BW312" s="19"/>
      <c r="BX312" s="19">
        <v>8</v>
      </c>
      <c r="BY312" s="19"/>
      <c r="BZ312" s="19">
        <v>8</v>
      </c>
      <c r="CA312" s="19"/>
      <c r="CB312" s="40"/>
      <c r="CC312" s="19"/>
      <c r="CD312" s="19"/>
      <c r="CE312" s="19"/>
      <c r="CF312" s="19"/>
      <c r="CG312" s="19">
        <v>8</v>
      </c>
      <c r="CH312" s="19"/>
      <c r="CI312" s="19">
        <v>8</v>
      </c>
      <c r="CJ312" s="19"/>
      <c r="CK312" s="40"/>
      <c r="CL312" s="19"/>
      <c r="CM312" s="19"/>
      <c r="CN312" s="19"/>
      <c r="CO312" s="19"/>
      <c r="CP312" s="19">
        <v>8</v>
      </c>
      <c r="CQ312" s="19"/>
      <c r="CR312" s="19">
        <v>8</v>
      </c>
      <c r="CS312" s="19"/>
      <c r="CT312" s="40"/>
      <c r="CU312" s="19"/>
      <c r="CV312" s="19"/>
      <c r="CW312" s="19"/>
      <c r="CX312" s="19"/>
      <c r="CY312" s="19"/>
      <c r="CZ312" s="19" t="s">
        <v>581</v>
      </c>
      <c r="DA312" s="19"/>
      <c r="DB312" s="19">
        <v>21</v>
      </c>
      <c r="DC312" s="19"/>
      <c r="DD312" s="40"/>
      <c r="DE312" s="19"/>
      <c r="DF312" s="19"/>
      <c r="DG312" s="19"/>
      <c r="DH312" s="19"/>
      <c r="DI312" s="19">
        <v>10</v>
      </c>
      <c r="DJ312" s="19"/>
      <c r="DK312" s="19">
        <v>10</v>
      </c>
      <c r="DL312" s="19"/>
      <c r="DM312" s="40"/>
      <c r="DN312" s="19"/>
      <c r="DO312" s="19">
        <v>1</v>
      </c>
      <c r="DP312" s="19"/>
      <c r="DQ312" s="19"/>
      <c r="DR312" s="19">
        <v>24</v>
      </c>
      <c r="DS312" s="19"/>
      <c r="DT312" s="19">
        <v>24</v>
      </c>
      <c r="DU312" s="19"/>
      <c r="DV312" s="40"/>
      <c r="DW312" s="74">
        <f ca="1" t="shared" si="204"/>
        <v>5.05</v>
      </c>
      <c r="DX312" s="44">
        <f t="shared" si="205"/>
        <v>5</v>
      </c>
      <c r="DY312" s="44">
        <f ca="1" t="shared" si="206"/>
        <v>0.0499999999999998</v>
      </c>
      <c r="DZ312" s="19">
        <f t="shared" si="207"/>
        <v>135</v>
      </c>
      <c r="EA312" s="19">
        <f t="shared" si="208"/>
        <v>135</v>
      </c>
      <c r="EB312" s="45">
        <f t="shared" si="209"/>
        <v>0</v>
      </c>
      <c r="EC312" s="46">
        <f t="shared" si="210"/>
        <v>0</v>
      </c>
      <c r="ED312" s="19">
        <f t="shared" si="211"/>
        <v>1</v>
      </c>
      <c r="EE312" s="19">
        <f t="shared" si="212"/>
        <v>0</v>
      </c>
      <c r="EF312" s="19">
        <f t="shared" si="213"/>
        <v>0</v>
      </c>
      <c r="EG312" s="19">
        <f t="shared" si="214"/>
        <v>0</v>
      </c>
    </row>
    <row r="313" customFormat="1" customHeight="1" spans="1:137">
      <c r="A313" s="32">
        <f t="shared" si="203"/>
        <v>311</v>
      </c>
      <c r="B313" s="31" t="s">
        <v>582</v>
      </c>
      <c r="C313" s="32" t="s">
        <v>286</v>
      </c>
      <c r="D313" s="33" t="s">
        <v>79</v>
      </c>
      <c r="E313" s="33" t="s">
        <v>433</v>
      </c>
      <c r="F313" s="33" t="s">
        <v>355</v>
      </c>
      <c r="G313" s="68">
        <v>45474</v>
      </c>
      <c r="H313" s="59">
        <v>45474</v>
      </c>
      <c r="I313" s="59">
        <v>45658</v>
      </c>
      <c r="J313" s="19">
        <v>0</v>
      </c>
      <c r="K313" s="19">
        <v>2.5</v>
      </c>
      <c r="L313" s="19">
        <v>1</v>
      </c>
      <c r="M313" s="73">
        <f t="shared" si="215"/>
        <v>1.5</v>
      </c>
      <c r="N313" s="19"/>
      <c r="O313" s="38">
        <v>2</v>
      </c>
      <c r="P313" s="39"/>
      <c r="Q313" s="19"/>
      <c r="R313" s="19"/>
      <c r="S313" s="19"/>
      <c r="T313" s="19"/>
      <c r="U313" s="19"/>
      <c r="V313" s="19"/>
      <c r="W313" s="40"/>
      <c r="X313" s="19"/>
      <c r="Y313" s="39"/>
      <c r="Z313" s="19"/>
      <c r="AA313" s="19"/>
      <c r="AB313" s="19"/>
      <c r="AC313" s="19"/>
      <c r="AD313" s="19"/>
      <c r="AE313" s="19"/>
      <c r="AF313" s="40"/>
      <c r="AG313" s="41">
        <f t="shared" si="185"/>
        <v>2</v>
      </c>
      <c r="AH313" s="41">
        <f t="shared" si="199"/>
        <v>-0.5</v>
      </c>
      <c r="AI313" s="41">
        <f t="shared" si="200"/>
        <v>-0.5</v>
      </c>
      <c r="AJ313" s="19"/>
      <c r="AK313" s="19"/>
      <c r="AL313" s="19"/>
      <c r="AM313" s="19"/>
      <c r="AN313" s="19"/>
      <c r="AO313" s="19"/>
      <c r="AP313" s="19"/>
      <c r="AQ313" s="19"/>
      <c r="AR313" s="40"/>
      <c r="AS313" s="19">
        <v>0.5</v>
      </c>
      <c r="AT313" s="19"/>
      <c r="AU313" s="19"/>
      <c r="AV313" s="19"/>
      <c r="AW313" s="19"/>
      <c r="AX313" s="19"/>
      <c r="AY313" s="19"/>
      <c r="AZ313" s="19"/>
      <c r="BA313" s="40"/>
      <c r="BB313" s="19">
        <v>0.5</v>
      </c>
      <c r="BC313" s="19"/>
      <c r="BD313" s="19"/>
      <c r="BE313" s="19"/>
      <c r="BF313" s="19"/>
      <c r="BG313" s="19"/>
      <c r="BH313" s="19"/>
      <c r="BI313" s="19"/>
      <c r="BJ313" s="40"/>
      <c r="BK313" s="19"/>
      <c r="BL313" s="19"/>
      <c r="BM313" s="19"/>
      <c r="BN313" s="19"/>
      <c r="BO313" s="19"/>
      <c r="BP313" s="19"/>
      <c r="BQ313" s="19"/>
      <c r="BR313" s="19"/>
      <c r="BS313" s="40"/>
      <c r="BT313" s="19">
        <v>0.5</v>
      </c>
      <c r="BU313" s="19"/>
      <c r="BV313" s="19"/>
      <c r="BW313" s="19"/>
      <c r="BX313" s="19"/>
      <c r="BY313" s="19"/>
      <c r="BZ313" s="19"/>
      <c r="CA313" s="19"/>
      <c r="CB313" s="40"/>
      <c r="CC313" s="19">
        <v>0.5</v>
      </c>
      <c r="CD313" s="19"/>
      <c r="CE313" s="19"/>
      <c r="CF313" s="19"/>
      <c r="CG313" s="19"/>
      <c r="CH313" s="19"/>
      <c r="CI313" s="19"/>
      <c r="CJ313" s="19"/>
      <c r="CK313" s="40"/>
      <c r="CL313" s="19">
        <v>1</v>
      </c>
      <c r="CM313" s="19"/>
      <c r="CN313" s="19"/>
      <c r="CO313" s="19"/>
      <c r="CP313" s="19"/>
      <c r="CQ313" s="19"/>
      <c r="CR313" s="19"/>
      <c r="CS313" s="19"/>
      <c r="CT313" s="40"/>
      <c r="CU313" s="19"/>
      <c r="CV313" s="19"/>
      <c r="CW313" s="19"/>
      <c r="CX313" s="19"/>
      <c r="CY313" s="19"/>
      <c r="CZ313" s="19"/>
      <c r="DA313" s="19"/>
      <c r="DB313" s="19"/>
      <c r="DC313" s="19"/>
      <c r="DD313" s="40"/>
      <c r="DE313" s="19">
        <v>1</v>
      </c>
      <c r="DF313" s="19"/>
      <c r="DG313" s="19"/>
      <c r="DH313" s="19"/>
      <c r="DI313" s="19">
        <v>8</v>
      </c>
      <c r="DJ313" s="19"/>
      <c r="DK313" s="19">
        <v>8</v>
      </c>
      <c r="DL313" s="19"/>
      <c r="DM313" s="40"/>
      <c r="DN313" s="19">
        <v>0.5</v>
      </c>
      <c r="DO313" s="19"/>
      <c r="DP313" s="19"/>
      <c r="DQ313" s="19"/>
      <c r="DR313" s="19">
        <v>2.5</v>
      </c>
      <c r="DS313" s="19"/>
      <c r="DT313" s="19">
        <v>13</v>
      </c>
      <c r="DU313" s="19"/>
      <c r="DV313" s="40"/>
      <c r="DW313" s="74">
        <f ca="1" t="shared" si="204"/>
        <v>5.05</v>
      </c>
      <c r="DX313" s="44">
        <f t="shared" si="205"/>
        <v>5</v>
      </c>
      <c r="DY313" s="44">
        <f ca="1" t="shared" si="206"/>
        <v>0.0499999999999998</v>
      </c>
      <c r="DZ313" s="19">
        <f t="shared" si="207"/>
        <v>21</v>
      </c>
      <c r="EA313" s="19">
        <f t="shared" si="208"/>
        <v>10.5</v>
      </c>
      <c r="EB313" s="45">
        <f t="shared" si="209"/>
        <v>10.5</v>
      </c>
      <c r="EC313" s="46">
        <f t="shared" si="210"/>
        <v>0</v>
      </c>
      <c r="ED313" s="19">
        <f t="shared" si="211"/>
        <v>0</v>
      </c>
      <c r="EE313" s="19">
        <f t="shared" si="212"/>
        <v>0</v>
      </c>
      <c r="EF313" s="19">
        <f t="shared" si="213"/>
        <v>0</v>
      </c>
      <c r="EG313" s="19">
        <f t="shared" si="214"/>
        <v>0</v>
      </c>
    </row>
    <row r="314" customFormat="1" customHeight="1" spans="1:137">
      <c r="A314" s="32">
        <f t="shared" si="203"/>
        <v>312</v>
      </c>
      <c r="B314" s="31" t="s">
        <v>583</v>
      </c>
      <c r="C314" s="32" t="s">
        <v>286</v>
      </c>
      <c r="D314" s="33" t="s">
        <v>312</v>
      </c>
      <c r="E314" s="33" t="s">
        <v>342</v>
      </c>
      <c r="F314" s="33" t="s">
        <v>315</v>
      </c>
      <c r="G314" s="68">
        <v>45476</v>
      </c>
      <c r="H314" s="59">
        <v>45476</v>
      </c>
      <c r="I314" s="59">
        <v>45658</v>
      </c>
      <c r="J314" s="19">
        <v>0</v>
      </c>
      <c r="K314" s="19">
        <v>2.5</v>
      </c>
      <c r="L314" s="19">
        <v>1</v>
      </c>
      <c r="M314" s="73">
        <f t="shared" si="215"/>
        <v>1.5</v>
      </c>
      <c r="N314" s="19"/>
      <c r="O314" s="38">
        <v>3</v>
      </c>
      <c r="P314" s="39"/>
      <c r="Q314" s="19"/>
      <c r="R314" s="19"/>
      <c r="S314" s="19"/>
      <c r="T314" s="19"/>
      <c r="U314" s="19"/>
      <c r="V314" s="19"/>
      <c r="W314" s="40"/>
      <c r="X314" s="19">
        <v>1.5</v>
      </c>
      <c r="Y314" s="39"/>
      <c r="Z314" s="19"/>
      <c r="AA314" s="19"/>
      <c r="AB314" s="19">
        <v>8</v>
      </c>
      <c r="AC314" s="19"/>
      <c r="AD314" s="19">
        <v>8</v>
      </c>
      <c r="AE314" s="19"/>
      <c r="AF314" s="40"/>
      <c r="AG314" s="41">
        <f t="shared" si="185"/>
        <v>4.5</v>
      </c>
      <c r="AH314" s="41">
        <f t="shared" si="199"/>
        <v>-3</v>
      </c>
      <c r="AI314" s="41">
        <f t="shared" si="200"/>
        <v>-3</v>
      </c>
      <c r="AJ314" s="19">
        <v>1</v>
      </c>
      <c r="AK314" s="19"/>
      <c r="AL314" s="19"/>
      <c r="AM314" s="19">
        <v>10</v>
      </c>
      <c r="AN314" s="19">
        <v>8</v>
      </c>
      <c r="AO314" s="19"/>
      <c r="AP314" s="19">
        <v>8</v>
      </c>
      <c r="AQ314" s="19"/>
      <c r="AR314" s="40"/>
      <c r="AS314" s="19"/>
      <c r="AT314" s="19"/>
      <c r="AU314" s="19"/>
      <c r="AV314" s="19"/>
      <c r="AW314" s="19">
        <v>8</v>
      </c>
      <c r="AX314" s="19"/>
      <c r="AY314" s="19">
        <v>8</v>
      </c>
      <c r="AZ314" s="19"/>
      <c r="BA314" s="40"/>
      <c r="BB314" s="19">
        <v>1</v>
      </c>
      <c r="BC314" s="19">
        <v>5</v>
      </c>
      <c r="BD314" s="19"/>
      <c r="BE314" s="19"/>
      <c r="BF314" s="19"/>
      <c r="BG314" s="19"/>
      <c r="BH314" s="19"/>
      <c r="BI314" s="19"/>
      <c r="BJ314" s="40"/>
      <c r="BK314" s="19"/>
      <c r="BL314" s="19">
        <v>23</v>
      </c>
      <c r="BM314" s="19"/>
      <c r="BN314" s="19"/>
      <c r="BO314" s="19">
        <v>8</v>
      </c>
      <c r="BP314" s="19"/>
      <c r="BQ314" s="19">
        <v>8</v>
      </c>
      <c r="BR314" s="19"/>
      <c r="BS314" s="40"/>
      <c r="BT314" s="19"/>
      <c r="BU314" s="19"/>
      <c r="BV314" s="19"/>
      <c r="BW314" s="19"/>
      <c r="BX314" s="19">
        <v>16</v>
      </c>
      <c r="BY314" s="19"/>
      <c r="BZ314" s="19">
        <v>16</v>
      </c>
      <c r="CA314" s="19"/>
      <c r="CB314" s="40"/>
      <c r="CC314" s="19"/>
      <c r="CD314" s="19"/>
      <c r="CE314" s="19"/>
      <c r="CF314" s="19"/>
      <c r="CG314" s="19">
        <v>16</v>
      </c>
      <c r="CH314" s="19"/>
      <c r="CI314" s="19">
        <v>16</v>
      </c>
      <c r="CJ314" s="19"/>
      <c r="CK314" s="40"/>
      <c r="CL314" s="19"/>
      <c r="CM314" s="19"/>
      <c r="CN314" s="19"/>
      <c r="CO314" s="19"/>
      <c r="CP314" s="19">
        <v>8</v>
      </c>
      <c r="CQ314" s="19"/>
      <c r="CR314" s="19">
        <v>8</v>
      </c>
      <c r="CS314" s="19"/>
      <c r="CT314" s="40"/>
      <c r="CU314" s="19"/>
      <c r="CV314" s="19"/>
      <c r="CW314" s="19"/>
      <c r="CX314" s="19"/>
      <c r="CY314" s="19"/>
      <c r="CZ314" s="19"/>
      <c r="DA314" s="19"/>
      <c r="DB314" s="19"/>
      <c r="DC314" s="19"/>
      <c r="DD314" s="40"/>
      <c r="DE314" s="19"/>
      <c r="DF314" s="19"/>
      <c r="DG314" s="19"/>
      <c r="DH314" s="19"/>
      <c r="DI314" s="19"/>
      <c r="DJ314" s="19"/>
      <c r="DK314" s="19"/>
      <c r="DL314" s="19"/>
      <c r="DM314" s="40"/>
      <c r="DN314" s="19"/>
      <c r="DO314" s="19">
        <v>8</v>
      </c>
      <c r="DP314" s="19"/>
      <c r="DQ314" s="19"/>
      <c r="DR314" s="19"/>
      <c r="DS314" s="19"/>
      <c r="DT314" s="19"/>
      <c r="DU314" s="19"/>
      <c r="DV314" s="40"/>
      <c r="DW314" s="74">
        <f ca="1" t="shared" si="204"/>
        <v>5.05</v>
      </c>
      <c r="DX314" s="44">
        <f t="shared" si="205"/>
        <v>5</v>
      </c>
      <c r="DY314" s="44">
        <f ca="1" t="shared" si="206"/>
        <v>0.0499999999999998</v>
      </c>
      <c r="DZ314" s="19">
        <f t="shared" si="207"/>
        <v>72</v>
      </c>
      <c r="EA314" s="19">
        <f t="shared" si="208"/>
        <v>72</v>
      </c>
      <c r="EB314" s="45">
        <f t="shared" si="209"/>
        <v>0</v>
      </c>
      <c r="EC314" s="46">
        <f t="shared" si="210"/>
        <v>0</v>
      </c>
      <c r="ED314" s="19">
        <f t="shared" si="211"/>
        <v>36</v>
      </c>
      <c r="EE314" s="19">
        <f t="shared" si="212"/>
        <v>0</v>
      </c>
      <c r="EF314" s="19">
        <f t="shared" si="213"/>
        <v>10</v>
      </c>
      <c r="EG314" s="19">
        <f t="shared" si="214"/>
        <v>0</v>
      </c>
    </row>
    <row r="315" customFormat="1" customHeight="1" spans="1:137">
      <c r="A315" s="32">
        <f t="shared" ref="A315:A324" si="216">ROW()-2</f>
        <v>313</v>
      </c>
      <c r="B315" s="31" t="s">
        <v>584</v>
      </c>
      <c r="C315" s="32" t="s">
        <v>286</v>
      </c>
      <c r="D315" s="33" t="s">
        <v>79</v>
      </c>
      <c r="E315" s="33" t="s">
        <v>542</v>
      </c>
      <c r="F315" s="33" t="s">
        <v>548</v>
      </c>
      <c r="G315" s="68">
        <v>45488</v>
      </c>
      <c r="H315" s="59">
        <v>45488</v>
      </c>
      <c r="I315" s="59">
        <v>45658</v>
      </c>
      <c r="J315" s="19">
        <v>8</v>
      </c>
      <c r="K315" s="19">
        <v>2.5</v>
      </c>
      <c r="L315" s="19">
        <v>0</v>
      </c>
      <c r="M315" s="73">
        <f t="shared" si="215"/>
        <v>2.5</v>
      </c>
      <c r="N315" s="19"/>
      <c r="O315" s="38">
        <v>1</v>
      </c>
      <c r="P315" s="39"/>
      <c r="Q315" s="19"/>
      <c r="R315" s="19"/>
      <c r="S315" s="19"/>
      <c r="T315" s="19"/>
      <c r="U315" s="19"/>
      <c r="V315" s="19"/>
      <c r="W315" s="40"/>
      <c r="X315" s="19">
        <v>1.5</v>
      </c>
      <c r="Y315" s="39"/>
      <c r="Z315" s="19"/>
      <c r="AA315" s="19"/>
      <c r="AB315" s="19">
        <v>3</v>
      </c>
      <c r="AC315" s="19"/>
      <c r="AD315" s="19"/>
      <c r="AE315" s="19"/>
      <c r="AF315" s="40"/>
      <c r="AG315" s="41">
        <f t="shared" ref="AG315:AG349" si="217">O315+X315</f>
        <v>2.5</v>
      </c>
      <c r="AH315" s="41">
        <f t="shared" ref="AH315:AH349" si="218">M315-AG315</f>
        <v>0</v>
      </c>
      <c r="AI315" s="41">
        <f t="shared" ref="AI315:AI349" si="219">IF(AH315&lt;0,AH315,0)</f>
        <v>0</v>
      </c>
      <c r="AJ315" s="19"/>
      <c r="AK315" s="19"/>
      <c r="AL315" s="19"/>
      <c r="AM315" s="19"/>
      <c r="AN315" s="19"/>
      <c r="AO315" s="19"/>
      <c r="AP315" s="19"/>
      <c r="AQ315" s="19"/>
      <c r="AR315" s="40"/>
      <c r="AS315" s="19"/>
      <c r="AT315" s="19"/>
      <c r="AU315" s="19"/>
      <c r="AV315" s="19"/>
      <c r="AW315" s="19">
        <v>1</v>
      </c>
      <c r="AX315" s="19"/>
      <c r="AY315" s="19"/>
      <c r="AZ315" s="19"/>
      <c r="BA315" s="40"/>
      <c r="BB315" s="19"/>
      <c r="BC315" s="19"/>
      <c r="BD315" s="19"/>
      <c r="BE315" s="19"/>
      <c r="BF315" s="19">
        <v>1</v>
      </c>
      <c r="BG315" s="19"/>
      <c r="BH315" s="19"/>
      <c r="BI315" s="19"/>
      <c r="BJ315" s="40"/>
      <c r="BK315" s="19"/>
      <c r="BL315" s="19"/>
      <c r="BM315" s="19"/>
      <c r="BN315" s="19"/>
      <c r="BO315" s="19"/>
      <c r="BP315" s="19"/>
      <c r="BQ315" s="19"/>
      <c r="BR315" s="19"/>
      <c r="BS315" s="40"/>
      <c r="BT315" s="19"/>
      <c r="BU315" s="19"/>
      <c r="BV315" s="19"/>
      <c r="BW315" s="19"/>
      <c r="BX315" s="19">
        <v>1</v>
      </c>
      <c r="BY315" s="19"/>
      <c r="BZ315" s="19"/>
      <c r="CA315" s="19"/>
      <c r="CB315" s="40"/>
      <c r="CC315" s="19">
        <v>1</v>
      </c>
      <c r="CD315" s="19"/>
      <c r="CE315" s="19"/>
      <c r="CF315" s="19"/>
      <c r="CG315" s="19">
        <v>2</v>
      </c>
      <c r="CH315" s="19"/>
      <c r="CI315" s="19"/>
      <c r="CJ315" s="19"/>
      <c r="CK315" s="40"/>
      <c r="CL315" s="19">
        <v>1</v>
      </c>
      <c r="CM315" s="19"/>
      <c r="CN315" s="19"/>
      <c r="CO315" s="19"/>
      <c r="CP315" s="19"/>
      <c r="CQ315" s="19"/>
      <c r="CR315" s="19"/>
      <c r="CS315" s="19"/>
      <c r="CT315" s="40"/>
      <c r="CU315" s="19"/>
      <c r="CV315" s="19"/>
      <c r="CW315" s="19"/>
      <c r="CX315" s="19"/>
      <c r="CY315" s="19"/>
      <c r="CZ315" s="19"/>
      <c r="DA315" s="19"/>
      <c r="DB315" s="19"/>
      <c r="DC315" s="19"/>
      <c r="DD315" s="40"/>
      <c r="DE315" s="19">
        <v>0.5</v>
      </c>
      <c r="DF315" s="19"/>
      <c r="DG315" s="19"/>
      <c r="DH315" s="19"/>
      <c r="DI315" s="19"/>
      <c r="DJ315" s="19"/>
      <c r="DK315" s="19"/>
      <c r="DL315" s="19"/>
      <c r="DM315" s="40"/>
      <c r="DN315" s="19">
        <v>2</v>
      </c>
      <c r="DO315" s="19"/>
      <c r="DP315" s="19"/>
      <c r="DQ315" s="19"/>
      <c r="DR315" s="19"/>
      <c r="DS315" s="19"/>
      <c r="DT315" s="19"/>
      <c r="DU315" s="19"/>
      <c r="DV315" s="40"/>
      <c r="DW315" s="69">
        <f ca="1">ROUND((TODAY()-I315)/365*5,2)+4</f>
        <v>9.05</v>
      </c>
      <c r="DX315" s="44">
        <f t="shared" si="205"/>
        <v>4.5</v>
      </c>
      <c r="DY315" s="44">
        <f ca="1" t="shared" si="206"/>
        <v>4.55</v>
      </c>
      <c r="DZ315" s="19">
        <f t="shared" si="207"/>
        <v>0</v>
      </c>
      <c r="EA315" s="19">
        <f t="shared" si="208"/>
        <v>8</v>
      </c>
      <c r="EB315" s="45">
        <f t="shared" si="209"/>
        <v>0</v>
      </c>
      <c r="EC315" s="46">
        <f t="shared" si="210"/>
        <v>0</v>
      </c>
      <c r="ED315" s="19">
        <f t="shared" si="211"/>
        <v>0</v>
      </c>
      <c r="EE315" s="19">
        <f t="shared" si="212"/>
        <v>0</v>
      </c>
      <c r="EF315" s="19">
        <f t="shared" si="213"/>
        <v>0</v>
      </c>
      <c r="EG315" s="19">
        <f t="shared" si="214"/>
        <v>0</v>
      </c>
    </row>
    <row r="316" customFormat="1" customHeight="1" spans="1:137">
      <c r="A316" s="32">
        <f t="shared" si="216"/>
        <v>314</v>
      </c>
      <c r="B316" s="31" t="s">
        <v>585</v>
      </c>
      <c r="C316" s="32" t="s">
        <v>286</v>
      </c>
      <c r="D316" s="33" t="s">
        <v>312</v>
      </c>
      <c r="E316" s="33" t="s">
        <v>317</v>
      </c>
      <c r="F316" s="33" t="s">
        <v>315</v>
      </c>
      <c r="G316" s="68">
        <v>45489</v>
      </c>
      <c r="H316" s="59">
        <v>45489</v>
      </c>
      <c r="I316" s="59">
        <v>45658</v>
      </c>
      <c r="J316" s="19">
        <v>0</v>
      </c>
      <c r="K316" s="19">
        <v>2.5</v>
      </c>
      <c r="L316" s="19">
        <v>2.5</v>
      </c>
      <c r="M316" s="73">
        <f t="shared" si="215"/>
        <v>0</v>
      </c>
      <c r="N316" s="19"/>
      <c r="O316" s="38">
        <v>4</v>
      </c>
      <c r="P316" s="39">
        <v>3</v>
      </c>
      <c r="Q316" s="19"/>
      <c r="R316" s="19"/>
      <c r="S316" s="19"/>
      <c r="T316" s="19"/>
      <c r="U316" s="19"/>
      <c r="V316" s="19"/>
      <c r="W316" s="40"/>
      <c r="X316" s="19">
        <v>1</v>
      </c>
      <c r="Y316" s="39">
        <v>4.5</v>
      </c>
      <c r="Z316" s="19"/>
      <c r="AA316" s="19"/>
      <c r="AB316" s="19"/>
      <c r="AC316" s="19"/>
      <c r="AD316" s="19"/>
      <c r="AE316" s="19"/>
      <c r="AF316" s="40"/>
      <c r="AG316" s="41">
        <f t="shared" si="217"/>
        <v>5</v>
      </c>
      <c r="AH316" s="41">
        <f t="shared" si="218"/>
        <v>-5</v>
      </c>
      <c r="AI316" s="41">
        <f t="shared" si="219"/>
        <v>-5</v>
      </c>
      <c r="AJ316" s="19"/>
      <c r="AK316" s="19"/>
      <c r="AL316" s="19">
        <v>1</v>
      </c>
      <c r="AM316" s="19"/>
      <c r="AN316" s="19"/>
      <c r="AO316" s="19"/>
      <c r="AP316" s="19"/>
      <c r="AQ316" s="19"/>
      <c r="AR316" s="40"/>
      <c r="AS316" s="19"/>
      <c r="AT316" s="19">
        <v>8</v>
      </c>
      <c r="AU316" s="19"/>
      <c r="AV316" s="19"/>
      <c r="AW316" s="19"/>
      <c r="AX316" s="19"/>
      <c r="AY316" s="19"/>
      <c r="AZ316" s="19"/>
      <c r="BA316" s="40"/>
      <c r="BB316" s="19"/>
      <c r="BC316" s="19">
        <v>4</v>
      </c>
      <c r="BD316" s="19"/>
      <c r="BE316" s="19"/>
      <c r="BF316" s="19"/>
      <c r="BG316" s="19"/>
      <c r="BH316" s="19"/>
      <c r="BI316" s="19"/>
      <c r="BJ316" s="40"/>
      <c r="BK316" s="19"/>
      <c r="BL316" s="19"/>
      <c r="BM316" s="19"/>
      <c r="BN316" s="19"/>
      <c r="BO316" s="19"/>
      <c r="BP316" s="19"/>
      <c r="BQ316" s="19"/>
      <c r="BR316" s="19"/>
      <c r="BS316" s="40"/>
      <c r="BT316" s="19"/>
      <c r="BU316" s="39">
        <v>8</v>
      </c>
      <c r="BV316" s="19"/>
      <c r="BW316" s="19"/>
      <c r="BX316" s="19"/>
      <c r="BY316" s="19"/>
      <c r="BZ316" s="19"/>
      <c r="CA316" s="19"/>
      <c r="CB316" s="40"/>
      <c r="CC316" s="19"/>
      <c r="CD316" s="19">
        <v>4</v>
      </c>
      <c r="CE316" s="19"/>
      <c r="CF316" s="19"/>
      <c r="CG316" s="19"/>
      <c r="CH316" s="19"/>
      <c r="CI316" s="19"/>
      <c r="CJ316" s="19"/>
      <c r="CK316" s="40"/>
      <c r="CL316" s="19"/>
      <c r="CM316" s="39">
        <v>4</v>
      </c>
      <c r="CN316" s="19"/>
      <c r="CO316" s="19"/>
      <c r="CP316" s="19"/>
      <c r="CQ316" s="19"/>
      <c r="CR316" s="19"/>
      <c r="CS316" s="19"/>
      <c r="CT316" s="40"/>
      <c r="CU316" s="19"/>
      <c r="CV316" s="19"/>
      <c r="CW316" s="39">
        <v>8</v>
      </c>
      <c r="CX316" s="19"/>
      <c r="CY316" s="19"/>
      <c r="CZ316" s="19"/>
      <c r="DA316" s="19"/>
      <c r="DB316" s="19"/>
      <c r="DC316" s="19"/>
      <c r="DD316" s="40"/>
      <c r="DE316" s="19"/>
      <c r="DF316" s="19">
        <v>8</v>
      </c>
      <c r="DG316" s="19"/>
      <c r="DH316" s="19"/>
      <c r="DI316" s="19"/>
      <c r="DJ316" s="19"/>
      <c r="DK316" s="19"/>
      <c r="DL316" s="19"/>
      <c r="DM316" s="40"/>
      <c r="DN316" s="19"/>
      <c r="DO316" s="19">
        <v>8</v>
      </c>
      <c r="DP316" s="19"/>
      <c r="DQ316" s="19"/>
      <c r="DR316" s="19"/>
      <c r="DS316" s="19"/>
      <c r="DT316" s="19"/>
      <c r="DU316" s="19"/>
      <c r="DV316" s="40"/>
      <c r="DW316" s="74">
        <f ca="1">ROUND((TODAY()-I316)/365*5,2)</f>
        <v>5.05</v>
      </c>
      <c r="DX316" s="44">
        <f t="shared" si="205"/>
        <v>5</v>
      </c>
      <c r="DY316" s="44">
        <f ca="1" t="shared" si="206"/>
        <v>0.0499999999999998</v>
      </c>
      <c r="DZ316" s="19">
        <f t="shared" si="207"/>
        <v>0</v>
      </c>
      <c r="EA316" s="19">
        <f t="shared" si="208"/>
        <v>0</v>
      </c>
      <c r="EB316" s="45">
        <f t="shared" si="209"/>
        <v>0</v>
      </c>
      <c r="EC316" s="46">
        <f t="shared" si="210"/>
        <v>0</v>
      </c>
      <c r="ED316" s="19">
        <f t="shared" si="211"/>
        <v>59.5</v>
      </c>
      <c r="EE316" s="19">
        <f t="shared" si="212"/>
        <v>1</v>
      </c>
      <c r="EF316" s="19">
        <f t="shared" si="213"/>
        <v>0</v>
      </c>
      <c r="EG316" s="19">
        <f t="shared" si="214"/>
        <v>0</v>
      </c>
    </row>
    <row r="317" customFormat="1" customHeight="1" spans="1:137">
      <c r="A317" s="32">
        <f t="shared" si="216"/>
        <v>315</v>
      </c>
      <c r="B317" s="31" t="s">
        <v>586</v>
      </c>
      <c r="C317" s="32" t="s">
        <v>300</v>
      </c>
      <c r="D317" s="33" t="s">
        <v>289</v>
      </c>
      <c r="E317" s="33" t="s">
        <v>301</v>
      </c>
      <c r="F317" s="33" t="s">
        <v>298</v>
      </c>
      <c r="G317" s="68">
        <v>45495</v>
      </c>
      <c r="H317" s="59">
        <v>45495</v>
      </c>
      <c r="I317" s="59">
        <v>45658</v>
      </c>
      <c r="J317" s="19">
        <v>0</v>
      </c>
      <c r="K317" s="19">
        <v>2</v>
      </c>
      <c r="L317" s="19">
        <v>0</v>
      </c>
      <c r="M317" s="73">
        <f t="shared" si="215"/>
        <v>2</v>
      </c>
      <c r="N317" s="19"/>
      <c r="O317" s="38">
        <v>2</v>
      </c>
      <c r="P317" s="39">
        <v>16</v>
      </c>
      <c r="Q317" s="19"/>
      <c r="R317" s="19"/>
      <c r="S317" s="19"/>
      <c r="T317" s="19"/>
      <c r="U317" s="19"/>
      <c r="V317" s="19"/>
      <c r="W317" s="40"/>
      <c r="X317" s="19"/>
      <c r="Y317" s="39"/>
      <c r="Z317" s="19"/>
      <c r="AA317" s="19"/>
      <c r="AB317" s="19"/>
      <c r="AC317" s="19"/>
      <c r="AD317" s="19"/>
      <c r="AE317" s="19"/>
      <c r="AF317" s="40"/>
      <c r="AG317" s="41">
        <f t="shared" si="217"/>
        <v>2</v>
      </c>
      <c r="AH317" s="41">
        <f t="shared" si="218"/>
        <v>0</v>
      </c>
      <c r="AI317" s="41">
        <f t="shared" si="219"/>
        <v>0</v>
      </c>
      <c r="AJ317" s="19"/>
      <c r="AK317" s="19"/>
      <c r="AL317" s="19"/>
      <c r="AM317" s="19"/>
      <c r="AN317" s="19"/>
      <c r="AO317" s="19"/>
      <c r="AP317" s="19"/>
      <c r="AQ317" s="19"/>
      <c r="AR317" s="40"/>
      <c r="AS317" s="19"/>
      <c r="AT317" s="19"/>
      <c r="AU317" s="19"/>
      <c r="AV317" s="19"/>
      <c r="AW317" s="19"/>
      <c r="AX317" s="19"/>
      <c r="AY317" s="19"/>
      <c r="AZ317" s="19"/>
      <c r="BA317" s="40"/>
      <c r="BB317" s="19">
        <v>1</v>
      </c>
      <c r="BC317" s="19"/>
      <c r="BD317" s="19"/>
      <c r="BE317" s="19"/>
      <c r="BF317" s="19"/>
      <c r="BG317" s="19"/>
      <c r="BH317" s="19"/>
      <c r="BI317" s="19"/>
      <c r="BJ317" s="40"/>
      <c r="BK317" s="19"/>
      <c r="BL317" s="19"/>
      <c r="BM317" s="19"/>
      <c r="BN317" s="19"/>
      <c r="BO317" s="19"/>
      <c r="BP317" s="19"/>
      <c r="BQ317" s="19"/>
      <c r="BR317" s="19"/>
      <c r="BS317" s="40"/>
      <c r="BT317" s="19"/>
      <c r="BU317" s="19"/>
      <c r="BV317" s="19"/>
      <c r="BW317" s="19"/>
      <c r="BX317" s="19"/>
      <c r="BY317" s="19"/>
      <c r="BZ317" s="19"/>
      <c r="CA317" s="19"/>
      <c r="CB317" s="40"/>
      <c r="CC317" s="19"/>
      <c r="CD317" s="19"/>
      <c r="CE317" s="19"/>
      <c r="CF317" s="19"/>
      <c r="CG317" s="19"/>
      <c r="CH317" s="19"/>
      <c r="CI317" s="19"/>
      <c r="CJ317" s="19"/>
      <c r="CK317" s="40"/>
      <c r="CL317" s="19">
        <v>2.5</v>
      </c>
      <c r="CM317" s="19"/>
      <c r="CN317" s="19"/>
      <c r="CO317" s="19"/>
      <c r="CP317" s="19"/>
      <c r="CQ317" s="19"/>
      <c r="CR317" s="19"/>
      <c r="CS317" s="19"/>
      <c r="CT317" s="40"/>
      <c r="CU317" s="19"/>
      <c r="CV317" s="19"/>
      <c r="CW317" s="19"/>
      <c r="CX317" s="19"/>
      <c r="CY317" s="19"/>
      <c r="CZ317" s="19"/>
      <c r="DA317" s="19"/>
      <c r="DB317" s="19"/>
      <c r="DC317" s="19"/>
      <c r="DD317" s="40"/>
      <c r="DE317" s="19"/>
      <c r="DF317" s="19"/>
      <c r="DG317" s="19"/>
      <c r="DH317" s="19"/>
      <c r="DI317" s="19"/>
      <c r="DJ317" s="19"/>
      <c r="DK317" s="19"/>
      <c r="DL317" s="19"/>
      <c r="DM317" s="40"/>
      <c r="DN317" s="19"/>
      <c r="DO317" s="19"/>
      <c r="DP317" s="19"/>
      <c r="DQ317" s="19"/>
      <c r="DR317" s="19"/>
      <c r="DS317" s="19"/>
      <c r="DT317" s="19"/>
      <c r="DU317" s="19"/>
      <c r="DV317" s="40"/>
      <c r="DW317" s="74">
        <f ca="1">ROUND((TODAY()-I317)/365*5,2)</f>
        <v>5.05</v>
      </c>
      <c r="DX317" s="44">
        <f t="shared" si="205"/>
        <v>3.5</v>
      </c>
      <c r="DY317" s="44">
        <f ca="1" t="shared" si="206"/>
        <v>1.55</v>
      </c>
      <c r="DZ317" s="19">
        <f t="shared" si="207"/>
        <v>0</v>
      </c>
      <c r="EA317" s="19">
        <f t="shared" si="208"/>
        <v>0</v>
      </c>
      <c r="EB317" s="45">
        <f t="shared" si="209"/>
        <v>0</v>
      </c>
      <c r="EC317" s="46">
        <f t="shared" si="210"/>
        <v>0</v>
      </c>
      <c r="ED317" s="19">
        <f t="shared" si="211"/>
        <v>16</v>
      </c>
      <c r="EE317" s="19">
        <f t="shared" si="212"/>
        <v>0</v>
      </c>
      <c r="EF317" s="19">
        <f t="shared" si="213"/>
        <v>0</v>
      </c>
      <c r="EG317" s="19">
        <f t="shared" si="214"/>
        <v>0</v>
      </c>
    </row>
    <row r="318" customFormat="1" customHeight="1" spans="1:137">
      <c r="A318" s="32">
        <f t="shared" si="216"/>
        <v>316</v>
      </c>
      <c r="B318" s="31" t="s">
        <v>587</v>
      </c>
      <c r="C318" s="32" t="s">
        <v>286</v>
      </c>
      <c r="D318" s="33" t="s">
        <v>312</v>
      </c>
      <c r="E318" s="33" t="s">
        <v>54</v>
      </c>
      <c r="F318" s="33" t="s">
        <v>315</v>
      </c>
      <c r="G318" s="68">
        <v>45496</v>
      </c>
      <c r="H318" s="59">
        <v>45496</v>
      </c>
      <c r="I318" s="59">
        <v>45658</v>
      </c>
      <c r="J318" s="19">
        <v>0</v>
      </c>
      <c r="K318" s="19">
        <v>2</v>
      </c>
      <c r="L318" s="19">
        <v>0</v>
      </c>
      <c r="M318" s="73">
        <f t="shared" ref="M318:M349" si="220">K318-L318</f>
        <v>2</v>
      </c>
      <c r="N318" s="19"/>
      <c r="O318" s="38">
        <v>2</v>
      </c>
      <c r="P318" s="39"/>
      <c r="Q318" s="19"/>
      <c r="R318" s="19"/>
      <c r="S318" s="19">
        <v>3</v>
      </c>
      <c r="T318" s="19"/>
      <c r="U318" s="19">
        <v>8</v>
      </c>
      <c r="V318" s="19"/>
      <c r="W318" s="40"/>
      <c r="X318" s="19">
        <v>1</v>
      </c>
      <c r="Y318" s="39"/>
      <c r="Z318" s="19"/>
      <c r="AA318" s="19"/>
      <c r="AB318" s="19">
        <v>4</v>
      </c>
      <c r="AC318" s="19"/>
      <c r="AD318" s="19">
        <v>4</v>
      </c>
      <c r="AE318" s="19"/>
      <c r="AF318" s="40"/>
      <c r="AG318" s="41">
        <f t="shared" si="217"/>
        <v>3</v>
      </c>
      <c r="AH318" s="41">
        <f t="shared" si="218"/>
        <v>-1</v>
      </c>
      <c r="AI318" s="41">
        <f t="shared" si="219"/>
        <v>-1</v>
      </c>
      <c r="AJ318" s="19"/>
      <c r="AK318" s="19"/>
      <c r="AL318" s="19"/>
      <c r="AM318" s="19"/>
      <c r="AN318" s="19">
        <v>8</v>
      </c>
      <c r="AO318" s="19"/>
      <c r="AP318" s="19">
        <v>8</v>
      </c>
      <c r="AQ318" s="19"/>
      <c r="AR318" s="40"/>
      <c r="AS318" s="19"/>
      <c r="AT318" s="19"/>
      <c r="AU318" s="19"/>
      <c r="AV318" s="19"/>
      <c r="AW318" s="19">
        <v>8</v>
      </c>
      <c r="AX318" s="19"/>
      <c r="AY318" s="19">
        <v>8</v>
      </c>
      <c r="AZ318" s="19"/>
      <c r="BA318" s="40"/>
      <c r="BB318" s="19"/>
      <c r="BC318" s="19"/>
      <c r="BD318" s="19"/>
      <c r="BE318" s="19"/>
      <c r="BF318" s="19"/>
      <c r="BG318" s="19"/>
      <c r="BH318" s="19"/>
      <c r="BI318" s="19"/>
      <c r="BJ318" s="40"/>
      <c r="BK318" s="19"/>
      <c r="BL318" s="19"/>
      <c r="BM318" s="19"/>
      <c r="BN318" s="19">
        <v>8</v>
      </c>
      <c r="BO318" s="19">
        <v>6</v>
      </c>
      <c r="BP318" s="19"/>
      <c r="BQ318" s="19">
        <v>6</v>
      </c>
      <c r="BR318" s="19"/>
      <c r="BS318" s="40"/>
      <c r="BT318" s="19"/>
      <c r="BU318" s="39">
        <v>3</v>
      </c>
      <c r="BV318" s="19"/>
      <c r="BW318" s="19">
        <v>2</v>
      </c>
      <c r="BX318" s="19"/>
      <c r="BY318" s="19"/>
      <c r="BZ318" s="19">
        <v>3</v>
      </c>
      <c r="CA318" s="19"/>
      <c r="CB318" s="40"/>
      <c r="CC318" s="19"/>
      <c r="CD318" s="19"/>
      <c r="CE318" s="19"/>
      <c r="CF318" s="19"/>
      <c r="CG318" s="19">
        <v>8</v>
      </c>
      <c r="CH318" s="19"/>
      <c r="CI318" s="19">
        <v>8</v>
      </c>
      <c r="CJ318" s="19"/>
      <c r="CK318" s="40"/>
      <c r="CL318" s="19">
        <v>0.5</v>
      </c>
      <c r="CM318" s="19"/>
      <c r="CN318" s="19"/>
      <c r="CO318" s="19"/>
      <c r="CP318" s="19">
        <v>24</v>
      </c>
      <c r="CQ318" s="19"/>
      <c r="CR318" s="19">
        <v>24</v>
      </c>
      <c r="CS318" s="19"/>
      <c r="CT318" s="40"/>
      <c r="CU318" s="19"/>
      <c r="CV318" s="19"/>
      <c r="CW318" s="19"/>
      <c r="CX318" s="19"/>
      <c r="CY318" s="19"/>
      <c r="CZ318" s="19"/>
      <c r="DA318" s="19"/>
      <c r="DB318" s="19"/>
      <c r="DC318" s="19"/>
      <c r="DD318" s="40"/>
      <c r="DE318" s="19"/>
      <c r="DF318" s="19"/>
      <c r="DG318" s="19"/>
      <c r="DH318" s="19"/>
      <c r="DI318" s="19"/>
      <c r="DJ318" s="19"/>
      <c r="DK318" s="19"/>
      <c r="DL318" s="19"/>
      <c r="DM318" s="40"/>
      <c r="DN318" s="19">
        <v>1</v>
      </c>
      <c r="DO318" s="19"/>
      <c r="DP318" s="19"/>
      <c r="DQ318" s="19"/>
      <c r="DR318" s="19">
        <v>16</v>
      </c>
      <c r="DS318" s="19"/>
      <c r="DT318" s="19">
        <v>16</v>
      </c>
      <c r="DU318" s="19"/>
      <c r="DV318" s="40"/>
      <c r="DW318" s="74">
        <f ca="1" t="shared" ref="DW318:DW339" si="221">ROUND((TODAY()-I318)/365*5,2)</f>
        <v>5.05</v>
      </c>
      <c r="DX318" s="44">
        <f t="shared" ref="DX318:DX349" si="222">-AI318+AJ318+AS318+BB318+BK318+BT318+CC318+CL318+CV318+DE318+DN318</f>
        <v>2.5</v>
      </c>
      <c r="DY318" s="44">
        <f ca="1" t="shared" ref="DY318:DY349" si="223">DW318-DX318</f>
        <v>2.55</v>
      </c>
      <c r="DZ318" s="19">
        <f t="shared" ref="DZ318:DZ349" si="224">T318+U318+AC318+AD318+AO318+AP318+AX318+AY318++BG318+BH318+BP318+BQ318+BY318+BZ318+CH318+CI318+CQ318+CR318+DA318+DB318+DJ318+DK318+DS318+DT318</f>
        <v>85</v>
      </c>
      <c r="EA318" s="19">
        <f t="shared" ref="EA318:EA349" si="225">S318+AB318+AN318+AW318+BF318+BO318+BX318+CG318+CP318+CZ318+DI318+DR318</f>
        <v>77</v>
      </c>
      <c r="EB318" s="45">
        <f t="shared" ref="EB318:EB349" si="226">J318+U318-S318+AD318-AB318+AP318-AN318+AY318-AW318+BH318-BF318+BQ318-BO318+BZ318-BX318+CI318-CG318+CR318-CP318+DB318-CZ318+DK318-DI318+DT318-DR318-CU318</f>
        <v>8</v>
      </c>
      <c r="EC318" s="46">
        <f t="shared" ref="EC318:EC349" si="227">T318+AC318+AO318+BG318+BP318+BY318+CH318+CQ318+DA318+DA318+DJ318+DS318</f>
        <v>0</v>
      </c>
      <c r="ED318" s="19">
        <f t="shared" ref="ED318:ED349" si="228">P318+Y318+AK318+AT318+BC318+BL318+BU318+CD318+CM318+CW318+DF318+DO318</f>
        <v>3</v>
      </c>
      <c r="EE318" s="19">
        <f t="shared" ref="EE318:EE349" si="229">Q318+Z318+AL318+AU318+BD318+BM318+BV318+CE318+CN318+CX318+DG318+DP318</f>
        <v>0</v>
      </c>
      <c r="EF318" s="19">
        <f t="shared" ref="EF318:EF349" si="230">R318+AA318+AM318+AV318+BE318+BN318+BW318+CF318+CO318+CY318+DH318+DQ318</f>
        <v>10</v>
      </c>
      <c r="EG318" s="19">
        <f t="shared" ref="EG318:EG349" si="231">V318+AE318+AQ318+AZ318+BI318+BR318+CA318+CJ318+CS318+DC318+DL318+DU318</f>
        <v>0</v>
      </c>
    </row>
    <row r="319" customFormat="1" hidden="1" customHeight="1" spans="1:137">
      <c r="A319" s="32">
        <f t="shared" si="216"/>
        <v>317</v>
      </c>
      <c r="B319" s="31" t="s">
        <v>588</v>
      </c>
      <c r="C319" s="32" t="s">
        <v>52</v>
      </c>
      <c r="D319" s="33" t="s">
        <v>79</v>
      </c>
      <c r="E319" s="33" t="s">
        <v>589</v>
      </c>
      <c r="F319" s="33" t="s">
        <v>86</v>
      </c>
      <c r="G319" s="68">
        <v>45497</v>
      </c>
      <c r="H319" s="59">
        <v>45497</v>
      </c>
      <c r="I319" s="59">
        <v>45658</v>
      </c>
      <c r="J319" s="19">
        <v>2.5</v>
      </c>
      <c r="K319" s="19">
        <v>2</v>
      </c>
      <c r="L319" s="19">
        <v>2</v>
      </c>
      <c r="M319" s="73">
        <f t="shared" si="220"/>
        <v>0</v>
      </c>
      <c r="N319" s="19"/>
      <c r="O319" s="38"/>
      <c r="P319" s="39"/>
      <c r="Q319" s="19"/>
      <c r="R319" s="19"/>
      <c r="S319" s="19"/>
      <c r="T319" s="19"/>
      <c r="U319" s="19"/>
      <c r="V319" s="19"/>
      <c r="W319" s="40"/>
      <c r="X319" s="19">
        <v>2</v>
      </c>
      <c r="Y319" s="39"/>
      <c r="Z319" s="19"/>
      <c r="AA319" s="19"/>
      <c r="AB319" s="19"/>
      <c r="AC319" s="19"/>
      <c r="AD319" s="19">
        <v>8</v>
      </c>
      <c r="AE319" s="19"/>
      <c r="AF319" s="40"/>
      <c r="AG319" s="41">
        <f t="shared" si="217"/>
        <v>2</v>
      </c>
      <c r="AH319" s="41">
        <f t="shared" si="218"/>
        <v>-2</v>
      </c>
      <c r="AI319" s="41">
        <f t="shared" si="219"/>
        <v>-2</v>
      </c>
      <c r="AJ319" s="19"/>
      <c r="AK319" s="19"/>
      <c r="AL319" s="19"/>
      <c r="AM319" s="19"/>
      <c r="AN319" s="19">
        <v>1.5</v>
      </c>
      <c r="AO319" s="19"/>
      <c r="AP319" s="19"/>
      <c r="AQ319" s="19"/>
      <c r="AR319" s="40"/>
      <c r="AS319" s="19"/>
      <c r="AT319" s="19"/>
      <c r="AU319" s="19"/>
      <c r="AV319" s="19"/>
      <c r="AW319" s="19">
        <v>1</v>
      </c>
      <c r="AX319" s="19"/>
      <c r="AY319" s="19">
        <v>3.5</v>
      </c>
      <c r="AZ319" s="19"/>
      <c r="BA319" s="40"/>
      <c r="BB319" s="19"/>
      <c r="BC319" s="19"/>
      <c r="BD319" s="19"/>
      <c r="BE319" s="19"/>
      <c r="BF319" s="19">
        <v>5.5</v>
      </c>
      <c r="BG319" s="19"/>
      <c r="BH319" s="19">
        <v>8</v>
      </c>
      <c r="BI319" s="19"/>
      <c r="BJ319" s="40"/>
      <c r="BK319" s="19"/>
      <c r="BL319" s="19"/>
      <c r="BM319" s="19"/>
      <c r="BN319" s="19"/>
      <c r="BO319" s="19">
        <v>0.5</v>
      </c>
      <c r="BP319" s="19"/>
      <c r="BQ319" s="19">
        <v>8</v>
      </c>
      <c r="BR319" s="19"/>
      <c r="BS319" s="40"/>
      <c r="BT319" s="19"/>
      <c r="BU319" s="19"/>
      <c r="BV319" s="19"/>
      <c r="BW319" s="19"/>
      <c r="BX319" s="19">
        <v>3</v>
      </c>
      <c r="BY319" s="19"/>
      <c r="BZ319" s="19"/>
      <c r="CA319" s="19"/>
      <c r="CB319" s="40"/>
      <c r="CC319" s="19"/>
      <c r="CD319" s="19"/>
      <c r="CE319" s="19"/>
      <c r="CF319" s="19"/>
      <c r="CG319" s="19">
        <v>1</v>
      </c>
      <c r="CH319" s="19"/>
      <c r="CI319" s="19">
        <v>5.5</v>
      </c>
      <c r="CJ319" s="19"/>
      <c r="CK319" s="40"/>
      <c r="CL319" s="19"/>
      <c r="CM319" s="19"/>
      <c r="CN319" s="19"/>
      <c r="CO319" s="19"/>
      <c r="CP319" s="19">
        <v>8.5</v>
      </c>
      <c r="CQ319" s="19"/>
      <c r="CR319" s="19"/>
      <c r="CS319" s="19"/>
      <c r="CT319" s="40"/>
      <c r="CU319" s="19"/>
      <c r="CV319" s="19"/>
      <c r="CW319" s="19"/>
      <c r="CX319" s="19"/>
      <c r="CY319" s="19"/>
      <c r="CZ319" s="19" t="s">
        <v>177</v>
      </c>
      <c r="DA319" s="19"/>
      <c r="DB319" s="19">
        <v>3</v>
      </c>
      <c r="DC319" s="19"/>
      <c r="DD319" s="40"/>
      <c r="DE319" s="19"/>
      <c r="DF319" s="19"/>
      <c r="DG319" s="19"/>
      <c r="DH319" s="19"/>
      <c r="DI319" s="19">
        <v>1</v>
      </c>
      <c r="DJ319" s="19"/>
      <c r="DK319" s="19">
        <v>2.5</v>
      </c>
      <c r="DL319" s="19"/>
      <c r="DM319" s="40"/>
      <c r="DN319" s="19"/>
      <c r="DO319" s="19"/>
      <c r="DP319" s="19"/>
      <c r="DQ319" s="19"/>
      <c r="DR319" s="19">
        <v>3.5</v>
      </c>
      <c r="DS319" s="19"/>
      <c r="DT319" s="19"/>
      <c r="DU319" s="19"/>
      <c r="DV319" s="40"/>
      <c r="DW319" s="74">
        <f ca="1" t="shared" si="221"/>
        <v>5.05</v>
      </c>
      <c r="DX319" s="44">
        <f t="shared" si="222"/>
        <v>2</v>
      </c>
      <c r="DY319" s="44">
        <f ca="1" t="shared" si="223"/>
        <v>3.05</v>
      </c>
      <c r="DZ319" s="19">
        <f t="shared" si="224"/>
        <v>38.5</v>
      </c>
      <c r="EA319" s="19">
        <f t="shared" si="225"/>
        <v>39</v>
      </c>
      <c r="EB319" s="45">
        <f t="shared" si="226"/>
        <v>2</v>
      </c>
      <c r="EC319" s="46">
        <f t="shared" si="227"/>
        <v>0</v>
      </c>
      <c r="ED319" s="19">
        <f t="shared" si="228"/>
        <v>0</v>
      </c>
      <c r="EE319" s="19">
        <f t="shared" si="229"/>
        <v>0</v>
      </c>
      <c r="EF319" s="19">
        <f t="shared" si="230"/>
        <v>0</v>
      </c>
      <c r="EG319" s="19">
        <f t="shared" si="231"/>
        <v>0</v>
      </c>
    </row>
    <row r="320" customFormat="1" customHeight="1" spans="1:137">
      <c r="A320" s="32">
        <f t="shared" si="216"/>
        <v>318</v>
      </c>
      <c r="B320" s="31" t="s">
        <v>590</v>
      </c>
      <c r="C320" s="32" t="s">
        <v>286</v>
      </c>
      <c r="D320" s="33" t="s">
        <v>305</v>
      </c>
      <c r="E320" s="33" t="s">
        <v>54</v>
      </c>
      <c r="F320" s="33" t="s">
        <v>315</v>
      </c>
      <c r="G320" s="68">
        <v>45498</v>
      </c>
      <c r="H320" s="59">
        <v>45498</v>
      </c>
      <c r="I320" s="59">
        <v>45658</v>
      </c>
      <c r="J320" s="19">
        <v>0</v>
      </c>
      <c r="K320" s="19">
        <v>2</v>
      </c>
      <c r="L320" s="19">
        <v>1</v>
      </c>
      <c r="M320" s="73">
        <f t="shared" si="220"/>
        <v>1</v>
      </c>
      <c r="N320" s="19"/>
      <c r="O320" s="38">
        <v>2</v>
      </c>
      <c r="P320" s="39"/>
      <c r="Q320" s="19"/>
      <c r="R320" s="19"/>
      <c r="S320" s="19">
        <v>16</v>
      </c>
      <c r="T320" s="19"/>
      <c r="U320" s="19">
        <v>16</v>
      </c>
      <c r="V320" s="19"/>
      <c r="W320" s="40"/>
      <c r="X320" s="19">
        <v>4</v>
      </c>
      <c r="Y320" s="39"/>
      <c r="Z320" s="19"/>
      <c r="AA320" s="19"/>
      <c r="AB320" s="19">
        <v>8</v>
      </c>
      <c r="AC320" s="19"/>
      <c r="AD320" s="19">
        <v>8</v>
      </c>
      <c r="AE320" s="19"/>
      <c r="AF320" s="40"/>
      <c r="AG320" s="41">
        <f t="shared" si="217"/>
        <v>6</v>
      </c>
      <c r="AH320" s="41">
        <f t="shared" si="218"/>
        <v>-5</v>
      </c>
      <c r="AI320" s="41">
        <f t="shared" si="219"/>
        <v>-5</v>
      </c>
      <c r="AJ320" s="19"/>
      <c r="AK320" s="19">
        <v>8</v>
      </c>
      <c r="AL320" s="19"/>
      <c r="AM320" s="19"/>
      <c r="AN320" s="19">
        <v>16</v>
      </c>
      <c r="AO320" s="19"/>
      <c r="AP320" s="19">
        <v>16</v>
      </c>
      <c r="AQ320" s="19"/>
      <c r="AR320" s="40"/>
      <c r="AS320" s="19"/>
      <c r="AT320" s="19"/>
      <c r="AU320" s="19"/>
      <c r="AV320" s="19"/>
      <c r="AW320" s="19">
        <v>48</v>
      </c>
      <c r="AX320" s="19"/>
      <c r="AY320" s="19">
        <v>48</v>
      </c>
      <c r="AZ320" s="19"/>
      <c r="BA320" s="40"/>
      <c r="BB320" s="19"/>
      <c r="BC320" s="19"/>
      <c r="BD320" s="19"/>
      <c r="BE320" s="19"/>
      <c r="BF320" s="19">
        <v>32</v>
      </c>
      <c r="BG320" s="19"/>
      <c r="BH320" s="19">
        <v>32</v>
      </c>
      <c r="BI320" s="19"/>
      <c r="BJ320" s="40"/>
      <c r="BK320" s="19"/>
      <c r="BL320" s="19"/>
      <c r="BM320" s="19"/>
      <c r="BN320" s="19"/>
      <c r="BO320" s="19">
        <v>8</v>
      </c>
      <c r="BP320" s="19"/>
      <c r="BQ320" s="19">
        <v>8</v>
      </c>
      <c r="BR320" s="19"/>
      <c r="BS320" s="40"/>
      <c r="BT320" s="19"/>
      <c r="BU320" s="19"/>
      <c r="BV320" s="19"/>
      <c r="BW320" s="19"/>
      <c r="BX320" s="19">
        <v>8</v>
      </c>
      <c r="BY320" s="19"/>
      <c r="BZ320" s="19">
        <v>8</v>
      </c>
      <c r="CA320" s="19"/>
      <c r="CB320" s="40"/>
      <c r="CC320" s="19"/>
      <c r="CD320" s="19"/>
      <c r="CE320" s="19"/>
      <c r="CF320" s="19"/>
      <c r="CG320" s="19">
        <v>16</v>
      </c>
      <c r="CH320" s="19"/>
      <c r="CI320" s="19">
        <v>16</v>
      </c>
      <c r="CJ320" s="19"/>
      <c r="CK320" s="40"/>
      <c r="CL320" s="19"/>
      <c r="CM320" s="19"/>
      <c r="CN320" s="19"/>
      <c r="CO320" s="19"/>
      <c r="CP320" s="19">
        <v>8</v>
      </c>
      <c r="CQ320" s="19"/>
      <c r="CR320" s="19">
        <v>8</v>
      </c>
      <c r="CS320" s="19"/>
      <c r="CT320" s="40"/>
      <c r="CU320" s="19"/>
      <c r="CV320" s="19"/>
      <c r="CW320" s="19"/>
      <c r="CX320" s="19"/>
      <c r="CY320" s="19"/>
      <c r="CZ320" s="19"/>
      <c r="DA320" s="19"/>
      <c r="DB320" s="19"/>
      <c r="DC320" s="19"/>
      <c r="DD320" s="40"/>
      <c r="DE320" s="19"/>
      <c r="DF320" s="19"/>
      <c r="DG320" s="19"/>
      <c r="DH320" s="19"/>
      <c r="DI320" s="19">
        <v>7.5</v>
      </c>
      <c r="DJ320" s="19"/>
      <c r="DK320" s="19">
        <v>8</v>
      </c>
      <c r="DL320" s="19"/>
      <c r="DM320" s="40"/>
      <c r="DN320" s="19"/>
      <c r="DO320" s="19"/>
      <c r="DP320" s="19"/>
      <c r="DQ320" s="19"/>
      <c r="DR320" s="19">
        <v>8</v>
      </c>
      <c r="DS320" s="19"/>
      <c r="DT320" s="19">
        <v>8</v>
      </c>
      <c r="DU320" s="19"/>
      <c r="DV320" s="40"/>
      <c r="DW320" s="74">
        <f ca="1" t="shared" si="221"/>
        <v>5.05</v>
      </c>
      <c r="DX320" s="44">
        <f t="shared" si="222"/>
        <v>5</v>
      </c>
      <c r="DY320" s="44">
        <f ca="1" t="shared" si="223"/>
        <v>0.0499999999999998</v>
      </c>
      <c r="DZ320" s="19">
        <f t="shared" si="224"/>
        <v>176</v>
      </c>
      <c r="EA320" s="19">
        <f t="shared" si="225"/>
        <v>175.5</v>
      </c>
      <c r="EB320" s="45">
        <f t="shared" si="226"/>
        <v>0.5</v>
      </c>
      <c r="EC320" s="46">
        <f t="shared" si="227"/>
        <v>0</v>
      </c>
      <c r="ED320" s="19">
        <f t="shared" si="228"/>
        <v>8</v>
      </c>
      <c r="EE320" s="19">
        <f t="shared" si="229"/>
        <v>0</v>
      </c>
      <c r="EF320" s="19">
        <f t="shared" si="230"/>
        <v>0</v>
      </c>
      <c r="EG320" s="19">
        <f t="shared" si="231"/>
        <v>0</v>
      </c>
    </row>
    <row r="321" customFormat="1" hidden="1" customHeight="1" spans="1:137">
      <c r="A321" s="32">
        <f t="shared" si="216"/>
        <v>319</v>
      </c>
      <c r="B321" s="31" t="s">
        <v>591</v>
      </c>
      <c r="C321" s="32" t="s">
        <v>592</v>
      </c>
      <c r="D321" s="33" t="s">
        <v>593</v>
      </c>
      <c r="E321" s="33" t="s">
        <v>594</v>
      </c>
      <c r="F321" s="33" t="s">
        <v>243</v>
      </c>
      <c r="G321" s="68">
        <v>45502</v>
      </c>
      <c r="H321" s="59">
        <v>45502</v>
      </c>
      <c r="I321" s="59">
        <v>45658</v>
      </c>
      <c r="J321" s="19">
        <v>0</v>
      </c>
      <c r="K321" s="19">
        <v>2</v>
      </c>
      <c r="L321" s="19">
        <v>2</v>
      </c>
      <c r="M321" s="73">
        <f t="shared" si="220"/>
        <v>0</v>
      </c>
      <c r="N321" s="19"/>
      <c r="O321" s="38">
        <v>2</v>
      </c>
      <c r="P321" s="39"/>
      <c r="Q321" s="19"/>
      <c r="R321" s="19"/>
      <c r="S321" s="19">
        <v>8</v>
      </c>
      <c r="T321" s="19"/>
      <c r="U321" s="19">
        <v>8</v>
      </c>
      <c r="V321" s="19"/>
      <c r="W321" s="40"/>
      <c r="X321" s="19"/>
      <c r="Y321" s="39">
        <v>1</v>
      </c>
      <c r="Z321" s="19">
        <v>5</v>
      </c>
      <c r="AA321" s="19"/>
      <c r="AB321" s="19"/>
      <c r="AC321" s="19"/>
      <c r="AD321" s="19"/>
      <c r="AE321" s="19"/>
      <c r="AF321" s="40"/>
      <c r="AG321" s="41">
        <f t="shared" si="217"/>
        <v>2</v>
      </c>
      <c r="AH321" s="41">
        <f t="shared" si="218"/>
        <v>-2</v>
      </c>
      <c r="AI321" s="41">
        <f t="shared" si="219"/>
        <v>-2</v>
      </c>
      <c r="AJ321" s="19"/>
      <c r="AK321" s="19">
        <v>4.5</v>
      </c>
      <c r="AL321" s="19"/>
      <c r="AM321" s="19"/>
      <c r="AN321" s="19"/>
      <c r="AO321" s="19"/>
      <c r="AP321" s="19"/>
      <c r="AQ321" s="19"/>
      <c r="AR321" s="40"/>
      <c r="AS321" s="19"/>
      <c r="AT321" s="19">
        <v>1</v>
      </c>
      <c r="AU321" s="19"/>
      <c r="AV321" s="19"/>
      <c r="AW321" s="19"/>
      <c r="AX321" s="19"/>
      <c r="AY321" s="19"/>
      <c r="AZ321" s="19"/>
      <c r="BA321" s="40"/>
      <c r="BB321" s="19"/>
      <c r="BC321" s="19"/>
      <c r="BD321" s="19"/>
      <c r="BE321" s="19"/>
      <c r="BF321" s="19"/>
      <c r="BG321" s="19"/>
      <c r="BH321" s="19">
        <v>16</v>
      </c>
      <c r="BI321" s="19"/>
      <c r="BJ321" s="40"/>
      <c r="BK321" s="19"/>
      <c r="BL321" s="19"/>
      <c r="BM321" s="19"/>
      <c r="BN321" s="19"/>
      <c r="BO321" s="19">
        <v>8</v>
      </c>
      <c r="BP321" s="19"/>
      <c r="BQ321" s="19"/>
      <c r="BR321" s="19"/>
      <c r="BS321" s="40"/>
      <c r="BT321" s="19"/>
      <c r="BU321" s="19"/>
      <c r="BV321" s="19"/>
      <c r="BW321" s="19"/>
      <c r="BX321" s="19"/>
      <c r="BY321" s="19"/>
      <c r="BZ321" s="19"/>
      <c r="CA321" s="19"/>
      <c r="CB321" s="40"/>
      <c r="CC321" s="19"/>
      <c r="CD321" s="19"/>
      <c r="CE321" s="19"/>
      <c r="CF321" s="19"/>
      <c r="CG321" s="19"/>
      <c r="CH321" s="19"/>
      <c r="CI321" s="19"/>
      <c r="CJ321" s="19"/>
      <c r="CK321" s="40"/>
      <c r="CL321" s="19"/>
      <c r="CM321" s="19"/>
      <c r="CN321" s="19"/>
      <c r="CO321" s="19"/>
      <c r="CP321" s="19"/>
      <c r="CQ321" s="19"/>
      <c r="CR321" s="19"/>
      <c r="CS321" s="19"/>
      <c r="CT321" s="40"/>
      <c r="CU321" s="19"/>
      <c r="CV321" s="19"/>
      <c r="CW321" s="19"/>
      <c r="CX321" s="19"/>
      <c r="CY321" s="19"/>
      <c r="CZ321" s="19"/>
      <c r="DA321" s="19"/>
      <c r="DB321" s="19"/>
      <c r="DC321" s="19"/>
      <c r="DD321" s="40"/>
      <c r="DE321" s="19"/>
      <c r="DF321" s="19"/>
      <c r="DG321" s="19"/>
      <c r="DH321" s="19"/>
      <c r="DI321" s="19"/>
      <c r="DJ321" s="19"/>
      <c r="DK321" s="19">
        <v>8</v>
      </c>
      <c r="DL321" s="19"/>
      <c r="DM321" s="40"/>
      <c r="DN321" s="19"/>
      <c r="DO321" s="19"/>
      <c r="DP321" s="19"/>
      <c r="DQ321" s="19"/>
      <c r="DR321" s="19"/>
      <c r="DS321" s="19"/>
      <c r="DT321" s="19"/>
      <c r="DU321" s="19"/>
      <c r="DV321" s="40"/>
      <c r="DW321" s="74">
        <f ca="1" t="shared" si="221"/>
        <v>5.05</v>
      </c>
      <c r="DX321" s="44">
        <f t="shared" si="222"/>
        <v>2</v>
      </c>
      <c r="DY321" s="44">
        <f ca="1" t="shared" si="223"/>
        <v>3.05</v>
      </c>
      <c r="DZ321" s="19">
        <f t="shared" si="224"/>
        <v>32</v>
      </c>
      <c r="EA321" s="19">
        <f t="shared" si="225"/>
        <v>16</v>
      </c>
      <c r="EB321" s="45">
        <f t="shared" si="226"/>
        <v>16</v>
      </c>
      <c r="EC321" s="46">
        <f t="shared" si="227"/>
        <v>0</v>
      </c>
      <c r="ED321" s="19">
        <f t="shared" si="228"/>
        <v>6.5</v>
      </c>
      <c r="EE321" s="19">
        <f t="shared" si="229"/>
        <v>5</v>
      </c>
      <c r="EF321" s="19">
        <f t="shared" si="230"/>
        <v>0</v>
      </c>
      <c r="EG321" s="19">
        <f t="shared" si="231"/>
        <v>0</v>
      </c>
    </row>
    <row r="322" customFormat="1" hidden="1" customHeight="1" spans="1:137">
      <c r="A322" s="32">
        <f t="shared" ref="A322:A339" si="232">ROW()-2</f>
        <v>320</v>
      </c>
      <c r="B322" s="31" t="s">
        <v>595</v>
      </c>
      <c r="C322" s="32" t="s">
        <v>52</v>
      </c>
      <c r="D322" s="33" t="s">
        <v>149</v>
      </c>
      <c r="E322" s="33" t="s">
        <v>153</v>
      </c>
      <c r="F322" s="33" t="s">
        <v>134</v>
      </c>
      <c r="G322" s="68">
        <v>45505</v>
      </c>
      <c r="H322" s="59">
        <v>45505</v>
      </c>
      <c r="I322" s="59">
        <v>45658</v>
      </c>
      <c r="J322" s="19">
        <v>0</v>
      </c>
      <c r="K322" s="19">
        <v>2</v>
      </c>
      <c r="L322" s="19">
        <v>0</v>
      </c>
      <c r="M322" s="73">
        <f t="shared" si="220"/>
        <v>2</v>
      </c>
      <c r="N322" s="19"/>
      <c r="O322" s="38">
        <v>2</v>
      </c>
      <c r="P322" s="39"/>
      <c r="Q322" s="19"/>
      <c r="R322" s="19"/>
      <c r="S322" s="19"/>
      <c r="T322" s="19">
        <v>8</v>
      </c>
      <c r="U322" s="19"/>
      <c r="V322" s="19"/>
      <c r="W322" s="40"/>
      <c r="X322" s="19">
        <v>2</v>
      </c>
      <c r="Y322" s="39"/>
      <c r="Z322" s="19"/>
      <c r="AA322" s="19"/>
      <c r="AB322" s="19"/>
      <c r="AC322" s="19"/>
      <c r="AD322" s="19"/>
      <c r="AE322" s="19"/>
      <c r="AF322" s="40"/>
      <c r="AG322" s="41">
        <f t="shared" si="217"/>
        <v>4</v>
      </c>
      <c r="AH322" s="41">
        <f t="shared" si="218"/>
        <v>-2</v>
      </c>
      <c r="AI322" s="41">
        <f t="shared" si="219"/>
        <v>-2</v>
      </c>
      <c r="AJ322" s="19"/>
      <c r="AK322" s="19"/>
      <c r="AL322" s="19"/>
      <c r="AM322" s="19"/>
      <c r="AN322" s="19"/>
      <c r="AO322" s="19"/>
      <c r="AP322" s="19"/>
      <c r="AQ322" s="19"/>
      <c r="AR322" s="40"/>
      <c r="AS322" s="19"/>
      <c r="AT322" s="19"/>
      <c r="AU322" s="19"/>
      <c r="AV322" s="19"/>
      <c r="AW322" s="19"/>
      <c r="AX322" s="19"/>
      <c r="AY322" s="19"/>
      <c r="AZ322" s="19"/>
      <c r="BA322" s="40"/>
      <c r="BB322" s="19"/>
      <c r="BC322" s="19"/>
      <c r="BD322" s="19"/>
      <c r="BE322" s="19"/>
      <c r="BF322" s="19"/>
      <c r="BG322" s="19"/>
      <c r="BH322" s="19"/>
      <c r="BI322" s="19"/>
      <c r="BJ322" s="40"/>
      <c r="BK322" s="19"/>
      <c r="BL322" s="19"/>
      <c r="BM322" s="19"/>
      <c r="BN322" s="19"/>
      <c r="BO322" s="19"/>
      <c r="BP322" s="19"/>
      <c r="BQ322" s="19"/>
      <c r="BR322" s="19"/>
      <c r="BS322" s="40"/>
      <c r="BT322" s="19"/>
      <c r="BU322" s="19"/>
      <c r="BV322" s="19"/>
      <c r="BW322" s="19"/>
      <c r="BX322" s="19"/>
      <c r="BY322" s="19">
        <v>16</v>
      </c>
      <c r="BZ322" s="19"/>
      <c r="CA322" s="19"/>
      <c r="CB322" s="40"/>
      <c r="CC322" s="19"/>
      <c r="CD322" s="19"/>
      <c r="CE322" s="19"/>
      <c r="CF322" s="19"/>
      <c r="CG322" s="19"/>
      <c r="CH322" s="19"/>
      <c r="CI322" s="19">
        <v>8</v>
      </c>
      <c r="CJ322" s="19"/>
      <c r="CK322" s="40"/>
      <c r="CL322" s="19"/>
      <c r="CM322" s="19"/>
      <c r="CN322" s="19"/>
      <c r="CO322" s="19"/>
      <c r="CP322" s="19"/>
      <c r="CQ322" s="19"/>
      <c r="CR322" s="19"/>
      <c r="CS322" s="19"/>
      <c r="CT322" s="40"/>
      <c r="CU322" s="19"/>
      <c r="CV322" s="19" t="s">
        <v>77</v>
      </c>
      <c r="CW322" s="19"/>
      <c r="CX322" s="19"/>
      <c r="CY322" s="19"/>
      <c r="CZ322" s="19"/>
      <c r="DA322" s="19"/>
      <c r="DB322" s="19">
        <v>8</v>
      </c>
      <c r="DC322" s="19"/>
      <c r="DD322" s="40"/>
      <c r="DE322" s="19"/>
      <c r="DF322" s="19"/>
      <c r="DG322" s="19"/>
      <c r="DH322" s="19"/>
      <c r="DI322" s="19"/>
      <c r="DJ322" s="19"/>
      <c r="DK322" s="19"/>
      <c r="DL322" s="19"/>
      <c r="DM322" s="40"/>
      <c r="DN322" s="19"/>
      <c r="DO322" s="19"/>
      <c r="DP322" s="19"/>
      <c r="DQ322" s="19"/>
      <c r="DR322" s="19"/>
      <c r="DS322" s="19"/>
      <c r="DT322" s="19">
        <v>9</v>
      </c>
      <c r="DU322" s="19"/>
      <c r="DV322" s="40"/>
      <c r="DW322" s="74">
        <f ca="1" t="shared" si="221"/>
        <v>5.05</v>
      </c>
      <c r="DX322" s="44">
        <f t="shared" si="222"/>
        <v>4</v>
      </c>
      <c r="DY322" s="44">
        <f ca="1" t="shared" si="223"/>
        <v>1.05</v>
      </c>
      <c r="DZ322" s="19">
        <f t="shared" si="224"/>
        <v>49</v>
      </c>
      <c r="EA322" s="19">
        <f t="shared" si="225"/>
        <v>0</v>
      </c>
      <c r="EB322" s="45">
        <f t="shared" si="226"/>
        <v>25</v>
      </c>
      <c r="EC322" s="46">
        <f t="shared" si="227"/>
        <v>24</v>
      </c>
      <c r="ED322" s="19">
        <f t="shared" si="228"/>
        <v>0</v>
      </c>
      <c r="EE322" s="19">
        <f t="shared" si="229"/>
        <v>0</v>
      </c>
      <c r="EF322" s="19">
        <f t="shared" si="230"/>
        <v>0</v>
      </c>
      <c r="EG322" s="19">
        <f t="shared" si="231"/>
        <v>0</v>
      </c>
    </row>
    <row r="323" customFormat="1" hidden="1" customHeight="1" spans="1:137">
      <c r="A323" s="32">
        <f t="shared" si="232"/>
        <v>321</v>
      </c>
      <c r="B323" s="31" t="s">
        <v>596</v>
      </c>
      <c r="C323" s="32" t="s">
        <v>413</v>
      </c>
      <c r="D323" s="33" t="s">
        <v>414</v>
      </c>
      <c r="E323" s="33" t="s">
        <v>597</v>
      </c>
      <c r="F323" s="33" t="s">
        <v>243</v>
      </c>
      <c r="G323" s="68">
        <v>45505</v>
      </c>
      <c r="H323" s="59">
        <v>45505</v>
      </c>
      <c r="I323" s="59">
        <v>45658</v>
      </c>
      <c r="J323" s="19">
        <v>0</v>
      </c>
      <c r="K323" s="19">
        <v>2</v>
      </c>
      <c r="L323" s="19">
        <v>1</v>
      </c>
      <c r="M323" s="73">
        <f t="shared" si="220"/>
        <v>1</v>
      </c>
      <c r="N323" s="19"/>
      <c r="O323" s="38">
        <v>2</v>
      </c>
      <c r="P323" s="39"/>
      <c r="Q323" s="19"/>
      <c r="R323" s="19"/>
      <c r="S323" s="19">
        <v>8</v>
      </c>
      <c r="T323" s="19"/>
      <c r="U323" s="19">
        <v>8</v>
      </c>
      <c r="V323" s="19"/>
      <c r="W323" s="40"/>
      <c r="X323" s="19">
        <v>1</v>
      </c>
      <c r="Y323" s="39"/>
      <c r="Z323" s="19"/>
      <c r="AA323" s="19"/>
      <c r="AB323" s="19"/>
      <c r="AC323" s="19"/>
      <c r="AD323" s="19"/>
      <c r="AE323" s="19"/>
      <c r="AF323" s="40"/>
      <c r="AG323" s="41">
        <f t="shared" si="217"/>
        <v>3</v>
      </c>
      <c r="AH323" s="41">
        <f t="shared" si="218"/>
        <v>-2</v>
      </c>
      <c r="AI323" s="41">
        <f t="shared" si="219"/>
        <v>-2</v>
      </c>
      <c r="AJ323" s="19"/>
      <c r="AK323" s="19"/>
      <c r="AL323" s="19"/>
      <c r="AM323" s="19"/>
      <c r="AN323" s="19"/>
      <c r="AO323" s="19"/>
      <c r="AP323" s="19"/>
      <c r="AQ323" s="19"/>
      <c r="AR323" s="40"/>
      <c r="AS323" s="19"/>
      <c r="AT323" s="19"/>
      <c r="AU323" s="19"/>
      <c r="AV323" s="19"/>
      <c r="AW323" s="19">
        <v>5</v>
      </c>
      <c r="AX323" s="19"/>
      <c r="AY323" s="19">
        <v>13</v>
      </c>
      <c r="AZ323" s="19"/>
      <c r="BA323" s="40"/>
      <c r="BB323" s="19"/>
      <c r="BC323" s="19"/>
      <c r="BD323" s="19"/>
      <c r="BE323" s="19"/>
      <c r="BF323" s="19">
        <v>8</v>
      </c>
      <c r="BG323" s="19"/>
      <c r="BH323" s="19">
        <v>8</v>
      </c>
      <c r="BI323" s="19"/>
      <c r="BJ323" s="40"/>
      <c r="BK323" s="19"/>
      <c r="BL323" s="19"/>
      <c r="BM323" s="19"/>
      <c r="BN323" s="19"/>
      <c r="BO323" s="19"/>
      <c r="BP323" s="19"/>
      <c r="BQ323" s="19"/>
      <c r="BR323" s="19"/>
      <c r="BS323" s="40"/>
      <c r="BT323" s="19">
        <v>3</v>
      </c>
      <c r="BU323" s="19"/>
      <c r="BV323" s="19"/>
      <c r="BW323" s="19"/>
      <c r="BX323" s="19"/>
      <c r="BY323" s="19"/>
      <c r="BZ323" s="19"/>
      <c r="CA323" s="19"/>
      <c r="CB323" s="40"/>
      <c r="CC323" s="19"/>
      <c r="CD323" s="19"/>
      <c r="CE323" s="19"/>
      <c r="CF323" s="19"/>
      <c r="CG323" s="19"/>
      <c r="CH323" s="19"/>
      <c r="CI323" s="19"/>
      <c r="CJ323" s="19"/>
      <c r="CK323" s="40"/>
      <c r="CL323" s="19"/>
      <c r="CM323" s="19">
        <v>2.5</v>
      </c>
      <c r="CN323" s="19"/>
      <c r="CO323" s="19"/>
      <c r="CP323" s="19"/>
      <c r="CQ323" s="19"/>
      <c r="CR323" s="19"/>
      <c r="CS323" s="19"/>
      <c r="CT323" s="40"/>
      <c r="CU323" s="19"/>
      <c r="CV323" s="19"/>
      <c r="CW323" s="19" t="s">
        <v>60</v>
      </c>
      <c r="CX323" s="19"/>
      <c r="CY323" s="19"/>
      <c r="CZ323" s="19"/>
      <c r="DA323" s="19"/>
      <c r="DB323" s="19"/>
      <c r="DC323" s="19"/>
      <c r="DD323" s="40"/>
      <c r="DE323" s="19"/>
      <c r="DF323" s="19"/>
      <c r="DG323" s="19"/>
      <c r="DH323" s="19"/>
      <c r="DI323" s="19"/>
      <c r="DJ323" s="19"/>
      <c r="DK323" s="19">
        <v>2</v>
      </c>
      <c r="DL323" s="19"/>
      <c r="DM323" s="40"/>
      <c r="DN323" s="19"/>
      <c r="DO323" s="19"/>
      <c r="DP323" s="19"/>
      <c r="DQ323" s="19"/>
      <c r="DR323" s="19">
        <v>16</v>
      </c>
      <c r="DS323" s="19"/>
      <c r="DT323" s="19">
        <v>16</v>
      </c>
      <c r="DU323" s="19"/>
      <c r="DV323" s="40"/>
      <c r="DW323" s="74">
        <f ca="1" t="shared" si="221"/>
        <v>5.05</v>
      </c>
      <c r="DX323" s="44">
        <f t="shared" si="222"/>
        <v>5</v>
      </c>
      <c r="DY323" s="44">
        <f ca="1" t="shared" si="223"/>
        <v>0.0499999999999998</v>
      </c>
      <c r="DZ323" s="19">
        <f t="shared" si="224"/>
        <v>47</v>
      </c>
      <c r="EA323" s="19">
        <f t="shared" si="225"/>
        <v>37</v>
      </c>
      <c r="EB323" s="45">
        <f t="shared" si="226"/>
        <v>10</v>
      </c>
      <c r="EC323" s="46">
        <f t="shared" si="227"/>
        <v>0</v>
      </c>
      <c r="ED323" s="19">
        <f t="shared" si="228"/>
        <v>10.5</v>
      </c>
      <c r="EE323" s="19">
        <f t="shared" si="229"/>
        <v>0</v>
      </c>
      <c r="EF323" s="19">
        <f t="shared" si="230"/>
        <v>0</v>
      </c>
      <c r="EG323" s="19">
        <f t="shared" si="231"/>
        <v>0</v>
      </c>
    </row>
    <row r="324" customFormat="1" hidden="1" customHeight="1" spans="1:137">
      <c r="A324" s="32">
        <f t="shared" si="232"/>
        <v>322</v>
      </c>
      <c r="B324" s="31" t="s">
        <v>598</v>
      </c>
      <c r="C324" s="32" t="s">
        <v>386</v>
      </c>
      <c r="D324" s="33" t="s">
        <v>387</v>
      </c>
      <c r="E324" s="33" t="s">
        <v>388</v>
      </c>
      <c r="F324" s="33" t="s">
        <v>315</v>
      </c>
      <c r="G324" s="68">
        <v>45505</v>
      </c>
      <c r="H324" s="59">
        <v>45505</v>
      </c>
      <c r="I324" s="59">
        <v>45658</v>
      </c>
      <c r="J324" s="19">
        <v>0</v>
      </c>
      <c r="K324" s="19">
        <v>2</v>
      </c>
      <c r="L324" s="19">
        <v>2</v>
      </c>
      <c r="M324" s="73">
        <f t="shared" si="220"/>
        <v>0</v>
      </c>
      <c r="N324" s="19"/>
      <c r="O324" s="38">
        <v>1</v>
      </c>
      <c r="P324" s="39"/>
      <c r="Q324" s="19"/>
      <c r="R324" s="19"/>
      <c r="S324" s="19">
        <v>8</v>
      </c>
      <c r="T324" s="19"/>
      <c r="U324" s="19">
        <v>8</v>
      </c>
      <c r="V324" s="19"/>
      <c r="W324" s="40"/>
      <c r="X324" s="19"/>
      <c r="Y324" s="39"/>
      <c r="Z324" s="19"/>
      <c r="AA324" s="19"/>
      <c r="AB324" s="19"/>
      <c r="AC324" s="19"/>
      <c r="AD324" s="19"/>
      <c r="AE324" s="19"/>
      <c r="AF324" s="40"/>
      <c r="AG324" s="41">
        <f t="shared" si="217"/>
        <v>1</v>
      </c>
      <c r="AH324" s="41">
        <f t="shared" si="218"/>
        <v>-1</v>
      </c>
      <c r="AI324" s="41">
        <f t="shared" si="219"/>
        <v>-1</v>
      </c>
      <c r="AJ324" s="19">
        <v>4</v>
      </c>
      <c r="AK324" s="19"/>
      <c r="AL324" s="19"/>
      <c r="AM324" s="19"/>
      <c r="AN324" s="19"/>
      <c r="AO324" s="19"/>
      <c r="AP324" s="19"/>
      <c r="AQ324" s="19"/>
      <c r="AR324" s="40"/>
      <c r="AS324" s="19"/>
      <c r="AT324" s="19"/>
      <c r="AU324" s="19"/>
      <c r="AV324" s="19"/>
      <c r="AW324" s="19"/>
      <c r="AX324" s="19"/>
      <c r="AY324" s="19"/>
      <c r="AZ324" s="19"/>
      <c r="BA324" s="40"/>
      <c r="BB324" s="19"/>
      <c r="BC324" s="19"/>
      <c r="BD324" s="19"/>
      <c r="BE324" s="19"/>
      <c r="BF324" s="19">
        <v>20.5</v>
      </c>
      <c r="BG324" s="19"/>
      <c r="BH324" s="19">
        <v>20.5</v>
      </c>
      <c r="BI324" s="19"/>
      <c r="BJ324" s="40"/>
      <c r="BK324" s="19"/>
      <c r="BL324" s="19"/>
      <c r="BM324" s="19"/>
      <c r="BN324" s="19"/>
      <c r="BO324" s="19"/>
      <c r="BP324" s="19"/>
      <c r="BQ324" s="19"/>
      <c r="BR324" s="19"/>
      <c r="BS324" s="40"/>
      <c r="BT324" s="19"/>
      <c r="BU324" s="19"/>
      <c r="BV324" s="19"/>
      <c r="BW324" s="19"/>
      <c r="BX324" s="19"/>
      <c r="BY324" s="19"/>
      <c r="BZ324" s="19"/>
      <c r="CA324" s="19"/>
      <c r="CB324" s="40"/>
      <c r="CC324" s="19"/>
      <c r="CD324" s="19"/>
      <c r="CE324" s="19"/>
      <c r="CF324" s="19"/>
      <c r="CG324" s="19"/>
      <c r="CH324" s="19"/>
      <c r="CI324" s="19"/>
      <c r="CJ324" s="19"/>
      <c r="CK324" s="40"/>
      <c r="CL324" s="19"/>
      <c r="CM324" s="19"/>
      <c r="CN324" s="19"/>
      <c r="CO324" s="19"/>
      <c r="CP324" s="19"/>
      <c r="CQ324" s="19"/>
      <c r="CR324" s="19"/>
      <c r="CS324" s="19"/>
      <c r="CT324" s="40"/>
      <c r="CU324" s="19"/>
      <c r="CV324" s="19"/>
      <c r="CW324" s="19"/>
      <c r="CX324" s="19"/>
      <c r="CY324" s="19"/>
      <c r="CZ324" s="19"/>
      <c r="DA324" s="19"/>
      <c r="DB324" s="19"/>
      <c r="DC324" s="19"/>
      <c r="DD324" s="40"/>
      <c r="DE324" s="19"/>
      <c r="DF324" s="19"/>
      <c r="DG324" s="19"/>
      <c r="DH324" s="19"/>
      <c r="DI324" s="19"/>
      <c r="DJ324" s="19"/>
      <c r="DK324" s="19"/>
      <c r="DL324" s="19"/>
      <c r="DM324" s="40"/>
      <c r="DN324" s="19"/>
      <c r="DO324" s="19"/>
      <c r="DP324" s="19"/>
      <c r="DQ324" s="19"/>
      <c r="DR324" s="19"/>
      <c r="DS324" s="19"/>
      <c r="DT324" s="19"/>
      <c r="DU324" s="19"/>
      <c r="DV324" s="40"/>
      <c r="DW324" s="74">
        <f ca="1" t="shared" si="221"/>
        <v>5.05</v>
      </c>
      <c r="DX324" s="44">
        <f t="shared" si="222"/>
        <v>5</v>
      </c>
      <c r="DY324" s="44">
        <f ca="1" t="shared" si="223"/>
        <v>0.0499999999999998</v>
      </c>
      <c r="DZ324" s="19">
        <f t="shared" si="224"/>
        <v>28.5</v>
      </c>
      <c r="EA324" s="19">
        <f t="shared" si="225"/>
        <v>28.5</v>
      </c>
      <c r="EB324" s="45">
        <f t="shared" si="226"/>
        <v>0</v>
      </c>
      <c r="EC324" s="46">
        <f t="shared" si="227"/>
        <v>0</v>
      </c>
      <c r="ED324" s="19">
        <f t="shared" si="228"/>
        <v>0</v>
      </c>
      <c r="EE324" s="19">
        <f t="shared" si="229"/>
        <v>0</v>
      </c>
      <c r="EF324" s="19">
        <f t="shared" si="230"/>
        <v>0</v>
      </c>
      <c r="EG324" s="19">
        <f t="shared" si="231"/>
        <v>0</v>
      </c>
    </row>
    <row r="325" customFormat="1" hidden="1" customHeight="1" spans="1:137">
      <c r="A325" s="32">
        <f t="shared" si="232"/>
        <v>323</v>
      </c>
      <c r="B325" s="31" t="s">
        <v>599</v>
      </c>
      <c r="C325" s="32" t="s">
        <v>404</v>
      </c>
      <c r="D325" s="33" t="s">
        <v>527</v>
      </c>
      <c r="E325" s="33" t="s">
        <v>54</v>
      </c>
      <c r="F325" s="33" t="s">
        <v>315</v>
      </c>
      <c r="G325" s="68">
        <v>45512</v>
      </c>
      <c r="H325" s="59">
        <v>45512</v>
      </c>
      <c r="I325" s="59">
        <v>45658</v>
      </c>
      <c r="J325" s="19">
        <v>0</v>
      </c>
      <c r="K325" s="19">
        <f>ROUND((I325-H325)/365*5,2)</f>
        <v>2</v>
      </c>
      <c r="L325" s="19">
        <v>0</v>
      </c>
      <c r="M325" s="73">
        <f t="shared" si="220"/>
        <v>2</v>
      </c>
      <c r="N325" s="19"/>
      <c r="O325" s="38">
        <v>3</v>
      </c>
      <c r="P325" s="39">
        <v>8</v>
      </c>
      <c r="Q325" s="19"/>
      <c r="R325" s="19"/>
      <c r="S325" s="19">
        <v>2.5</v>
      </c>
      <c r="T325" s="19"/>
      <c r="U325" s="19">
        <v>6</v>
      </c>
      <c r="V325" s="19"/>
      <c r="W325" s="40"/>
      <c r="X325" s="19">
        <v>4</v>
      </c>
      <c r="Y325" s="39">
        <v>4</v>
      </c>
      <c r="Z325" s="19"/>
      <c r="AA325" s="19"/>
      <c r="AB325" s="19"/>
      <c r="AC325" s="19"/>
      <c r="AD325" s="19"/>
      <c r="AE325" s="19"/>
      <c r="AF325" s="40"/>
      <c r="AG325" s="41">
        <f t="shared" si="217"/>
        <v>7</v>
      </c>
      <c r="AH325" s="41">
        <f t="shared" si="218"/>
        <v>-5</v>
      </c>
      <c r="AI325" s="41">
        <f t="shared" si="219"/>
        <v>-5</v>
      </c>
      <c r="AJ325" s="19"/>
      <c r="AK325" s="19"/>
      <c r="AL325" s="19"/>
      <c r="AM325" s="19"/>
      <c r="AN325" s="19"/>
      <c r="AO325" s="19"/>
      <c r="AP325" s="19">
        <v>28</v>
      </c>
      <c r="AQ325" s="19"/>
      <c r="AR325" s="40"/>
      <c r="AS325" s="19"/>
      <c r="AT325" s="19"/>
      <c r="AU325" s="19">
        <v>3</v>
      </c>
      <c r="AV325" s="19"/>
      <c r="AW325" s="19">
        <v>34.5</v>
      </c>
      <c r="AX325" s="19"/>
      <c r="AY325" s="19">
        <v>8</v>
      </c>
      <c r="AZ325" s="19"/>
      <c r="BA325" s="40"/>
      <c r="BB325" s="19"/>
      <c r="BC325" s="19"/>
      <c r="BD325" s="19"/>
      <c r="BE325" s="19"/>
      <c r="BF325" s="19">
        <v>12</v>
      </c>
      <c r="BG325" s="19"/>
      <c r="BH325" s="19">
        <v>16</v>
      </c>
      <c r="BI325" s="19"/>
      <c r="BJ325" s="40"/>
      <c r="BK325" s="19"/>
      <c r="BL325" s="19"/>
      <c r="BM325" s="19"/>
      <c r="BN325" s="19"/>
      <c r="BO325" s="19">
        <v>9</v>
      </c>
      <c r="BP325" s="19"/>
      <c r="BQ325" s="19">
        <v>10</v>
      </c>
      <c r="BR325" s="19"/>
      <c r="BS325" s="40"/>
      <c r="BT325" s="19"/>
      <c r="BU325" s="19"/>
      <c r="BV325" s="19"/>
      <c r="BW325" s="19"/>
      <c r="BX325" s="19"/>
      <c r="BY325" s="19"/>
      <c r="BZ325" s="19"/>
      <c r="CA325" s="19"/>
      <c r="CB325" s="40"/>
      <c r="CC325" s="19"/>
      <c r="CD325" s="19"/>
      <c r="CE325" s="19"/>
      <c r="CF325" s="19"/>
      <c r="CG325" s="19">
        <v>3</v>
      </c>
      <c r="CH325" s="19"/>
      <c r="CI325" s="19"/>
      <c r="CJ325" s="19"/>
      <c r="CK325" s="40"/>
      <c r="CL325" s="19"/>
      <c r="CM325" s="19">
        <v>12</v>
      </c>
      <c r="CN325" s="19"/>
      <c r="CO325" s="19"/>
      <c r="CP325" s="19">
        <v>8</v>
      </c>
      <c r="CQ325" s="19"/>
      <c r="CR325" s="19">
        <v>8</v>
      </c>
      <c r="CS325" s="19"/>
      <c r="CT325" s="40"/>
      <c r="CU325" s="19"/>
      <c r="CV325" s="19"/>
      <c r="CW325" s="19" t="s">
        <v>284</v>
      </c>
      <c r="CX325" s="19"/>
      <c r="CY325" s="19"/>
      <c r="CZ325" s="19" t="s">
        <v>529</v>
      </c>
      <c r="DA325" s="19"/>
      <c r="DB325" s="19">
        <v>4</v>
      </c>
      <c r="DC325" s="19"/>
      <c r="DD325" s="40"/>
      <c r="DE325" s="19"/>
      <c r="DF325" s="19">
        <v>11</v>
      </c>
      <c r="DG325" s="19"/>
      <c r="DH325" s="19"/>
      <c r="DI325" s="19">
        <v>0.5</v>
      </c>
      <c r="DJ325" s="19"/>
      <c r="DK325" s="19"/>
      <c r="DL325" s="19"/>
      <c r="DM325" s="40"/>
      <c r="DN325" s="19"/>
      <c r="DO325" s="19">
        <v>10.5</v>
      </c>
      <c r="DP325" s="19"/>
      <c r="DQ325" s="19"/>
      <c r="DR325" s="19">
        <v>3.5</v>
      </c>
      <c r="DS325" s="19"/>
      <c r="DT325" s="19">
        <v>4</v>
      </c>
      <c r="DU325" s="19"/>
      <c r="DV325" s="40"/>
      <c r="DW325" s="74">
        <f ca="1" t="shared" si="221"/>
        <v>5.05</v>
      </c>
      <c r="DX325" s="44">
        <f t="shared" si="222"/>
        <v>5</v>
      </c>
      <c r="DY325" s="44">
        <f ca="1" t="shared" si="223"/>
        <v>0.0499999999999998</v>
      </c>
      <c r="DZ325" s="19">
        <f t="shared" si="224"/>
        <v>84</v>
      </c>
      <c r="EA325" s="19">
        <f t="shared" si="225"/>
        <v>76.5</v>
      </c>
      <c r="EB325" s="45">
        <f t="shared" si="226"/>
        <v>7.5</v>
      </c>
      <c r="EC325" s="46">
        <f t="shared" si="227"/>
        <v>0</v>
      </c>
      <c r="ED325" s="19">
        <f t="shared" si="228"/>
        <v>55</v>
      </c>
      <c r="EE325" s="19">
        <f t="shared" si="229"/>
        <v>3</v>
      </c>
      <c r="EF325" s="19">
        <f t="shared" si="230"/>
        <v>0</v>
      </c>
      <c r="EG325" s="19">
        <f t="shared" si="231"/>
        <v>0</v>
      </c>
    </row>
    <row r="326" customFormat="1" customHeight="1" spans="1:137">
      <c r="A326" s="32">
        <f t="shared" si="232"/>
        <v>324</v>
      </c>
      <c r="B326" s="31" t="s">
        <v>600</v>
      </c>
      <c r="C326" s="32" t="s">
        <v>286</v>
      </c>
      <c r="D326" s="33" t="s">
        <v>289</v>
      </c>
      <c r="E326" s="33" t="s">
        <v>293</v>
      </c>
      <c r="F326" s="33" t="s">
        <v>601</v>
      </c>
      <c r="G326" s="68">
        <v>45516</v>
      </c>
      <c r="H326" s="59">
        <v>45516</v>
      </c>
      <c r="I326" s="59">
        <v>45658</v>
      </c>
      <c r="J326" s="19">
        <v>0</v>
      </c>
      <c r="K326" s="19">
        <v>2</v>
      </c>
      <c r="L326" s="19">
        <v>0.5</v>
      </c>
      <c r="M326" s="73">
        <f t="shared" si="220"/>
        <v>1.5</v>
      </c>
      <c r="N326" s="19"/>
      <c r="O326" s="38">
        <v>2.5</v>
      </c>
      <c r="P326" s="39"/>
      <c r="Q326" s="19"/>
      <c r="R326" s="19"/>
      <c r="S326" s="19"/>
      <c r="T326" s="19"/>
      <c r="U326" s="19"/>
      <c r="V326" s="19"/>
      <c r="W326" s="40"/>
      <c r="X326" s="19"/>
      <c r="Y326" s="39"/>
      <c r="Z326" s="19"/>
      <c r="AA326" s="19"/>
      <c r="AB326" s="19"/>
      <c r="AC326" s="19"/>
      <c r="AD326" s="19"/>
      <c r="AE326" s="19"/>
      <c r="AF326" s="40"/>
      <c r="AG326" s="41">
        <f t="shared" si="217"/>
        <v>2.5</v>
      </c>
      <c r="AH326" s="41">
        <f t="shared" si="218"/>
        <v>-1</v>
      </c>
      <c r="AI326" s="41">
        <f t="shared" si="219"/>
        <v>-1</v>
      </c>
      <c r="AJ326" s="19"/>
      <c r="AK326" s="19"/>
      <c r="AL326" s="19"/>
      <c r="AM326" s="19"/>
      <c r="AN326" s="19"/>
      <c r="AO326" s="19"/>
      <c r="AP326" s="19"/>
      <c r="AQ326" s="19"/>
      <c r="AR326" s="40"/>
      <c r="AS326" s="19"/>
      <c r="AT326" s="19"/>
      <c r="AU326" s="19"/>
      <c r="AV326" s="19"/>
      <c r="AW326" s="19"/>
      <c r="AX326" s="19"/>
      <c r="AY326" s="19"/>
      <c r="AZ326" s="19"/>
      <c r="BA326" s="40"/>
      <c r="BB326" s="19"/>
      <c r="BC326" s="19">
        <v>1</v>
      </c>
      <c r="BD326" s="19"/>
      <c r="BE326" s="19"/>
      <c r="BF326" s="19"/>
      <c r="BG326" s="19"/>
      <c r="BH326" s="19"/>
      <c r="BI326" s="19"/>
      <c r="BJ326" s="40"/>
      <c r="BK326" s="19"/>
      <c r="BL326" s="19"/>
      <c r="BM326" s="19"/>
      <c r="BN326" s="19"/>
      <c r="BO326" s="19"/>
      <c r="BP326" s="19"/>
      <c r="BQ326" s="19"/>
      <c r="BR326" s="19"/>
      <c r="BS326" s="40"/>
      <c r="BT326" s="19">
        <v>1</v>
      </c>
      <c r="BU326" s="19"/>
      <c r="BV326" s="19"/>
      <c r="BW326" s="19"/>
      <c r="BX326" s="19"/>
      <c r="BY326" s="19"/>
      <c r="BZ326" s="19"/>
      <c r="CA326" s="19"/>
      <c r="CB326" s="40"/>
      <c r="CC326" s="19">
        <v>1</v>
      </c>
      <c r="CD326" s="19"/>
      <c r="CE326" s="19"/>
      <c r="CF326" s="19"/>
      <c r="CG326" s="19"/>
      <c r="CH326" s="19"/>
      <c r="CI326" s="19"/>
      <c r="CJ326" s="19"/>
      <c r="CK326" s="40"/>
      <c r="CL326" s="19"/>
      <c r="CM326" s="19"/>
      <c r="CN326" s="19">
        <v>1</v>
      </c>
      <c r="CO326" s="19"/>
      <c r="CP326" s="19"/>
      <c r="CQ326" s="19"/>
      <c r="CR326" s="19"/>
      <c r="CS326" s="19"/>
      <c r="CT326" s="40"/>
      <c r="CU326" s="19"/>
      <c r="CV326" s="19"/>
      <c r="CW326" s="39">
        <v>2</v>
      </c>
      <c r="CX326" s="19"/>
      <c r="CY326" s="19"/>
      <c r="CZ326" s="19"/>
      <c r="DA326" s="19"/>
      <c r="DB326" s="19"/>
      <c r="DC326" s="19"/>
      <c r="DD326" s="40"/>
      <c r="DE326" s="19">
        <v>1</v>
      </c>
      <c r="DF326" s="19"/>
      <c r="DG326" s="19">
        <v>2.5</v>
      </c>
      <c r="DH326" s="19"/>
      <c r="DI326" s="19"/>
      <c r="DJ326" s="19"/>
      <c r="DK326" s="19"/>
      <c r="DL326" s="19"/>
      <c r="DM326" s="40"/>
      <c r="DN326" s="19">
        <v>0.5</v>
      </c>
      <c r="DO326" s="19"/>
      <c r="DP326" s="19"/>
      <c r="DQ326" s="19"/>
      <c r="DR326" s="19"/>
      <c r="DS326" s="19"/>
      <c r="DT326" s="19"/>
      <c r="DU326" s="19"/>
      <c r="DV326" s="40"/>
      <c r="DW326" s="74">
        <f ca="1" t="shared" si="221"/>
        <v>5.05</v>
      </c>
      <c r="DX326" s="44">
        <f t="shared" si="222"/>
        <v>4.5</v>
      </c>
      <c r="DY326" s="44">
        <f ca="1" t="shared" si="223"/>
        <v>0.55</v>
      </c>
      <c r="DZ326" s="19">
        <f t="shared" si="224"/>
        <v>0</v>
      </c>
      <c r="EA326" s="19">
        <f t="shared" si="225"/>
        <v>0</v>
      </c>
      <c r="EB326" s="45">
        <f t="shared" si="226"/>
        <v>0</v>
      </c>
      <c r="EC326" s="46">
        <f t="shared" si="227"/>
        <v>0</v>
      </c>
      <c r="ED326" s="19">
        <f t="shared" si="228"/>
        <v>3</v>
      </c>
      <c r="EE326" s="19">
        <f t="shared" si="229"/>
        <v>3.5</v>
      </c>
      <c r="EF326" s="19">
        <f t="shared" si="230"/>
        <v>0</v>
      </c>
      <c r="EG326" s="19">
        <f t="shared" si="231"/>
        <v>0</v>
      </c>
    </row>
    <row r="327" customFormat="1" customHeight="1" spans="1:137">
      <c r="A327" s="32">
        <f t="shared" si="232"/>
        <v>325</v>
      </c>
      <c r="B327" s="31" t="s">
        <v>602</v>
      </c>
      <c r="C327" s="32" t="s">
        <v>286</v>
      </c>
      <c r="D327" s="33" t="s">
        <v>312</v>
      </c>
      <c r="E327" s="33" t="s">
        <v>342</v>
      </c>
      <c r="F327" s="33" t="s">
        <v>315</v>
      </c>
      <c r="G327" s="68">
        <v>45516</v>
      </c>
      <c r="H327" s="59">
        <v>45516</v>
      </c>
      <c r="I327" s="59">
        <v>45658</v>
      </c>
      <c r="J327" s="19">
        <v>0</v>
      </c>
      <c r="K327" s="19">
        <v>2</v>
      </c>
      <c r="L327" s="19">
        <v>1</v>
      </c>
      <c r="M327" s="73">
        <f t="shared" si="220"/>
        <v>1</v>
      </c>
      <c r="N327" s="19"/>
      <c r="O327" s="38">
        <v>2.5</v>
      </c>
      <c r="P327" s="39"/>
      <c r="Q327" s="19"/>
      <c r="R327" s="19"/>
      <c r="S327" s="19"/>
      <c r="T327" s="19"/>
      <c r="U327" s="19"/>
      <c r="V327" s="19"/>
      <c r="W327" s="40"/>
      <c r="X327" s="19"/>
      <c r="Y327" s="39"/>
      <c r="Z327" s="19"/>
      <c r="AA327" s="19"/>
      <c r="AB327" s="19">
        <v>8</v>
      </c>
      <c r="AC327" s="19"/>
      <c r="AD327" s="19">
        <v>8</v>
      </c>
      <c r="AE327" s="19"/>
      <c r="AF327" s="40"/>
      <c r="AG327" s="41">
        <f t="shared" si="217"/>
        <v>2.5</v>
      </c>
      <c r="AH327" s="41">
        <f t="shared" si="218"/>
        <v>-1.5</v>
      </c>
      <c r="AI327" s="41">
        <f t="shared" si="219"/>
        <v>-1.5</v>
      </c>
      <c r="AJ327" s="19">
        <v>1</v>
      </c>
      <c r="AK327" s="19"/>
      <c r="AL327" s="19"/>
      <c r="AM327" s="19">
        <v>10</v>
      </c>
      <c r="AN327" s="19">
        <v>8</v>
      </c>
      <c r="AO327" s="19"/>
      <c r="AP327" s="19">
        <v>8</v>
      </c>
      <c r="AQ327" s="19"/>
      <c r="AR327" s="40"/>
      <c r="AS327" s="19"/>
      <c r="AT327" s="19"/>
      <c r="AU327" s="19"/>
      <c r="AV327" s="19"/>
      <c r="AW327" s="19">
        <v>8</v>
      </c>
      <c r="AX327" s="19"/>
      <c r="AY327" s="19">
        <v>8</v>
      </c>
      <c r="AZ327" s="19"/>
      <c r="BA327" s="40"/>
      <c r="BB327" s="19">
        <v>1</v>
      </c>
      <c r="BC327" s="19"/>
      <c r="BD327" s="19"/>
      <c r="BE327" s="19"/>
      <c r="BF327" s="19"/>
      <c r="BG327" s="19"/>
      <c r="BH327" s="19"/>
      <c r="BI327" s="19"/>
      <c r="BJ327" s="40"/>
      <c r="BK327" s="19"/>
      <c r="BL327" s="19">
        <v>10</v>
      </c>
      <c r="BM327" s="19">
        <v>15</v>
      </c>
      <c r="BN327" s="19"/>
      <c r="BO327" s="19"/>
      <c r="BP327" s="19"/>
      <c r="BQ327" s="19"/>
      <c r="BR327" s="19"/>
      <c r="BS327" s="40"/>
      <c r="BT327" s="19"/>
      <c r="BU327" s="19"/>
      <c r="BV327" s="76">
        <v>9</v>
      </c>
      <c r="BW327" s="19"/>
      <c r="BX327" s="19">
        <v>8</v>
      </c>
      <c r="BY327" s="19"/>
      <c r="BZ327" s="19">
        <v>8</v>
      </c>
      <c r="CA327" s="19"/>
      <c r="CB327" s="40"/>
      <c r="CC327" s="19"/>
      <c r="CD327" s="19">
        <v>8</v>
      </c>
      <c r="CE327" s="19"/>
      <c r="CF327" s="19"/>
      <c r="CG327" s="19">
        <v>16</v>
      </c>
      <c r="CH327" s="19"/>
      <c r="CI327" s="19">
        <v>16</v>
      </c>
      <c r="CJ327" s="19"/>
      <c r="CK327" s="40"/>
      <c r="CL327" s="19"/>
      <c r="CM327" s="19"/>
      <c r="CN327" s="19"/>
      <c r="CO327" s="19"/>
      <c r="CP327" s="19">
        <v>8</v>
      </c>
      <c r="CQ327" s="19"/>
      <c r="CR327" s="19">
        <v>8</v>
      </c>
      <c r="CS327" s="19"/>
      <c r="CT327" s="40"/>
      <c r="CU327" s="19"/>
      <c r="CV327" s="19"/>
      <c r="CW327" s="19"/>
      <c r="CX327" s="19"/>
      <c r="CY327" s="19"/>
      <c r="CZ327" s="19"/>
      <c r="DA327" s="19"/>
      <c r="DB327" s="19"/>
      <c r="DC327" s="19"/>
      <c r="DD327" s="40"/>
      <c r="DE327" s="19"/>
      <c r="DF327" s="19"/>
      <c r="DG327" s="19"/>
      <c r="DH327" s="19"/>
      <c r="DI327" s="19"/>
      <c r="DJ327" s="19"/>
      <c r="DK327" s="19"/>
      <c r="DL327" s="19"/>
      <c r="DM327" s="40"/>
      <c r="DN327" s="19">
        <v>1</v>
      </c>
      <c r="DO327" s="19"/>
      <c r="DP327" s="19"/>
      <c r="DQ327" s="19"/>
      <c r="DR327" s="19"/>
      <c r="DS327" s="19"/>
      <c r="DT327" s="19"/>
      <c r="DU327" s="19"/>
      <c r="DV327" s="40"/>
      <c r="DW327" s="74">
        <f ca="1" t="shared" si="221"/>
        <v>5.05</v>
      </c>
      <c r="DX327" s="44">
        <f t="shared" si="222"/>
        <v>4.5</v>
      </c>
      <c r="DY327" s="44">
        <f ca="1" t="shared" si="223"/>
        <v>0.55</v>
      </c>
      <c r="DZ327" s="19">
        <f t="shared" si="224"/>
        <v>56</v>
      </c>
      <c r="EA327" s="19">
        <f t="shared" si="225"/>
        <v>56</v>
      </c>
      <c r="EB327" s="45">
        <f t="shared" si="226"/>
        <v>0</v>
      </c>
      <c r="EC327" s="46">
        <f t="shared" si="227"/>
        <v>0</v>
      </c>
      <c r="ED327" s="19">
        <f t="shared" si="228"/>
        <v>18</v>
      </c>
      <c r="EE327" s="19">
        <f t="shared" si="229"/>
        <v>24</v>
      </c>
      <c r="EF327" s="19">
        <f t="shared" si="230"/>
        <v>10</v>
      </c>
      <c r="EG327" s="19">
        <f t="shared" si="231"/>
        <v>0</v>
      </c>
    </row>
    <row r="328" customFormat="1" hidden="1" customHeight="1" spans="1:137">
      <c r="A328" s="32">
        <f t="shared" si="232"/>
        <v>326</v>
      </c>
      <c r="B328" s="31" t="s">
        <v>603</v>
      </c>
      <c r="C328" s="32" t="s">
        <v>404</v>
      </c>
      <c r="D328" s="33" t="s">
        <v>149</v>
      </c>
      <c r="E328" s="33" t="s">
        <v>405</v>
      </c>
      <c r="F328" s="33" t="s">
        <v>128</v>
      </c>
      <c r="G328" s="68">
        <v>45518</v>
      </c>
      <c r="H328" s="59">
        <v>45518</v>
      </c>
      <c r="I328" s="59">
        <v>45658</v>
      </c>
      <c r="J328" s="19">
        <v>0</v>
      </c>
      <c r="K328" s="19">
        <v>2</v>
      </c>
      <c r="L328" s="19">
        <v>0</v>
      </c>
      <c r="M328" s="73">
        <f t="shared" si="220"/>
        <v>2</v>
      </c>
      <c r="N328" s="19"/>
      <c r="O328" s="38">
        <v>1</v>
      </c>
      <c r="P328" s="39"/>
      <c r="Q328" s="19"/>
      <c r="R328" s="19"/>
      <c r="S328" s="19"/>
      <c r="T328" s="19">
        <v>8</v>
      </c>
      <c r="U328" s="19"/>
      <c r="V328" s="19"/>
      <c r="W328" s="40"/>
      <c r="X328" s="19">
        <v>1</v>
      </c>
      <c r="Y328" s="39"/>
      <c r="Z328" s="19"/>
      <c r="AA328" s="19"/>
      <c r="AB328" s="19"/>
      <c r="AC328" s="19">
        <v>8</v>
      </c>
      <c r="AD328" s="19"/>
      <c r="AE328" s="19"/>
      <c r="AF328" s="40"/>
      <c r="AG328" s="41">
        <f t="shared" si="217"/>
        <v>2</v>
      </c>
      <c r="AH328" s="41">
        <f t="shared" si="218"/>
        <v>0</v>
      </c>
      <c r="AI328" s="41">
        <f t="shared" si="219"/>
        <v>0</v>
      </c>
      <c r="AJ328" s="19"/>
      <c r="AK328" s="19"/>
      <c r="AL328" s="19"/>
      <c r="AM328" s="19"/>
      <c r="AN328" s="19"/>
      <c r="AO328" s="19"/>
      <c r="AP328" s="19"/>
      <c r="AQ328" s="19"/>
      <c r="AR328" s="40"/>
      <c r="AS328" s="19">
        <v>1</v>
      </c>
      <c r="AT328" s="19"/>
      <c r="AU328" s="19"/>
      <c r="AV328" s="19"/>
      <c r="AW328" s="19"/>
      <c r="AX328" s="19"/>
      <c r="AY328" s="19"/>
      <c r="AZ328" s="19">
        <v>3</v>
      </c>
      <c r="BA328" s="40"/>
      <c r="BB328" s="19"/>
      <c r="BC328" s="19"/>
      <c r="BD328" s="19"/>
      <c r="BE328" s="19"/>
      <c r="BF328" s="19"/>
      <c r="BG328" s="19"/>
      <c r="BH328" s="19"/>
      <c r="BI328" s="19"/>
      <c r="BJ328" s="40"/>
      <c r="BK328" s="19"/>
      <c r="BL328" s="19"/>
      <c r="BM328" s="19"/>
      <c r="BN328" s="19"/>
      <c r="BO328" s="19"/>
      <c r="BP328" s="19">
        <v>8</v>
      </c>
      <c r="BQ328" s="19"/>
      <c r="BR328" s="19"/>
      <c r="BS328" s="40"/>
      <c r="BT328" s="19"/>
      <c r="BU328" s="19"/>
      <c r="BV328" s="19"/>
      <c r="BW328" s="19"/>
      <c r="BX328" s="19"/>
      <c r="BY328" s="19"/>
      <c r="BZ328" s="19"/>
      <c r="CA328" s="19"/>
      <c r="CB328" s="40"/>
      <c r="CC328" s="19"/>
      <c r="CD328" s="19"/>
      <c r="CE328" s="19">
        <v>1</v>
      </c>
      <c r="CF328" s="19"/>
      <c r="CG328" s="19"/>
      <c r="CH328" s="19">
        <v>8</v>
      </c>
      <c r="CI328" s="19"/>
      <c r="CJ328" s="19"/>
      <c r="CK328" s="40"/>
      <c r="CL328" s="19">
        <v>0.5</v>
      </c>
      <c r="CM328" s="19"/>
      <c r="CN328" s="19"/>
      <c r="CO328" s="19"/>
      <c r="CP328" s="19"/>
      <c r="CQ328" s="19"/>
      <c r="CR328" s="19"/>
      <c r="CS328" s="19"/>
      <c r="CT328" s="40"/>
      <c r="CU328" s="19"/>
      <c r="CV328" s="19" t="s">
        <v>63</v>
      </c>
      <c r="CW328" s="19"/>
      <c r="CX328" s="19"/>
      <c r="CY328" s="19"/>
      <c r="CZ328" s="19"/>
      <c r="DA328" s="19"/>
      <c r="DB328" s="19"/>
      <c r="DC328" s="19">
        <v>1</v>
      </c>
      <c r="DD328" s="40"/>
      <c r="DE328" s="19"/>
      <c r="DF328" s="19"/>
      <c r="DG328" s="19"/>
      <c r="DH328" s="19"/>
      <c r="DI328" s="19"/>
      <c r="DJ328" s="19"/>
      <c r="DK328" s="19"/>
      <c r="DL328" s="19"/>
      <c r="DM328" s="40"/>
      <c r="DN328" s="19">
        <v>0.5</v>
      </c>
      <c r="DO328" s="19"/>
      <c r="DP328" s="19"/>
      <c r="DQ328" s="19"/>
      <c r="DR328" s="19"/>
      <c r="DS328" s="19">
        <v>8</v>
      </c>
      <c r="DT328" s="19"/>
      <c r="DU328" s="19">
        <v>1.5</v>
      </c>
      <c r="DV328" s="40"/>
      <c r="DW328" s="74">
        <f ca="1" t="shared" si="221"/>
        <v>5.05</v>
      </c>
      <c r="DX328" s="44">
        <f t="shared" si="222"/>
        <v>3</v>
      </c>
      <c r="DY328" s="44">
        <f ca="1" t="shared" si="223"/>
        <v>2.05</v>
      </c>
      <c r="DZ328" s="19">
        <f t="shared" si="224"/>
        <v>40</v>
      </c>
      <c r="EA328" s="19">
        <f t="shared" si="225"/>
        <v>0</v>
      </c>
      <c r="EB328" s="45">
        <f t="shared" si="226"/>
        <v>0</v>
      </c>
      <c r="EC328" s="46">
        <f t="shared" si="227"/>
        <v>40</v>
      </c>
      <c r="ED328" s="19">
        <f t="shared" si="228"/>
        <v>0</v>
      </c>
      <c r="EE328" s="19">
        <f t="shared" si="229"/>
        <v>1</v>
      </c>
      <c r="EF328" s="19">
        <f t="shared" si="230"/>
        <v>0</v>
      </c>
      <c r="EG328" s="19">
        <f t="shared" si="231"/>
        <v>5.5</v>
      </c>
    </row>
    <row r="329" customFormat="1" hidden="1" customHeight="1" spans="1:137">
      <c r="A329" s="32">
        <f t="shared" si="232"/>
        <v>327</v>
      </c>
      <c r="B329" s="31" t="s">
        <v>604</v>
      </c>
      <c r="C329" s="32" t="s">
        <v>386</v>
      </c>
      <c r="D329" s="33" t="s">
        <v>387</v>
      </c>
      <c r="E329" s="33" t="s">
        <v>388</v>
      </c>
      <c r="F329" s="33" t="s">
        <v>355</v>
      </c>
      <c r="G329" s="68">
        <v>45523</v>
      </c>
      <c r="H329" s="59">
        <v>45523</v>
      </c>
      <c r="I329" s="59">
        <v>45658</v>
      </c>
      <c r="J329" s="19">
        <v>0</v>
      </c>
      <c r="K329" s="19">
        <v>2</v>
      </c>
      <c r="L329" s="19">
        <v>0</v>
      </c>
      <c r="M329" s="73">
        <f t="shared" si="220"/>
        <v>2</v>
      </c>
      <c r="N329" s="19"/>
      <c r="O329" s="38">
        <v>1</v>
      </c>
      <c r="P329" s="39"/>
      <c r="Q329" s="19"/>
      <c r="R329" s="19"/>
      <c r="S329" s="19">
        <v>8</v>
      </c>
      <c r="T329" s="19"/>
      <c r="U329" s="19">
        <v>8</v>
      </c>
      <c r="V329" s="19"/>
      <c r="W329" s="40"/>
      <c r="X329" s="19">
        <v>2</v>
      </c>
      <c r="Y329" s="39"/>
      <c r="Z329" s="19"/>
      <c r="AA329" s="19"/>
      <c r="AB329" s="19"/>
      <c r="AC329" s="19"/>
      <c r="AD329" s="19"/>
      <c r="AE329" s="19"/>
      <c r="AF329" s="40"/>
      <c r="AG329" s="41">
        <f t="shared" si="217"/>
        <v>3</v>
      </c>
      <c r="AH329" s="41">
        <f t="shared" si="218"/>
        <v>-1</v>
      </c>
      <c r="AI329" s="41">
        <f t="shared" si="219"/>
        <v>-1</v>
      </c>
      <c r="AJ329" s="19"/>
      <c r="AK329" s="19"/>
      <c r="AL329" s="19"/>
      <c r="AM329" s="19"/>
      <c r="AN329" s="19"/>
      <c r="AO329" s="19"/>
      <c r="AP329" s="19"/>
      <c r="AQ329" s="19"/>
      <c r="AR329" s="40"/>
      <c r="AS329" s="19"/>
      <c r="AT329" s="19"/>
      <c r="AU329" s="19"/>
      <c r="AV329" s="19"/>
      <c r="AW329" s="19"/>
      <c r="AX329" s="19"/>
      <c r="AY329" s="19"/>
      <c r="AZ329" s="19"/>
      <c r="BA329" s="40"/>
      <c r="BB329" s="19"/>
      <c r="BC329" s="19"/>
      <c r="BD329" s="19"/>
      <c r="BE329" s="19"/>
      <c r="BF329" s="19">
        <v>4</v>
      </c>
      <c r="BG329" s="19"/>
      <c r="BH329" s="19">
        <v>4</v>
      </c>
      <c r="BI329" s="19"/>
      <c r="BJ329" s="40"/>
      <c r="BK329" s="19">
        <v>1</v>
      </c>
      <c r="BL329" s="19"/>
      <c r="BM329" s="19"/>
      <c r="BN329" s="19"/>
      <c r="BO329" s="19"/>
      <c r="BP329" s="19"/>
      <c r="BQ329" s="19"/>
      <c r="BR329" s="19"/>
      <c r="BS329" s="40"/>
      <c r="BT329" s="19"/>
      <c r="BU329" s="19"/>
      <c r="BV329" s="19"/>
      <c r="BW329" s="19"/>
      <c r="BX329" s="19"/>
      <c r="BY329" s="19"/>
      <c r="BZ329" s="19"/>
      <c r="CA329" s="19"/>
      <c r="CB329" s="40"/>
      <c r="CC329" s="19"/>
      <c r="CD329" s="19"/>
      <c r="CE329" s="19"/>
      <c r="CF329" s="19"/>
      <c r="CG329" s="19"/>
      <c r="CH329" s="19"/>
      <c r="CI329" s="19"/>
      <c r="CJ329" s="19"/>
      <c r="CK329" s="40"/>
      <c r="CL329" s="19">
        <v>1</v>
      </c>
      <c r="CM329" s="19"/>
      <c r="CN329" s="19"/>
      <c r="CO329" s="19"/>
      <c r="CP329" s="19"/>
      <c r="CQ329" s="19"/>
      <c r="CR329" s="19"/>
      <c r="CS329" s="19"/>
      <c r="CT329" s="40"/>
      <c r="CU329" s="19"/>
      <c r="CV329" s="19"/>
      <c r="CW329" s="19"/>
      <c r="CX329" s="19"/>
      <c r="CY329" s="19"/>
      <c r="CZ329" s="19"/>
      <c r="DA329" s="19"/>
      <c r="DB329" s="19"/>
      <c r="DC329" s="19"/>
      <c r="DD329" s="40"/>
      <c r="DE329" s="19"/>
      <c r="DF329" s="19"/>
      <c r="DG329" s="19"/>
      <c r="DH329" s="19"/>
      <c r="DI329" s="19"/>
      <c r="DJ329" s="19"/>
      <c r="DK329" s="19"/>
      <c r="DL329" s="19"/>
      <c r="DM329" s="40"/>
      <c r="DN329" s="19"/>
      <c r="DO329" s="19"/>
      <c r="DP329" s="19"/>
      <c r="DQ329" s="19"/>
      <c r="DR329" s="19"/>
      <c r="DS329" s="19"/>
      <c r="DT329" s="19"/>
      <c r="DU329" s="19"/>
      <c r="DV329" s="40"/>
      <c r="DW329" s="74">
        <f ca="1" t="shared" si="221"/>
        <v>5.05</v>
      </c>
      <c r="DX329" s="44">
        <f t="shared" si="222"/>
        <v>3</v>
      </c>
      <c r="DY329" s="44">
        <f ca="1" t="shared" si="223"/>
        <v>2.05</v>
      </c>
      <c r="DZ329" s="19">
        <f t="shared" si="224"/>
        <v>12</v>
      </c>
      <c r="EA329" s="19">
        <f t="shared" si="225"/>
        <v>12</v>
      </c>
      <c r="EB329" s="45">
        <f t="shared" si="226"/>
        <v>0</v>
      </c>
      <c r="EC329" s="46">
        <f t="shared" si="227"/>
        <v>0</v>
      </c>
      <c r="ED329" s="19">
        <f t="shared" si="228"/>
        <v>0</v>
      </c>
      <c r="EE329" s="19">
        <f t="shared" si="229"/>
        <v>0</v>
      </c>
      <c r="EF329" s="19">
        <f t="shared" si="230"/>
        <v>0</v>
      </c>
      <c r="EG329" s="19">
        <f t="shared" si="231"/>
        <v>0</v>
      </c>
    </row>
    <row r="330" customFormat="1" hidden="1" customHeight="1" spans="1:137">
      <c r="A330" s="32">
        <f t="shared" si="232"/>
        <v>328</v>
      </c>
      <c r="B330" s="31" t="s">
        <v>605</v>
      </c>
      <c r="C330" s="32" t="s">
        <v>52</v>
      </c>
      <c r="D330" s="33" t="s">
        <v>119</v>
      </c>
      <c r="E330" s="33" t="s">
        <v>192</v>
      </c>
      <c r="F330" s="33" t="s">
        <v>167</v>
      </c>
      <c r="G330" s="68">
        <v>45530</v>
      </c>
      <c r="H330" s="59">
        <v>45530</v>
      </c>
      <c r="I330" s="59">
        <v>45658</v>
      </c>
      <c r="J330" s="19">
        <v>4.5</v>
      </c>
      <c r="K330" s="19">
        <v>1.5</v>
      </c>
      <c r="L330" s="19">
        <v>0</v>
      </c>
      <c r="M330" s="73">
        <f t="shared" si="220"/>
        <v>1.5</v>
      </c>
      <c r="N330" s="19"/>
      <c r="O330" s="38">
        <v>2</v>
      </c>
      <c r="P330" s="39"/>
      <c r="Q330" s="19"/>
      <c r="R330" s="19"/>
      <c r="S330" s="19"/>
      <c r="T330" s="19">
        <v>7.5</v>
      </c>
      <c r="U330" s="19"/>
      <c r="V330" s="19"/>
      <c r="W330" s="40"/>
      <c r="X330" s="19"/>
      <c r="Y330" s="39"/>
      <c r="Z330" s="19"/>
      <c r="AA330" s="19"/>
      <c r="AB330" s="19"/>
      <c r="AC330" s="19"/>
      <c r="AD330" s="19"/>
      <c r="AE330" s="19"/>
      <c r="AF330" s="40"/>
      <c r="AG330" s="41">
        <f t="shared" si="217"/>
        <v>2</v>
      </c>
      <c r="AH330" s="41">
        <f t="shared" si="218"/>
        <v>-0.5</v>
      </c>
      <c r="AI330" s="41">
        <f t="shared" si="219"/>
        <v>-0.5</v>
      </c>
      <c r="AJ330" s="19">
        <v>0.5</v>
      </c>
      <c r="AK330" s="19"/>
      <c r="AL330" s="19"/>
      <c r="AM330" s="19"/>
      <c r="AN330" s="19"/>
      <c r="AO330" s="19">
        <v>8.5</v>
      </c>
      <c r="AP330" s="19">
        <v>15.5</v>
      </c>
      <c r="AQ330" s="19"/>
      <c r="AR330" s="40"/>
      <c r="AS330" s="19">
        <v>1</v>
      </c>
      <c r="AT330" s="19"/>
      <c r="AU330" s="19"/>
      <c r="AV330" s="19"/>
      <c r="AW330" s="19"/>
      <c r="AX330" s="19"/>
      <c r="AY330" s="19"/>
      <c r="AZ330" s="19"/>
      <c r="BA330" s="40"/>
      <c r="BB330" s="19"/>
      <c r="BC330" s="19"/>
      <c r="BD330" s="19"/>
      <c r="BE330" s="19"/>
      <c r="BF330" s="19"/>
      <c r="BG330" s="19">
        <v>8</v>
      </c>
      <c r="BH330" s="19"/>
      <c r="BI330" s="19"/>
      <c r="BJ330" s="40"/>
      <c r="BK330" s="19"/>
      <c r="BL330" s="19"/>
      <c r="BM330" s="19"/>
      <c r="BN330" s="19"/>
      <c r="BO330" s="19"/>
      <c r="BP330" s="19">
        <v>18</v>
      </c>
      <c r="BQ330" s="19"/>
      <c r="BR330" s="19"/>
      <c r="BS330" s="40"/>
      <c r="BT330" s="19"/>
      <c r="BU330" s="19"/>
      <c r="BV330" s="19"/>
      <c r="BW330" s="19"/>
      <c r="BX330" s="19"/>
      <c r="BY330" s="19"/>
      <c r="BZ330" s="19"/>
      <c r="CA330" s="19"/>
      <c r="CB330" s="40"/>
      <c r="CC330" s="19"/>
      <c r="CD330" s="19"/>
      <c r="CE330" s="19"/>
      <c r="CF330" s="19"/>
      <c r="CG330" s="19"/>
      <c r="CH330" s="19">
        <v>8.5</v>
      </c>
      <c r="CI330" s="19"/>
      <c r="CJ330" s="19"/>
      <c r="CK330" s="40"/>
      <c r="CL330" s="19"/>
      <c r="CM330" s="19"/>
      <c r="CN330" s="19"/>
      <c r="CO330" s="19"/>
      <c r="CP330" s="19"/>
      <c r="CQ330" s="19">
        <v>8</v>
      </c>
      <c r="CR330" s="19"/>
      <c r="CS330" s="19"/>
      <c r="CT330" s="40"/>
      <c r="CU330" s="19"/>
      <c r="CV330" s="19"/>
      <c r="CW330" s="19"/>
      <c r="CX330" s="19"/>
      <c r="CY330" s="19"/>
      <c r="CZ330" s="19" t="s">
        <v>103</v>
      </c>
      <c r="DA330" s="19" t="s">
        <v>151</v>
      </c>
      <c r="DB330" s="19"/>
      <c r="DC330" s="19"/>
      <c r="DD330" s="40"/>
      <c r="DE330" s="19"/>
      <c r="DF330" s="19"/>
      <c r="DG330" s="19"/>
      <c r="DH330" s="19"/>
      <c r="DI330" s="19">
        <v>4</v>
      </c>
      <c r="DJ330" s="19">
        <v>27</v>
      </c>
      <c r="DK330" s="19"/>
      <c r="DL330" s="19"/>
      <c r="DM330" s="40"/>
      <c r="DN330" s="19">
        <v>1.5</v>
      </c>
      <c r="DO330" s="19"/>
      <c r="DP330" s="19"/>
      <c r="DQ330" s="19"/>
      <c r="DR330" s="19"/>
      <c r="DS330" s="19">
        <v>35</v>
      </c>
      <c r="DT330" s="19"/>
      <c r="DU330" s="19"/>
      <c r="DV330" s="40"/>
      <c r="DW330" s="74">
        <f ca="1" t="shared" si="221"/>
        <v>5.05</v>
      </c>
      <c r="DX330" s="44">
        <f t="shared" si="222"/>
        <v>3.5</v>
      </c>
      <c r="DY330" s="44">
        <f ca="1" t="shared" si="223"/>
        <v>1.55</v>
      </c>
      <c r="DZ330" s="19">
        <f t="shared" si="224"/>
        <v>152</v>
      </c>
      <c r="EA330" s="19">
        <f t="shared" si="225"/>
        <v>16</v>
      </c>
      <c r="EB330" s="45">
        <f t="shared" si="226"/>
        <v>4</v>
      </c>
      <c r="EC330" s="46">
        <f t="shared" si="227"/>
        <v>152.5</v>
      </c>
      <c r="ED330" s="19">
        <f t="shared" si="228"/>
        <v>0</v>
      </c>
      <c r="EE330" s="19">
        <f t="shared" si="229"/>
        <v>0</v>
      </c>
      <c r="EF330" s="19">
        <f t="shared" si="230"/>
        <v>0</v>
      </c>
      <c r="EG330" s="19">
        <f t="shared" si="231"/>
        <v>0</v>
      </c>
    </row>
    <row r="331" customFormat="1" hidden="1" customHeight="1" spans="1:137">
      <c r="A331" s="32">
        <f t="shared" si="232"/>
        <v>329</v>
      </c>
      <c r="B331" s="31" t="s">
        <v>606</v>
      </c>
      <c r="C331" s="32" t="s">
        <v>592</v>
      </c>
      <c r="D331" s="33" t="s">
        <v>593</v>
      </c>
      <c r="E331" s="33" t="s">
        <v>594</v>
      </c>
      <c r="F331" s="33" t="s">
        <v>315</v>
      </c>
      <c r="G331" s="68">
        <v>45530</v>
      </c>
      <c r="H331" s="59">
        <v>45530</v>
      </c>
      <c r="I331" s="59">
        <v>45658</v>
      </c>
      <c r="J331" s="19">
        <v>0</v>
      </c>
      <c r="K331" s="19">
        <v>1.5</v>
      </c>
      <c r="L331" s="19">
        <v>1.5</v>
      </c>
      <c r="M331" s="73">
        <f t="shared" si="220"/>
        <v>0</v>
      </c>
      <c r="N331" s="19"/>
      <c r="O331" s="38"/>
      <c r="P331" s="39"/>
      <c r="Q331" s="19"/>
      <c r="R331" s="19"/>
      <c r="S331" s="19">
        <v>8</v>
      </c>
      <c r="T331" s="19"/>
      <c r="U331" s="19">
        <v>8</v>
      </c>
      <c r="V331" s="19"/>
      <c r="W331" s="40"/>
      <c r="X331" s="19"/>
      <c r="Y331" s="39"/>
      <c r="Z331" s="19"/>
      <c r="AA331" s="19"/>
      <c r="AB331" s="19"/>
      <c r="AC331" s="19"/>
      <c r="AD331" s="19"/>
      <c r="AE331" s="19"/>
      <c r="AF331" s="40"/>
      <c r="AG331" s="41">
        <f t="shared" si="217"/>
        <v>0</v>
      </c>
      <c r="AH331" s="41">
        <f t="shared" si="218"/>
        <v>0</v>
      </c>
      <c r="AI331" s="41">
        <f t="shared" si="219"/>
        <v>0</v>
      </c>
      <c r="AJ331" s="19">
        <v>1</v>
      </c>
      <c r="AK331" s="19"/>
      <c r="AL331" s="19"/>
      <c r="AM331" s="19"/>
      <c r="AN331" s="19"/>
      <c r="AO331" s="19"/>
      <c r="AP331" s="19"/>
      <c r="AQ331" s="19"/>
      <c r="AR331" s="40"/>
      <c r="AS331" s="19"/>
      <c r="AT331" s="19"/>
      <c r="AU331" s="19"/>
      <c r="AV331" s="19"/>
      <c r="AW331" s="19"/>
      <c r="AX331" s="19"/>
      <c r="AY331" s="19"/>
      <c r="AZ331" s="19"/>
      <c r="BA331" s="40"/>
      <c r="BB331" s="19"/>
      <c r="BC331" s="19"/>
      <c r="BD331" s="19"/>
      <c r="BE331" s="19"/>
      <c r="BF331" s="19"/>
      <c r="BG331" s="19"/>
      <c r="BH331" s="19"/>
      <c r="BI331" s="19"/>
      <c r="BJ331" s="40"/>
      <c r="BK331" s="19"/>
      <c r="BL331" s="19"/>
      <c r="BM331" s="19"/>
      <c r="BN331" s="19"/>
      <c r="BO331" s="19"/>
      <c r="BP331" s="19"/>
      <c r="BQ331" s="19">
        <v>16</v>
      </c>
      <c r="BR331" s="19"/>
      <c r="BS331" s="40"/>
      <c r="BT331" s="19"/>
      <c r="BU331" s="19"/>
      <c r="BV331" s="19"/>
      <c r="BW331" s="19"/>
      <c r="BX331" s="19"/>
      <c r="BY331" s="19"/>
      <c r="BZ331" s="19"/>
      <c r="CA331" s="19"/>
      <c r="CB331" s="40"/>
      <c r="CC331" s="19"/>
      <c r="CD331" s="19"/>
      <c r="CE331" s="19"/>
      <c r="CF331" s="19"/>
      <c r="CG331" s="19"/>
      <c r="CH331" s="19"/>
      <c r="CI331" s="19"/>
      <c r="CJ331" s="19"/>
      <c r="CK331" s="40"/>
      <c r="CL331" s="19"/>
      <c r="CM331" s="19"/>
      <c r="CN331" s="19"/>
      <c r="CO331" s="19"/>
      <c r="CP331" s="19"/>
      <c r="CQ331" s="19"/>
      <c r="CR331" s="19"/>
      <c r="CS331" s="19"/>
      <c r="CT331" s="40"/>
      <c r="CU331" s="19"/>
      <c r="CV331" s="19"/>
      <c r="CW331" s="19"/>
      <c r="CX331" s="19"/>
      <c r="CY331" s="19"/>
      <c r="CZ331" s="19"/>
      <c r="DA331" s="19"/>
      <c r="DB331" s="19"/>
      <c r="DC331" s="19"/>
      <c r="DD331" s="40"/>
      <c r="DE331" s="19"/>
      <c r="DF331" s="19"/>
      <c r="DG331" s="19"/>
      <c r="DH331" s="19"/>
      <c r="DI331" s="19"/>
      <c r="DJ331" s="19"/>
      <c r="DK331" s="19"/>
      <c r="DL331" s="19"/>
      <c r="DM331" s="40"/>
      <c r="DN331" s="19"/>
      <c r="DO331" s="19"/>
      <c r="DP331" s="19"/>
      <c r="DQ331" s="19"/>
      <c r="DR331" s="19"/>
      <c r="DS331" s="19"/>
      <c r="DT331" s="19"/>
      <c r="DU331" s="19"/>
      <c r="DV331" s="40"/>
      <c r="DW331" s="74">
        <f ca="1" t="shared" si="221"/>
        <v>5.05</v>
      </c>
      <c r="DX331" s="44">
        <f t="shared" si="222"/>
        <v>1</v>
      </c>
      <c r="DY331" s="44">
        <f ca="1" t="shared" si="223"/>
        <v>4.05</v>
      </c>
      <c r="DZ331" s="19">
        <f t="shared" si="224"/>
        <v>24</v>
      </c>
      <c r="EA331" s="19">
        <f t="shared" si="225"/>
        <v>8</v>
      </c>
      <c r="EB331" s="45">
        <f t="shared" si="226"/>
        <v>16</v>
      </c>
      <c r="EC331" s="46">
        <f t="shared" si="227"/>
        <v>0</v>
      </c>
      <c r="ED331" s="19">
        <f t="shared" si="228"/>
        <v>0</v>
      </c>
      <c r="EE331" s="19">
        <f t="shared" si="229"/>
        <v>0</v>
      </c>
      <c r="EF331" s="19">
        <f t="shared" si="230"/>
        <v>0</v>
      </c>
      <c r="EG331" s="19">
        <f t="shared" si="231"/>
        <v>0</v>
      </c>
    </row>
    <row r="332" customFormat="1" hidden="1" customHeight="1" spans="1:137">
      <c r="A332" s="32">
        <f t="shared" si="232"/>
        <v>330</v>
      </c>
      <c r="B332" s="31" t="s">
        <v>607</v>
      </c>
      <c r="C332" s="32" t="s">
        <v>351</v>
      </c>
      <c r="D332" s="33" t="s">
        <v>357</v>
      </c>
      <c r="E332" s="33" t="s">
        <v>358</v>
      </c>
      <c r="F332" s="33" t="s">
        <v>298</v>
      </c>
      <c r="G332" s="68">
        <v>45531</v>
      </c>
      <c r="H332" s="59">
        <v>45531</v>
      </c>
      <c r="I332" s="59">
        <v>45658</v>
      </c>
      <c r="J332" s="19">
        <v>0</v>
      </c>
      <c r="K332" s="19">
        <v>1.5</v>
      </c>
      <c r="L332" s="19">
        <v>0</v>
      </c>
      <c r="M332" s="73">
        <f t="shared" si="220"/>
        <v>1.5</v>
      </c>
      <c r="N332" s="19"/>
      <c r="O332" s="38">
        <v>2</v>
      </c>
      <c r="P332" s="39"/>
      <c r="Q332" s="19"/>
      <c r="R332" s="19"/>
      <c r="S332" s="19"/>
      <c r="T332" s="19">
        <v>8</v>
      </c>
      <c r="U332" s="19"/>
      <c r="V332" s="19"/>
      <c r="W332" s="40"/>
      <c r="X332" s="19">
        <v>0.5</v>
      </c>
      <c r="Y332" s="39"/>
      <c r="Z332" s="19"/>
      <c r="AA332" s="19"/>
      <c r="AB332" s="19"/>
      <c r="AC332" s="19"/>
      <c r="AD332" s="19"/>
      <c r="AE332" s="19"/>
      <c r="AF332" s="40"/>
      <c r="AG332" s="41">
        <f t="shared" si="217"/>
        <v>2.5</v>
      </c>
      <c r="AH332" s="41">
        <f t="shared" si="218"/>
        <v>-1</v>
      </c>
      <c r="AI332" s="41">
        <f t="shared" si="219"/>
        <v>-1</v>
      </c>
      <c r="AJ332" s="19"/>
      <c r="AK332" s="19"/>
      <c r="AL332" s="19"/>
      <c r="AM332" s="19"/>
      <c r="AN332" s="19"/>
      <c r="AO332" s="19"/>
      <c r="AP332" s="19"/>
      <c r="AQ332" s="19"/>
      <c r="AR332" s="40"/>
      <c r="AS332" s="19"/>
      <c r="AT332" s="19"/>
      <c r="AU332" s="19"/>
      <c r="AV332" s="19"/>
      <c r="AW332" s="19"/>
      <c r="AX332" s="19"/>
      <c r="AY332" s="19"/>
      <c r="AZ332" s="19"/>
      <c r="BA332" s="40"/>
      <c r="BB332" s="19"/>
      <c r="BC332" s="19"/>
      <c r="BD332" s="19"/>
      <c r="BE332" s="19"/>
      <c r="BF332" s="19"/>
      <c r="BG332" s="19"/>
      <c r="BH332" s="19"/>
      <c r="BI332" s="19"/>
      <c r="BJ332" s="40"/>
      <c r="BK332" s="19"/>
      <c r="BL332" s="19"/>
      <c r="BM332" s="19"/>
      <c r="BN332" s="19"/>
      <c r="BO332" s="19"/>
      <c r="BP332" s="19">
        <v>8</v>
      </c>
      <c r="BQ332" s="19"/>
      <c r="BR332" s="19"/>
      <c r="BS332" s="40"/>
      <c r="BT332" s="19">
        <v>4</v>
      </c>
      <c r="BU332" s="19"/>
      <c r="BV332" s="19"/>
      <c r="BW332" s="19"/>
      <c r="BX332" s="19">
        <v>8</v>
      </c>
      <c r="BY332" s="19">
        <v>8</v>
      </c>
      <c r="BZ332" s="19">
        <v>8</v>
      </c>
      <c r="CA332" s="19"/>
      <c r="CB332" s="40"/>
      <c r="CC332" s="19"/>
      <c r="CD332" s="19"/>
      <c r="CE332" s="19"/>
      <c r="CF332" s="19"/>
      <c r="CG332" s="19"/>
      <c r="CH332" s="19">
        <v>8</v>
      </c>
      <c r="CI332" s="19"/>
      <c r="CJ332" s="19"/>
      <c r="CK332" s="40"/>
      <c r="CL332" s="19"/>
      <c r="CM332" s="19"/>
      <c r="CN332" s="19"/>
      <c r="CO332" s="19"/>
      <c r="CP332" s="19"/>
      <c r="CQ332" s="19"/>
      <c r="CR332" s="19"/>
      <c r="CS332" s="19"/>
      <c r="CT332" s="40"/>
      <c r="CU332" s="19"/>
      <c r="CV332" s="19"/>
      <c r="CW332" s="19"/>
      <c r="CX332" s="19"/>
      <c r="CY332" s="19"/>
      <c r="CZ332" s="19"/>
      <c r="DA332" s="19"/>
      <c r="DB332" s="19"/>
      <c r="DC332" s="19"/>
      <c r="DD332" s="40"/>
      <c r="DE332" s="19"/>
      <c r="DF332" s="19"/>
      <c r="DG332" s="19"/>
      <c r="DH332" s="19"/>
      <c r="DI332" s="19"/>
      <c r="DJ332" s="19"/>
      <c r="DK332" s="19"/>
      <c r="DL332" s="19"/>
      <c r="DM332" s="40"/>
      <c r="DN332" s="19"/>
      <c r="DO332" s="19"/>
      <c r="DP332" s="19"/>
      <c r="DQ332" s="19"/>
      <c r="DR332" s="19"/>
      <c r="DS332" s="19"/>
      <c r="DT332" s="19"/>
      <c r="DU332" s="19"/>
      <c r="DV332" s="40"/>
      <c r="DW332" s="74">
        <f ca="1" t="shared" si="221"/>
        <v>5.05</v>
      </c>
      <c r="DX332" s="44">
        <f t="shared" si="222"/>
        <v>5</v>
      </c>
      <c r="DY332" s="44">
        <f ca="1" t="shared" si="223"/>
        <v>0.0499999999999998</v>
      </c>
      <c r="DZ332" s="19">
        <f t="shared" si="224"/>
        <v>40</v>
      </c>
      <c r="EA332" s="19">
        <f t="shared" si="225"/>
        <v>8</v>
      </c>
      <c r="EB332" s="45">
        <f t="shared" si="226"/>
        <v>0</v>
      </c>
      <c r="EC332" s="46">
        <f t="shared" si="227"/>
        <v>32</v>
      </c>
      <c r="ED332" s="19">
        <f t="shared" si="228"/>
        <v>0</v>
      </c>
      <c r="EE332" s="19">
        <f t="shared" si="229"/>
        <v>0</v>
      </c>
      <c r="EF332" s="19">
        <f t="shared" si="230"/>
        <v>0</v>
      </c>
      <c r="EG332" s="19">
        <f t="shared" si="231"/>
        <v>0</v>
      </c>
    </row>
    <row r="333" customFormat="1" hidden="1" customHeight="1" spans="1:137">
      <c r="A333" s="32">
        <f t="shared" si="232"/>
        <v>331</v>
      </c>
      <c r="B333" s="31" t="s">
        <v>608</v>
      </c>
      <c r="C333" s="32" t="s">
        <v>52</v>
      </c>
      <c r="D333" s="33" t="s">
        <v>110</v>
      </c>
      <c r="E333" s="33" t="s">
        <v>115</v>
      </c>
      <c r="F333" s="33" t="s">
        <v>134</v>
      </c>
      <c r="G333" s="68">
        <v>45532</v>
      </c>
      <c r="H333" s="59">
        <v>45532</v>
      </c>
      <c r="I333" s="59">
        <v>45658</v>
      </c>
      <c r="J333" s="19">
        <v>8</v>
      </c>
      <c r="K333" s="19">
        <v>1.5</v>
      </c>
      <c r="L333" s="19">
        <v>0</v>
      </c>
      <c r="M333" s="73">
        <f t="shared" si="220"/>
        <v>1.5</v>
      </c>
      <c r="N333" s="19"/>
      <c r="O333" s="38">
        <v>4</v>
      </c>
      <c r="P333" s="39"/>
      <c r="Q333" s="19"/>
      <c r="R333" s="19"/>
      <c r="S333" s="19">
        <v>8</v>
      </c>
      <c r="T333" s="19"/>
      <c r="U333" s="19"/>
      <c r="V333" s="19"/>
      <c r="W333" s="40"/>
      <c r="X333" s="19"/>
      <c r="Y333" s="39"/>
      <c r="Z333" s="19"/>
      <c r="AA333" s="19"/>
      <c r="AB333" s="19"/>
      <c r="AC333" s="19"/>
      <c r="AD333" s="19"/>
      <c r="AE333" s="19"/>
      <c r="AF333" s="40"/>
      <c r="AG333" s="41">
        <f t="shared" si="217"/>
        <v>4</v>
      </c>
      <c r="AH333" s="41">
        <f t="shared" si="218"/>
        <v>-2.5</v>
      </c>
      <c r="AI333" s="41">
        <f t="shared" si="219"/>
        <v>-2.5</v>
      </c>
      <c r="AJ333" s="19"/>
      <c r="AK333" s="19"/>
      <c r="AL333" s="19"/>
      <c r="AM333" s="19"/>
      <c r="AN333" s="19"/>
      <c r="AO333" s="19"/>
      <c r="AP333" s="19">
        <v>8.5</v>
      </c>
      <c r="AQ333" s="19"/>
      <c r="AR333" s="40"/>
      <c r="AS333" s="19"/>
      <c r="AT333" s="19"/>
      <c r="AU333" s="19"/>
      <c r="AV333" s="19"/>
      <c r="AW333" s="19">
        <v>8</v>
      </c>
      <c r="AX333" s="19"/>
      <c r="AY333" s="19"/>
      <c r="AZ333" s="19"/>
      <c r="BA333" s="40"/>
      <c r="BB333" s="19"/>
      <c r="BC333" s="19"/>
      <c r="BD333" s="19"/>
      <c r="BE333" s="19"/>
      <c r="BF333" s="19"/>
      <c r="BG333" s="19"/>
      <c r="BH333" s="19"/>
      <c r="BI333" s="19"/>
      <c r="BJ333" s="40"/>
      <c r="BK333" s="19"/>
      <c r="BL333" s="19"/>
      <c r="BM333" s="19"/>
      <c r="BN333" s="19"/>
      <c r="BO333" s="19"/>
      <c r="BP333" s="19"/>
      <c r="BQ333" s="19"/>
      <c r="BR333" s="19"/>
      <c r="BS333" s="40"/>
      <c r="BT333" s="19"/>
      <c r="BU333" s="19"/>
      <c r="BV333" s="19"/>
      <c r="BW333" s="19"/>
      <c r="BX333" s="19"/>
      <c r="BY333" s="19"/>
      <c r="BZ333" s="19"/>
      <c r="CA333" s="19"/>
      <c r="CB333" s="40"/>
      <c r="CC333" s="19"/>
      <c r="CD333" s="19"/>
      <c r="CE333" s="19"/>
      <c r="CF333" s="19"/>
      <c r="CG333" s="19"/>
      <c r="CH333" s="19">
        <v>8</v>
      </c>
      <c r="CI333" s="19"/>
      <c r="CJ333" s="19"/>
      <c r="CK333" s="40"/>
      <c r="CL333" s="19">
        <v>2</v>
      </c>
      <c r="CM333" s="19"/>
      <c r="CN333" s="19"/>
      <c r="CO333" s="19"/>
      <c r="CP333" s="19">
        <v>8</v>
      </c>
      <c r="CQ333" s="19"/>
      <c r="CR333" s="19">
        <v>8</v>
      </c>
      <c r="CS333" s="19"/>
      <c r="CT333" s="40"/>
      <c r="CU333" s="19"/>
      <c r="CV333" s="19"/>
      <c r="CW333" s="19"/>
      <c r="CX333" s="19"/>
      <c r="CY333" s="19"/>
      <c r="CZ333" s="19"/>
      <c r="DA333" s="19"/>
      <c r="DB333" s="19"/>
      <c r="DC333" s="19"/>
      <c r="DD333" s="40"/>
      <c r="DE333" s="19"/>
      <c r="DF333" s="19"/>
      <c r="DG333" s="19"/>
      <c r="DH333" s="19"/>
      <c r="DI333" s="19"/>
      <c r="DJ333" s="19">
        <v>16</v>
      </c>
      <c r="DK333" s="19"/>
      <c r="DL333" s="19"/>
      <c r="DM333" s="40"/>
      <c r="DN333" s="19"/>
      <c r="DO333" s="19"/>
      <c r="DP333" s="19"/>
      <c r="DQ333" s="19"/>
      <c r="DR333" s="19"/>
      <c r="DS333" s="19">
        <v>21</v>
      </c>
      <c r="DT333" s="19"/>
      <c r="DU333" s="19"/>
      <c r="DV333" s="40"/>
      <c r="DW333" s="74">
        <f ca="1" t="shared" si="221"/>
        <v>5.05</v>
      </c>
      <c r="DX333" s="44">
        <f t="shared" si="222"/>
        <v>4.5</v>
      </c>
      <c r="DY333" s="44">
        <f ca="1" t="shared" si="223"/>
        <v>0.55</v>
      </c>
      <c r="DZ333" s="19">
        <f t="shared" si="224"/>
        <v>61.5</v>
      </c>
      <c r="EA333" s="19">
        <f t="shared" si="225"/>
        <v>24</v>
      </c>
      <c r="EB333" s="45">
        <f t="shared" si="226"/>
        <v>0.5</v>
      </c>
      <c r="EC333" s="46">
        <f t="shared" si="227"/>
        <v>45</v>
      </c>
      <c r="ED333" s="19">
        <f t="shared" si="228"/>
        <v>0</v>
      </c>
      <c r="EE333" s="19">
        <f t="shared" si="229"/>
        <v>0</v>
      </c>
      <c r="EF333" s="19">
        <f t="shared" si="230"/>
        <v>0</v>
      </c>
      <c r="EG333" s="19">
        <f t="shared" si="231"/>
        <v>0</v>
      </c>
    </row>
    <row r="334" customFormat="1" hidden="1" customHeight="1" spans="1:137">
      <c r="A334" s="32">
        <f t="shared" si="232"/>
        <v>332</v>
      </c>
      <c r="B334" s="31" t="s">
        <v>609</v>
      </c>
      <c r="C334" s="32" t="s">
        <v>351</v>
      </c>
      <c r="D334" s="33" t="s">
        <v>357</v>
      </c>
      <c r="E334" s="33" t="s">
        <v>358</v>
      </c>
      <c r="F334" s="33" t="s">
        <v>298</v>
      </c>
      <c r="G334" s="68">
        <v>45537</v>
      </c>
      <c r="H334" s="59">
        <v>45537</v>
      </c>
      <c r="I334" s="59">
        <v>45658</v>
      </c>
      <c r="J334" s="19">
        <v>0</v>
      </c>
      <c r="K334" s="19">
        <v>1.5</v>
      </c>
      <c r="L334" s="19">
        <v>0</v>
      </c>
      <c r="M334" s="73">
        <f t="shared" si="220"/>
        <v>1.5</v>
      </c>
      <c r="N334" s="19"/>
      <c r="O334" s="38">
        <v>1.5</v>
      </c>
      <c r="P334" s="39"/>
      <c r="Q334" s="19"/>
      <c r="R334" s="19"/>
      <c r="S334" s="19">
        <v>8</v>
      </c>
      <c r="T334" s="19"/>
      <c r="U334" s="19">
        <v>8</v>
      </c>
      <c r="V334" s="19"/>
      <c r="W334" s="40"/>
      <c r="X334" s="19"/>
      <c r="Y334" s="39"/>
      <c r="Z334" s="19"/>
      <c r="AA334" s="19"/>
      <c r="AB334" s="19"/>
      <c r="AC334" s="19"/>
      <c r="AD334" s="19"/>
      <c r="AE334" s="19"/>
      <c r="AF334" s="40"/>
      <c r="AG334" s="41">
        <f t="shared" si="217"/>
        <v>1.5</v>
      </c>
      <c r="AH334" s="41">
        <f t="shared" si="218"/>
        <v>0</v>
      </c>
      <c r="AI334" s="41">
        <f t="shared" si="219"/>
        <v>0</v>
      </c>
      <c r="AJ334" s="19"/>
      <c r="AK334" s="19"/>
      <c r="AL334" s="19"/>
      <c r="AM334" s="19"/>
      <c r="AN334" s="19"/>
      <c r="AO334" s="19"/>
      <c r="AP334" s="19"/>
      <c r="AQ334" s="19"/>
      <c r="AR334" s="40"/>
      <c r="AS334" s="19"/>
      <c r="AT334" s="19"/>
      <c r="AU334" s="19">
        <v>1</v>
      </c>
      <c r="AV334" s="19"/>
      <c r="AW334" s="19"/>
      <c r="AX334" s="19"/>
      <c r="AY334" s="19"/>
      <c r="AZ334" s="19"/>
      <c r="BA334" s="40"/>
      <c r="BB334" s="19"/>
      <c r="BC334" s="19"/>
      <c r="BD334" s="19"/>
      <c r="BE334" s="19"/>
      <c r="BF334" s="19"/>
      <c r="BG334" s="19"/>
      <c r="BH334" s="19"/>
      <c r="BI334" s="19"/>
      <c r="BJ334" s="40"/>
      <c r="BK334" s="19">
        <v>0.5</v>
      </c>
      <c r="BL334" s="19"/>
      <c r="BM334" s="19"/>
      <c r="BN334" s="19"/>
      <c r="BO334" s="19"/>
      <c r="BP334" s="19"/>
      <c r="BQ334" s="19"/>
      <c r="BR334" s="19"/>
      <c r="BS334" s="40"/>
      <c r="BT334" s="19">
        <v>1</v>
      </c>
      <c r="BU334" s="19"/>
      <c r="BV334" s="19"/>
      <c r="BW334" s="19"/>
      <c r="BX334" s="19"/>
      <c r="BY334" s="19"/>
      <c r="BZ334" s="19"/>
      <c r="CA334" s="19"/>
      <c r="CB334" s="40"/>
      <c r="CC334" s="19"/>
      <c r="CD334" s="19"/>
      <c r="CE334" s="19"/>
      <c r="CF334" s="19"/>
      <c r="CG334" s="19"/>
      <c r="CH334" s="19"/>
      <c r="CI334" s="19"/>
      <c r="CJ334" s="19"/>
      <c r="CK334" s="40"/>
      <c r="CL334" s="19">
        <v>1.5</v>
      </c>
      <c r="CM334" s="19"/>
      <c r="CN334" s="19"/>
      <c r="CO334" s="19"/>
      <c r="CP334" s="19"/>
      <c r="CQ334" s="19"/>
      <c r="CR334" s="19"/>
      <c r="CS334" s="19"/>
      <c r="CT334" s="40"/>
      <c r="CU334" s="19"/>
      <c r="CV334" s="19"/>
      <c r="CW334" s="19"/>
      <c r="CX334" s="19"/>
      <c r="CY334" s="19"/>
      <c r="CZ334" s="19"/>
      <c r="DA334" s="19"/>
      <c r="DB334" s="19"/>
      <c r="DC334" s="19"/>
      <c r="DD334" s="40"/>
      <c r="DE334" s="19"/>
      <c r="DF334" s="19"/>
      <c r="DG334" s="19"/>
      <c r="DH334" s="19"/>
      <c r="DI334" s="19"/>
      <c r="DJ334" s="19"/>
      <c r="DK334" s="19"/>
      <c r="DL334" s="19"/>
      <c r="DM334" s="40"/>
      <c r="DN334" s="19">
        <v>1</v>
      </c>
      <c r="DO334" s="19"/>
      <c r="DP334" s="19"/>
      <c r="DQ334" s="19"/>
      <c r="DR334" s="19"/>
      <c r="DS334" s="19"/>
      <c r="DT334" s="19"/>
      <c r="DU334" s="19"/>
      <c r="DV334" s="40"/>
      <c r="DW334" s="74">
        <f ca="1" t="shared" si="221"/>
        <v>5.05</v>
      </c>
      <c r="DX334" s="44">
        <f t="shared" si="222"/>
        <v>4</v>
      </c>
      <c r="DY334" s="44">
        <f ca="1" t="shared" si="223"/>
        <v>1.05</v>
      </c>
      <c r="DZ334" s="19">
        <f t="shared" si="224"/>
        <v>8</v>
      </c>
      <c r="EA334" s="19">
        <f t="shared" si="225"/>
        <v>8</v>
      </c>
      <c r="EB334" s="45">
        <f t="shared" si="226"/>
        <v>0</v>
      </c>
      <c r="EC334" s="46">
        <f t="shared" si="227"/>
        <v>0</v>
      </c>
      <c r="ED334" s="19">
        <f t="shared" si="228"/>
        <v>0</v>
      </c>
      <c r="EE334" s="19">
        <f t="shared" si="229"/>
        <v>1</v>
      </c>
      <c r="EF334" s="19">
        <f t="shared" si="230"/>
        <v>0</v>
      </c>
      <c r="EG334" s="19">
        <f t="shared" si="231"/>
        <v>0</v>
      </c>
    </row>
    <row r="335" customFormat="1" hidden="1" customHeight="1" spans="1:137">
      <c r="A335" s="32">
        <f t="shared" si="232"/>
        <v>333</v>
      </c>
      <c r="B335" s="31" t="s">
        <v>610</v>
      </c>
      <c r="C335" s="32" t="s">
        <v>52</v>
      </c>
      <c r="D335" s="33" t="s">
        <v>250</v>
      </c>
      <c r="E335" s="33" t="s">
        <v>269</v>
      </c>
      <c r="F335" s="33" t="s">
        <v>315</v>
      </c>
      <c r="G335" s="68">
        <v>45537</v>
      </c>
      <c r="H335" s="59">
        <v>45537</v>
      </c>
      <c r="I335" s="59">
        <v>45658</v>
      </c>
      <c r="J335" s="19">
        <v>0</v>
      </c>
      <c r="K335" s="19">
        <v>1.5</v>
      </c>
      <c r="L335" s="19">
        <v>0</v>
      </c>
      <c r="M335" s="73">
        <f t="shared" si="220"/>
        <v>1.5</v>
      </c>
      <c r="N335" s="19"/>
      <c r="O335" s="38">
        <v>2</v>
      </c>
      <c r="P335" s="39"/>
      <c r="Q335" s="19"/>
      <c r="R335" s="19"/>
      <c r="S335" s="19">
        <v>8</v>
      </c>
      <c r="T335" s="19"/>
      <c r="U335" s="19">
        <v>8</v>
      </c>
      <c r="V335" s="19"/>
      <c r="W335" s="40"/>
      <c r="X335" s="19"/>
      <c r="Y335" s="39"/>
      <c r="Z335" s="19"/>
      <c r="AA335" s="19"/>
      <c r="AB335" s="19"/>
      <c r="AC335" s="19"/>
      <c r="AD335" s="19"/>
      <c r="AE335" s="19"/>
      <c r="AF335" s="40"/>
      <c r="AG335" s="41">
        <f t="shared" si="217"/>
        <v>2</v>
      </c>
      <c r="AH335" s="41">
        <f t="shared" si="218"/>
        <v>-0.5</v>
      </c>
      <c r="AI335" s="41">
        <f t="shared" si="219"/>
        <v>-0.5</v>
      </c>
      <c r="AJ335" s="19"/>
      <c r="AK335" s="19"/>
      <c r="AL335" s="19"/>
      <c r="AM335" s="19"/>
      <c r="AN335" s="19">
        <v>16</v>
      </c>
      <c r="AO335" s="19"/>
      <c r="AP335" s="19">
        <v>16</v>
      </c>
      <c r="AQ335" s="19"/>
      <c r="AR335" s="40"/>
      <c r="AS335" s="19"/>
      <c r="AT335" s="19"/>
      <c r="AU335" s="19"/>
      <c r="AV335" s="19"/>
      <c r="AW335" s="19">
        <v>16</v>
      </c>
      <c r="AX335" s="19"/>
      <c r="AY335" s="19">
        <v>16</v>
      </c>
      <c r="AZ335" s="19"/>
      <c r="BA335" s="40"/>
      <c r="BB335" s="19">
        <v>1</v>
      </c>
      <c r="BC335" s="19"/>
      <c r="BD335" s="19"/>
      <c r="BE335" s="19"/>
      <c r="BF335" s="19"/>
      <c r="BG335" s="19"/>
      <c r="BH335" s="19"/>
      <c r="BI335" s="19"/>
      <c r="BJ335" s="40"/>
      <c r="BK335" s="19"/>
      <c r="BL335" s="19"/>
      <c r="BM335" s="19"/>
      <c r="BN335" s="19"/>
      <c r="BO335" s="19">
        <v>8</v>
      </c>
      <c r="BP335" s="19"/>
      <c r="BQ335" s="19">
        <v>8</v>
      </c>
      <c r="BR335" s="19"/>
      <c r="BS335" s="40"/>
      <c r="BT335" s="19">
        <v>3</v>
      </c>
      <c r="BU335" s="19"/>
      <c r="BV335" s="19"/>
      <c r="BW335" s="19"/>
      <c r="BX335" s="19">
        <v>16</v>
      </c>
      <c r="BY335" s="19"/>
      <c r="BZ335" s="19">
        <v>16</v>
      </c>
      <c r="CA335" s="19"/>
      <c r="CB335" s="40"/>
      <c r="CC335" s="19"/>
      <c r="CD335" s="19"/>
      <c r="CE335" s="19"/>
      <c r="CF335" s="19"/>
      <c r="CG335" s="19">
        <v>8</v>
      </c>
      <c r="CH335" s="19"/>
      <c r="CI335" s="19">
        <v>8</v>
      </c>
      <c r="CJ335" s="19"/>
      <c r="CK335" s="40"/>
      <c r="CL335" s="19"/>
      <c r="CM335" s="19"/>
      <c r="CN335" s="19"/>
      <c r="CO335" s="19"/>
      <c r="CP335" s="19">
        <v>8</v>
      </c>
      <c r="CQ335" s="19"/>
      <c r="CR335" s="19">
        <v>8</v>
      </c>
      <c r="CS335" s="19"/>
      <c r="CT335" s="40"/>
      <c r="CU335" s="19"/>
      <c r="CV335" s="19"/>
      <c r="CW335" s="19"/>
      <c r="CX335" s="19"/>
      <c r="CY335" s="19"/>
      <c r="CZ335" s="19" t="s">
        <v>60</v>
      </c>
      <c r="DA335" s="19"/>
      <c r="DB335" s="19">
        <v>8</v>
      </c>
      <c r="DC335" s="19"/>
      <c r="DD335" s="40"/>
      <c r="DE335" s="19"/>
      <c r="DF335" s="19"/>
      <c r="DG335" s="19"/>
      <c r="DH335" s="19"/>
      <c r="DI335" s="19"/>
      <c r="DJ335" s="19"/>
      <c r="DK335" s="19"/>
      <c r="DL335" s="19"/>
      <c r="DM335" s="40"/>
      <c r="DN335" s="19"/>
      <c r="DO335" s="19"/>
      <c r="DP335" s="19">
        <v>1</v>
      </c>
      <c r="DQ335" s="19"/>
      <c r="DR335" s="19"/>
      <c r="DS335" s="19"/>
      <c r="DT335" s="19"/>
      <c r="DU335" s="19"/>
      <c r="DV335" s="40"/>
      <c r="DW335" s="74">
        <f ca="1" t="shared" si="221"/>
        <v>5.05</v>
      </c>
      <c r="DX335" s="44">
        <f t="shared" si="222"/>
        <v>4.5</v>
      </c>
      <c r="DY335" s="44">
        <f ca="1" t="shared" si="223"/>
        <v>0.55</v>
      </c>
      <c r="DZ335" s="19">
        <f t="shared" si="224"/>
        <v>88</v>
      </c>
      <c r="EA335" s="19">
        <f t="shared" si="225"/>
        <v>88</v>
      </c>
      <c r="EB335" s="45">
        <f t="shared" si="226"/>
        <v>0</v>
      </c>
      <c r="EC335" s="46">
        <f t="shared" si="227"/>
        <v>0</v>
      </c>
      <c r="ED335" s="19">
        <f t="shared" si="228"/>
        <v>0</v>
      </c>
      <c r="EE335" s="19">
        <f t="shared" si="229"/>
        <v>1</v>
      </c>
      <c r="EF335" s="19">
        <f t="shared" si="230"/>
        <v>0</v>
      </c>
      <c r="EG335" s="19">
        <f t="shared" si="231"/>
        <v>0</v>
      </c>
    </row>
    <row r="336" customFormat="1" hidden="1" customHeight="1" spans="1:137">
      <c r="A336" s="32">
        <f t="shared" si="232"/>
        <v>334</v>
      </c>
      <c r="B336" s="31" t="s">
        <v>611</v>
      </c>
      <c r="C336" s="32" t="s">
        <v>404</v>
      </c>
      <c r="D336" s="33" t="s">
        <v>149</v>
      </c>
      <c r="E336" s="33" t="s">
        <v>405</v>
      </c>
      <c r="F336" s="33" t="s">
        <v>134</v>
      </c>
      <c r="G336" s="68">
        <v>45537</v>
      </c>
      <c r="H336" s="59">
        <v>45537</v>
      </c>
      <c r="I336" s="59">
        <v>45658</v>
      </c>
      <c r="J336" s="19">
        <v>0</v>
      </c>
      <c r="K336" s="19">
        <v>1.5</v>
      </c>
      <c r="L336" s="19">
        <v>0</v>
      </c>
      <c r="M336" s="73">
        <f t="shared" si="220"/>
        <v>1.5</v>
      </c>
      <c r="N336" s="19"/>
      <c r="O336" s="38">
        <v>2</v>
      </c>
      <c r="P336" s="39"/>
      <c r="Q336" s="19"/>
      <c r="R336" s="19"/>
      <c r="S336" s="19"/>
      <c r="T336" s="19">
        <v>8</v>
      </c>
      <c r="U336" s="19"/>
      <c r="V336" s="19"/>
      <c r="W336" s="40"/>
      <c r="X336" s="19">
        <v>4</v>
      </c>
      <c r="Y336" s="39"/>
      <c r="Z336" s="19"/>
      <c r="AA336" s="19"/>
      <c r="AB336" s="19"/>
      <c r="AC336" s="19">
        <v>8</v>
      </c>
      <c r="AD336" s="19"/>
      <c r="AE336" s="19"/>
      <c r="AF336" s="40"/>
      <c r="AG336" s="41">
        <f t="shared" si="217"/>
        <v>6</v>
      </c>
      <c r="AH336" s="41">
        <f t="shared" si="218"/>
        <v>-4.5</v>
      </c>
      <c r="AI336" s="41">
        <f t="shared" si="219"/>
        <v>-4.5</v>
      </c>
      <c r="AJ336" s="19"/>
      <c r="AK336" s="19"/>
      <c r="AL336" s="19"/>
      <c r="AM336" s="19"/>
      <c r="AN336" s="19"/>
      <c r="AO336" s="19"/>
      <c r="AP336" s="19"/>
      <c r="AQ336" s="19"/>
      <c r="AR336" s="40"/>
      <c r="AS336" s="19"/>
      <c r="AT336" s="19">
        <v>1</v>
      </c>
      <c r="AU336" s="19"/>
      <c r="AV336" s="19"/>
      <c r="AW336" s="19"/>
      <c r="AX336" s="19"/>
      <c r="AY336" s="19"/>
      <c r="AZ336" s="19"/>
      <c r="BA336" s="40"/>
      <c r="BB336" s="19"/>
      <c r="BC336" s="19"/>
      <c r="BD336" s="19"/>
      <c r="BE336" s="19"/>
      <c r="BF336" s="19"/>
      <c r="BG336" s="19"/>
      <c r="BH336" s="19"/>
      <c r="BI336" s="19"/>
      <c r="BJ336" s="40"/>
      <c r="BK336" s="19"/>
      <c r="BL336" s="19"/>
      <c r="BM336" s="19"/>
      <c r="BN336" s="19"/>
      <c r="BO336" s="19"/>
      <c r="BP336" s="19">
        <v>12</v>
      </c>
      <c r="BQ336" s="19"/>
      <c r="BR336" s="19"/>
      <c r="BS336" s="40"/>
      <c r="BT336" s="19"/>
      <c r="BU336" s="19"/>
      <c r="BV336" s="19"/>
      <c r="BW336" s="19"/>
      <c r="BX336" s="19"/>
      <c r="BY336" s="19"/>
      <c r="BZ336" s="19"/>
      <c r="CA336" s="19"/>
      <c r="CB336" s="40"/>
      <c r="CC336" s="19"/>
      <c r="CD336" s="19"/>
      <c r="CE336" s="19"/>
      <c r="CF336" s="19"/>
      <c r="CG336" s="19"/>
      <c r="CH336" s="19"/>
      <c r="CI336" s="19"/>
      <c r="CJ336" s="19"/>
      <c r="CK336" s="40"/>
      <c r="CL336" s="19"/>
      <c r="CM336" s="19"/>
      <c r="CN336" s="19"/>
      <c r="CO336" s="19"/>
      <c r="CP336" s="19"/>
      <c r="CQ336" s="19"/>
      <c r="CR336" s="19"/>
      <c r="CS336" s="19"/>
      <c r="CT336" s="40"/>
      <c r="CU336" s="19"/>
      <c r="CV336" s="19"/>
      <c r="CW336" s="19"/>
      <c r="CX336" s="19"/>
      <c r="CY336" s="19"/>
      <c r="CZ336" s="19"/>
      <c r="DA336" s="19"/>
      <c r="DB336" s="19"/>
      <c r="DC336" s="19"/>
      <c r="DD336" s="40"/>
      <c r="DE336" s="19"/>
      <c r="DF336" s="19"/>
      <c r="DG336" s="19"/>
      <c r="DH336" s="19"/>
      <c r="DI336" s="19"/>
      <c r="DJ336" s="19"/>
      <c r="DK336" s="19">
        <v>8</v>
      </c>
      <c r="DL336" s="19"/>
      <c r="DM336" s="40"/>
      <c r="DN336" s="19">
        <v>0.5</v>
      </c>
      <c r="DO336" s="19"/>
      <c r="DP336" s="19"/>
      <c r="DQ336" s="19"/>
      <c r="DR336" s="19">
        <v>8</v>
      </c>
      <c r="DS336" s="19"/>
      <c r="DT336" s="19"/>
      <c r="DU336" s="19"/>
      <c r="DV336" s="40"/>
      <c r="DW336" s="74">
        <f ca="1" t="shared" si="221"/>
        <v>5.05</v>
      </c>
      <c r="DX336" s="44">
        <f t="shared" si="222"/>
        <v>5</v>
      </c>
      <c r="DY336" s="44">
        <f ca="1" t="shared" si="223"/>
        <v>0.0499999999999998</v>
      </c>
      <c r="DZ336" s="19">
        <f t="shared" si="224"/>
        <v>36</v>
      </c>
      <c r="EA336" s="19">
        <f t="shared" si="225"/>
        <v>8</v>
      </c>
      <c r="EB336" s="45">
        <f t="shared" si="226"/>
        <v>0</v>
      </c>
      <c r="EC336" s="46">
        <f t="shared" si="227"/>
        <v>28</v>
      </c>
      <c r="ED336" s="19">
        <f t="shared" si="228"/>
        <v>1</v>
      </c>
      <c r="EE336" s="19">
        <f t="shared" si="229"/>
        <v>0</v>
      </c>
      <c r="EF336" s="19">
        <f t="shared" si="230"/>
        <v>0</v>
      </c>
      <c r="EG336" s="19">
        <f t="shared" si="231"/>
        <v>0</v>
      </c>
    </row>
    <row r="337" customFormat="1" hidden="1" customHeight="1" spans="1:137">
      <c r="A337" s="32">
        <f t="shared" si="232"/>
        <v>335</v>
      </c>
      <c r="B337" s="31" t="s">
        <v>612</v>
      </c>
      <c r="C337" s="32" t="s">
        <v>592</v>
      </c>
      <c r="D337" s="33" t="s">
        <v>593</v>
      </c>
      <c r="E337" s="33" t="s">
        <v>594</v>
      </c>
      <c r="F337" s="33" t="s">
        <v>315</v>
      </c>
      <c r="G337" s="68">
        <v>45540</v>
      </c>
      <c r="H337" s="59">
        <v>45540</v>
      </c>
      <c r="I337" s="59">
        <v>45658</v>
      </c>
      <c r="J337" s="19">
        <v>0</v>
      </c>
      <c r="K337" s="19">
        <v>1.5</v>
      </c>
      <c r="L337" s="19">
        <v>1.5</v>
      </c>
      <c r="M337" s="73">
        <f t="shared" si="220"/>
        <v>0</v>
      </c>
      <c r="N337" s="19"/>
      <c r="O337" s="38">
        <v>2</v>
      </c>
      <c r="P337" s="39"/>
      <c r="Q337" s="19"/>
      <c r="R337" s="19"/>
      <c r="S337" s="19">
        <v>8</v>
      </c>
      <c r="T337" s="19"/>
      <c r="U337" s="19">
        <v>8</v>
      </c>
      <c r="V337" s="19"/>
      <c r="W337" s="40"/>
      <c r="X337" s="19">
        <v>2</v>
      </c>
      <c r="Y337" s="39"/>
      <c r="Z337" s="19"/>
      <c r="AA337" s="19"/>
      <c r="AB337" s="19"/>
      <c r="AC337" s="19"/>
      <c r="AD337" s="19"/>
      <c r="AE337" s="19"/>
      <c r="AF337" s="40"/>
      <c r="AG337" s="41">
        <f t="shared" si="217"/>
        <v>4</v>
      </c>
      <c r="AH337" s="41">
        <f t="shared" si="218"/>
        <v>-4</v>
      </c>
      <c r="AI337" s="41">
        <f t="shared" si="219"/>
        <v>-4</v>
      </c>
      <c r="AJ337" s="19"/>
      <c r="AK337" s="19"/>
      <c r="AL337" s="19"/>
      <c r="AM337" s="19"/>
      <c r="AN337" s="19"/>
      <c r="AO337" s="19"/>
      <c r="AP337" s="19"/>
      <c r="AQ337" s="19"/>
      <c r="AR337" s="40"/>
      <c r="AS337" s="19"/>
      <c r="AT337" s="19"/>
      <c r="AU337" s="19"/>
      <c r="AV337" s="19"/>
      <c r="AW337" s="19"/>
      <c r="AX337" s="19"/>
      <c r="AY337" s="19"/>
      <c r="AZ337" s="19"/>
      <c r="BA337" s="40"/>
      <c r="BB337" s="19"/>
      <c r="BC337" s="19"/>
      <c r="BD337" s="19"/>
      <c r="BE337" s="19"/>
      <c r="BF337" s="19"/>
      <c r="BG337" s="19"/>
      <c r="BH337" s="19"/>
      <c r="BI337" s="19"/>
      <c r="BJ337" s="40"/>
      <c r="BK337" s="19"/>
      <c r="BL337" s="19"/>
      <c r="BM337" s="19"/>
      <c r="BN337" s="19"/>
      <c r="BO337" s="19"/>
      <c r="BP337" s="19"/>
      <c r="BQ337" s="19">
        <v>16</v>
      </c>
      <c r="BR337" s="19"/>
      <c r="BS337" s="40"/>
      <c r="BT337" s="19"/>
      <c r="BU337" s="19"/>
      <c r="BV337" s="19"/>
      <c r="BW337" s="19"/>
      <c r="BX337" s="19"/>
      <c r="BY337" s="19"/>
      <c r="BZ337" s="19"/>
      <c r="CA337" s="19"/>
      <c r="CB337" s="40"/>
      <c r="CC337" s="19">
        <v>1</v>
      </c>
      <c r="CD337" s="19"/>
      <c r="CE337" s="19"/>
      <c r="CF337" s="19"/>
      <c r="CG337" s="19"/>
      <c r="CH337" s="19"/>
      <c r="CI337" s="19"/>
      <c r="CJ337" s="19"/>
      <c r="CK337" s="40"/>
      <c r="CL337" s="19"/>
      <c r="CM337" s="19"/>
      <c r="CN337" s="19"/>
      <c r="CO337" s="19"/>
      <c r="CP337" s="19"/>
      <c r="CQ337" s="19"/>
      <c r="CR337" s="19"/>
      <c r="CS337" s="19"/>
      <c r="CT337" s="40"/>
      <c r="CU337" s="19"/>
      <c r="CV337" s="19"/>
      <c r="CW337" s="19"/>
      <c r="CX337" s="19"/>
      <c r="CY337" s="19"/>
      <c r="CZ337" s="19"/>
      <c r="DA337" s="19"/>
      <c r="DB337" s="19"/>
      <c r="DC337" s="19"/>
      <c r="DD337" s="40"/>
      <c r="DE337" s="19"/>
      <c r="DF337" s="19"/>
      <c r="DG337" s="19"/>
      <c r="DH337" s="19"/>
      <c r="DI337" s="19"/>
      <c r="DJ337" s="19"/>
      <c r="DK337" s="19"/>
      <c r="DL337" s="19"/>
      <c r="DM337" s="40"/>
      <c r="DN337" s="19"/>
      <c r="DO337" s="19"/>
      <c r="DP337" s="19"/>
      <c r="DQ337" s="19"/>
      <c r="DR337" s="19"/>
      <c r="DS337" s="19"/>
      <c r="DT337" s="19"/>
      <c r="DU337" s="19"/>
      <c r="DV337" s="40"/>
      <c r="DW337" s="74">
        <f ca="1" t="shared" si="221"/>
        <v>5.05</v>
      </c>
      <c r="DX337" s="44">
        <f t="shared" si="222"/>
        <v>5</v>
      </c>
      <c r="DY337" s="44">
        <f ca="1" t="shared" si="223"/>
        <v>0.0499999999999998</v>
      </c>
      <c r="DZ337" s="19">
        <f t="shared" si="224"/>
        <v>24</v>
      </c>
      <c r="EA337" s="19">
        <f t="shared" si="225"/>
        <v>8</v>
      </c>
      <c r="EB337" s="45">
        <f t="shared" si="226"/>
        <v>16</v>
      </c>
      <c r="EC337" s="46">
        <f t="shared" si="227"/>
        <v>0</v>
      </c>
      <c r="ED337" s="19">
        <f t="shared" si="228"/>
        <v>0</v>
      </c>
      <c r="EE337" s="19">
        <f t="shared" si="229"/>
        <v>0</v>
      </c>
      <c r="EF337" s="19">
        <f t="shared" si="230"/>
        <v>0</v>
      </c>
      <c r="EG337" s="19">
        <f t="shared" si="231"/>
        <v>0</v>
      </c>
    </row>
    <row r="338" customFormat="1" hidden="1" customHeight="1" spans="1:137">
      <c r="A338" s="32">
        <f t="shared" si="232"/>
        <v>336</v>
      </c>
      <c r="B338" s="31" t="s">
        <v>613</v>
      </c>
      <c r="C338" s="32" t="s">
        <v>391</v>
      </c>
      <c r="D338" s="33" t="s">
        <v>392</v>
      </c>
      <c r="E338" s="33" t="s">
        <v>393</v>
      </c>
      <c r="F338" s="33" t="s">
        <v>315</v>
      </c>
      <c r="G338" s="68">
        <v>45544</v>
      </c>
      <c r="H338" s="59">
        <v>45544</v>
      </c>
      <c r="I338" s="59">
        <v>45658</v>
      </c>
      <c r="J338" s="19">
        <v>0</v>
      </c>
      <c r="K338" s="19">
        <v>1.5</v>
      </c>
      <c r="L338" s="19">
        <v>1</v>
      </c>
      <c r="M338" s="73">
        <f t="shared" si="220"/>
        <v>0.5</v>
      </c>
      <c r="N338" s="19"/>
      <c r="O338" s="38"/>
      <c r="P338" s="39"/>
      <c r="Q338" s="19"/>
      <c r="R338" s="19"/>
      <c r="S338" s="19">
        <v>8</v>
      </c>
      <c r="T338" s="19"/>
      <c r="U338" s="19">
        <v>8</v>
      </c>
      <c r="V338" s="19"/>
      <c r="W338" s="40"/>
      <c r="X338" s="19"/>
      <c r="Y338" s="39">
        <v>3.5</v>
      </c>
      <c r="Z338" s="19"/>
      <c r="AA338" s="19"/>
      <c r="AB338" s="19"/>
      <c r="AC338" s="19"/>
      <c r="AD338" s="19"/>
      <c r="AE338" s="19"/>
      <c r="AF338" s="40"/>
      <c r="AG338" s="41">
        <f t="shared" si="217"/>
        <v>0</v>
      </c>
      <c r="AH338" s="41">
        <f t="shared" si="218"/>
        <v>0.5</v>
      </c>
      <c r="AI338" s="41">
        <f t="shared" si="219"/>
        <v>0</v>
      </c>
      <c r="AJ338" s="19"/>
      <c r="AK338" s="19"/>
      <c r="AL338" s="19"/>
      <c r="AM338" s="19"/>
      <c r="AN338" s="19">
        <v>7.5</v>
      </c>
      <c r="AO338" s="19"/>
      <c r="AP338" s="19">
        <v>7.5</v>
      </c>
      <c r="AQ338" s="19"/>
      <c r="AR338" s="40"/>
      <c r="AS338" s="19"/>
      <c r="AT338" s="19"/>
      <c r="AU338" s="19"/>
      <c r="AV338" s="19"/>
      <c r="AW338" s="19"/>
      <c r="AX338" s="19"/>
      <c r="AY338" s="19"/>
      <c r="AZ338" s="19"/>
      <c r="BA338" s="40"/>
      <c r="BB338" s="19"/>
      <c r="BC338" s="19"/>
      <c r="BD338" s="19"/>
      <c r="BE338" s="19"/>
      <c r="BF338" s="19"/>
      <c r="BG338" s="19"/>
      <c r="BH338" s="19"/>
      <c r="BI338" s="19"/>
      <c r="BJ338" s="40"/>
      <c r="BK338" s="19">
        <v>1</v>
      </c>
      <c r="BL338" s="19"/>
      <c r="BM338" s="19"/>
      <c r="BN338" s="19"/>
      <c r="BO338" s="19"/>
      <c r="BP338" s="19"/>
      <c r="BQ338" s="19"/>
      <c r="BR338" s="19"/>
      <c r="BS338" s="40"/>
      <c r="BT338" s="19">
        <v>1</v>
      </c>
      <c r="BU338" s="19"/>
      <c r="BV338" s="19"/>
      <c r="BW338" s="19"/>
      <c r="BX338" s="19"/>
      <c r="BY338" s="19"/>
      <c r="BZ338" s="19"/>
      <c r="CA338" s="19"/>
      <c r="CB338" s="40"/>
      <c r="CC338" s="19">
        <v>1</v>
      </c>
      <c r="CD338" s="19"/>
      <c r="CE338" s="19"/>
      <c r="CF338" s="19"/>
      <c r="CG338" s="19">
        <v>6</v>
      </c>
      <c r="CH338" s="19"/>
      <c r="CI338" s="19">
        <v>8</v>
      </c>
      <c r="CJ338" s="19"/>
      <c r="CK338" s="40"/>
      <c r="CL338" s="19"/>
      <c r="CM338" s="19"/>
      <c r="CN338" s="19"/>
      <c r="CO338" s="19"/>
      <c r="CP338" s="19">
        <v>8</v>
      </c>
      <c r="CQ338" s="19"/>
      <c r="CR338" s="19">
        <v>8</v>
      </c>
      <c r="CS338" s="19"/>
      <c r="CT338" s="40"/>
      <c r="CU338" s="19"/>
      <c r="CV338" s="19" t="s">
        <v>77</v>
      </c>
      <c r="CW338" s="19"/>
      <c r="CX338" s="19"/>
      <c r="CY338" s="19"/>
      <c r="CZ338" s="19"/>
      <c r="DA338" s="19"/>
      <c r="DB338" s="19"/>
      <c r="DC338" s="19"/>
      <c r="DD338" s="40"/>
      <c r="DE338" s="19"/>
      <c r="DF338" s="19"/>
      <c r="DG338" s="19"/>
      <c r="DH338" s="19"/>
      <c r="DI338" s="19"/>
      <c r="DJ338" s="19"/>
      <c r="DK338" s="19"/>
      <c r="DL338" s="19"/>
      <c r="DM338" s="40"/>
      <c r="DN338" s="19"/>
      <c r="DO338" s="19">
        <v>8</v>
      </c>
      <c r="DP338" s="19">
        <v>2</v>
      </c>
      <c r="DQ338" s="19"/>
      <c r="DR338" s="19">
        <v>10</v>
      </c>
      <c r="DS338" s="19"/>
      <c r="DT338" s="19">
        <v>12</v>
      </c>
      <c r="DU338" s="19"/>
      <c r="DV338" s="40"/>
      <c r="DW338" s="74">
        <f ca="1" t="shared" si="221"/>
        <v>5.05</v>
      </c>
      <c r="DX338" s="44">
        <f t="shared" si="222"/>
        <v>5</v>
      </c>
      <c r="DY338" s="44">
        <f ca="1" t="shared" si="223"/>
        <v>0.0499999999999998</v>
      </c>
      <c r="DZ338" s="19">
        <f t="shared" si="224"/>
        <v>43.5</v>
      </c>
      <c r="EA338" s="19">
        <f t="shared" si="225"/>
        <v>39.5</v>
      </c>
      <c r="EB338" s="45">
        <f t="shared" si="226"/>
        <v>4</v>
      </c>
      <c r="EC338" s="46">
        <f t="shared" si="227"/>
        <v>0</v>
      </c>
      <c r="ED338" s="19">
        <f t="shared" si="228"/>
        <v>11.5</v>
      </c>
      <c r="EE338" s="19">
        <f t="shared" si="229"/>
        <v>2</v>
      </c>
      <c r="EF338" s="19">
        <f t="shared" si="230"/>
        <v>0</v>
      </c>
      <c r="EG338" s="19">
        <f t="shared" si="231"/>
        <v>0</v>
      </c>
    </row>
    <row r="339" customFormat="1" hidden="1" customHeight="1" spans="1:137">
      <c r="A339" s="32">
        <f t="shared" ref="A339:A350" si="233">ROW()-2</f>
        <v>337</v>
      </c>
      <c r="B339" s="31" t="s">
        <v>614</v>
      </c>
      <c r="C339" s="32" t="s">
        <v>52</v>
      </c>
      <c r="D339" s="33" t="s">
        <v>110</v>
      </c>
      <c r="E339" s="33" t="s">
        <v>115</v>
      </c>
      <c r="F339" s="33" t="s">
        <v>128</v>
      </c>
      <c r="G339" s="68">
        <v>45544</v>
      </c>
      <c r="H339" s="59">
        <v>45544</v>
      </c>
      <c r="I339" s="59">
        <v>45658</v>
      </c>
      <c r="J339" s="19">
        <v>16</v>
      </c>
      <c r="K339" s="19">
        <v>1.5</v>
      </c>
      <c r="L339" s="19">
        <v>0</v>
      </c>
      <c r="M339" s="73">
        <f t="shared" si="220"/>
        <v>1.5</v>
      </c>
      <c r="N339" s="19"/>
      <c r="O339" s="38">
        <v>4</v>
      </c>
      <c r="P339" s="39"/>
      <c r="Q339" s="19"/>
      <c r="R339" s="19"/>
      <c r="S339" s="19"/>
      <c r="T339" s="19"/>
      <c r="U339" s="19"/>
      <c r="V339" s="19"/>
      <c r="W339" s="40"/>
      <c r="X339" s="19"/>
      <c r="Y339" s="39"/>
      <c r="Z339" s="19"/>
      <c r="AA339" s="19"/>
      <c r="AB339" s="19">
        <v>12</v>
      </c>
      <c r="AC339" s="19"/>
      <c r="AD339" s="19"/>
      <c r="AE339" s="19"/>
      <c r="AF339" s="40"/>
      <c r="AG339" s="41">
        <f t="shared" si="217"/>
        <v>4</v>
      </c>
      <c r="AH339" s="41">
        <f t="shared" si="218"/>
        <v>-2.5</v>
      </c>
      <c r="AI339" s="41">
        <f t="shared" si="219"/>
        <v>-2.5</v>
      </c>
      <c r="AJ339" s="19"/>
      <c r="AK339" s="19"/>
      <c r="AL339" s="19"/>
      <c r="AM339" s="19"/>
      <c r="AN339" s="19">
        <v>2.5</v>
      </c>
      <c r="AO339" s="19"/>
      <c r="AP339" s="19">
        <v>15</v>
      </c>
      <c r="AQ339" s="19"/>
      <c r="AR339" s="40"/>
      <c r="AS339" s="19"/>
      <c r="AT339" s="19"/>
      <c r="AU339" s="19"/>
      <c r="AV339" s="19"/>
      <c r="AW339" s="19"/>
      <c r="AX339" s="19"/>
      <c r="AY339" s="19"/>
      <c r="AZ339" s="19"/>
      <c r="BA339" s="40"/>
      <c r="BB339" s="19"/>
      <c r="BC339" s="19"/>
      <c r="BD339" s="19"/>
      <c r="BE339" s="19"/>
      <c r="BF339" s="19"/>
      <c r="BG339" s="19"/>
      <c r="BH339" s="19">
        <v>4</v>
      </c>
      <c r="BI339" s="19"/>
      <c r="BJ339" s="40"/>
      <c r="BK339" s="19"/>
      <c r="BL339" s="19"/>
      <c r="BM339" s="19"/>
      <c r="BN339" s="19"/>
      <c r="BO339" s="19">
        <v>8</v>
      </c>
      <c r="BP339" s="19"/>
      <c r="BQ339" s="19">
        <v>8</v>
      </c>
      <c r="BR339" s="19"/>
      <c r="BS339" s="40"/>
      <c r="BT339" s="19">
        <v>2.5</v>
      </c>
      <c r="BU339" s="19"/>
      <c r="BV339" s="19"/>
      <c r="BW339" s="19"/>
      <c r="BX339" s="19">
        <v>20</v>
      </c>
      <c r="BY339" s="19"/>
      <c r="BZ339" s="19">
        <v>12</v>
      </c>
      <c r="CA339" s="19"/>
      <c r="CB339" s="40"/>
      <c r="CC339" s="19"/>
      <c r="CD339" s="19"/>
      <c r="CE339" s="19"/>
      <c r="CF339" s="19"/>
      <c r="CG339" s="19"/>
      <c r="CH339" s="19"/>
      <c r="CI339" s="19">
        <v>11</v>
      </c>
      <c r="CJ339" s="19"/>
      <c r="CK339" s="40"/>
      <c r="CL339" s="19"/>
      <c r="CM339" s="19"/>
      <c r="CN339" s="19"/>
      <c r="CO339" s="19"/>
      <c r="CP339" s="19"/>
      <c r="CQ339" s="19"/>
      <c r="CR339" s="19">
        <v>8</v>
      </c>
      <c r="CS339" s="19"/>
      <c r="CT339" s="40"/>
      <c r="CU339" s="19"/>
      <c r="CV339" s="19"/>
      <c r="CW339" s="19"/>
      <c r="CX339" s="19"/>
      <c r="CY339" s="19"/>
      <c r="CZ339" s="19"/>
      <c r="DA339" s="19"/>
      <c r="DB339" s="19"/>
      <c r="DC339" s="19"/>
      <c r="DD339" s="40"/>
      <c r="DE339" s="19"/>
      <c r="DF339" s="19"/>
      <c r="DG339" s="19"/>
      <c r="DH339" s="19"/>
      <c r="DI339" s="19"/>
      <c r="DJ339" s="19"/>
      <c r="DK339" s="19"/>
      <c r="DL339" s="19"/>
      <c r="DM339" s="40"/>
      <c r="DN339" s="19"/>
      <c r="DO339" s="19"/>
      <c r="DP339" s="19"/>
      <c r="DQ339" s="19"/>
      <c r="DR339" s="19"/>
      <c r="DS339" s="19"/>
      <c r="DT339" s="19">
        <v>19.5</v>
      </c>
      <c r="DU339" s="19"/>
      <c r="DV339" s="40"/>
      <c r="DW339" s="74">
        <f ca="1" t="shared" ref="DW339:DW345" si="234">ROUND((TODAY()-I339)/365*5,2)</f>
        <v>5.05</v>
      </c>
      <c r="DX339" s="44">
        <f t="shared" si="222"/>
        <v>5</v>
      </c>
      <c r="DY339" s="44">
        <f ca="1" t="shared" si="223"/>
        <v>0.0499999999999998</v>
      </c>
      <c r="DZ339" s="19">
        <f t="shared" si="224"/>
        <v>77.5</v>
      </c>
      <c r="EA339" s="19">
        <f t="shared" si="225"/>
        <v>42.5</v>
      </c>
      <c r="EB339" s="45">
        <f t="shared" si="226"/>
        <v>51</v>
      </c>
      <c r="EC339" s="46">
        <f t="shared" si="227"/>
        <v>0</v>
      </c>
      <c r="ED339" s="19">
        <f t="shared" si="228"/>
        <v>0</v>
      </c>
      <c r="EE339" s="19">
        <f t="shared" si="229"/>
        <v>0</v>
      </c>
      <c r="EF339" s="19">
        <f t="shared" si="230"/>
        <v>0</v>
      </c>
      <c r="EG339" s="19">
        <f t="shared" si="231"/>
        <v>0</v>
      </c>
    </row>
    <row r="340" customFormat="1" hidden="1" customHeight="1" spans="1:137">
      <c r="A340" s="32">
        <f t="shared" si="233"/>
        <v>338</v>
      </c>
      <c r="B340" s="31" t="s">
        <v>615</v>
      </c>
      <c r="C340" s="32" t="s">
        <v>391</v>
      </c>
      <c r="D340" s="33" t="s">
        <v>392</v>
      </c>
      <c r="E340" s="33" t="s">
        <v>393</v>
      </c>
      <c r="F340" s="33" t="s">
        <v>315</v>
      </c>
      <c r="G340" s="68">
        <v>45544</v>
      </c>
      <c r="H340" s="59">
        <v>45544</v>
      </c>
      <c r="I340" s="59">
        <v>45658</v>
      </c>
      <c r="J340" s="19">
        <v>0</v>
      </c>
      <c r="K340" s="19">
        <v>1.5</v>
      </c>
      <c r="L340" s="19">
        <v>1</v>
      </c>
      <c r="M340" s="73">
        <f t="shared" si="220"/>
        <v>0.5</v>
      </c>
      <c r="N340" s="19"/>
      <c r="O340" s="38"/>
      <c r="P340" s="39"/>
      <c r="Q340" s="19"/>
      <c r="R340" s="19"/>
      <c r="S340" s="19">
        <v>16</v>
      </c>
      <c r="T340" s="19"/>
      <c r="U340" s="19">
        <v>16</v>
      </c>
      <c r="V340" s="19"/>
      <c r="W340" s="40"/>
      <c r="X340" s="19"/>
      <c r="Y340" s="39"/>
      <c r="Z340" s="19"/>
      <c r="AA340" s="19"/>
      <c r="AB340" s="19"/>
      <c r="AC340" s="19"/>
      <c r="AD340" s="19"/>
      <c r="AE340" s="19"/>
      <c r="AF340" s="40"/>
      <c r="AG340" s="41">
        <f t="shared" si="217"/>
        <v>0</v>
      </c>
      <c r="AH340" s="41">
        <f t="shared" si="218"/>
        <v>0.5</v>
      </c>
      <c r="AI340" s="41">
        <f t="shared" si="219"/>
        <v>0</v>
      </c>
      <c r="AJ340" s="19"/>
      <c r="AK340" s="19"/>
      <c r="AL340" s="19"/>
      <c r="AM340" s="19"/>
      <c r="AN340" s="19">
        <v>3</v>
      </c>
      <c r="AO340" s="19"/>
      <c r="AP340" s="19">
        <v>4.5</v>
      </c>
      <c r="AQ340" s="19"/>
      <c r="AR340" s="40"/>
      <c r="AS340" s="19">
        <v>1</v>
      </c>
      <c r="AT340" s="19"/>
      <c r="AU340" s="19"/>
      <c r="AV340" s="19"/>
      <c r="AW340" s="19">
        <v>8</v>
      </c>
      <c r="AX340" s="19"/>
      <c r="AY340" s="19">
        <v>7</v>
      </c>
      <c r="AZ340" s="19"/>
      <c r="BA340" s="40"/>
      <c r="BB340" s="19"/>
      <c r="BC340" s="19"/>
      <c r="BD340" s="19"/>
      <c r="BE340" s="19"/>
      <c r="BF340" s="19"/>
      <c r="BG340" s="19"/>
      <c r="BH340" s="19"/>
      <c r="BI340" s="19"/>
      <c r="BJ340" s="40"/>
      <c r="BK340" s="19">
        <v>0.5</v>
      </c>
      <c r="BL340" s="19"/>
      <c r="BM340" s="19"/>
      <c r="BN340" s="19"/>
      <c r="BO340" s="19">
        <v>8</v>
      </c>
      <c r="BP340" s="19"/>
      <c r="BQ340" s="19">
        <v>8</v>
      </c>
      <c r="BR340" s="19"/>
      <c r="BS340" s="40"/>
      <c r="BT340" s="19">
        <v>1</v>
      </c>
      <c r="BU340" s="19"/>
      <c r="BV340" s="19"/>
      <c r="BW340" s="19"/>
      <c r="BX340" s="19"/>
      <c r="BY340" s="19"/>
      <c r="BZ340" s="19"/>
      <c r="CA340" s="19"/>
      <c r="CB340" s="40"/>
      <c r="CC340" s="19"/>
      <c r="CD340" s="19"/>
      <c r="CE340" s="19"/>
      <c r="CF340" s="19"/>
      <c r="CG340" s="19">
        <v>12</v>
      </c>
      <c r="CH340" s="19"/>
      <c r="CI340" s="19">
        <v>12</v>
      </c>
      <c r="CJ340" s="19"/>
      <c r="CK340" s="40"/>
      <c r="CL340" s="19">
        <v>0.5</v>
      </c>
      <c r="CM340" s="19"/>
      <c r="CN340" s="19"/>
      <c r="CO340" s="19"/>
      <c r="CP340" s="19">
        <v>8</v>
      </c>
      <c r="CQ340" s="19"/>
      <c r="CR340" s="19">
        <v>8</v>
      </c>
      <c r="CS340" s="19"/>
      <c r="CT340" s="40"/>
      <c r="CU340" s="19"/>
      <c r="CV340" s="19" t="s">
        <v>63</v>
      </c>
      <c r="CW340" s="19"/>
      <c r="CX340" s="19"/>
      <c r="CY340" s="19"/>
      <c r="CZ340" s="19" t="s">
        <v>126</v>
      </c>
      <c r="DA340" s="19"/>
      <c r="DB340" s="19">
        <v>24</v>
      </c>
      <c r="DC340" s="19"/>
      <c r="DD340" s="40"/>
      <c r="DE340" s="19"/>
      <c r="DF340" s="19"/>
      <c r="DG340" s="19"/>
      <c r="DH340" s="19"/>
      <c r="DI340" s="19"/>
      <c r="DJ340" s="19"/>
      <c r="DK340" s="19"/>
      <c r="DL340" s="19"/>
      <c r="DM340" s="40"/>
      <c r="DN340" s="19">
        <v>1</v>
      </c>
      <c r="DO340" s="19"/>
      <c r="DP340" s="19"/>
      <c r="DQ340" s="19"/>
      <c r="DR340" s="19">
        <v>8</v>
      </c>
      <c r="DS340" s="19"/>
      <c r="DT340" s="19">
        <v>8</v>
      </c>
      <c r="DU340" s="19"/>
      <c r="DV340" s="40"/>
      <c r="DW340" s="74">
        <f ca="1" t="shared" si="234"/>
        <v>5.05</v>
      </c>
      <c r="DX340" s="44">
        <f t="shared" si="222"/>
        <v>5</v>
      </c>
      <c r="DY340" s="44">
        <f ca="1" t="shared" si="223"/>
        <v>0.0499999999999998</v>
      </c>
      <c r="DZ340" s="19">
        <f t="shared" si="224"/>
        <v>87.5</v>
      </c>
      <c r="EA340" s="19">
        <f t="shared" si="225"/>
        <v>87</v>
      </c>
      <c r="EB340" s="45">
        <f t="shared" si="226"/>
        <v>0.5</v>
      </c>
      <c r="EC340" s="46">
        <f t="shared" si="227"/>
        <v>0</v>
      </c>
      <c r="ED340" s="19">
        <f t="shared" si="228"/>
        <v>0</v>
      </c>
      <c r="EE340" s="19">
        <f t="shared" si="229"/>
        <v>0</v>
      </c>
      <c r="EF340" s="19">
        <f t="shared" si="230"/>
        <v>0</v>
      </c>
      <c r="EG340" s="19">
        <f t="shared" si="231"/>
        <v>0</v>
      </c>
    </row>
    <row r="341" customFormat="1" customHeight="1" spans="1:137">
      <c r="A341" s="32">
        <f t="shared" si="233"/>
        <v>339</v>
      </c>
      <c r="B341" s="31" t="s">
        <v>616</v>
      </c>
      <c r="C341" s="32" t="s">
        <v>286</v>
      </c>
      <c r="D341" s="33" t="s">
        <v>305</v>
      </c>
      <c r="E341" s="33" t="s">
        <v>54</v>
      </c>
      <c r="F341" s="33" t="s">
        <v>315</v>
      </c>
      <c r="G341" s="68">
        <v>45547</v>
      </c>
      <c r="H341" s="59">
        <v>45547</v>
      </c>
      <c r="I341" s="59">
        <v>45658</v>
      </c>
      <c r="J341" s="19">
        <v>0</v>
      </c>
      <c r="K341" s="19">
        <v>1.5</v>
      </c>
      <c r="L341" s="19">
        <v>1.5</v>
      </c>
      <c r="M341" s="73">
        <f t="shared" si="220"/>
        <v>0</v>
      </c>
      <c r="N341" s="19"/>
      <c r="O341" s="38">
        <v>1</v>
      </c>
      <c r="P341" s="39"/>
      <c r="Q341" s="19"/>
      <c r="R341" s="19"/>
      <c r="S341" s="19">
        <v>24</v>
      </c>
      <c r="T341" s="19"/>
      <c r="U341" s="19">
        <v>24</v>
      </c>
      <c r="V341" s="19"/>
      <c r="W341" s="40"/>
      <c r="X341" s="19"/>
      <c r="Y341" s="39"/>
      <c r="Z341" s="19"/>
      <c r="AA341" s="19"/>
      <c r="AB341" s="19">
        <v>24</v>
      </c>
      <c r="AC341" s="19"/>
      <c r="AD341" s="19">
        <v>24</v>
      </c>
      <c r="AE341" s="19"/>
      <c r="AF341" s="40"/>
      <c r="AG341" s="41">
        <f t="shared" si="217"/>
        <v>1</v>
      </c>
      <c r="AH341" s="41">
        <f t="shared" si="218"/>
        <v>-1</v>
      </c>
      <c r="AI341" s="41">
        <f t="shared" si="219"/>
        <v>-1</v>
      </c>
      <c r="AJ341" s="19"/>
      <c r="AK341" s="19"/>
      <c r="AL341" s="19"/>
      <c r="AM341" s="19"/>
      <c r="AN341" s="19"/>
      <c r="AO341" s="19"/>
      <c r="AP341" s="19"/>
      <c r="AQ341" s="19"/>
      <c r="AR341" s="40"/>
      <c r="AS341" s="19"/>
      <c r="AT341" s="19"/>
      <c r="AU341" s="19"/>
      <c r="AV341" s="19">
        <v>1.5</v>
      </c>
      <c r="AW341" s="19">
        <v>16</v>
      </c>
      <c r="AX341" s="19"/>
      <c r="AY341" s="19">
        <v>16</v>
      </c>
      <c r="AZ341" s="19"/>
      <c r="BA341" s="40"/>
      <c r="BB341" s="19"/>
      <c r="BC341" s="19"/>
      <c r="BD341" s="19"/>
      <c r="BE341" s="19"/>
      <c r="BF341" s="19"/>
      <c r="BG341" s="19"/>
      <c r="BH341" s="19"/>
      <c r="BI341" s="19"/>
      <c r="BJ341" s="40"/>
      <c r="BK341" s="19"/>
      <c r="BL341" s="19"/>
      <c r="BM341" s="19"/>
      <c r="BN341" s="19"/>
      <c r="BO341" s="19">
        <v>16</v>
      </c>
      <c r="BP341" s="19"/>
      <c r="BQ341" s="19">
        <v>16</v>
      </c>
      <c r="BR341" s="19"/>
      <c r="BS341" s="40"/>
      <c r="BT341" s="19"/>
      <c r="BU341" s="19"/>
      <c r="BV341" s="19"/>
      <c r="BW341" s="19"/>
      <c r="BX341" s="19"/>
      <c r="BY341" s="19"/>
      <c r="BZ341" s="19"/>
      <c r="CA341" s="19"/>
      <c r="CB341" s="40"/>
      <c r="CC341" s="19"/>
      <c r="CD341" s="19"/>
      <c r="CE341" s="19"/>
      <c r="CF341" s="19"/>
      <c r="CG341" s="19"/>
      <c r="CH341" s="19"/>
      <c r="CI341" s="19"/>
      <c r="CJ341" s="19"/>
      <c r="CK341" s="40"/>
      <c r="CL341" s="19"/>
      <c r="CM341" s="19"/>
      <c r="CN341" s="19"/>
      <c r="CO341" s="19"/>
      <c r="CP341" s="19"/>
      <c r="CQ341" s="19"/>
      <c r="CR341" s="19"/>
      <c r="CS341" s="19"/>
      <c r="CT341" s="40"/>
      <c r="CU341" s="19"/>
      <c r="CV341" s="19"/>
      <c r="CW341" s="19"/>
      <c r="CX341" s="19"/>
      <c r="CY341" s="19"/>
      <c r="CZ341" s="19"/>
      <c r="DA341" s="19"/>
      <c r="DB341" s="19"/>
      <c r="DC341" s="19"/>
      <c r="DD341" s="40"/>
      <c r="DE341" s="19">
        <v>1</v>
      </c>
      <c r="DF341" s="19"/>
      <c r="DG341" s="19"/>
      <c r="DH341" s="19"/>
      <c r="DI341" s="19"/>
      <c r="DJ341" s="19"/>
      <c r="DK341" s="19"/>
      <c r="DL341" s="19"/>
      <c r="DM341" s="40"/>
      <c r="DN341" s="19"/>
      <c r="DO341" s="19"/>
      <c r="DP341" s="19"/>
      <c r="DQ341" s="19"/>
      <c r="DR341" s="19"/>
      <c r="DS341" s="19"/>
      <c r="DT341" s="19"/>
      <c r="DU341" s="19"/>
      <c r="DV341" s="40"/>
      <c r="DW341" s="74">
        <f ca="1" t="shared" si="234"/>
        <v>5.05</v>
      </c>
      <c r="DX341" s="44">
        <f t="shared" si="222"/>
        <v>2</v>
      </c>
      <c r="DY341" s="44">
        <f ca="1" t="shared" si="223"/>
        <v>3.05</v>
      </c>
      <c r="DZ341" s="19">
        <f t="shared" si="224"/>
        <v>80</v>
      </c>
      <c r="EA341" s="19">
        <f t="shared" si="225"/>
        <v>80</v>
      </c>
      <c r="EB341" s="45">
        <f t="shared" si="226"/>
        <v>0</v>
      </c>
      <c r="EC341" s="46">
        <f t="shared" si="227"/>
        <v>0</v>
      </c>
      <c r="ED341" s="19">
        <f t="shared" si="228"/>
        <v>0</v>
      </c>
      <c r="EE341" s="19">
        <f t="shared" si="229"/>
        <v>0</v>
      </c>
      <c r="EF341" s="19">
        <f t="shared" si="230"/>
        <v>1.5</v>
      </c>
      <c r="EG341" s="19">
        <f t="shared" si="231"/>
        <v>0</v>
      </c>
    </row>
    <row r="342" customFormat="1" hidden="1" customHeight="1" spans="1:137">
      <c r="A342" s="32">
        <f t="shared" si="233"/>
        <v>340</v>
      </c>
      <c r="B342" s="31" t="s">
        <v>617</v>
      </c>
      <c r="C342" s="32" t="s">
        <v>52</v>
      </c>
      <c r="D342" s="33" t="s">
        <v>237</v>
      </c>
      <c r="E342" s="33" t="s">
        <v>242</v>
      </c>
      <c r="F342" s="33" t="s">
        <v>315</v>
      </c>
      <c r="G342" s="68">
        <v>45553</v>
      </c>
      <c r="H342" s="59">
        <v>45553</v>
      </c>
      <c r="I342" s="59">
        <v>45658</v>
      </c>
      <c r="J342" s="19">
        <v>0</v>
      </c>
      <c r="K342" s="19">
        <v>1.5</v>
      </c>
      <c r="L342" s="19">
        <v>0</v>
      </c>
      <c r="M342" s="73">
        <f t="shared" si="220"/>
        <v>1.5</v>
      </c>
      <c r="N342" s="19"/>
      <c r="O342" s="38">
        <v>1</v>
      </c>
      <c r="P342" s="39"/>
      <c r="Q342" s="19"/>
      <c r="R342" s="19"/>
      <c r="S342" s="19">
        <v>8</v>
      </c>
      <c r="T342" s="19"/>
      <c r="U342" s="19">
        <v>8</v>
      </c>
      <c r="V342" s="19"/>
      <c r="W342" s="40"/>
      <c r="X342" s="19"/>
      <c r="Y342" s="39">
        <v>8</v>
      </c>
      <c r="Z342" s="19"/>
      <c r="AA342" s="19"/>
      <c r="AB342" s="19"/>
      <c r="AC342" s="19"/>
      <c r="AD342" s="19"/>
      <c r="AE342" s="19"/>
      <c r="AF342" s="40"/>
      <c r="AG342" s="41">
        <f t="shared" si="217"/>
        <v>1</v>
      </c>
      <c r="AH342" s="41">
        <f t="shared" si="218"/>
        <v>0.5</v>
      </c>
      <c r="AI342" s="41">
        <f t="shared" si="219"/>
        <v>0</v>
      </c>
      <c r="AJ342" s="19">
        <v>1</v>
      </c>
      <c r="AK342" s="19"/>
      <c r="AL342" s="19"/>
      <c r="AM342" s="19"/>
      <c r="AN342" s="19"/>
      <c r="AO342" s="19"/>
      <c r="AP342" s="19"/>
      <c r="AQ342" s="19"/>
      <c r="AR342" s="40"/>
      <c r="AS342" s="19">
        <v>0.5</v>
      </c>
      <c r="AT342" s="19"/>
      <c r="AU342" s="19"/>
      <c r="AV342" s="19"/>
      <c r="AW342" s="19"/>
      <c r="AX342" s="19"/>
      <c r="AY342" s="19"/>
      <c r="AZ342" s="19"/>
      <c r="BA342" s="40"/>
      <c r="BB342" s="19"/>
      <c r="BC342" s="19"/>
      <c r="BD342" s="19"/>
      <c r="BE342" s="19"/>
      <c r="BF342" s="19"/>
      <c r="BG342" s="19"/>
      <c r="BH342" s="19"/>
      <c r="BI342" s="19"/>
      <c r="BJ342" s="40"/>
      <c r="BK342" s="19"/>
      <c r="BL342" s="19"/>
      <c r="BM342" s="19"/>
      <c r="BN342" s="19"/>
      <c r="BO342" s="19"/>
      <c r="BP342" s="19"/>
      <c r="BQ342" s="19"/>
      <c r="BR342" s="19"/>
      <c r="BS342" s="40"/>
      <c r="BT342" s="19">
        <v>1</v>
      </c>
      <c r="BU342" s="19"/>
      <c r="BV342" s="19"/>
      <c r="BW342" s="19"/>
      <c r="BX342" s="19"/>
      <c r="BY342" s="19"/>
      <c r="BZ342" s="19"/>
      <c r="CA342" s="19"/>
      <c r="CB342" s="40"/>
      <c r="CC342" s="19"/>
      <c r="CD342" s="19"/>
      <c r="CE342" s="19"/>
      <c r="CF342" s="19"/>
      <c r="CG342" s="19"/>
      <c r="CH342" s="19"/>
      <c r="CI342" s="19"/>
      <c r="CJ342" s="19"/>
      <c r="CK342" s="40"/>
      <c r="CL342" s="19"/>
      <c r="CM342" s="19"/>
      <c r="CN342" s="19"/>
      <c r="CO342" s="19"/>
      <c r="CP342" s="19"/>
      <c r="CQ342" s="19"/>
      <c r="CR342" s="19"/>
      <c r="CS342" s="19"/>
      <c r="CT342" s="40"/>
      <c r="CU342" s="19"/>
      <c r="CV342" s="19"/>
      <c r="CW342" s="19"/>
      <c r="CX342" s="19"/>
      <c r="CY342" s="19"/>
      <c r="CZ342" s="19"/>
      <c r="DA342" s="19"/>
      <c r="DB342" s="19"/>
      <c r="DC342" s="19"/>
      <c r="DD342" s="40"/>
      <c r="DE342" s="19"/>
      <c r="DF342" s="19"/>
      <c r="DG342" s="19"/>
      <c r="DH342" s="19"/>
      <c r="DI342" s="19"/>
      <c r="DJ342" s="19"/>
      <c r="DK342" s="19"/>
      <c r="DL342" s="19"/>
      <c r="DM342" s="40"/>
      <c r="DN342" s="19"/>
      <c r="DO342" s="19"/>
      <c r="DP342" s="19"/>
      <c r="DQ342" s="19"/>
      <c r="DR342" s="19"/>
      <c r="DS342" s="19"/>
      <c r="DT342" s="19"/>
      <c r="DU342" s="19"/>
      <c r="DV342" s="40"/>
      <c r="DW342" s="74">
        <f ca="1" t="shared" si="234"/>
        <v>5.05</v>
      </c>
      <c r="DX342" s="44">
        <f t="shared" si="222"/>
        <v>2.5</v>
      </c>
      <c r="DY342" s="44">
        <f ca="1" t="shared" si="223"/>
        <v>2.55</v>
      </c>
      <c r="DZ342" s="19">
        <f t="shared" si="224"/>
        <v>8</v>
      </c>
      <c r="EA342" s="19">
        <f t="shared" si="225"/>
        <v>8</v>
      </c>
      <c r="EB342" s="45">
        <f t="shared" si="226"/>
        <v>0</v>
      </c>
      <c r="EC342" s="46">
        <f t="shared" si="227"/>
        <v>0</v>
      </c>
      <c r="ED342" s="19">
        <f t="shared" si="228"/>
        <v>8</v>
      </c>
      <c r="EE342" s="19">
        <f t="shared" si="229"/>
        <v>0</v>
      </c>
      <c r="EF342" s="19">
        <f t="shared" si="230"/>
        <v>0</v>
      </c>
      <c r="EG342" s="19">
        <f t="shared" si="231"/>
        <v>0</v>
      </c>
    </row>
    <row r="343" customFormat="1" hidden="1" customHeight="1" spans="1:137">
      <c r="A343" s="32">
        <f t="shared" si="233"/>
        <v>341</v>
      </c>
      <c r="B343" s="31" t="s">
        <v>618</v>
      </c>
      <c r="C343" s="32" t="s">
        <v>52</v>
      </c>
      <c r="D343" s="33" t="s">
        <v>119</v>
      </c>
      <c r="E343" s="33" t="s">
        <v>171</v>
      </c>
      <c r="F343" s="33" t="s">
        <v>123</v>
      </c>
      <c r="G343" s="68">
        <v>45553</v>
      </c>
      <c r="H343" s="59">
        <v>45553</v>
      </c>
      <c r="I343" s="59">
        <v>45658</v>
      </c>
      <c r="J343" s="19">
        <v>0</v>
      </c>
      <c r="K343" s="19">
        <v>1.5</v>
      </c>
      <c r="L343" s="19">
        <v>0</v>
      </c>
      <c r="M343" s="73">
        <f t="shared" si="220"/>
        <v>1.5</v>
      </c>
      <c r="N343" s="19"/>
      <c r="O343" s="38">
        <v>2</v>
      </c>
      <c r="P343" s="39"/>
      <c r="Q343" s="19"/>
      <c r="R343" s="19"/>
      <c r="S343" s="19"/>
      <c r="T343" s="19"/>
      <c r="U343" s="19"/>
      <c r="V343" s="19"/>
      <c r="W343" s="40"/>
      <c r="X343" s="19"/>
      <c r="Y343" s="39"/>
      <c r="Z343" s="19"/>
      <c r="AA343" s="19"/>
      <c r="AB343" s="19"/>
      <c r="AC343" s="19"/>
      <c r="AD343" s="19"/>
      <c r="AE343" s="19"/>
      <c r="AF343" s="40"/>
      <c r="AG343" s="41">
        <f t="shared" si="217"/>
        <v>2</v>
      </c>
      <c r="AH343" s="41">
        <f t="shared" si="218"/>
        <v>-0.5</v>
      </c>
      <c r="AI343" s="41">
        <f t="shared" si="219"/>
        <v>-0.5</v>
      </c>
      <c r="AJ343" s="19"/>
      <c r="AK343" s="19"/>
      <c r="AL343" s="19"/>
      <c r="AM343" s="19"/>
      <c r="AN343" s="19"/>
      <c r="AO343" s="19"/>
      <c r="AP343" s="19"/>
      <c r="AQ343" s="19"/>
      <c r="AR343" s="40"/>
      <c r="AS343" s="19"/>
      <c r="AT343" s="19"/>
      <c r="AU343" s="19"/>
      <c r="AV343" s="19"/>
      <c r="AW343" s="19"/>
      <c r="AX343" s="19"/>
      <c r="AY343" s="19"/>
      <c r="AZ343" s="19"/>
      <c r="BA343" s="40"/>
      <c r="BB343" s="19"/>
      <c r="BC343" s="19"/>
      <c r="BD343" s="19"/>
      <c r="BE343" s="19"/>
      <c r="BF343" s="19"/>
      <c r="BG343" s="19">
        <v>8</v>
      </c>
      <c r="BH343" s="19"/>
      <c r="BI343" s="19"/>
      <c r="BJ343" s="40"/>
      <c r="BK343" s="19"/>
      <c r="BL343" s="19"/>
      <c r="BM343" s="19"/>
      <c r="BN343" s="19"/>
      <c r="BO343" s="19"/>
      <c r="BP343" s="19">
        <v>16</v>
      </c>
      <c r="BQ343" s="19"/>
      <c r="BR343" s="19"/>
      <c r="BS343" s="40"/>
      <c r="BT343" s="19">
        <v>1</v>
      </c>
      <c r="BU343" s="19"/>
      <c r="BV343" s="19"/>
      <c r="BW343" s="19"/>
      <c r="BX343" s="19"/>
      <c r="BY343" s="19">
        <v>8</v>
      </c>
      <c r="BZ343" s="19"/>
      <c r="CA343" s="19"/>
      <c r="CB343" s="40"/>
      <c r="CC343" s="19"/>
      <c r="CD343" s="19"/>
      <c r="CE343" s="19"/>
      <c r="CF343" s="19"/>
      <c r="CG343" s="19"/>
      <c r="CH343" s="19">
        <v>8</v>
      </c>
      <c r="CI343" s="19"/>
      <c r="CJ343" s="19"/>
      <c r="CK343" s="40"/>
      <c r="CL343" s="19"/>
      <c r="CM343" s="19"/>
      <c r="CN343" s="19"/>
      <c r="CO343" s="19"/>
      <c r="CP343" s="19"/>
      <c r="CQ343" s="19">
        <v>8</v>
      </c>
      <c r="CR343" s="19"/>
      <c r="CS343" s="19"/>
      <c r="CT343" s="40"/>
      <c r="CU343" s="19"/>
      <c r="CV343" s="19"/>
      <c r="CW343" s="19"/>
      <c r="CX343" s="19"/>
      <c r="CY343" s="19"/>
      <c r="CZ343" s="19"/>
      <c r="DA343" s="19">
        <v>4</v>
      </c>
      <c r="DB343" s="19"/>
      <c r="DC343" s="19"/>
      <c r="DD343" s="40"/>
      <c r="DE343" s="19"/>
      <c r="DF343" s="19"/>
      <c r="DG343" s="19"/>
      <c r="DH343" s="19"/>
      <c r="DI343" s="19"/>
      <c r="DJ343" s="19">
        <v>24</v>
      </c>
      <c r="DK343" s="19"/>
      <c r="DL343" s="19"/>
      <c r="DM343" s="40"/>
      <c r="DN343" s="19"/>
      <c r="DO343" s="19"/>
      <c r="DP343" s="19"/>
      <c r="DQ343" s="19"/>
      <c r="DR343" s="19"/>
      <c r="DS343" s="19">
        <v>35</v>
      </c>
      <c r="DT343" s="19"/>
      <c r="DU343" s="19"/>
      <c r="DV343" s="40"/>
      <c r="DW343" s="74">
        <f ca="1" t="shared" si="234"/>
        <v>5.05</v>
      </c>
      <c r="DX343" s="44">
        <f t="shared" si="222"/>
        <v>1.5</v>
      </c>
      <c r="DY343" s="44">
        <f ca="1" t="shared" si="223"/>
        <v>3.55</v>
      </c>
      <c r="DZ343" s="19">
        <f t="shared" si="224"/>
        <v>111</v>
      </c>
      <c r="EA343" s="19">
        <f t="shared" si="225"/>
        <v>0</v>
      </c>
      <c r="EB343" s="45">
        <f t="shared" si="226"/>
        <v>0</v>
      </c>
      <c r="EC343" s="46">
        <f t="shared" si="227"/>
        <v>115</v>
      </c>
      <c r="ED343" s="19">
        <f t="shared" si="228"/>
        <v>0</v>
      </c>
      <c r="EE343" s="19">
        <f t="shared" si="229"/>
        <v>0</v>
      </c>
      <c r="EF343" s="19">
        <f t="shared" si="230"/>
        <v>0</v>
      </c>
      <c r="EG343" s="19">
        <f t="shared" si="231"/>
        <v>0</v>
      </c>
    </row>
    <row r="344" customFormat="1" hidden="1" customHeight="1" spans="1:137">
      <c r="A344" s="32">
        <f t="shared" si="233"/>
        <v>342</v>
      </c>
      <c r="B344" s="31" t="s">
        <v>619</v>
      </c>
      <c r="C344" s="32" t="s">
        <v>52</v>
      </c>
      <c r="D344" s="33" t="s">
        <v>250</v>
      </c>
      <c r="E344" s="33" t="s">
        <v>251</v>
      </c>
      <c r="F344" s="33" t="s">
        <v>248</v>
      </c>
      <c r="G344" s="68">
        <v>45553</v>
      </c>
      <c r="H344" s="59">
        <v>45553</v>
      </c>
      <c r="I344" s="59">
        <v>45658</v>
      </c>
      <c r="J344" s="19">
        <v>0</v>
      </c>
      <c r="K344" s="19">
        <v>1.5</v>
      </c>
      <c r="L344" s="19">
        <v>0</v>
      </c>
      <c r="M344" s="73">
        <f t="shared" si="220"/>
        <v>1.5</v>
      </c>
      <c r="N344" s="19"/>
      <c r="O344" s="38">
        <v>1</v>
      </c>
      <c r="P344" s="39"/>
      <c r="Q344" s="19"/>
      <c r="R344" s="19"/>
      <c r="S344" s="19"/>
      <c r="T344" s="19"/>
      <c r="U344" s="19"/>
      <c r="V344" s="19"/>
      <c r="W344" s="40"/>
      <c r="X344" s="19">
        <v>0.5</v>
      </c>
      <c r="Y344" s="39"/>
      <c r="Z344" s="19"/>
      <c r="AA344" s="19"/>
      <c r="AB344" s="19">
        <v>8</v>
      </c>
      <c r="AC344" s="19">
        <v>8</v>
      </c>
      <c r="AD344" s="19">
        <v>8</v>
      </c>
      <c r="AE344" s="19"/>
      <c r="AF344" s="40"/>
      <c r="AG344" s="41">
        <f t="shared" si="217"/>
        <v>1.5</v>
      </c>
      <c r="AH344" s="41">
        <f t="shared" si="218"/>
        <v>0</v>
      </c>
      <c r="AI344" s="41">
        <f t="shared" si="219"/>
        <v>0</v>
      </c>
      <c r="AJ344" s="19"/>
      <c r="AK344" s="19"/>
      <c r="AL344" s="19"/>
      <c r="AM344" s="19"/>
      <c r="AN344" s="19">
        <v>8</v>
      </c>
      <c r="AO344" s="19">
        <v>8</v>
      </c>
      <c r="AP344" s="19">
        <v>8</v>
      </c>
      <c r="AQ344" s="19"/>
      <c r="AR344" s="40"/>
      <c r="AS344" s="19">
        <v>1</v>
      </c>
      <c r="AT344" s="19"/>
      <c r="AU344" s="19"/>
      <c r="AV344" s="19"/>
      <c r="AW344" s="19">
        <v>8</v>
      </c>
      <c r="AX344" s="19">
        <v>8</v>
      </c>
      <c r="AY344" s="19">
        <v>8</v>
      </c>
      <c r="AZ344" s="19"/>
      <c r="BA344" s="40"/>
      <c r="BB344" s="19">
        <v>1.5</v>
      </c>
      <c r="BC344" s="19"/>
      <c r="BD344" s="19"/>
      <c r="BE344" s="19"/>
      <c r="BF344" s="19">
        <v>8</v>
      </c>
      <c r="BG344" s="19">
        <v>8</v>
      </c>
      <c r="BH344" s="19">
        <v>8</v>
      </c>
      <c r="BI344" s="19"/>
      <c r="BJ344" s="40"/>
      <c r="BK344" s="19"/>
      <c r="BL344" s="19"/>
      <c r="BM344" s="19"/>
      <c r="BN344" s="19"/>
      <c r="BO344" s="19">
        <v>8</v>
      </c>
      <c r="BP344" s="19">
        <v>8</v>
      </c>
      <c r="BQ344" s="19">
        <v>8</v>
      </c>
      <c r="BR344" s="19"/>
      <c r="BS344" s="40"/>
      <c r="BT344" s="19"/>
      <c r="BU344" s="19"/>
      <c r="BV344" s="19"/>
      <c r="BW344" s="19"/>
      <c r="BX344" s="19">
        <v>8</v>
      </c>
      <c r="BY344" s="19">
        <v>8</v>
      </c>
      <c r="BZ344" s="19">
        <v>8</v>
      </c>
      <c r="CA344" s="19"/>
      <c r="CB344" s="40"/>
      <c r="CC344" s="19"/>
      <c r="CD344" s="19"/>
      <c r="CE344" s="19"/>
      <c r="CF344" s="19"/>
      <c r="CG344" s="19"/>
      <c r="CH344" s="19">
        <v>16</v>
      </c>
      <c r="CI344" s="19"/>
      <c r="CJ344" s="19"/>
      <c r="CK344" s="40"/>
      <c r="CL344" s="19">
        <v>2</v>
      </c>
      <c r="CM344" s="19"/>
      <c r="CN344" s="19"/>
      <c r="CO344" s="19"/>
      <c r="CP344" s="19"/>
      <c r="CQ344" s="19">
        <v>24</v>
      </c>
      <c r="CR344" s="19"/>
      <c r="CS344" s="19"/>
      <c r="CT344" s="40"/>
      <c r="CU344" s="19"/>
      <c r="CV344" s="19"/>
      <c r="CW344" s="19"/>
      <c r="CX344" s="19"/>
      <c r="CY344" s="19"/>
      <c r="CZ344" s="19"/>
      <c r="DA344" s="19"/>
      <c r="DB344" s="19"/>
      <c r="DC344" s="19"/>
      <c r="DD344" s="40"/>
      <c r="DE344" s="19">
        <v>0.5</v>
      </c>
      <c r="DF344" s="19"/>
      <c r="DG344" s="19"/>
      <c r="DH344" s="19"/>
      <c r="DI344" s="19"/>
      <c r="DJ344" s="19">
        <v>32</v>
      </c>
      <c r="DK344" s="19"/>
      <c r="DL344" s="19"/>
      <c r="DM344" s="40"/>
      <c r="DN344" s="19"/>
      <c r="DO344" s="19"/>
      <c r="DP344" s="19"/>
      <c r="DQ344" s="19"/>
      <c r="DR344" s="19"/>
      <c r="DS344" s="19">
        <v>16</v>
      </c>
      <c r="DT344" s="19"/>
      <c r="DU344" s="19"/>
      <c r="DV344" s="40"/>
      <c r="DW344" s="74">
        <f ca="1" t="shared" si="234"/>
        <v>5.05</v>
      </c>
      <c r="DX344" s="44">
        <f t="shared" si="222"/>
        <v>5</v>
      </c>
      <c r="DY344" s="44">
        <f ca="1" t="shared" si="223"/>
        <v>0.0499999999999998</v>
      </c>
      <c r="DZ344" s="19">
        <f t="shared" si="224"/>
        <v>184</v>
      </c>
      <c r="EA344" s="19">
        <f t="shared" si="225"/>
        <v>48</v>
      </c>
      <c r="EB344" s="45">
        <f t="shared" si="226"/>
        <v>0</v>
      </c>
      <c r="EC344" s="46">
        <f t="shared" si="227"/>
        <v>128</v>
      </c>
      <c r="ED344" s="19">
        <f t="shared" si="228"/>
        <v>0</v>
      </c>
      <c r="EE344" s="19">
        <f t="shared" si="229"/>
        <v>0</v>
      </c>
      <c r="EF344" s="19">
        <f t="shared" si="230"/>
        <v>0</v>
      </c>
      <c r="EG344" s="19">
        <f t="shared" si="231"/>
        <v>0</v>
      </c>
    </row>
    <row r="345" customFormat="1" hidden="1" customHeight="1" spans="1:137">
      <c r="A345" s="32">
        <f t="shared" si="233"/>
        <v>343</v>
      </c>
      <c r="B345" s="31" t="s">
        <v>620</v>
      </c>
      <c r="C345" s="32" t="s">
        <v>52</v>
      </c>
      <c r="D345" s="33" t="s">
        <v>233</v>
      </c>
      <c r="E345" s="33" t="s">
        <v>262</v>
      </c>
      <c r="F345" s="33" t="s">
        <v>315</v>
      </c>
      <c r="G345" s="68">
        <v>45553</v>
      </c>
      <c r="H345" s="59">
        <v>45553</v>
      </c>
      <c r="I345" s="59">
        <v>45658</v>
      </c>
      <c r="J345" s="19">
        <v>0</v>
      </c>
      <c r="K345" s="19">
        <v>1.5</v>
      </c>
      <c r="L345" s="19">
        <v>0</v>
      </c>
      <c r="M345" s="73">
        <f t="shared" si="220"/>
        <v>1.5</v>
      </c>
      <c r="N345" s="19"/>
      <c r="O345" s="38"/>
      <c r="P345" s="39">
        <v>2</v>
      </c>
      <c r="Q345" s="19"/>
      <c r="R345" s="19"/>
      <c r="S345" s="19"/>
      <c r="T345" s="19"/>
      <c r="U345" s="19"/>
      <c r="V345" s="19"/>
      <c r="W345" s="40"/>
      <c r="X345" s="19">
        <v>7</v>
      </c>
      <c r="Y345" s="39"/>
      <c r="Z345" s="19"/>
      <c r="AA345" s="19"/>
      <c r="AB345" s="19"/>
      <c r="AC345" s="19"/>
      <c r="AD345" s="19"/>
      <c r="AE345" s="19"/>
      <c r="AF345" s="40"/>
      <c r="AG345" s="41">
        <f t="shared" si="217"/>
        <v>7</v>
      </c>
      <c r="AH345" s="41">
        <f t="shared" si="218"/>
        <v>-5.5</v>
      </c>
      <c r="AI345" s="41">
        <f t="shared" si="219"/>
        <v>-5.5</v>
      </c>
      <c r="AJ345" s="19"/>
      <c r="AK345" s="19">
        <v>27</v>
      </c>
      <c r="AL345" s="19"/>
      <c r="AM345" s="19"/>
      <c r="AN345" s="19"/>
      <c r="AO345" s="19"/>
      <c r="AP345" s="19"/>
      <c r="AQ345" s="19"/>
      <c r="AR345" s="40"/>
      <c r="AS345" s="19"/>
      <c r="AT345" s="19">
        <v>4</v>
      </c>
      <c r="AU345" s="19">
        <v>2</v>
      </c>
      <c r="AV345" s="19"/>
      <c r="AW345" s="19"/>
      <c r="AX345" s="19"/>
      <c r="AY345" s="19"/>
      <c r="AZ345" s="19"/>
      <c r="BA345" s="40"/>
      <c r="BB345" s="19"/>
      <c r="BC345" s="19"/>
      <c r="BD345" s="19"/>
      <c r="BE345" s="19"/>
      <c r="BF345" s="19"/>
      <c r="BG345" s="19"/>
      <c r="BH345" s="19"/>
      <c r="BI345" s="19"/>
      <c r="BJ345" s="40"/>
      <c r="BK345" s="19"/>
      <c r="BL345" s="19"/>
      <c r="BM345" s="19"/>
      <c r="BN345" s="19"/>
      <c r="BO345" s="19"/>
      <c r="BP345" s="19"/>
      <c r="BQ345" s="19"/>
      <c r="BR345" s="19"/>
      <c r="BS345" s="40"/>
      <c r="BT345" s="19">
        <v>4.5</v>
      </c>
      <c r="BU345" s="19">
        <v>12</v>
      </c>
      <c r="BV345" s="19">
        <v>1</v>
      </c>
      <c r="BW345" s="19"/>
      <c r="BX345" s="19"/>
      <c r="BY345" s="19"/>
      <c r="BZ345" s="19"/>
      <c r="CA345" s="19"/>
      <c r="CB345" s="40"/>
      <c r="CC345" s="19"/>
      <c r="CD345" s="19">
        <v>4</v>
      </c>
      <c r="CE345" s="19"/>
      <c r="CF345" s="19"/>
      <c r="CG345" s="19"/>
      <c r="CH345" s="19"/>
      <c r="CI345" s="19"/>
      <c r="CJ345" s="19"/>
      <c r="CK345" s="40"/>
      <c r="CL345" s="19"/>
      <c r="CM345" s="19"/>
      <c r="CN345" s="19"/>
      <c r="CO345" s="19"/>
      <c r="CP345" s="19"/>
      <c r="CQ345" s="19"/>
      <c r="CR345" s="19"/>
      <c r="CS345" s="19"/>
      <c r="CT345" s="40"/>
      <c r="CU345" s="19"/>
      <c r="CV345" s="19"/>
      <c r="CW345" s="19" t="s">
        <v>225</v>
      </c>
      <c r="CX345" s="19"/>
      <c r="CY345" s="19"/>
      <c r="CZ345" s="19" t="s">
        <v>60</v>
      </c>
      <c r="DA345" s="19"/>
      <c r="DB345" s="19">
        <v>8</v>
      </c>
      <c r="DC345" s="19"/>
      <c r="DD345" s="40"/>
      <c r="DE345" s="19"/>
      <c r="DF345" s="19"/>
      <c r="DG345" s="19"/>
      <c r="DH345" s="19"/>
      <c r="DI345" s="19"/>
      <c r="DJ345" s="19"/>
      <c r="DK345" s="19"/>
      <c r="DL345" s="19"/>
      <c r="DM345" s="40"/>
      <c r="DN345" s="19"/>
      <c r="DO345" s="19">
        <v>19</v>
      </c>
      <c r="DP345" s="19"/>
      <c r="DQ345" s="19"/>
      <c r="DR345" s="19"/>
      <c r="DS345" s="19"/>
      <c r="DT345" s="19"/>
      <c r="DU345" s="19"/>
      <c r="DV345" s="40"/>
      <c r="DW345" s="69">
        <f ca="1">ROUND((TODAY()-I345)/365*5,2)*2</f>
        <v>10.1</v>
      </c>
      <c r="DX345" s="44">
        <f t="shared" si="222"/>
        <v>10</v>
      </c>
      <c r="DY345" s="44">
        <f ca="1" t="shared" si="223"/>
        <v>0.0999999999999996</v>
      </c>
      <c r="DZ345" s="19">
        <f t="shared" si="224"/>
        <v>8</v>
      </c>
      <c r="EA345" s="19">
        <f t="shared" si="225"/>
        <v>8</v>
      </c>
      <c r="EB345" s="45">
        <f t="shared" si="226"/>
        <v>0</v>
      </c>
      <c r="EC345" s="46">
        <f t="shared" si="227"/>
        <v>0</v>
      </c>
      <c r="ED345" s="19">
        <f t="shared" si="228"/>
        <v>71</v>
      </c>
      <c r="EE345" s="19">
        <f t="shared" si="229"/>
        <v>3</v>
      </c>
      <c r="EF345" s="19">
        <f t="shared" si="230"/>
        <v>0</v>
      </c>
      <c r="EG345" s="19">
        <f t="shared" si="231"/>
        <v>0</v>
      </c>
    </row>
    <row r="346" customFormat="1" hidden="1" customHeight="1" spans="1:137">
      <c r="A346" s="32">
        <f t="shared" si="233"/>
        <v>344</v>
      </c>
      <c r="B346" s="31" t="s">
        <v>621</v>
      </c>
      <c r="C346" s="32" t="s">
        <v>52</v>
      </c>
      <c r="D346" s="33" t="s">
        <v>79</v>
      </c>
      <c r="E346" s="33" t="s">
        <v>499</v>
      </c>
      <c r="F346" s="33" t="s">
        <v>622</v>
      </c>
      <c r="G346" s="68">
        <v>45573</v>
      </c>
      <c r="H346" s="59">
        <v>45573</v>
      </c>
      <c r="I346" s="59">
        <v>45658</v>
      </c>
      <c r="J346" s="19">
        <v>0</v>
      </c>
      <c r="K346" s="19">
        <v>1</v>
      </c>
      <c r="L346" s="19">
        <v>1</v>
      </c>
      <c r="M346" s="73">
        <f t="shared" si="220"/>
        <v>0</v>
      </c>
      <c r="N346" s="19"/>
      <c r="O346" s="38"/>
      <c r="P346" s="39">
        <v>17</v>
      </c>
      <c r="Q346" s="19"/>
      <c r="R346" s="19"/>
      <c r="S346" s="19"/>
      <c r="T346" s="19"/>
      <c r="U346" s="19"/>
      <c r="V346" s="19"/>
      <c r="W346" s="40"/>
      <c r="X346" s="19"/>
      <c r="Y346" s="39"/>
      <c r="Z346" s="19"/>
      <c r="AA346" s="19"/>
      <c r="AB346" s="19"/>
      <c r="AC346" s="19"/>
      <c r="AD346" s="19"/>
      <c r="AE346" s="19"/>
      <c r="AF346" s="40"/>
      <c r="AG346" s="41">
        <f t="shared" si="217"/>
        <v>0</v>
      </c>
      <c r="AH346" s="41">
        <f t="shared" si="218"/>
        <v>0</v>
      </c>
      <c r="AI346" s="41">
        <f t="shared" si="219"/>
        <v>0</v>
      </c>
      <c r="AJ346" s="19"/>
      <c r="AK346" s="19"/>
      <c r="AL346" s="19"/>
      <c r="AM346" s="19"/>
      <c r="AN346" s="19"/>
      <c r="AO346" s="19"/>
      <c r="AP346" s="19">
        <v>8</v>
      </c>
      <c r="AQ346" s="19"/>
      <c r="AR346" s="40"/>
      <c r="AS346" s="19">
        <v>2</v>
      </c>
      <c r="AT346" s="19">
        <v>0.5</v>
      </c>
      <c r="AU346" s="19"/>
      <c r="AV346" s="19"/>
      <c r="AW346" s="19">
        <v>8</v>
      </c>
      <c r="AX346" s="19"/>
      <c r="AY346" s="19">
        <v>16</v>
      </c>
      <c r="AZ346" s="19"/>
      <c r="BA346" s="40"/>
      <c r="BB346" s="19"/>
      <c r="BC346" s="19">
        <v>0.5</v>
      </c>
      <c r="BD346" s="19"/>
      <c r="BE346" s="19"/>
      <c r="BF346" s="19"/>
      <c r="BG346" s="19"/>
      <c r="BH346" s="19"/>
      <c r="BI346" s="19"/>
      <c r="BJ346" s="40"/>
      <c r="BK346" s="19"/>
      <c r="BL346" s="19"/>
      <c r="BM346" s="19"/>
      <c r="BN346" s="19"/>
      <c r="BO346" s="19">
        <v>8</v>
      </c>
      <c r="BP346" s="19"/>
      <c r="BQ346" s="19">
        <v>16</v>
      </c>
      <c r="BR346" s="19"/>
      <c r="BS346" s="40"/>
      <c r="BT346" s="19"/>
      <c r="BU346" s="19">
        <v>1.5</v>
      </c>
      <c r="BV346" s="19"/>
      <c r="BW346" s="19"/>
      <c r="BX346" s="19">
        <v>8</v>
      </c>
      <c r="BY346" s="19"/>
      <c r="BZ346" s="19"/>
      <c r="CA346" s="19"/>
      <c r="CB346" s="40"/>
      <c r="CC346" s="19"/>
      <c r="CD346" s="19">
        <v>2</v>
      </c>
      <c r="CE346" s="19"/>
      <c r="CF346" s="19"/>
      <c r="CG346" s="19"/>
      <c r="CH346" s="19"/>
      <c r="CI346" s="19">
        <v>8</v>
      </c>
      <c r="CJ346" s="19"/>
      <c r="CK346" s="40"/>
      <c r="CL346" s="19"/>
      <c r="CM346" s="19">
        <v>16</v>
      </c>
      <c r="CN346" s="19"/>
      <c r="CO346" s="19"/>
      <c r="CP346" s="19">
        <v>16.5</v>
      </c>
      <c r="CQ346" s="19"/>
      <c r="CR346" s="19">
        <v>7</v>
      </c>
      <c r="CS346" s="19"/>
      <c r="CT346" s="40"/>
      <c r="CU346" s="19"/>
      <c r="CV346" s="19"/>
      <c r="CW346" s="19"/>
      <c r="CX346" s="19"/>
      <c r="CY346" s="19"/>
      <c r="CZ346" s="19"/>
      <c r="DA346" s="19"/>
      <c r="DB346" s="19">
        <v>5</v>
      </c>
      <c r="DC346" s="19"/>
      <c r="DD346" s="40"/>
      <c r="DE346" s="19"/>
      <c r="DF346" s="19"/>
      <c r="DG346" s="19"/>
      <c r="DH346" s="19"/>
      <c r="DI346" s="19">
        <v>8.5</v>
      </c>
      <c r="DJ346" s="19"/>
      <c r="DK346" s="19"/>
      <c r="DL346" s="19"/>
      <c r="DM346" s="40"/>
      <c r="DN346" s="19">
        <v>1</v>
      </c>
      <c r="DO346" s="19"/>
      <c r="DP346" s="19"/>
      <c r="DQ346" s="19"/>
      <c r="DR346" s="19">
        <v>1.5</v>
      </c>
      <c r="DS346" s="19"/>
      <c r="DT346" s="19"/>
      <c r="DU346" s="19"/>
      <c r="DV346" s="40"/>
      <c r="DW346" s="74">
        <f ca="1">ROUND((TODAY()-I346)/365*5,2)</f>
        <v>5.05</v>
      </c>
      <c r="DX346" s="44">
        <f t="shared" si="222"/>
        <v>3</v>
      </c>
      <c r="DY346" s="44">
        <f ca="1" t="shared" si="223"/>
        <v>2.05</v>
      </c>
      <c r="DZ346" s="19">
        <f t="shared" si="224"/>
        <v>60</v>
      </c>
      <c r="EA346" s="19">
        <f t="shared" si="225"/>
        <v>50.5</v>
      </c>
      <c r="EB346" s="45">
        <f t="shared" si="226"/>
        <v>9.5</v>
      </c>
      <c r="EC346" s="46">
        <f t="shared" si="227"/>
        <v>0</v>
      </c>
      <c r="ED346" s="19">
        <f t="shared" si="228"/>
        <v>37.5</v>
      </c>
      <c r="EE346" s="19">
        <f t="shared" si="229"/>
        <v>0</v>
      </c>
      <c r="EF346" s="19">
        <f t="shared" si="230"/>
        <v>0</v>
      </c>
      <c r="EG346" s="19">
        <f t="shared" si="231"/>
        <v>0</v>
      </c>
    </row>
    <row r="347" customFormat="1" customHeight="1" spans="1:137">
      <c r="A347" s="32">
        <f t="shared" si="233"/>
        <v>345</v>
      </c>
      <c r="B347" s="31" t="s">
        <v>623</v>
      </c>
      <c r="C347" s="32" t="s">
        <v>286</v>
      </c>
      <c r="D347" s="33" t="s">
        <v>312</v>
      </c>
      <c r="E347" s="33" t="s">
        <v>317</v>
      </c>
      <c r="F347" s="33" t="s">
        <v>315</v>
      </c>
      <c r="G347" s="68">
        <v>45573</v>
      </c>
      <c r="H347" s="59">
        <v>45573</v>
      </c>
      <c r="I347" s="59">
        <v>45658</v>
      </c>
      <c r="J347" s="19">
        <v>0</v>
      </c>
      <c r="K347" s="19">
        <v>1</v>
      </c>
      <c r="L347" s="19">
        <v>0</v>
      </c>
      <c r="M347" s="73">
        <f t="shared" si="220"/>
        <v>1</v>
      </c>
      <c r="N347" s="19"/>
      <c r="O347" s="38">
        <v>3</v>
      </c>
      <c r="P347" s="39"/>
      <c r="Q347" s="19"/>
      <c r="R347" s="19"/>
      <c r="S347" s="19"/>
      <c r="T347" s="19"/>
      <c r="U347" s="19"/>
      <c r="V347" s="19"/>
      <c r="W347" s="40"/>
      <c r="X347" s="19"/>
      <c r="Y347" s="39"/>
      <c r="Z347" s="19"/>
      <c r="AA347" s="19"/>
      <c r="AB347" s="19"/>
      <c r="AC347" s="19"/>
      <c r="AD347" s="19"/>
      <c r="AE347" s="19"/>
      <c r="AF347" s="40"/>
      <c r="AG347" s="41">
        <f t="shared" si="217"/>
        <v>3</v>
      </c>
      <c r="AH347" s="41">
        <f t="shared" si="218"/>
        <v>-2</v>
      </c>
      <c r="AI347" s="41">
        <f t="shared" si="219"/>
        <v>-2</v>
      </c>
      <c r="AJ347" s="19"/>
      <c r="AK347" s="19"/>
      <c r="AL347" s="19"/>
      <c r="AM347" s="19"/>
      <c r="AN347" s="19"/>
      <c r="AO347" s="19"/>
      <c r="AP347" s="19"/>
      <c r="AQ347" s="19"/>
      <c r="AR347" s="40"/>
      <c r="AS347" s="19"/>
      <c r="AT347" s="19"/>
      <c r="AU347" s="19"/>
      <c r="AV347" s="19"/>
      <c r="AW347" s="19"/>
      <c r="AX347" s="19"/>
      <c r="AY347" s="19"/>
      <c r="AZ347" s="19"/>
      <c r="BA347" s="40"/>
      <c r="BB347" s="19"/>
      <c r="BC347" s="19"/>
      <c r="BD347" s="19"/>
      <c r="BE347" s="19"/>
      <c r="BF347" s="19"/>
      <c r="BG347" s="19"/>
      <c r="BH347" s="19"/>
      <c r="BI347" s="19"/>
      <c r="BJ347" s="40"/>
      <c r="BK347" s="19"/>
      <c r="BL347" s="19"/>
      <c r="BM347" s="19"/>
      <c r="BN347" s="19"/>
      <c r="BO347" s="19">
        <v>16</v>
      </c>
      <c r="BP347" s="19"/>
      <c r="BQ347" s="19">
        <v>16</v>
      </c>
      <c r="BR347" s="19"/>
      <c r="BS347" s="40"/>
      <c r="BT347" s="19"/>
      <c r="BU347" s="19"/>
      <c r="BV347" s="19"/>
      <c r="BW347" s="19"/>
      <c r="BX347" s="19"/>
      <c r="BY347" s="19"/>
      <c r="BZ347" s="19"/>
      <c r="CA347" s="19"/>
      <c r="CB347" s="40"/>
      <c r="CC347" s="19"/>
      <c r="CD347" s="19"/>
      <c r="CE347" s="19"/>
      <c r="CF347" s="19"/>
      <c r="CG347" s="19"/>
      <c r="CH347" s="19"/>
      <c r="CI347" s="19"/>
      <c r="CJ347" s="19"/>
      <c r="CK347" s="40"/>
      <c r="CL347" s="19">
        <v>1</v>
      </c>
      <c r="CM347" s="19"/>
      <c r="CN347" s="19"/>
      <c r="CO347" s="19"/>
      <c r="CP347" s="19"/>
      <c r="CQ347" s="19"/>
      <c r="CR347" s="19"/>
      <c r="CS347" s="19"/>
      <c r="CT347" s="40"/>
      <c r="CU347" s="19"/>
      <c r="CV347" s="19"/>
      <c r="CW347" s="19"/>
      <c r="CX347" s="19"/>
      <c r="CY347" s="19"/>
      <c r="CZ347" s="19"/>
      <c r="DA347" s="19"/>
      <c r="DB347" s="19"/>
      <c r="DC347" s="19"/>
      <c r="DD347" s="40"/>
      <c r="DE347" s="19">
        <v>1</v>
      </c>
      <c r="DF347" s="19"/>
      <c r="DG347" s="19"/>
      <c r="DH347" s="19"/>
      <c r="DI347" s="19"/>
      <c r="DJ347" s="19"/>
      <c r="DK347" s="19"/>
      <c r="DL347" s="19"/>
      <c r="DM347" s="40"/>
      <c r="DN347" s="19">
        <v>1</v>
      </c>
      <c r="DO347" s="19">
        <v>8</v>
      </c>
      <c r="DP347" s="19"/>
      <c r="DQ347" s="19"/>
      <c r="DR347" s="19"/>
      <c r="DS347" s="19"/>
      <c r="DT347" s="19"/>
      <c r="DU347" s="19"/>
      <c r="DV347" s="40"/>
      <c r="DW347" s="74">
        <f ca="1">ROUND((TODAY()-I347)/365*5,2)</f>
        <v>5.05</v>
      </c>
      <c r="DX347" s="44">
        <f t="shared" si="222"/>
        <v>5</v>
      </c>
      <c r="DY347" s="44">
        <f ca="1" t="shared" si="223"/>
        <v>0.0499999999999998</v>
      </c>
      <c r="DZ347" s="19">
        <f t="shared" si="224"/>
        <v>16</v>
      </c>
      <c r="EA347" s="19">
        <f t="shared" si="225"/>
        <v>16</v>
      </c>
      <c r="EB347" s="45">
        <f t="shared" si="226"/>
        <v>0</v>
      </c>
      <c r="EC347" s="46">
        <f t="shared" si="227"/>
        <v>0</v>
      </c>
      <c r="ED347" s="19">
        <f t="shared" si="228"/>
        <v>8</v>
      </c>
      <c r="EE347" s="19">
        <f t="shared" si="229"/>
        <v>0</v>
      </c>
      <c r="EF347" s="19">
        <f t="shared" si="230"/>
        <v>0</v>
      </c>
      <c r="EG347" s="19">
        <f t="shared" si="231"/>
        <v>0</v>
      </c>
    </row>
    <row r="348" customFormat="1" customHeight="1" spans="1:137">
      <c r="A348" s="32">
        <f t="shared" si="233"/>
        <v>346</v>
      </c>
      <c r="B348" s="31" t="s">
        <v>624</v>
      </c>
      <c r="C348" s="32" t="s">
        <v>286</v>
      </c>
      <c r="D348" s="33" t="s">
        <v>312</v>
      </c>
      <c r="E348" s="33" t="s">
        <v>54</v>
      </c>
      <c r="F348" s="33" t="s">
        <v>255</v>
      </c>
      <c r="G348" s="68">
        <v>45573</v>
      </c>
      <c r="H348" s="59">
        <v>45573</v>
      </c>
      <c r="I348" s="59">
        <v>45658</v>
      </c>
      <c r="J348" s="19">
        <v>0</v>
      </c>
      <c r="K348" s="19">
        <v>1</v>
      </c>
      <c r="L348" s="19">
        <v>0</v>
      </c>
      <c r="M348" s="73">
        <f t="shared" si="220"/>
        <v>1</v>
      </c>
      <c r="N348" s="19"/>
      <c r="O348" s="38">
        <v>3</v>
      </c>
      <c r="P348" s="39"/>
      <c r="Q348" s="19"/>
      <c r="R348" s="19"/>
      <c r="S348" s="19"/>
      <c r="T348" s="19"/>
      <c r="U348" s="19"/>
      <c r="V348" s="19"/>
      <c r="W348" s="40"/>
      <c r="X348" s="19">
        <v>1</v>
      </c>
      <c r="Y348" s="39"/>
      <c r="Z348" s="19"/>
      <c r="AA348" s="19"/>
      <c r="AB348" s="19">
        <v>8</v>
      </c>
      <c r="AC348" s="19"/>
      <c r="AD348" s="19">
        <v>8</v>
      </c>
      <c r="AE348" s="19"/>
      <c r="AF348" s="40"/>
      <c r="AG348" s="41">
        <f t="shared" si="217"/>
        <v>4</v>
      </c>
      <c r="AH348" s="41">
        <f t="shared" si="218"/>
        <v>-3</v>
      </c>
      <c r="AI348" s="41">
        <f t="shared" si="219"/>
        <v>-3</v>
      </c>
      <c r="AJ348" s="19"/>
      <c r="AK348" s="19"/>
      <c r="AL348" s="19"/>
      <c r="AM348" s="19"/>
      <c r="AN348" s="19">
        <v>8</v>
      </c>
      <c r="AO348" s="19"/>
      <c r="AP348" s="19">
        <v>8</v>
      </c>
      <c r="AQ348" s="19"/>
      <c r="AR348" s="40"/>
      <c r="AS348" s="19"/>
      <c r="AT348" s="19"/>
      <c r="AU348" s="19"/>
      <c r="AV348" s="19"/>
      <c r="AW348" s="19"/>
      <c r="AX348" s="19"/>
      <c r="AY348" s="19"/>
      <c r="AZ348" s="19"/>
      <c r="BA348" s="40"/>
      <c r="BB348" s="19"/>
      <c r="BC348" s="19"/>
      <c r="BD348" s="19"/>
      <c r="BE348" s="19"/>
      <c r="BF348" s="19"/>
      <c r="BG348" s="19"/>
      <c r="BH348" s="19"/>
      <c r="BI348" s="19"/>
      <c r="BJ348" s="40"/>
      <c r="BK348" s="19"/>
      <c r="BL348" s="19"/>
      <c r="BM348" s="19"/>
      <c r="BN348" s="19"/>
      <c r="BO348" s="19">
        <v>16</v>
      </c>
      <c r="BP348" s="19"/>
      <c r="BQ348" s="19">
        <v>16</v>
      </c>
      <c r="BR348" s="19"/>
      <c r="BS348" s="40"/>
      <c r="BT348" s="19">
        <v>2</v>
      </c>
      <c r="BU348" s="19"/>
      <c r="BV348" s="19"/>
      <c r="BW348" s="19"/>
      <c r="BX348" s="19">
        <v>8</v>
      </c>
      <c r="BY348" s="19"/>
      <c r="BZ348" s="19"/>
      <c r="CA348" s="19"/>
      <c r="CB348" s="40"/>
      <c r="CC348" s="19"/>
      <c r="CD348" s="19"/>
      <c r="CE348" s="19"/>
      <c r="CF348" s="19"/>
      <c r="CG348" s="19">
        <v>16</v>
      </c>
      <c r="CH348" s="19"/>
      <c r="CI348" s="19">
        <v>24</v>
      </c>
      <c r="CJ348" s="19"/>
      <c r="CK348" s="40"/>
      <c r="CL348" s="19"/>
      <c r="CM348" s="19"/>
      <c r="CN348" s="19"/>
      <c r="CO348" s="19"/>
      <c r="CP348" s="19">
        <v>4</v>
      </c>
      <c r="CQ348" s="19"/>
      <c r="CR348" s="19">
        <v>4</v>
      </c>
      <c r="CS348" s="19"/>
      <c r="CT348" s="40"/>
      <c r="CU348" s="19"/>
      <c r="CV348" s="19"/>
      <c r="CW348" s="19"/>
      <c r="CX348" s="19"/>
      <c r="CY348" s="19"/>
      <c r="CZ348" s="19" t="s">
        <v>151</v>
      </c>
      <c r="DA348" s="19"/>
      <c r="DB348" s="19">
        <v>16</v>
      </c>
      <c r="DC348" s="19"/>
      <c r="DD348" s="40"/>
      <c r="DE348" s="19"/>
      <c r="DF348" s="19"/>
      <c r="DG348" s="19"/>
      <c r="DH348" s="19"/>
      <c r="DI348" s="19">
        <v>2</v>
      </c>
      <c r="DJ348" s="19"/>
      <c r="DK348" s="19">
        <v>2</v>
      </c>
      <c r="DL348" s="19"/>
      <c r="DM348" s="40"/>
      <c r="DN348" s="19"/>
      <c r="DO348" s="19"/>
      <c r="DP348" s="19"/>
      <c r="DQ348" s="19"/>
      <c r="DR348" s="19">
        <v>8</v>
      </c>
      <c r="DS348" s="19"/>
      <c r="DT348" s="19">
        <v>8</v>
      </c>
      <c r="DU348" s="19"/>
      <c r="DV348" s="40"/>
      <c r="DW348" s="74">
        <f ca="1">ROUND((TODAY()-I348)/365*5,2)</f>
        <v>5.05</v>
      </c>
      <c r="DX348" s="44">
        <f t="shared" si="222"/>
        <v>5</v>
      </c>
      <c r="DY348" s="44">
        <f ca="1" t="shared" si="223"/>
        <v>0.0499999999999998</v>
      </c>
      <c r="DZ348" s="19">
        <f t="shared" si="224"/>
        <v>86</v>
      </c>
      <c r="EA348" s="19">
        <f t="shared" si="225"/>
        <v>86</v>
      </c>
      <c r="EB348" s="45">
        <f t="shared" si="226"/>
        <v>0</v>
      </c>
      <c r="EC348" s="46">
        <f t="shared" si="227"/>
        <v>0</v>
      </c>
      <c r="ED348" s="19">
        <f t="shared" si="228"/>
        <v>0</v>
      </c>
      <c r="EE348" s="19">
        <f t="shared" si="229"/>
        <v>0</v>
      </c>
      <c r="EF348" s="19">
        <f t="shared" si="230"/>
        <v>0</v>
      </c>
      <c r="EG348" s="19">
        <f t="shared" si="231"/>
        <v>0</v>
      </c>
    </row>
    <row r="349" customFormat="1" hidden="1" customHeight="1" spans="1:137">
      <c r="A349" s="32">
        <f t="shared" ref="A349:A356" si="235">ROW()-2</f>
        <v>347</v>
      </c>
      <c r="B349" s="31" t="s">
        <v>625</v>
      </c>
      <c r="C349" s="32" t="s">
        <v>351</v>
      </c>
      <c r="D349" s="33" t="s">
        <v>99</v>
      </c>
      <c r="E349" s="33" t="s">
        <v>54</v>
      </c>
      <c r="F349" s="33" t="s">
        <v>107</v>
      </c>
      <c r="G349" s="68">
        <v>45586</v>
      </c>
      <c r="H349" s="59">
        <v>45586</v>
      </c>
      <c r="I349" s="59">
        <v>45658</v>
      </c>
      <c r="J349" s="19">
        <v>0</v>
      </c>
      <c r="K349" s="19">
        <v>1</v>
      </c>
      <c r="L349" s="19">
        <v>0</v>
      </c>
      <c r="M349" s="73">
        <f t="shared" ref="M349:M355" si="236">K349-L349</f>
        <v>1</v>
      </c>
      <c r="N349" s="19"/>
      <c r="O349" s="38">
        <v>5</v>
      </c>
      <c r="P349" s="39">
        <v>8</v>
      </c>
      <c r="Q349" s="19"/>
      <c r="R349" s="19"/>
      <c r="S349" s="19"/>
      <c r="T349" s="19"/>
      <c r="U349" s="19"/>
      <c r="V349" s="19"/>
      <c r="W349" s="40"/>
      <c r="X349" s="19"/>
      <c r="Y349" s="39"/>
      <c r="Z349" s="19"/>
      <c r="AA349" s="19"/>
      <c r="AB349" s="19"/>
      <c r="AC349" s="19">
        <v>8</v>
      </c>
      <c r="AD349" s="19"/>
      <c r="AE349" s="19"/>
      <c r="AF349" s="40"/>
      <c r="AG349" s="41">
        <f t="shared" ref="AG349:AG355" si="237">O349+X349</f>
        <v>5</v>
      </c>
      <c r="AH349" s="41">
        <f t="shared" ref="AH349:AH364" si="238">M349-AG349</f>
        <v>-4</v>
      </c>
      <c r="AI349" s="41">
        <f t="shared" ref="AI349:AI364" si="239">IF(AH349&lt;0,AH349,0)</f>
        <v>-4</v>
      </c>
      <c r="AJ349" s="19"/>
      <c r="AK349" s="19"/>
      <c r="AL349" s="19"/>
      <c r="AM349" s="19"/>
      <c r="AN349" s="19"/>
      <c r="AO349" s="19">
        <v>8</v>
      </c>
      <c r="AP349" s="19"/>
      <c r="AQ349" s="19"/>
      <c r="AR349" s="40"/>
      <c r="AS349" s="19"/>
      <c r="AT349" s="19"/>
      <c r="AU349" s="19"/>
      <c r="AV349" s="19"/>
      <c r="AW349" s="19"/>
      <c r="AX349" s="19"/>
      <c r="AY349" s="19"/>
      <c r="AZ349" s="19"/>
      <c r="BA349" s="40"/>
      <c r="BB349" s="19">
        <v>1</v>
      </c>
      <c r="BC349" s="19">
        <v>16</v>
      </c>
      <c r="BD349" s="19"/>
      <c r="BE349" s="19"/>
      <c r="BF349" s="19"/>
      <c r="BG349" s="19"/>
      <c r="BH349" s="19"/>
      <c r="BI349" s="19"/>
      <c r="BJ349" s="40"/>
      <c r="BK349" s="19"/>
      <c r="BL349" s="19">
        <v>24</v>
      </c>
      <c r="BM349" s="19"/>
      <c r="BN349" s="19"/>
      <c r="BO349" s="19"/>
      <c r="BP349" s="19"/>
      <c r="BQ349" s="19"/>
      <c r="BR349" s="19"/>
      <c r="BS349" s="40"/>
      <c r="BT349" s="19"/>
      <c r="BU349" s="19"/>
      <c r="BV349" s="19"/>
      <c r="BW349" s="19"/>
      <c r="BX349" s="19"/>
      <c r="BY349" s="19"/>
      <c r="BZ349" s="19"/>
      <c r="CA349" s="19"/>
      <c r="CB349" s="40"/>
      <c r="CC349" s="19"/>
      <c r="CD349" s="19"/>
      <c r="CE349" s="19"/>
      <c r="CF349" s="19"/>
      <c r="CG349" s="19"/>
      <c r="CH349" s="19">
        <v>8</v>
      </c>
      <c r="CI349" s="19"/>
      <c r="CJ349" s="19"/>
      <c r="CK349" s="40"/>
      <c r="CL349" s="19"/>
      <c r="CM349" s="19"/>
      <c r="CN349" s="19"/>
      <c r="CO349" s="19"/>
      <c r="CP349" s="19"/>
      <c r="CQ349" s="19">
        <v>8</v>
      </c>
      <c r="CR349" s="19">
        <v>8</v>
      </c>
      <c r="CS349" s="19"/>
      <c r="CT349" s="40"/>
      <c r="CU349" s="19"/>
      <c r="CV349" s="19"/>
      <c r="CW349" s="19"/>
      <c r="CX349" s="19"/>
      <c r="CY349" s="19"/>
      <c r="CZ349" s="19" t="s">
        <v>60</v>
      </c>
      <c r="DA349" s="19" t="s">
        <v>60</v>
      </c>
      <c r="DB349" s="19"/>
      <c r="DC349" s="19"/>
      <c r="DD349" s="40"/>
      <c r="DE349" s="19"/>
      <c r="DF349" s="19"/>
      <c r="DG349" s="19"/>
      <c r="DH349" s="19"/>
      <c r="DI349" s="19"/>
      <c r="DJ349" s="19"/>
      <c r="DK349" s="19"/>
      <c r="DL349" s="19"/>
      <c r="DM349" s="40"/>
      <c r="DN349" s="19"/>
      <c r="DO349" s="19"/>
      <c r="DP349" s="19"/>
      <c r="DQ349" s="19"/>
      <c r="DR349" s="19"/>
      <c r="DS349" s="19"/>
      <c r="DT349" s="19"/>
      <c r="DU349" s="19"/>
      <c r="DV349" s="40"/>
      <c r="DW349" s="74">
        <f ca="1" t="shared" ref="DW349:DW356" si="240">ROUND((TODAY()-I349)/365*5,2)</f>
        <v>5.05</v>
      </c>
      <c r="DX349" s="44">
        <f t="shared" ref="DX349:DX355" si="241">-AI349+AJ349+AS349+BB349+BK349+BT349+CC349+CL349+CV349+DE349+DN349</f>
        <v>5</v>
      </c>
      <c r="DY349" s="44">
        <f ca="1" t="shared" ref="DY349:DY355" si="242">DW349-DX349</f>
        <v>0.0499999999999998</v>
      </c>
      <c r="DZ349" s="19">
        <f t="shared" ref="DZ349:DZ355" si="243">T349+U349+AC349+AD349+AO349+AP349+AX349+AY349++BG349+BH349+BP349+BQ349+BY349+BZ349+CH349+CI349+CQ349+CR349+DA349+DB349+DJ349+DK349+DS349+DT349</f>
        <v>48</v>
      </c>
      <c r="EA349" s="19">
        <f t="shared" ref="EA349:EA355" si="244">S349+AB349+AN349+AW349+BF349+BO349+BX349+CG349+CP349+CZ349+DI349+DR349</f>
        <v>8</v>
      </c>
      <c r="EB349" s="45">
        <f t="shared" ref="EB349:EB355" si="245">J349+U349-S349+AD349-AB349+AP349-AN349+AY349-AW349+BH349-BF349+BQ349-BO349+BZ349-BX349+CI349-CG349+CR349-CP349+DB349-CZ349+DK349-DI349+DT349-DR349-CU349</f>
        <v>0</v>
      </c>
      <c r="EC349" s="46">
        <f t="shared" ref="EC349:EC355" si="246">T349+AC349+AO349+BG349+BP349+BY349+CH349+CQ349+DA349+DA349+DJ349+DS349</f>
        <v>48</v>
      </c>
      <c r="ED349" s="19">
        <f t="shared" ref="ED349:ED355" si="247">P349+Y349+AK349+AT349+BC349+BL349+BU349+CD349+CM349+CW349+DF349+DO349</f>
        <v>48</v>
      </c>
      <c r="EE349" s="19">
        <f t="shared" ref="EE349:EE355" si="248">Q349+Z349+AL349+AU349+BD349+BM349+BV349+CE349+CN349+CX349+DG349+DP349</f>
        <v>0</v>
      </c>
      <c r="EF349" s="19">
        <f t="shared" ref="EF349:EF355" si="249">R349+AA349+AM349+AV349+BE349+BN349+BW349+CF349+CO349+CY349+DH349+DQ349</f>
        <v>0</v>
      </c>
      <c r="EG349" s="19">
        <f t="shared" ref="EG349:EG355" si="250">V349+AE349+AQ349+AZ349+BI349+BR349+CA349+CJ349+CS349+DC349+DL349+DU349</f>
        <v>0</v>
      </c>
    </row>
    <row r="350" customFormat="1" customHeight="1" spans="1:137">
      <c r="A350" s="32">
        <f t="shared" si="235"/>
        <v>348</v>
      </c>
      <c r="B350" s="31" t="s">
        <v>626</v>
      </c>
      <c r="C350" s="32" t="s">
        <v>286</v>
      </c>
      <c r="D350" s="33" t="s">
        <v>79</v>
      </c>
      <c r="E350" s="33" t="s">
        <v>542</v>
      </c>
      <c r="F350" s="33" t="s">
        <v>548</v>
      </c>
      <c r="G350" s="68">
        <v>45586</v>
      </c>
      <c r="H350" s="59">
        <v>45586</v>
      </c>
      <c r="I350" s="59">
        <v>45658</v>
      </c>
      <c r="J350" s="19">
        <v>23</v>
      </c>
      <c r="K350" s="19">
        <v>1</v>
      </c>
      <c r="L350" s="19">
        <v>0</v>
      </c>
      <c r="M350" s="73">
        <f t="shared" si="236"/>
        <v>1</v>
      </c>
      <c r="N350" s="19"/>
      <c r="O350" s="38">
        <v>2</v>
      </c>
      <c r="P350" s="39"/>
      <c r="Q350" s="19"/>
      <c r="R350" s="19"/>
      <c r="S350" s="19">
        <v>6</v>
      </c>
      <c r="T350" s="19"/>
      <c r="U350" s="19"/>
      <c r="V350" s="19"/>
      <c r="W350" s="40"/>
      <c r="X350" s="19">
        <v>1</v>
      </c>
      <c r="Y350" s="39"/>
      <c r="Z350" s="19"/>
      <c r="AA350" s="19"/>
      <c r="AB350" s="19"/>
      <c r="AC350" s="19"/>
      <c r="AD350" s="19"/>
      <c r="AE350" s="19"/>
      <c r="AF350" s="40"/>
      <c r="AG350" s="41">
        <f t="shared" si="237"/>
        <v>3</v>
      </c>
      <c r="AH350" s="41">
        <f t="shared" si="238"/>
        <v>-2</v>
      </c>
      <c r="AI350" s="41">
        <f t="shared" si="239"/>
        <v>-2</v>
      </c>
      <c r="AJ350" s="19"/>
      <c r="AK350" s="19"/>
      <c r="AL350" s="19"/>
      <c r="AM350" s="19"/>
      <c r="AN350" s="19">
        <v>2</v>
      </c>
      <c r="AO350" s="19"/>
      <c r="AP350" s="19">
        <v>7</v>
      </c>
      <c r="AQ350" s="19"/>
      <c r="AR350" s="40"/>
      <c r="AS350" s="19">
        <v>1.5</v>
      </c>
      <c r="AT350" s="19"/>
      <c r="AU350" s="19"/>
      <c r="AV350" s="19"/>
      <c r="AW350" s="19">
        <v>1</v>
      </c>
      <c r="AX350" s="19"/>
      <c r="AY350" s="19">
        <v>15</v>
      </c>
      <c r="AZ350" s="19"/>
      <c r="BA350" s="40"/>
      <c r="BB350" s="19">
        <v>1</v>
      </c>
      <c r="BC350" s="19"/>
      <c r="BD350" s="19"/>
      <c r="BE350" s="19"/>
      <c r="BF350" s="19">
        <v>4</v>
      </c>
      <c r="BG350" s="19"/>
      <c r="BH350" s="19">
        <v>8</v>
      </c>
      <c r="BI350" s="19"/>
      <c r="BJ350" s="40"/>
      <c r="BK350" s="19"/>
      <c r="BL350" s="19"/>
      <c r="BM350" s="19"/>
      <c r="BN350" s="19"/>
      <c r="BO350" s="19">
        <v>3</v>
      </c>
      <c r="BP350" s="19"/>
      <c r="BQ350" s="19"/>
      <c r="BR350" s="19"/>
      <c r="BS350" s="40"/>
      <c r="BT350" s="19">
        <v>1</v>
      </c>
      <c r="BU350" s="19"/>
      <c r="BV350" s="19"/>
      <c r="BW350" s="19"/>
      <c r="BX350" s="19">
        <v>3</v>
      </c>
      <c r="BY350" s="19"/>
      <c r="BZ350" s="19"/>
      <c r="CA350" s="19"/>
      <c r="CB350" s="40"/>
      <c r="CC350" s="19"/>
      <c r="CD350" s="19"/>
      <c r="CE350" s="19"/>
      <c r="CF350" s="19"/>
      <c r="CG350" s="19">
        <v>1</v>
      </c>
      <c r="CH350" s="19"/>
      <c r="CI350" s="19"/>
      <c r="CJ350" s="19"/>
      <c r="CK350" s="40"/>
      <c r="CL350" s="19">
        <v>1</v>
      </c>
      <c r="CM350" s="19"/>
      <c r="CN350" s="19"/>
      <c r="CO350" s="19"/>
      <c r="CP350" s="19">
        <v>3</v>
      </c>
      <c r="CQ350" s="19"/>
      <c r="CR350" s="19"/>
      <c r="CS350" s="19"/>
      <c r="CT350" s="40"/>
      <c r="CU350" s="19"/>
      <c r="CV350" s="19" t="s">
        <v>73</v>
      </c>
      <c r="CW350" s="19"/>
      <c r="CX350" s="19"/>
      <c r="CY350" s="19"/>
      <c r="CZ350" s="19"/>
      <c r="DA350" s="19"/>
      <c r="DB350" s="19"/>
      <c r="DC350" s="19"/>
      <c r="DD350" s="40"/>
      <c r="DE350" s="19">
        <v>1</v>
      </c>
      <c r="DF350" s="19"/>
      <c r="DG350" s="19"/>
      <c r="DH350" s="19"/>
      <c r="DI350" s="19"/>
      <c r="DJ350" s="19"/>
      <c r="DK350" s="19"/>
      <c r="DL350" s="19"/>
      <c r="DM350" s="40"/>
      <c r="DN350" s="19">
        <v>1</v>
      </c>
      <c r="DO350" s="19"/>
      <c r="DP350" s="19"/>
      <c r="DQ350" s="19"/>
      <c r="DR350" s="19">
        <v>5</v>
      </c>
      <c r="DS350" s="19"/>
      <c r="DT350" s="19">
        <v>8</v>
      </c>
      <c r="DU350" s="19"/>
      <c r="DV350" s="40"/>
      <c r="DW350" s="69">
        <f ca="1">ROUND((TODAY()-I350)/365*5,2)*2</f>
        <v>10.1</v>
      </c>
      <c r="DX350" s="44">
        <f t="shared" si="241"/>
        <v>9</v>
      </c>
      <c r="DY350" s="44">
        <f ca="1" t="shared" si="242"/>
        <v>1.1</v>
      </c>
      <c r="DZ350" s="19">
        <f t="shared" si="243"/>
        <v>38</v>
      </c>
      <c r="EA350" s="19">
        <f t="shared" si="244"/>
        <v>28</v>
      </c>
      <c r="EB350" s="45">
        <f t="shared" si="245"/>
        <v>33</v>
      </c>
      <c r="EC350" s="46">
        <f t="shared" si="246"/>
        <v>0</v>
      </c>
      <c r="ED350" s="19">
        <f t="shared" si="247"/>
        <v>0</v>
      </c>
      <c r="EE350" s="19">
        <f t="shared" si="248"/>
        <v>0</v>
      </c>
      <c r="EF350" s="19">
        <f t="shared" si="249"/>
        <v>0</v>
      </c>
      <c r="EG350" s="19">
        <f t="shared" si="250"/>
        <v>0</v>
      </c>
    </row>
    <row r="351" customFormat="1" hidden="1" customHeight="1" spans="1:137">
      <c r="A351" s="32">
        <f t="shared" si="235"/>
        <v>349</v>
      </c>
      <c r="B351" s="31" t="s">
        <v>627</v>
      </c>
      <c r="C351" s="32" t="s">
        <v>413</v>
      </c>
      <c r="D351" s="33" t="s">
        <v>414</v>
      </c>
      <c r="E351" s="33" t="s">
        <v>508</v>
      </c>
      <c r="F351" s="33" t="s">
        <v>315</v>
      </c>
      <c r="G351" s="68">
        <v>45586</v>
      </c>
      <c r="H351" s="59">
        <v>45586</v>
      </c>
      <c r="I351" s="59">
        <v>45658</v>
      </c>
      <c r="J351" s="19">
        <v>0</v>
      </c>
      <c r="K351" s="19">
        <v>1</v>
      </c>
      <c r="L351" s="19">
        <v>0</v>
      </c>
      <c r="M351" s="73">
        <f t="shared" si="236"/>
        <v>1</v>
      </c>
      <c r="N351" s="19"/>
      <c r="O351" s="38">
        <v>2</v>
      </c>
      <c r="P351" s="39"/>
      <c r="Q351" s="19"/>
      <c r="R351" s="19"/>
      <c r="S351" s="19"/>
      <c r="T351" s="19"/>
      <c r="U351" s="19">
        <v>8</v>
      </c>
      <c r="V351" s="19"/>
      <c r="W351" s="40"/>
      <c r="X351" s="19">
        <v>3.5</v>
      </c>
      <c r="Y351" s="39"/>
      <c r="Z351" s="19"/>
      <c r="AA351" s="19"/>
      <c r="AB351" s="19"/>
      <c r="AC351" s="19"/>
      <c r="AD351" s="19"/>
      <c r="AE351" s="19"/>
      <c r="AF351" s="40"/>
      <c r="AG351" s="41">
        <f t="shared" si="237"/>
        <v>5.5</v>
      </c>
      <c r="AH351" s="41">
        <f t="shared" si="238"/>
        <v>-4.5</v>
      </c>
      <c r="AI351" s="41">
        <f t="shared" si="239"/>
        <v>-4.5</v>
      </c>
      <c r="AJ351" s="19"/>
      <c r="AK351" s="19"/>
      <c r="AL351" s="19"/>
      <c r="AM351" s="19"/>
      <c r="AN351" s="19"/>
      <c r="AO351" s="19"/>
      <c r="AP351" s="19"/>
      <c r="AQ351" s="19"/>
      <c r="AR351" s="40"/>
      <c r="AS351" s="19"/>
      <c r="AT351" s="19"/>
      <c r="AU351" s="19"/>
      <c r="AV351" s="19"/>
      <c r="AW351" s="19">
        <v>8</v>
      </c>
      <c r="AX351" s="19"/>
      <c r="AY351" s="19">
        <v>13</v>
      </c>
      <c r="AZ351" s="19"/>
      <c r="BA351" s="40"/>
      <c r="BB351" s="19"/>
      <c r="BC351" s="19"/>
      <c r="BD351" s="19"/>
      <c r="BE351" s="19"/>
      <c r="BF351" s="19"/>
      <c r="BG351" s="19"/>
      <c r="BH351" s="19">
        <v>8</v>
      </c>
      <c r="BI351" s="19"/>
      <c r="BJ351" s="40"/>
      <c r="BK351" s="19"/>
      <c r="BL351" s="19"/>
      <c r="BM351" s="19"/>
      <c r="BN351" s="19"/>
      <c r="BO351" s="19">
        <v>8</v>
      </c>
      <c r="BP351" s="19"/>
      <c r="BQ351" s="19"/>
      <c r="BR351" s="19"/>
      <c r="BS351" s="40"/>
      <c r="BT351" s="19"/>
      <c r="BU351" s="19"/>
      <c r="BV351" s="19"/>
      <c r="BW351" s="19"/>
      <c r="BX351" s="19"/>
      <c r="BY351" s="19"/>
      <c r="BZ351" s="19"/>
      <c r="CA351" s="19"/>
      <c r="CB351" s="40"/>
      <c r="CC351" s="19"/>
      <c r="CD351" s="19"/>
      <c r="CE351" s="19"/>
      <c r="CF351" s="19"/>
      <c r="CG351" s="19"/>
      <c r="CH351" s="19"/>
      <c r="CI351" s="19"/>
      <c r="CJ351" s="19"/>
      <c r="CK351" s="40"/>
      <c r="CL351" s="19">
        <v>0.5</v>
      </c>
      <c r="CM351" s="19"/>
      <c r="CN351" s="19"/>
      <c r="CO351" s="19"/>
      <c r="CP351" s="19"/>
      <c r="CQ351" s="19"/>
      <c r="CR351" s="19"/>
      <c r="CS351" s="19"/>
      <c r="CT351" s="40"/>
      <c r="CU351" s="19"/>
      <c r="CV351" s="19"/>
      <c r="CW351" s="19"/>
      <c r="CX351" s="19"/>
      <c r="CY351" s="19"/>
      <c r="CZ351" s="19"/>
      <c r="DA351" s="19"/>
      <c r="DB351" s="19"/>
      <c r="DC351" s="19"/>
      <c r="DD351" s="40"/>
      <c r="DE351" s="19"/>
      <c r="DF351" s="19"/>
      <c r="DG351" s="19"/>
      <c r="DH351" s="19"/>
      <c r="DI351" s="19"/>
      <c r="DJ351" s="19"/>
      <c r="DK351" s="19"/>
      <c r="DL351" s="19"/>
      <c r="DM351" s="40"/>
      <c r="DN351" s="19"/>
      <c r="DO351" s="19"/>
      <c r="DP351" s="19"/>
      <c r="DQ351" s="19"/>
      <c r="DR351" s="19">
        <v>13</v>
      </c>
      <c r="DS351" s="19"/>
      <c r="DT351" s="19">
        <v>26</v>
      </c>
      <c r="DU351" s="19"/>
      <c r="DV351" s="40"/>
      <c r="DW351" s="74">
        <f ca="1" t="shared" si="240"/>
        <v>5.05</v>
      </c>
      <c r="DX351" s="44">
        <f t="shared" si="241"/>
        <v>5</v>
      </c>
      <c r="DY351" s="44">
        <f ca="1" t="shared" si="242"/>
        <v>0.0499999999999998</v>
      </c>
      <c r="DZ351" s="19">
        <f t="shared" si="243"/>
        <v>55</v>
      </c>
      <c r="EA351" s="19">
        <f t="shared" si="244"/>
        <v>29</v>
      </c>
      <c r="EB351" s="45">
        <f t="shared" si="245"/>
        <v>26</v>
      </c>
      <c r="EC351" s="46">
        <f t="shared" si="246"/>
        <v>0</v>
      </c>
      <c r="ED351" s="19">
        <f t="shared" si="247"/>
        <v>0</v>
      </c>
      <c r="EE351" s="19">
        <f t="shared" si="248"/>
        <v>0</v>
      </c>
      <c r="EF351" s="19">
        <f t="shared" si="249"/>
        <v>0</v>
      </c>
      <c r="EG351" s="19">
        <f t="shared" si="250"/>
        <v>0</v>
      </c>
    </row>
    <row r="352" customFormat="1" hidden="1" customHeight="1" spans="1:137">
      <c r="A352" s="32">
        <f t="shared" si="235"/>
        <v>350</v>
      </c>
      <c r="B352" s="31" t="s">
        <v>628</v>
      </c>
      <c r="C352" s="32" t="s">
        <v>351</v>
      </c>
      <c r="D352" s="33" t="s">
        <v>357</v>
      </c>
      <c r="E352" s="33" t="s">
        <v>362</v>
      </c>
      <c r="F352" s="33" t="s">
        <v>298</v>
      </c>
      <c r="G352" s="68">
        <v>45587</v>
      </c>
      <c r="H352" s="59">
        <v>45587</v>
      </c>
      <c r="I352" s="59">
        <v>45658</v>
      </c>
      <c r="J352" s="19">
        <v>0</v>
      </c>
      <c r="K352" s="19">
        <v>1</v>
      </c>
      <c r="L352" s="19">
        <v>0</v>
      </c>
      <c r="M352" s="73">
        <f t="shared" si="236"/>
        <v>1</v>
      </c>
      <c r="N352" s="19"/>
      <c r="O352" s="38">
        <v>4</v>
      </c>
      <c r="P352" s="39"/>
      <c r="Q352" s="19"/>
      <c r="R352" s="19"/>
      <c r="S352" s="19"/>
      <c r="T352" s="19"/>
      <c r="U352" s="19"/>
      <c r="V352" s="19"/>
      <c r="W352" s="40"/>
      <c r="X352" s="19"/>
      <c r="Y352" s="39"/>
      <c r="Z352" s="19"/>
      <c r="AA352" s="19">
        <v>10</v>
      </c>
      <c r="AB352" s="19"/>
      <c r="AC352" s="19"/>
      <c r="AD352" s="19"/>
      <c r="AE352" s="19"/>
      <c r="AF352" s="40"/>
      <c r="AG352" s="41">
        <f t="shared" si="237"/>
        <v>4</v>
      </c>
      <c r="AH352" s="41">
        <f t="shared" si="238"/>
        <v>-3</v>
      </c>
      <c r="AI352" s="41">
        <f t="shared" si="239"/>
        <v>-3</v>
      </c>
      <c r="AJ352" s="19"/>
      <c r="AK352" s="19"/>
      <c r="AL352" s="19"/>
      <c r="AM352" s="19"/>
      <c r="AN352" s="19"/>
      <c r="AO352" s="19"/>
      <c r="AP352" s="19"/>
      <c r="AQ352" s="19"/>
      <c r="AR352" s="40"/>
      <c r="AS352" s="19"/>
      <c r="AT352" s="19"/>
      <c r="AU352" s="19"/>
      <c r="AV352" s="19"/>
      <c r="AW352" s="19"/>
      <c r="AX352" s="19"/>
      <c r="AY352" s="19"/>
      <c r="AZ352" s="19"/>
      <c r="BA352" s="40"/>
      <c r="BB352" s="19"/>
      <c r="BC352" s="19"/>
      <c r="BD352" s="19"/>
      <c r="BE352" s="19"/>
      <c r="BF352" s="19"/>
      <c r="BG352" s="19"/>
      <c r="BH352" s="19"/>
      <c r="BI352" s="19"/>
      <c r="BJ352" s="40"/>
      <c r="BK352" s="19"/>
      <c r="BL352" s="19"/>
      <c r="BM352" s="19"/>
      <c r="BN352" s="19"/>
      <c r="BO352" s="19"/>
      <c r="BP352" s="19"/>
      <c r="BQ352" s="19"/>
      <c r="BR352" s="19"/>
      <c r="BS352" s="40"/>
      <c r="BT352" s="19"/>
      <c r="BU352" s="19"/>
      <c r="BV352" s="19"/>
      <c r="BW352" s="19"/>
      <c r="BX352" s="19"/>
      <c r="BY352" s="19"/>
      <c r="BZ352" s="19"/>
      <c r="CA352" s="19"/>
      <c r="CB352" s="40"/>
      <c r="CC352" s="19"/>
      <c r="CD352" s="19"/>
      <c r="CE352" s="19"/>
      <c r="CF352" s="19"/>
      <c r="CG352" s="19"/>
      <c r="CH352" s="19"/>
      <c r="CI352" s="19"/>
      <c r="CJ352" s="19"/>
      <c r="CK352" s="40"/>
      <c r="CL352" s="19"/>
      <c r="CM352" s="19"/>
      <c r="CN352" s="19"/>
      <c r="CO352" s="19"/>
      <c r="CP352" s="19"/>
      <c r="CQ352" s="19"/>
      <c r="CR352" s="19"/>
      <c r="CS352" s="19"/>
      <c r="CT352" s="40"/>
      <c r="CU352" s="19"/>
      <c r="CV352" s="19" t="s">
        <v>63</v>
      </c>
      <c r="CW352" s="19"/>
      <c r="CX352" s="19"/>
      <c r="CY352" s="19"/>
      <c r="CZ352" s="19"/>
      <c r="DA352" s="19"/>
      <c r="DB352" s="19"/>
      <c r="DC352" s="19"/>
      <c r="DD352" s="40"/>
      <c r="DE352" s="19"/>
      <c r="DF352" s="19"/>
      <c r="DG352" s="19"/>
      <c r="DH352" s="19"/>
      <c r="DI352" s="19"/>
      <c r="DJ352" s="19"/>
      <c r="DK352" s="19"/>
      <c r="DL352" s="19"/>
      <c r="DM352" s="40"/>
      <c r="DN352" s="19"/>
      <c r="DO352" s="19"/>
      <c r="DP352" s="19"/>
      <c r="DQ352" s="19"/>
      <c r="DR352" s="19"/>
      <c r="DS352" s="19"/>
      <c r="DT352" s="19"/>
      <c r="DU352" s="19"/>
      <c r="DV352" s="40"/>
      <c r="DW352" s="74">
        <f ca="1" t="shared" si="240"/>
        <v>5.05</v>
      </c>
      <c r="DX352" s="44">
        <f t="shared" si="241"/>
        <v>4</v>
      </c>
      <c r="DY352" s="44">
        <f ca="1" t="shared" si="242"/>
        <v>1.05</v>
      </c>
      <c r="DZ352" s="19">
        <f t="shared" si="243"/>
        <v>0</v>
      </c>
      <c r="EA352" s="19">
        <f t="shared" si="244"/>
        <v>0</v>
      </c>
      <c r="EB352" s="45">
        <f t="shared" si="245"/>
        <v>0</v>
      </c>
      <c r="EC352" s="46">
        <f t="shared" si="246"/>
        <v>0</v>
      </c>
      <c r="ED352" s="19">
        <f t="shared" si="247"/>
        <v>0</v>
      </c>
      <c r="EE352" s="19">
        <f t="shared" si="248"/>
        <v>0</v>
      </c>
      <c r="EF352" s="19">
        <f t="shared" si="249"/>
        <v>10</v>
      </c>
      <c r="EG352" s="19">
        <f t="shared" si="250"/>
        <v>0</v>
      </c>
    </row>
    <row r="353" customFormat="1" hidden="1" customHeight="1" spans="1:137">
      <c r="A353" s="32">
        <f t="shared" si="235"/>
        <v>351</v>
      </c>
      <c r="B353" s="31" t="s">
        <v>629</v>
      </c>
      <c r="C353" s="32" t="s">
        <v>52</v>
      </c>
      <c r="D353" s="33" t="s">
        <v>119</v>
      </c>
      <c r="E353" s="33" t="s">
        <v>171</v>
      </c>
      <c r="F353" s="33" t="s">
        <v>169</v>
      </c>
      <c r="G353" s="68">
        <v>45593</v>
      </c>
      <c r="H353" s="59">
        <v>45593</v>
      </c>
      <c r="I353" s="59">
        <v>45658</v>
      </c>
      <c r="J353" s="19">
        <v>0</v>
      </c>
      <c r="K353" s="19">
        <v>1</v>
      </c>
      <c r="L353" s="19">
        <v>0</v>
      </c>
      <c r="M353" s="73">
        <f t="shared" si="236"/>
        <v>1</v>
      </c>
      <c r="N353" s="19"/>
      <c r="O353" s="38">
        <v>3</v>
      </c>
      <c r="P353" s="39"/>
      <c r="Q353" s="19"/>
      <c r="R353" s="19"/>
      <c r="S353" s="19"/>
      <c r="T353" s="19"/>
      <c r="U353" s="19"/>
      <c r="V353" s="19"/>
      <c r="W353" s="40"/>
      <c r="X353" s="19">
        <v>1</v>
      </c>
      <c r="Y353" s="39"/>
      <c r="Z353" s="19"/>
      <c r="AA353" s="19"/>
      <c r="AB353" s="19"/>
      <c r="AC353" s="19"/>
      <c r="AD353" s="19"/>
      <c r="AE353" s="19"/>
      <c r="AF353" s="40"/>
      <c r="AG353" s="41">
        <f t="shared" si="237"/>
        <v>4</v>
      </c>
      <c r="AH353" s="41">
        <f t="shared" si="238"/>
        <v>-3</v>
      </c>
      <c r="AI353" s="41">
        <f t="shared" si="239"/>
        <v>-3</v>
      </c>
      <c r="AJ353" s="19"/>
      <c r="AK353" s="19"/>
      <c r="AL353" s="19"/>
      <c r="AM353" s="19"/>
      <c r="AN353" s="19"/>
      <c r="AO353" s="19"/>
      <c r="AP353" s="19">
        <v>8</v>
      </c>
      <c r="AQ353" s="19"/>
      <c r="AR353" s="40"/>
      <c r="AS353" s="19"/>
      <c r="AT353" s="19"/>
      <c r="AU353" s="19"/>
      <c r="AV353" s="19"/>
      <c r="AW353" s="19">
        <v>8</v>
      </c>
      <c r="AX353" s="19"/>
      <c r="AY353" s="19"/>
      <c r="AZ353" s="19"/>
      <c r="BA353" s="40"/>
      <c r="BB353" s="19">
        <v>0.5</v>
      </c>
      <c r="BC353" s="19"/>
      <c r="BD353" s="19"/>
      <c r="BE353" s="19"/>
      <c r="BF353" s="19"/>
      <c r="BG353" s="19"/>
      <c r="BH353" s="19">
        <v>8</v>
      </c>
      <c r="BI353" s="19"/>
      <c r="BJ353" s="40"/>
      <c r="BK353" s="19"/>
      <c r="BL353" s="19">
        <v>5.5</v>
      </c>
      <c r="BM353" s="19"/>
      <c r="BN353" s="19"/>
      <c r="BO353" s="19"/>
      <c r="BP353" s="19"/>
      <c r="BQ353" s="19"/>
      <c r="BR353" s="19"/>
      <c r="BS353" s="40"/>
      <c r="BT353" s="19"/>
      <c r="BU353" s="19"/>
      <c r="BV353" s="19"/>
      <c r="BW353" s="19"/>
      <c r="BX353" s="19"/>
      <c r="BY353" s="19"/>
      <c r="BZ353" s="19"/>
      <c r="CA353" s="19"/>
      <c r="CB353" s="40"/>
      <c r="CC353" s="19"/>
      <c r="CD353" s="19"/>
      <c r="CE353" s="19"/>
      <c r="CF353" s="19"/>
      <c r="CG353" s="19"/>
      <c r="CH353" s="19"/>
      <c r="CI353" s="19"/>
      <c r="CJ353" s="19"/>
      <c r="CK353" s="40"/>
      <c r="CL353" s="19">
        <v>1</v>
      </c>
      <c r="CM353" s="19"/>
      <c r="CN353" s="19"/>
      <c r="CO353" s="19"/>
      <c r="CP353" s="19">
        <v>11.5</v>
      </c>
      <c r="CQ353" s="19"/>
      <c r="CR353" s="19">
        <v>7.5</v>
      </c>
      <c r="CS353" s="19"/>
      <c r="CT353" s="40"/>
      <c r="CU353" s="19"/>
      <c r="CV353" s="19"/>
      <c r="CW353" s="19"/>
      <c r="CX353" s="19"/>
      <c r="CY353" s="19"/>
      <c r="CZ353" s="19"/>
      <c r="DA353" s="19"/>
      <c r="DB353" s="19"/>
      <c r="DC353" s="19"/>
      <c r="DD353" s="40"/>
      <c r="DE353" s="19">
        <v>0.5</v>
      </c>
      <c r="DF353" s="19"/>
      <c r="DG353" s="19"/>
      <c r="DH353" s="19"/>
      <c r="DI353" s="19">
        <v>4</v>
      </c>
      <c r="DJ353" s="19"/>
      <c r="DK353" s="19">
        <v>16</v>
      </c>
      <c r="DL353" s="19"/>
      <c r="DM353" s="40"/>
      <c r="DN353" s="19"/>
      <c r="DO353" s="19">
        <v>1</v>
      </c>
      <c r="DP353" s="19"/>
      <c r="DQ353" s="19"/>
      <c r="DR353" s="19"/>
      <c r="DS353" s="19"/>
      <c r="DT353" s="19">
        <v>12.5</v>
      </c>
      <c r="DU353" s="19"/>
      <c r="DV353" s="40"/>
      <c r="DW353" s="74">
        <f ca="1" t="shared" si="240"/>
        <v>5.05</v>
      </c>
      <c r="DX353" s="44">
        <f t="shared" si="241"/>
        <v>5</v>
      </c>
      <c r="DY353" s="44">
        <f ca="1" t="shared" si="242"/>
        <v>0.0499999999999998</v>
      </c>
      <c r="DZ353" s="19">
        <f t="shared" si="243"/>
        <v>52</v>
      </c>
      <c r="EA353" s="19">
        <f t="shared" si="244"/>
        <v>23.5</v>
      </c>
      <c r="EB353" s="45">
        <f t="shared" si="245"/>
        <v>28.5</v>
      </c>
      <c r="EC353" s="46">
        <f t="shared" si="246"/>
        <v>0</v>
      </c>
      <c r="ED353" s="19">
        <f t="shared" si="247"/>
        <v>6.5</v>
      </c>
      <c r="EE353" s="19">
        <f t="shared" si="248"/>
        <v>0</v>
      </c>
      <c r="EF353" s="19">
        <f t="shared" si="249"/>
        <v>0</v>
      </c>
      <c r="EG353" s="19">
        <f t="shared" si="250"/>
        <v>0</v>
      </c>
    </row>
    <row r="354" customFormat="1" hidden="1" customHeight="1" spans="1:137">
      <c r="A354" s="32">
        <f t="shared" si="235"/>
        <v>352</v>
      </c>
      <c r="B354" s="31" t="s">
        <v>630</v>
      </c>
      <c r="C354" s="32" t="s">
        <v>52</v>
      </c>
      <c r="D354" s="33" t="s">
        <v>250</v>
      </c>
      <c r="E354" s="33" t="s">
        <v>273</v>
      </c>
      <c r="F354" s="33" t="s">
        <v>315</v>
      </c>
      <c r="G354" s="68">
        <v>45594</v>
      </c>
      <c r="H354" s="59">
        <v>45594</v>
      </c>
      <c r="I354" s="59">
        <v>45658</v>
      </c>
      <c r="J354" s="19">
        <v>0</v>
      </c>
      <c r="K354" s="19">
        <f>ROUND((I354-H354)/365*5,0)</f>
        <v>1</v>
      </c>
      <c r="L354" s="19">
        <v>0</v>
      </c>
      <c r="M354" s="73">
        <f t="shared" si="236"/>
        <v>1</v>
      </c>
      <c r="N354" s="19"/>
      <c r="O354" s="38">
        <v>3</v>
      </c>
      <c r="P354" s="39"/>
      <c r="Q354" s="19"/>
      <c r="R354" s="19"/>
      <c r="S354" s="19">
        <v>24</v>
      </c>
      <c r="T354" s="19"/>
      <c r="U354" s="19">
        <v>24</v>
      </c>
      <c r="V354" s="19"/>
      <c r="W354" s="40"/>
      <c r="X354" s="19"/>
      <c r="Y354" s="39"/>
      <c r="Z354" s="19"/>
      <c r="AA354" s="19"/>
      <c r="AB354" s="19">
        <v>24</v>
      </c>
      <c r="AC354" s="19"/>
      <c r="AD354" s="19">
        <v>24</v>
      </c>
      <c r="AE354" s="19"/>
      <c r="AF354" s="40"/>
      <c r="AG354" s="41">
        <f t="shared" si="237"/>
        <v>3</v>
      </c>
      <c r="AH354" s="41">
        <f t="shared" si="238"/>
        <v>-2</v>
      </c>
      <c r="AI354" s="41">
        <f t="shared" si="239"/>
        <v>-2</v>
      </c>
      <c r="AJ354" s="19"/>
      <c r="AK354" s="19"/>
      <c r="AL354" s="19"/>
      <c r="AM354" s="19"/>
      <c r="AN354" s="19"/>
      <c r="AO354" s="19"/>
      <c r="AP354" s="19"/>
      <c r="AQ354" s="19"/>
      <c r="AR354" s="40"/>
      <c r="AS354" s="19"/>
      <c r="AT354" s="19"/>
      <c r="AU354" s="19"/>
      <c r="AV354" s="19"/>
      <c r="AW354" s="19"/>
      <c r="AX354" s="19"/>
      <c r="AY354" s="19"/>
      <c r="AZ354" s="19"/>
      <c r="BA354" s="40"/>
      <c r="BB354" s="19"/>
      <c r="BC354" s="19"/>
      <c r="BD354" s="19"/>
      <c r="BE354" s="19"/>
      <c r="BF354" s="19"/>
      <c r="BG354" s="19"/>
      <c r="BH354" s="19"/>
      <c r="BI354" s="19"/>
      <c r="BJ354" s="40"/>
      <c r="BK354" s="19"/>
      <c r="BL354" s="19"/>
      <c r="BM354" s="19"/>
      <c r="BN354" s="19"/>
      <c r="BO354" s="19"/>
      <c r="BP354" s="19"/>
      <c r="BQ354" s="19"/>
      <c r="BR354" s="19"/>
      <c r="BS354" s="40"/>
      <c r="BT354" s="19"/>
      <c r="BU354" s="19"/>
      <c r="BV354" s="19"/>
      <c r="BW354" s="19"/>
      <c r="BX354" s="19"/>
      <c r="BY354" s="19"/>
      <c r="BZ354" s="19"/>
      <c r="CA354" s="19"/>
      <c r="CB354" s="40"/>
      <c r="CC354" s="19"/>
      <c r="CD354" s="19"/>
      <c r="CE354" s="19"/>
      <c r="CF354" s="19"/>
      <c r="CG354" s="19"/>
      <c r="CH354" s="19"/>
      <c r="CI354" s="19"/>
      <c r="CJ354" s="19"/>
      <c r="CK354" s="40"/>
      <c r="CL354" s="19"/>
      <c r="CM354" s="19"/>
      <c r="CN354" s="19"/>
      <c r="CO354" s="19"/>
      <c r="CP354" s="19">
        <v>8</v>
      </c>
      <c r="CQ354" s="19"/>
      <c r="CR354" s="19">
        <v>8</v>
      </c>
      <c r="CS354" s="19"/>
      <c r="CT354" s="40"/>
      <c r="CU354" s="19"/>
      <c r="CV354" s="19"/>
      <c r="CW354" s="19"/>
      <c r="CX354" s="19"/>
      <c r="CY354" s="19"/>
      <c r="CZ354" s="19"/>
      <c r="DA354" s="19"/>
      <c r="DB354" s="19">
        <v>8</v>
      </c>
      <c r="DC354" s="19"/>
      <c r="DD354" s="40"/>
      <c r="DE354" s="19"/>
      <c r="DF354" s="19"/>
      <c r="DG354" s="19">
        <v>0.5</v>
      </c>
      <c r="DH354" s="19"/>
      <c r="DI354" s="19"/>
      <c r="DJ354" s="19"/>
      <c r="DK354" s="19"/>
      <c r="DL354" s="19"/>
      <c r="DM354" s="40"/>
      <c r="DN354" s="19"/>
      <c r="DO354" s="19"/>
      <c r="DP354" s="19"/>
      <c r="DQ354" s="19"/>
      <c r="DR354" s="19"/>
      <c r="DS354" s="19"/>
      <c r="DT354" s="19"/>
      <c r="DU354" s="19"/>
      <c r="DV354" s="40"/>
      <c r="DW354" s="74">
        <f ca="1" t="shared" si="240"/>
        <v>5.05</v>
      </c>
      <c r="DX354" s="44">
        <f t="shared" si="241"/>
        <v>2</v>
      </c>
      <c r="DY354" s="44">
        <f ca="1" t="shared" si="242"/>
        <v>3.05</v>
      </c>
      <c r="DZ354" s="19">
        <f t="shared" si="243"/>
        <v>64</v>
      </c>
      <c r="EA354" s="19">
        <f t="shared" si="244"/>
        <v>56</v>
      </c>
      <c r="EB354" s="45">
        <f t="shared" si="245"/>
        <v>8</v>
      </c>
      <c r="EC354" s="46">
        <f t="shared" si="246"/>
        <v>0</v>
      </c>
      <c r="ED354" s="19">
        <f t="shared" si="247"/>
        <v>0</v>
      </c>
      <c r="EE354" s="19">
        <f t="shared" si="248"/>
        <v>0.5</v>
      </c>
      <c r="EF354" s="19">
        <f t="shared" si="249"/>
        <v>0</v>
      </c>
      <c r="EG354" s="19">
        <f t="shared" si="250"/>
        <v>0</v>
      </c>
    </row>
    <row r="355" customFormat="1" hidden="1" customHeight="1" spans="1:137">
      <c r="A355" s="32">
        <f t="shared" si="235"/>
        <v>353</v>
      </c>
      <c r="B355" s="31" t="s">
        <v>631</v>
      </c>
      <c r="C355" s="32" t="s">
        <v>52</v>
      </c>
      <c r="D355" s="33" t="s">
        <v>237</v>
      </c>
      <c r="E355" s="33" t="s">
        <v>238</v>
      </c>
      <c r="F355" s="33" t="s">
        <v>315</v>
      </c>
      <c r="G355" s="68">
        <v>45594</v>
      </c>
      <c r="H355" s="59">
        <v>45594</v>
      </c>
      <c r="I355" s="59">
        <v>45658</v>
      </c>
      <c r="J355" s="19">
        <v>0</v>
      </c>
      <c r="K355" s="19">
        <v>1</v>
      </c>
      <c r="L355" s="19">
        <v>0</v>
      </c>
      <c r="M355" s="73">
        <f t="shared" si="236"/>
        <v>1</v>
      </c>
      <c r="N355" s="19"/>
      <c r="O355" s="38"/>
      <c r="P355" s="39"/>
      <c r="Q355" s="19"/>
      <c r="R355" s="19"/>
      <c r="S355" s="19">
        <v>16</v>
      </c>
      <c r="T355" s="19"/>
      <c r="U355" s="19">
        <v>16</v>
      </c>
      <c r="V355" s="19"/>
      <c r="W355" s="40"/>
      <c r="X355" s="19">
        <v>5</v>
      </c>
      <c r="Y355" s="39"/>
      <c r="Z355" s="19"/>
      <c r="AA355" s="19"/>
      <c r="AB355" s="19"/>
      <c r="AC355" s="19"/>
      <c r="AD355" s="19"/>
      <c r="AE355" s="19"/>
      <c r="AF355" s="40"/>
      <c r="AG355" s="41">
        <f t="shared" si="237"/>
        <v>5</v>
      </c>
      <c r="AH355" s="41">
        <f t="shared" si="238"/>
        <v>-4</v>
      </c>
      <c r="AI355" s="41">
        <f t="shared" si="239"/>
        <v>-4</v>
      </c>
      <c r="AJ355" s="19"/>
      <c r="AK355" s="19"/>
      <c r="AL355" s="19"/>
      <c r="AM355" s="19"/>
      <c r="AN355" s="19"/>
      <c r="AO355" s="19"/>
      <c r="AP355" s="19"/>
      <c r="AQ355" s="19"/>
      <c r="AR355" s="40"/>
      <c r="AS355" s="19"/>
      <c r="AT355" s="19"/>
      <c r="AU355" s="19"/>
      <c r="AV355" s="19"/>
      <c r="AW355" s="19">
        <v>8</v>
      </c>
      <c r="AX355" s="19"/>
      <c r="AY355" s="19">
        <v>8</v>
      </c>
      <c r="AZ355" s="19"/>
      <c r="BA355" s="40"/>
      <c r="BB355" s="19"/>
      <c r="BC355" s="19"/>
      <c r="BD355" s="19"/>
      <c r="BE355" s="19"/>
      <c r="BF355" s="19">
        <v>8</v>
      </c>
      <c r="BG355" s="19"/>
      <c r="BH355" s="19">
        <v>8</v>
      </c>
      <c r="BI355" s="19"/>
      <c r="BJ355" s="40"/>
      <c r="BK355" s="19"/>
      <c r="BL355" s="19"/>
      <c r="BM355" s="19"/>
      <c r="BN355" s="19"/>
      <c r="BO355" s="19">
        <v>4</v>
      </c>
      <c r="BP355" s="19"/>
      <c r="BQ355" s="19">
        <v>4</v>
      </c>
      <c r="BR355" s="19"/>
      <c r="BS355" s="40"/>
      <c r="BT355" s="19"/>
      <c r="BU355" s="19">
        <v>4</v>
      </c>
      <c r="BV355" s="19"/>
      <c r="BW355" s="19"/>
      <c r="BX355" s="19"/>
      <c r="BY355" s="19"/>
      <c r="BZ355" s="19"/>
      <c r="CA355" s="19"/>
      <c r="CB355" s="40"/>
      <c r="CC355" s="19"/>
      <c r="CD355" s="19"/>
      <c r="CE355" s="19"/>
      <c r="CF355" s="19"/>
      <c r="CG355" s="19">
        <v>8</v>
      </c>
      <c r="CH355" s="19"/>
      <c r="CI355" s="19">
        <v>8</v>
      </c>
      <c r="CJ355" s="19"/>
      <c r="CK355" s="40"/>
      <c r="CL355" s="19"/>
      <c r="CM355" s="19"/>
      <c r="CN355" s="19"/>
      <c r="CO355" s="19"/>
      <c r="CP355" s="19">
        <v>8</v>
      </c>
      <c r="CQ355" s="19"/>
      <c r="CR355" s="19">
        <v>8</v>
      </c>
      <c r="CS355" s="19"/>
      <c r="CT355" s="40"/>
      <c r="CU355" s="19"/>
      <c r="CV355" s="19"/>
      <c r="CW355" s="19"/>
      <c r="CX355" s="19"/>
      <c r="CY355" s="19"/>
      <c r="CZ355" s="19" t="s">
        <v>60</v>
      </c>
      <c r="DA355" s="19"/>
      <c r="DB355" s="19">
        <v>8</v>
      </c>
      <c r="DC355" s="19"/>
      <c r="DD355" s="40"/>
      <c r="DE355" s="19"/>
      <c r="DF355" s="19"/>
      <c r="DG355" s="19"/>
      <c r="DH355" s="19"/>
      <c r="DI355" s="19">
        <v>8</v>
      </c>
      <c r="DJ355" s="19"/>
      <c r="DK355" s="19">
        <v>8</v>
      </c>
      <c r="DL355" s="19"/>
      <c r="DM355" s="40"/>
      <c r="DN355" s="19"/>
      <c r="DO355" s="19"/>
      <c r="DP355" s="19"/>
      <c r="DQ355" s="19"/>
      <c r="DR355" s="19"/>
      <c r="DS355" s="19"/>
      <c r="DT355" s="19"/>
      <c r="DU355" s="19"/>
      <c r="DV355" s="40"/>
      <c r="DW355" s="74">
        <f ca="1" t="shared" si="240"/>
        <v>5.05</v>
      </c>
      <c r="DX355" s="44">
        <f t="shared" si="241"/>
        <v>4</v>
      </c>
      <c r="DY355" s="44">
        <f ca="1" t="shared" si="242"/>
        <v>1.05</v>
      </c>
      <c r="DZ355" s="19">
        <f t="shared" si="243"/>
        <v>68</v>
      </c>
      <c r="EA355" s="19">
        <f t="shared" si="244"/>
        <v>68</v>
      </c>
      <c r="EB355" s="45">
        <f t="shared" si="245"/>
        <v>0</v>
      </c>
      <c r="EC355" s="46">
        <f t="shared" si="246"/>
        <v>0</v>
      </c>
      <c r="ED355" s="19">
        <f t="shared" si="247"/>
        <v>4</v>
      </c>
      <c r="EE355" s="19">
        <f t="shared" si="248"/>
        <v>0</v>
      </c>
      <c r="EF355" s="19">
        <f t="shared" si="249"/>
        <v>0</v>
      </c>
      <c r="EG355" s="19">
        <f t="shared" si="250"/>
        <v>0</v>
      </c>
    </row>
    <row r="356" customFormat="1" customHeight="1" spans="1:137">
      <c r="A356" s="32">
        <f t="shared" ref="A356:A361" si="251">ROW()-2</f>
        <v>354</v>
      </c>
      <c r="B356" s="31" t="s">
        <v>632</v>
      </c>
      <c r="C356" s="32" t="s">
        <v>286</v>
      </c>
      <c r="D356" s="33" t="s">
        <v>289</v>
      </c>
      <c r="E356" s="33" t="s">
        <v>296</v>
      </c>
      <c r="F356" s="33" t="s">
        <v>298</v>
      </c>
      <c r="G356" s="68">
        <v>45600</v>
      </c>
      <c r="H356" s="59">
        <v>45600</v>
      </c>
      <c r="I356" s="59">
        <v>45658</v>
      </c>
      <c r="J356" s="19">
        <v>0</v>
      </c>
      <c r="K356" s="19">
        <v>1</v>
      </c>
      <c r="L356" s="19">
        <v>0</v>
      </c>
      <c r="M356" s="73">
        <f t="shared" ref="M356:M368" si="252">K356-L356</f>
        <v>1</v>
      </c>
      <c r="N356" s="19"/>
      <c r="O356" s="38"/>
      <c r="P356" s="39"/>
      <c r="Q356" s="19"/>
      <c r="R356" s="19"/>
      <c r="S356" s="19"/>
      <c r="T356" s="19"/>
      <c r="U356" s="19"/>
      <c r="V356" s="19"/>
      <c r="W356" s="40"/>
      <c r="X356" s="19">
        <v>2</v>
      </c>
      <c r="Y356" s="39"/>
      <c r="Z356" s="19"/>
      <c r="AA356" s="19"/>
      <c r="AB356" s="19"/>
      <c r="AC356" s="19"/>
      <c r="AD356" s="19"/>
      <c r="AE356" s="19"/>
      <c r="AF356" s="40"/>
      <c r="AG356" s="41">
        <f t="shared" ref="AG356:AG378" si="253">O356+X356</f>
        <v>2</v>
      </c>
      <c r="AH356" s="41">
        <f t="shared" si="238"/>
        <v>-1</v>
      </c>
      <c r="AI356" s="41">
        <f t="shared" si="239"/>
        <v>-1</v>
      </c>
      <c r="AJ356" s="19">
        <v>1</v>
      </c>
      <c r="AK356" s="19"/>
      <c r="AL356" s="19"/>
      <c r="AM356" s="19"/>
      <c r="AN356" s="19"/>
      <c r="AO356" s="19"/>
      <c r="AP356" s="19"/>
      <c r="AQ356" s="19"/>
      <c r="AR356" s="40"/>
      <c r="AS356" s="19"/>
      <c r="AT356" s="19">
        <v>8</v>
      </c>
      <c r="AU356" s="19"/>
      <c r="AV356" s="19">
        <v>2</v>
      </c>
      <c r="AW356" s="19"/>
      <c r="AX356" s="19"/>
      <c r="AY356" s="19"/>
      <c r="AZ356" s="19"/>
      <c r="BA356" s="40"/>
      <c r="BB356" s="19"/>
      <c r="BC356" s="19"/>
      <c r="BD356" s="19"/>
      <c r="BE356" s="19"/>
      <c r="BF356" s="19"/>
      <c r="BG356" s="19"/>
      <c r="BH356" s="19"/>
      <c r="BI356" s="19"/>
      <c r="BJ356" s="40"/>
      <c r="BK356" s="19"/>
      <c r="BL356" s="19"/>
      <c r="BM356" s="19"/>
      <c r="BN356" s="19"/>
      <c r="BO356" s="19"/>
      <c r="BP356" s="19"/>
      <c r="BQ356" s="19"/>
      <c r="BR356" s="19"/>
      <c r="BS356" s="40"/>
      <c r="BT356" s="19"/>
      <c r="BU356" s="19"/>
      <c r="BV356" s="19"/>
      <c r="BW356" s="19"/>
      <c r="BX356" s="19"/>
      <c r="BY356" s="19"/>
      <c r="BZ356" s="19"/>
      <c r="CA356" s="19"/>
      <c r="CB356" s="40"/>
      <c r="CC356" s="19"/>
      <c r="CD356" s="19"/>
      <c r="CE356" s="19"/>
      <c r="CF356" s="19"/>
      <c r="CG356" s="19"/>
      <c r="CH356" s="19"/>
      <c r="CI356" s="19"/>
      <c r="CJ356" s="19"/>
      <c r="CK356" s="40"/>
      <c r="CL356" s="19"/>
      <c r="CM356" s="19"/>
      <c r="CN356" s="19"/>
      <c r="CO356" s="19"/>
      <c r="CP356" s="19"/>
      <c r="CQ356" s="19"/>
      <c r="CR356" s="19"/>
      <c r="CS356" s="19"/>
      <c r="CT356" s="40"/>
      <c r="CU356" s="19"/>
      <c r="CV356" s="19"/>
      <c r="CW356" s="19"/>
      <c r="CX356" s="19"/>
      <c r="CY356" s="19"/>
      <c r="CZ356" s="19"/>
      <c r="DA356" s="19"/>
      <c r="DB356" s="19"/>
      <c r="DC356" s="19"/>
      <c r="DD356" s="40"/>
      <c r="DE356" s="19"/>
      <c r="DF356" s="19"/>
      <c r="DG356" s="19"/>
      <c r="DH356" s="19"/>
      <c r="DI356" s="19"/>
      <c r="DJ356" s="19"/>
      <c r="DK356" s="19"/>
      <c r="DL356" s="19"/>
      <c r="DM356" s="40"/>
      <c r="DN356" s="19"/>
      <c r="DO356" s="19"/>
      <c r="DP356" s="19"/>
      <c r="DQ356" s="19"/>
      <c r="DR356" s="19"/>
      <c r="DS356" s="19"/>
      <c r="DT356" s="19"/>
      <c r="DU356" s="19"/>
      <c r="DV356" s="40"/>
      <c r="DW356" s="74">
        <f ca="1" t="shared" ref="DW356:DW363" si="254">ROUND((TODAY()-I356)/365*5,2)</f>
        <v>5.05</v>
      </c>
      <c r="DX356" s="44">
        <f t="shared" ref="DX356:DX362" si="255">-AI356+AJ356+AS356+BB356+BK356+BT356+CC356+CL356+CV356+DE356+DN356</f>
        <v>2</v>
      </c>
      <c r="DY356" s="44">
        <f ca="1" t="shared" ref="DY356:DY362" si="256">DW356-DX356</f>
        <v>3.05</v>
      </c>
      <c r="DZ356" s="19">
        <f t="shared" ref="DZ356:DZ362" si="257">T356+U356+AC356+AD356+AO356+AP356+AX356+AY356++BG356+BH356+BP356+BQ356+BY356+BZ356+CH356+CI356+CQ356+CR356+DA356+DB356+DJ356+DK356+DS356+DT356</f>
        <v>0</v>
      </c>
      <c r="EA356" s="19">
        <f t="shared" ref="EA356:EA362" si="258">S356+AB356+AN356+AW356+BF356+BO356+BX356+CG356+CP356+CZ356+DI356+DR356</f>
        <v>0</v>
      </c>
      <c r="EB356" s="45">
        <f t="shared" ref="EB356:EB362" si="259">J356+U356-S356+AD356-AB356+AP356-AN356+AY356-AW356+BH356-BF356+BQ356-BO356+BZ356-BX356+CI356-CG356+CR356-CP356+DB356-CZ356+DK356-DI356+DT356-DR356-CU356</f>
        <v>0</v>
      </c>
      <c r="EC356" s="46">
        <f t="shared" ref="EC356:EC362" si="260">T356+AC356+AO356+BG356+BP356+BY356+CH356+CQ356+DA356+DA356+DJ356+DS356</f>
        <v>0</v>
      </c>
      <c r="ED356" s="19">
        <f t="shared" ref="ED356:ED362" si="261">P356+Y356+AK356+AT356+BC356+BL356+BU356+CD356+CM356+CW356+DF356+DO356</f>
        <v>8</v>
      </c>
      <c r="EE356" s="19">
        <f t="shared" ref="EE356:EE362" si="262">Q356+Z356+AL356+AU356+BD356+BM356+BV356+CE356+CN356+CX356+DG356+DP356</f>
        <v>0</v>
      </c>
      <c r="EF356" s="19">
        <f t="shared" ref="EF356:EF362" si="263">R356+AA356+AM356+AV356+BE356+BN356+BW356+CF356+CO356+CY356+DH356+DQ356</f>
        <v>2</v>
      </c>
      <c r="EG356" s="19">
        <f t="shared" ref="EG356:EG362" si="264">V356+AE356+AQ356+AZ356+BI356+BR356+CA356+CJ356+CS356+DC356+DL356+DU356</f>
        <v>0</v>
      </c>
    </row>
    <row r="357" customFormat="1" hidden="1" customHeight="1" spans="1:137">
      <c r="A357" s="32">
        <f t="shared" si="251"/>
        <v>355</v>
      </c>
      <c r="B357" s="31" t="s">
        <v>633</v>
      </c>
      <c r="C357" s="32" t="s">
        <v>351</v>
      </c>
      <c r="D357" s="33" t="s">
        <v>368</v>
      </c>
      <c r="E357" s="33" t="s">
        <v>554</v>
      </c>
      <c r="F357" s="33" t="s">
        <v>255</v>
      </c>
      <c r="G357" s="68">
        <v>45601</v>
      </c>
      <c r="H357" s="59">
        <v>45601</v>
      </c>
      <c r="I357" s="59">
        <v>45658</v>
      </c>
      <c r="J357" s="19">
        <v>0</v>
      </c>
      <c r="K357" s="19">
        <v>1</v>
      </c>
      <c r="L357" s="19">
        <v>0</v>
      </c>
      <c r="M357" s="73">
        <f t="shared" si="252"/>
        <v>1</v>
      </c>
      <c r="N357" s="19"/>
      <c r="O357" s="38"/>
      <c r="P357" s="39"/>
      <c r="Q357" s="19"/>
      <c r="R357" s="19"/>
      <c r="S357" s="19">
        <v>16</v>
      </c>
      <c r="T357" s="19"/>
      <c r="U357" s="19">
        <v>16</v>
      </c>
      <c r="V357" s="19"/>
      <c r="W357" s="40"/>
      <c r="X357" s="19">
        <v>1</v>
      </c>
      <c r="Y357" s="39"/>
      <c r="Z357" s="19"/>
      <c r="AA357" s="19"/>
      <c r="AB357" s="19"/>
      <c r="AC357" s="19"/>
      <c r="AD357" s="19"/>
      <c r="AE357" s="19"/>
      <c r="AF357" s="40"/>
      <c r="AG357" s="41">
        <f t="shared" si="253"/>
        <v>1</v>
      </c>
      <c r="AH357" s="41">
        <f t="shared" si="238"/>
        <v>0</v>
      </c>
      <c r="AI357" s="41">
        <f t="shared" si="239"/>
        <v>0</v>
      </c>
      <c r="AJ357" s="19"/>
      <c r="AK357" s="19"/>
      <c r="AL357" s="19"/>
      <c r="AM357" s="19"/>
      <c r="AN357" s="19"/>
      <c r="AO357" s="19"/>
      <c r="AP357" s="19"/>
      <c r="AQ357" s="19"/>
      <c r="AR357" s="40"/>
      <c r="AS357" s="19"/>
      <c r="AT357" s="19"/>
      <c r="AU357" s="19"/>
      <c r="AV357" s="19"/>
      <c r="AW357" s="19">
        <v>16</v>
      </c>
      <c r="AX357" s="19"/>
      <c r="AY357" s="19">
        <v>16</v>
      </c>
      <c r="AZ357" s="19"/>
      <c r="BA357" s="40"/>
      <c r="BB357" s="19">
        <v>2</v>
      </c>
      <c r="BC357" s="19"/>
      <c r="BD357" s="19"/>
      <c r="BE357" s="19"/>
      <c r="BF357" s="19"/>
      <c r="BG357" s="19"/>
      <c r="BH357" s="19"/>
      <c r="BI357" s="19"/>
      <c r="BJ357" s="40"/>
      <c r="BK357" s="19"/>
      <c r="BL357" s="19"/>
      <c r="BM357" s="19"/>
      <c r="BN357" s="19"/>
      <c r="BO357" s="19"/>
      <c r="BP357" s="19"/>
      <c r="BQ357" s="19"/>
      <c r="BR357" s="19"/>
      <c r="BS357" s="40"/>
      <c r="BT357" s="19"/>
      <c r="BU357" s="19"/>
      <c r="BV357" s="19"/>
      <c r="BW357" s="19"/>
      <c r="BX357" s="19"/>
      <c r="BY357" s="19"/>
      <c r="BZ357" s="19"/>
      <c r="CA357" s="19"/>
      <c r="CB357" s="40"/>
      <c r="CC357" s="19"/>
      <c r="CD357" s="19"/>
      <c r="CE357" s="19"/>
      <c r="CF357" s="19"/>
      <c r="CG357" s="19"/>
      <c r="CH357" s="19"/>
      <c r="CI357" s="19"/>
      <c r="CJ357" s="19"/>
      <c r="CK357" s="40"/>
      <c r="CL357" s="19"/>
      <c r="CM357" s="19"/>
      <c r="CN357" s="19"/>
      <c r="CO357" s="19"/>
      <c r="CP357" s="19"/>
      <c r="CQ357" s="19"/>
      <c r="CR357" s="19"/>
      <c r="CS357" s="19"/>
      <c r="CT357" s="40"/>
      <c r="CU357" s="19"/>
      <c r="CV357" s="19"/>
      <c r="CW357" s="19"/>
      <c r="CX357" s="19"/>
      <c r="CY357" s="19"/>
      <c r="CZ357" s="19"/>
      <c r="DA357" s="19"/>
      <c r="DB357" s="19"/>
      <c r="DC357" s="19"/>
      <c r="DD357" s="40"/>
      <c r="DE357" s="19"/>
      <c r="DF357" s="19"/>
      <c r="DG357" s="19"/>
      <c r="DH357" s="19"/>
      <c r="DI357" s="19"/>
      <c r="DJ357" s="19"/>
      <c r="DK357" s="19"/>
      <c r="DL357" s="19"/>
      <c r="DM357" s="40"/>
      <c r="DN357" s="19">
        <v>1</v>
      </c>
      <c r="DO357" s="19"/>
      <c r="DP357" s="19"/>
      <c r="DQ357" s="19"/>
      <c r="DR357" s="19"/>
      <c r="DS357" s="19"/>
      <c r="DT357" s="19"/>
      <c r="DU357" s="19"/>
      <c r="DV357" s="40"/>
      <c r="DW357" s="74">
        <f ca="1" t="shared" si="254"/>
        <v>5.05</v>
      </c>
      <c r="DX357" s="44">
        <f t="shared" si="255"/>
        <v>3</v>
      </c>
      <c r="DY357" s="44">
        <f ca="1" t="shared" si="256"/>
        <v>2.05</v>
      </c>
      <c r="DZ357" s="19">
        <f t="shared" si="257"/>
        <v>32</v>
      </c>
      <c r="EA357" s="19">
        <f t="shared" si="258"/>
        <v>32</v>
      </c>
      <c r="EB357" s="45">
        <f t="shared" si="259"/>
        <v>0</v>
      </c>
      <c r="EC357" s="46">
        <f t="shared" si="260"/>
        <v>0</v>
      </c>
      <c r="ED357" s="19">
        <f t="shared" si="261"/>
        <v>0</v>
      </c>
      <c r="EE357" s="19">
        <f t="shared" si="262"/>
        <v>0</v>
      </c>
      <c r="EF357" s="19">
        <f t="shared" si="263"/>
        <v>0</v>
      </c>
      <c r="EG357" s="19">
        <f t="shared" si="264"/>
        <v>0</v>
      </c>
    </row>
    <row r="358" customFormat="1" hidden="1" customHeight="1" spans="1:137">
      <c r="A358" s="32">
        <f t="shared" si="251"/>
        <v>356</v>
      </c>
      <c r="B358" s="31" t="s">
        <v>634</v>
      </c>
      <c r="C358" s="32" t="s">
        <v>52</v>
      </c>
      <c r="D358" s="33" t="s">
        <v>237</v>
      </c>
      <c r="E358" s="33" t="s">
        <v>245</v>
      </c>
      <c r="F358" s="33" t="s">
        <v>248</v>
      </c>
      <c r="G358" s="68">
        <v>45602</v>
      </c>
      <c r="H358" s="59">
        <v>45602</v>
      </c>
      <c r="I358" s="59">
        <v>45658</v>
      </c>
      <c r="J358" s="19">
        <v>0</v>
      </c>
      <c r="K358" s="19">
        <v>0.5</v>
      </c>
      <c r="L358" s="19">
        <v>0</v>
      </c>
      <c r="M358" s="73">
        <f t="shared" si="252"/>
        <v>0.5</v>
      </c>
      <c r="N358" s="19"/>
      <c r="O358" s="38">
        <v>0.5</v>
      </c>
      <c r="P358" s="39">
        <v>4</v>
      </c>
      <c r="Q358" s="19"/>
      <c r="R358" s="19"/>
      <c r="S358" s="19"/>
      <c r="T358" s="19"/>
      <c r="U358" s="19"/>
      <c r="V358" s="19"/>
      <c r="W358" s="40"/>
      <c r="X358" s="19"/>
      <c r="Y358" s="39"/>
      <c r="Z358" s="19"/>
      <c r="AA358" s="19"/>
      <c r="AB358" s="19">
        <v>8</v>
      </c>
      <c r="AC358" s="19"/>
      <c r="AD358" s="19">
        <v>8</v>
      </c>
      <c r="AE358" s="19"/>
      <c r="AF358" s="40"/>
      <c r="AG358" s="41">
        <f t="shared" si="253"/>
        <v>0.5</v>
      </c>
      <c r="AH358" s="41">
        <f t="shared" si="238"/>
        <v>0</v>
      </c>
      <c r="AI358" s="41">
        <f t="shared" si="239"/>
        <v>0</v>
      </c>
      <c r="AJ358" s="19"/>
      <c r="AK358" s="19"/>
      <c r="AL358" s="19"/>
      <c r="AM358" s="19"/>
      <c r="AN358" s="19">
        <v>24</v>
      </c>
      <c r="AO358" s="19"/>
      <c r="AP358" s="19">
        <v>32</v>
      </c>
      <c r="AQ358" s="19"/>
      <c r="AR358" s="40"/>
      <c r="AS358" s="19"/>
      <c r="AT358" s="19"/>
      <c r="AU358" s="19"/>
      <c r="AV358" s="19"/>
      <c r="AW358" s="19">
        <v>8</v>
      </c>
      <c r="AX358" s="19"/>
      <c r="AY358" s="19"/>
      <c r="AZ358" s="19"/>
      <c r="BA358" s="40"/>
      <c r="BB358" s="19"/>
      <c r="BC358" s="19"/>
      <c r="BD358" s="19"/>
      <c r="BE358" s="19"/>
      <c r="BF358" s="19">
        <v>16</v>
      </c>
      <c r="BG358" s="19"/>
      <c r="BH358" s="19">
        <v>16</v>
      </c>
      <c r="BI358" s="19"/>
      <c r="BJ358" s="40"/>
      <c r="BK358" s="19"/>
      <c r="BL358" s="19"/>
      <c r="BM358" s="19"/>
      <c r="BN358" s="19"/>
      <c r="BO358" s="19">
        <v>16</v>
      </c>
      <c r="BP358" s="19"/>
      <c r="BQ358" s="19">
        <v>16</v>
      </c>
      <c r="BR358" s="19"/>
      <c r="BS358" s="40"/>
      <c r="BT358" s="19"/>
      <c r="BU358" s="19"/>
      <c r="BV358" s="19"/>
      <c r="BW358" s="19"/>
      <c r="BX358" s="19">
        <v>16</v>
      </c>
      <c r="BY358" s="19"/>
      <c r="BZ358" s="19">
        <v>16</v>
      </c>
      <c r="CA358" s="19"/>
      <c r="CB358" s="40"/>
      <c r="CC358" s="19"/>
      <c r="CD358" s="19"/>
      <c r="CE358" s="19"/>
      <c r="CF358" s="19"/>
      <c r="CG358" s="19">
        <v>16</v>
      </c>
      <c r="CH358" s="19"/>
      <c r="CI358" s="19">
        <v>32</v>
      </c>
      <c r="CJ358" s="19"/>
      <c r="CK358" s="40"/>
      <c r="CL358" s="19">
        <v>3</v>
      </c>
      <c r="CM358" s="19"/>
      <c r="CN358" s="19"/>
      <c r="CO358" s="19"/>
      <c r="CP358" s="19">
        <v>16</v>
      </c>
      <c r="CQ358" s="19"/>
      <c r="CR358" s="19"/>
      <c r="CS358" s="19"/>
      <c r="CT358" s="40"/>
      <c r="CU358" s="19"/>
      <c r="CV358" s="19"/>
      <c r="CW358" s="19"/>
      <c r="CX358" s="19"/>
      <c r="CY358" s="19"/>
      <c r="CZ358" s="19"/>
      <c r="DA358" s="19"/>
      <c r="DB358" s="19"/>
      <c r="DC358" s="19"/>
      <c r="DD358" s="40"/>
      <c r="DE358" s="19"/>
      <c r="DF358" s="19"/>
      <c r="DG358" s="19"/>
      <c r="DH358" s="19"/>
      <c r="DI358" s="19">
        <v>16</v>
      </c>
      <c r="DJ358" s="19"/>
      <c r="DK358" s="19">
        <v>16</v>
      </c>
      <c r="DL358" s="19"/>
      <c r="DM358" s="40"/>
      <c r="DN358" s="19"/>
      <c r="DO358" s="19"/>
      <c r="DP358" s="19"/>
      <c r="DQ358" s="19"/>
      <c r="DR358" s="19">
        <v>16</v>
      </c>
      <c r="DS358" s="19"/>
      <c r="DT358" s="19">
        <v>16</v>
      </c>
      <c r="DU358" s="19"/>
      <c r="DV358" s="40"/>
      <c r="DW358" s="74">
        <f ca="1" t="shared" si="254"/>
        <v>5.05</v>
      </c>
      <c r="DX358" s="44">
        <f t="shared" si="255"/>
        <v>3</v>
      </c>
      <c r="DY358" s="44">
        <f ca="1" t="shared" si="256"/>
        <v>2.05</v>
      </c>
      <c r="DZ358" s="19">
        <f t="shared" si="257"/>
        <v>152</v>
      </c>
      <c r="EA358" s="19">
        <f t="shared" si="258"/>
        <v>152</v>
      </c>
      <c r="EB358" s="45">
        <f t="shared" si="259"/>
        <v>0</v>
      </c>
      <c r="EC358" s="46">
        <f t="shared" si="260"/>
        <v>0</v>
      </c>
      <c r="ED358" s="19">
        <f t="shared" si="261"/>
        <v>4</v>
      </c>
      <c r="EE358" s="19">
        <f t="shared" si="262"/>
        <v>0</v>
      </c>
      <c r="EF358" s="19">
        <f t="shared" si="263"/>
        <v>0</v>
      </c>
      <c r="EG358" s="19">
        <f t="shared" si="264"/>
        <v>0</v>
      </c>
    </row>
    <row r="359" customFormat="1" hidden="1" customHeight="1" spans="1:137">
      <c r="A359" s="32">
        <f t="shared" si="251"/>
        <v>357</v>
      </c>
      <c r="B359" s="31" t="s">
        <v>635</v>
      </c>
      <c r="C359" s="32" t="s">
        <v>351</v>
      </c>
      <c r="D359" s="33" t="s">
        <v>368</v>
      </c>
      <c r="E359" s="33" t="s">
        <v>554</v>
      </c>
      <c r="F359" s="33" t="s">
        <v>315</v>
      </c>
      <c r="G359" s="68">
        <v>45608</v>
      </c>
      <c r="H359" s="59">
        <v>45608</v>
      </c>
      <c r="I359" s="59">
        <v>45658</v>
      </c>
      <c r="J359" s="19">
        <v>0</v>
      </c>
      <c r="K359" s="19">
        <v>0.5</v>
      </c>
      <c r="L359" s="19">
        <v>0</v>
      </c>
      <c r="M359" s="73">
        <f t="shared" si="252"/>
        <v>0.5</v>
      </c>
      <c r="N359" s="19"/>
      <c r="O359" s="38"/>
      <c r="P359" s="39"/>
      <c r="Q359" s="19"/>
      <c r="R359" s="19"/>
      <c r="S359" s="19">
        <v>16</v>
      </c>
      <c r="T359" s="19"/>
      <c r="U359" s="19">
        <v>16</v>
      </c>
      <c r="V359" s="19"/>
      <c r="W359" s="40"/>
      <c r="X359" s="19"/>
      <c r="Y359" s="39"/>
      <c r="Z359" s="19"/>
      <c r="AA359" s="19"/>
      <c r="AB359" s="19"/>
      <c r="AC359" s="19"/>
      <c r="AD359" s="19"/>
      <c r="AE359" s="19"/>
      <c r="AF359" s="40"/>
      <c r="AG359" s="41">
        <f t="shared" si="253"/>
        <v>0</v>
      </c>
      <c r="AH359" s="41">
        <f t="shared" si="238"/>
        <v>0.5</v>
      </c>
      <c r="AI359" s="41">
        <f t="shared" si="239"/>
        <v>0</v>
      </c>
      <c r="AJ359" s="19"/>
      <c r="AK359" s="19"/>
      <c r="AL359" s="19"/>
      <c r="AM359" s="19"/>
      <c r="AN359" s="19"/>
      <c r="AO359" s="19"/>
      <c r="AP359" s="19"/>
      <c r="AQ359" s="19"/>
      <c r="AR359" s="40"/>
      <c r="AS359" s="19"/>
      <c r="AT359" s="19"/>
      <c r="AU359" s="19"/>
      <c r="AV359" s="19"/>
      <c r="AW359" s="19"/>
      <c r="AX359" s="19"/>
      <c r="AY359" s="19"/>
      <c r="AZ359" s="19"/>
      <c r="BA359" s="40"/>
      <c r="BB359" s="19"/>
      <c r="BC359" s="19"/>
      <c r="BD359" s="19"/>
      <c r="BE359" s="19"/>
      <c r="BF359" s="19"/>
      <c r="BG359" s="19"/>
      <c r="BH359" s="19"/>
      <c r="BI359" s="19"/>
      <c r="BJ359" s="40"/>
      <c r="BK359" s="19"/>
      <c r="BL359" s="19"/>
      <c r="BM359" s="19"/>
      <c r="BN359" s="19"/>
      <c r="BO359" s="19"/>
      <c r="BP359" s="19"/>
      <c r="BQ359" s="19"/>
      <c r="BR359" s="19"/>
      <c r="BS359" s="40"/>
      <c r="BT359" s="19">
        <v>1</v>
      </c>
      <c r="BU359" s="19"/>
      <c r="BV359" s="19"/>
      <c r="BW359" s="19"/>
      <c r="BX359" s="19"/>
      <c r="BY359" s="19"/>
      <c r="BZ359" s="19"/>
      <c r="CA359" s="19"/>
      <c r="CB359" s="40"/>
      <c r="CC359" s="19"/>
      <c r="CD359" s="19"/>
      <c r="CE359" s="19"/>
      <c r="CF359" s="19"/>
      <c r="CG359" s="19"/>
      <c r="CH359" s="19"/>
      <c r="CI359" s="19"/>
      <c r="CJ359" s="19"/>
      <c r="CK359" s="40"/>
      <c r="CL359" s="19"/>
      <c r="CM359" s="19"/>
      <c r="CN359" s="19"/>
      <c r="CO359" s="19"/>
      <c r="CP359" s="19"/>
      <c r="CQ359" s="19"/>
      <c r="CR359" s="19"/>
      <c r="CS359" s="19"/>
      <c r="CT359" s="40"/>
      <c r="CU359" s="19"/>
      <c r="CV359" s="19"/>
      <c r="CW359" s="19"/>
      <c r="CX359" s="19"/>
      <c r="CY359" s="19"/>
      <c r="CZ359" s="19"/>
      <c r="DA359" s="19"/>
      <c r="DB359" s="19"/>
      <c r="DC359" s="19"/>
      <c r="DD359" s="40"/>
      <c r="DE359" s="19">
        <v>1</v>
      </c>
      <c r="DF359" s="19"/>
      <c r="DG359" s="19"/>
      <c r="DH359" s="19"/>
      <c r="DI359" s="19"/>
      <c r="DJ359" s="19"/>
      <c r="DK359" s="19"/>
      <c r="DL359" s="19"/>
      <c r="DM359" s="40"/>
      <c r="DN359" s="19"/>
      <c r="DO359" s="19"/>
      <c r="DP359" s="19"/>
      <c r="DQ359" s="19"/>
      <c r="DR359" s="19"/>
      <c r="DS359" s="19"/>
      <c r="DT359" s="19"/>
      <c r="DU359" s="19"/>
      <c r="DV359" s="40"/>
      <c r="DW359" s="74">
        <f ca="1" t="shared" si="254"/>
        <v>5.05</v>
      </c>
      <c r="DX359" s="44">
        <f t="shared" si="255"/>
        <v>2</v>
      </c>
      <c r="DY359" s="44">
        <f ca="1" t="shared" si="256"/>
        <v>3.05</v>
      </c>
      <c r="DZ359" s="19">
        <f t="shared" si="257"/>
        <v>16</v>
      </c>
      <c r="EA359" s="19">
        <f t="shared" si="258"/>
        <v>16</v>
      </c>
      <c r="EB359" s="45">
        <f t="shared" si="259"/>
        <v>0</v>
      </c>
      <c r="EC359" s="46">
        <f t="shared" si="260"/>
        <v>0</v>
      </c>
      <c r="ED359" s="19">
        <f t="shared" si="261"/>
        <v>0</v>
      </c>
      <c r="EE359" s="19">
        <f t="shared" si="262"/>
        <v>0</v>
      </c>
      <c r="EF359" s="19">
        <f t="shared" si="263"/>
        <v>0</v>
      </c>
      <c r="EG359" s="19">
        <f t="shared" si="264"/>
        <v>0</v>
      </c>
    </row>
    <row r="360" customFormat="1" hidden="1" customHeight="1" spans="1:137">
      <c r="A360" s="32">
        <f t="shared" si="251"/>
        <v>358</v>
      </c>
      <c r="B360" s="31" t="s">
        <v>636</v>
      </c>
      <c r="C360" s="32" t="s">
        <v>351</v>
      </c>
      <c r="D360" s="33" t="s">
        <v>368</v>
      </c>
      <c r="E360" s="33" t="s">
        <v>463</v>
      </c>
      <c r="F360" s="33" t="s">
        <v>255</v>
      </c>
      <c r="G360" s="68">
        <v>45608</v>
      </c>
      <c r="H360" s="59">
        <v>45608</v>
      </c>
      <c r="I360" s="59">
        <v>45658</v>
      </c>
      <c r="J360" s="19">
        <v>0</v>
      </c>
      <c r="K360" s="19">
        <v>0.5</v>
      </c>
      <c r="L360" s="19">
        <v>0</v>
      </c>
      <c r="M360" s="73">
        <f t="shared" si="252"/>
        <v>0.5</v>
      </c>
      <c r="N360" s="19"/>
      <c r="O360" s="38">
        <v>3</v>
      </c>
      <c r="P360" s="39">
        <v>8</v>
      </c>
      <c r="Q360" s="19"/>
      <c r="R360" s="19"/>
      <c r="S360" s="19"/>
      <c r="T360" s="19"/>
      <c r="U360" s="19"/>
      <c r="V360" s="19"/>
      <c r="W360" s="40"/>
      <c r="X360" s="19"/>
      <c r="Y360" s="39">
        <v>28</v>
      </c>
      <c r="Z360" s="19"/>
      <c r="AA360" s="19"/>
      <c r="AB360" s="19"/>
      <c r="AC360" s="19"/>
      <c r="AD360" s="19"/>
      <c r="AE360" s="19"/>
      <c r="AF360" s="40"/>
      <c r="AG360" s="41">
        <f t="shared" si="253"/>
        <v>3</v>
      </c>
      <c r="AH360" s="41">
        <f t="shared" si="238"/>
        <v>-2.5</v>
      </c>
      <c r="AI360" s="41">
        <f t="shared" si="239"/>
        <v>-2.5</v>
      </c>
      <c r="AJ360" s="19"/>
      <c r="AK360" s="19">
        <v>8</v>
      </c>
      <c r="AL360" s="19"/>
      <c r="AM360" s="19"/>
      <c r="AN360" s="19"/>
      <c r="AO360" s="19"/>
      <c r="AP360" s="19"/>
      <c r="AQ360" s="19"/>
      <c r="AR360" s="40"/>
      <c r="AS360" s="19"/>
      <c r="AT360" s="19">
        <v>8</v>
      </c>
      <c r="AU360" s="19"/>
      <c r="AV360" s="19"/>
      <c r="AW360" s="19"/>
      <c r="AX360" s="19"/>
      <c r="AY360" s="19"/>
      <c r="AZ360" s="19"/>
      <c r="BA360" s="40"/>
      <c r="BB360" s="19"/>
      <c r="BC360" s="19">
        <v>80</v>
      </c>
      <c r="BD360" s="19"/>
      <c r="BE360" s="19"/>
      <c r="BF360" s="19"/>
      <c r="BG360" s="19"/>
      <c r="BH360" s="19"/>
      <c r="BI360" s="19"/>
      <c r="BJ360" s="40"/>
      <c r="BK360" s="19"/>
      <c r="BL360" s="19">
        <v>32</v>
      </c>
      <c r="BM360" s="19"/>
      <c r="BN360" s="19"/>
      <c r="BO360" s="19"/>
      <c r="BP360" s="19"/>
      <c r="BQ360" s="19"/>
      <c r="BR360" s="19"/>
      <c r="BS360" s="40"/>
      <c r="BT360" s="19"/>
      <c r="BU360" s="19"/>
      <c r="BV360" s="19"/>
      <c r="BW360" s="19"/>
      <c r="BX360" s="19"/>
      <c r="BY360" s="19"/>
      <c r="BZ360" s="19"/>
      <c r="CA360" s="19"/>
      <c r="CB360" s="40"/>
      <c r="CC360" s="19"/>
      <c r="CD360" s="19"/>
      <c r="CE360" s="19"/>
      <c r="CF360" s="19"/>
      <c r="CG360" s="19"/>
      <c r="CH360" s="19"/>
      <c r="CI360" s="19"/>
      <c r="CJ360" s="19"/>
      <c r="CK360" s="40"/>
      <c r="CL360" s="19"/>
      <c r="CM360" s="19">
        <v>16</v>
      </c>
      <c r="CN360" s="19"/>
      <c r="CO360" s="19"/>
      <c r="CP360" s="19">
        <v>8</v>
      </c>
      <c r="CQ360" s="19"/>
      <c r="CR360" s="19">
        <v>8</v>
      </c>
      <c r="CS360" s="19"/>
      <c r="CT360" s="40"/>
      <c r="CU360" s="19"/>
      <c r="CV360" s="19"/>
      <c r="CW360" s="19"/>
      <c r="CX360" s="19"/>
      <c r="CY360" s="19"/>
      <c r="CZ360" s="19"/>
      <c r="DA360" s="19"/>
      <c r="DB360" s="19"/>
      <c r="DC360" s="19"/>
      <c r="DD360" s="40"/>
      <c r="DE360" s="19"/>
      <c r="DF360" s="19">
        <v>24</v>
      </c>
      <c r="DG360" s="19"/>
      <c r="DH360" s="19"/>
      <c r="DI360" s="19"/>
      <c r="DJ360" s="19"/>
      <c r="DK360" s="19"/>
      <c r="DL360" s="19"/>
      <c r="DM360" s="40"/>
      <c r="DN360" s="19"/>
      <c r="DO360" s="19"/>
      <c r="DP360" s="19"/>
      <c r="DQ360" s="19"/>
      <c r="DR360" s="19"/>
      <c r="DS360" s="19"/>
      <c r="DT360" s="19"/>
      <c r="DU360" s="19"/>
      <c r="DV360" s="40"/>
      <c r="DW360" s="74">
        <f ca="1" t="shared" si="254"/>
        <v>5.05</v>
      </c>
      <c r="DX360" s="44">
        <f t="shared" si="255"/>
        <v>2.5</v>
      </c>
      <c r="DY360" s="44">
        <f ca="1" t="shared" si="256"/>
        <v>2.55</v>
      </c>
      <c r="DZ360" s="19">
        <f t="shared" si="257"/>
        <v>8</v>
      </c>
      <c r="EA360" s="19">
        <f t="shared" si="258"/>
        <v>8</v>
      </c>
      <c r="EB360" s="45">
        <f t="shared" si="259"/>
        <v>0</v>
      </c>
      <c r="EC360" s="46">
        <f t="shared" si="260"/>
        <v>0</v>
      </c>
      <c r="ED360" s="19">
        <f t="shared" si="261"/>
        <v>204</v>
      </c>
      <c r="EE360" s="19">
        <f t="shared" si="262"/>
        <v>0</v>
      </c>
      <c r="EF360" s="19">
        <f t="shared" si="263"/>
        <v>0</v>
      </c>
      <c r="EG360" s="19">
        <f t="shared" si="264"/>
        <v>0</v>
      </c>
    </row>
    <row r="361" customFormat="1" customHeight="1" spans="1:137">
      <c r="A361" s="32">
        <f t="shared" si="251"/>
        <v>359</v>
      </c>
      <c r="B361" s="31" t="s">
        <v>637</v>
      </c>
      <c r="C361" s="32" t="s">
        <v>286</v>
      </c>
      <c r="D361" s="33" t="s">
        <v>289</v>
      </c>
      <c r="E361" s="33" t="s">
        <v>290</v>
      </c>
      <c r="F361" s="33" t="s">
        <v>601</v>
      </c>
      <c r="G361" s="68">
        <v>45614</v>
      </c>
      <c r="H361" s="59">
        <v>45614</v>
      </c>
      <c r="I361" s="59">
        <v>45658</v>
      </c>
      <c r="J361" s="19">
        <v>0</v>
      </c>
      <c r="K361" s="19">
        <v>0.5</v>
      </c>
      <c r="L361" s="19">
        <v>0</v>
      </c>
      <c r="M361" s="73">
        <f t="shared" si="252"/>
        <v>0.5</v>
      </c>
      <c r="N361" s="19"/>
      <c r="O361" s="38">
        <v>2</v>
      </c>
      <c r="P361" s="39"/>
      <c r="Q361" s="19"/>
      <c r="R361" s="19"/>
      <c r="S361" s="19"/>
      <c r="T361" s="19"/>
      <c r="U361" s="19"/>
      <c r="V361" s="19"/>
      <c r="W361" s="40"/>
      <c r="X361" s="19"/>
      <c r="Y361" s="39"/>
      <c r="Z361" s="19"/>
      <c r="AA361" s="19"/>
      <c r="AB361" s="19"/>
      <c r="AC361" s="19"/>
      <c r="AD361" s="19"/>
      <c r="AE361" s="19"/>
      <c r="AF361" s="40"/>
      <c r="AG361" s="41">
        <f t="shared" si="253"/>
        <v>2</v>
      </c>
      <c r="AH361" s="41">
        <f t="shared" si="238"/>
        <v>-1.5</v>
      </c>
      <c r="AI361" s="41">
        <f t="shared" si="239"/>
        <v>-1.5</v>
      </c>
      <c r="AJ361" s="19"/>
      <c r="AK361" s="19"/>
      <c r="AL361" s="19"/>
      <c r="AM361" s="19"/>
      <c r="AN361" s="19"/>
      <c r="AO361" s="19"/>
      <c r="AP361" s="19"/>
      <c r="AQ361" s="19"/>
      <c r="AR361" s="40"/>
      <c r="AS361" s="19"/>
      <c r="AT361" s="19"/>
      <c r="AU361" s="19"/>
      <c r="AV361" s="19"/>
      <c r="AW361" s="19"/>
      <c r="AX361" s="19"/>
      <c r="AY361" s="19"/>
      <c r="AZ361" s="19"/>
      <c r="BA361" s="40"/>
      <c r="BB361" s="19">
        <v>1.5</v>
      </c>
      <c r="BC361" s="19">
        <v>2.75</v>
      </c>
      <c r="BD361" s="19"/>
      <c r="BE361" s="19"/>
      <c r="BF361" s="19"/>
      <c r="BG361" s="19"/>
      <c r="BH361" s="19"/>
      <c r="BI361" s="19"/>
      <c r="BJ361" s="40"/>
      <c r="BK361" s="19"/>
      <c r="BL361" s="19"/>
      <c r="BM361" s="19"/>
      <c r="BN361" s="19"/>
      <c r="BO361" s="19"/>
      <c r="BP361" s="19"/>
      <c r="BQ361" s="19"/>
      <c r="BR361" s="19"/>
      <c r="BS361" s="40"/>
      <c r="BT361" s="19">
        <v>1.5</v>
      </c>
      <c r="BU361" s="19"/>
      <c r="BV361" s="19"/>
      <c r="BW361" s="19"/>
      <c r="BX361" s="19"/>
      <c r="BY361" s="19"/>
      <c r="BZ361" s="19"/>
      <c r="CA361" s="19"/>
      <c r="CB361" s="40"/>
      <c r="CC361" s="19"/>
      <c r="CD361" s="19"/>
      <c r="CE361" s="19"/>
      <c r="CF361" s="19"/>
      <c r="CG361" s="19"/>
      <c r="CH361" s="19"/>
      <c r="CI361" s="19">
        <v>8</v>
      </c>
      <c r="CJ361" s="19"/>
      <c r="CK361" s="40"/>
      <c r="CL361" s="19"/>
      <c r="CM361" s="19">
        <v>1</v>
      </c>
      <c r="CN361" s="19"/>
      <c r="CO361" s="19"/>
      <c r="CP361" s="19">
        <v>16</v>
      </c>
      <c r="CQ361" s="19"/>
      <c r="CR361" s="19">
        <v>8</v>
      </c>
      <c r="CS361" s="19"/>
      <c r="CT361" s="40"/>
      <c r="CU361" s="19"/>
      <c r="CV361" s="19"/>
      <c r="CW361" s="19"/>
      <c r="CX361" s="19"/>
      <c r="CY361" s="19"/>
      <c r="CZ361" s="19"/>
      <c r="DA361" s="19"/>
      <c r="DB361" s="19"/>
      <c r="DC361" s="19"/>
      <c r="DD361" s="40"/>
      <c r="DE361" s="19"/>
      <c r="DF361" s="19">
        <v>8</v>
      </c>
      <c r="DG361" s="19"/>
      <c r="DH361" s="19"/>
      <c r="DI361" s="19"/>
      <c r="DJ361" s="19">
        <v>8</v>
      </c>
      <c r="DK361" s="19"/>
      <c r="DL361" s="19"/>
      <c r="DM361" s="40"/>
      <c r="DN361" s="19">
        <v>0.5</v>
      </c>
      <c r="DO361" s="19">
        <v>16</v>
      </c>
      <c r="DP361" s="19"/>
      <c r="DQ361" s="19"/>
      <c r="DR361" s="19"/>
      <c r="DS361" s="19">
        <v>8</v>
      </c>
      <c r="DT361" s="19"/>
      <c r="DU361" s="19"/>
      <c r="DV361" s="40"/>
      <c r="DW361" s="74">
        <f ca="1" t="shared" si="254"/>
        <v>5.05</v>
      </c>
      <c r="DX361" s="44">
        <f t="shared" si="255"/>
        <v>5</v>
      </c>
      <c r="DY361" s="44">
        <f ca="1" t="shared" si="256"/>
        <v>0.0499999999999998</v>
      </c>
      <c r="DZ361" s="19">
        <f t="shared" si="257"/>
        <v>32</v>
      </c>
      <c r="EA361" s="19">
        <f t="shared" si="258"/>
        <v>16</v>
      </c>
      <c r="EB361" s="45">
        <f t="shared" si="259"/>
        <v>0</v>
      </c>
      <c r="EC361" s="46">
        <f t="shared" si="260"/>
        <v>16</v>
      </c>
      <c r="ED361" s="19">
        <f t="shared" si="261"/>
        <v>27.75</v>
      </c>
      <c r="EE361" s="19">
        <f t="shared" si="262"/>
        <v>0</v>
      </c>
      <c r="EF361" s="19">
        <f t="shared" si="263"/>
        <v>0</v>
      </c>
      <c r="EG361" s="19">
        <f t="shared" si="264"/>
        <v>0</v>
      </c>
    </row>
    <row r="362" customFormat="1" hidden="1" customHeight="1" spans="1:137">
      <c r="A362" s="32">
        <f t="shared" ref="A362:A368" si="265">ROW()-2</f>
        <v>360</v>
      </c>
      <c r="B362" s="31" t="s">
        <v>638</v>
      </c>
      <c r="C362" s="32" t="s">
        <v>52</v>
      </c>
      <c r="D362" s="33" t="s">
        <v>237</v>
      </c>
      <c r="E362" s="33" t="s">
        <v>242</v>
      </c>
      <c r="F362" s="33" t="s">
        <v>315</v>
      </c>
      <c r="G362" s="68">
        <v>45614</v>
      </c>
      <c r="H362" s="59">
        <v>45614</v>
      </c>
      <c r="I362" s="59">
        <v>45658</v>
      </c>
      <c r="J362" s="19">
        <v>0</v>
      </c>
      <c r="K362" s="19">
        <v>0.5</v>
      </c>
      <c r="L362" s="19">
        <v>0</v>
      </c>
      <c r="M362" s="73">
        <f t="shared" si="252"/>
        <v>0.5</v>
      </c>
      <c r="N362" s="19"/>
      <c r="O362" s="38"/>
      <c r="P362" s="39"/>
      <c r="Q362" s="19"/>
      <c r="R362" s="19"/>
      <c r="S362" s="19">
        <v>16</v>
      </c>
      <c r="T362" s="19"/>
      <c r="U362" s="19">
        <v>16</v>
      </c>
      <c r="V362" s="19"/>
      <c r="W362" s="40"/>
      <c r="X362" s="19">
        <v>1.5</v>
      </c>
      <c r="Y362" s="39"/>
      <c r="Z362" s="19"/>
      <c r="AA362" s="19"/>
      <c r="AB362" s="19">
        <v>16</v>
      </c>
      <c r="AC362" s="19"/>
      <c r="AD362" s="19">
        <v>16</v>
      </c>
      <c r="AE362" s="19"/>
      <c r="AF362" s="40"/>
      <c r="AG362" s="41">
        <f t="shared" si="253"/>
        <v>1.5</v>
      </c>
      <c r="AH362" s="41">
        <f t="shared" ref="AH362:AH368" si="266">M362-AG362</f>
        <v>-1</v>
      </c>
      <c r="AI362" s="41">
        <f t="shared" ref="AI362:AI368" si="267">IF(AH362&lt;0,AH362,0)</f>
        <v>-1</v>
      </c>
      <c r="AJ362" s="19"/>
      <c r="AK362" s="19">
        <v>8</v>
      </c>
      <c r="AL362" s="19"/>
      <c r="AM362" s="19"/>
      <c r="AN362" s="19"/>
      <c r="AO362" s="19"/>
      <c r="AP362" s="19"/>
      <c r="AQ362" s="19"/>
      <c r="AR362" s="40"/>
      <c r="AS362" s="19"/>
      <c r="AT362" s="19"/>
      <c r="AU362" s="19"/>
      <c r="AV362" s="19"/>
      <c r="AW362" s="19">
        <v>8</v>
      </c>
      <c r="AX362" s="19"/>
      <c r="AY362" s="19">
        <v>8</v>
      </c>
      <c r="AZ362" s="19"/>
      <c r="BA362" s="40"/>
      <c r="BB362" s="19"/>
      <c r="BC362" s="19"/>
      <c r="BD362" s="19"/>
      <c r="BE362" s="19"/>
      <c r="BF362" s="19"/>
      <c r="BG362" s="19"/>
      <c r="BH362" s="19"/>
      <c r="BI362" s="19"/>
      <c r="BJ362" s="40"/>
      <c r="BK362" s="19"/>
      <c r="BL362" s="19"/>
      <c r="BM362" s="19"/>
      <c r="BN362" s="19"/>
      <c r="BO362" s="19"/>
      <c r="BP362" s="19"/>
      <c r="BQ362" s="19"/>
      <c r="BR362" s="19"/>
      <c r="BS362" s="40"/>
      <c r="BT362" s="19">
        <v>1</v>
      </c>
      <c r="BU362" s="19">
        <v>8</v>
      </c>
      <c r="BV362" s="19"/>
      <c r="BW362" s="19"/>
      <c r="BX362" s="19">
        <v>8</v>
      </c>
      <c r="BY362" s="19"/>
      <c r="BZ362" s="19">
        <v>8</v>
      </c>
      <c r="CA362" s="19"/>
      <c r="CB362" s="40"/>
      <c r="CC362" s="19"/>
      <c r="CD362" s="19"/>
      <c r="CE362" s="19"/>
      <c r="CF362" s="19"/>
      <c r="CG362" s="19"/>
      <c r="CH362" s="19"/>
      <c r="CI362" s="19"/>
      <c r="CJ362" s="19"/>
      <c r="CK362" s="40"/>
      <c r="CL362" s="19"/>
      <c r="CM362" s="19"/>
      <c r="CN362" s="19"/>
      <c r="CO362" s="19"/>
      <c r="CP362" s="19"/>
      <c r="CQ362" s="19"/>
      <c r="CR362" s="19"/>
      <c r="CS362" s="19"/>
      <c r="CT362" s="40"/>
      <c r="CU362" s="19"/>
      <c r="CV362" s="19"/>
      <c r="CW362" s="19"/>
      <c r="CX362" s="19"/>
      <c r="CY362" s="19"/>
      <c r="CZ362" s="19"/>
      <c r="DA362" s="19"/>
      <c r="DB362" s="19"/>
      <c r="DC362" s="19"/>
      <c r="DD362" s="40"/>
      <c r="DE362" s="19">
        <v>3</v>
      </c>
      <c r="DF362" s="19"/>
      <c r="DG362" s="19"/>
      <c r="DH362" s="19"/>
      <c r="DI362" s="19"/>
      <c r="DJ362" s="19"/>
      <c r="DK362" s="19"/>
      <c r="DL362" s="19"/>
      <c r="DM362" s="40"/>
      <c r="DN362" s="19"/>
      <c r="DO362" s="19"/>
      <c r="DP362" s="19"/>
      <c r="DQ362" s="19"/>
      <c r="DR362" s="19"/>
      <c r="DS362" s="19"/>
      <c r="DT362" s="19"/>
      <c r="DU362" s="19"/>
      <c r="DV362" s="40"/>
      <c r="DW362" s="74">
        <f ca="1" t="shared" ref="DW362:DW368" si="268">ROUND((TODAY()-I362)/365*5,2)</f>
        <v>5.05</v>
      </c>
      <c r="DX362" s="44">
        <f t="shared" ref="DX362:DX387" si="269">-AI362+AJ362+AS362+BB362+BK362+BT362+CC362+CL362+CV362+DE362+DN362</f>
        <v>5</v>
      </c>
      <c r="DY362" s="44">
        <f ca="1" t="shared" ref="DY362:DY387" si="270">DW362-DX362</f>
        <v>0.0499999999999998</v>
      </c>
      <c r="DZ362" s="19">
        <f t="shared" ref="DZ362:DZ387" si="271">T362+U362+AC362+AD362+AO362+AP362+AX362+AY362++BG362+BH362+BP362+BQ362+BY362+BZ362+CH362+CI362+CQ362+CR362+DA362+DB362+DJ362+DK362+DS362+DT362</f>
        <v>48</v>
      </c>
      <c r="EA362" s="19">
        <f t="shared" ref="EA362:EA387" si="272">S362+AB362+AN362+AW362+BF362+BO362+BX362+CG362+CP362+CZ362+DI362+DR362</f>
        <v>48</v>
      </c>
      <c r="EB362" s="45">
        <f t="shared" ref="EB362:EB387" si="273">J362+U362-S362+AD362-AB362+AP362-AN362+AY362-AW362+BH362-BF362+BQ362-BO362+BZ362-BX362+CI362-CG362+CR362-CP362+DB362-CZ362+DK362-DI362+DT362-DR362-CU362</f>
        <v>0</v>
      </c>
      <c r="EC362" s="46">
        <f t="shared" ref="EC362:EC387" si="274">T362+AC362+AO362+BG362+BP362+BY362+CH362+CQ362+DA362+DA362+DJ362+DS362</f>
        <v>0</v>
      </c>
      <c r="ED362" s="19">
        <f t="shared" ref="ED362:ED368" si="275">P362+Y362+AK362+AT362+BC362+BL362+BU362+CD362+CM362+CW362+DF362+DO362</f>
        <v>16</v>
      </c>
      <c r="EE362" s="19">
        <f t="shared" ref="EE362:EE387" si="276">Q362+Z362+AL362+AU362+BD362+BM362+BV362+CE362+CN362+CX362+DG362+DP362</f>
        <v>0</v>
      </c>
      <c r="EF362" s="19">
        <f t="shared" ref="EF362:EF387" si="277">R362+AA362+AM362+AV362+BE362+BN362+BW362+CF362+CO362+CY362+DH362+DQ362</f>
        <v>0</v>
      </c>
      <c r="EG362" s="19">
        <f t="shared" ref="EG362:EG387" si="278">V362+AE362+AQ362+AZ362+BI362+BR362+CA362+CJ362+CS362+DC362+DL362+DU362</f>
        <v>0</v>
      </c>
    </row>
    <row r="363" customFormat="1" hidden="1" customHeight="1" spans="1:137">
      <c r="A363" s="32">
        <f t="shared" si="265"/>
        <v>361</v>
      </c>
      <c r="B363" s="31" t="s">
        <v>639</v>
      </c>
      <c r="C363" s="32" t="s">
        <v>52</v>
      </c>
      <c r="D363" s="33" t="s">
        <v>110</v>
      </c>
      <c r="E363" s="33" t="s">
        <v>159</v>
      </c>
      <c r="F363" s="33" t="s">
        <v>179</v>
      </c>
      <c r="G363" s="68">
        <v>45621</v>
      </c>
      <c r="H363" s="59">
        <v>45621</v>
      </c>
      <c r="I363" s="59">
        <v>45658</v>
      </c>
      <c r="J363" s="19">
        <v>0</v>
      </c>
      <c r="K363" s="19">
        <v>0.5</v>
      </c>
      <c r="L363" s="19">
        <v>0</v>
      </c>
      <c r="M363" s="73">
        <f t="shared" si="252"/>
        <v>0.5</v>
      </c>
      <c r="N363" s="19"/>
      <c r="O363" s="38">
        <v>3.5</v>
      </c>
      <c r="P363" s="39"/>
      <c r="Q363" s="19"/>
      <c r="R363" s="19"/>
      <c r="S363" s="19"/>
      <c r="T363" s="19"/>
      <c r="U363" s="19"/>
      <c r="V363" s="19"/>
      <c r="W363" s="40"/>
      <c r="X363" s="19"/>
      <c r="Y363" s="39"/>
      <c r="Z363" s="19"/>
      <c r="AA363" s="19"/>
      <c r="AB363" s="19"/>
      <c r="AC363" s="19"/>
      <c r="AD363" s="19">
        <v>8</v>
      </c>
      <c r="AE363" s="19"/>
      <c r="AF363" s="40"/>
      <c r="AG363" s="41">
        <f t="shared" si="253"/>
        <v>3.5</v>
      </c>
      <c r="AH363" s="41">
        <f t="shared" si="266"/>
        <v>-3</v>
      </c>
      <c r="AI363" s="41">
        <f t="shared" si="267"/>
        <v>-3</v>
      </c>
      <c r="AJ363" s="19"/>
      <c r="AK363" s="19"/>
      <c r="AL363" s="19"/>
      <c r="AM363" s="19"/>
      <c r="AN363" s="19"/>
      <c r="AO363" s="19"/>
      <c r="AP363" s="19">
        <v>38</v>
      </c>
      <c r="AQ363" s="19"/>
      <c r="AR363" s="40"/>
      <c r="AS363" s="19">
        <v>2</v>
      </c>
      <c r="AT363" s="19"/>
      <c r="AU363" s="19"/>
      <c r="AV363" s="19"/>
      <c r="AW363" s="19">
        <v>16</v>
      </c>
      <c r="AX363" s="19"/>
      <c r="AY363" s="19">
        <v>8</v>
      </c>
      <c r="AZ363" s="19"/>
      <c r="BA363" s="40"/>
      <c r="BB363" s="19"/>
      <c r="BC363" s="19"/>
      <c r="BD363" s="19"/>
      <c r="BE363" s="19"/>
      <c r="BF363" s="19"/>
      <c r="BG363" s="19"/>
      <c r="BH363" s="19"/>
      <c r="BI363" s="19"/>
      <c r="BJ363" s="40"/>
      <c r="BK363" s="19"/>
      <c r="BL363" s="19"/>
      <c r="BM363" s="19"/>
      <c r="BN363" s="19">
        <v>1</v>
      </c>
      <c r="BO363" s="19">
        <v>1</v>
      </c>
      <c r="BP363" s="19"/>
      <c r="BQ363" s="19"/>
      <c r="BR363" s="19"/>
      <c r="BS363" s="40"/>
      <c r="BT363" s="19"/>
      <c r="BU363" s="19"/>
      <c r="BV363" s="19"/>
      <c r="BW363" s="19"/>
      <c r="BX363" s="19">
        <v>8</v>
      </c>
      <c r="BY363" s="19"/>
      <c r="BZ363" s="19">
        <v>12.5</v>
      </c>
      <c r="CA363" s="19"/>
      <c r="CB363" s="40"/>
      <c r="CC363" s="19"/>
      <c r="CD363" s="19"/>
      <c r="CE363" s="19"/>
      <c r="CF363" s="19"/>
      <c r="CG363" s="19"/>
      <c r="CH363" s="19"/>
      <c r="CI363" s="19">
        <v>8</v>
      </c>
      <c r="CJ363" s="19"/>
      <c r="CK363" s="40"/>
      <c r="CL363" s="19"/>
      <c r="CM363" s="19"/>
      <c r="CN363" s="19"/>
      <c r="CO363" s="19"/>
      <c r="CP363" s="19">
        <v>5</v>
      </c>
      <c r="CQ363" s="19"/>
      <c r="CR363" s="19"/>
      <c r="CS363" s="19"/>
      <c r="CT363" s="40"/>
      <c r="CU363" s="19"/>
      <c r="CV363" s="19"/>
      <c r="CW363" s="19"/>
      <c r="CX363" s="19"/>
      <c r="CY363" s="19"/>
      <c r="CZ363" s="19" t="s">
        <v>60</v>
      </c>
      <c r="DA363" s="19"/>
      <c r="DB363" s="19">
        <v>8</v>
      </c>
      <c r="DC363" s="19"/>
      <c r="DD363" s="40"/>
      <c r="DE363" s="19"/>
      <c r="DF363" s="19"/>
      <c r="DG363" s="19"/>
      <c r="DH363" s="19"/>
      <c r="DI363" s="19">
        <v>8</v>
      </c>
      <c r="DJ363" s="19"/>
      <c r="DK363" s="19">
        <v>8</v>
      </c>
      <c r="DL363" s="19"/>
      <c r="DM363" s="40"/>
      <c r="DN363" s="19"/>
      <c r="DO363" s="19"/>
      <c r="DP363" s="19"/>
      <c r="DQ363" s="19"/>
      <c r="DR363" s="19">
        <v>41</v>
      </c>
      <c r="DS363" s="19"/>
      <c r="DT363" s="19"/>
      <c r="DU363" s="19"/>
      <c r="DV363" s="40"/>
      <c r="DW363" s="74">
        <f ca="1" t="shared" si="268"/>
        <v>5.05</v>
      </c>
      <c r="DX363" s="44">
        <f t="shared" si="269"/>
        <v>5</v>
      </c>
      <c r="DY363" s="44">
        <f ca="1" t="shared" si="270"/>
        <v>0.0499999999999998</v>
      </c>
      <c r="DZ363" s="19">
        <f t="shared" si="271"/>
        <v>90.5</v>
      </c>
      <c r="EA363" s="19">
        <f t="shared" si="272"/>
        <v>87</v>
      </c>
      <c r="EB363" s="45">
        <f t="shared" si="273"/>
        <v>3.5</v>
      </c>
      <c r="EC363" s="46">
        <f t="shared" si="274"/>
        <v>0</v>
      </c>
      <c r="ED363" s="19">
        <f t="shared" si="275"/>
        <v>0</v>
      </c>
      <c r="EE363" s="19">
        <f t="shared" si="276"/>
        <v>0</v>
      </c>
      <c r="EF363" s="19">
        <f t="shared" si="277"/>
        <v>1</v>
      </c>
      <c r="EG363" s="19">
        <f t="shared" si="278"/>
        <v>0</v>
      </c>
    </row>
    <row r="364" customFormat="1" hidden="1" customHeight="1" spans="1:137">
      <c r="A364" s="32">
        <f t="shared" si="265"/>
        <v>362</v>
      </c>
      <c r="B364" s="31" t="s">
        <v>640</v>
      </c>
      <c r="C364" s="32" t="s">
        <v>52</v>
      </c>
      <c r="D364" s="33" t="s">
        <v>110</v>
      </c>
      <c r="E364" s="33" t="s">
        <v>125</v>
      </c>
      <c r="F364" s="33" t="s">
        <v>179</v>
      </c>
      <c r="G364" s="68">
        <v>45621</v>
      </c>
      <c r="H364" s="59">
        <v>45621</v>
      </c>
      <c r="I364" s="59">
        <v>45658</v>
      </c>
      <c r="J364" s="19">
        <v>0</v>
      </c>
      <c r="K364" s="19">
        <v>0.5</v>
      </c>
      <c r="L364" s="19">
        <v>0</v>
      </c>
      <c r="M364" s="73">
        <f t="shared" si="252"/>
        <v>0.5</v>
      </c>
      <c r="N364" s="19"/>
      <c r="O364" s="38">
        <v>1</v>
      </c>
      <c r="P364" s="39"/>
      <c r="Q364" s="19"/>
      <c r="R364" s="19"/>
      <c r="S364" s="19"/>
      <c r="T364" s="19"/>
      <c r="U364" s="19"/>
      <c r="V364" s="19"/>
      <c r="W364" s="40"/>
      <c r="X364" s="19">
        <v>1</v>
      </c>
      <c r="Y364" s="39"/>
      <c r="Z364" s="19"/>
      <c r="AA364" s="19"/>
      <c r="AB364" s="19"/>
      <c r="AC364" s="19"/>
      <c r="AD364" s="19"/>
      <c r="AE364" s="19"/>
      <c r="AF364" s="40"/>
      <c r="AG364" s="41">
        <f t="shared" si="253"/>
        <v>2</v>
      </c>
      <c r="AH364" s="41">
        <f t="shared" si="266"/>
        <v>-1.5</v>
      </c>
      <c r="AI364" s="41">
        <f t="shared" si="267"/>
        <v>-1.5</v>
      </c>
      <c r="AJ364" s="19"/>
      <c r="AK364" s="19"/>
      <c r="AL364" s="19"/>
      <c r="AM364" s="19"/>
      <c r="AN364" s="19"/>
      <c r="AO364" s="19">
        <v>8</v>
      </c>
      <c r="AP364" s="19">
        <v>8</v>
      </c>
      <c r="AQ364" s="19"/>
      <c r="AR364" s="40"/>
      <c r="AS364" s="19"/>
      <c r="AT364" s="19"/>
      <c r="AU364" s="19"/>
      <c r="AV364" s="19"/>
      <c r="AW364" s="19">
        <v>8</v>
      </c>
      <c r="AX364" s="19"/>
      <c r="AY364" s="19"/>
      <c r="AZ364" s="19"/>
      <c r="BA364" s="40"/>
      <c r="BB364" s="19"/>
      <c r="BC364" s="19"/>
      <c r="BD364" s="19"/>
      <c r="BE364" s="19"/>
      <c r="BF364" s="19"/>
      <c r="BG364" s="19"/>
      <c r="BH364" s="19"/>
      <c r="BI364" s="19"/>
      <c r="BJ364" s="40"/>
      <c r="BK364" s="19"/>
      <c r="BL364" s="19">
        <v>4</v>
      </c>
      <c r="BM364" s="19"/>
      <c r="BN364" s="19">
        <v>3</v>
      </c>
      <c r="BO364" s="19">
        <v>4</v>
      </c>
      <c r="BP364" s="19"/>
      <c r="BQ364" s="19">
        <v>4.5</v>
      </c>
      <c r="BR364" s="19"/>
      <c r="BS364" s="40"/>
      <c r="BT364" s="19"/>
      <c r="BU364" s="19"/>
      <c r="BV364" s="19"/>
      <c r="BW364" s="19"/>
      <c r="BX364" s="19"/>
      <c r="BY364" s="19"/>
      <c r="BZ364" s="19"/>
      <c r="CA364" s="19"/>
      <c r="CB364" s="40"/>
      <c r="CC364" s="19">
        <v>1</v>
      </c>
      <c r="CD364" s="19"/>
      <c r="CE364" s="19"/>
      <c r="CF364" s="19"/>
      <c r="CG364" s="19"/>
      <c r="CH364" s="19"/>
      <c r="CI364" s="19">
        <v>20</v>
      </c>
      <c r="CJ364" s="19"/>
      <c r="CK364" s="40"/>
      <c r="CL364" s="19"/>
      <c r="CM364" s="19"/>
      <c r="CN364" s="19"/>
      <c r="CO364" s="19"/>
      <c r="CP364" s="19">
        <v>12</v>
      </c>
      <c r="CQ364" s="19"/>
      <c r="CR364" s="19"/>
      <c r="CS364" s="19"/>
      <c r="CT364" s="40"/>
      <c r="CU364" s="19"/>
      <c r="CV364" s="19" t="s">
        <v>77</v>
      </c>
      <c r="CW364" s="19"/>
      <c r="CX364" s="19"/>
      <c r="CY364" s="19"/>
      <c r="CZ364" s="19"/>
      <c r="DA364" s="19"/>
      <c r="DB364" s="19"/>
      <c r="DC364" s="19"/>
      <c r="DD364" s="40"/>
      <c r="DE364" s="19"/>
      <c r="DF364" s="19"/>
      <c r="DG364" s="19"/>
      <c r="DH364" s="19"/>
      <c r="DI364" s="19"/>
      <c r="DJ364" s="19"/>
      <c r="DK364" s="19"/>
      <c r="DL364" s="19"/>
      <c r="DM364" s="40"/>
      <c r="DN364" s="19">
        <v>0.5</v>
      </c>
      <c r="DO364" s="19"/>
      <c r="DP364" s="19"/>
      <c r="DQ364" s="19"/>
      <c r="DR364" s="19"/>
      <c r="DS364" s="19"/>
      <c r="DT364" s="19"/>
      <c r="DU364" s="19"/>
      <c r="DV364" s="40"/>
      <c r="DW364" s="74">
        <f ca="1" t="shared" si="268"/>
        <v>5.05</v>
      </c>
      <c r="DX364" s="44">
        <f t="shared" si="269"/>
        <v>5</v>
      </c>
      <c r="DY364" s="44">
        <f ca="1" t="shared" si="270"/>
        <v>0.0499999999999998</v>
      </c>
      <c r="DZ364" s="19">
        <f t="shared" si="271"/>
        <v>40.5</v>
      </c>
      <c r="EA364" s="19">
        <f t="shared" si="272"/>
        <v>24</v>
      </c>
      <c r="EB364" s="45">
        <f t="shared" si="273"/>
        <v>8.5</v>
      </c>
      <c r="EC364" s="46">
        <f t="shared" si="274"/>
        <v>8</v>
      </c>
      <c r="ED364" s="19">
        <f t="shared" si="275"/>
        <v>4</v>
      </c>
      <c r="EE364" s="19">
        <f t="shared" si="276"/>
        <v>0</v>
      </c>
      <c r="EF364" s="19">
        <f t="shared" si="277"/>
        <v>3</v>
      </c>
      <c r="EG364" s="19">
        <f t="shared" si="278"/>
        <v>0</v>
      </c>
    </row>
    <row r="365" customFormat="1" hidden="1" customHeight="1" spans="1:137">
      <c r="A365" s="32">
        <f t="shared" si="265"/>
        <v>363</v>
      </c>
      <c r="B365" s="31" t="s">
        <v>641</v>
      </c>
      <c r="C365" s="32" t="s">
        <v>404</v>
      </c>
      <c r="D365" s="33" t="s">
        <v>149</v>
      </c>
      <c r="E365" s="33" t="s">
        <v>405</v>
      </c>
      <c r="F365" s="33" t="s">
        <v>128</v>
      </c>
      <c r="G365" s="68">
        <v>45621</v>
      </c>
      <c r="H365" s="59">
        <v>45621</v>
      </c>
      <c r="I365" s="59">
        <v>45658</v>
      </c>
      <c r="J365" s="19">
        <v>0</v>
      </c>
      <c r="K365" s="19">
        <v>0.5</v>
      </c>
      <c r="L365" s="19">
        <v>0</v>
      </c>
      <c r="M365" s="73">
        <f t="shared" si="252"/>
        <v>0.5</v>
      </c>
      <c r="N365" s="19"/>
      <c r="O365" s="38"/>
      <c r="P365" s="39"/>
      <c r="Q365" s="19"/>
      <c r="R365" s="19"/>
      <c r="S365" s="19"/>
      <c r="T365" s="19"/>
      <c r="U365" s="19"/>
      <c r="V365" s="19"/>
      <c r="W365" s="40"/>
      <c r="X365" s="19"/>
      <c r="Y365" s="39"/>
      <c r="Z365" s="19"/>
      <c r="AA365" s="19"/>
      <c r="AB365" s="19"/>
      <c r="AC365" s="19">
        <v>5</v>
      </c>
      <c r="AD365" s="19"/>
      <c r="AE365" s="19"/>
      <c r="AF365" s="40"/>
      <c r="AG365" s="41">
        <f t="shared" si="253"/>
        <v>0</v>
      </c>
      <c r="AH365" s="41">
        <f t="shared" si="266"/>
        <v>0.5</v>
      </c>
      <c r="AI365" s="41">
        <f t="shared" si="267"/>
        <v>0</v>
      </c>
      <c r="AJ365" s="19"/>
      <c r="AK365" s="19"/>
      <c r="AL365" s="19"/>
      <c r="AM365" s="19"/>
      <c r="AN365" s="19"/>
      <c r="AO365" s="19"/>
      <c r="AP365" s="19">
        <v>8</v>
      </c>
      <c r="AQ365" s="19"/>
      <c r="AR365" s="40"/>
      <c r="AS365" s="19"/>
      <c r="AT365" s="19"/>
      <c r="AU365" s="19"/>
      <c r="AV365" s="19"/>
      <c r="AW365" s="19"/>
      <c r="AX365" s="19"/>
      <c r="AY365" s="19">
        <v>8</v>
      </c>
      <c r="AZ365" s="19"/>
      <c r="BA365" s="40"/>
      <c r="BB365" s="19"/>
      <c r="BC365" s="19"/>
      <c r="BD365" s="19"/>
      <c r="BE365" s="19"/>
      <c r="BF365" s="19"/>
      <c r="BG365" s="19"/>
      <c r="BH365" s="19"/>
      <c r="BI365" s="19"/>
      <c r="BJ365" s="40"/>
      <c r="BK365" s="19"/>
      <c r="BL365" s="19"/>
      <c r="BM365" s="19"/>
      <c r="BN365" s="19"/>
      <c r="BO365" s="19"/>
      <c r="BP365" s="19">
        <v>8</v>
      </c>
      <c r="BQ365" s="19"/>
      <c r="BR365" s="19"/>
      <c r="BS365" s="40"/>
      <c r="BT365" s="19"/>
      <c r="BU365" s="19"/>
      <c r="BV365" s="19"/>
      <c r="BW365" s="19"/>
      <c r="BX365" s="19"/>
      <c r="BY365" s="19"/>
      <c r="BZ365" s="19"/>
      <c r="CA365" s="19"/>
      <c r="CB365" s="40"/>
      <c r="CC365" s="19"/>
      <c r="CD365" s="19"/>
      <c r="CE365" s="19"/>
      <c r="CF365" s="19"/>
      <c r="CG365" s="19">
        <v>2.5</v>
      </c>
      <c r="CH365" s="19"/>
      <c r="CI365" s="19"/>
      <c r="CJ365" s="19"/>
      <c r="CK365" s="40"/>
      <c r="CL365" s="19"/>
      <c r="CM365" s="19"/>
      <c r="CN365" s="19"/>
      <c r="CO365" s="19"/>
      <c r="CP365" s="19">
        <v>8</v>
      </c>
      <c r="CQ365" s="19"/>
      <c r="CR365" s="19"/>
      <c r="CS365" s="19"/>
      <c r="CT365" s="40"/>
      <c r="CU365" s="19"/>
      <c r="CV365" s="19"/>
      <c r="CW365" s="19"/>
      <c r="CX365" s="19"/>
      <c r="CY365" s="19"/>
      <c r="CZ365" s="19"/>
      <c r="DA365" s="19"/>
      <c r="DB365" s="19"/>
      <c r="DC365" s="19"/>
      <c r="DD365" s="40"/>
      <c r="DE365" s="19"/>
      <c r="DF365" s="19"/>
      <c r="DG365" s="19"/>
      <c r="DH365" s="19"/>
      <c r="DI365" s="19"/>
      <c r="DJ365" s="19"/>
      <c r="DK365" s="19"/>
      <c r="DL365" s="19"/>
      <c r="DM365" s="40"/>
      <c r="DN365" s="19">
        <v>2.5</v>
      </c>
      <c r="DO365" s="19"/>
      <c r="DP365" s="19"/>
      <c r="DQ365" s="19"/>
      <c r="DR365" s="19">
        <v>5.5</v>
      </c>
      <c r="DS365" s="19"/>
      <c r="DT365" s="19"/>
      <c r="DU365" s="19"/>
      <c r="DV365" s="40"/>
      <c r="DW365" s="74">
        <f ca="1" t="shared" si="268"/>
        <v>5.05</v>
      </c>
      <c r="DX365" s="44">
        <f t="shared" si="269"/>
        <v>2.5</v>
      </c>
      <c r="DY365" s="44">
        <f ca="1" t="shared" si="270"/>
        <v>2.55</v>
      </c>
      <c r="DZ365" s="19">
        <f t="shared" si="271"/>
        <v>29</v>
      </c>
      <c r="EA365" s="19">
        <f t="shared" si="272"/>
        <v>16</v>
      </c>
      <c r="EB365" s="45">
        <f t="shared" si="273"/>
        <v>0</v>
      </c>
      <c r="EC365" s="46">
        <f t="shared" si="274"/>
        <v>13</v>
      </c>
      <c r="ED365" s="19">
        <f t="shared" si="275"/>
        <v>0</v>
      </c>
      <c r="EE365" s="19">
        <f t="shared" si="276"/>
        <v>0</v>
      </c>
      <c r="EF365" s="19">
        <f t="shared" si="277"/>
        <v>0</v>
      </c>
      <c r="EG365" s="19">
        <f t="shared" si="278"/>
        <v>0</v>
      </c>
    </row>
    <row r="366" customFormat="1" hidden="1" customHeight="1" spans="1:137">
      <c r="A366" s="32">
        <f t="shared" si="265"/>
        <v>364</v>
      </c>
      <c r="B366" s="31" t="s">
        <v>642</v>
      </c>
      <c r="C366" s="32" t="s">
        <v>351</v>
      </c>
      <c r="D366" s="33" t="s">
        <v>371</v>
      </c>
      <c r="E366" s="33" t="s">
        <v>374</v>
      </c>
      <c r="F366" s="33" t="s">
        <v>315</v>
      </c>
      <c r="G366" s="68">
        <v>45623</v>
      </c>
      <c r="H366" s="59">
        <v>45623</v>
      </c>
      <c r="I366" s="59">
        <v>45658</v>
      </c>
      <c r="J366" s="19">
        <v>0</v>
      </c>
      <c r="K366" s="19">
        <v>0.5</v>
      </c>
      <c r="L366" s="19">
        <v>0</v>
      </c>
      <c r="M366" s="73">
        <f t="shared" si="252"/>
        <v>0.5</v>
      </c>
      <c r="N366" s="19"/>
      <c r="O366" s="38"/>
      <c r="P366" s="39"/>
      <c r="Q366" s="19"/>
      <c r="R366" s="19"/>
      <c r="S366" s="19">
        <v>16</v>
      </c>
      <c r="T366" s="19"/>
      <c r="U366" s="19">
        <v>16</v>
      </c>
      <c r="V366" s="19"/>
      <c r="W366" s="40"/>
      <c r="X366" s="19">
        <v>1</v>
      </c>
      <c r="Y366" s="39"/>
      <c r="Z366" s="19"/>
      <c r="AA366" s="19"/>
      <c r="AB366" s="19"/>
      <c r="AC366" s="19"/>
      <c r="AD366" s="19"/>
      <c r="AE366" s="19"/>
      <c r="AF366" s="40"/>
      <c r="AG366" s="41">
        <f t="shared" si="253"/>
        <v>1</v>
      </c>
      <c r="AH366" s="41">
        <f t="shared" si="266"/>
        <v>-0.5</v>
      </c>
      <c r="AI366" s="41">
        <f t="shared" si="267"/>
        <v>-0.5</v>
      </c>
      <c r="AJ366" s="19"/>
      <c r="AK366" s="19"/>
      <c r="AL366" s="19"/>
      <c r="AM366" s="19"/>
      <c r="AN366" s="19"/>
      <c r="AO366" s="19"/>
      <c r="AP366" s="19"/>
      <c r="AQ366" s="19"/>
      <c r="AR366" s="40"/>
      <c r="AS366" s="19"/>
      <c r="AT366" s="19"/>
      <c r="AU366" s="19"/>
      <c r="AV366" s="19"/>
      <c r="AW366" s="19">
        <v>16</v>
      </c>
      <c r="AX366" s="19"/>
      <c r="AY366" s="19">
        <v>16</v>
      </c>
      <c r="AZ366" s="19"/>
      <c r="BA366" s="40"/>
      <c r="BB366" s="19"/>
      <c r="BC366" s="19"/>
      <c r="BD366" s="19"/>
      <c r="BE366" s="19"/>
      <c r="BF366" s="19"/>
      <c r="BG366" s="19"/>
      <c r="BH366" s="19"/>
      <c r="BI366" s="19"/>
      <c r="BJ366" s="40"/>
      <c r="BK366" s="19">
        <v>1</v>
      </c>
      <c r="BL366" s="19"/>
      <c r="BM366" s="19"/>
      <c r="BN366" s="19"/>
      <c r="BO366" s="19"/>
      <c r="BP366" s="19"/>
      <c r="BQ366" s="19"/>
      <c r="BR366" s="19"/>
      <c r="BS366" s="40"/>
      <c r="BT366" s="19"/>
      <c r="BU366" s="19"/>
      <c r="BV366" s="19"/>
      <c r="BW366" s="19"/>
      <c r="BX366" s="19"/>
      <c r="BY366" s="19"/>
      <c r="BZ366" s="19"/>
      <c r="CA366" s="19"/>
      <c r="CB366" s="40"/>
      <c r="CC366" s="19">
        <v>0.5</v>
      </c>
      <c r="CD366" s="19"/>
      <c r="CE366" s="19"/>
      <c r="CF366" s="19"/>
      <c r="CG366" s="19"/>
      <c r="CH366" s="19"/>
      <c r="CI366" s="19"/>
      <c r="CJ366" s="19"/>
      <c r="CK366" s="40"/>
      <c r="CL366" s="19">
        <v>1</v>
      </c>
      <c r="CM366" s="19"/>
      <c r="CN366" s="19">
        <v>3.5</v>
      </c>
      <c r="CO366" s="19"/>
      <c r="CP366" s="19">
        <v>8</v>
      </c>
      <c r="CQ366" s="19"/>
      <c r="CR366" s="19">
        <v>8</v>
      </c>
      <c r="CS366" s="19"/>
      <c r="CT366" s="40"/>
      <c r="CU366" s="19"/>
      <c r="CV366" s="19"/>
      <c r="CW366" s="19"/>
      <c r="CX366" s="19"/>
      <c r="CY366" s="19"/>
      <c r="CZ366" s="19"/>
      <c r="DA366" s="19"/>
      <c r="DB366" s="19"/>
      <c r="DC366" s="19"/>
      <c r="DD366" s="40"/>
      <c r="DE366" s="19">
        <v>1</v>
      </c>
      <c r="DF366" s="19"/>
      <c r="DG366" s="19"/>
      <c r="DH366" s="19"/>
      <c r="DI366" s="19"/>
      <c r="DJ366" s="19"/>
      <c r="DK366" s="19"/>
      <c r="DL366" s="19"/>
      <c r="DM366" s="40"/>
      <c r="DN366" s="19"/>
      <c r="DO366" s="19"/>
      <c r="DP366" s="19"/>
      <c r="DQ366" s="19"/>
      <c r="DR366" s="19"/>
      <c r="DS366" s="19"/>
      <c r="DT366" s="19"/>
      <c r="DU366" s="19"/>
      <c r="DV366" s="40"/>
      <c r="DW366" s="74">
        <f ca="1" t="shared" si="268"/>
        <v>5.05</v>
      </c>
      <c r="DX366" s="44">
        <f t="shared" si="269"/>
        <v>4</v>
      </c>
      <c r="DY366" s="44">
        <f ca="1" t="shared" si="270"/>
        <v>1.05</v>
      </c>
      <c r="DZ366" s="19">
        <f t="shared" si="271"/>
        <v>40</v>
      </c>
      <c r="EA366" s="19">
        <f t="shared" si="272"/>
        <v>40</v>
      </c>
      <c r="EB366" s="45">
        <f t="shared" si="273"/>
        <v>0</v>
      </c>
      <c r="EC366" s="46">
        <f t="shared" si="274"/>
        <v>0</v>
      </c>
      <c r="ED366" s="19">
        <f t="shared" si="275"/>
        <v>0</v>
      </c>
      <c r="EE366" s="19">
        <f t="shared" si="276"/>
        <v>3.5</v>
      </c>
      <c r="EF366" s="19">
        <f t="shared" si="277"/>
        <v>0</v>
      </c>
      <c r="EG366" s="19">
        <f t="shared" si="278"/>
        <v>0</v>
      </c>
    </row>
    <row r="367" customFormat="1" hidden="1" customHeight="1" spans="1:137">
      <c r="A367" s="32">
        <f t="shared" si="265"/>
        <v>365</v>
      </c>
      <c r="B367" s="31" t="s">
        <v>643</v>
      </c>
      <c r="C367" s="32" t="s">
        <v>52</v>
      </c>
      <c r="D367" s="33" t="s">
        <v>237</v>
      </c>
      <c r="E367" s="33" t="s">
        <v>238</v>
      </c>
      <c r="F367" s="33" t="s">
        <v>315</v>
      </c>
      <c r="G367" s="68">
        <v>45623</v>
      </c>
      <c r="H367" s="59">
        <v>45623</v>
      </c>
      <c r="I367" s="59">
        <v>45658</v>
      </c>
      <c r="J367" s="19">
        <v>0</v>
      </c>
      <c r="K367" s="19">
        <v>0.5</v>
      </c>
      <c r="L367" s="19">
        <v>0</v>
      </c>
      <c r="M367" s="73">
        <f t="shared" si="252"/>
        <v>0.5</v>
      </c>
      <c r="N367" s="19"/>
      <c r="O367" s="38"/>
      <c r="P367" s="39"/>
      <c r="Q367" s="19"/>
      <c r="R367" s="19"/>
      <c r="S367" s="19">
        <v>16</v>
      </c>
      <c r="T367" s="19"/>
      <c r="U367" s="19">
        <v>16</v>
      </c>
      <c r="V367" s="19"/>
      <c r="W367" s="40"/>
      <c r="X367" s="19"/>
      <c r="Y367" s="39"/>
      <c r="Z367" s="19"/>
      <c r="AA367" s="19"/>
      <c r="AB367" s="19">
        <v>8</v>
      </c>
      <c r="AC367" s="19"/>
      <c r="AD367" s="19">
        <v>8</v>
      </c>
      <c r="AE367" s="19"/>
      <c r="AF367" s="40"/>
      <c r="AG367" s="41">
        <f t="shared" si="253"/>
        <v>0</v>
      </c>
      <c r="AH367" s="41">
        <f t="shared" si="266"/>
        <v>0.5</v>
      </c>
      <c r="AI367" s="41">
        <f t="shared" si="267"/>
        <v>0</v>
      </c>
      <c r="AJ367" s="19"/>
      <c r="AK367" s="19"/>
      <c r="AL367" s="19"/>
      <c r="AM367" s="19"/>
      <c r="AN367" s="19"/>
      <c r="AO367" s="19"/>
      <c r="AP367" s="19"/>
      <c r="AQ367" s="19"/>
      <c r="AR367" s="40"/>
      <c r="AS367" s="19">
        <v>0.5</v>
      </c>
      <c r="AT367" s="19"/>
      <c r="AU367" s="19"/>
      <c r="AV367" s="19"/>
      <c r="AW367" s="19"/>
      <c r="AX367" s="19"/>
      <c r="AY367" s="19"/>
      <c r="AZ367" s="19"/>
      <c r="BA367" s="40"/>
      <c r="BB367" s="19"/>
      <c r="BC367" s="19"/>
      <c r="BD367" s="19"/>
      <c r="BE367" s="19"/>
      <c r="BF367" s="19"/>
      <c r="BG367" s="19"/>
      <c r="BH367" s="19"/>
      <c r="BI367" s="19"/>
      <c r="BJ367" s="40"/>
      <c r="BK367" s="19"/>
      <c r="BL367" s="19"/>
      <c r="BM367" s="19"/>
      <c r="BN367" s="19"/>
      <c r="BO367" s="19"/>
      <c r="BP367" s="19"/>
      <c r="BQ367" s="19"/>
      <c r="BR367" s="19"/>
      <c r="BS367" s="40"/>
      <c r="BT367" s="19"/>
      <c r="BU367" s="19"/>
      <c r="BV367" s="19"/>
      <c r="BW367" s="19"/>
      <c r="BX367" s="19"/>
      <c r="BY367" s="19"/>
      <c r="BZ367" s="19"/>
      <c r="CA367" s="19"/>
      <c r="CB367" s="40"/>
      <c r="CC367" s="19"/>
      <c r="CD367" s="19"/>
      <c r="CE367" s="19"/>
      <c r="CF367" s="19"/>
      <c r="CG367" s="19">
        <v>5.5</v>
      </c>
      <c r="CH367" s="19"/>
      <c r="CI367" s="19">
        <v>6</v>
      </c>
      <c r="CJ367" s="19"/>
      <c r="CK367" s="40"/>
      <c r="CL367" s="19"/>
      <c r="CM367" s="19"/>
      <c r="CN367" s="19"/>
      <c r="CO367" s="19"/>
      <c r="CP367" s="19"/>
      <c r="CQ367" s="19"/>
      <c r="CR367" s="19"/>
      <c r="CS367" s="19"/>
      <c r="CT367" s="40"/>
      <c r="CU367" s="19"/>
      <c r="CV367" s="19"/>
      <c r="CW367" s="19"/>
      <c r="CX367" s="19"/>
      <c r="CY367" s="19"/>
      <c r="CZ367" s="19"/>
      <c r="DA367" s="19"/>
      <c r="DB367" s="19">
        <v>8</v>
      </c>
      <c r="DC367" s="19"/>
      <c r="DD367" s="40"/>
      <c r="DE367" s="19"/>
      <c r="DF367" s="19"/>
      <c r="DG367" s="19"/>
      <c r="DH367" s="19"/>
      <c r="DI367" s="19"/>
      <c r="DJ367" s="19"/>
      <c r="DK367" s="19"/>
      <c r="DL367" s="19"/>
      <c r="DM367" s="40"/>
      <c r="DN367" s="19"/>
      <c r="DO367" s="19"/>
      <c r="DP367" s="19"/>
      <c r="DQ367" s="19"/>
      <c r="DR367" s="19"/>
      <c r="DS367" s="19"/>
      <c r="DT367" s="19"/>
      <c r="DU367" s="19"/>
      <c r="DV367" s="40"/>
      <c r="DW367" s="74">
        <f ca="1" t="shared" si="268"/>
        <v>5.05</v>
      </c>
      <c r="DX367" s="44">
        <f t="shared" si="269"/>
        <v>0.5</v>
      </c>
      <c r="DY367" s="44">
        <f ca="1" t="shared" si="270"/>
        <v>4.55</v>
      </c>
      <c r="DZ367" s="19">
        <f t="shared" si="271"/>
        <v>38</v>
      </c>
      <c r="EA367" s="19">
        <f t="shared" si="272"/>
        <v>29.5</v>
      </c>
      <c r="EB367" s="45">
        <f t="shared" si="273"/>
        <v>8.5</v>
      </c>
      <c r="EC367" s="46">
        <f t="shared" si="274"/>
        <v>0</v>
      </c>
      <c r="ED367" s="19">
        <f t="shared" si="275"/>
        <v>0</v>
      </c>
      <c r="EE367" s="19">
        <f t="shared" si="276"/>
        <v>0</v>
      </c>
      <c r="EF367" s="19">
        <f t="shared" si="277"/>
        <v>0</v>
      </c>
      <c r="EG367" s="19">
        <f t="shared" si="278"/>
        <v>0</v>
      </c>
    </row>
    <row r="368" customFormat="1" hidden="1" customHeight="1" spans="1:137">
      <c r="A368" s="32">
        <f t="shared" si="265"/>
        <v>366</v>
      </c>
      <c r="B368" s="31" t="s">
        <v>644</v>
      </c>
      <c r="C368" s="32" t="s">
        <v>351</v>
      </c>
      <c r="D368" s="33" t="s">
        <v>368</v>
      </c>
      <c r="E368" s="33" t="s">
        <v>369</v>
      </c>
      <c r="F368" s="33" t="s">
        <v>315</v>
      </c>
      <c r="G368" s="68">
        <v>45628</v>
      </c>
      <c r="H368" s="59">
        <v>45628</v>
      </c>
      <c r="I368" s="59">
        <v>45658</v>
      </c>
      <c r="J368" s="19">
        <v>0</v>
      </c>
      <c r="K368" s="19">
        <v>0.5</v>
      </c>
      <c r="L368" s="19">
        <v>0</v>
      </c>
      <c r="M368" s="73">
        <f t="shared" si="252"/>
        <v>0.5</v>
      </c>
      <c r="N368" s="19"/>
      <c r="O368" s="38"/>
      <c r="P368" s="39"/>
      <c r="Q368" s="19"/>
      <c r="R368" s="19"/>
      <c r="S368" s="19"/>
      <c r="T368" s="19"/>
      <c r="U368" s="19"/>
      <c r="V368" s="19"/>
      <c r="W368" s="40"/>
      <c r="X368" s="19">
        <v>0.5</v>
      </c>
      <c r="Y368" s="39"/>
      <c r="Z368" s="19"/>
      <c r="AA368" s="19"/>
      <c r="AB368" s="19"/>
      <c r="AC368" s="19"/>
      <c r="AD368" s="19"/>
      <c r="AE368" s="19"/>
      <c r="AF368" s="40"/>
      <c r="AG368" s="41">
        <f t="shared" si="253"/>
        <v>0.5</v>
      </c>
      <c r="AH368" s="41">
        <f t="shared" si="266"/>
        <v>0</v>
      </c>
      <c r="AI368" s="41">
        <f t="shared" si="267"/>
        <v>0</v>
      </c>
      <c r="AJ368" s="19"/>
      <c r="AK368" s="19"/>
      <c r="AL368" s="19"/>
      <c r="AM368" s="19"/>
      <c r="AN368" s="19"/>
      <c r="AO368" s="19"/>
      <c r="AP368" s="19"/>
      <c r="AQ368" s="19"/>
      <c r="AR368" s="40"/>
      <c r="AS368" s="19"/>
      <c r="AT368" s="19"/>
      <c r="AU368" s="19"/>
      <c r="AV368" s="19"/>
      <c r="AW368" s="19"/>
      <c r="AX368" s="19"/>
      <c r="AY368" s="19"/>
      <c r="AZ368" s="19"/>
      <c r="BA368" s="40"/>
      <c r="BB368" s="19"/>
      <c r="BC368" s="19"/>
      <c r="BD368" s="19"/>
      <c r="BE368" s="19"/>
      <c r="BF368" s="19"/>
      <c r="BG368" s="19"/>
      <c r="BH368" s="19"/>
      <c r="BI368" s="19"/>
      <c r="BJ368" s="40"/>
      <c r="BK368" s="19"/>
      <c r="BL368" s="19"/>
      <c r="BM368" s="19"/>
      <c r="BN368" s="19"/>
      <c r="BO368" s="19"/>
      <c r="BP368" s="19"/>
      <c r="BQ368" s="19"/>
      <c r="BR368" s="19"/>
      <c r="BS368" s="40"/>
      <c r="BT368" s="19">
        <v>1</v>
      </c>
      <c r="BU368" s="19"/>
      <c r="BV368" s="19"/>
      <c r="BW368" s="19"/>
      <c r="BX368" s="19"/>
      <c r="BY368" s="19"/>
      <c r="BZ368" s="19"/>
      <c r="CA368" s="19"/>
      <c r="CB368" s="40"/>
      <c r="CC368" s="19">
        <v>1</v>
      </c>
      <c r="CD368" s="19"/>
      <c r="CE368" s="19"/>
      <c r="CF368" s="19"/>
      <c r="CG368" s="19"/>
      <c r="CH368" s="19"/>
      <c r="CI368" s="19"/>
      <c r="CJ368" s="19"/>
      <c r="CK368" s="40"/>
      <c r="CL368" s="19"/>
      <c r="CM368" s="19"/>
      <c r="CN368" s="19"/>
      <c r="CO368" s="19"/>
      <c r="CP368" s="19"/>
      <c r="CQ368" s="19"/>
      <c r="CR368" s="19"/>
      <c r="CS368" s="19"/>
      <c r="CT368" s="40"/>
      <c r="CU368" s="19"/>
      <c r="CV368" s="19" t="s">
        <v>76</v>
      </c>
      <c r="CW368" s="19"/>
      <c r="CX368" s="19"/>
      <c r="CY368" s="19"/>
      <c r="CZ368" s="19"/>
      <c r="DA368" s="19"/>
      <c r="DB368" s="19"/>
      <c r="DC368" s="19"/>
      <c r="DD368" s="40"/>
      <c r="DE368" s="19">
        <v>0.5</v>
      </c>
      <c r="DF368" s="19"/>
      <c r="DG368" s="19"/>
      <c r="DH368" s="19"/>
      <c r="DI368" s="19"/>
      <c r="DJ368" s="19"/>
      <c r="DK368" s="19"/>
      <c r="DL368" s="19"/>
      <c r="DM368" s="40"/>
      <c r="DN368" s="19">
        <v>1</v>
      </c>
      <c r="DO368" s="19"/>
      <c r="DP368" s="19"/>
      <c r="DQ368" s="19"/>
      <c r="DR368" s="19"/>
      <c r="DS368" s="19"/>
      <c r="DT368" s="19"/>
      <c r="DU368" s="19"/>
      <c r="DV368" s="40"/>
      <c r="DW368" s="74">
        <f ca="1" t="shared" si="268"/>
        <v>5.05</v>
      </c>
      <c r="DX368" s="44">
        <f t="shared" si="269"/>
        <v>5</v>
      </c>
      <c r="DY368" s="44">
        <f ca="1" t="shared" si="270"/>
        <v>0.0499999999999998</v>
      </c>
      <c r="DZ368" s="19">
        <f t="shared" si="271"/>
        <v>0</v>
      </c>
      <c r="EA368" s="19">
        <f t="shared" si="272"/>
        <v>0</v>
      </c>
      <c r="EB368" s="45">
        <f t="shared" si="273"/>
        <v>0</v>
      </c>
      <c r="EC368" s="46">
        <f t="shared" si="274"/>
        <v>0</v>
      </c>
      <c r="ED368" s="19">
        <f t="shared" si="275"/>
        <v>0</v>
      </c>
      <c r="EE368" s="19">
        <f t="shared" si="276"/>
        <v>0</v>
      </c>
      <c r="EF368" s="19">
        <f t="shared" si="277"/>
        <v>0</v>
      </c>
      <c r="EG368" s="19">
        <f t="shared" si="278"/>
        <v>0</v>
      </c>
    </row>
    <row r="369" customFormat="1" hidden="1" customHeight="1" spans="1:137">
      <c r="A369" s="32">
        <f t="shared" ref="A369:A387" si="279">ROW()-2</f>
        <v>367</v>
      </c>
      <c r="B369" s="31" t="s">
        <v>645</v>
      </c>
      <c r="C369" s="32" t="s">
        <v>52</v>
      </c>
      <c r="D369" s="33" t="s">
        <v>119</v>
      </c>
      <c r="E369" s="33" t="s">
        <v>120</v>
      </c>
      <c r="F369" s="33" t="s">
        <v>169</v>
      </c>
      <c r="G369" s="68">
        <v>45628</v>
      </c>
      <c r="H369" s="59">
        <v>45628</v>
      </c>
      <c r="I369" s="59">
        <v>45658</v>
      </c>
      <c r="J369" s="19">
        <v>0</v>
      </c>
      <c r="K369" s="19">
        <v>0.5</v>
      </c>
      <c r="L369" s="19">
        <v>0</v>
      </c>
      <c r="M369" s="73">
        <f t="shared" ref="M369:M382" si="280">K369-L369</f>
        <v>0.5</v>
      </c>
      <c r="N369" s="19"/>
      <c r="O369" s="38"/>
      <c r="P369" s="39">
        <v>32</v>
      </c>
      <c r="Q369" s="19"/>
      <c r="R369" s="19">
        <v>3</v>
      </c>
      <c r="S369" s="19">
        <v>8</v>
      </c>
      <c r="T369" s="19"/>
      <c r="U369" s="19">
        <v>8</v>
      </c>
      <c r="V369" s="19"/>
      <c r="W369" s="40"/>
      <c r="X369" s="19">
        <v>3</v>
      </c>
      <c r="Y369" s="39"/>
      <c r="Z369" s="19"/>
      <c r="AA369" s="19"/>
      <c r="AB369" s="19"/>
      <c r="AC369" s="19"/>
      <c r="AD369" s="19"/>
      <c r="AE369" s="19"/>
      <c r="AF369" s="40"/>
      <c r="AG369" s="41">
        <f t="shared" si="253"/>
        <v>3</v>
      </c>
      <c r="AH369" s="41">
        <f t="shared" ref="AH369:AH382" si="281">M369-AG369</f>
        <v>-2.5</v>
      </c>
      <c r="AI369" s="41">
        <f t="shared" ref="AI369:AI382" si="282">IF(AH369&lt;0,AH369,0)</f>
        <v>-2.5</v>
      </c>
      <c r="AJ369" s="19"/>
      <c r="AK369" s="19"/>
      <c r="AL369" s="19"/>
      <c r="AM369" s="19"/>
      <c r="AN369" s="19"/>
      <c r="AO369" s="19"/>
      <c r="AP369" s="19"/>
      <c r="AQ369" s="19"/>
      <c r="AR369" s="40"/>
      <c r="AS369" s="19"/>
      <c r="AT369" s="19"/>
      <c r="AU369" s="19"/>
      <c r="AV369" s="19"/>
      <c r="AW369" s="19"/>
      <c r="AX369" s="19"/>
      <c r="AY369" s="19">
        <v>8</v>
      </c>
      <c r="AZ369" s="19"/>
      <c r="BA369" s="40"/>
      <c r="BB369" s="19"/>
      <c r="BC369" s="19"/>
      <c r="BD369" s="19"/>
      <c r="BE369" s="19"/>
      <c r="BF369" s="19">
        <v>5.5</v>
      </c>
      <c r="BG369" s="19"/>
      <c r="BH369" s="19">
        <v>8</v>
      </c>
      <c r="BI369" s="19"/>
      <c r="BJ369" s="40"/>
      <c r="BK369" s="19"/>
      <c r="BL369" s="19"/>
      <c r="BM369" s="19"/>
      <c r="BN369" s="19"/>
      <c r="BO369" s="19">
        <v>1</v>
      </c>
      <c r="BP369" s="19"/>
      <c r="BQ369" s="19"/>
      <c r="BR369" s="19"/>
      <c r="BS369" s="40"/>
      <c r="BT369" s="19"/>
      <c r="BU369" s="19"/>
      <c r="BV369" s="19"/>
      <c r="BW369" s="19"/>
      <c r="BX369" s="19"/>
      <c r="BY369" s="19"/>
      <c r="BZ369" s="19"/>
      <c r="CA369" s="19"/>
      <c r="CB369" s="40"/>
      <c r="CC369" s="19"/>
      <c r="CD369" s="19"/>
      <c r="CE369" s="19"/>
      <c r="CF369" s="19"/>
      <c r="CG369" s="19"/>
      <c r="CH369" s="19"/>
      <c r="CI369" s="19"/>
      <c r="CJ369" s="19"/>
      <c r="CK369" s="40"/>
      <c r="CL369" s="19"/>
      <c r="CM369" s="19"/>
      <c r="CN369" s="19"/>
      <c r="CO369" s="19"/>
      <c r="CP369" s="19"/>
      <c r="CQ369" s="19"/>
      <c r="CR369" s="19">
        <v>7</v>
      </c>
      <c r="CS369" s="19"/>
      <c r="CT369" s="40"/>
      <c r="CU369" s="19"/>
      <c r="CV369" s="19"/>
      <c r="CW369" s="19"/>
      <c r="CX369" s="19"/>
      <c r="CY369" s="19"/>
      <c r="CZ369" s="19" t="s">
        <v>66</v>
      </c>
      <c r="DA369" s="19"/>
      <c r="DB369" s="19">
        <v>8</v>
      </c>
      <c r="DC369" s="19"/>
      <c r="DD369" s="40"/>
      <c r="DE369" s="19"/>
      <c r="DF369" s="19"/>
      <c r="DG369" s="19">
        <v>0.5</v>
      </c>
      <c r="DH369" s="19"/>
      <c r="DI369" s="19">
        <v>2.5</v>
      </c>
      <c r="DJ369" s="19"/>
      <c r="DK369" s="19">
        <v>22.5</v>
      </c>
      <c r="DL369" s="19"/>
      <c r="DM369" s="40"/>
      <c r="DN369" s="19"/>
      <c r="DO369" s="19"/>
      <c r="DP369" s="19"/>
      <c r="DQ369" s="19"/>
      <c r="DR369" s="19">
        <v>8</v>
      </c>
      <c r="DS369" s="19">
        <v>24</v>
      </c>
      <c r="DT369" s="19"/>
      <c r="DU369" s="19"/>
      <c r="DV369" s="40"/>
      <c r="DW369" s="74">
        <f ca="1" t="shared" ref="DW369:DW382" si="283">ROUND((TODAY()-I369)/365*5,2)</f>
        <v>5.05</v>
      </c>
      <c r="DX369" s="44">
        <f t="shared" si="269"/>
        <v>2.5</v>
      </c>
      <c r="DY369" s="44">
        <f ca="1" t="shared" si="270"/>
        <v>2.55</v>
      </c>
      <c r="DZ369" s="19">
        <f t="shared" si="271"/>
        <v>85.5</v>
      </c>
      <c r="EA369" s="19">
        <f t="shared" si="272"/>
        <v>27.5</v>
      </c>
      <c r="EB369" s="45">
        <f t="shared" si="273"/>
        <v>34</v>
      </c>
      <c r="EC369" s="46">
        <f t="shared" si="274"/>
        <v>24</v>
      </c>
      <c r="ED369" s="19">
        <f t="shared" ref="ED369:ED382" si="284">P369+Y369+AK369+AT369+BC369+BL369+BU369+CD369+CM369+CW369+DF369+DO369</f>
        <v>32</v>
      </c>
      <c r="EE369" s="19">
        <f t="shared" si="276"/>
        <v>0.5</v>
      </c>
      <c r="EF369" s="19">
        <f t="shared" si="277"/>
        <v>3</v>
      </c>
      <c r="EG369" s="19">
        <f t="shared" si="278"/>
        <v>0</v>
      </c>
    </row>
    <row r="370" customFormat="1" hidden="1" customHeight="1" spans="1:137">
      <c r="A370" s="32">
        <f t="shared" si="279"/>
        <v>368</v>
      </c>
      <c r="B370" s="31" t="s">
        <v>646</v>
      </c>
      <c r="C370" s="32" t="s">
        <v>52</v>
      </c>
      <c r="D370" s="33" t="s">
        <v>119</v>
      </c>
      <c r="E370" s="33" t="s">
        <v>120</v>
      </c>
      <c r="F370" s="33" t="s">
        <v>167</v>
      </c>
      <c r="G370" s="68">
        <v>45628</v>
      </c>
      <c r="H370" s="59">
        <v>45628</v>
      </c>
      <c r="I370" s="59">
        <v>45658</v>
      </c>
      <c r="J370" s="19">
        <v>0</v>
      </c>
      <c r="K370" s="19">
        <v>0.5</v>
      </c>
      <c r="L370" s="19">
        <v>0</v>
      </c>
      <c r="M370" s="73">
        <f t="shared" si="280"/>
        <v>0.5</v>
      </c>
      <c r="N370" s="19"/>
      <c r="O370" s="38"/>
      <c r="P370" s="39"/>
      <c r="Q370" s="19"/>
      <c r="R370" s="19"/>
      <c r="S370" s="19"/>
      <c r="T370" s="19">
        <v>8</v>
      </c>
      <c r="U370" s="19"/>
      <c r="V370" s="19"/>
      <c r="W370" s="40"/>
      <c r="X370" s="19"/>
      <c r="Y370" s="39"/>
      <c r="Z370" s="19"/>
      <c r="AA370" s="19"/>
      <c r="AB370" s="19"/>
      <c r="AC370" s="19"/>
      <c r="AD370" s="19"/>
      <c r="AE370" s="19"/>
      <c r="AF370" s="40"/>
      <c r="AG370" s="41">
        <f t="shared" si="253"/>
        <v>0</v>
      </c>
      <c r="AH370" s="41">
        <f t="shared" si="281"/>
        <v>0.5</v>
      </c>
      <c r="AI370" s="41">
        <f t="shared" si="282"/>
        <v>0</v>
      </c>
      <c r="AJ370" s="19"/>
      <c r="AK370" s="19"/>
      <c r="AL370" s="19">
        <v>0.5</v>
      </c>
      <c r="AM370" s="19"/>
      <c r="AN370" s="19"/>
      <c r="AO370" s="19">
        <v>6</v>
      </c>
      <c r="AP370" s="19"/>
      <c r="AQ370" s="19"/>
      <c r="AR370" s="40"/>
      <c r="AS370" s="19"/>
      <c r="AT370" s="19"/>
      <c r="AU370" s="19"/>
      <c r="AV370" s="19"/>
      <c r="AW370" s="19"/>
      <c r="AX370" s="19">
        <v>8</v>
      </c>
      <c r="AY370" s="19"/>
      <c r="AZ370" s="19"/>
      <c r="BA370" s="40"/>
      <c r="BB370" s="19">
        <v>3</v>
      </c>
      <c r="BC370" s="19"/>
      <c r="BD370" s="19"/>
      <c r="BE370" s="19"/>
      <c r="BF370" s="19"/>
      <c r="BG370" s="19">
        <v>8</v>
      </c>
      <c r="BH370" s="19"/>
      <c r="BI370" s="19"/>
      <c r="BJ370" s="40"/>
      <c r="BK370" s="19"/>
      <c r="BL370" s="19"/>
      <c r="BM370" s="19"/>
      <c r="BN370" s="19"/>
      <c r="BO370" s="19"/>
      <c r="BP370" s="19"/>
      <c r="BQ370" s="19"/>
      <c r="BR370" s="19"/>
      <c r="BS370" s="40"/>
      <c r="BT370" s="19">
        <v>0.5</v>
      </c>
      <c r="BU370" s="19"/>
      <c r="BV370" s="19">
        <v>0.5</v>
      </c>
      <c r="BW370" s="19"/>
      <c r="BX370" s="19"/>
      <c r="BY370" s="19"/>
      <c r="BZ370" s="19"/>
      <c r="CA370" s="19"/>
      <c r="CB370" s="40"/>
      <c r="CC370" s="19"/>
      <c r="CD370" s="19"/>
      <c r="CE370" s="19"/>
      <c r="CF370" s="19"/>
      <c r="CG370" s="19"/>
      <c r="CH370" s="19"/>
      <c r="CI370" s="19"/>
      <c r="CJ370" s="19"/>
      <c r="CK370" s="40"/>
      <c r="CL370" s="19"/>
      <c r="CM370" s="19"/>
      <c r="CN370" s="19"/>
      <c r="CO370" s="19"/>
      <c r="CP370" s="19"/>
      <c r="CQ370" s="19">
        <v>8</v>
      </c>
      <c r="CR370" s="19"/>
      <c r="CS370" s="19"/>
      <c r="CT370" s="40"/>
      <c r="CU370" s="19"/>
      <c r="CV370" s="19"/>
      <c r="CW370" s="19"/>
      <c r="CX370" s="19"/>
      <c r="CY370" s="19"/>
      <c r="CZ370" s="19"/>
      <c r="DA370" s="19"/>
      <c r="DB370" s="19">
        <v>8</v>
      </c>
      <c r="DC370" s="19"/>
      <c r="DD370" s="40"/>
      <c r="DE370" s="19"/>
      <c r="DF370" s="19"/>
      <c r="DG370" s="19"/>
      <c r="DH370" s="19"/>
      <c r="DI370" s="19"/>
      <c r="DJ370" s="19">
        <v>16</v>
      </c>
      <c r="DK370" s="19">
        <v>8</v>
      </c>
      <c r="DL370" s="19"/>
      <c r="DM370" s="40"/>
      <c r="DN370" s="19"/>
      <c r="DO370" s="19"/>
      <c r="DP370" s="19">
        <v>2</v>
      </c>
      <c r="DQ370" s="19"/>
      <c r="DR370" s="19"/>
      <c r="DS370" s="19">
        <v>8</v>
      </c>
      <c r="DT370" s="19">
        <v>10</v>
      </c>
      <c r="DU370" s="19"/>
      <c r="DV370" s="40"/>
      <c r="DW370" s="74">
        <f ca="1" t="shared" si="283"/>
        <v>5.05</v>
      </c>
      <c r="DX370" s="44">
        <f t="shared" si="269"/>
        <v>3.5</v>
      </c>
      <c r="DY370" s="44">
        <f ca="1" t="shared" si="270"/>
        <v>1.55</v>
      </c>
      <c r="DZ370" s="19">
        <f t="shared" si="271"/>
        <v>88</v>
      </c>
      <c r="EA370" s="19">
        <f t="shared" si="272"/>
        <v>0</v>
      </c>
      <c r="EB370" s="45">
        <f t="shared" si="273"/>
        <v>26</v>
      </c>
      <c r="EC370" s="46">
        <f t="shared" si="274"/>
        <v>54</v>
      </c>
      <c r="ED370" s="19">
        <f t="shared" si="284"/>
        <v>0</v>
      </c>
      <c r="EE370" s="19">
        <f t="shared" si="276"/>
        <v>3</v>
      </c>
      <c r="EF370" s="19">
        <f t="shared" si="277"/>
        <v>0</v>
      </c>
      <c r="EG370" s="19">
        <f t="shared" si="278"/>
        <v>0</v>
      </c>
    </row>
    <row r="371" customFormat="1" hidden="1" customHeight="1" spans="1:137">
      <c r="A371" s="32">
        <f t="shared" si="279"/>
        <v>369</v>
      </c>
      <c r="B371" s="31" t="s">
        <v>647</v>
      </c>
      <c r="C371" s="32" t="s">
        <v>52</v>
      </c>
      <c r="D371" s="33" t="s">
        <v>227</v>
      </c>
      <c r="E371" s="33" t="s">
        <v>54</v>
      </c>
      <c r="F371" s="33" t="s">
        <v>648</v>
      </c>
      <c r="G371" s="68">
        <v>45628</v>
      </c>
      <c r="H371" s="59">
        <v>45628</v>
      </c>
      <c r="I371" s="59">
        <v>45658</v>
      </c>
      <c r="J371" s="19">
        <v>0</v>
      </c>
      <c r="K371" s="19">
        <v>0.5</v>
      </c>
      <c r="L371" s="19">
        <v>0</v>
      </c>
      <c r="M371" s="73">
        <f t="shared" si="280"/>
        <v>0.5</v>
      </c>
      <c r="N371" s="19"/>
      <c r="O371" s="38">
        <v>2</v>
      </c>
      <c r="P371" s="39"/>
      <c r="Q371" s="19"/>
      <c r="R371" s="19"/>
      <c r="S371" s="19"/>
      <c r="T371" s="19"/>
      <c r="U371" s="19"/>
      <c r="V371" s="19"/>
      <c r="W371" s="40"/>
      <c r="X371" s="19"/>
      <c r="Y371" s="39"/>
      <c r="Z371" s="19"/>
      <c r="AA371" s="19"/>
      <c r="AB371" s="19"/>
      <c r="AC371" s="19"/>
      <c r="AD371" s="19"/>
      <c r="AE371" s="19"/>
      <c r="AF371" s="40"/>
      <c r="AG371" s="41">
        <f t="shared" si="253"/>
        <v>2</v>
      </c>
      <c r="AH371" s="41">
        <f t="shared" si="281"/>
        <v>-1.5</v>
      </c>
      <c r="AI371" s="41">
        <f t="shared" si="282"/>
        <v>-1.5</v>
      </c>
      <c r="AJ371" s="19"/>
      <c r="AK371" s="19"/>
      <c r="AL371" s="19"/>
      <c r="AM371" s="19"/>
      <c r="AN371" s="19"/>
      <c r="AO371" s="19"/>
      <c r="AP371" s="19"/>
      <c r="AQ371" s="19"/>
      <c r="AR371" s="40"/>
      <c r="AS371" s="19">
        <v>1</v>
      </c>
      <c r="AT371" s="19"/>
      <c r="AU371" s="19"/>
      <c r="AV371" s="19"/>
      <c r="AW371" s="19"/>
      <c r="AX371" s="19"/>
      <c r="AY371" s="19"/>
      <c r="AZ371" s="19"/>
      <c r="BA371" s="40"/>
      <c r="BB371" s="19">
        <v>1</v>
      </c>
      <c r="BC371" s="19">
        <v>1</v>
      </c>
      <c r="BD371" s="19"/>
      <c r="BE371" s="19"/>
      <c r="BF371" s="19"/>
      <c r="BG371" s="19"/>
      <c r="BH371" s="19"/>
      <c r="BI371" s="19"/>
      <c r="BJ371" s="40"/>
      <c r="BK371" s="19">
        <v>0.5</v>
      </c>
      <c r="BL371" s="19"/>
      <c r="BM371" s="19"/>
      <c r="BN371" s="19"/>
      <c r="BO371" s="19"/>
      <c r="BP371" s="19"/>
      <c r="BQ371" s="19"/>
      <c r="BR371" s="19"/>
      <c r="BS371" s="40"/>
      <c r="BT371" s="19"/>
      <c r="BU371" s="19"/>
      <c r="BV371" s="19"/>
      <c r="BW371" s="19"/>
      <c r="BX371" s="19"/>
      <c r="BY371" s="19"/>
      <c r="BZ371" s="19"/>
      <c r="CA371" s="19"/>
      <c r="CB371" s="40"/>
      <c r="CC371" s="19">
        <v>0.5</v>
      </c>
      <c r="CD371" s="19"/>
      <c r="CE371" s="19"/>
      <c r="CF371" s="19"/>
      <c r="CG371" s="19"/>
      <c r="CH371" s="19"/>
      <c r="CI371" s="19"/>
      <c r="CJ371" s="19"/>
      <c r="CK371" s="40"/>
      <c r="CL371" s="19">
        <v>0.5</v>
      </c>
      <c r="CM371" s="19">
        <v>20</v>
      </c>
      <c r="CN371" s="19"/>
      <c r="CO371" s="19"/>
      <c r="CP371" s="19"/>
      <c r="CQ371" s="19"/>
      <c r="CR371" s="19"/>
      <c r="CS371" s="19"/>
      <c r="CT371" s="40"/>
      <c r="CU371" s="19"/>
      <c r="CV371" s="19"/>
      <c r="CW371" s="19"/>
      <c r="CX371" s="19"/>
      <c r="CY371" s="19"/>
      <c r="CZ371" s="19"/>
      <c r="DA371" s="19"/>
      <c r="DB371" s="19"/>
      <c r="DC371" s="19"/>
      <c r="DD371" s="40"/>
      <c r="DE371" s="19"/>
      <c r="DF371" s="19">
        <v>8</v>
      </c>
      <c r="DG371" s="19"/>
      <c r="DH371" s="19"/>
      <c r="DI371" s="19"/>
      <c r="DJ371" s="19"/>
      <c r="DK371" s="19"/>
      <c r="DL371" s="19"/>
      <c r="DM371" s="40"/>
      <c r="DN371" s="19"/>
      <c r="DO371" s="19">
        <v>8</v>
      </c>
      <c r="DP371" s="19"/>
      <c r="DQ371" s="19"/>
      <c r="DR371" s="19"/>
      <c r="DS371" s="19"/>
      <c r="DT371" s="19"/>
      <c r="DU371" s="19"/>
      <c r="DV371" s="40"/>
      <c r="DW371" s="74">
        <f ca="1" t="shared" si="283"/>
        <v>5.05</v>
      </c>
      <c r="DX371" s="44">
        <f t="shared" si="269"/>
        <v>5</v>
      </c>
      <c r="DY371" s="44">
        <f ca="1" t="shared" si="270"/>
        <v>0.0499999999999998</v>
      </c>
      <c r="DZ371" s="19">
        <f t="shared" si="271"/>
        <v>0</v>
      </c>
      <c r="EA371" s="19">
        <f t="shared" si="272"/>
        <v>0</v>
      </c>
      <c r="EB371" s="45">
        <f t="shared" si="273"/>
        <v>0</v>
      </c>
      <c r="EC371" s="46">
        <f t="shared" si="274"/>
        <v>0</v>
      </c>
      <c r="ED371" s="19">
        <f t="shared" si="284"/>
        <v>37</v>
      </c>
      <c r="EE371" s="19">
        <f t="shared" si="276"/>
        <v>0</v>
      </c>
      <c r="EF371" s="19">
        <f t="shared" si="277"/>
        <v>0</v>
      </c>
      <c r="EG371" s="19">
        <f t="shared" si="278"/>
        <v>0</v>
      </c>
    </row>
    <row r="372" customFormat="1" hidden="1" customHeight="1" spans="1:137">
      <c r="A372" s="32">
        <f t="shared" si="279"/>
        <v>370</v>
      </c>
      <c r="B372" s="31" t="s">
        <v>649</v>
      </c>
      <c r="C372" s="32" t="s">
        <v>52</v>
      </c>
      <c r="D372" s="33" t="s">
        <v>119</v>
      </c>
      <c r="E372" s="33" t="s">
        <v>120</v>
      </c>
      <c r="F372" s="33" t="s">
        <v>169</v>
      </c>
      <c r="G372" s="68">
        <v>45630</v>
      </c>
      <c r="H372" s="59">
        <v>45630</v>
      </c>
      <c r="I372" s="59">
        <v>45658</v>
      </c>
      <c r="J372" s="19">
        <v>0</v>
      </c>
      <c r="K372" s="19">
        <v>0.5</v>
      </c>
      <c r="L372" s="19">
        <v>0</v>
      </c>
      <c r="M372" s="73">
        <f t="shared" si="280"/>
        <v>0.5</v>
      </c>
      <c r="N372" s="19"/>
      <c r="O372" s="38"/>
      <c r="P372" s="39"/>
      <c r="Q372" s="19"/>
      <c r="R372" s="19"/>
      <c r="S372" s="19"/>
      <c r="T372" s="19"/>
      <c r="U372" s="19"/>
      <c r="V372" s="19"/>
      <c r="W372" s="40"/>
      <c r="X372" s="19"/>
      <c r="Y372" s="39"/>
      <c r="Z372" s="19"/>
      <c r="AA372" s="19"/>
      <c r="AB372" s="19"/>
      <c r="AC372" s="19"/>
      <c r="AD372" s="19"/>
      <c r="AE372" s="19"/>
      <c r="AF372" s="40"/>
      <c r="AG372" s="41">
        <f t="shared" si="253"/>
        <v>0</v>
      </c>
      <c r="AH372" s="41">
        <f t="shared" si="281"/>
        <v>0.5</v>
      </c>
      <c r="AI372" s="41">
        <f t="shared" si="282"/>
        <v>0</v>
      </c>
      <c r="AJ372" s="19"/>
      <c r="AK372" s="19"/>
      <c r="AL372" s="19"/>
      <c r="AM372" s="19"/>
      <c r="AN372" s="19"/>
      <c r="AO372" s="19">
        <v>13.5</v>
      </c>
      <c r="AP372" s="19"/>
      <c r="AQ372" s="19"/>
      <c r="AR372" s="40"/>
      <c r="AS372" s="19"/>
      <c r="AT372" s="19"/>
      <c r="AU372" s="19"/>
      <c r="AV372" s="19"/>
      <c r="AW372" s="19"/>
      <c r="AX372" s="19">
        <v>8</v>
      </c>
      <c r="AY372" s="19"/>
      <c r="AZ372" s="19"/>
      <c r="BA372" s="40"/>
      <c r="BB372" s="19"/>
      <c r="BC372" s="19"/>
      <c r="BD372" s="19"/>
      <c r="BE372" s="19"/>
      <c r="BF372" s="19"/>
      <c r="BG372" s="19"/>
      <c r="BH372" s="19"/>
      <c r="BI372" s="19"/>
      <c r="BJ372" s="40"/>
      <c r="BK372" s="19"/>
      <c r="BL372" s="19"/>
      <c r="BM372" s="19"/>
      <c r="BN372" s="19"/>
      <c r="BO372" s="19"/>
      <c r="BP372" s="19"/>
      <c r="BQ372" s="19"/>
      <c r="BR372" s="19"/>
      <c r="BS372" s="40"/>
      <c r="BT372" s="19"/>
      <c r="BU372" s="19"/>
      <c r="BV372" s="19"/>
      <c r="BW372" s="19"/>
      <c r="BX372" s="19"/>
      <c r="BY372" s="19"/>
      <c r="BZ372" s="19"/>
      <c r="CA372" s="19"/>
      <c r="CB372" s="40"/>
      <c r="CC372" s="19"/>
      <c r="CD372" s="19"/>
      <c r="CE372" s="19"/>
      <c r="CF372" s="19"/>
      <c r="CG372" s="19"/>
      <c r="CH372" s="19"/>
      <c r="CI372" s="19"/>
      <c r="CJ372" s="19"/>
      <c r="CK372" s="40"/>
      <c r="CL372" s="19"/>
      <c r="CM372" s="19"/>
      <c r="CN372" s="19"/>
      <c r="CO372" s="19"/>
      <c r="CP372" s="19"/>
      <c r="CQ372" s="19">
        <v>6</v>
      </c>
      <c r="CR372" s="19"/>
      <c r="CS372" s="19">
        <v>1</v>
      </c>
      <c r="CT372" s="40"/>
      <c r="CU372" s="19"/>
      <c r="CV372" s="19"/>
      <c r="CW372" s="19"/>
      <c r="CX372" s="19"/>
      <c r="CY372" s="19"/>
      <c r="CZ372" s="19"/>
      <c r="DA372" s="19" t="s">
        <v>544</v>
      </c>
      <c r="DB372" s="19"/>
      <c r="DC372" s="19"/>
      <c r="DD372" s="40"/>
      <c r="DE372" s="19"/>
      <c r="DF372" s="19"/>
      <c r="DG372" s="19"/>
      <c r="DH372" s="19"/>
      <c r="DI372" s="19"/>
      <c r="DJ372" s="19">
        <v>16</v>
      </c>
      <c r="DK372" s="19"/>
      <c r="DL372" s="19"/>
      <c r="DM372" s="40"/>
      <c r="DN372" s="19">
        <v>3</v>
      </c>
      <c r="DO372" s="19"/>
      <c r="DP372" s="19"/>
      <c r="DQ372" s="19"/>
      <c r="DR372" s="19"/>
      <c r="DS372" s="19">
        <v>16</v>
      </c>
      <c r="DT372" s="19">
        <v>8</v>
      </c>
      <c r="DU372" s="19"/>
      <c r="DV372" s="40"/>
      <c r="DW372" s="74">
        <f ca="1" t="shared" si="283"/>
        <v>5.05</v>
      </c>
      <c r="DX372" s="44">
        <f t="shared" si="269"/>
        <v>3</v>
      </c>
      <c r="DY372" s="44">
        <f ca="1" t="shared" si="270"/>
        <v>2.05</v>
      </c>
      <c r="DZ372" s="19">
        <f t="shared" si="271"/>
        <v>73.5</v>
      </c>
      <c r="EA372" s="19">
        <f t="shared" si="272"/>
        <v>0</v>
      </c>
      <c r="EB372" s="45">
        <f t="shared" si="273"/>
        <v>8</v>
      </c>
      <c r="EC372" s="46">
        <f t="shared" si="274"/>
        <v>63.5</v>
      </c>
      <c r="ED372" s="19">
        <f t="shared" si="284"/>
        <v>0</v>
      </c>
      <c r="EE372" s="19">
        <f t="shared" si="276"/>
        <v>0</v>
      </c>
      <c r="EF372" s="19">
        <f t="shared" si="277"/>
        <v>0</v>
      </c>
      <c r="EG372" s="19">
        <f t="shared" si="278"/>
        <v>1</v>
      </c>
    </row>
    <row r="373" customFormat="1" hidden="1" customHeight="1" spans="1:137">
      <c r="A373" s="32">
        <f t="shared" si="279"/>
        <v>371</v>
      </c>
      <c r="B373" s="31" t="s">
        <v>650</v>
      </c>
      <c r="C373" s="32" t="s">
        <v>52</v>
      </c>
      <c r="D373" s="33" t="s">
        <v>119</v>
      </c>
      <c r="E373" s="33" t="s">
        <v>120</v>
      </c>
      <c r="F373" s="33" t="s">
        <v>139</v>
      </c>
      <c r="G373" s="68">
        <v>45635</v>
      </c>
      <c r="H373" s="59">
        <v>45635</v>
      </c>
      <c r="I373" s="59">
        <v>45658</v>
      </c>
      <c r="J373" s="19">
        <v>0</v>
      </c>
      <c r="K373" s="19">
        <v>0.5</v>
      </c>
      <c r="L373" s="19">
        <v>0</v>
      </c>
      <c r="M373" s="73">
        <f t="shared" si="280"/>
        <v>0.5</v>
      </c>
      <c r="N373" s="19"/>
      <c r="O373" s="38"/>
      <c r="P373" s="39"/>
      <c r="Q373" s="19"/>
      <c r="R373" s="19"/>
      <c r="S373" s="19"/>
      <c r="T373" s="19"/>
      <c r="U373" s="19"/>
      <c r="V373" s="19"/>
      <c r="W373" s="40"/>
      <c r="X373" s="19">
        <v>0.5</v>
      </c>
      <c r="Y373" s="39">
        <v>8</v>
      </c>
      <c r="Z373" s="19"/>
      <c r="AA373" s="19"/>
      <c r="AB373" s="19"/>
      <c r="AC373" s="19"/>
      <c r="AD373" s="19"/>
      <c r="AE373" s="19"/>
      <c r="AF373" s="40"/>
      <c r="AG373" s="41">
        <f t="shared" si="253"/>
        <v>0.5</v>
      </c>
      <c r="AH373" s="41">
        <f t="shared" si="281"/>
        <v>0</v>
      </c>
      <c r="AI373" s="41">
        <f t="shared" si="282"/>
        <v>0</v>
      </c>
      <c r="AJ373" s="19"/>
      <c r="AK373" s="19"/>
      <c r="AL373" s="19"/>
      <c r="AM373" s="19"/>
      <c r="AN373" s="19"/>
      <c r="AO373" s="19"/>
      <c r="AP373" s="19">
        <v>7</v>
      </c>
      <c r="AQ373" s="19"/>
      <c r="AR373" s="40"/>
      <c r="AS373" s="19"/>
      <c r="AT373" s="19"/>
      <c r="AU373" s="19"/>
      <c r="AV373" s="19"/>
      <c r="AW373" s="19">
        <v>5.5</v>
      </c>
      <c r="AX373" s="19"/>
      <c r="AY373" s="19">
        <v>8</v>
      </c>
      <c r="AZ373" s="19"/>
      <c r="BA373" s="40"/>
      <c r="BB373" s="19"/>
      <c r="BC373" s="19"/>
      <c r="BD373" s="19"/>
      <c r="BE373" s="19"/>
      <c r="BF373" s="19">
        <v>12</v>
      </c>
      <c r="BG373" s="19"/>
      <c r="BH373" s="19">
        <v>7.5</v>
      </c>
      <c r="BI373" s="19"/>
      <c r="BJ373" s="40"/>
      <c r="BK373" s="19"/>
      <c r="BL373" s="19"/>
      <c r="BM373" s="19"/>
      <c r="BN373" s="19"/>
      <c r="BO373" s="19">
        <v>1</v>
      </c>
      <c r="BP373" s="19"/>
      <c r="BQ373" s="19"/>
      <c r="BR373" s="19"/>
      <c r="BS373" s="40"/>
      <c r="BT373" s="19"/>
      <c r="BU373" s="19"/>
      <c r="BV373" s="19"/>
      <c r="BW373" s="19"/>
      <c r="BX373" s="19">
        <v>2.5</v>
      </c>
      <c r="BY373" s="19"/>
      <c r="BZ373" s="19"/>
      <c r="CA373" s="19"/>
      <c r="CB373" s="40"/>
      <c r="CC373" s="19"/>
      <c r="CD373" s="19"/>
      <c r="CE373" s="19"/>
      <c r="CF373" s="19"/>
      <c r="CG373" s="19">
        <v>5</v>
      </c>
      <c r="CH373" s="19"/>
      <c r="CI373" s="19">
        <v>8</v>
      </c>
      <c r="CJ373" s="19"/>
      <c r="CK373" s="40"/>
      <c r="CL373" s="19"/>
      <c r="CM373" s="19"/>
      <c r="CN373" s="19"/>
      <c r="CO373" s="19"/>
      <c r="CP373" s="19">
        <v>2</v>
      </c>
      <c r="CQ373" s="19"/>
      <c r="CR373" s="19"/>
      <c r="CS373" s="19"/>
      <c r="CT373" s="40"/>
      <c r="CU373" s="19"/>
      <c r="CV373" s="19"/>
      <c r="CW373" s="19"/>
      <c r="CX373" s="19"/>
      <c r="CY373" s="19"/>
      <c r="CZ373" s="19" t="s">
        <v>77</v>
      </c>
      <c r="DA373" s="19"/>
      <c r="DB373" s="19"/>
      <c r="DC373" s="19"/>
      <c r="DD373" s="40"/>
      <c r="DE373" s="19">
        <v>1</v>
      </c>
      <c r="DF373" s="19"/>
      <c r="DG373" s="19"/>
      <c r="DH373" s="19"/>
      <c r="DI373" s="19">
        <v>0.5</v>
      </c>
      <c r="DJ373" s="19"/>
      <c r="DK373" s="19">
        <v>16</v>
      </c>
      <c r="DL373" s="19"/>
      <c r="DM373" s="40"/>
      <c r="DN373" s="19"/>
      <c r="DO373" s="19"/>
      <c r="DP373" s="19"/>
      <c r="DQ373" s="19"/>
      <c r="DR373" s="19">
        <v>3.5</v>
      </c>
      <c r="DS373" s="19"/>
      <c r="DT373" s="19">
        <v>7.5</v>
      </c>
      <c r="DU373" s="19"/>
      <c r="DV373" s="40"/>
      <c r="DW373" s="74">
        <f ca="1" t="shared" si="283"/>
        <v>5.05</v>
      </c>
      <c r="DX373" s="44">
        <f t="shared" si="269"/>
        <v>1</v>
      </c>
      <c r="DY373" s="44">
        <f ca="1" t="shared" si="270"/>
        <v>4.05</v>
      </c>
      <c r="DZ373" s="19">
        <f t="shared" si="271"/>
        <v>54</v>
      </c>
      <c r="EA373" s="19">
        <f t="shared" si="272"/>
        <v>34</v>
      </c>
      <c r="EB373" s="45">
        <f t="shared" si="273"/>
        <v>20</v>
      </c>
      <c r="EC373" s="46">
        <f t="shared" si="274"/>
        <v>0</v>
      </c>
      <c r="ED373" s="19">
        <f t="shared" si="284"/>
        <v>8</v>
      </c>
      <c r="EE373" s="19">
        <f t="shared" si="276"/>
        <v>0</v>
      </c>
      <c r="EF373" s="19">
        <f t="shared" si="277"/>
        <v>0</v>
      </c>
      <c r="EG373" s="19">
        <f t="shared" si="278"/>
        <v>0</v>
      </c>
    </row>
    <row r="374" customFormat="1" hidden="1" customHeight="1" spans="1:137">
      <c r="A374" s="32">
        <f t="shared" si="279"/>
        <v>372</v>
      </c>
      <c r="B374" s="31" t="s">
        <v>651</v>
      </c>
      <c r="C374" s="32" t="s">
        <v>52</v>
      </c>
      <c r="D374" s="33" t="s">
        <v>110</v>
      </c>
      <c r="E374" s="33" t="s">
        <v>125</v>
      </c>
      <c r="F374" s="33" t="s">
        <v>179</v>
      </c>
      <c r="G374" s="68">
        <v>45635</v>
      </c>
      <c r="H374" s="59">
        <v>45635</v>
      </c>
      <c r="I374" s="59">
        <v>45658</v>
      </c>
      <c r="J374" s="19">
        <v>0</v>
      </c>
      <c r="K374" s="19">
        <v>0.5</v>
      </c>
      <c r="L374" s="19">
        <v>0</v>
      </c>
      <c r="M374" s="73">
        <f t="shared" si="280"/>
        <v>0.5</v>
      </c>
      <c r="N374" s="19"/>
      <c r="O374" s="38"/>
      <c r="P374" s="39"/>
      <c r="Q374" s="19"/>
      <c r="R374" s="19"/>
      <c r="S374" s="19"/>
      <c r="T374" s="19"/>
      <c r="U374" s="19">
        <v>8</v>
      </c>
      <c r="V374" s="19"/>
      <c r="W374" s="40"/>
      <c r="X374" s="19"/>
      <c r="Y374" s="39"/>
      <c r="Z374" s="19"/>
      <c r="AA374" s="19"/>
      <c r="AB374" s="19"/>
      <c r="AC374" s="19"/>
      <c r="AD374" s="19"/>
      <c r="AE374" s="19"/>
      <c r="AF374" s="40"/>
      <c r="AG374" s="41">
        <f t="shared" si="253"/>
        <v>0</v>
      </c>
      <c r="AH374" s="41">
        <f t="shared" si="281"/>
        <v>0.5</v>
      </c>
      <c r="AI374" s="41">
        <f t="shared" si="282"/>
        <v>0</v>
      </c>
      <c r="AJ374" s="19"/>
      <c r="AK374" s="19"/>
      <c r="AL374" s="19"/>
      <c r="AM374" s="19"/>
      <c r="AN374" s="19"/>
      <c r="AO374" s="19">
        <v>8</v>
      </c>
      <c r="AP374" s="19"/>
      <c r="AQ374" s="19"/>
      <c r="AR374" s="40"/>
      <c r="AS374" s="19"/>
      <c r="AT374" s="19"/>
      <c r="AU374" s="19"/>
      <c r="AV374" s="19"/>
      <c r="AW374" s="19"/>
      <c r="AX374" s="19"/>
      <c r="AY374" s="19"/>
      <c r="AZ374" s="19"/>
      <c r="BA374" s="40"/>
      <c r="BB374" s="19"/>
      <c r="BC374" s="19"/>
      <c r="BD374" s="19"/>
      <c r="BE374" s="19"/>
      <c r="BF374" s="19"/>
      <c r="BG374" s="19"/>
      <c r="BH374" s="19"/>
      <c r="BI374" s="19"/>
      <c r="BJ374" s="40"/>
      <c r="BK374" s="19"/>
      <c r="BL374" s="19">
        <v>2.5</v>
      </c>
      <c r="BM374" s="19"/>
      <c r="BN374" s="19"/>
      <c r="BO374" s="19"/>
      <c r="BP374" s="19"/>
      <c r="BQ374" s="19"/>
      <c r="BR374" s="19"/>
      <c r="BS374" s="40"/>
      <c r="BT374" s="19"/>
      <c r="BU374" s="19"/>
      <c r="BV374" s="19"/>
      <c r="BW374" s="19"/>
      <c r="BX374" s="19"/>
      <c r="BY374" s="19"/>
      <c r="BZ374" s="19"/>
      <c r="CA374" s="19"/>
      <c r="CB374" s="40"/>
      <c r="CC374" s="19">
        <v>1</v>
      </c>
      <c r="CD374" s="19"/>
      <c r="CE374" s="19"/>
      <c r="CF374" s="19"/>
      <c r="CG374" s="19"/>
      <c r="CH374" s="19"/>
      <c r="CI374" s="19"/>
      <c r="CJ374" s="19"/>
      <c r="CK374" s="40"/>
      <c r="CL374" s="19"/>
      <c r="CM374" s="19"/>
      <c r="CN374" s="19"/>
      <c r="CO374" s="19"/>
      <c r="CP374" s="19"/>
      <c r="CQ374" s="19">
        <v>8</v>
      </c>
      <c r="CR374" s="19"/>
      <c r="CS374" s="19"/>
      <c r="CT374" s="40"/>
      <c r="CU374" s="19"/>
      <c r="CV374" s="19"/>
      <c r="CW374" s="19"/>
      <c r="CX374" s="19"/>
      <c r="CY374" s="19"/>
      <c r="CZ374" s="19"/>
      <c r="DA374" s="19"/>
      <c r="DB374" s="19"/>
      <c r="DC374" s="19"/>
      <c r="DD374" s="40"/>
      <c r="DE374" s="19">
        <v>1</v>
      </c>
      <c r="DF374" s="19"/>
      <c r="DG374" s="19"/>
      <c r="DH374" s="19"/>
      <c r="DI374" s="19"/>
      <c r="DJ374" s="19"/>
      <c r="DK374" s="19"/>
      <c r="DL374" s="19"/>
      <c r="DM374" s="40"/>
      <c r="DN374" s="19"/>
      <c r="DO374" s="19"/>
      <c r="DP374" s="19"/>
      <c r="DQ374" s="19"/>
      <c r="DR374" s="19"/>
      <c r="DS374" s="19"/>
      <c r="DT374" s="19"/>
      <c r="DU374" s="19"/>
      <c r="DV374" s="40"/>
      <c r="DW374" s="74">
        <f ca="1" t="shared" si="283"/>
        <v>5.05</v>
      </c>
      <c r="DX374" s="44">
        <f t="shared" si="269"/>
        <v>2</v>
      </c>
      <c r="DY374" s="44">
        <f ca="1" t="shared" si="270"/>
        <v>3.05</v>
      </c>
      <c r="DZ374" s="19">
        <f t="shared" si="271"/>
        <v>24</v>
      </c>
      <c r="EA374" s="19">
        <f t="shared" si="272"/>
        <v>0</v>
      </c>
      <c r="EB374" s="45">
        <f t="shared" si="273"/>
        <v>8</v>
      </c>
      <c r="EC374" s="46">
        <f t="shared" si="274"/>
        <v>16</v>
      </c>
      <c r="ED374" s="19">
        <f t="shared" si="284"/>
        <v>2.5</v>
      </c>
      <c r="EE374" s="19">
        <f t="shared" si="276"/>
        <v>0</v>
      </c>
      <c r="EF374" s="19">
        <f t="shared" si="277"/>
        <v>0</v>
      </c>
      <c r="EG374" s="19">
        <f t="shared" si="278"/>
        <v>0</v>
      </c>
    </row>
    <row r="375" customFormat="1" hidden="1" customHeight="1" spans="1:137">
      <c r="A375" s="32">
        <f t="shared" si="279"/>
        <v>373</v>
      </c>
      <c r="B375" s="31" t="s">
        <v>652</v>
      </c>
      <c r="C375" s="32" t="s">
        <v>52</v>
      </c>
      <c r="D375" s="33" t="s">
        <v>149</v>
      </c>
      <c r="E375" s="33" t="s">
        <v>150</v>
      </c>
      <c r="F375" s="33" t="s">
        <v>160</v>
      </c>
      <c r="G375" s="68">
        <v>45635</v>
      </c>
      <c r="H375" s="59">
        <v>45635</v>
      </c>
      <c r="I375" s="59">
        <v>45658</v>
      </c>
      <c r="J375" s="19">
        <v>0</v>
      </c>
      <c r="K375" s="19">
        <v>0.5</v>
      </c>
      <c r="L375" s="19">
        <v>0</v>
      </c>
      <c r="M375" s="73">
        <f t="shared" si="280"/>
        <v>0.5</v>
      </c>
      <c r="N375" s="19"/>
      <c r="O375" s="38">
        <v>1.5</v>
      </c>
      <c r="P375" s="39"/>
      <c r="Q375" s="19"/>
      <c r="R375" s="19"/>
      <c r="S375" s="19"/>
      <c r="T375" s="19"/>
      <c r="U375" s="19"/>
      <c r="V375" s="19"/>
      <c r="W375" s="40"/>
      <c r="X375" s="19">
        <v>4</v>
      </c>
      <c r="Y375" s="39"/>
      <c r="Z375" s="19"/>
      <c r="AA375" s="19"/>
      <c r="AB375" s="19"/>
      <c r="AC375" s="19"/>
      <c r="AD375" s="19"/>
      <c r="AE375" s="19"/>
      <c r="AF375" s="40"/>
      <c r="AG375" s="41">
        <f t="shared" si="253"/>
        <v>5.5</v>
      </c>
      <c r="AH375" s="41">
        <f t="shared" si="281"/>
        <v>-5</v>
      </c>
      <c r="AI375" s="41">
        <f t="shared" si="282"/>
        <v>-5</v>
      </c>
      <c r="AJ375" s="19"/>
      <c r="AK375" s="19">
        <v>1</v>
      </c>
      <c r="AL375" s="19"/>
      <c r="AM375" s="19"/>
      <c r="AN375" s="19"/>
      <c r="AO375" s="19"/>
      <c r="AP375" s="19"/>
      <c r="AQ375" s="19"/>
      <c r="AR375" s="40"/>
      <c r="AS375" s="19"/>
      <c r="AT375" s="19"/>
      <c r="AU375" s="19"/>
      <c r="AV375" s="19"/>
      <c r="AW375" s="19"/>
      <c r="AX375" s="19"/>
      <c r="AY375" s="19"/>
      <c r="AZ375" s="19"/>
      <c r="BA375" s="40"/>
      <c r="BB375" s="19"/>
      <c r="BC375" s="19"/>
      <c r="BD375" s="19"/>
      <c r="BE375" s="19"/>
      <c r="BF375" s="19"/>
      <c r="BG375" s="19"/>
      <c r="BH375" s="19"/>
      <c r="BI375" s="19"/>
      <c r="BJ375" s="40"/>
      <c r="BK375" s="19"/>
      <c r="BL375" s="19"/>
      <c r="BM375" s="19"/>
      <c r="BN375" s="19"/>
      <c r="BO375" s="19">
        <v>8</v>
      </c>
      <c r="BP375" s="19"/>
      <c r="BQ375" s="19">
        <v>16</v>
      </c>
      <c r="BR375" s="19"/>
      <c r="BS375" s="40"/>
      <c r="BT375" s="19"/>
      <c r="BU375" s="19"/>
      <c r="BV375" s="19"/>
      <c r="BW375" s="19"/>
      <c r="BX375" s="19">
        <v>12</v>
      </c>
      <c r="BY375" s="19"/>
      <c r="BZ375" s="19">
        <v>8</v>
      </c>
      <c r="CA375" s="19"/>
      <c r="CB375" s="40"/>
      <c r="CC375" s="19"/>
      <c r="CD375" s="19"/>
      <c r="CE375" s="19"/>
      <c r="CF375" s="19"/>
      <c r="CG375" s="19">
        <v>1</v>
      </c>
      <c r="CH375" s="19"/>
      <c r="CI375" s="19"/>
      <c r="CJ375" s="19"/>
      <c r="CK375" s="40"/>
      <c r="CL375" s="19"/>
      <c r="CM375" s="19"/>
      <c r="CN375" s="19"/>
      <c r="CO375" s="19"/>
      <c r="CP375" s="19">
        <v>2</v>
      </c>
      <c r="CQ375" s="19"/>
      <c r="CR375" s="19">
        <v>16</v>
      </c>
      <c r="CS375" s="19"/>
      <c r="CT375" s="40"/>
      <c r="CU375" s="19"/>
      <c r="CV375" s="19"/>
      <c r="CW375" s="19"/>
      <c r="CX375" s="19"/>
      <c r="CY375" s="19"/>
      <c r="CZ375" s="19" t="s">
        <v>151</v>
      </c>
      <c r="DA375" s="19"/>
      <c r="DB375" s="19">
        <v>8</v>
      </c>
      <c r="DC375" s="19"/>
      <c r="DD375" s="40"/>
      <c r="DE375" s="19"/>
      <c r="DF375" s="19"/>
      <c r="DG375" s="19"/>
      <c r="DH375" s="19"/>
      <c r="DI375" s="19">
        <v>6</v>
      </c>
      <c r="DJ375" s="19"/>
      <c r="DK375" s="19">
        <v>8</v>
      </c>
      <c r="DL375" s="19"/>
      <c r="DM375" s="40"/>
      <c r="DN375" s="19"/>
      <c r="DO375" s="19"/>
      <c r="DP375" s="19"/>
      <c r="DQ375" s="19"/>
      <c r="DR375" s="19">
        <v>1</v>
      </c>
      <c r="DS375" s="19"/>
      <c r="DT375" s="19">
        <v>8</v>
      </c>
      <c r="DU375" s="19"/>
      <c r="DV375" s="40"/>
      <c r="DW375" s="74">
        <f ca="1" t="shared" si="283"/>
        <v>5.05</v>
      </c>
      <c r="DX375" s="44">
        <f t="shared" si="269"/>
        <v>5</v>
      </c>
      <c r="DY375" s="44">
        <f ca="1" t="shared" si="270"/>
        <v>0.0499999999999998</v>
      </c>
      <c r="DZ375" s="19">
        <f t="shared" si="271"/>
        <v>64</v>
      </c>
      <c r="EA375" s="19">
        <f t="shared" si="272"/>
        <v>46</v>
      </c>
      <c r="EB375" s="45">
        <f t="shared" si="273"/>
        <v>18</v>
      </c>
      <c r="EC375" s="46">
        <f t="shared" si="274"/>
        <v>0</v>
      </c>
      <c r="ED375" s="19">
        <f t="shared" si="284"/>
        <v>1</v>
      </c>
      <c r="EE375" s="19">
        <f t="shared" si="276"/>
        <v>0</v>
      </c>
      <c r="EF375" s="19">
        <f t="shared" si="277"/>
        <v>0</v>
      </c>
      <c r="EG375" s="19">
        <f t="shared" si="278"/>
        <v>0</v>
      </c>
    </row>
    <row r="376" customFormat="1" hidden="1" customHeight="1" spans="1:137">
      <c r="A376" s="32">
        <f t="shared" si="279"/>
        <v>374</v>
      </c>
      <c r="B376" s="31" t="s">
        <v>653</v>
      </c>
      <c r="C376" s="32" t="s">
        <v>52</v>
      </c>
      <c r="D376" s="33" t="s">
        <v>110</v>
      </c>
      <c r="E376" s="33" t="s">
        <v>125</v>
      </c>
      <c r="F376" s="33" t="s">
        <v>179</v>
      </c>
      <c r="G376" s="68">
        <v>45644</v>
      </c>
      <c r="H376" s="59">
        <v>45644</v>
      </c>
      <c r="I376" s="59">
        <v>45658</v>
      </c>
      <c r="J376" s="19">
        <v>0</v>
      </c>
      <c r="K376" s="19">
        <v>0</v>
      </c>
      <c r="L376" s="19">
        <v>0</v>
      </c>
      <c r="M376" s="73">
        <f t="shared" si="280"/>
        <v>0</v>
      </c>
      <c r="N376" s="19"/>
      <c r="O376" s="38"/>
      <c r="P376" s="39">
        <v>16</v>
      </c>
      <c r="Q376" s="19"/>
      <c r="R376" s="19"/>
      <c r="S376" s="19"/>
      <c r="T376" s="19"/>
      <c r="U376" s="19"/>
      <c r="V376" s="19"/>
      <c r="W376" s="40"/>
      <c r="X376" s="19"/>
      <c r="Y376" s="39"/>
      <c r="Z376" s="19"/>
      <c r="AA376" s="19"/>
      <c r="AB376" s="19"/>
      <c r="AC376" s="19"/>
      <c r="AD376" s="19"/>
      <c r="AE376" s="19"/>
      <c r="AF376" s="40"/>
      <c r="AG376" s="41">
        <f t="shared" si="253"/>
        <v>0</v>
      </c>
      <c r="AH376" s="41">
        <f t="shared" si="281"/>
        <v>0</v>
      </c>
      <c r="AI376" s="41">
        <f t="shared" si="282"/>
        <v>0</v>
      </c>
      <c r="AJ376" s="19"/>
      <c r="AK376" s="19"/>
      <c r="AL376" s="19"/>
      <c r="AM376" s="19"/>
      <c r="AN376" s="19"/>
      <c r="AO376" s="19"/>
      <c r="AP376" s="19"/>
      <c r="AQ376" s="19"/>
      <c r="AR376" s="40"/>
      <c r="AS376" s="19">
        <v>1</v>
      </c>
      <c r="AT376" s="19"/>
      <c r="AU376" s="19"/>
      <c r="AV376" s="19"/>
      <c r="AW376" s="19"/>
      <c r="AX376" s="19"/>
      <c r="AY376" s="19"/>
      <c r="AZ376" s="19"/>
      <c r="BA376" s="40"/>
      <c r="BB376" s="19"/>
      <c r="BC376" s="19"/>
      <c r="BD376" s="19"/>
      <c r="BE376" s="19"/>
      <c r="BF376" s="19"/>
      <c r="BG376" s="19"/>
      <c r="BH376" s="19"/>
      <c r="BI376" s="19"/>
      <c r="BJ376" s="40"/>
      <c r="BK376" s="19">
        <v>1</v>
      </c>
      <c r="BL376" s="19"/>
      <c r="BM376" s="19"/>
      <c r="BN376" s="19"/>
      <c r="BO376" s="19"/>
      <c r="BP376" s="19"/>
      <c r="BQ376" s="19"/>
      <c r="BR376" s="19"/>
      <c r="BS376" s="40"/>
      <c r="BT376" s="19"/>
      <c r="BU376" s="19"/>
      <c r="BV376" s="19"/>
      <c r="BW376" s="19"/>
      <c r="BX376" s="19"/>
      <c r="BY376" s="19"/>
      <c r="BZ376" s="19"/>
      <c r="CA376" s="19"/>
      <c r="CB376" s="40"/>
      <c r="CC376" s="19">
        <v>1</v>
      </c>
      <c r="CD376" s="19"/>
      <c r="CE376" s="19"/>
      <c r="CF376" s="19"/>
      <c r="CG376" s="19"/>
      <c r="CH376" s="19"/>
      <c r="CI376" s="19"/>
      <c r="CJ376" s="19"/>
      <c r="CK376" s="40"/>
      <c r="CL376" s="19">
        <v>2</v>
      </c>
      <c r="CM376" s="19"/>
      <c r="CN376" s="19"/>
      <c r="CO376" s="19"/>
      <c r="CP376" s="19"/>
      <c r="CQ376" s="19"/>
      <c r="CR376" s="19"/>
      <c r="CS376" s="19"/>
      <c r="CT376" s="40"/>
      <c r="CU376" s="19"/>
      <c r="CV376" s="19"/>
      <c r="CW376" s="19"/>
      <c r="CX376" s="19"/>
      <c r="CY376" s="19"/>
      <c r="CZ376" s="19"/>
      <c r="DA376" s="19"/>
      <c r="DB376" s="19"/>
      <c r="DC376" s="19"/>
      <c r="DD376" s="40"/>
      <c r="DE376" s="19"/>
      <c r="DF376" s="19"/>
      <c r="DG376" s="19"/>
      <c r="DH376" s="19"/>
      <c r="DI376" s="19"/>
      <c r="DJ376" s="19"/>
      <c r="DK376" s="19"/>
      <c r="DL376" s="19"/>
      <c r="DM376" s="40"/>
      <c r="DN376" s="19"/>
      <c r="DO376" s="19"/>
      <c r="DP376" s="19"/>
      <c r="DQ376" s="19"/>
      <c r="DR376" s="19"/>
      <c r="DS376" s="19"/>
      <c r="DT376" s="19"/>
      <c r="DU376" s="19"/>
      <c r="DV376" s="40"/>
      <c r="DW376" s="74">
        <f ca="1" t="shared" si="283"/>
        <v>5.05</v>
      </c>
      <c r="DX376" s="44">
        <f t="shared" si="269"/>
        <v>5</v>
      </c>
      <c r="DY376" s="44">
        <f ca="1" t="shared" si="270"/>
        <v>0.0499999999999998</v>
      </c>
      <c r="DZ376" s="19">
        <f t="shared" si="271"/>
        <v>0</v>
      </c>
      <c r="EA376" s="19">
        <f t="shared" si="272"/>
        <v>0</v>
      </c>
      <c r="EB376" s="45">
        <f t="shared" si="273"/>
        <v>0</v>
      </c>
      <c r="EC376" s="46">
        <f t="shared" si="274"/>
        <v>0</v>
      </c>
      <c r="ED376" s="19">
        <f t="shared" si="284"/>
        <v>16</v>
      </c>
      <c r="EE376" s="19">
        <f t="shared" si="276"/>
        <v>0</v>
      </c>
      <c r="EF376" s="19">
        <f t="shared" si="277"/>
        <v>0</v>
      </c>
      <c r="EG376" s="19">
        <f t="shared" si="278"/>
        <v>0</v>
      </c>
    </row>
    <row r="377" customFormat="1" customHeight="1" spans="1:137">
      <c r="A377" s="32">
        <f t="shared" si="279"/>
        <v>375</v>
      </c>
      <c r="B377" s="31" t="s">
        <v>654</v>
      </c>
      <c r="C377" s="32" t="s">
        <v>286</v>
      </c>
      <c r="D377" s="33" t="s">
        <v>79</v>
      </c>
      <c r="E377" s="33" t="s">
        <v>542</v>
      </c>
      <c r="F377" s="33" t="s">
        <v>546</v>
      </c>
      <c r="G377" s="68">
        <v>45649</v>
      </c>
      <c r="H377" s="59">
        <v>45649</v>
      </c>
      <c r="I377" s="59">
        <v>45658</v>
      </c>
      <c r="J377" s="19">
        <v>0</v>
      </c>
      <c r="K377" s="19">
        <v>0</v>
      </c>
      <c r="L377" s="19">
        <v>0</v>
      </c>
      <c r="M377" s="73">
        <f t="shared" si="280"/>
        <v>0</v>
      </c>
      <c r="N377" s="19"/>
      <c r="O377" s="38"/>
      <c r="P377" s="39"/>
      <c r="Q377" s="19"/>
      <c r="R377" s="19"/>
      <c r="S377" s="19"/>
      <c r="T377" s="19"/>
      <c r="U377" s="19"/>
      <c r="V377" s="19"/>
      <c r="W377" s="40"/>
      <c r="X377" s="19"/>
      <c r="Y377" s="39"/>
      <c r="Z377" s="19"/>
      <c r="AA377" s="19"/>
      <c r="AB377" s="19"/>
      <c r="AC377" s="19"/>
      <c r="AD377" s="19"/>
      <c r="AE377" s="19"/>
      <c r="AF377" s="40"/>
      <c r="AG377" s="41">
        <f t="shared" si="253"/>
        <v>0</v>
      </c>
      <c r="AH377" s="41">
        <f t="shared" si="281"/>
        <v>0</v>
      </c>
      <c r="AI377" s="41">
        <f t="shared" si="282"/>
        <v>0</v>
      </c>
      <c r="AJ377" s="19"/>
      <c r="AK377" s="19"/>
      <c r="AL377" s="19"/>
      <c r="AM377" s="19"/>
      <c r="AN377" s="19"/>
      <c r="AO377" s="19"/>
      <c r="AP377" s="19">
        <v>16</v>
      </c>
      <c r="AQ377" s="19"/>
      <c r="AR377" s="40"/>
      <c r="AS377" s="19"/>
      <c r="AT377" s="19"/>
      <c r="AU377" s="19"/>
      <c r="AV377" s="19"/>
      <c r="AW377" s="19">
        <v>8</v>
      </c>
      <c r="AX377" s="19"/>
      <c r="AY377" s="19">
        <v>8</v>
      </c>
      <c r="AZ377" s="19"/>
      <c r="BA377" s="40"/>
      <c r="BB377" s="19"/>
      <c r="BC377" s="19"/>
      <c r="BD377" s="19"/>
      <c r="BE377" s="19"/>
      <c r="BF377" s="19">
        <v>8</v>
      </c>
      <c r="BG377" s="19"/>
      <c r="BH377" s="19">
        <v>10</v>
      </c>
      <c r="BI377" s="19"/>
      <c r="BJ377" s="40"/>
      <c r="BK377" s="19"/>
      <c r="BL377" s="19"/>
      <c r="BM377" s="19"/>
      <c r="BN377" s="19"/>
      <c r="BO377" s="19"/>
      <c r="BP377" s="19"/>
      <c r="BQ377" s="19">
        <v>12</v>
      </c>
      <c r="BR377" s="19"/>
      <c r="BS377" s="40"/>
      <c r="BT377" s="19"/>
      <c r="BU377" s="19"/>
      <c r="BV377" s="19"/>
      <c r="BW377" s="19"/>
      <c r="BX377" s="19">
        <v>1</v>
      </c>
      <c r="BY377" s="19"/>
      <c r="BZ377" s="19"/>
      <c r="CA377" s="19"/>
      <c r="CB377" s="40"/>
      <c r="CC377" s="19"/>
      <c r="CD377" s="19"/>
      <c r="CE377" s="19"/>
      <c r="CF377" s="19"/>
      <c r="CG377" s="19"/>
      <c r="CH377" s="19"/>
      <c r="CI377" s="19"/>
      <c r="CJ377" s="19"/>
      <c r="CK377" s="40"/>
      <c r="CL377" s="19"/>
      <c r="CM377" s="19"/>
      <c r="CN377" s="19"/>
      <c r="CO377" s="19"/>
      <c r="CP377" s="19">
        <v>8</v>
      </c>
      <c r="CQ377" s="19"/>
      <c r="CR377" s="19">
        <v>8</v>
      </c>
      <c r="CS377" s="19"/>
      <c r="CT377" s="40"/>
      <c r="CU377" s="19"/>
      <c r="CV377" s="19"/>
      <c r="CW377" s="19"/>
      <c r="CX377" s="19"/>
      <c r="CY377" s="19"/>
      <c r="CZ377" s="19"/>
      <c r="DA377" s="19">
        <v>7</v>
      </c>
      <c r="DB377" s="19"/>
      <c r="DC377" s="19"/>
      <c r="DD377" s="40"/>
      <c r="DE377" s="19">
        <v>1</v>
      </c>
      <c r="DF377" s="19"/>
      <c r="DG377" s="19"/>
      <c r="DH377" s="19"/>
      <c r="DI377" s="19"/>
      <c r="DJ377" s="19"/>
      <c r="DK377" s="19">
        <v>3</v>
      </c>
      <c r="DL377" s="19"/>
      <c r="DM377" s="40"/>
      <c r="DN377" s="19">
        <v>1</v>
      </c>
      <c r="DO377" s="19"/>
      <c r="DP377" s="19"/>
      <c r="DQ377" s="19"/>
      <c r="DR377" s="19">
        <v>5</v>
      </c>
      <c r="DS377" s="19"/>
      <c r="DT377" s="19">
        <v>7</v>
      </c>
      <c r="DU377" s="19"/>
      <c r="DV377" s="40"/>
      <c r="DW377" s="74">
        <f ca="1" t="shared" si="283"/>
        <v>5.05</v>
      </c>
      <c r="DX377" s="44">
        <f t="shared" si="269"/>
        <v>2</v>
      </c>
      <c r="DY377" s="44">
        <f ca="1" t="shared" si="270"/>
        <v>3.05</v>
      </c>
      <c r="DZ377" s="19">
        <f t="shared" si="271"/>
        <v>71</v>
      </c>
      <c r="EA377" s="19">
        <f t="shared" si="272"/>
        <v>30</v>
      </c>
      <c r="EB377" s="45">
        <f t="shared" si="273"/>
        <v>34</v>
      </c>
      <c r="EC377" s="46">
        <f t="shared" si="274"/>
        <v>14</v>
      </c>
      <c r="ED377" s="19">
        <f t="shared" si="284"/>
        <v>0</v>
      </c>
      <c r="EE377" s="19">
        <f t="shared" si="276"/>
        <v>0</v>
      </c>
      <c r="EF377" s="19">
        <f t="shared" si="277"/>
        <v>0</v>
      </c>
      <c r="EG377" s="19">
        <f t="shared" si="278"/>
        <v>0</v>
      </c>
    </row>
    <row r="378" customFormat="1" hidden="1" customHeight="1" spans="1:137">
      <c r="A378" s="32">
        <f t="shared" si="279"/>
        <v>376</v>
      </c>
      <c r="B378" s="31" t="s">
        <v>655</v>
      </c>
      <c r="C378" s="32" t="s">
        <v>52</v>
      </c>
      <c r="D378" s="33" t="s">
        <v>119</v>
      </c>
      <c r="E378" s="33" t="s">
        <v>171</v>
      </c>
      <c r="F378" s="33" t="s">
        <v>656</v>
      </c>
      <c r="G378" s="68">
        <v>45659</v>
      </c>
      <c r="H378" s="59">
        <v>45659</v>
      </c>
      <c r="I378" s="59">
        <v>45659</v>
      </c>
      <c r="J378" s="19"/>
      <c r="K378" s="19"/>
      <c r="L378" s="19"/>
      <c r="M378" s="73"/>
      <c r="N378" s="19"/>
      <c r="O378" s="38">
        <v>2</v>
      </c>
      <c r="P378" s="39"/>
      <c r="Q378" s="19"/>
      <c r="R378" s="19"/>
      <c r="S378" s="19"/>
      <c r="T378" s="19"/>
      <c r="U378" s="19"/>
      <c r="V378" s="19"/>
      <c r="W378" s="40"/>
      <c r="X378" s="19"/>
      <c r="Y378" s="39"/>
      <c r="Z378" s="19">
        <v>2</v>
      </c>
      <c r="AA378" s="19"/>
      <c r="AB378" s="19"/>
      <c r="AC378" s="19"/>
      <c r="AD378" s="19"/>
      <c r="AE378" s="19"/>
      <c r="AF378" s="40"/>
      <c r="AG378" s="41">
        <f t="shared" si="253"/>
        <v>2</v>
      </c>
      <c r="AH378" s="41">
        <f t="shared" si="281"/>
        <v>-2</v>
      </c>
      <c r="AI378" s="41">
        <f t="shared" si="282"/>
        <v>-2</v>
      </c>
      <c r="AJ378" s="19"/>
      <c r="AK378" s="19"/>
      <c r="AL378" s="19"/>
      <c r="AM378" s="19"/>
      <c r="AN378" s="19"/>
      <c r="AO378" s="19"/>
      <c r="AP378" s="19"/>
      <c r="AQ378" s="19"/>
      <c r="AR378" s="40"/>
      <c r="AS378" s="19">
        <v>2</v>
      </c>
      <c r="AT378" s="19"/>
      <c r="AU378" s="19"/>
      <c r="AV378" s="19"/>
      <c r="AW378" s="19"/>
      <c r="AX378" s="19"/>
      <c r="AY378" s="19"/>
      <c r="AZ378" s="19"/>
      <c r="BA378" s="40"/>
      <c r="BB378" s="19"/>
      <c r="BC378" s="19"/>
      <c r="BD378" s="19"/>
      <c r="BE378" s="19"/>
      <c r="BF378" s="19"/>
      <c r="BG378" s="19"/>
      <c r="BH378" s="19"/>
      <c r="BI378" s="19"/>
      <c r="BJ378" s="40"/>
      <c r="BK378" s="19"/>
      <c r="BL378" s="19"/>
      <c r="BM378" s="19"/>
      <c r="BN378" s="19"/>
      <c r="BO378" s="19"/>
      <c r="BP378" s="19">
        <v>8</v>
      </c>
      <c r="BQ378" s="19">
        <v>8</v>
      </c>
      <c r="BR378" s="19"/>
      <c r="BS378" s="40"/>
      <c r="BT378" s="19"/>
      <c r="BU378" s="19"/>
      <c r="BV378" s="19"/>
      <c r="BW378" s="19"/>
      <c r="BX378" s="19">
        <v>4</v>
      </c>
      <c r="BY378" s="76">
        <v>15.5</v>
      </c>
      <c r="BZ378" s="19"/>
      <c r="CA378" s="19"/>
      <c r="CB378" s="40"/>
      <c r="CC378" s="19">
        <v>1.5</v>
      </c>
      <c r="CD378" s="19"/>
      <c r="CE378" s="19"/>
      <c r="CF378" s="19"/>
      <c r="CG378" s="19"/>
      <c r="CH378" s="19"/>
      <c r="CI378" s="19">
        <v>7</v>
      </c>
      <c r="CJ378" s="19"/>
      <c r="CK378" s="40"/>
      <c r="CL378" s="19"/>
      <c r="CM378" s="19"/>
      <c r="CN378" s="19"/>
      <c r="CO378" s="19"/>
      <c r="CP378" s="19"/>
      <c r="CQ378" s="19"/>
      <c r="CR378" s="19"/>
      <c r="CS378" s="19"/>
      <c r="CT378" s="40"/>
      <c r="CU378" s="19"/>
      <c r="CV378" s="19"/>
      <c r="CW378" s="19"/>
      <c r="CX378" s="19" t="s">
        <v>63</v>
      </c>
      <c r="CY378" s="19"/>
      <c r="CZ378" s="19"/>
      <c r="DA378" s="19"/>
      <c r="DB378" s="19"/>
      <c r="DC378" s="19"/>
      <c r="DD378" s="40"/>
      <c r="DE378" s="19">
        <v>0.5</v>
      </c>
      <c r="DF378" s="19"/>
      <c r="DG378" s="19"/>
      <c r="DH378" s="19"/>
      <c r="DI378" s="19"/>
      <c r="DJ378" s="19">
        <v>32</v>
      </c>
      <c r="DK378" s="19"/>
      <c r="DL378" s="19"/>
      <c r="DM378" s="40"/>
      <c r="DN378" s="19">
        <v>2</v>
      </c>
      <c r="DO378" s="19"/>
      <c r="DP378" s="19"/>
      <c r="DQ378" s="19"/>
      <c r="DR378" s="19">
        <v>2.5</v>
      </c>
      <c r="DS378" s="19">
        <v>10.5</v>
      </c>
      <c r="DT378" s="19">
        <v>8.5</v>
      </c>
      <c r="DU378" s="19"/>
      <c r="DV378" s="40"/>
      <c r="DW378" s="69">
        <f ca="1">ROUND((TODAY()-I378)/365*5,2)*2</f>
        <v>10.08</v>
      </c>
      <c r="DX378" s="44">
        <f t="shared" si="269"/>
        <v>8</v>
      </c>
      <c r="DY378" s="44">
        <f ca="1" t="shared" si="270"/>
        <v>2.08</v>
      </c>
      <c r="DZ378" s="19">
        <f t="shared" si="271"/>
        <v>89.5</v>
      </c>
      <c r="EA378" s="19">
        <f t="shared" si="272"/>
        <v>6.5</v>
      </c>
      <c r="EB378" s="45">
        <f t="shared" si="273"/>
        <v>17</v>
      </c>
      <c r="EC378" s="46">
        <f t="shared" si="274"/>
        <v>66</v>
      </c>
      <c r="ED378" s="19">
        <f t="shared" ref="ED378:ED387" si="285">O378+Y378+AK378+AT378+BC378+BL378+BU378+CD378+CM378+CW378+DF378+DO378</f>
        <v>2</v>
      </c>
      <c r="EE378" s="19">
        <f t="shared" si="276"/>
        <v>3</v>
      </c>
      <c r="EF378" s="19">
        <f t="shared" si="277"/>
        <v>0</v>
      </c>
      <c r="EG378" s="19">
        <f t="shared" si="278"/>
        <v>0</v>
      </c>
    </row>
    <row r="379" customFormat="1" customHeight="1" spans="1:137">
      <c r="A379" s="32">
        <f t="shared" si="279"/>
        <v>377</v>
      </c>
      <c r="B379" s="31" t="s">
        <v>657</v>
      </c>
      <c r="C379" s="32" t="s">
        <v>286</v>
      </c>
      <c r="D379" s="33" t="s">
        <v>305</v>
      </c>
      <c r="E379" s="33" t="s">
        <v>54</v>
      </c>
      <c r="F379" s="33" t="s">
        <v>355</v>
      </c>
      <c r="G379" s="68">
        <v>45698</v>
      </c>
      <c r="H379" s="59">
        <v>45698</v>
      </c>
      <c r="I379" s="59">
        <v>45698</v>
      </c>
      <c r="J379" s="19"/>
      <c r="K379" s="19"/>
      <c r="L379" s="19"/>
      <c r="M379" s="73"/>
      <c r="N379" s="19"/>
      <c r="O379" s="38"/>
      <c r="P379" s="39"/>
      <c r="Q379" s="19"/>
      <c r="R379" s="19"/>
      <c r="S379" s="19"/>
      <c r="T379" s="19"/>
      <c r="U379" s="19"/>
      <c r="V379" s="19"/>
      <c r="W379" s="40"/>
      <c r="X379" s="19"/>
      <c r="Y379" s="39"/>
      <c r="Z379" s="19"/>
      <c r="AA379" s="19"/>
      <c r="AB379" s="19"/>
      <c r="AC379" s="19"/>
      <c r="AD379" s="19"/>
      <c r="AE379" s="19"/>
      <c r="AF379" s="40"/>
      <c r="AG379" s="41"/>
      <c r="AH379" s="41"/>
      <c r="AI379" s="41"/>
      <c r="AJ379" s="19"/>
      <c r="AK379" s="19"/>
      <c r="AL379" s="19"/>
      <c r="AM379" s="19"/>
      <c r="AN379" s="19"/>
      <c r="AO379" s="19"/>
      <c r="AP379" s="19"/>
      <c r="AQ379" s="19"/>
      <c r="AR379" s="40"/>
      <c r="AS379" s="19"/>
      <c r="AT379" s="19"/>
      <c r="AU379" s="19"/>
      <c r="AV379" s="19"/>
      <c r="AW379" s="19"/>
      <c r="AX379" s="19"/>
      <c r="AY379" s="19"/>
      <c r="AZ379" s="19"/>
      <c r="BA379" s="40"/>
      <c r="BB379" s="19"/>
      <c r="BC379" s="19"/>
      <c r="BD379" s="19"/>
      <c r="BE379" s="19"/>
      <c r="BF379" s="19"/>
      <c r="BG379" s="19"/>
      <c r="BH379" s="19"/>
      <c r="BI379" s="19"/>
      <c r="BJ379" s="40"/>
      <c r="BK379" s="19"/>
      <c r="BL379" s="19"/>
      <c r="BM379" s="19"/>
      <c r="BN379" s="19"/>
      <c r="BO379" s="19"/>
      <c r="BP379" s="19"/>
      <c r="BQ379" s="19"/>
      <c r="BR379" s="19"/>
      <c r="BS379" s="40"/>
      <c r="BT379" s="19"/>
      <c r="BU379" s="19"/>
      <c r="BV379" s="19"/>
      <c r="BW379" s="19"/>
      <c r="BX379" s="19"/>
      <c r="BY379" s="19"/>
      <c r="BZ379" s="19"/>
      <c r="CA379" s="19"/>
      <c r="CB379" s="40"/>
      <c r="CC379" s="19"/>
      <c r="CD379" s="19"/>
      <c r="CE379" s="19"/>
      <c r="CF379" s="19"/>
      <c r="CG379" s="19"/>
      <c r="CH379" s="19"/>
      <c r="CI379" s="19"/>
      <c r="CJ379" s="19"/>
      <c r="CK379" s="40"/>
      <c r="CL379" s="19"/>
      <c r="CM379" s="19"/>
      <c r="CN379" s="19"/>
      <c r="CO379" s="19"/>
      <c r="CP379" s="19"/>
      <c r="CQ379" s="19"/>
      <c r="CR379" s="19"/>
      <c r="CS379" s="19"/>
      <c r="CT379" s="40"/>
      <c r="CU379" s="19"/>
      <c r="CV379" s="19"/>
      <c r="CW379" s="39">
        <v>2</v>
      </c>
      <c r="CX379" s="19">
        <v>0.5</v>
      </c>
      <c r="CY379" s="19"/>
      <c r="CZ379" s="19"/>
      <c r="DA379" s="19"/>
      <c r="DB379" s="19"/>
      <c r="DC379" s="19"/>
      <c r="DD379" s="40"/>
      <c r="DE379" s="19">
        <v>0.5</v>
      </c>
      <c r="DF379" s="19"/>
      <c r="DG379" s="19"/>
      <c r="DH379" s="19"/>
      <c r="DI379" s="19"/>
      <c r="DJ379" s="19"/>
      <c r="DK379" s="19"/>
      <c r="DL379" s="19"/>
      <c r="DM379" s="40"/>
      <c r="DN379" s="19">
        <v>1</v>
      </c>
      <c r="DO379" s="19"/>
      <c r="DP379" s="19"/>
      <c r="DQ379" s="19"/>
      <c r="DR379" s="19"/>
      <c r="DS379" s="19"/>
      <c r="DT379" s="19"/>
      <c r="DU379" s="19"/>
      <c r="DV379" s="40"/>
      <c r="DW379" s="74">
        <f ca="1">ROUND((TODAY()-I379)/365*5,2)</f>
        <v>4.51</v>
      </c>
      <c r="DX379" s="44">
        <f t="shared" si="269"/>
        <v>1.5</v>
      </c>
      <c r="DY379" s="44">
        <f ca="1" t="shared" si="270"/>
        <v>3.01</v>
      </c>
      <c r="DZ379" s="19">
        <f t="shared" si="271"/>
        <v>0</v>
      </c>
      <c r="EA379" s="19">
        <f t="shared" si="272"/>
        <v>0</v>
      </c>
      <c r="EB379" s="45">
        <f t="shared" si="273"/>
        <v>0</v>
      </c>
      <c r="EC379" s="46">
        <f t="shared" si="274"/>
        <v>0</v>
      </c>
      <c r="ED379" s="19">
        <f t="shared" si="285"/>
        <v>2</v>
      </c>
      <c r="EE379" s="19">
        <f t="shared" si="276"/>
        <v>0.5</v>
      </c>
      <c r="EF379" s="19">
        <f t="shared" si="277"/>
        <v>0</v>
      </c>
      <c r="EG379" s="19">
        <f t="shared" si="278"/>
        <v>0</v>
      </c>
    </row>
    <row r="380" customFormat="1" hidden="1" customHeight="1" spans="1:137">
      <c r="A380" s="32">
        <f t="shared" si="279"/>
        <v>378</v>
      </c>
      <c r="B380" s="31" t="s">
        <v>658</v>
      </c>
      <c r="C380" s="32" t="s">
        <v>52</v>
      </c>
      <c r="D380" s="33" t="s">
        <v>237</v>
      </c>
      <c r="E380" s="33" t="s">
        <v>238</v>
      </c>
      <c r="F380" s="33" t="s">
        <v>315</v>
      </c>
      <c r="G380" s="68">
        <v>45705</v>
      </c>
      <c r="H380" s="59">
        <v>45705</v>
      </c>
      <c r="I380" s="59">
        <v>45705</v>
      </c>
      <c r="J380" s="19"/>
      <c r="K380" s="19"/>
      <c r="L380" s="19"/>
      <c r="M380" s="73"/>
      <c r="N380" s="19"/>
      <c r="O380" s="38"/>
      <c r="P380" s="39"/>
      <c r="Q380" s="19"/>
      <c r="R380" s="19"/>
      <c r="S380" s="19"/>
      <c r="T380" s="19"/>
      <c r="U380" s="19"/>
      <c r="V380" s="19"/>
      <c r="W380" s="40"/>
      <c r="X380" s="19"/>
      <c r="Y380" s="39"/>
      <c r="Z380" s="19"/>
      <c r="AA380" s="19"/>
      <c r="AB380" s="19"/>
      <c r="AC380" s="19"/>
      <c r="AD380" s="19"/>
      <c r="AE380" s="19"/>
      <c r="AF380" s="40"/>
      <c r="AG380" s="41"/>
      <c r="AH380" s="41"/>
      <c r="AI380" s="41"/>
      <c r="AJ380" s="19"/>
      <c r="AK380" s="19"/>
      <c r="AL380" s="19"/>
      <c r="AM380" s="19"/>
      <c r="AN380" s="19"/>
      <c r="AO380" s="19"/>
      <c r="AP380" s="19"/>
      <c r="AQ380" s="19"/>
      <c r="AR380" s="40"/>
      <c r="AS380" s="19"/>
      <c r="AT380" s="19"/>
      <c r="AU380" s="19"/>
      <c r="AV380" s="19"/>
      <c r="AW380" s="19"/>
      <c r="AX380" s="19"/>
      <c r="AY380" s="19"/>
      <c r="AZ380" s="19"/>
      <c r="BA380" s="40"/>
      <c r="BB380" s="19"/>
      <c r="BC380" s="19">
        <v>12</v>
      </c>
      <c r="BD380" s="19"/>
      <c r="BE380" s="19"/>
      <c r="BF380" s="19"/>
      <c r="BG380" s="19"/>
      <c r="BH380" s="19">
        <v>4</v>
      </c>
      <c r="BI380" s="19"/>
      <c r="BJ380" s="40"/>
      <c r="BK380" s="19"/>
      <c r="BL380" s="19"/>
      <c r="BM380" s="19"/>
      <c r="BN380" s="19"/>
      <c r="BO380" s="19">
        <v>4</v>
      </c>
      <c r="BP380" s="19"/>
      <c r="BQ380" s="19"/>
      <c r="BR380" s="19"/>
      <c r="BS380" s="40"/>
      <c r="BT380" s="19"/>
      <c r="BU380" s="19"/>
      <c r="BV380" s="19"/>
      <c r="BW380" s="19"/>
      <c r="BX380" s="19">
        <v>16</v>
      </c>
      <c r="BY380" s="19"/>
      <c r="BZ380" s="19">
        <v>16</v>
      </c>
      <c r="CA380" s="19"/>
      <c r="CB380" s="40"/>
      <c r="CC380" s="19"/>
      <c r="CD380" s="19"/>
      <c r="CE380" s="19"/>
      <c r="CF380" s="19"/>
      <c r="CG380" s="19">
        <v>8</v>
      </c>
      <c r="CH380" s="19"/>
      <c r="CI380" s="19">
        <v>8</v>
      </c>
      <c r="CJ380" s="19"/>
      <c r="CK380" s="40"/>
      <c r="CL380" s="19"/>
      <c r="CM380" s="19"/>
      <c r="CN380" s="19"/>
      <c r="CO380" s="19"/>
      <c r="CP380" s="19"/>
      <c r="CQ380" s="19"/>
      <c r="CR380" s="19"/>
      <c r="CS380" s="19"/>
      <c r="CT380" s="40"/>
      <c r="CU380" s="19"/>
      <c r="CV380" s="19"/>
      <c r="CW380" s="19"/>
      <c r="CX380" s="19"/>
      <c r="CY380" s="19"/>
      <c r="CZ380" s="19" t="s">
        <v>70</v>
      </c>
      <c r="DA380" s="19"/>
      <c r="DB380" s="19">
        <v>4</v>
      </c>
      <c r="DC380" s="19"/>
      <c r="DD380" s="40"/>
      <c r="DE380" s="19"/>
      <c r="DF380" s="19"/>
      <c r="DG380" s="19"/>
      <c r="DH380" s="19"/>
      <c r="DI380" s="19"/>
      <c r="DJ380" s="19"/>
      <c r="DK380" s="19"/>
      <c r="DL380" s="19"/>
      <c r="DM380" s="40"/>
      <c r="DN380" s="19"/>
      <c r="DO380" s="19"/>
      <c r="DP380" s="19"/>
      <c r="DQ380" s="19"/>
      <c r="DR380" s="19">
        <v>16</v>
      </c>
      <c r="DS380" s="19"/>
      <c r="DT380" s="19">
        <v>16</v>
      </c>
      <c r="DU380" s="19"/>
      <c r="DV380" s="40"/>
      <c r="DW380" s="74">
        <v>0</v>
      </c>
      <c r="DX380" s="44">
        <f t="shared" si="269"/>
        <v>0</v>
      </c>
      <c r="DY380" s="44">
        <f t="shared" si="270"/>
        <v>0</v>
      </c>
      <c r="DZ380" s="19">
        <f t="shared" si="271"/>
        <v>48</v>
      </c>
      <c r="EA380" s="19">
        <f t="shared" si="272"/>
        <v>48</v>
      </c>
      <c r="EB380" s="45">
        <f t="shared" si="273"/>
        <v>0</v>
      </c>
      <c r="EC380" s="46">
        <f t="shared" si="274"/>
        <v>0</v>
      </c>
      <c r="ED380" s="19">
        <f t="shared" si="285"/>
        <v>12</v>
      </c>
      <c r="EE380" s="19">
        <f t="shared" si="276"/>
        <v>0</v>
      </c>
      <c r="EF380" s="19">
        <f t="shared" si="277"/>
        <v>0</v>
      </c>
      <c r="EG380" s="19">
        <f t="shared" si="278"/>
        <v>0</v>
      </c>
    </row>
    <row r="381" customFormat="1" customHeight="1" spans="1:137">
      <c r="A381" s="32">
        <f t="shared" si="279"/>
        <v>379</v>
      </c>
      <c r="B381" s="31" t="s">
        <v>659</v>
      </c>
      <c r="C381" s="32" t="s">
        <v>286</v>
      </c>
      <c r="D381" s="33" t="s">
        <v>99</v>
      </c>
      <c r="E381" s="33" t="s">
        <v>54</v>
      </c>
      <c r="F381" s="33" t="s">
        <v>107</v>
      </c>
      <c r="G381" s="68">
        <v>45705</v>
      </c>
      <c r="H381" s="59">
        <v>45705</v>
      </c>
      <c r="I381" s="59">
        <v>45705</v>
      </c>
      <c r="J381" s="19"/>
      <c r="K381" s="19"/>
      <c r="L381" s="19"/>
      <c r="M381" s="73"/>
      <c r="N381" s="19"/>
      <c r="O381" s="38"/>
      <c r="P381" s="39"/>
      <c r="Q381" s="19"/>
      <c r="R381" s="19"/>
      <c r="S381" s="19"/>
      <c r="T381" s="19"/>
      <c r="U381" s="19"/>
      <c r="V381" s="19"/>
      <c r="W381" s="40"/>
      <c r="X381" s="19"/>
      <c r="Y381" s="39"/>
      <c r="Z381" s="19"/>
      <c r="AA381" s="19"/>
      <c r="AB381" s="19"/>
      <c r="AC381" s="19"/>
      <c r="AD381" s="19"/>
      <c r="AE381" s="19"/>
      <c r="AF381" s="40"/>
      <c r="AG381" s="41"/>
      <c r="AH381" s="41"/>
      <c r="AI381" s="41"/>
      <c r="AJ381" s="19"/>
      <c r="AK381" s="19"/>
      <c r="AL381" s="19"/>
      <c r="AM381" s="19"/>
      <c r="AN381" s="19"/>
      <c r="AO381" s="19"/>
      <c r="AP381" s="19"/>
      <c r="AQ381" s="19"/>
      <c r="AR381" s="40"/>
      <c r="AS381" s="19"/>
      <c r="AT381" s="19"/>
      <c r="AU381" s="19"/>
      <c r="AV381" s="19"/>
      <c r="AW381" s="19"/>
      <c r="AX381" s="19"/>
      <c r="AY381" s="19"/>
      <c r="AZ381" s="19"/>
      <c r="BA381" s="40"/>
      <c r="BB381" s="19">
        <v>1</v>
      </c>
      <c r="BC381" s="19"/>
      <c r="BD381" s="19"/>
      <c r="BE381" s="19"/>
      <c r="BF381" s="19"/>
      <c r="BG381" s="19"/>
      <c r="BH381" s="19"/>
      <c r="BI381" s="19"/>
      <c r="BJ381" s="40"/>
      <c r="BK381" s="19"/>
      <c r="BL381" s="19"/>
      <c r="BM381" s="19"/>
      <c r="BN381" s="19"/>
      <c r="BO381" s="19"/>
      <c r="BP381" s="19">
        <v>16</v>
      </c>
      <c r="BQ381" s="19"/>
      <c r="BR381" s="19"/>
      <c r="BS381" s="40"/>
      <c r="BT381" s="19"/>
      <c r="BU381" s="19"/>
      <c r="BV381" s="19"/>
      <c r="BW381" s="19"/>
      <c r="BX381" s="19"/>
      <c r="BY381" s="19"/>
      <c r="BZ381" s="19"/>
      <c r="CA381" s="19"/>
      <c r="CB381" s="40"/>
      <c r="CC381" s="19"/>
      <c r="CD381" s="19"/>
      <c r="CE381" s="19"/>
      <c r="CF381" s="19"/>
      <c r="CG381" s="19"/>
      <c r="CH381" s="19"/>
      <c r="CI381" s="19"/>
      <c r="CJ381" s="19"/>
      <c r="CK381" s="40"/>
      <c r="CL381" s="19">
        <v>1</v>
      </c>
      <c r="CM381" s="19"/>
      <c r="CN381" s="19"/>
      <c r="CO381" s="19"/>
      <c r="CP381" s="19"/>
      <c r="CQ381" s="19"/>
      <c r="CR381" s="19"/>
      <c r="CS381" s="19"/>
      <c r="CT381" s="40"/>
      <c r="CU381" s="19"/>
      <c r="CV381" s="19"/>
      <c r="CW381" s="19"/>
      <c r="CX381" s="19"/>
      <c r="CY381" s="19"/>
      <c r="CZ381" s="19"/>
      <c r="DA381" s="19"/>
      <c r="DB381" s="19"/>
      <c r="DC381" s="19"/>
      <c r="DD381" s="40"/>
      <c r="DE381" s="19">
        <v>0.5</v>
      </c>
      <c r="DF381" s="19"/>
      <c r="DG381" s="19"/>
      <c r="DH381" s="19"/>
      <c r="DI381" s="19"/>
      <c r="DJ381" s="19">
        <v>3</v>
      </c>
      <c r="DK381" s="19"/>
      <c r="DL381" s="19"/>
      <c r="DM381" s="40"/>
      <c r="DN381" s="19"/>
      <c r="DO381" s="19"/>
      <c r="DP381" s="19"/>
      <c r="DQ381" s="19"/>
      <c r="DR381" s="19"/>
      <c r="DS381" s="19"/>
      <c r="DT381" s="19"/>
      <c r="DU381" s="19"/>
      <c r="DV381" s="40"/>
      <c r="DW381" s="74">
        <f ca="1" t="shared" ref="DW381:DW387" si="286">ROUND((TODAY()-I381)/365*5,2)</f>
        <v>4.41</v>
      </c>
      <c r="DX381" s="44">
        <f t="shared" si="269"/>
        <v>2.5</v>
      </c>
      <c r="DY381" s="44">
        <f ca="1" t="shared" si="270"/>
        <v>1.91</v>
      </c>
      <c r="DZ381" s="19">
        <f t="shared" si="271"/>
        <v>19</v>
      </c>
      <c r="EA381" s="19">
        <f t="shared" si="272"/>
        <v>0</v>
      </c>
      <c r="EB381" s="45">
        <f t="shared" si="273"/>
        <v>0</v>
      </c>
      <c r="EC381" s="46">
        <f t="shared" si="274"/>
        <v>19</v>
      </c>
      <c r="ED381" s="19">
        <f t="shared" si="285"/>
        <v>0</v>
      </c>
      <c r="EE381" s="19">
        <f t="shared" si="276"/>
        <v>0</v>
      </c>
      <c r="EF381" s="19">
        <f t="shared" si="277"/>
        <v>0</v>
      </c>
      <c r="EG381" s="19">
        <f t="shared" si="278"/>
        <v>0</v>
      </c>
    </row>
    <row r="382" customFormat="1" hidden="1" customHeight="1" spans="1:137">
      <c r="A382" s="32">
        <f t="shared" si="279"/>
        <v>380</v>
      </c>
      <c r="B382" s="31" t="s">
        <v>660</v>
      </c>
      <c r="C382" s="32" t="s">
        <v>413</v>
      </c>
      <c r="D382" s="33" t="s">
        <v>414</v>
      </c>
      <c r="E382" s="33" t="s">
        <v>508</v>
      </c>
      <c r="F382" s="33" t="s">
        <v>315</v>
      </c>
      <c r="G382" s="68">
        <v>45707</v>
      </c>
      <c r="H382" s="59">
        <v>45707</v>
      </c>
      <c r="I382" s="59">
        <v>45707</v>
      </c>
      <c r="J382" s="19"/>
      <c r="K382" s="19"/>
      <c r="L382" s="19"/>
      <c r="M382" s="73"/>
      <c r="N382" s="19"/>
      <c r="O382" s="38"/>
      <c r="P382" s="39"/>
      <c r="Q382" s="19"/>
      <c r="R382" s="19"/>
      <c r="S382" s="19"/>
      <c r="T382" s="19"/>
      <c r="U382" s="19"/>
      <c r="V382" s="19"/>
      <c r="W382" s="40"/>
      <c r="X382" s="19"/>
      <c r="Y382" s="39"/>
      <c r="Z382" s="19"/>
      <c r="AA382" s="19"/>
      <c r="AB382" s="19"/>
      <c r="AC382" s="19"/>
      <c r="AD382" s="19"/>
      <c r="AE382" s="19"/>
      <c r="AF382" s="40"/>
      <c r="AG382" s="41"/>
      <c r="AH382" s="41"/>
      <c r="AI382" s="41"/>
      <c r="AJ382" s="19"/>
      <c r="AK382" s="19"/>
      <c r="AL382" s="19"/>
      <c r="AM382" s="19"/>
      <c r="AN382" s="19"/>
      <c r="AO382" s="19"/>
      <c r="AP382" s="19"/>
      <c r="AQ382" s="19"/>
      <c r="AR382" s="40"/>
      <c r="AS382" s="19"/>
      <c r="AT382" s="19"/>
      <c r="AU382" s="19"/>
      <c r="AV382" s="19"/>
      <c r="AW382" s="19">
        <v>8</v>
      </c>
      <c r="AX382" s="19"/>
      <c r="AY382" s="19">
        <v>8</v>
      </c>
      <c r="AZ382" s="19"/>
      <c r="BA382" s="40"/>
      <c r="BB382" s="19">
        <v>1</v>
      </c>
      <c r="BC382" s="19"/>
      <c r="BD382" s="19"/>
      <c r="BE382" s="19"/>
      <c r="BF382" s="19"/>
      <c r="BG382" s="19"/>
      <c r="BH382" s="19"/>
      <c r="BI382" s="19"/>
      <c r="BJ382" s="40"/>
      <c r="BK382" s="19"/>
      <c r="BL382" s="19"/>
      <c r="BM382" s="19"/>
      <c r="BN382" s="19"/>
      <c r="BO382" s="19"/>
      <c r="BP382" s="19"/>
      <c r="BQ382" s="19"/>
      <c r="BR382" s="19"/>
      <c r="BS382" s="40"/>
      <c r="BT382" s="19"/>
      <c r="BU382" s="19"/>
      <c r="BV382" s="19"/>
      <c r="BW382" s="19"/>
      <c r="BX382" s="19"/>
      <c r="BY382" s="19"/>
      <c r="BZ382" s="19"/>
      <c r="CA382" s="19"/>
      <c r="CB382" s="40"/>
      <c r="CC382" s="19">
        <v>2</v>
      </c>
      <c r="CD382" s="19"/>
      <c r="CE382" s="19"/>
      <c r="CF382" s="19"/>
      <c r="CG382" s="19"/>
      <c r="CH382" s="19"/>
      <c r="CI382" s="19"/>
      <c r="CJ382" s="19"/>
      <c r="CK382" s="40"/>
      <c r="CL382" s="19"/>
      <c r="CM382" s="19"/>
      <c r="CN382" s="19"/>
      <c r="CO382" s="19"/>
      <c r="CP382" s="19"/>
      <c r="CQ382" s="19"/>
      <c r="CR382" s="19"/>
      <c r="CS382" s="19"/>
      <c r="CT382" s="40"/>
      <c r="CU382" s="19"/>
      <c r="CV382" s="19"/>
      <c r="CW382" s="19"/>
      <c r="CX382" s="19"/>
      <c r="CY382" s="19"/>
      <c r="CZ382" s="19"/>
      <c r="DA382" s="19"/>
      <c r="DB382" s="19"/>
      <c r="DC382" s="19"/>
      <c r="DD382" s="40"/>
      <c r="DE382" s="19"/>
      <c r="DF382" s="19"/>
      <c r="DG382" s="19"/>
      <c r="DH382" s="19"/>
      <c r="DI382" s="19"/>
      <c r="DJ382" s="19"/>
      <c r="DK382" s="19"/>
      <c r="DL382" s="19"/>
      <c r="DM382" s="40"/>
      <c r="DN382" s="19">
        <v>1</v>
      </c>
      <c r="DO382" s="19"/>
      <c r="DP382" s="19"/>
      <c r="DQ382" s="19"/>
      <c r="DR382" s="19">
        <v>16</v>
      </c>
      <c r="DS382" s="19"/>
      <c r="DT382" s="19">
        <v>21</v>
      </c>
      <c r="DU382" s="19"/>
      <c r="DV382" s="40"/>
      <c r="DW382" s="74">
        <f ca="1" t="shared" si="286"/>
        <v>4.38</v>
      </c>
      <c r="DX382" s="44">
        <f t="shared" si="269"/>
        <v>4</v>
      </c>
      <c r="DY382" s="44">
        <f ca="1" t="shared" si="270"/>
        <v>0.38</v>
      </c>
      <c r="DZ382" s="19">
        <f t="shared" si="271"/>
        <v>29</v>
      </c>
      <c r="EA382" s="19">
        <f t="shared" si="272"/>
        <v>24</v>
      </c>
      <c r="EB382" s="45">
        <f t="shared" si="273"/>
        <v>5</v>
      </c>
      <c r="EC382" s="46">
        <f t="shared" si="274"/>
        <v>0</v>
      </c>
      <c r="ED382" s="19">
        <f t="shared" si="285"/>
        <v>0</v>
      </c>
      <c r="EE382" s="19">
        <f t="shared" si="276"/>
        <v>0</v>
      </c>
      <c r="EF382" s="19">
        <f t="shared" si="277"/>
        <v>0</v>
      </c>
      <c r="EG382" s="19">
        <f t="shared" si="278"/>
        <v>0</v>
      </c>
    </row>
    <row r="383" customFormat="1" customHeight="1" spans="1:137">
      <c r="A383" s="32">
        <f t="shared" si="279"/>
        <v>381</v>
      </c>
      <c r="B383" s="31" t="s">
        <v>661</v>
      </c>
      <c r="C383" s="32" t="s">
        <v>286</v>
      </c>
      <c r="D383" s="33" t="s">
        <v>289</v>
      </c>
      <c r="E383" s="33" t="s">
        <v>293</v>
      </c>
      <c r="F383" s="33" t="s">
        <v>298</v>
      </c>
      <c r="G383" s="68">
        <v>45708</v>
      </c>
      <c r="H383" s="59">
        <v>45708</v>
      </c>
      <c r="I383" s="59">
        <v>45708</v>
      </c>
      <c r="J383" s="19"/>
      <c r="K383" s="19"/>
      <c r="L383" s="19"/>
      <c r="M383" s="73"/>
      <c r="N383" s="19"/>
      <c r="O383" s="38"/>
      <c r="P383" s="39"/>
      <c r="Q383" s="19"/>
      <c r="R383" s="19"/>
      <c r="S383" s="19"/>
      <c r="T383" s="19"/>
      <c r="U383" s="19"/>
      <c r="V383" s="19"/>
      <c r="W383" s="40"/>
      <c r="X383" s="19"/>
      <c r="Y383" s="39"/>
      <c r="Z383" s="19"/>
      <c r="AA383" s="19"/>
      <c r="AB383" s="19"/>
      <c r="AC383" s="19"/>
      <c r="AD383" s="19"/>
      <c r="AE383" s="19"/>
      <c r="AF383" s="40"/>
      <c r="AG383" s="41"/>
      <c r="AH383" s="41"/>
      <c r="AI383" s="41"/>
      <c r="AJ383" s="19"/>
      <c r="AK383" s="19"/>
      <c r="AL383" s="19"/>
      <c r="AM383" s="19"/>
      <c r="AN383" s="19"/>
      <c r="AO383" s="19"/>
      <c r="AP383" s="19"/>
      <c r="AQ383" s="19"/>
      <c r="AR383" s="40"/>
      <c r="AS383" s="19">
        <v>1</v>
      </c>
      <c r="AT383" s="19"/>
      <c r="AU383" s="19"/>
      <c r="AV383" s="19"/>
      <c r="AW383" s="19"/>
      <c r="AX383" s="19"/>
      <c r="AY383" s="19"/>
      <c r="AZ383" s="19"/>
      <c r="BA383" s="40"/>
      <c r="BB383" s="19"/>
      <c r="BC383" s="19"/>
      <c r="BD383" s="19"/>
      <c r="BE383" s="19"/>
      <c r="BF383" s="19"/>
      <c r="BG383" s="19"/>
      <c r="BH383" s="19"/>
      <c r="BI383" s="19"/>
      <c r="BJ383" s="40"/>
      <c r="BK383" s="19">
        <v>1</v>
      </c>
      <c r="BL383" s="19"/>
      <c r="BM383" s="19"/>
      <c r="BN383" s="19"/>
      <c r="BO383" s="19"/>
      <c r="BP383" s="19"/>
      <c r="BQ383" s="19"/>
      <c r="BR383" s="19"/>
      <c r="BS383" s="40"/>
      <c r="BT383" s="19"/>
      <c r="BU383" s="19"/>
      <c r="BV383" s="19"/>
      <c r="BW383" s="19"/>
      <c r="BX383" s="19"/>
      <c r="BY383" s="19"/>
      <c r="BZ383" s="19"/>
      <c r="CA383" s="19"/>
      <c r="CB383" s="40"/>
      <c r="CC383" s="19">
        <v>0.5</v>
      </c>
      <c r="CD383" s="19"/>
      <c r="CE383" s="19"/>
      <c r="CF383" s="19"/>
      <c r="CG383" s="19">
        <v>4</v>
      </c>
      <c r="CH383" s="19"/>
      <c r="CI383" s="19">
        <v>4</v>
      </c>
      <c r="CJ383" s="19"/>
      <c r="CK383" s="40"/>
      <c r="CL383" s="19">
        <v>1</v>
      </c>
      <c r="CM383" s="19"/>
      <c r="CN383" s="19"/>
      <c r="CO383" s="19"/>
      <c r="CP383" s="19"/>
      <c r="CQ383" s="19"/>
      <c r="CR383" s="19"/>
      <c r="CS383" s="19"/>
      <c r="CT383" s="40"/>
      <c r="CU383" s="19"/>
      <c r="CV383" s="19" t="s">
        <v>63</v>
      </c>
      <c r="CW383" s="19"/>
      <c r="CX383" s="19">
        <v>4</v>
      </c>
      <c r="CY383" s="19"/>
      <c r="CZ383" s="19" t="s">
        <v>60</v>
      </c>
      <c r="DA383" s="19"/>
      <c r="DB383" s="19">
        <v>8</v>
      </c>
      <c r="DC383" s="19"/>
      <c r="DD383" s="40"/>
      <c r="DE383" s="19"/>
      <c r="DF383" s="19"/>
      <c r="DG383" s="19">
        <v>2</v>
      </c>
      <c r="DH383" s="19"/>
      <c r="DI383" s="19"/>
      <c r="DJ383" s="19"/>
      <c r="DK383" s="19"/>
      <c r="DL383" s="19"/>
      <c r="DM383" s="40"/>
      <c r="DN383" s="19"/>
      <c r="DO383" s="19">
        <v>2.5</v>
      </c>
      <c r="DP383" s="19"/>
      <c r="DQ383" s="19"/>
      <c r="DR383" s="19"/>
      <c r="DS383" s="19"/>
      <c r="DT383" s="19"/>
      <c r="DU383" s="19"/>
      <c r="DV383" s="40"/>
      <c r="DW383" s="74">
        <f ca="1" t="shared" si="286"/>
        <v>4.37</v>
      </c>
      <c r="DX383" s="44">
        <f t="shared" si="269"/>
        <v>4.5</v>
      </c>
      <c r="DY383" s="44">
        <f ca="1" t="shared" si="270"/>
        <v>-0.13</v>
      </c>
      <c r="DZ383" s="19">
        <f t="shared" si="271"/>
        <v>12</v>
      </c>
      <c r="EA383" s="19">
        <f t="shared" si="272"/>
        <v>12</v>
      </c>
      <c r="EB383" s="45">
        <f t="shared" si="273"/>
        <v>0</v>
      </c>
      <c r="EC383" s="46">
        <f t="shared" si="274"/>
        <v>0</v>
      </c>
      <c r="ED383" s="19">
        <f t="shared" si="285"/>
        <v>2.5</v>
      </c>
      <c r="EE383" s="19">
        <f t="shared" si="276"/>
        <v>6</v>
      </c>
      <c r="EF383" s="19">
        <f t="shared" si="277"/>
        <v>0</v>
      </c>
      <c r="EG383" s="19">
        <f t="shared" si="278"/>
        <v>0</v>
      </c>
    </row>
    <row r="384" customFormat="1" customHeight="1" spans="1:137">
      <c r="A384" s="32">
        <f t="shared" si="279"/>
        <v>382</v>
      </c>
      <c r="B384" s="31" t="s">
        <v>662</v>
      </c>
      <c r="C384" s="32" t="s">
        <v>286</v>
      </c>
      <c r="D384" s="33" t="s">
        <v>79</v>
      </c>
      <c r="E384" s="33" t="s">
        <v>542</v>
      </c>
      <c r="F384" s="33" t="s">
        <v>548</v>
      </c>
      <c r="G384" s="68">
        <v>45708</v>
      </c>
      <c r="H384" s="59">
        <v>45708</v>
      </c>
      <c r="I384" s="59">
        <v>45708</v>
      </c>
      <c r="J384" s="19"/>
      <c r="K384" s="19"/>
      <c r="L384" s="19"/>
      <c r="M384" s="73"/>
      <c r="N384" s="19"/>
      <c r="O384" s="38"/>
      <c r="P384" s="39"/>
      <c r="Q384" s="19"/>
      <c r="R384" s="19"/>
      <c r="S384" s="19"/>
      <c r="T384" s="19"/>
      <c r="U384" s="19"/>
      <c r="V384" s="19"/>
      <c r="W384" s="40"/>
      <c r="X384" s="19"/>
      <c r="Y384" s="39"/>
      <c r="Z384" s="19"/>
      <c r="AA384" s="19"/>
      <c r="AB384" s="19"/>
      <c r="AC384" s="19"/>
      <c r="AD384" s="19"/>
      <c r="AE384" s="19"/>
      <c r="AF384" s="40"/>
      <c r="AG384" s="41"/>
      <c r="AH384" s="41"/>
      <c r="AI384" s="41"/>
      <c r="AJ384" s="19"/>
      <c r="AK384" s="19"/>
      <c r="AL384" s="19"/>
      <c r="AM384" s="19"/>
      <c r="AN384" s="19"/>
      <c r="AO384" s="19">
        <v>32</v>
      </c>
      <c r="AP384" s="19"/>
      <c r="AQ384" s="19"/>
      <c r="AR384" s="40"/>
      <c r="AS384" s="19"/>
      <c r="AT384" s="19"/>
      <c r="AU384" s="19"/>
      <c r="AV384" s="19"/>
      <c r="AW384" s="19">
        <v>16</v>
      </c>
      <c r="AX384" s="19">
        <v>8</v>
      </c>
      <c r="AY384" s="19">
        <v>24</v>
      </c>
      <c r="AZ384" s="19"/>
      <c r="BA384" s="40"/>
      <c r="BB384" s="19"/>
      <c r="BC384" s="19"/>
      <c r="BD384" s="19"/>
      <c r="BE384" s="19"/>
      <c r="BF384" s="19"/>
      <c r="BG384" s="19">
        <v>16</v>
      </c>
      <c r="BH384" s="19"/>
      <c r="BI384" s="19"/>
      <c r="BJ384" s="40"/>
      <c r="BK384" s="19"/>
      <c r="BL384" s="19"/>
      <c r="BM384" s="19"/>
      <c r="BN384" s="19"/>
      <c r="BO384" s="19"/>
      <c r="BP384" s="19">
        <v>24</v>
      </c>
      <c r="BQ384" s="19"/>
      <c r="BR384" s="19"/>
      <c r="BS384" s="40"/>
      <c r="BT384" s="19"/>
      <c r="BU384" s="19"/>
      <c r="BV384" s="19"/>
      <c r="BW384" s="19"/>
      <c r="BX384" s="19"/>
      <c r="BY384" s="19">
        <v>15</v>
      </c>
      <c r="BZ384" s="19"/>
      <c r="CA384" s="19"/>
      <c r="CB384" s="40"/>
      <c r="CC384" s="19"/>
      <c r="CD384" s="19"/>
      <c r="CE384" s="19"/>
      <c r="CF384" s="19"/>
      <c r="CG384" s="19"/>
      <c r="CH384" s="19">
        <v>22</v>
      </c>
      <c r="CI384" s="19"/>
      <c r="CJ384" s="19"/>
      <c r="CK384" s="40"/>
      <c r="CL384" s="19"/>
      <c r="CM384" s="19"/>
      <c r="CN384" s="19"/>
      <c r="CO384" s="19"/>
      <c r="CP384" s="19">
        <v>4</v>
      </c>
      <c r="CQ384" s="19">
        <v>40</v>
      </c>
      <c r="CR384" s="19"/>
      <c r="CS384" s="19"/>
      <c r="CT384" s="40"/>
      <c r="CU384" s="19"/>
      <c r="CV384" s="19"/>
      <c r="CW384" s="19"/>
      <c r="CX384" s="19"/>
      <c r="CY384" s="19"/>
      <c r="CZ384" s="19" t="s">
        <v>70</v>
      </c>
      <c r="DA384" s="19">
        <v>17</v>
      </c>
      <c r="DB384" s="19"/>
      <c r="DC384" s="19"/>
      <c r="DD384" s="40"/>
      <c r="DE384" s="19"/>
      <c r="DF384" s="19"/>
      <c r="DG384" s="19"/>
      <c r="DH384" s="19"/>
      <c r="DI384" s="19"/>
      <c r="DJ384" s="19">
        <v>6</v>
      </c>
      <c r="DK384" s="19">
        <v>50</v>
      </c>
      <c r="DL384" s="19"/>
      <c r="DM384" s="40"/>
      <c r="DN384" s="19">
        <v>4.5</v>
      </c>
      <c r="DO384" s="19"/>
      <c r="DP384" s="19"/>
      <c r="DQ384" s="19"/>
      <c r="DR384" s="19">
        <v>44</v>
      </c>
      <c r="DS384" s="19">
        <v>18</v>
      </c>
      <c r="DT384" s="19"/>
      <c r="DU384" s="19"/>
      <c r="DV384" s="40"/>
      <c r="DW384" s="74">
        <f ca="1" t="shared" si="286"/>
        <v>4.37</v>
      </c>
      <c r="DX384" s="44">
        <f t="shared" si="269"/>
        <v>4.5</v>
      </c>
      <c r="DY384" s="44">
        <f ca="1" t="shared" si="270"/>
        <v>-0.13</v>
      </c>
      <c r="DZ384" s="19">
        <f t="shared" si="271"/>
        <v>272</v>
      </c>
      <c r="EA384" s="19">
        <f t="shared" si="272"/>
        <v>68</v>
      </c>
      <c r="EB384" s="45">
        <f t="shared" si="273"/>
        <v>6</v>
      </c>
      <c r="EC384" s="46">
        <f t="shared" si="274"/>
        <v>207</v>
      </c>
      <c r="ED384" s="19">
        <f t="shared" si="285"/>
        <v>0</v>
      </c>
      <c r="EE384" s="19">
        <f t="shared" si="276"/>
        <v>0</v>
      </c>
      <c r="EF384" s="19">
        <f t="shared" si="277"/>
        <v>0</v>
      </c>
      <c r="EG384" s="19">
        <f t="shared" si="278"/>
        <v>0</v>
      </c>
    </row>
    <row r="385" customFormat="1" customHeight="1" spans="1:137">
      <c r="A385" s="32">
        <f t="shared" si="279"/>
        <v>383</v>
      </c>
      <c r="B385" s="31" t="s">
        <v>663</v>
      </c>
      <c r="C385" s="32" t="s">
        <v>286</v>
      </c>
      <c r="D385" s="33" t="s">
        <v>305</v>
      </c>
      <c r="E385" s="33" t="s">
        <v>578</v>
      </c>
      <c r="F385" s="33" t="s">
        <v>315</v>
      </c>
      <c r="G385" s="68">
        <v>45708</v>
      </c>
      <c r="H385" s="59">
        <v>45708</v>
      </c>
      <c r="I385" s="59">
        <v>45708</v>
      </c>
      <c r="J385" s="19"/>
      <c r="K385" s="19"/>
      <c r="L385" s="19"/>
      <c r="M385" s="73"/>
      <c r="N385" s="19"/>
      <c r="O385" s="38"/>
      <c r="P385" s="39"/>
      <c r="Q385" s="19"/>
      <c r="R385" s="19"/>
      <c r="S385" s="19"/>
      <c r="T385" s="19"/>
      <c r="U385" s="19"/>
      <c r="V385" s="19"/>
      <c r="W385" s="40"/>
      <c r="X385" s="19"/>
      <c r="Y385" s="39"/>
      <c r="Z385" s="19"/>
      <c r="AA385" s="19"/>
      <c r="AB385" s="19"/>
      <c r="AC385" s="19"/>
      <c r="AD385" s="19"/>
      <c r="AE385" s="19"/>
      <c r="AF385" s="40"/>
      <c r="AG385" s="41"/>
      <c r="AH385" s="41"/>
      <c r="AI385" s="41"/>
      <c r="AJ385" s="19"/>
      <c r="AK385" s="19"/>
      <c r="AL385" s="19"/>
      <c r="AM385" s="19"/>
      <c r="AN385" s="19"/>
      <c r="AO385" s="19"/>
      <c r="AP385" s="19"/>
      <c r="AQ385" s="19"/>
      <c r="AR385" s="40"/>
      <c r="AS385" s="19"/>
      <c r="AT385" s="19"/>
      <c r="AU385" s="19"/>
      <c r="AV385" s="19"/>
      <c r="AW385" s="19"/>
      <c r="AX385" s="19"/>
      <c r="AY385" s="19"/>
      <c r="AZ385" s="19"/>
      <c r="BA385" s="40"/>
      <c r="BB385" s="19"/>
      <c r="BC385" s="19"/>
      <c r="BD385" s="19"/>
      <c r="BE385" s="19"/>
      <c r="BF385" s="19"/>
      <c r="BG385" s="19"/>
      <c r="BH385" s="19"/>
      <c r="BI385" s="19"/>
      <c r="BJ385" s="40"/>
      <c r="BK385" s="19"/>
      <c r="BL385" s="19"/>
      <c r="BM385" s="19"/>
      <c r="BN385" s="19"/>
      <c r="BO385" s="19"/>
      <c r="BP385" s="19"/>
      <c r="BQ385" s="19"/>
      <c r="BR385" s="19"/>
      <c r="BS385" s="40"/>
      <c r="BT385" s="19"/>
      <c r="BU385" s="19"/>
      <c r="BV385" s="19"/>
      <c r="BW385" s="19"/>
      <c r="BX385" s="19"/>
      <c r="BY385" s="19"/>
      <c r="BZ385" s="19"/>
      <c r="CA385" s="19"/>
      <c r="CB385" s="40"/>
      <c r="CC385" s="19"/>
      <c r="CD385" s="19"/>
      <c r="CE385" s="19"/>
      <c r="CF385" s="19"/>
      <c r="CG385" s="19"/>
      <c r="CH385" s="19"/>
      <c r="CI385" s="19"/>
      <c r="CJ385" s="19"/>
      <c r="CK385" s="40"/>
      <c r="CL385" s="19">
        <v>4.5</v>
      </c>
      <c r="CM385" s="19"/>
      <c r="CN385" s="19"/>
      <c r="CO385" s="19"/>
      <c r="CP385" s="19"/>
      <c r="CQ385" s="19"/>
      <c r="CR385" s="19"/>
      <c r="CS385" s="19"/>
      <c r="CT385" s="40"/>
      <c r="CU385" s="19"/>
      <c r="CV385" s="19"/>
      <c r="CW385" s="19"/>
      <c r="CX385" s="19"/>
      <c r="CY385" s="19"/>
      <c r="CZ385" s="19"/>
      <c r="DA385" s="19"/>
      <c r="DB385" s="19"/>
      <c r="DC385" s="19"/>
      <c r="DD385" s="40"/>
      <c r="DE385" s="19"/>
      <c r="DF385" s="19"/>
      <c r="DG385" s="19"/>
      <c r="DH385" s="19"/>
      <c r="DI385" s="19"/>
      <c r="DJ385" s="19"/>
      <c r="DK385" s="19"/>
      <c r="DL385" s="19"/>
      <c r="DM385" s="40"/>
      <c r="DN385" s="19"/>
      <c r="DO385" s="19"/>
      <c r="DP385" s="19"/>
      <c r="DQ385" s="19"/>
      <c r="DR385" s="19">
        <v>8</v>
      </c>
      <c r="DS385" s="19"/>
      <c r="DT385" s="19">
        <v>8</v>
      </c>
      <c r="DU385" s="19"/>
      <c r="DV385" s="40"/>
      <c r="DW385" s="74">
        <f ca="1" t="shared" si="286"/>
        <v>4.37</v>
      </c>
      <c r="DX385" s="44">
        <f t="shared" si="269"/>
        <v>4.5</v>
      </c>
      <c r="DY385" s="44">
        <f ca="1" t="shared" si="270"/>
        <v>-0.13</v>
      </c>
      <c r="DZ385" s="19">
        <f t="shared" si="271"/>
        <v>8</v>
      </c>
      <c r="EA385" s="19">
        <f t="shared" si="272"/>
        <v>8</v>
      </c>
      <c r="EB385" s="45">
        <f t="shared" si="273"/>
        <v>0</v>
      </c>
      <c r="EC385" s="46">
        <f t="shared" si="274"/>
        <v>0</v>
      </c>
      <c r="ED385" s="19">
        <f t="shared" si="285"/>
        <v>0</v>
      </c>
      <c r="EE385" s="19">
        <f t="shared" si="276"/>
        <v>0</v>
      </c>
      <c r="EF385" s="19">
        <f t="shared" si="277"/>
        <v>0</v>
      </c>
      <c r="EG385" s="19">
        <f t="shared" si="278"/>
        <v>0</v>
      </c>
    </row>
    <row r="386" customFormat="1" customHeight="1" spans="1:137">
      <c r="A386" s="32">
        <f t="shared" si="279"/>
        <v>384</v>
      </c>
      <c r="B386" s="31" t="s">
        <v>664</v>
      </c>
      <c r="C386" s="32" t="s">
        <v>286</v>
      </c>
      <c r="D386" s="33" t="s">
        <v>312</v>
      </c>
      <c r="E386" s="33" t="s">
        <v>329</v>
      </c>
      <c r="F386" s="33" t="s">
        <v>248</v>
      </c>
      <c r="G386" s="68">
        <v>45712</v>
      </c>
      <c r="H386" s="59">
        <v>45712</v>
      </c>
      <c r="I386" s="59">
        <v>45712</v>
      </c>
      <c r="J386" s="19"/>
      <c r="K386" s="19"/>
      <c r="L386" s="19"/>
      <c r="M386" s="73"/>
      <c r="N386" s="19"/>
      <c r="O386" s="38"/>
      <c r="P386" s="39"/>
      <c r="Q386" s="19"/>
      <c r="R386" s="19"/>
      <c r="S386" s="19"/>
      <c r="T386" s="19"/>
      <c r="U386" s="19"/>
      <c r="V386" s="19"/>
      <c r="W386" s="40"/>
      <c r="X386" s="19"/>
      <c r="Y386" s="39"/>
      <c r="Z386" s="19"/>
      <c r="AA386" s="19"/>
      <c r="AB386" s="19"/>
      <c r="AC386" s="19"/>
      <c r="AD386" s="19"/>
      <c r="AE386" s="19"/>
      <c r="AF386" s="40"/>
      <c r="AG386" s="41"/>
      <c r="AH386" s="41"/>
      <c r="AI386" s="41"/>
      <c r="AJ386" s="19"/>
      <c r="AK386" s="19"/>
      <c r="AL386" s="19"/>
      <c r="AM386" s="19"/>
      <c r="AN386" s="19">
        <v>8</v>
      </c>
      <c r="AO386" s="19"/>
      <c r="AP386" s="19">
        <v>16</v>
      </c>
      <c r="AQ386" s="19"/>
      <c r="AR386" s="40"/>
      <c r="AS386" s="19"/>
      <c r="AT386" s="19"/>
      <c r="AU386" s="19"/>
      <c r="AV386" s="19"/>
      <c r="AW386" s="19">
        <v>32</v>
      </c>
      <c r="AX386" s="19"/>
      <c r="AY386" s="19">
        <v>24</v>
      </c>
      <c r="AZ386" s="19"/>
      <c r="BA386" s="40"/>
      <c r="BB386" s="19"/>
      <c r="BC386" s="19"/>
      <c r="BD386" s="19"/>
      <c r="BE386" s="19"/>
      <c r="BF386" s="19">
        <v>16</v>
      </c>
      <c r="BG386" s="19"/>
      <c r="BH386" s="19">
        <v>24</v>
      </c>
      <c r="BI386" s="19"/>
      <c r="BJ386" s="40"/>
      <c r="BK386" s="19"/>
      <c r="BL386" s="19"/>
      <c r="BM386" s="19"/>
      <c r="BN386" s="19"/>
      <c r="BO386" s="19">
        <v>64</v>
      </c>
      <c r="BP386" s="19"/>
      <c r="BQ386" s="19">
        <v>56</v>
      </c>
      <c r="BR386" s="19"/>
      <c r="BS386" s="40"/>
      <c r="BT386" s="19"/>
      <c r="BU386" s="19"/>
      <c r="BV386" s="19"/>
      <c r="BW386" s="19"/>
      <c r="BX386" s="19">
        <v>24</v>
      </c>
      <c r="BY386" s="19"/>
      <c r="BZ386" s="19">
        <v>32</v>
      </c>
      <c r="CA386" s="19"/>
      <c r="CB386" s="40"/>
      <c r="CC386" s="19"/>
      <c r="CD386" s="19"/>
      <c r="CE386" s="19"/>
      <c r="CF386" s="19"/>
      <c r="CG386" s="19">
        <v>24</v>
      </c>
      <c r="CH386" s="19"/>
      <c r="CI386" s="19">
        <v>24</v>
      </c>
      <c r="CJ386" s="19"/>
      <c r="CK386" s="40"/>
      <c r="CL386" s="19"/>
      <c r="CM386" s="19"/>
      <c r="CN386" s="19"/>
      <c r="CO386" s="19"/>
      <c r="CP386" s="19">
        <v>20.5</v>
      </c>
      <c r="CQ386" s="19"/>
      <c r="CR386" s="19">
        <v>16</v>
      </c>
      <c r="CS386" s="19"/>
      <c r="CT386" s="40"/>
      <c r="CU386" s="19"/>
      <c r="CV386" s="19"/>
      <c r="CW386" s="19"/>
      <c r="CX386" s="19"/>
      <c r="CY386" s="19"/>
      <c r="CZ386" s="19" t="s">
        <v>117</v>
      </c>
      <c r="DA386" s="19"/>
      <c r="DB386" s="19">
        <v>16</v>
      </c>
      <c r="DC386" s="19"/>
      <c r="DD386" s="40"/>
      <c r="DE386" s="19"/>
      <c r="DF386" s="19"/>
      <c r="DG386" s="19"/>
      <c r="DH386" s="19"/>
      <c r="DI386" s="19">
        <v>16</v>
      </c>
      <c r="DJ386" s="19"/>
      <c r="DK386" s="19">
        <v>32</v>
      </c>
      <c r="DL386" s="19"/>
      <c r="DM386" s="40"/>
      <c r="DN386" s="19"/>
      <c r="DO386" s="19"/>
      <c r="DP386" s="19"/>
      <c r="DQ386" s="19"/>
      <c r="DR386" s="19">
        <v>17</v>
      </c>
      <c r="DS386" s="19"/>
      <c r="DT386" s="19">
        <v>8</v>
      </c>
      <c r="DU386" s="19"/>
      <c r="DV386" s="40"/>
      <c r="DW386" s="74">
        <f ca="1" t="shared" si="286"/>
        <v>4.32</v>
      </c>
      <c r="DX386" s="44">
        <f t="shared" si="269"/>
        <v>0</v>
      </c>
      <c r="DY386" s="44">
        <f ca="1" t="shared" si="270"/>
        <v>4.32</v>
      </c>
      <c r="DZ386" s="19">
        <f t="shared" si="271"/>
        <v>248</v>
      </c>
      <c r="EA386" s="19">
        <f t="shared" si="272"/>
        <v>230.5</v>
      </c>
      <c r="EB386" s="45">
        <f t="shared" si="273"/>
        <v>17.5</v>
      </c>
      <c r="EC386" s="46">
        <f t="shared" si="274"/>
        <v>0</v>
      </c>
      <c r="ED386" s="19">
        <f t="shared" si="285"/>
        <v>0</v>
      </c>
      <c r="EE386" s="19">
        <f t="shared" si="276"/>
        <v>0</v>
      </c>
      <c r="EF386" s="19">
        <f t="shared" si="277"/>
        <v>0</v>
      </c>
      <c r="EG386" s="19">
        <f t="shared" si="278"/>
        <v>0</v>
      </c>
    </row>
    <row r="387" customFormat="1" customHeight="1" spans="1:137">
      <c r="A387" s="32">
        <f t="shared" si="279"/>
        <v>385</v>
      </c>
      <c r="B387" s="31" t="s">
        <v>665</v>
      </c>
      <c r="C387" s="32" t="s">
        <v>286</v>
      </c>
      <c r="D387" s="33" t="s">
        <v>312</v>
      </c>
      <c r="E387" s="33" t="s">
        <v>54</v>
      </c>
      <c r="F387" s="33" t="s">
        <v>315</v>
      </c>
      <c r="G387" s="68">
        <v>45712</v>
      </c>
      <c r="H387" s="59">
        <v>45712</v>
      </c>
      <c r="I387" s="59">
        <v>45712</v>
      </c>
      <c r="J387" s="19"/>
      <c r="K387" s="19"/>
      <c r="L387" s="19"/>
      <c r="M387" s="73"/>
      <c r="N387" s="19"/>
      <c r="O387" s="38"/>
      <c r="P387" s="39"/>
      <c r="Q387" s="19"/>
      <c r="R387" s="19"/>
      <c r="S387" s="19"/>
      <c r="T387" s="19"/>
      <c r="U387" s="19"/>
      <c r="V387" s="19"/>
      <c r="W387" s="40"/>
      <c r="X387" s="19"/>
      <c r="Y387" s="39"/>
      <c r="Z387" s="19"/>
      <c r="AA387" s="19"/>
      <c r="AB387" s="19"/>
      <c r="AC387" s="19"/>
      <c r="AD387" s="19"/>
      <c r="AE387" s="19"/>
      <c r="AF387" s="40"/>
      <c r="AG387" s="41"/>
      <c r="AH387" s="41"/>
      <c r="AI387" s="41"/>
      <c r="AJ387" s="19"/>
      <c r="AK387" s="19">
        <v>8</v>
      </c>
      <c r="AL387" s="19"/>
      <c r="AM387" s="19"/>
      <c r="AN387" s="19"/>
      <c r="AO387" s="19"/>
      <c r="AP387" s="19"/>
      <c r="AQ387" s="19"/>
      <c r="AR387" s="40"/>
      <c r="AS387" s="19"/>
      <c r="AT387" s="19">
        <v>8</v>
      </c>
      <c r="AU387" s="19">
        <v>1</v>
      </c>
      <c r="AV387" s="19"/>
      <c r="AW387" s="19"/>
      <c r="AX387" s="19"/>
      <c r="AY387" s="19"/>
      <c r="AZ387" s="19"/>
      <c r="BA387" s="40"/>
      <c r="BB387" s="19"/>
      <c r="BC387" s="19">
        <v>16</v>
      </c>
      <c r="BD387" s="19"/>
      <c r="BE387" s="19"/>
      <c r="BF387" s="19"/>
      <c r="BG387" s="19"/>
      <c r="BH387" s="19"/>
      <c r="BI387" s="19"/>
      <c r="BJ387" s="40"/>
      <c r="BK387" s="19"/>
      <c r="BL387" s="19"/>
      <c r="BM387" s="19"/>
      <c r="BN387" s="19"/>
      <c r="BO387" s="19">
        <v>16</v>
      </c>
      <c r="BP387" s="19"/>
      <c r="BQ387" s="19">
        <v>16</v>
      </c>
      <c r="BR387" s="19"/>
      <c r="BS387" s="40"/>
      <c r="BT387" s="19"/>
      <c r="BU387" s="19">
        <v>8</v>
      </c>
      <c r="BV387" s="19"/>
      <c r="BW387" s="19"/>
      <c r="BX387" s="19">
        <v>24</v>
      </c>
      <c r="BY387" s="19"/>
      <c r="BZ387" s="19">
        <v>24</v>
      </c>
      <c r="CA387" s="19"/>
      <c r="CB387" s="40"/>
      <c r="CC387" s="19"/>
      <c r="CD387" s="19"/>
      <c r="CE387" s="19">
        <v>10</v>
      </c>
      <c r="CF387" s="19"/>
      <c r="CG387" s="19"/>
      <c r="CH387" s="19"/>
      <c r="CI387" s="19"/>
      <c r="CJ387" s="19"/>
      <c r="CK387" s="40"/>
      <c r="CL387" s="19"/>
      <c r="CM387" s="19"/>
      <c r="CN387" s="76">
        <v>23</v>
      </c>
      <c r="CO387" s="19"/>
      <c r="CP387" s="19"/>
      <c r="CQ387" s="19"/>
      <c r="CR387" s="19"/>
      <c r="CS387" s="19"/>
      <c r="CT387" s="40"/>
      <c r="CU387" s="19"/>
      <c r="CV387" s="19"/>
      <c r="CW387" s="39">
        <v>8</v>
      </c>
      <c r="CX387" s="19"/>
      <c r="CY387" s="19"/>
      <c r="CZ387" s="19"/>
      <c r="DA387" s="19"/>
      <c r="DB387" s="19"/>
      <c r="DC387" s="19"/>
      <c r="DD387" s="40"/>
      <c r="DE387" s="19"/>
      <c r="DF387" s="19"/>
      <c r="DG387" s="19"/>
      <c r="DH387" s="19"/>
      <c r="DI387" s="19"/>
      <c r="DJ387" s="19"/>
      <c r="DK387" s="19"/>
      <c r="DL387" s="19"/>
      <c r="DM387" s="40"/>
      <c r="DN387" s="19"/>
      <c r="DO387" s="19">
        <v>4</v>
      </c>
      <c r="DP387" s="19"/>
      <c r="DQ387" s="19"/>
      <c r="DR387" s="19"/>
      <c r="DS387" s="19"/>
      <c r="DT387" s="19"/>
      <c r="DU387" s="19"/>
      <c r="DV387" s="40"/>
      <c r="DW387" s="74">
        <f ca="1" t="shared" si="286"/>
        <v>4.32</v>
      </c>
      <c r="DX387" s="44">
        <f t="shared" si="269"/>
        <v>0</v>
      </c>
      <c r="DY387" s="44">
        <f ca="1" t="shared" si="270"/>
        <v>4.32</v>
      </c>
      <c r="DZ387" s="19">
        <f t="shared" si="271"/>
        <v>40</v>
      </c>
      <c r="EA387" s="19">
        <f t="shared" si="272"/>
        <v>40</v>
      </c>
      <c r="EB387" s="45">
        <f t="shared" si="273"/>
        <v>0</v>
      </c>
      <c r="EC387" s="46">
        <f t="shared" si="274"/>
        <v>0</v>
      </c>
      <c r="ED387" s="19">
        <f t="shared" si="285"/>
        <v>52</v>
      </c>
      <c r="EE387" s="19">
        <f t="shared" si="276"/>
        <v>34</v>
      </c>
      <c r="EF387" s="19">
        <f t="shared" si="277"/>
        <v>0</v>
      </c>
      <c r="EG387" s="19">
        <f t="shared" si="278"/>
        <v>0</v>
      </c>
    </row>
    <row r="388" customFormat="1" hidden="1" customHeight="1" spans="1:137">
      <c r="A388" s="32">
        <f t="shared" ref="A388:A393" si="287">ROW()-2</f>
        <v>386</v>
      </c>
      <c r="B388" s="31" t="s">
        <v>666</v>
      </c>
      <c r="C388" s="32" t="s">
        <v>52</v>
      </c>
      <c r="D388" s="33" t="s">
        <v>79</v>
      </c>
      <c r="E388" s="33" t="s">
        <v>667</v>
      </c>
      <c r="F388" s="33" t="s">
        <v>668</v>
      </c>
      <c r="G388" s="68">
        <v>45719</v>
      </c>
      <c r="H388" s="59">
        <v>45719</v>
      </c>
      <c r="I388" s="59">
        <v>45719</v>
      </c>
      <c r="J388" s="19"/>
      <c r="K388" s="19"/>
      <c r="L388" s="19"/>
      <c r="M388" s="73"/>
      <c r="N388" s="19"/>
      <c r="O388" s="38"/>
      <c r="P388" s="39"/>
      <c r="Q388" s="19"/>
      <c r="R388" s="19"/>
      <c r="S388" s="19"/>
      <c r="T388" s="19"/>
      <c r="U388" s="19"/>
      <c r="V388" s="19"/>
      <c r="W388" s="40"/>
      <c r="X388" s="19"/>
      <c r="Y388" s="39"/>
      <c r="Z388" s="19"/>
      <c r="AA388" s="19"/>
      <c r="AB388" s="19"/>
      <c r="AC388" s="19"/>
      <c r="AD388" s="19"/>
      <c r="AE388" s="19"/>
      <c r="AF388" s="40"/>
      <c r="AG388" s="41"/>
      <c r="AH388" s="41"/>
      <c r="AI388" s="41"/>
      <c r="AJ388" s="19"/>
      <c r="AK388" s="19"/>
      <c r="AL388" s="19"/>
      <c r="AM388" s="19"/>
      <c r="AN388" s="19"/>
      <c r="AO388" s="19"/>
      <c r="AP388" s="19"/>
      <c r="AQ388" s="19"/>
      <c r="AR388" s="40"/>
      <c r="AS388" s="19"/>
      <c r="AT388" s="19"/>
      <c r="AU388" s="19"/>
      <c r="AV388" s="19"/>
      <c r="AW388" s="19"/>
      <c r="AX388" s="19"/>
      <c r="AY388" s="19"/>
      <c r="AZ388" s="19"/>
      <c r="BA388" s="40"/>
      <c r="BB388" s="19"/>
      <c r="BC388" s="19"/>
      <c r="BD388" s="19"/>
      <c r="BE388" s="19"/>
      <c r="BF388" s="19"/>
      <c r="BG388" s="19"/>
      <c r="BH388" s="19"/>
      <c r="BI388" s="19"/>
      <c r="BJ388" s="40"/>
      <c r="BK388" s="19"/>
      <c r="BL388" s="19"/>
      <c r="BM388" s="19"/>
      <c r="BN388" s="19"/>
      <c r="BO388" s="19"/>
      <c r="BP388" s="19"/>
      <c r="BQ388" s="19"/>
      <c r="BR388" s="19"/>
      <c r="BS388" s="40"/>
      <c r="BT388" s="19"/>
      <c r="BU388" s="19"/>
      <c r="BV388" s="19"/>
      <c r="BW388" s="19"/>
      <c r="BX388" s="19"/>
      <c r="BY388" s="19"/>
      <c r="BZ388" s="19"/>
      <c r="CA388" s="19"/>
      <c r="CB388" s="40"/>
      <c r="CC388" s="19"/>
      <c r="CD388" s="19"/>
      <c r="CE388" s="19"/>
      <c r="CF388" s="19"/>
      <c r="CG388" s="19"/>
      <c r="CH388" s="19"/>
      <c r="CI388" s="19"/>
      <c r="CJ388" s="19"/>
      <c r="CK388" s="40"/>
      <c r="CL388" s="19">
        <v>0.5</v>
      </c>
      <c r="CM388" s="19"/>
      <c r="CN388" s="19"/>
      <c r="CO388" s="19"/>
      <c r="CP388" s="19"/>
      <c r="CQ388" s="19"/>
      <c r="CR388" s="19"/>
      <c r="CS388" s="19"/>
      <c r="CT388" s="40"/>
      <c r="CU388" s="19"/>
      <c r="CV388" s="19" t="s">
        <v>73</v>
      </c>
      <c r="CW388" s="19"/>
      <c r="CX388" s="19"/>
      <c r="CY388" s="19"/>
      <c r="CZ388" s="19"/>
      <c r="DA388" s="19"/>
      <c r="DB388" s="19"/>
      <c r="DC388" s="19"/>
      <c r="DD388" s="40"/>
      <c r="DE388" s="19"/>
      <c r="DF388" s="19"/>
      <c r="DG388" s="19"/>
      <c r="DH388" s="19"/>
      <c r="DI388" s="19"/>
      <c r="DJ388" s="19"/>
      <c r="DK388" s="19"/>
      <c r="DL388" s="19"/>
      <c r="DM388" s="40"/>
      <c r="DN388" s="19">
        <v>1.5</v>
      </c>
      <c r="DO388" s="19"/>
      <c r="DP388" s="19"/>
      <c r="DQ388" s="19"/>
      <c r="DR388" s="19"/>
      <c r="DS388" s="19"/>
      <c r="DT388" s="19"/>
      <c r="DU388" s="19"/>
      <c r="DV388" s="40"/>
      <c r="DW388" s="69">
        <f ca="1">ROUND((TODAY()-I388)/365*5,2)+4</f>
        <v>8.22</v>
      </c>
      <c r="DX388" s="44">
        <f t="shared" ref="DX388:DX401" si="288">-AI388+AJ388+AS388+BB388+BK388+BT388+CC388+CL388+CV388+DE388+DN388</f>
        <v>2.5</v>
      </c>
      <c r="DY388" s="44">
        <f ca="1" t="shared" ref="DY388:DY401" si="289">DW388-DX388</f>
        <v>5.72</v>
      </c>
      <c r="DZ388" s="19">
        <f t="shared" ref="DZ388:DZ401" si="290">T388+U388+AC388+AD388+AO388+AP388+AX388+AY388++BG388+BH388+BP388+BQ388+BY388+BZ388+CH388+CI388+CQ388+CR388+DA388+DB388+DJ388+DK388+DS388+DT388</f>
        <v>0</v>
      </c>
      <c r="EA388" s="19">
        <f t="shared" ref="EA388:EA401" si="291">S388+AB388+AN388+AW388+BF388+BO388+BX388+CG388+CP388+CZ388+DI388+DR388</f>
        <v>0</v>
      </c>
      <c r="EB388" s="45">
        <f t="shared" ref="EB388:EB401" si="292">J388+U388-S388+AD388-AB388+AP388-AN388+AY388-AW388+BH388-BF388+BQ388-BO388+BZ388-BX388+CI388-CG388+CR388-CP388+DB388-CZ388+DK388-DI388+DT388-DR388-CU388</f>
        <v>0</v>
      </c>
      <c r="EC388" s="46">
        <f t="shared" ref="EC388:EC401" si="293">T388+AC388+AO388+BG388+BP388+BY388+CH388+CQ388+DA388+DA388+DJ388+DS388</f>
        <v>0</v>
      </c>
      <c r="ED388" s="19">
        <f t="shared" ref="ED388:ED401" si="294">O388+Y388+AK388+AT388+BC388+BL388+BU388+CD388+CM388+CW388+DF388+DO388</f>
        <v>0</v>
      </c>
      <c r="EE388" s="19">
        <f t="shared" ref="EE388:EE401" si="295">Q388+Z388+AL388+AU388+BD388+BM388+BV388+CE388+CN388+CX388+DG388+DP388</f>
        <v>0</v>
      </c>
      <c r="EF388" s="19">
        <f t="shared" ref="EF388:EF401" si="296">R388+AA388+AM388+AV388+BE388+BN388+BW388+CF388+CO388+CY388+DH388+DQ388</f>
        <v>0</v>
      </c>
      <c r="EG388" s="19">
        <f t="shared" ref="EG388:EG401" si="297">V388+AE388+AQ388+AZ388+BI388+BR388+CA388+CJ388+CS388+DC388+DL388+DU388</f>
        <v>0</v>
      </c>
    </row>
    <row r="389" customFormat="1" hidden="1" customHeight="1" spans="1:137">
      <c r="A389" s="32">
        <f t="shared" si="287"/>
        <v>387</v>
      </c>
      <c r="B389" s="31" t="s">
        <v>669</v>
      </c>
      <c r="C389" s="32" t="s">
        <v>52</v>
      </c>
      <c r="D389" s="33" t="s">
        <v>237</v>
      </c>
      <c r="E389" s="33" t="s">
        <v>238</v>
      </c>
      <c r="F389" s="33" t="s">
        <v>315</v>
      </c>
      <c r="G389" s="68">
        <v>45719</v>
      </c>
      <c r="H389" s="59">
        <v>45719</v>
      </c>
      <c r="I389" s="59">
        <v>45719</v>
      </c>
      <c r="J389" s="19"/>
      <c r="K389" s="19"/>
      <c r="L389" s="19"/>
      <c r="M389" s="73"/>
      <c r="N389" s="19"/>
      <c r="O389" s="38"/>
      <c r="P389" s="39"/>
      <c r="Q389" s="19"/>
      <c r="R389" s="19"/>
      <c r="S389" s="19"/>
      <c r="T389" s="19"/>
      <c r="U389" s="19"/>
      <c r="V389" s="19"/>
      <c r="W389" s="40"/>
      <c r="X389" s="19"/>
      <c r="Y389" s="39"/>
      <c r="Z389" s="19"/>
      <c r="AA389" s="19"/>
      <c r="AB389" s="19"/>
      <c r="AC389" s="19"/>
      <c r="AD389" s="19"/>
      <c r="AE389" s="19"/>
      <c r="AF389" s="40"/>
      <c r="AG389" s="41"/>
      <c r="AH389" s="41"/>
      <c r="AI389" s="41"/>
      <c r="AJ389" s="19"/>
      <c r="AK389" s="19"/>
      <c r="AL389" s="19"/>
      <c r="AM389" s="19"/>
      <c r="AN389" s="19"/>
      <c r="AO389" s="19"/>
      <c r="AP389" s="19"/>
      <c r="AQ389" s="19"/>
      <c r="AR389" s="40"/>
      <c r="AS389" s="19"/>
      <c r="AT389" s="19"/>
      <c r="AU389" s="19"/>
      <c r="AV389" s="19"/>
      <c r="AW389" s="19">
        <v>8</v>
      </c>
      <c r="AX389" s="19"/>
      <c r="AY389" s="19">
        <v>8</v>
      </c>
      <c r="AZ389" s="19"/>
      <c r="BA389" s="40"/>
      <c r="BB389" s="19">
        <v>1.5</v>
      </c>
      <c r="BC389" s="19"/>
      <c r="BD389" s="19"/>
      <c r="BE389" s="19"/>
      <c r="BF389" s="19"/>
      <c r="BG389" s="19"/>
      <c r="BH389" s="19"/>
      <c r="BI389" s="19"/>
      <c r="BJ389" s="40"/>
      <c r="BK389" s="19"/>
      <c r="BL389" s="19"/>
      <c r="BM389" s="19"/>
      <c r="BN389" s="19"/>
      <c r="BO389" s="19"/>
      <c r="BP389" s="19"/>
      <c r="BQ389" s="19"/>
      <c r="BR389" s="19"/>
      <c r="BS389" s="40"/>
      <c r="BT389" s="19">
        <v>1</v>
      </c>
      <c r="BU389" s="19"/>
      <c r="BV389" s="19"/>
      <c r="BW389" s="19"/>
      <c r="BX389" s="19">
        <v>8</v>
      </c>
      <c r="BY389" s="19"/>
      <c r="BZ389" s="19">
        <v>8</v>
      </c>
      <c r="CA389" s="19"/>
      <c r="CB389" s="40"/>
      <c r="CC389" s="19"/>
      <c r="CD389" s="19"/>
      <c r="CE389" s="19">
        <v>1</v>
      </c>
      <c r="CF389" s="19"/>
      <c r="CG389" s="19">
        <v>8</v>
      </c>
      <c r="CH389" s="19"/>
      <c r="CI389" s="19">
        <v>8</v>
      </c>
      <c r="CJ389" s="19"/>
      <c r="CK389" s="40"/>
      <c r="CL389" s="19"/>
      <c r="CM389" s="19"/>
      <c r="CN389" s="19"/>
      <c r="CO389" s="19"/>
      <c r="CP389" s="19"/>
      <c r="CQ389" s="19"/>
      <c r="CR389" s="19"/>
      <c r="CS389" s="19"/>
      <c r="CT389" s="40"/>
      <c r="CU389" s="19"/>
      <c r="CV389" s="19"/>
      <c r="CW389" s="19"/>
      <c r="CX389" s="19"/>
      <c r="CY389" s="19"/>
      <c r="CZ389" s="19"/>
      <c r="DA389" s="19"/>
      <c r="DB389" s="19"/>
      <c r="DC389" s="19"/>
      <c r="DD389" s="40"/>
      <c r="DE389" s="19"/>
      <c r="DF389" s="19"/>
      <c r="DG389" s="19"/>
      <c r="DH389" s="19"/>
      <c r="DI389" s="19">
        <v>8</v>
      </c>
      <c r="DJ389" s="19"/>
      <c r="DK389" s="19">
        <v>8</v>
      </c>
      <c r="DL389" s="19"/>
      <c r="DM389" s="40"/>
      <c r="DN389" s="19"/>
      <c r="DO389" s="19"/>
      <c r="DP389" s="19"/>
      <c r="DQ389" s="19"/>
      <c r="DR389" s="19">
        <v>8</v>
      </c>
      <c r="DS389" s="19"/>
      <c r="DT389" s="19">
        <v>8</v>
      </c>
      <c r="DU389" s="19"/>
      <c r="DV389" s="40"/>
      <c r="DW389" s="74">
        <f ca="1">ROUND((TODAY()-I389)/365*5,2)</f>
        <v>4.22</v>
      </c>
      <c r="DX389" s="44">
        <f t="shared" si="288"/>
        <v>2.5</v>
      </c>
      <c r="DY389" s="44">
        <f ca="1" t="shared" si="289"/>
        <v>1.72</v>
      </c>
      <c r="DZ389" s="19">
        <f t="shared" si="290"/>
        <v>40</v>
      </c>
      <c r="EA389" s="19">
        <f t="shared" si="291"/>
        <v>40</v>
      </c>
      <c r="EB389" s="45">
        <f t="shared" si="292"/>
        <v>0</v>
      </c>
      <c r="EC389" s="46">
        <f t="shared" si="293"/>
        <v>0</v>
      </c>
      <c r="ED389" s="19">
        <f t="shared" si="294"/>
        <v>0</v>
      </c>
      <c r="EE389" s="19">
        <f t="shared" si="295"/>
        <v>1</v>
      </c>
      <c r="EF389" s="19">
        <f t="shared" si="296"/>
        <v>0</v>
      </c>
      <c r="EG389" s="19">
        <f t="shared" si="297"/>
        <v>0</v>
      </c>
    </row>
    <row r="390" customFormat="1" hidden="1" customHeight="1" spans="1:137">
      <c r="A390" s="32">
        <f t="shared" si="287"/>
        <v>388</v>
      </c>
      <c r="B390" s="31" t="s">
        <v>670</v>
      </c>
      <c r="C390" s="32" t="s">
        <v>391</v>
      </c>
      <c r="D390" s="33" t="s">
        <v>392</v>
      </c>
      <c r="E390" s="33" t="s">
        <v>54</v>
      </c>
      <c r="F390" s="33" t="s">
        <v>355</v>
      </c>
      <c r="G390" s="68">
        <v>45719</v>
      </c>
      <c r="H390" s="59">
        <v>45719</v>
      </c>
      <c r="I390" s="59">
        <v>45719</v>
      </c>
      <c r="J390" s="19"/>
      <c r="K390" s="19"/>
      <c r="L390" s="19"/>
      <c r="M390" s="73"/>
      <c r="N390" s="19"/>
      <c r="O390" s="38"/>
      <c r="P390" s="39"/>
      <c r="Q390" s="19"/>
      <c r="R390" s="19"/>
      <c r="S390" s="19"/>
      <c r="T390" s="19"/>
      <c r="U390" s="19"/>
      <c r="V390" s="19"/>
      <c r="W390" s="40"/>
      <c r="X390" s="19"/>
      <c r="Y390" s="39"/>
      <c r="Z390" s="19"/>
      <c r="AA390" s="19"/>
      <c r="AB390" s="19"/>
      <c r="AC390" s="19"/>
      <c r="AD390" s="19"/>
      <c r="AE390" s="19"/>
      <c r="AF390" s="40"/>
      <c r="AG390" s="41"/>
      <c r="AH390" s="41"/>
      <c r="AI390" s="41"/>
      <c r="AJ390" s="19"/>
      <c r="AK390" s="19"/>
      <c r="AL390" s="19"/>
      <c r="AM390" s="19"/>
      <c r="AN390" s="19"/>
      <c r="AO390" s="19"/>
      <c r="AP390" s="19"/>
      <c r="AQ390" s="19"/>
      <c r="AR390" s="40"/>
      <c r="AS390" s="19"/>
      <c r="AT390" s="19"/>
      <c r="AU390" s="19"/>
      <c r="AV390" s="19"/>
      <c r="AW390" s="19"/>
      <c r="AX390" s="19"/>
      <c r="AY390" s="19"/>
      <c r="AZ390" s="19"/>
      <c r="BA390" s="40"/>
      <c r="BB390" s="19"/>
      <c r="BC390" s="19">
        <v>8</v>
      </c>
      <c r="BD390" s="19"/>
      <c r="BE390" s="19"/>
      <c r="BF390" s="19"/>
      <c r="BG390" s="19"/>
      <c r="BH390" s="19"/>
      <c r="BI390" s="19"/>
      <c r="BJ390" s="40"/>
      <c r="BK390" s="19"/>
      <c r="BL390" s="19"/>
      <c r="BM390" s="19"/>
      <c r="BN390" s="19"/>
      <c r="BO390" s="19"/>
      <c r="BP390" s="19"/>
      <c r="BQ390" s="19"/>
      <c r="BR390" s="19"/>
      <c r="BS390" s="40"/>
      <c r="BT390" s="19"/>
      <c r="BU390" s="19"/>
      <c r="BV390" s="19"/>
      <c r="BW390" s="19"/>
      <c r="BX390" s="19"/>
      <c r="BY390" s="19"/>
      <c r="BZ390" s="19"/>
      <c r="CA390" s="19"/>
      <c r="CB390" s="40"/>
      <c r="CC390" s="19"/>
      <c r="CD390" s="19"/>
      <c r="CE390" s="19"/>
      <c r="CF390" s="19"/>
      <c r="CG390" s="19"/>
      <c r="CH390" s="19"/>
      <c r="CI390" s="19"/>
      <c r="CJ390" s="19"/>
      <c r="CK390" s="40"/>
      <c r="CL390" s="19"/>
      <c r="CM390" s="19">
        <v>4</v>
      </c>
      <c r="CN390" s="19"/>
      <c r="CO390" s="19"/>
      <c r="CP390" s="19"/>
      <c r="CQ390" s="19"/>
      <c r="CR390" s="19"/>
      <c r="CS390" s="19"/>
      <c r="CT390" s="40"/>
      <c r="CU390" s="19"/>
      <c r="CV390" s="19"/>
      <c r="CW390" s="19"/>
      <c r="CX390" s="19"/>
      <c r="CY390" s="19"/>
      <c r="CZ390" s="19"/>
      <c r="DA390" s="19"/>
      <c r="DB390" s="19"/>
      <c r="DC390" s="19"/>
      <c r="DD390" s="40"/>
      <c r="DE390" s="19">
        <v>4</v>
      </c>
      <c r="DF390" s="19">
        <v>12</v>
      </c>
      <c r="DG390" s="19"/>
      <c r="DH390" s="19"/>
      <c r="DI390" s="19"/>
      <c r="DJ390" s="19"/>
      <c r="DK390" s="19"/>
      <c r="DL390" s="19"/>
      <c r="DM390" s="40"/>
      <c r="DN390" s="19"/>
      <c r="DO390" s="19">
        <v>4</v>
      </c>
      <c r="DP390" s="19"/>
      <c r="DQ390" s="19"/>
      <c r="DR390" s="19"/>
      <c r="DS390" s="19"/>
      <c r="DT390" s="19"/>
      <c r="DU390" s="19"/>
      <c r="DV390" s="40"/>
      <c r="DW390" s="74">
        <f ca="1">ROUND((TODAY()-I390)/365*5,2)</f>
        <v>4.22</v>
      </c>
      <c r="DX390" s="44">
        <f t="shared" si="288"/>
        <v>4</v>
      </c>
      <c r="DY390" s="44">
        <f ca="1" t="shared" si="289"/>
        <v>0.22</v>
      </c>
      <c r="DZ390" s="19">
        <f t="shared" si="290"/>
        <v>0</v>
      </c>
      <c r="EA390" s="19">
        <f t="shared" si="291"/>
        <v>0</v>
      </c>
      <c r="EB390" s="45">
        <f t="shared" si="292"/>
        <v>0</v>
      </c>
      <c r="EC390" s="46">
        <f t="shared" si="293"/>
        <v>0</v>
      </c>
      <c r="ED390" s="19">
        <f t="shared" si="294"/>
        <v>28</v>
      </c>
      <c r="EE390" s="19">
        <f t="shared" si="295"/>
        <v>0</v>
      </c>
      <c r="EF390" s="19">
        <f t="shared" si="296"/>
        <v>0</v>
      </c>
      <c r="EG390" s="19">
        <f t="shared" si="297"/>
        <v>0</v>
      </c>
    </row>
    <row r="391" customFormat="1" hidden="1" customHeight="1" spans="1:137">
      <c r="A391" s="32">
        <f t="shared" ref="A391:A429" si="298">ROW()-2</f>
        <v>389</v>
      </c>
      <c r="B391" s="31" t="s">
        <v>671</v>
      </c>
      <c r="C391" s="32" t="s">
        <v>386</v>
      </c>
      <c r="D391" s="33" t="s">
        <v>387</v>
      </c>
      <c r="E391" s="33" t="s">
        <v>54</v>
      </c>
      <c r="F391" s="33" t="s">
        <v>315</v>
      </c>
      <c r="G391" s="68">
        <v>45719</v>
      </c>
      <c r="H391" s="59">
        <v>45719</v>
      </c>
      <c r="I391" s="59">
        <v>45719</v>
      </c>
      <c r="J391" s="19"/>
      <c r="K391" s="19"/>
      <c r="L391" s="19"/>
      <c r="M391" s="73"/>
      <c r="N391" s="19"/>
      <c r="O391" s="38"/>
      <c r="P391" s="39"/>
      <c r="Q391" s="19"/>
      <c r="R391" s="19"/>
      <c r="S391" s="19"/>
      <c r="T391" s="19"/>
      <c r="U391" s="19"/>
      <c r="V391" s="19"/>
      <c r="W391" s="40"/>
      <c r="X391" s="19"/>
      <c r="Y391" s="39"/>
      <c r="Z391" s="19"/>
      <c r="AA391" s="19"/>
      <c r="AB391" s="19"/>
      <c r="AC391" s="19"/>
      <c r="AD391" s="19"/>
      <c r="AE391" s="19"/>
      <c r="AF391" s="40"/>
      <c r="AG391" s="41"/>
      <c r="AH391" s="41"/>
      <c r="AI391" s="41"/>
      <c r="AJ391" s="19"/>
      <c r="AK391" s="19"/>
      <c r="AL391" s="19"/>
      <c r="AM391" s="19"/>
      <c r="AN391" s="19"/>
      <c r="AO391" s="19"/>
      <c r="AP391" s="19"/>
      <c r="AQ391" s="19"/>
      <c r="AR391" s="40"/>
      <c r="AS391" s="19"/>
      <c r="AT391" s="19">
        <v>4.5</v>
      </c>
      <c r="AU391" s="19"/>
      <c r="AV391" s="19"/>
      <c r="AW391" s="19"/>
      <c r="AX391" s="19"/>
      <c r="AY391" s="19"/>
      <c r="AZ391" s="19"/>
      <c r="BA391" s="40"/>
      <c r="BB391" s="19"/>
      <c r="BC391" s="19"/>
      <c r="BD391" s="19"/>
      <c r="BE391" s="19"/>
      <c r="BF391" s="19"/>
      <c r="BG391" s="19"/>
      <c r="BH391" s="19"/>
      <c r="BI391" s="19"/>
      <c r="BJ391" s="40"/>
      <c r="BK391" s="19">
        <v>1</v>
      </c>
      <c r="BL391" s="19"/>
      <c r="BM391" s="19"/>
      <c r="BN391" s="19"/>
      <c r="BO391" s="19"/>
      <c r="BP391" s="19"/>
      <c r="BQ391" s="19"/>
      <c r="BR391" s="19"/>
      <c r="BS391" s="40"/>
      <c r="BT391" s="19">
        <v>0.5</v>
      </c>
      <c r="BU391" s="19"/>
      <c r="BV391" s="19"/>
      <c r="BW391" s="19"/>
      <c r="BX391" s="19"/>
      <c r="BY391" s="19"/>
      <c r="BZ391" s="19"/>
      <c r="CA391" s="19"/>
      <c r="CB391" s="40"/>
      <c r="CC391" s="19">
        <v>1</v>
      </c>
      <c r="CD391" s="19"/>
      <c r="CE391" s="19"/>
      <c r="CF391" s="19"/>
      <c r="CG391" s="19"/>
      <c r="CH391" s="19"/>
      <c r="CI391" s="19"/>
      <c r="CJ391" s="19"/>
      <c r="CK391" s="40"/>
      <c r="CL391" s="19">
        <v>1</v>
      </c>
      <c r="CM391" s="19"/>
      <c r="CN391" s="19"/>
      <c r="CO391" s="19"/>
      <c r="CP391" s="19"/>
      <c r="CQ391" s="19"/>
      <c r="CR391" s="19"/>
      <c r="CS391" s="19"/>
      <c r="CT391" s="40"/>
      <c r="CU391" s="19"/>
      <c r="CV391" s="19" t="s">
        <v>73</v>
      </c>
      <c r="CW391" s="19"/>
      <c r="CX391" s="19"/>
      <c r="CY391" s="19"/>
      <c r="CZ391" s="19"/>
      <c r="DA391" s="19"/>
      <c r="DB391" s="19"/>
      <c r="DC391" s="19"/>
      <c r="DD391" s="40"/>
      <c r="DE391" s="19"/>
      <c r="DF391" s="19">
        <v>8</v>
      </c>
      <c r="DG391" s="19"/>
      <c r="DH391" s="19"/>
      <c r="DI391" s="19"/>
      <c r="DJ391" s="19"/>
      <c r="DK391" s="19"/>
      <c r="DL391" s="19"/>
      <c r="DM391" s="40"/>
      <c r="DN391" s="19"/>
      <c r="DO391" s="19">
        <v>4</v>
      </c>
      <c r="DP391" s="19"/>
      <c r="DQ391" s="19"/>
      <c r="DR391" s="19"/>
      <c r="DS391" s="19"/>
      <c r="DT391" s="19"/>
      <c r="DU391" s="19"/>
      <c r="DV391" s="40"/>
      <c r="DW391" s="74">
        <f ca="1" t="shared" ref="DW391:DW398" si="299">ROUND((TODAY()-I391)/365*5,2)</f>
        <v>4.22</v>
      </c>
      <c r="DX391" s="44">
        <f t="shared" si="288"/>
        <v>4</v>
      </c>
      <c r="DY391" s="44">
        <f ca="1" t="shared" si="289"/>
        <v>0.22</v>
      </c>
      <c r="DZ391" s="19">
        <f t="shared" si="290"/>
        <v>0</v>
      </c>
      <c r="EA391" s="19">
        <f t="shared" si="291"/>
        <v>0</v>
      </c>
      <c r="EB391" s="45">
        <f t="shared" si="292"/>
        <v>0</v>
      </c>
      <c r="EC391" s="46">
        <f t="shared" si="293"/>
        <v>0</v>
      </c>
      <c r="ED391" s="19">
        <f t="shared" si="294"/>
        <v>16.5</v>
      </c>
      <c r="EE391" s="19">
        <f t="shared" si="295"/>
        <v>0</v>
      </c>
      <c r="EF391" s="19">
        <f t="shared" si="296"/>
        <v>0</v>
      </c>
      <c r="EG391" s="19">
        <f t="shared" si="297"/>
        <v>0</v>
      </c>
    </row>
    <row r="392" customFormat="1" customHeight="1" spans="1:137">
      <c r="A392" s="32">
        <f t="shared" si="298"/>
        <v>390</v>
      </c>
      <c r="B392" s="31" t="s">
        <v>672</v>
      </c>
      <c r="C392" s="32" t="s">
        <v>300</v>
      </c>
      <c r="D392" s="33" t="s">
        <v>289</v>
      </c>
      <c r="E392" s="33" t="s">
        <v>301</v>
      </c>
      <c r="F392" s="33" t="s">
        <v>298</v>
      </c>
      <c r="G392" s="68">
        <v>45719</v>
      </c>
      <c r="H392" s="59">
        <v>45719</v>
      </c>
      <c r="I392" s="59">
        <v>45719</v>
      </c>
      <c r="J392" s="19"/>
      <c r="K392" s="19"/>
      <c r="L392" s="19"/>
      <c r="M392" s="73"/>
      <c r="N392" s="19"/>
      <c r="O392" s="38"/>
      <c r="P392" s="39"/>
      <c r="Q392" s="19"/>
      <c r="R392" s="19"/>
      <c r="S392" s="19"/>
      <c r="T392" s="19"/>
      <c r="U392" s="19"/>
      <c r="V392" s="19"/>
      <c r="W392" s="40"/>
      <c r="X392" s="19"/>
      <c r="Y392" s="39"/>
      <c r="Z392" s="19"/>
      <c r="AA392" s="19"/>
      <c r="AB392" s="19"/>
      <c r="AC392" s="19"/>
      <c r="AD392" s="19"/>
      <c r="AE392" s="19"/>
      <c r="AF392" s="40"/>
      <c r="AG392" s="41"/>
      <c r="AH392" s="41"/>
      <c r="AI392" s="41"/>
      <c r="AJ392" s="19"/>
      <c r="AK392" s="19"/>
      <c r="AL392" s="19"/>
      <c r="AM392" s="19"/>
      <c r="AN392" s="19"/>
      <c r="AO392" s="19"/>
      <c r="AP392" s="19"/>
      <c r="AQ392" s="19"/>
      <c r="AR392" s="40"/>
      <c r="AS392" s="19"/>
      <c r="AT392" s="19"/>
      <c r="AU392" s="19"/>
      <c r="AV392" s="19"/>
      <c r="AW392" s="19"/>
      <c r="AX392" s="19"/>
      <c r="AY392" s="19"/>
      <c r="AZ392" s="19"/>
      <c r="BA392" s="40"/>
      <c r="BB392" s="19"/>
      <c r="BC392" s="19"/>
      <c r="BD392" s="19"/>
      <c r="BE392" s="19"/>
      <c r="BF392" s="19"/>
      <c r="BG392" s="19"/>
      <c r="BH392" s="19"/>
      <c r="BI392" s="19"/>
      <c r="BJ392" s="40"/>
      <c r="BK392" s="19"/>
      <c r="BL392" s="19"/>
      <c r="BM392" s="19"/>
      <c r="BN392" s="19"/>
      <c r="BO392" s="19"/>
      <c r="BP392" s="19"/>
      <c r="BQ392" s="19"/>
      <c r="BR392" s="19"/>
      <c r="BS392" s="40"/>
      <c r="BT392" s="19"/>
      <c r="BU392" s="19"/>
      <c r="BV392" s="39">
        <v>0.5</v>
      </c>
      <c r="BW392" s="19"/>
      <c r="BX392" s="19"/>
      <c r="BY392" s="19"/>
      <c r="BZ392" s="19"/>
      <c r="CA392" s="19"/>
      <c r="CB392" s="40"/>
      <c r="CC392" s="19"/>
      <c r="CD392" s="19"/>
      <c r="CE392" s="19"/>
      <c r="CF392" s="19"/>
      <c r="CG392" s="19"/>
      <c r="CH392" s="19"/>
      <c r="CI392" s="19"/>
      <c r="CJ392" s="19"/>
      <c r="CK392" s="40"/>
      <c r="CL392" s="19">
        <v>1.5</v>
      </c>
      <c r="CM392" s="19"/>
      <c r="CN392" s="19"/>
      <c r="CO392" s="19"/>
      <c r="CP392" s="19"/>
      <c r="CQ392" s="19"/>
      <c r="CR392" s="19"/>
      <c r="CS392" s="19"/>
      <c r="CT392" s="40"/>
      <c r="CU392" s="19"/>
      <c r="CV392" s="19"/>
      <c r="CW392" s="19"/>
      <c r="CX392" s="19"/>
      <c r="CY392" s="19"/>
      <c r="CZ392" s="19"/>
      <c r="DA392" s="19"/>
      <c r="DB392" s="19"/>
      <c r="DC392" s="19"/>
      <c r="DD392" s="40"/>
      <c r="DE392" s="19"/>
      <c r="DF392" s="19"/>
      <c r="DG392" s="19"/>
      <c r="DH392" s="19"/>
      <c r="DI392" s="19"/>
      <c r="DJ392" s="19"/>
      <c r="DK392" s="19"/>
      <c r="DL392" s="19"/>
      <c r="DM392" s="40"/>
      <c r="DN392" s="19">
        <v>1</v>
      </c>
      <c r="DO392" s="19"/>
      <c r="DP392" s="19"/>
      <c r="DQ392" s="19"/>
      <c r="DR392" s="19"/>
      <c r="DS392" s="19"/>
      <c r="DT392" s="19"/>
      <c r="DU392" s="19"/>
      <c r="DV392" s="40"/>
      <c r="DW392" s="74">
        <f ca="1" t="shared" si="299"/>
        <v>4.22</v>
      </c>
      <c r="DX392" s="44">
        <f t="shared" si="288"/>
        <v>2.5</v>
      </c>
      <c r="DY392" s="44">
        <f ca="1" t="shared" si="289"/>
        <v>1.72</v>
      </c>
      <c r="DZ392" s="19">
        <f t="shared" si="290"/>
        <v>0</v>
      </c>
      <c r="EA392" s="19">
        <f t="shared" si="291"/>
        <v>0</v>
      </c>
      <c r="EB392" s="45">
        <f t="shared" si="292"/>
        <v>0</v>
      </c>
      <c r="EC392" s="46">
        <f t="shared" si="293"/>
        <v>0</v>
      </c>
      <c r="ED392" s="19">
        <f t="shared" si="294"/>
        <v>0</v>
      </c>
      <c r="EE392" s="19">
        <f t="shared" si="295"/>
        <v>0.5</v>
      </c>
      <c r="EF392" s="19">
        <f t="shared" si="296"/>
        <v>0</v>
      </c>
      <c r="EG392" s="19">
        <f t="shared" si="297"/>
        <v>0</v>
      </c>
    </row>
    <row r="393" customFormat="1" customHeight="1" spans="1:137">
      <c r="A393" s="32">
        <f t="shared" si="298"/>
        <v>391</v>
      </c>
      <c r="B393" s="31" t="s">
        <v>673</v>
      </c>
      <c r="C393" s="32" t="s">
        <v>286</v>
      </c>
      <c r="D393" s="33" t="s">
        <v>312</v>
      </c>
      <c r="E393" s="33" t="s">
        <v>54</v>
      </c>
      <c r="F393" s="33" t="s">
        <v>315</v>
      </c>
      <c r="G393" s="68">
        <v>45719</v>
      </c>
      <c r="H393" s="59">
        <v>45719</v>
      </c>
      <c r="I393" s="59">
        <v>45719</v>
      </c>
      <c r="J393" s="19"/>
      <c r="K393" s="19"/>
      <c r="L393" s="19"/>
      <c r="M393" s="73"/>
      <c r="N393" s="19"/>
      <c r="O393" s="38"/>
      <c r="P393" s="39"/>
      <c r="Q393" s="19"/>
      <c r="R393" s="19"/>
      <c r="S393" s="19"/>
      <c r="T393" s="19"/>
      <c r="U393" s="19"/>
      <c r="V393" s="19"/>
      <c r="W393" s="40"/>
      <c r="X393" s="19"/>
      <c r="Y393" s="39"/>
      <c r="Z393" s="19"/>
      <c r="AA393" s="19"/>
      <c r="AB393" s="19"/>
      <c r="AC393" s="19"/>
      <c r="AD393" s="19"/>
      <c r="AE393" s="19"/>
      <c r="AF393" s="40"/>
      <c r="AG393" s="41"/>
      <c r="AH393" s="41"/>
      <c r="AI393" s="41"/>
      <c r="AJ393" s="19"/>
      <c r="AK393" s="19"/>
      <c r="AL393" s="19"/>
      <c r="AM393" s="19"/>
      <c r="AN393" s="19"/>
      <c r="AO393" s="19"/>
      <c r="AP393" s="19"/>
      <c r="AQ393" s="19"/>
      <c r="AR393" s="40"/>
      <c r="AS393" s="19"/>
      <c r="AT393" s="19"/>
      <c r="AU393" s="19"/>
      <c r="AV393" s="19"/>
      <c r="AW393" s="19"/>
      <c r="AX393" s="19"/>
      <c r="AY393" s="19"/>
      <c r="AZ393" s="19"/>
      <c r="BA393" s="40"/>
      <c r="BB393" s="19">
        <v>1</v>
      </c>
      <c r="BC393" s="19"/>
      <c r="BD393" s="19"/>
      <c r="BE393" s="19"/>
      <c r="BF393" s="19"/>
      <c r="BG393" s="19"/>
      <c r="BH393" s="19">
        <v>3</v>
      </c>
      <c r="BI393" s="19"/>
      <c r="BJ393" s="40"/>
      <c r="BK393" s="19"/>
      <c r="BL393" s="19"/>
      <c r="BM393" s="19"/>
      <c r="BN393" s="19"/>
      <c r="BO393" s="19"/>
      <c r="BP393" s="19"/>
      <c r="BQ393" s="19"/>
      <c r="BR393" s="19"/>
      <c r="BS393" s="40"/>
      <c r="BT393" s="19"/>
      <c r="BU393" s="19"/>
      <c r="BV393" s="19"/>
      <c r="BW393" s="19"/>
      <c r="BX393" s="19"/>
      <c r="BY393" s="19"/>
      <c r="BZ393" s="19"/>
      <c r="CA393" s="19"/>
      <c r="CB393" s="40"/>
      <c r="CC393" s="19">
        <v>1</v>
      </c>
      <c r="CD393" s="19"/>
      <c r="CE393" s="19"/>
      <c r="CF393" s="19"/>
      <c r="CG393" s="19"/>
      <c r="CH393" s="19"/>
      <c r="CI393" s="19"/>
      <c r="CJ393" s="19"/>
      <c r="CK393" s="40"/>
      <c r="CL393" s="19">
        <v>2</v>
      </c>
      <c r="CM393" s="19"/>
      <c r="CN393" s="19"/>
      <c r="CO393" s="19"/>
      <c r="CP393" s="19"/>
      <c r="CQ393" s="19"/>
      <c r="CR393" s="19"/>
      <c r="CS393" s="19"/>
      <c r="CT393" s="40"/>
      <c r="CU393" s="19"/>
      <c r="CV393" s="19"/>
      <c r="CW393" s="19"/>
      <c r="CX393" s="19"/>
      <c r="CY393" s="19"/>
      <c r="CZ393" s="19" t="s">
        <v>60</v>
      </c>
      <c r="DA393" s="19"/>
      <c r="DB393" s="19">
        <v>8</v>
      </c>
      <c r="DC393" s="19"/>
      <c r="DD393" s="40"/>
      <c r="DE393" s="19"/>
      <c r="DF393" s="19"/>
      <c r="DG393" s="19"/>
      <c r="DH393" s="19"/>
      <c r="DI393" s="19"/>
      <c r="DJ393" s="19"/>
      <c r="DK393" s="19"/>
      <c r="DL393" s="19"/>
      <c r="DM393" s="40"/>
      <c r="DN393" s="19"/>
      <c r="DO393" s="19"/>
      <c r="DP393" s="19"/>
      <c r="DQ393" s="19"/>
      <c r="DR393" s="19"/>
      <c r="DS393" s="19"/>
      <c r="DT393" s="19"/>
      <c r="DU393" s="19"/>
      <c r="DV393" s="40"/>
      <c r="DW393" s="74">
        <f ca="1" t="shared" si="299"/>
        <v>4.22</v>
      </c>
      <c r="DX393" s="44">
        <f t="shared" si="288"/>
        <v>4</v>
      </c>
      <c r="DY393" s="44">
        <f ca="1" t="shared" si="289"/>
        <v>0.22</v>
      </c>
      <c r="DZ393" s="19">
        <f t="shared" si="290"/>
        <v>11</v>
      </c>
      <c r="EA393" s="19">
        <f t="shared" si="291"/>
        <v>8</v>
      </c>
      <c r="EB393" s="45">
        <f t="shared" si="292"/>
        <v>3</v>
      </c>
      <c r="EC393" s="46">
        <f t="shared" si="293"/>
        <v>0</v>
      </c>
      <c r="ED393" s="19">
        <f t="shared" si="294"/>
        <v>0</v>
      </c>
      <c r="EE393" s="19">
        <f t="shared" si="295"/>
        <v>0</v>
      </c>
      <c r="EF393" s="19">
        <f t="shared" si="296"/>
        <v>0</v>
      </c>
      <c r="EG393" s="19">
        <f t="shared" si="297"/>
        <v>0</v>
      </c>
    </row>
    <row r="394" customFormat="1" customHeight="1" spans="1:137">
      <c r="A394" s="32">
        <f t="shared" si="298"/>
        <v>392</v>
      </c>
      <c r="B394" s="31" t="s">
        <v>674</v>
      </c>
      <c r="C394" s="32" t="s">
        <v>286</v>
      </c>
      <c r="D394" s="33" t="s">
        <v>305</v>
      </c>
      <c r="E394" s="33" t="s">
        <v>578</v>
      </c>
      <c r="F394" s="33" t="s">
        <v>315</v>
      </c>
      <c r="G394" s="68">
        <v>45719</v>
      </c>
      <c r="H394" s="59">
        <v>45719</v>
      </c>
      <c r="I394" s="59">
        <v>45719</v>
      </c>
      <c r="J394" s="19"/>
      <c r="K394" s="19"/>
      <c r="L394" s="19"/>
      <c r="M394" s="73"/>
      <c r="N394" s="19"/>
      <c r="O394" s="38"/>
      <c r="P394" s="39"/>
      <c r="Q394" s="19"/>
      <c r="R394" s="19"/>
      <c r="S394" s="19"/>
      <c r="T394" s="19"/>
      <c r="U394" s="19"/>
      <c r="V394" s="19"/>
      <c r="W394" s="40"/>
      <c r="X394" s="19"/>
      <c r="Y394" s="39"/>
      <c r="Z394" s="19"/>
      <c r="AA394" s="19"/>
      <c r="AB394" s="19"/>
      <c r="AC394" s="19"/>
      <c r="AD394" s="19"/>
      <c r="AE394" s="19"/>
      <c r="AF394" s="40"/>
      <c r="AG394" s="41"/>
      <c r="AH394" s="41"/>
      <c r="AI394" s="41"/>
      <c r="AJ394" s="19"/>
      <c r="AK394" s="19"/>
      <c r="AL394" s="19"/>
      <c r="AM394" s="19"/>
      <c r="AN394" s="19"/>
      <c r="AO394" s="19"/>
      <c r="AP394" s="19"/>
      <c r="AQ394" s="19"/>
      <c r="AR394" s="40"/>
      <c r="AS394" s="19"/>
      <c r="AT394" s="19">
        <v>10</v>
      </c>
      <c r="AU394" s="19"/>
      <c r="AV394" s="19"/>
      <c r="AW394" s="19"/>
      <c r="AX394" s="19"/>
      <c r="AY394" s="19"/>
      <c r="AZ394" s="19"/>
      <c r="BA394" s="40"/>
      <c r="BB394" s="19"/>
      <c r="BC394" s="19"/>
      <c r="BD394" s="19"/>
      <c r="BE394" s="19"/>
      <c r="BF394" s="19"/>
      <c r="BG394" s="19"/>
      <c r="BH394" s="19"/>
      <c r="BI394" s="19"/>
      <c r="BJ394" s="40"/>
      <c r="BK394" s="19"/>
      <c r="BL394" s="19"/>
      <c r="BM394" s="19"/>
      <c r="BN394" s="19"/>
      <c r="BO394" s="19"/>
      <c r="BP394" s="19"/>
      <c r="BQ394" s="19"/>
      <c r="BR394" s="19"/>
      <c r="BS394" s="40"/>
      <c r="BT394" s="19"/>
      <c r="BU394" s="19"/>
      <c r="BV394" s="19"/>
      <c r="BW394" s="19"/>
      <c r="BX394" s="19">
        <v>14</v>
      </c>
      <c r="BY394" s="19"/>
      <c r="BZ394" s="19">
        <v>14</v>
      </c>
      <c r="CA394" s="19"/>
      <c r="CB394" s="40"/>
      <c r="CC394" s="19"/>
      <c r="CD394" s="19"/>
      <c r="CE394" s="19"/>
      <c r="CF394" s="19"/>
      <c r="CG394" s="19"/>
      <c r="CH394" s="19"/>
      <c r="CI394" s="19"/>
      <c r="CJ394" s="19"/>
      <c r="CK394" s="40"/>
      <c r="CL394" s="19"/>
      <c r="CM394" s="19"/>
      <c r="CN394" s="19"/>
      <c r="CO394" s="19"/>
      <c r="CP394" s="19">
        <v>2</v>
      </c>
      <c r="CQ394" s="19"/>
      <c r="CR394" s="19">
        <v>2</v>
      </c>
      <c r="CS394" s="19"/>
      <c r="CT394" s="40"/>
      <c r="CU394" s="19"/>
      <c r="CV394" s="19"/>
      <c r="CW394" s="19"/>
      <c r="CX394" s="19"/>
      <c r="CY394" s="19"/>
      <c r="CZ394" s="19"/>
      <c r="DA394" s="19"/>
      <c r="DB394" s="19"/>
      <c r="DC394" s="19"/>
      <c r="DD394" s="40"/>
      <c r="DE394" s="19"/>
      <c r="DF394" s="19"/>
      <c r="DG394" s="19"/>
      <c r="DH394" s="19"/>
      <c r="DI394" s="19"/>
      <c r="DJ394" s="19"/>
      <c r="DK394" s="19"/>
      <c r="DL394" s="19"/>
      <c r="DM394" s="40"/>
      <c r="DN394" s="19"/>
      <c r="DO394" s="19"/>
      <c r="DP394" s="19"/>
      <c r="DQ394" s="19"/>
      <c r="DR394" s="19">
        <v>16</v>
      </c>
      <c r="DS394" s="19"/>
      <c r="DT394" s="19">
        <v>16</v>
      </c>
      <c r="DU394" s="19"/>
      <c r="DV394" s="40"/>
      <c r="DW394" s="74">
        <f ca="1" t="shared" si="299"/>
        <v>4.22</v>
      </c>
      <c r="DX394" s="44">
        <f t="shared" si="288"/>
        <v>0</v>
      </c>
      <c r="DY394" s="44">
        <f ca="1" t="shared" si="289"/>
        <v>4.22</v>
      </c>
      <c r="DZ394" s="19">
        <f t="shared" si="290"/>
        <v>32</v>
      </c>
      <c r="EA394" s="19">
        <f t="shared" si="291"/>
        <v>32</v>
      </c>
      <c r="EB394" s="45">
        <f t="shared" si="292"/>
        <v>0</v>
      </c>
      <c r="EC394" s="46">
        <f t="shared" si="293"/>
        <v>0</v>
      </c>
      <c r="ED394" s="19">
        <f t="shared" si="294"/>
        <v>10</v>
      </c>
      <c r="EE394" s="19">
        <f t="shared" si="295"/>
        <v>0</v>
      </c>
      <c r="EF394" s="19">
        <f t="shared" si="296"/>
        <v>0</v>
      </c>
      <c r="EG394" s="19">
        <f t="shared" si="297"/>
        <v>0</v>
      </c>
    </row>
    <row r="395" customFormat="1" hidden="1" customHeight="1" spans="1:137">
      <c r="A395" s="32">
        <f t="shared" si="298"/>
        <v>393</v>
      </c>
      <c r="B395" s="31" t="s">
        <v>675</v>
      </c>
      <c r="C395" s="32" t="s">
        <v>52</v>
      </c>
      <c r="D395" s="33" t="s">
        <v>237</v>
      </c>
      <c r="E395" s="33" t="s">
        <v>242</v>
      </c>
      <c r="F395" s="33" t="s">
        <v>315</v>
      </c>
      <c r="G395" s="68">
        <v>45720</v>
      </c>
      <c r="H395" s="59">
        <v>45720</v>
      </c>
      <c r="I395" s="59">
        <v>45720</v>
      </c>
      <c r="J395" s="19"/>
      <c r="K395" s="19"/>
      <c r="L395" s="19"/>
      <c r="M395" s="73"/>
      <c r="N395" s="19"/>
      <c r="O395" s="38"/>
      <c r="P395" s="39"/>
      <c r="Q395" s="19"/>
      <c r="R395" s="19"/>
      <c r="S395" s="19"/>
      <c r="T395" s="19"/>
      <c r="U395" s="19"/>
      <c r="V395" s="19"/>
      <c r="W395" s="40"/>
      <c r="X395" s="19"/>
      <c r="Y395" s="39"/>
      <c r="Z395" s="19"/>
      <c r="AA395" s="19"/>
      <c r="AB395" s="19"/>
      <c r="AC395" s="19"/>
      <c r="AD395" s="19"/>
      <c r="AE395" s="19"/>
      <c r="AF395" s="40"/>
      <c r="AG395" s="41"/>
      <c r="AH395" s="41"/>
      <c r="AI395" s="41"/>
      <c r="AJ395" s="19"/>
      <c r="AK395" s="19">
        <v>8</v>
      </c>
      <c r="AL395" s="19"/>
      <c r="AM395" s="19"/>
      <c r="AN395" s="19"/>
      <c r="AO395" s="19"/>
      <c r="AP395" s="19"/>
      <c r="AQ395" s="19"/>
      <c r="AR395" s="40"/>
      <c r="AS395" s="19"/>
      <c r="AT395" s="19">
        <v>24</v>
      </c>
      <c r="AU395" s="19"/>
      <c r="AV395" s="19"/>
      <c r="AW395" s="19"/>
      <c r="AX395" s="19"/>
      <c r="AY395" s="19"/>
      <c r="AZ395" s="19"/>
      <c r="BA395" s="40"/>
      <c r="BB395" s="19"/>
      <c r="BC395" s="19"/>
      <c r="BD395" s="19"/>
      <c r="BE395" s="19"/>
      <c r="BF395" s="19"/>
      <c r="BG395" s="19"/>
      <c r="BH395" s="19">
        <v>16</v>
      </c>
      <c r="BI395" s="19"/>
      <c r="BJ395" s="40"/>
      <c r="BK395" s="19"/>
      <c r="BL395" s="19">
        <v>16</v>
      </c>
      <c r="BM395" s="19"/>
      <c r="BN395" s="19"/>
      <c r="BO395" s="19">
        <v>16</v>
      </c>
      <c r="BP395" s="19"/>
      <c r="BQ395" s="19">
        <v>16</v>
      </c>
      <c r="BR395" s="19"/>
      <c r="BS395" s="40"/>
      <c r="BT395" s="19"/>
      <c r="BU395" s="19"/>
      <c r="BV395" s="19"/>
      <c r="BW395" s="19"/>
      <c r="BX395" s="19"/>
      <c r="BY395" s="19"/>
      <c r="BZ395" s="19"/>
      <c r="CA395" s="19"/>
      <c r="CB395" s="40"/>
      <c r="CC395" s="19"/>
      <c r="CD395" s="19"/>
      <c r="CE395" s="19"/>
      <c r="CF395" s="19"/>
      <c r="CG395" s="19"/>
      <c r="CH395" s="19"/>
      <c r="CI395" s="19"/>
      <c r="CJ395" s="19"/>
      <c r="CK395" s="40"/>
      <c r="CL395" s="19"/>
      <c r="CM395" s="19"/>
      <c r="CN395" s="19"/>
      <c r="CO395" s="19"/>
      <c r="CP395" s="19"/>
      <c r="CQ395" s="19"/>
      <c r="CR395" s="19"/>
      <c r="CS395" s="19"/>
      <c r="CT395" s="40"/>
      <c r="CU395" s="19"/>
      <c r="CV395" s="19"/>
      <c r="CW395" s="19"/>
      <c r="CX395" s="19"/>
      <c r="CY395" s="19"/>
      <c r="CZ395" s="19"/>
      <c r="DA395" s="19"/>
      <c r="DB395" s="19"/>
      <c r="DC395" s="19"/>
      <c r="DD395" s="40"/>
      <c r="DE395" s="19"/>
      <c r="DF395" s="19"/>
      <c r="DG395" s="19"/>
      <c r="DH395" s="19"/>
      <c r="DI395" s="19"/>
      <c r="DJ395" s="19"/>
      <c r="DK395" s="19"/>
      <c r="DL395" s="19"/>
      <c r="DM395" s="40"/>
      <c r="DN395" s="19"/>
      <c r="DO395" s="19"/>
      <c r="DP395" s="19"/>
      <c r="DQ395" s="19"/>
      <c r="DR395" s="19"/>
      <c r="DS395" s="19"/>
      <c r="DT395" s="19"/>
      <c r="DU395" s="19"/>
      <c r="DV395" s="40"/>
      <c r="DW395" s="74">
        <v>0</v>
      </c>
      <c r="DX395" s="44">
        <f t="shared" si="288"/>
        <v>0</v>
      </c>
      <c r="DY395" s="44">
        <f t="shared" si="289"/>
        <v>0</v>
      </c>
      <c r="DZ395" s="19">
        <f t="shared" si="290"/>
        <v>32</v>
      </c>
      <c r="EA395" s="19">
        <f t="shared" si="291"/>
        <v>16</v>
      </c>
      <c r="EB395" s="45">
        <f t="shared" si="292"/>
        <v>16</v>
      </c>
      <c r="EC395" s="46">
        <f t="shared" si="293"/>
        <v>0</v>
      </c>
      <c r="ED395" s="19">
        <f t="shared" si="294"/>
        <v>48</v>
      </c>
      <c r="EE395" s="19">
        <f t="shared" si="295"/>
        <v>0</v>
      </c>
      <c r="EF395" s="19">
        <f t="shared" si="296"/>
        <v>0</v>
      </c>
      <c r="EG395" s="19">
        <f t="shared" si="297"/>
        <v>0</v>
      </c>
    </row>
    <row r="396" customFormat="1" hidden="1" customHeight="1" spans="1:137">
      <c r="A396" s="32">
        <f t="shared" si="298"/>
        <v>394</v>
      </c>
      <c r="B396" s="31" t="s">
        <v>676</v>
      </c>
      <c r="C396" s="32" t="s">
        <v>52</v>
      </c>
      <c r="D396" s="33" t="s">
        <v>110</v>
      </c>
      <c r="E396" s="33" t="s">
        <v>159</v>
      </c>
      <c r="F396" s="33" t="s">
        <v>179</v>
      </c>
      <c r="G396" s="68">
        <v>45726</v>
      </c>
      <c r="H396" s="59">
        <v>45726</v>
      </c>
      <c r="I396" s="59">
        <v>45726</v>
      </c>
      <c r="J396" s="19"/>
      <c r="K396" s="19"/>
      <c r="L396" s="19"/>
      <c r="M396" s="73"/>
      <c r="N396" s="19"/>
      <c r="O396" s="38"/>
      <c r="P396" s="39"/>
      <c r="Q396" s="19"/>
      <c r="R396" s="19"/>
      <c r="S396" s="19"/>
      <c r="T396" s="19"/>
      <c r="U396" s="19"/>
      <c r="V396" s="19"/>
      <c r="W396" s="40"/>
      <c r="X396" s="19"/>
      <c r="Y396" s="39"/>
      <c r="Z396" s="19"/>
      <c r="AA396" s="19"/>
      <c r="AB396" s="19"/>
      <c r="AC396" s="19"/>
      <c r="AD396" s="19"/>
      <c r="AE396" s="19"/>
      <c r="AF396" s="40"/>
      <c r="AG396" s="41"/>
      <c r="AH396" s="41"/>
      <c r="AI396" s="41"/>
      <c r="AJ396" s="19"/>
      <c r="AK396" s="19">
        <v>24</v>
      </c>
      <c r="AL396" s="19"/>
      <c r="AM396" s="19">
        <v>2</v>
      </c>
      <c r="AN396" s="19"/>
      <c r="AO396" s="19"/>
      <c r="AP396" s="19"/>
      <c r="AQ396" s="19"/>
      <c r="AR396" s="40"/>
      <c r="AS396" s="19"/>
      <c r="AT396" s="19"/>
      <c r="AU396" s="19"/>
      <c r="AV396" s="19"/>
      <c r="AW396" s="19"/>
      <c r="AX396" s="19"/>
      <c r="AY396" s="19"/>
      <c r="AZ396" s="19"/>
      <c r="BA396" s="40"/>
      <c r="BB396" s="19"/>
      <c r="BC396" s="19">
        <v>9</v>
      </c>
      <c r="BD396" s="19"/>
      <c r="BE396" s="19"/>
      <c r="BF396" s="19"/>
      <c r="BG396" s="19"/>
      <c r="BH396" s="19"/>
      <c r="BI396" s="19"/>
      <c r="BJ396" s="40"/>
      <c r="BK396" s="19"/>
      <c r="BL396" s="19"/>
      <c r="BM396" s="19"/>
      <c r="BN396" s="19"/>
      <c r="BO396" s="19"/>
      <c r="BP396" s="19"/>
      <c r="BQ396" s="19"/>
      <c r="BR396" s="19"/>
      <c r="BS396" s="40"/>
      <c r="BT396" s="19"/>
      <c r="BU396" s="19">
        <v>1</v>
      </c>
      <c r="BV396" s="19"/>
      <c r="BW396" s="19"/>
      <c r="BX396" s="19"/>
      <c r="BY396" s="19"/>
      <c r="BZ396" s="19"/>
      <c r="CA396" s="19"/>
      <c r="CB396" s="40"/>
      <c r="CC396" s="19"/>
      <c r="CD396" s="19"/>
      <c r="CE396" s="19"/>
      <c r="CF396" s="19"/>
      <c r="CG396" s="19"/>
      <c r="CH396" s="19"/>
      <c r="CI396" s="19"/>
      <c r="CJ396" s="19"/>
      <c r="CK396" s="40"/>
      <c r="CL396" s="19">
        <v>2</v>
      </c>
      <c r="CM396" s="19"/>
      <c r="CN396" s="19"/>
      <c r="CO396" s="19"/>
      <c r="CP396" s="19"/>
      <c r="CQ396" s="19"/>
      <c r="CR396" s="19"/>
      <c r="CS396" s="19"/>
      <c r="CT396" s="40"/>
      <c r="CU396" s="19"/>
      <c r="CV396" s="19"/>
      <c r="CW396" s="19"/>
      <c r="CX396" s="19"/>
      <c r="CY396" s="19"/>
      <c r="CZ396" s="19"/>
      <c r="DA396" s="19"/>
      <c r="DB396" s="19">
        <v>5</v>
      </c>
      <c r="DC396" s="19"/>
      <c r="DD396" s="40"/>
      <c r="DE396" s="19"/>
      <c r="DF396" s="19"/>
      <c r="DG396" s="19"/>
      <c r="DH396" s="19"/>
      <c r="DI396" s="19"/>
      <c r="DJ396" s="19"/>
      <c r="DK396" s="19">
        <v>5</v>
      </c>
      <c r="DL396" s="19"/>
      <c r="DM396" s="40"/>
      <c r="DN396" s="19">
        <v>1</v>
      </c>
      <c r="DO396" s="19"/>
      <c r="DP396" s="19"/>
      <c r="DQ396" s="19"/>
      <c r="DR396" s="19">
        <v>5.5</v>
      </c>
      <c r="DS396" s="19"/>
      <c r="DT396" s="19"/>
      <c r="DU396" s="19"/>
      <c r="DV396" s="40"/>
      <c r="DW396" s="74">
        <f ca="1" t="shared" si="299"/>
        <v>4.12</v>
      </c>
      <c r="DX396" s="44">
        <f t="shared" si="288"/>
        <v>3</v>
      </c>
      <c r="DY396" s="44">
        <f ca="1" t="shared" si="289"/>
        <v>1.12</v>
      </c>
      <c r="DZ396" s="19">
        <f t="shared" si="290"/>
        <v>10</v>
      </c>
      <c r="EA396" s="19">
        <f t="shared" si="291"/>
        <v>5.5</v>
      </c>
      <c r="EB396" s="45">
        <f t="shared" si="292"/>
        <v>4.5</v>
      </c>
      <c r="EC396" s="46">
        <f t="shared" si="293"/>
        <v>0</v>
      </c>
      <c r="ED396" s="19">
        <f t="shared" si="294"/>
        <v>34</v>
      </c>
      <c r="EE396" s="19">
        <f t="shared" si="295"/>
        <v>0</v>
      </c>
      <c r="EF396" s="19">
        <f t="shared" si="296"/>
        <v>2</v>
      </c>
      <c r="EG396" s="19">
        <f t="shared" si="297"/>
        <v>0</v>
      </c>
    </row>
    <row r="397" customFormat="1" hidden="1" customHeight="1" spans="1:137">
      <c r="A397" s="32">
        <f t="shared" si="298"/>
        <v>395</v>
      </c>
      <c r="B397" s="31" t="s">
        <v>677</v>
      </c>
      <c r="C397" s="32" t="s">
        <v>52</v>
      </c>
      <c r="D397" s="33" t="s">
        <v>110</v>
      </c>
      <c r="E397" s="33" t="s">
        <v>125</v>
      </c>
      <c r="F397" s="33" t="s">
        <v>179</v>
      </c>
      <c r="G397" s="68">
        <v>45726</v>
      </c>
      <c r="H397" s="59">
        <v>45726</v>
      </c>
      <c r="I397" s="59">
        <v>45726</v>
      </c>
      <c r="J397" s="19"/>
      <c r="K397" s="19"/>
      <c r="L397" s="19"/>
      <c r="M397" s="73"/>
      <c r="N397" s="19"/>
      <c r="O397" s="38"/>
      <c r="P397" s="39"/>
      <c r="Q397" s="19"/>
      <c r="R397" s="19"/>
      <c r="S397" s="19"/>
      <c r="T397" s="19"/>
      <c r="U397" s="19"/>
      <c r="V397" s="19"/>
      <c r="W397" s="40"/>
      <c r="X397" s="19"/>
      <c r="Y397" s="39"/>
      <c r="Z397" s="19"/>
      <c r="AA397" s="19"/>
      <c r="AB397" s="19"/>
      <c r="AC397" s="19"/>
      <c r="AD397" s="19"/>
      <c r="AE397" s="19"/>
      <c r="AF397" s="40"/>
      <c r="AG397" s="41"/>
      <c r="AH397" s="41"/>
      <c r="AI397" s="41"/>
      <c r="AJ397" s="19"/>
      <c r="AK397" s="19"/>
      <c r="AL397" s="19"/>
      <c r="AM397" s="19"/>
      <c r="AN397" s="19"/>
      <c r="AO397" s="19"/>
      <c r="AP397" s="19"/>
      <c r="AQ397" s="19"/>
      <c r="AR397" s="40"/>
      <c r="AS397" s="19"/>
      <c r="AT397" s="19">
        <v>1</v>
      </c>
      <c r="AU397" s="19"/>
      <c r="AV397" s="19"/>
      <c r="AW397" s="19"/>
      <c r="AX397" s="19"/>
      <c r="AY397" s="19"/>
      <c r="AZ397" s="19"/>
      <c r="BA397" s="40"/>
      <c r="BB397" s="19"/>
      <c r="BC397" s="19">
        <v>2</v>
      </c>
      <c r="BD397" s="19"/>
      <c r="BE397" s="19"/>
      <c r="BF397" s="19"/>
      <c r="BG397" s="19"/>
      <c r="BH397" s="19"/>
      <c r="BI397" s="19"/>
      <c r="BJ397" s="40"/>
      <c r="BK397" s="19"/>
      <c r="BL397" s="19">
        <v>8</v>
      </c>
      <c r="BM397" s="19"/>
      <c r="BN397" s="19"/>
      <c r="BO397" s="19"/>
      <c r="BP397" s="19"/>
      <c r="BQ397" s="19"/>
      <c r="BR397" s="19"/>
      <c r="BS397" s="40"/>
      <c r="BT397" s="19"/>
      <c r="BU397" s="19"/>
      <c r="BV397" s="19"/>
      <c r="BW397" s="19"/>
      <c r="BX397" s="19"/>
      <c r="BY397" s="19"/>
      <c r="BZ397" s="19"/>
      <c r="CA397" s="19"/>
      <c r="CB397" s="40"/>
      <c r="CC397" s="19"/>
      <c r="CD397" s="19">
        <v>2</v>
      </c>
      <c r="CE397" s="19"/>
      <c r="CF397" s="19"/>
      <c r="CG397" s="19"/>
      <c r="CH397" s="19"/>
      <c r="CI397" s="19">
        <v>4</v>
      </c>
      <c r="CJ397" s="19"/>
      <c r="CK397" s="40"/>
      <c r="CL397" s="19"/>
      <c r="CM397" s="19">
        <v>40</v>
      </c>
      <c r="CN397" s="19"/>
      <c r="CO397" s="19"/>
      <c r="CP397" s="19"/>
      <c r="CQ397" s="19"/>
      <c r="CR397" s="19"/>
      <c r="CS397" s="19"/>
      <c r="CT397" s="40"/>
      <c r="CU397" s="19"/>
      <c r="CV397" s="19"/>
      <c r="CW397" s="19" t="s">
        <v>60</v>
      </c>
      <c r="CX397" s="19"/>
      <c r="CY397" s="19"/>
      <c r="CZ397" s="19" t="s">
        <v>225</v>
      </c>
      <c r="DA397" s="19"/>
      <c r="DB397" s="19"/>
      <c r="DC397" s="19"/>
      <c r="DD397" s="40"/>
      <c r="DE397" s="19"/>
      <c r="DF397" s="19"/>
      <c r="DG397" s="19"/>
      <c r="DH397" s="19"/>
      <c r="DI397" s="19"/>
      <c r="DJ397" s="19"/>
      <c r="DK397" s="19"/>
      <c r="DL397" s="19"/>
      <c r="DM397" s="40"/>
      <c r="DN397" s="19"/>
      <c r="DO397" s="19"/>
      <c r="DP397" s="19"/>
      <c r="DQ397" s="19"/>
      <c r="DR397" s="19"/>
      <c r="DS397" s="19"/>
      <c r="DT397" s="19"/>
      <c r="DU397" s="19"/>
      <c r="DV397" s="40"/>
      <c r="DW397" s="74">
        <f ca="1" t="shared" si="299"/>
        <v>4.12</v>
      </c>
      <c r="DX397" s="44">
        <f t="shared" si="288"/>
        <v>0</v>
      </c>
      <c r="DY397" s="44">
        <f ca="1" t="shared" si="289"/>
        <v>4.12</v>
      </c>
      <c r="DZ397" s="19">
        <f t="shared" si="290"/>
        <v>4</v>
      </c>
      <c r="EA397" s="19">
        <f t="shared" si="291"/>
        <v>3</v>
      </c>
      <c r="EB397" s="45">
        <f t="shared" si="292"/>
        <v>1</v>
      </c>
      <c r="EC397" s="46">
        <f t="shared" si="293"/>
        <v>0</v>
      </c>
      <c r="ED397" s="19">
        <f t="shared" si="294"/>
        <v>61</v>
      </c>
      <c r="EE397" s="19">
        <f t="shared" si="295"/>
        <v>0</v>
      </c>
      <c r="EF397" s="19">
        <f t="shared" si="296"/>
        <v>0</v>
      </c>
      <c r="EG397" s="19">
        <f t="shared" si="297"/>
        <v>0</v>
      </c>
    </row>
    <row r="398" customFormat="1" hidden="1" customHeight="1" spans="1:137">
      <c r="A398" s="32">
        <f t="shared" si="298"/>
        <v>396</v>
      </c>
      <c r="B398" s="31" t="s">
        <v>678</v>
      </c>
      <c r="C398" s="32" t="s">
        <v>52</v>
      </c>
      <c r="D398" s="33" t="s">
        <v>149</v>
      </c>
      <c r="E398" s="33" t="s">
        <v>679</v>
      </c>
      <c r="F398" s="33" t="s">
        <v>128</v>
      </c>
      <c r="G398" s="68">
        <v>45726</v>
      </c>
      <c r="H398" s="59">
        <v>45726</v>
      </c>
      <c r="I398" s="59">
        <v>45726</v>
      </c>
      <c r="J398" s="19"/>
      <c r="K398" s="19"/>
      <c r="L398" s="19"/>
      <c r="M398" s="73"/>
      <c r="N398" s="19"/>
      <c r="O398" s="38"/>
      <c r="P398" s="39"/>
      <c r="Q398" s="19"/>
      <c r="R398" s="19"/>
      <c r="S398" s="19"/>
      <c r="T398" s="19"/>
      <c r="U398" s="19"/>
      <c r="V398" s="19"/>
      <c r="W398" s="40"/>
      <c r="X398" s="19"/>
      <c r="Y398" s="39"/>
      <c r="Z398" s="19"/>
      <c r="AA398" s="19"/>
      <c r="AB398" s="19"/>
      <c r="AC398" s="19"/>
      <c r="AD398" s="19"/>
      <c r="AE398" s="19"/>
      <c r="AF398" s="40"/>
      <c r="AG398" s="41"/>
      <c r="AH398" s="41"/>
      <c r="AI398" s="41"/>
      <c r="AJ398" s="19"/>
      <c r="AK398" s="19"/>
      <c r="AL398" s="19"/>
      <c r="AM398" s="19"/>
      <c r="AN398" s="19"/>
      <c r="AO398" s="19">
        <v>8</v>
      </c>
      <c r="AP398" s="19"/>
      <c r="AQ398" s="19"/>
      <c r="AR398" s="40"/>
      <c r="AS398" s="19"/>
      <c r="AT398" s="19"/>
      <c r="AU398" s="19"/>
      <c r="AV398" s="19"/>
      <c r="AW398" s="19"/>
      <c r="AX398" s="19"/>
      <c r="AY398" s="19"/>
      <c r="AZ398" s="19"/>
      <c r="BA398" s="40"/>
      <c r="BB398" s="19"/>
      <c r="BC398" s="19"/>
      <c r="BD398" s="19"/>
      <c r="BE398" s="19"/>
      <c r="BF398" s="19"/>
      <c r="BG398" s="19"/>
      <c r="BH398" s="19"/>
      <c r="BI398" s="19"/>
      <c r="BJ398" s="40"/>
      <c r="BK398" s="19"/>
      <c r="BL398" s="19">
        <v>2</v>
      </c>
      <c r="BM398" s="19"/>
      <c r="BN398" s="19"/>
      <c r="BO398" s="19"/>
      <c r="BP398" s="19"/>
      <c r="BQ398" s="19"/>
      <c r="BR398" s="19"/>
      <c r="BS398" s="40"/>
      <c r="BT398" s="19">
        <v>0.5</v>
      </c>
      <c r="BU398" s="19"/>
      <c r="BV398" s="19"/>
      <c r="BW398" s="19"/>
      <c r="BX398" s="19"/>
      <c r="BY398" s="19"/>
      <c r="BZ398" s="19"/>
      <c r="CA398" s="19"/>
      <c r="CB398" s="40"/>
      <c r="CC398" s="19">
        <v>1</v>
      </c>
      <c r="CD398" s="19"/>
      <c r="CE398" s="19"/>
      <c r="CF398" s="19"/>
      <c r="CG398" s="19"/>
      <c r="CH398" s="19">
        <v>11.5</v>
      </c>
      <c r="CI398" s="19"/>
      <c r="CJ398" s="19"/>
      <c r="CK398" s="40"/>
      <c r="CL398" s="19">
        <v>1</v>
      </c>
      <c r="CM398" s="19"/>
      <c r="CN398" s="19"/>
      <c r="CO398" s="19"/>
      <c r="CP398" s="19"/>
      <c r="CQ398" s="19"/>
      <c r="CR398" s="19"/>
      <c r="CS398" s="19"/>
      <c r="CT398" s="40"/>
      <c r="CU398" s="19"/>
      <c r="CV398" s="19" t="s">
        <v>73</v>
      </c>
      <c r="CW398" s="19"/>
      <c r="CX398" s="19"/>
      <c r="CY398" s="19"/>
      <c r="CZ398" s="19"/>
      <c r="DA398" s="19"/>
      <c r="DB398" s="19"/>
      <c r="DC398" s="19"/>
      <c r="DD398" s="40"/>
      <c r="DE398" s="19"/>
      <c r="DF398" s="19"/>
      <c r="DG398" s="19"/>
      <c r="DH398" s="19"/>
      <c r="DI398" s="19"/>
      <c r="DJ398" s="19"/>
      <c r="DK398" s="19"/>
      <c r="DL398" s="19"/>
      <c r="DM398" s="40"/>
      <c r="DN398" s="19">
        <v>1</v>
      </c>
      <c r="DO398" s="19"/>
      <c r="DP398" s="19"/>
      <c r="DQ398" s="19"/>
      <c r="DR398" s="19"/>
      <c r="DS398" s="19"/>
      <c r="DT398" s="19"/>
      <c r="DU398" s="19"/>
      <c r="DV398" s="40"/>
      <c r="DW398" s="74">
        <f ca="1" t="shared" si="299"/>
        <v>4.12</v>
      </c>
      <c r="DX398" s="44">
        <f t="shared" si="288"/>
        <v>4</v>
      </c>
      <c r="DY398" s="44">
        <f ca="1" t="shared" si="289"/>
        <v>0.12</v>
      </c>
      <c r="DZ398" s="19">
        <f t="shared" si="290"/>
        <v>19.5</v>
      </c>
      <c r="EA398" s="19">
        <f t="shared" si="291"/>
        <v>0</v>
      </c>
      <c r="EB398" s="45">
        <f t="shared" si="292"/>
        <v>0</v>
      </c>
      <c r="EC398" s="46">
        <f t="shared" si="293"/>
        <v>19.5</v>
      </c>
      <c r="ED398" s="19">
        <f t="shared" si="294"/>
        <v>2</v>
      </c>
      <c r="EE398" s="19">
        <f t="shared" si="295"/>
        <v>0</v>
      </c>
      <c r="EF398" s="19">
        <f t="shared" si="296"/>
        <v>0</v>
      </c>
      <c r="EG398" s="19">
        <f t="shared" si="297"/>
        <v>0</v>
      </c>
    </row>
    <row r="399" customFormat="1" customHeight="1" spans="1:137">
      <c r="A399" s="32">
        <f t="shared" si="298"/>
        <v>397</v>
      </c>
      <c r="B399" s="31" t="s">
        <v>680</v>
      </c>
      <c r="C399" s="32" t="s">
        <v>286</v>
      </c>
      <c r="D399" s="33" t="s">
        <v>289</v>
      </c>
      <c r="E399" s="33" t="s">
        <v>293</v>
      </c>
      <c r="F399" s="33" t="s">
        <v>298</v>
      </c>
      <c r="G399" s="68">
        <v>45726</v>
      </c>
      <c r="H399" s="59">
        <v>45726</v>
      </c>
      <c r="I399" s="59">
        <v>45726</v>
      </c>
      <c r="J399" s="19"/>
      <c r="K399" s="19"/>
      <c r="L399" s="19"/>
      <c r="M399" s="73"/>
      <c r="N399" s="19"/>
      <c r="O399" s="38"/>
      <c r="P399" s="39"/>
      <c r="Q399" s="19"/>
      <c r="R399" s="19"/>
      <c r="S399" s="19"/>
      <c r="T399" s="19"/>
      <c r="U399" s="19"/>
      <c r="V399" s="19"/>
      <c r="W399" s="40"/>
      <c r="X399" s="19"/>
      <c r="Y399" s="39"/>
      <c r="Z399" s="19"/>
      <c r="AA399" s="19"/>
      <c r="AB399" s="19"/>
      <c r="AC399" s="19"/>
      <c r="AD399" s="19"/>
      <c r="AE399" s="19"/>
      <c r="AF399" s="40"/>
      <c r="AG399" s="41"/>
      <c r="AH399" s="41"/>
      <c r="AI399" s="41"/>
      <c r="AJ399" s="19"/>
      <c r="AK399" s="19"/>
      <c r="AL399" s="19"/>
      <c r="AM399" s="19"/>
      <c r="AN399" s="19"/>
      <c r="AO399" s="19"/>
      <c r="AP399" s="19"/>
      <c r="AQ399" s="19"/>
      <c r="AR399" s="40"/>
      <c r="AS399" s="19"/>
      <c r="AT399" s="19">
        <v>4</v>
      </c>
      <c r="AU399" s="19"/>
      <c r="AV399" s="19"/>
      <c r="AW399" s="19"/>
      <c r="AX399" s="19"/>
      <c r="AY399" s="19"/>
      <c r="AZ399" s="19"/>
      <c r="BA399" s="40"/>
      <c r="BB399" s="19"/>
      <c r="BC399" s="19"/>
      <c r="BD399" s="19"/>
      <c r="BE399" s="19"/>
      <c r="BF399" s="19"/>
      <c r="BG399" s="19"/>
      <c r="BH399" s="19"/>
      <c r="BI399" s="19"/>
      <c r="BJ399" s="40"/>
      <c r="BK399" s="19"/>
      <c r="BL399" s="19"/>
      <c r="BM399" s="19"/>
      <c r="BN399" s="19"/>
      <c r="BO399" s="19"/>
      <c r="BP399" s="19"/>
      <c r="BQ399" s="19"/>
      <c r="BR399" s="19"/>
      <c r="BS399" s="40"/>
      <c r="BT399" s="19"/>
      <c r="BU399" s="19"/>
      <c r="BV399" s="19"/>
      <c r="BW399" s="19"/>
      <c r="BX399" s="19"/>
      <c r="BY399" s="19"/>
      <c r="BZ399" s="19"/>
      <c r="CA399" s="19"/>
      <c r="CB399" s="40"/>
      <c r="CC399" s="19">
        <v>0.5</v>
      </c>
      <c r="CD399" s="19"/>
      <c r="CE399" s="19"/>
      <c r="CF399" s="19">
        <v>2</v>
      </c>
      <c r="CG399" s="19"/>
      <c r="CH399" s="19"/>
      <c r="CI399" s="19"/>
      <c r="CJ399" s="19"/>
      <c r="CK399" s="40"/>
      <c r="CL399" s="19">
        <v>0.5</v>
      </c>
      <c r="CM399" s="39">
        <v>1</v>
      </c>
      <c r="CN399" s="19"/>
      <c r="CO399" s="19"/>
      <c r="CP399" s="19">
        <v>8</v>
      </c>
      <c r="CQ399" s="19"/>
      <c r="CR399" s="19">
        <v>8</v>
      </c>
      <c r="CS399" s="19"/>
      <c r="CT399" s="40"/>
      <c r="CU399" s="19"/>
      <c r="CV399" s="19" t="s">
        <v>73</v>
      </c>
      <c r="CW399" s="19"/>
      <c r="CX399" s="19"/>
      <c r="CY399" s="19"/>
      <c r="CZ399" s="19"/>
      <c r="DA399" s="19"/>
      <c r="DB399" s="19"/>
      <c r="DC399" s="19"/>
      <c r="DD399" s="40"/>
      <c r="DE399" s="19"/>
      <c r="DF399" s="19"/>
      <c r="DG399" s="19"/>
      <c r="DH399" s="19"/>
      <c r="DI399" s="19">
        <v>4</v>
      </c>
      <c r="DJ399" s="19"/>
      <c r="DK399" s="19">
        <v>8</v>
      </c>
      <c r="DL399" s="19"/>
      <c r="DM399" s="40"/>
      <c r="DN399" s="19">
        <v>1</v>
      </c>
      <c r="DO399" s="19"/>
      <c r="DP399" s="19"/>
      <c r="DQ399" s="19"/>
      <c r="DR399" s="19"/>
      <c r="DS399" s="19"/>
      <c r="DT399" s="19"/>
      <c r="DU399" s="19"/>
      <c r="DV399" s="40"/>
      <c r="DW399" s="74">
        <f ca="1" t="shared" ref="DW399:DW407" si="300">ROUND((TODAY()-I399)/365*5,2)</f>
        <v>4.12</v>
      </c>
      <c r="DX399" s="44">
        <f t="shared" ref="DX399:DX425" si="301">-AI399+AJ399+AS399+BB399+BK399+BT399+CC399+CL399+CV399+DE399+DN399</f>
        <v>2.5</v>
      </c>
      <c r="DY399" s="44">
        <f ca="1" t="shared" ref="DY399:DY425" si="302">DW399-DX399</f>
        <v>1.62</v>
      </c>
      <c r="DZ399" s="19">
        <f t="shared" ref="DZ399:DZ425" si="303">T399+U399+AC399+AD399+AO399+AP399+AX399+AY399++BG399+BH399+BP399+BQ399+BY399+BZ399+CH399+CI399+CQ399+CR399+DA399+DB399+DJ399+DK399+DS399+DT399</f>
        <v>16</v>
      </c>
      <c r="EA399" s="19">
        <f t="shared" ref="EA399:EA425" si="304">S399+AB399+AN399+AW399+BF399+BO399+BX399+CG399+CP399+CZ399+DI399+DR399</f>
        <v>12</v>
      </c>
      <c r="EB399" s="45">
        <f t="shared" ref="EB399:EB425" si="305">J399+U399-S399+AD399-AB399+AP399-AN399+AY399-AW399+BH399-BF399+BQ399-BO399+BZ399-BX399+CI399-CG399+CR399-CP399+DB399-CZ399+DK399-DI399+DT399-DR399-CU399</f>
        <v>4</v>
      </c>
      <c r="EC399" s="46">
        <f t="shared" ref="EC399:EC425" si="306">T399+AC399+AO399+BG399+BP399+BY399+CH399+CQ399+DA399+DA399+DJ399+DS399</f>
        <v>0</v>
      </c>
      <c r="ED399" s="19">
        <f t="shared" ref="ED399:ED425" si="307">O399+Y399+AK399+AT399+BC399+BL399+BU399+CD399+CM399+CW399+DF399+DO399</f>
        <v>5</v>
      </c>
      <c r="EE399" s="19">
        <f t="shared" ref="EE399:EE425" si="308">Q399+Z399+AL399+AU399+BD399+BM399+BV399+CE399+CN399+CX399+DG399+DP399</f>
        <v>0</v>
      </c>
      <c r="EF399" s="19">
        <f t="shared" ref="EF399:EF425" si="309">R399+AA399+AM399+AV399+BE399+BN399+BW399+CF399+CO399+CY399+DH399+DQ399</f>
        <v>2</v>
      </c>
      <c r="EG399" s="19">
        <f t="shared" ref="EG399:EG425" si="310">V399+AE399+AQ399+AZ399+BI399+BR399+CA399+CJ399+CS399+DC399+DL399+DU399</f>
        <v>0</v>
      </c>
    </row>
    <row r="400" customFormat="1" customHeight="1" spans="1:137">
      <c r="A400" s="32">
        <f t="shared" si="298"/>
        <v>398</v>
      </c>
      <c r="B400" s="31" t="s">
        <v>681</v>
      </c>
      <c r="C400" s="32" t="s">
        <v>286</v>
      </c>
      <c r="D400" s="33" t="s">
        <v>312</v>
      </c>
      <c r="E400" s="33" t="s">
        <v>319</v>
      </c>
      <c r="F400" s="33" t="s">
        <v>315</v>
      </c>
      <c r="G400" s="68">
        <v>45726</v>
      </c>
      <c r="H400" s="59">
        <v>45726</v>
      </c>
      <c r="I400" s="59">
        <v>45726</v>
      </c>
      <c r="J400" s="19"/>
      <c r="K400" s="19"/>
      <c r="L400" s="19"/>
      <c r="M400" s="73"/>
      <c r="N400" s="19"/>
      <c r="O400" s="38"/>
      <c r="P400" s="39"/>
      <c r="Q400" s="19"/>
      <c r="R400" s="19"/>
      <c r="S400" s="19"/>
      <c r="T400" s="19"/>
      <c r="U400" s="19"/>
      <c r="V400" s="19"/>
      <c r="W400" s="40"/>
      <c r="X400" s="19"/>
      <c r="Y400" s="39"/>
      <c r="Z400" s="19"/>
      <c r="AA400" s="19"/>
      <c r="AB400" s="19"/>
      <c r="AC400" s="19"/>
      <c r="AD400" s="19"/>
      <c r="AE400" s="19"/>
      <c r="AF400" s="40"/>
      <c r="AG400" s="41"/>
      <c r="AH400" s="41"/>
      <c r="AI400" s="41"/>
      <c r="AJ400" s="19"/>
      <c r="AK400" s="19">
        <v>12</v>
      </c>
      <c r="AL400" s="19"/>
      <c r="AM400" s="19"/>
      <c r="AN400" s="19"/>
      <c r="AO400" s="19"/>
      <c r="AP400" s="19"/>
      <c r="AQ400" s="19"/>
      <c r="AR400" s="40"/>
      <c r="AS400" s="19"/>
      <c r="AT400" s="19"/>
      <c r="AU400" s="19"/>
      <c r="AV400" s="19"/>
      <c r="AW400" s="19"/>
      <c r="AX400" s="19"/>
      <c r="AY400" s="19"/>
      <c r="AZ400" s="19"/>
      <c r="BA400" s="40"/>
      <c r="BB400" s="19"/>
      <c r="BC400" s="19">
        <v>8</v>
      </c>
      <c r="BD400" s="19"/>
      <c r="BE400" s="19"/>
      <c r="BF400" s="19"/>
      <c r="BG400" s="19"/>
      <c r="BH400" s="19"/>
      <c r="BI400" s="19"/>
      <c r="BJ400" s="40"/>
      <c r="BK400" s="19"/>
      <c r="BL400" s="19">
        <v>2</v>
      </c>
      <c r="BM400" s="19"/>
      <c r="BN400" s="19"/>
      <c r="BO400" s="19"/>
      <c r="BP400" s="19"/>
      <c r="BQ400" s="19"/>
      <c r="BR400" s="19"/>
      <c r="BS400" s="40"/>
      <c r="BT400" s="19"/>
      <c r="BU400" s="19"/>
      <c r="BV400" s="19"/>
      <c r="BW400" s="19"/>
      <c r="BX400" s="19"/>
      <c r="BY400" s="19"/>
      <c r="BZ400" s="19"/>
      <c r="CA400" s="19"/>
      <c r="CB400" s="40"/>
      <c r="CC400" s="19"/>
      <c r="CD400" s="19"/>
      <c r="CE400" s="19"/>
      <c r="CF400" s="19"/>
      <c r="CG400" s="19"/>
      <c r="CH400" s="19"/>
      <c r="CI400" s="19"/>
      <c r="CJ400" s="19"/>
      <c r="CK400" s="40"/>
      <c r="CL400" s="19"/>
      <c r="CM400" s="19"/>
      <c r="CN400" s="19"/>
      <c r="CO400" s="19"/>
      <c r="CP400" s="19"/>
      <c r="CQ400" s="19"/>
      <c r="CR400" s="19"/>
      <c r="CS400" s="19"/>
      <c r="CT400" s="40"/>
      <c r="CU400" s="19"/>
      <c r="CV400" s="19"/>
      <c r="CW400" s="19"/>
      <c r="CX400" s="19"/>
      <c r="CY400" s="19"/>
      <c r="CZ400" s="19"/>
      <c r="DA400" s="19"/>
      <c r="DB400" s="19"/>
      <c r="DC400" s="19"/>
      <c r="DD400" s="40"/>
      <c r="DE400" s="19">
        <v>3</v>
      </c>
      <c r="DF400" s="19"/>
      <c r="DG400" s="19"/>
      <c r="DH400" s="19"/>
      <c r="DI400" s="19"/>
      <c r="DJ400" s="19"/>
      <c r="DK400" s="19"/>
      <c r="DL400" s="19"/>
      <c r="DM400" s="40"/>
      <c r="DN400" s="19"/>
      <c r="DO400" s="19"/>
      <c r="DP400" s="19"/>
      <c r="DQ400" s="19"/>
      <c r="DR400" s="19"/>
      <c r="DS400" s="19"/>
      <c r="DT400" s="19"/>
      <c r="DU400" s="19"/>
      <c r="DV400" s="40"/>
      <c r="DW400" s="74">
        <f ca="1" t="shared" si="300"/>
        <v>4.12</v>
      </c>
      <c r="DX400" s="44">
        <f t="shared" si="301"/>
        <v>3</v>
      </c>
      <c r="DY400" s="44">
        <f ca="1" t="shared" si="302"/>
        <v>1.12</v>
      </c>
      <c r="DZ400" s="19">
        <f t="shared" si="303"/>
        <v>0</v>
      </c>
      <c r="EA400" s="19">
        <f t="shared" si="304"/>
        <v>0</v>
      </c>
      <c r="EB400" s="45">
        <f t="shared" si="305"/>
        <v>0</v>
      </c>
      <c r="EC400" s="46">
        <f t="shared" si="306"/>
        <v>0</v>
      </c>
      <c r="ED400" s="19">
        <f t="shared" si="307"/>
        <v>22</v>
      </c>
      <c r="EE400" s="19">
        <f t="shared" si="308"/>
        <v>0</v>
      </c>
      <c r="EF400" s="19">
        <f t="shared" si="309"/>
        <v>0</v>
      </c>
      <c r="EG400" s="19">
        <f t="shared" si="310"/>
        <v>0</v>
      </c>
    </row>
    <row r="401" customFormat="1" hidden="1" customHeight="1" spans="1:137">
      <c r="A401" s="32">
        <f t="shared" si="298"/>
        <v>399</v>
      </c>
      <c r="B401" s="31" t="s">
        <v>682</v>
      </c>
      <c r="C401" s="32" t="s">
        <v>351</v>
      </c>
      <c r="D401" s="33" t="s">
        <v>371</v>
      </c>
      <c r="E401" s="33" t="s">
        <v>372</v>
      </c>
      <c r="F401" s="33" t="s">
        <v>315</v>
      </c>
      <c r="G401" s="68">
        <v>45727</v>
      </c>
      <c r="H401" s="59">
        <v>45727</v>
      </c>
      <c r="I401" s="59">
        <v>45727</v>
      </c>
      <c r="J401" s="19"/>
      <c r="K401" s="19"/>
      <c r="L401" s="19"/>
      <c r="M401" s="73"/>
      <c r="N401" s="19"/>
      <c r="O401" s="38"/>
      <c r="P401" s="39"/>
      <c r="Q401" s="19"/>
      <c r="R401" s="19"/>
      <c r="S401" s="19"/>
      <c r="T401" s="19"/>
      <c r="U401" s="19"/>
      <c r="V401" s="19"/>
      <c r="W401" s="40"/>
      <c r="X401" s="19"/>
      <c r="Y401" s="39"/>
      <c r="Z401" s="19"/>
      <c r="AA401" s="19"/>
      <c r="AB401" s="19"/>
      <c r="AC401" s="19"/>
      <c r="AD401" s="19"/>
      <c r="AE401" s="19"/>
      <c r="AF401" s="40"/>
      <c r="AG401" s="41"/>
      <c r="AH401" s="41"/>
      <c r="AI401" s="41"/>
      <c r="AJ401" s="19"/>
      <c r="AK401" s="19"/>
      <c r="AL401" s="19"/>
      <c r="AM401" s="19"/>
      <c r="AN401" s="19"/>
      <c r="AO401" s="19"/>
      <c r="AP401" s="19"/>
      <c r="AQ401" s="19"/>
      <c r="AR401" s="40"/>
      <c r="AS401" s="19"/>
      <c r="AT401" s="19"/>
      <c r="AU401" s="19"/>
      <c r="AV401" s="19"/>
      <c r="AW401" s="19"/>
      <c r="AX401" s="19"/>
      <c r="AY401" s="19"/>
      <c r="AZ401" s="19"/>
      <c r="BA401" s="40"/>
      <c r="BB401" s="19"/>
      <c r="BC401" s="19"/>
      <c r="BD401" s="19"/>
      <c r="BE401" s="19"/>
      <c r="BF401" s="19"/>
      <c r="BG401" s="19"/>
      <c r="BH401" s="19"/>
      <c r="BI401" s="19"/>
      <c r="BJ401" s="40"/>
      <c r="BK401" s="19"/>
      <c r="BL401" s="19"/>
      <c r="BM401" s="19"/>
      <c r="BN401" s="19"/>
      <c r="BO401" s="19"/>
      <c r="BP401" s="19"/>
      <c r="BQ401" s="19"/>
      <c r="BR401" s="19"/>
      <c r="BS401" s="40"/>
      <c r="BT401" s="19"/>
      <c r="BU401" s="19"/>
      <c r="BV401" s="19"/>
      <c r="BW401" s="19"/>
      <c r="BX401" s="19"/>
      <c r="BY401" s="19"/>
      <c r="BZ401" s="19"/>
      <c r="CA401" s="19"/>
      <c r="CB401" s="40"/>
      <c r="CC401" s="19"/>
      <c r="CD401" s="19"/>
      <c r="CE401" s="19"/>
      <c r="CF401" s="19"/>
      <c r="CG401" s="19"/>
      <c r="CH401" s="19"/>
      <c r="CI401" s="19"/>
      <c r="CJ401" s="19"/>
      <c r="CK401" s="40"/>
      <c r="CL401" s="19"/>
      <c r="CM401" s="19"/>
      <c r="CN401" s="19"/>
      <c r="CO401" s="19"/>
      <c r="CP401" s="19">
        <v>16</v>
      </c>
      <c r="CQ401" s="19"/>
      <c r="CR401" s="19">
        <v>16</v>
      </c>
      <c r="CS401" s="19"/>
      <c r="CT401" s="40"/>
      <c r="CU401" s="19"/>
      <c r="CV401" s="19" t="s">
        <v>63</v>
      </c>
      <c r="CW401" s="19"/>
      <c r="CX401" s="19"/>
      <c r="CY401" s="19"/>
      <c r="CZ401" s="19"/>
      <c r="DA401" s="19"/>
      <c r="DB401" s="19"/>
      <c r="DC401" s="19"/>
      <c r="DD401" s="40"/>
      <c r="DE401" s="19"/>
      <c r="DF401" s="19"/>
      <c r="DG401" s="19"/>
      <c r="DH401" s="19"/>
      <c r="DI401" s="19"/>
      <c r="DJ401" s="19"/>
      <c r="DK401" s="19"/>
      <c r="DL401" s="19"/>
      <c r="DM401" s="40"/>
      <c r="DN401" s="19"/>
      <c r="DO401" s="19"/>
      <c r="DP401" s="19"/>
      <c r="DQ401" s="19"/>
      <c r="DR401" s="19"/>
      <c r="DS401" s="19"/>
      <c r="DT401" s="19"/>
      <c r="DU401" s="19"/>
      <c r="DV401" s="40"/>
      <c r="DW401" s="74">
        <f ca="1" t="shared" si="300"/>
        <v>4.11</v>
      </c>
      <c r="DX401" s="44">
        <f t="shared" si="301"/>
        <v>1</v>
      </c>
      <c r="DY401" s="44">
        <f ca="1" t="shared" si="302"/>
        <v>3.11</v>
      </c>
      <c r="DZ401" s="19">
        <f t="shared" si="303"/>
        <v>16</v>
      </c>
      <c r="EA401" s="19">
        <f t="shared" si="304"/>
        <v>16</v>
      </c>
      <c r="EB401" s="45">
        <f t="shared" si="305"/>
        <v>0</v>
      </c>
      <c r="EC401" s="46">
        <f t="shared" si="306"/>
        <v>0</v>
      </c>
      <c r="ED401" s="19">
        <f t="shared" si="307"/>
        <v>0</v>
      </c>
      <c r="EE401" s="19">
        <f t="shared" si="308"/>
        <v>0</v>
      </c>
      <c r="EF401" s="19">
        <f t="shared" si="309"/>
        <v>0</v>
      </c>
      <c r="EG401" s="19">
        <f t="shared" si="310"/>
        <v>0</v>
      </c>
    </row>
    <row r="402" customFormat="1" hidden="1" customHeight="1" spans="1:137">
      <c r="A402" s="32">
        <f t="shared" si="298"/>
        <v>400</v>
      </c>
      <c r="B402" s="31" t="s">
        <v>683</v>
      </c>
      <c r="C402" s="32" t="s">
        <v>52</v>
      </c>
      <c r="D402" s="33" t="s">
        <v>149</v>
      </c>
      <c r="E402" s="33" t="s">
        <v>405</v>
      </c>
      <c r="F402" s="33" t="s">
        <v>121</v>
      </c>
      <c r="G402" s="68">
        <v>45735</v>
      </c>
      <c r="H402" s="59">
        <v>45735</v>
      </c>
      <c r="I402" s="59">
        <v>45735</v>
      </c>
      <c r="J402" s="19"/>
      <c r="K402" s="19"/>
      <c r="L402" s="19"/>
      <c r="M402" s="73"/>
      <c r="N402" s="19"/>
      <c r="O402" s="38"/>
      <c r="P402" s="39"/>
      <c r="Q402" s="19"/>
      <c r="R402" s="19"/>
      <c r="S402" s="19"/>
      <c r="T402" s="19"/>
      <c r="U402" s="19"/>
      <c r="V402" s="19"/>
      <c r="W402" s="40"/>
      <c r="X402" s="19"/>
      <c r="Y402" s="39"/>
      <c r="Z402" s="19"/>
      <c r="AA402" s="19"/>
      <c r="AB402" s="19"/>
      <c r="AC402" s="19"/>
      <c r="AD402" s="19"/>
      <c r="AE402" s="19"/>
      <c r="AF402" s="40"/>
      <c r="AG402" s="41"/>
      <c r="AH402" s="41"/>
      <c r="AI402" s="41"/>
      <c r="AJ402" s="19"/>
      <c r="AK402" s="19"/>
      <c r="AL402" s="19"/>
      <c r="AM402" s="19"/>
      <c r="AN402" s="19"/>
      <c r="AO402" s="19"/>
      <c r="AP402" s="19"/>
      <c r="AQ402" s="19"/>
      <c r="AR402" s="40"/>
      <c r="AS402" s="19"/>
      <c r="AT402" s="19"/>
      <c r="AU402" s="19"/>
      <c r="AV402" s="19"/>
      <c r="AW402" s="19"/>
      <c r="AX402" s="19"/>
      <c r="AY402" s="19"/>
      <c r="AZ402" s="19"/>
      <c r="BA402" s="40"/>
      <c r="BB402" s="19">
        <v>0.5</v>
      </c>
      <c r="BC402" s="19"/>
      <c r="BD402" s="19"/>
      <c r="BE402" s="19"/>
      <c r="BF402" s="19"/>
      <c r="BG402" s="19"/>
      <c r="BH402" s="19"/>
      <c r="BI402" s="19"/>
      <c r="BJ402" s="40"/>
      <c r="BK402" s="19"/>
      <c r="BL402" s="19"/>
      <c r="BM402" s="19"/>
      <c r="BN402" s="19"/>
      <c r="BO402" s="19"/>
      <c r="BP402" s="19">
        <v>8</v>
      </c>
      <c r="BQ402" s="19"/>
      <c r="BR402" s="19"/>
      <c r="BS402" s="40"/>
      <c r="BT402" s="19"/>
      <c r="BU402" s="19"/>
      <c r="BV402" s="19"/>
      <c r="BW402" s="19"/>
      <c r="BX402" s="19"/>
      <c r="BY402" s="19">
        <v>24</v>
      </c>
      <c r="BZ402" s="19"/>
      <c r="CA402" s="19"/>
      <c r="CB402" s="40"/>
      <c r="CC402" s="19"/>
      <c r="CD402" s="19"/>
      <c r="CE402" s="19"/>
      <c r="CF402" s="19"/>
      <c r="CG402" s="19"/>
      <c r="CH402" s="19">
        <v>33</v>
      </c>
      <c r="CI402" s="19"/>
      <c r="CJ402" s="19"/>
      <c r="CK402" s="40"/>
      <c r="CL402" s="19">
        <v>2</v>
      </c>
      <c r="CM402" s="19"/>
      <c r="CN402" s="19"/>
      <c r="CO402" s="19"/>
      <c r="CP402" s="19"/>
      <c r="CQ402" s="19">
        <v>8</v>
      </c>
      <c r="CR402" s="19"/>
      <c r="CS402" s="19"/>
      <c r="CT402" s="40"/>
      <c r="CU402" s="19"/>
      <c r="CV402" s="19"/>
      <c r="CW402" s="19"/>
      <c r="CX402" s="19"/>
      <c r="CY402" s="19"/>
      <c r="CZ402" s="19"/>
      <c r="DA402" s="19" t="s">
        <v>60</v>
      </c>
      <c r="DB402" s="19"/>
      <c r="DC402" s="19"/>
      <c r="DD402" s="40"/>
      <c r="DE402" s="19"/>
      <c r="DF402" s="19"/>
      <c r="DG402" s="19"/>
      <c r="DH402" s="19"/>
      <c r="DI402" s="19"/>
      <c r="DJ402" s="19">
        <v>8</v>
      </c>
      <c r="DK402" s="19"/>
      <c r="DL402" s="19"/>
      <c r="DM402" s="40"/>
      <c r="DN402" s="19"/>
      <c r="DO402" s="19"/>
      <c r="DP402" s="19">
        <v>1</v>
      </c>
      <c r="DQ402" s="19"/>
      <c r="DR402" s="19"/>
      <c r="DS402" s="19">
        <v>8</v>
      </c>
      <c r="DT402" s="19"/>
      <c r="DU402" s="19"/>
      <c r="DV402" s="40"/>
      <c r="DW402" s="74">
        <f ca="1" t="shared" si="300"/>
        <v>4</v>
      </c>
      <c r="DX402" s="44">
        <f t="shared" si="301"/>
        <v>2.5</v>
      </c>
      <c r="DY402" s="44">
        <f ca="1" t="shared" si="302"/>
        <v>1.5</v>
      </c>
      <c r="DZ402" s="19">
        <f t="shared" si="303"/>
        <v>97</v>
      </c>
      <c r="EA402" s="19">
        <f t="shared" si="304"/>
        <v>0</v>
      </c>
      <c r="EB402" s="45">
        <f t="shared" si="305"/>
        <v>0</v>
      </c>
      <c r="EC402" s="46">
        <f t="shared" si="306"/>
        <v>105</v>
      </c>
      <c r="ED402" s="19">
        <f t="shared" si="307"/>
        <v>0</v>
      </c>
      <c r="EE402" s="19">
        <f t="shared" si="308"/>
        <v>1</v>
      </c>
      <c r="EF402" s="19">
        <f t="shared" si="309"/>
        <v>0</v>
      </c>
      <c r="EG402" s="19">
        <f t="shared" si="310"/>
        <v>0</v>
      </c>
    </row>
    <row r="403" customFormat="1" customHeight="1" spans="1:137">
      <c r="A403" s="32">
        <f t="shared" si="298"/>
        <v>401</v>
      </c>
      <c r="B403" s="31" t="s">
        <v>684</v>
      </c>
      <c r="C403" s="32" t="s">
        <v>286</v>
      </c>
      <c r="D403" s="33" t="s">
        <v>79</v>
      </c>
      <c r="E403" s="33" t="s">
        <v>433</v>
      </c>
      <c r="F403" s="33" t="s">
        <v>436</v>
      </c>
      <c r="G403" s="68">
        <v>45733</v>
      </c>
      <c r="H403" s="59">
        <v>45733</v>
      </c>
      <c r="I403" s="59">
        <v>45733</v>
      </c>
      <c r="J403" s="19"/>
      <c r="K403" s="19"/>
      <c r="L403" s="19"/>
      <c r="M403" s="73"/>
      <c r="N403" s="19"/>
      <c r="O403" s="38"/>
      <c r="P403" s="39"/>
      <c r="Q403" s="19"/>
      <c r="R403" s="19"/>
      <c r="S403" s="19"/>
      <c r="T403" s="19"/>
      <c r="U403" s="19"/>
      <c r="V403" s="19"/>
      <c r="W403" s="40"/>
      <c r="X403" s="19"/>
      <c r="Y403" s="39"/>
      <c r="Z403" s="19"/>
      <c r="AA403" s="19"/>
      <c r="AB403" s="19"/>
      <c r="AC403" s="19"/>
      <c r="AD403" s="19"/>
      <c r="AE403" s="19"/>
      <c r="AF403" s="40"/>
      <c r="AG403" s="41"/>
      <c r="AH403" s="41"/>
      <c r="AI403" s="41"/>
      <c r="AJ403" s="19"/>
      <c r="AK403" s="19"/>
      <c r="AL403" s="19"/>
      <c r="AM403" s="19"/>
      <c r="AN403" s="19"/>
      <c r="AO403" s="19"/>
      <c r="AP403" s="19"/>
      <c r="AQ403" s="19"/>
      <c r="AR403" s="40"/>
      <c r="AS403" s="19"/>
      <c r="AT403" s="19">
        <v>2</v>
      </c>
      <c r="AU403" s="19"/>
      <c r="AV403" s="19"/>
      <c r="AW403" s="19">
        <v>5</v>
      </c>
      <c r="AX403" s="19"/>
      <c r="AY403" s="19">
        <v>6</v>
      </c>
      <c r="AZ403" s="19"/>
      <c r="BA403" s="40"/>
      <c r="BB403" s="19">
        <v>1</v>
      </c>
      <c r="BC403" s="19"/>
      <c r="BD403" s="19"/>
      <c r="BE403" s="19"/>
      <c r="BF403" s="19"/>
      <c r="BG403" s="19"/>
      <c r="BH403" s="19"/>
      <c r="BI403" s="19"/>
      <c r="BJ403" s="40"/>
      <c r="BK403" s="19">
        <v>1</v>
      </c>
      <c r="BL403" s="19"/>
      <c r="BM403" s="19"/>
      <c r="BN403" s="19"/>
      <c r="BO403" s="19"/>
      <c r="BP403" s="19"/>
      <c r="BQ403" s="19"/>
      <c r="BR403" s="19"/>
      <c r="BS403" s="40"/>
      <c r="BT403" s="19"/>
      <c r="BU403" s="19"/>
      <c r="BV403" s="19"/>
      <c r="BW403" s="19"/>
      <c r="BX403" s="19"/>
      <c r="BY403" s="19"/>
      <c r="BZ403" s="19"/>
      <c r="CA403" s="19"/>
      <c r="CB403" s="40"/>
      <c r="CC403" s="19"/>
      <c r="CD403" s="19"/>
      <c r="CE403" s="19"/>
      <c r="CF403" s="19"/>
      <c r="CG403" s="19"/>
      <c r="CH403" s="19"/>
      <c r="CI403" s="19"/>
      <c r="CJ403" s="19"/>
      <c r="CK403" s="40"/>
      <c r="CL403" s="19">
        <v>1</v>
      </c>
      <c r="CM403" s="39">
        <v>8</v>
      </c>
      <c r="CN403" s="19"/>
      <c r="CO403" s="19"/>
      <c r="CP403" s="19"/>
      <c r="CQ403" s="19"/>
      <c r="CR403" s="19"/>
      <c r="CS403" s="19"/>
      <c r="CT403" s="40"/>
      <c r="CU403" s="19"/>
      <c r="CV403" s="19"/>
      <c r="CW403" s="19"/>
      <c r="CX403" s="19"/>
      <c r="CY403" s="19"/>
      <c r="CZ403" s="19"/>
      <c r="DA403" s="19"/>
      <c r="DB403" s="19"/>
      <c r="DC403" s="19"/>
      <c r="DD403" s="40"/>
      <c r="DE403" s="19"/>
      <c r="DF403" s="19"/>
      <c r="DG403" s="19"/>
      <c r="DH403" s="19"/>
      <c r="DI403" s="19"/>
      <c r="DJ403" s="19"/>
      <c r="DK403" s="19"/>
      <c r="DL403" s="19"/>
      <c r="DM403" s="40"/>
      <c r="DN403" s="19">
        <v>1</v>
      </c>
      <c r="DO403" s="19">
        <v>13</v>
      </c>
      <c r="DP403" s="19"/>
      <c r="DQ403" s="19"/>
      <c r="DR403" s="19"/>
      <c r="DS403" s="19"/>
      <c r="DT403" s="19"/>
      <c r="DU403" s="19"/>
      <c r="DV403" s="40"/>
      <c r="DW403" s="74">
        <f ca="1" t="shared" si="300"/>
        <v>4.03</v>
      </c>
      <c r="DX403" s="44">
        <f t="shared" si="301"/>
        <v>4</v>
      </c>
      <c r="DY403" s="44">
        <f ca="1" t="shared" si="302"/>
        <v>0.0300000000000002</v>
      </c>
      <c r="DZ403" s="19">
        <f t="shared" si="303"/>
        <v>6</v>
      </c>
      <c r="EA403" s="19">
        <f t="shared" si="304"/>
        <v>5</v>
      </c>
      <c r="EB403" s="45">
        <f t="shared" si="305"/>
        <v>1</v>
      </c>
      <c r="EC403" s="46">
        <f t="shared" si="306"/>
        <v>0</v>
      </c>
      <c r="ED403" s="19">
        <f t="shared" si="307"/>
        <v>23</v>
      </c>
      <c r="EE403" s="19">
        <f t="shared" si="308"/>
        <v>0</v>
      </c>
      <c r="EF403" s="19">
        <f t="shared" si="309"/>
        <v>0</v>
      </c>
      <c r="EG403" s="19">
        <f t="shared" si="310"/>
        <v>0</v>
      </c>
    </row>
    <row r="404" customFormat="1" customHeight="1" spans="1:137">
      <c r="A404" s="32">
        <f t="shared" si="298"/>
        <v>402</v>
      </c>
      <c r="B404" s="31" t="s">
        <v>685</v>
      </c>
      <c r="C404" s="32" t="s">
        <v>286</v>
      </c>
      <c r="D404" s="33" t="s">
        <v>289</v>
      </c>
      <c r="E404" s="33" t="s">
        <v>293</v>
      </c>
      <c r="F404" s="33" t="s">
        <v>298</v>
      </c>
      <c r="G404" s="68">
        <v>45733</v>
      </c>
      <c r="H404" s="59">
        <v>45733</v>
      </c>
      <c r="I404" s="59">
        <v>45733</v>
      </c>
      <c r="J404" s="19"/>
      <c r="K404" s="19"/>
      <c r="L404" s="19"/>
      <c r="M404" s="73"/>
      <c r="N404" s="19"/>
      <c r="O404" s="38"/>
      <c r="P404" s="39"/>
      <c r="Q404" s="19"/>
      <c r="R404" s="19"/>
      <c r="S404" s="19"/>
      <c r="T404" s="19"/>
      <c r="U404" s="19"/>
      <c r="V404" s="19"/>
      <c r="W404" s="40"/>
      <c r="X404" s="19"/>
      <c r="Y404" s="39"/>
      <c r="Z404" s="19"/>
      <c r="AA404" s="19"/>
      <c r="AB404" s="19"/>
      <c r="AC404" s="19"/>
      <c r="AD404" s="19"/>
      <c r="AE404" s="19"/>
      <c r="AF404" s="40"/>
      <c r="AG404" s="41"/>
      <c r="AH404" s="41"/>
      <c r="AI404" s="41"/>
      <c r="AJ404" s="19"/>
      <c r="AK404" s="19"/>
      <c r="AL404" s="19"/>
      <c r="AM404" s="19"/>
      <c r="AN404" s="19"/>
      <c r="AO404" s="19"/>
      <c r="AP404" s="19"/>
      <c r="AQ404" s="19"/>
      <c r="AR404" s="40"/>
      <c r="AS404" s="19"/>
      <c r="AT404" s="19"/>
      <c r="AU404" s="19"/>
      <c r="AV404" s="19"/>
      <c r="AW404" s="19"/>
      <c r="AX404" s="19"/>
      <c r="AY404" s="19"/>
      <c r="AZ404" s="19"/>
      <c r="BA404" s="40"/>
      <c r="BB404" s="19"/>
      <c r="BC404" s="19"/>
      <c r="BD404" s="19"/>
      <c r="BE404" s="19"/>
      <c r="BF404" s="19"/>
      <c r="BG404" s="19"/>
      <c r="BH404" s="19"/>
      <c r="BI404" s="19"/>
      <c r="BJ404" s="40"/>
      <c r="BK404" s="19"/>
      <c r="BL404" s="19"/>
      <c r="BM404" s="19"/>
      <c r="BN404" s="19"/>
      <c r="BO404" s="19"/>
      <c r="BP404" s="19"/>
      <c r="BQ404" s="19"/>
      <c r="BR404" s="19"/>
      <c r="BS404" s="40"/>
      <c r="BT404" s="19"/>
      <c r="BU404" s="19"/>
      <c r="BV404" s="19"/>
      <c r="BW404" s="19"/>
      <c r="BX404" s="19"/>
      <c r="BY404" s="19"/>
      <c r="BZ404" s="19"/>
      <c r="CA404" s="19"/>
      <c r="CB404" s="40"/>
      <c r="CC404" s="19"/>
      <c r="CD404" s="19"/>
      <c r="CE404" s="19"/>
      <c r="CF404" s="19"/>
      <c r="CG404" s="19"/>
      <c r="CH404" s="19"/>
      <c r="CI404" s="19"/>
      <c r="CJ404" s="19"/>
      <c r="CK404" s="40"/>
      <c r="CL404" s="19">
        <v>1</v>
      </c>
      <c r="CM404" s="19"/>
      <c r="CN404" s="19"/>
      <c r="CO404" s="19"/>
      <c r="CP404" s="19"/>
      <c r="CQ404" s="19"/>
      <c r="CR404" s="19"/>
      <c r="CS404" s="19"/>
      <c r="CT404" s="40"/>
      <c r="CU404" s="19"/>
      <c r="CV404" s="19"/>
      <c r="CW404" s="19"/>
      <c r="CX404" s="19"/>
      <c r="CY404" s="19"/>
      <c r="CZ404" s="19" t="s">
        <v>66</v>
      </c>
      <c r="DA404" s="19"/>
      <c r="DB404" s="19"/>
      <c r="DC404" s="19"/>
      <c r="DD404" s="40"/>
      <c r="DE404" s="19"/>
      <c r="DF404" s="19">
        <v>1</v>
      </c>
      <c r="DG404" s="19">
        <v>2</v>
      </c>
      <c r="DH404" s="19"/>
      <c r="DI404" s="19"/>
      <c r="DJ404" s="19"/>
      <c r="DK404" s="19">
        <v>3</v>
      </c>
      <c r="DL404" s="19"/>
      <c r="DM404" s="40"/>
      <c r="DN404" s="19"/>
      <c r="DO404" s="19"/>
      <c r="DP404" s="19"/>
      <c r="DQ404" s="19"/>
      <c r="DR404" s="19"/>
      <c r="DS404" s="19"/>
      <c r="DT404" s="19"/>
      <c r="DU404" s="19"/>
      <c r="DV404" s="40"/>
      <c r="DW404" s="74">
        <f ca="1" t="shared" si="300"/>
        <v>4.03</v>
      </c>
      <c r="DX404" s="44">
        <f t="shared" si="301"/>
        <v>1</v>
      </c>
      <c r="DY404" s="44">
        <f ca="1" t="shared" si="302"/>
        <v>3.03</v>
      </c>
      <c r="DZ404" s="19">
        <f t="shared" si="303"/>
        <v>3</v>
      </c>
      <c r="EA404" s="19">
        <f t="shared" si="304"/>
        <v>2.5</v>
      </c>
      <c r="EB404" s="45">
        <f t="shared" si="305"/>
        <v>0.5</v>
      </c>
      <c r="EC404" s="46">
        <f t="shared" si="306"/>
        <v>0</v>
      </c>
      <c r="ED404" s="19">
        <f t="shared" si="307"/>
        <v>1</v>
      </c>
      <c r="EE404" s="19">
        <f t="shared" si="308"/>
        <v>2</v>
      </c>
      <c r="EF404" s="19">
        <f t="shared" si="309"/>
        <v>0</v>
      </c>
      <c r="EG404" s="19">
        <f t="shared" si="310"/>
        <v>0</v>
      </c>
    </row>
    <row r="405" customFormat="1" customHeight="1" spans="1:137">
      <c r="A405" s="32">
        <f t="shared" si="298"/>
        <v>403</v>
      </c>
      <c r="B405" s="31" t="s">
        <v>686</v>
      </c>
      <c r="C405" s="32" t="s">
        <v>286</v>
      </c>
      <c r="D405" s="33" t="s">
        <v>305</v>
      </c>
      <c r="E405" s="33" t="s">
        <v>578</v>
      </c>
      <c r="F405" s="33" t="s">
        <v>315</v>
      </c>
      <c r="G405" s="68">
        <v>45733</v>
      </c>
      <c r="H405" s="59">
        <v>45733</v>
      </c>
      <c r="I405" s="59">
        <v>45733</v>
      </c>
      <c r="J405" s="19"/>
      <c r="K405" s="19"/>
      <c r="L405" s="19"/>
      <c r="M405" s="73"/>
      <c r="N405" s="19"/>
      <c r="O405" s="38"/>
      <c r="P405" s="39"/>
      <c r="Q405" s="19"/>
      <c r="R405" s="19"/>
      <c r="S405" s="19"/>
      <c r="T405" s="19"/>
      <c r="U405" s="19"/>
      <c r="V405" s="19"/>
      <c r="W405" s="40"/>
      <c r="X405" s="19"/>
      <c r="Y405" s="39"/>
      <c r="Z405" s="19"/>
      <c r="AA405" s="19"/>
      <c r="AB405" s="19"/>
      <c r="AC405" s="19"/>
      <c r="AD405" s="19"/>
      <c r="AE405" s="19"/>
      <c r="AF405" s="40"/>
      <c r="AG405" s="41"/>
      <c r="AH405" s="41"/>
      <c r="AI405" s="41"/>
      <c r="AJ405" s="19"/>
      <c r="AK405" s="19"/>
      <c r="AL405" s="19"/>
      <c r="AM405" s="19"/>
      <c r="AN405" s="19"/>
      <c r="AO405" s="19"/>
      <c r="AP405" s="19"/>
      <c r="AQ405" s="19"/>
      <c r="AR405" s="40"/>
      <c r="AS405" s="19"/>
      <c r="AT405" s="19"/>
      <c r="AU405" s="19"/>
      <c r="AV405" s="19"/>
      <c r="AW405" s="19"/>
      <c r="AX405" s="19"/>
      <c r="AY405" s="19"/>
      <c r="AZ405" s="19"/>
      <c r="BA405" s="40"/>
      <c r="BB405" s="19"/>
      <c r="BC405" s="19"/>
      <c r="BD405" s="19"/>
      <c r="BE405" s="19"/>
      <c r="BF405" s="19"/>
      <c r="BG405" s="19"/>
      <c r="BH405" s="19"/>
      <c r="BI405" s="19"/>
      <c r="BJ405" s="40"/>
      <c r="BK405" s="19"/>
      <c r="BL405" s="19">
        <v>5</v>
      </c>
      <c r="BM405" s="19"/>
      <c r="BN405" s="19"/>
      <c r="BO405" s="19"/>
      <c r="BP405" s="19"/>
      <c r="BQ405" s="19"/>
      <c r="BR405" s="19"/>
      <c r="BS405" s="40"/>
      <c r="BT405" s="19"/>
      <c r="BU405" s="19"/>
      <c r="BV405" s="19"/>
      <c r="BW405" s="19"/>
      <c r="BX405" s="19"/>
      <c r="BY405" s="19"/>
      <c r="BZ405" s="19"/>
      <c r="CA405" s="19"/>
      <c r="CB405" s="40"/>
      <c r="CC405" s="19"/>
      <c r="CD405" s="19"/>
      <c r="CE405" s="19"/>
      <c r="CF405" s="19"/>
      <c r="CG405" s="19"/>
      <c r="CH405" s="19"/>
      <c r="CI405" s="19"/>
      <c r="CJ405" s="19"/>
      <c r="CK405" s="40"/>
      <c r="CL405" s="19">
        <v>3.5</v>
      </c>
      <c r="CM405" s="19"/>
      <c r="CN405" s="19"/>
      <c r="CO405" s="19"/>
      <c r="CP405" s="19"/>
      <c r="CQ405" s="19"/>
      <c r="CR405" s="19"/>
      <c r="CS405" s="19"/>
      <c r="CT405" s="40"/>
      <c r="CU405" s="19"/>
      <c r="CV405" s="19" t="s">
        <v>73</v>
      </c>
      <c r="CW405" s="19"/>
      <c r="CX405" s="19"/>
      <c r="CY405" s="19"/>
      <c r="CZ405" s="19"/>
      <c r="DA405" s="19"/>
      <c r="DB405" s="19"/>
      <c r="DC405" s="19"/>
      <c r="DD405" s="40"/>
      <c r="DE405" s="19"/>
      <c r="DF405" s="19"/>
      <c r="DG405" s="19"/>
      <c r="DH405" s="19"/>
      <c r="DI405" s="19">
        <v>4</v>
      </c>
      <c r="DJ405" s="19"/>
      <c r="DK405" s="19">
        <v>4</v>
      </c>
      <c r="DL405" s="19"/>
      <c r="DM405" s="40"/>
      <c r="DN405" s="19"/>
      <c r="DO405" s="19">
        <v>11.5</v>
      </c>
      <c r="DP405" s="19"/>
      <c r="DQ405" s="19"/>
      <c r="DR405" s="19">
        <v>24</v>
      </c>
      <c r="DS405" s="19"/>
      <c r="DT405" s="19">
        <v>24</v>
      </c>
      <c r="DU405" s="19"/>
      <c r="DV405" s="40"/>
      <c r="DW405" s="74">
        <f ca="1" t="shared" si="300"/>
        <v>4.03</v>
      </c>
      <c r="DX405" s="44">
        <f t="shared" si="301"/>
        <v>4</v>
      </c>
      <c r="DY405" s="44">
        <f ca="1" t="shared" si="302"/>
        <v>0.0300000000000002</v>
      </c>
      <c r="DZ405" s="19">
        <f t="shared" si="303"/>
        <v>28</v>
      </c>
      <c r="EA405" s="19">
        <f t="shared" si="304"/>
        <v>28</v>
      </c>
      <c r="EB405" s="45">
        <f t="shared" si="305"/>
        <v>0</v>
      </c>
      <c r="EC405" s="46">
        <f t="shared" si="306"/>
        <v>0</v>
      </c>
      <c r="ED405" s="19">
        <f t="shared" si="307"/>
        <v>16.5</v>
      </c>
      <c r="EE405" s="19">
        <f t="shared" si="308"/>
        <v>0</v>
      </c>
      <c r="EF405" s="19">
        <f t="shared" si="309"/>
        <v>0</v>
      </c>
      <c r="EG405" s="19">
        <f t="shared" si="310"/>
        <v>0</v>
      </c>
    </row>
    <row r="406" customFormat="1" hidden="1" customHeight="1" spans="1:137">
      <c r="A406" s="32">
        <f t="shared" si="298"/>
        <v>404</v>
      </c>
      <c r="B406" s="31" t="s">
        <v>687</v>
      </c>
      <c r="C406" s="32" t="s">
        <v>351</v>
      </c>
      <c r="D406" s="33" t="s">
        <v>357</v>
      </c>
      <c r="E406" s="33" t="s">
        <v>358</v>
      </c>
      <c r="F406" s="33" t="s">
        <v>298</v>
      </c>
      <c r="G406" s="68">
        <v>45733</v>
      </c>
      <c r="H406" s="59">
        <v>45733</v>
      </c>
      <c r="I406" s="59">
        <v>45733</v>
      </c>
      <c r="J406" s="19"/>
      <c r="K406" s="19"/>
      <c r="L406" s="19"/>
      <c r="M406" s="73"/>
      <c r="N406" s="19"/>
      <c r="O406" s="38"/>
      <c r="P406" s="39"/>
      <c r="Q406" s="19"/>
      <c r="R406" s="19"/>
      <c r="S406" s="19"/>
      <c r="T406" s="19"/>
      <c r="U406" s="19"/>
      <c r="V406" s="19"/>
      <c r="W406" s="40"/>
      <c r="X406" s="19"/>
      <c r="Y406" s="39"/>
      <c r="Z406" s="19"/>
      <c r="AA406" s="19"/>
      <c r="AB406" s="19"/>
      <c r="AC406" s="19"/>
      <c r="AD406" s="19"/>
      <c r="AE406" s="19"/>
      <c r="AF406" s="40"/>
      <c r="AG406" s="41"/>
      <c r="AH406" s="41"/>
      <c r="AI406" s="41"/>
      <c r="AJ406" s="19"/>
      <c r="AK406" s="19"/>
      <c r="AL406" s="19"/>
      <c r="AM406" s="19"/>
      <c r="AN406" s="19"/>
      <c r="AO406" s="19"/>
      <c r="AP406" s="19"/>
      <c r="AQ406" s="19"/>
      <c r="AR406" s="40"/>
      <c r="AS406" s="19"/>
      <c r="AT406" s="19">
        <v>64</v>
      </c>
      <c r="AU406" s="19"/>
      <c r="AV406" s="19"/>
      <c r="AW406" s="19"/>
      <c r="AX406" s="19"/>
      <c r="AY406" s="19"/>
      <c r="AZ406" s="19"/>
      <c r="BA406" s="40"/>
      <c r="BB406" s="19"/>
      <c r="BC406" s="19">
        <v>16</v>
      </c>
      <c r="BD406" s="19"/>
      <c r="BE406" s="19"/>
      <c r="BF406" s="19"/>
      <c r="BG406" s="19"/>
      <c r="BH406" s="19"/>
      <c r="BI406" s="19"/>
      <c r="BJ406" s="40"/>
      <c r="BK406" s="19"/>
      <c r="BL406" s="19"/>
      <c r="BM406" s="19"/>
      <c r="BN406" s="19"/>
      <c r="BO406" s="19">
        <v>8</v>
      </c>
      <c r="BP406" s="19"/>
      <c r="BQ406" s="19">
        <v>8</v>
      </c>
      <c r="BR406" s="19"/>
      <c r="BS406" s="40"/>
      <c r="BT406" s="19"/>
      <c r="BU406" s="19"/>
      <c r="BV406" s="19"/>
      <c r="BW406" s="19"/>
      <c r="BX406" s="19"/>
      <c r="BY406" s="19"/>
      <c r="BZ406" s="19"/>
      <c r="CA406" s="19"/>
      <c r="CB406" s="40"/>
      <c r="CC406" s="19"/>
      <c r="CD406" s="19">
        <v>16</v>
      </c>
      <c r="CE406" s="19"/>
      <c r="CF406" s="19"/>
      <c r="CG406" s="19"/>
      <c r="CH406" s="19"/>
      <c r="CI406" s="19"/>
      <c r="CJ406" s="19"/>
      <c r="CK406" s="40"/>
      <c r="CL406" s="19"/>
      <c r="CM406" s="19"/>
      <c r="CN406" s="19"/>
      <c r="CO406" s="19"/>
      <c r="CP406" s="19"/>
      <c r="CQ406" s="19"/>
      <c r="CR406" s="19"/>
      <c r="CS406" s="19"/>
      <c r="CT406" s="40"/>
      <c r="CU406" s="19"/>
      <c r="CV406" s="19"/>
      <c r="CW406" s="19"/>
      <c r="CX406" s="19"/>
      <c r="CY406" s="19"/>
      <c r="CZ406" s="19"/>
      <c r="DA406" s="19"/>
      <c r="DB406" s="19"/>
      <c r="DC406" s="19"/>
      <c r="DD406" s="40"/>
      <c r="DE406" s="19"/>
      <c r="DF406" s="19"/>
      <c r="DG406" s="19"/>
      <c r="DH406" s="19"/>
      <c r="DI406" s="19"/>
      <c r="DJ406" s="19"/>
      <c r="DK406" s="19"/>
      <c r="DL406" s="19"/>
      <c r="DM406" s="40"/>
      <c r="DN406" s="19"/>
      <c r="DO406" s="19">
        <v>8</v>
      </c>
      <c r="DP406" s="19"/>
      <c r="DQ406" s="19"/>
      <c r="DR406" s="19"/>
      <c r="DS406" s="19"/>
      <c r="DT406" s="19"/>
      <c r="DU406" s="19"/>
      <c r="DV406" s="40"/>
      <c r="DW406" s="74">
        <v>0</v>
      </c>
      <c r="DX406" s="44">
        <f t="shared" si="301"/>
        <v>0</v>
      </c>
      <c r="DY406" s="44">
        <f t="shared" si="302"/>
        <v>0</v>
      </c>
      <c r="DZ406" s="19">
        <f t="shared" si="303"/>
        <v>8</v>
      </c>
      <c r="EA406" s="19">
        <f t="shared" si="304"/>
        <v>8</v>
      </c>
      <c r="EB406" s="45">
        <f t="shared" si="305"/>
        <v>0</v>
      </c>
      <c r="EC406" s="46">
        <f t="shared" si="306"/>
        <v>0</v>
      </c>
      <c r="ED406" s="19">
        <f t="shared" si="307"/>
        <v>104</v>
      </c>
      <c r="EE406" s="19">
        <f t="shared" si="308"/>
        <v>0</v>
      </c>
      <c r="EF406" s="19">
        <f t="shared" si="309"/>
        <v>0</v>
      </c>
      <c r="EG406" s="19">
        <f t="shared" si="310"/>
        <v>0</v>
      </c>
    </row>
    <row r="407" customFormat="1" hidden="1" customHeight="1" spans="1:137">
      <c r="A407" s="32">
        <f t="shared" si="298"/>
        <v>405</v>
      </c>
      <c r="B407" s="31" t="s">
        <v>688</v>
      </c>
      <c r="C407" s="32" t="s">
        <v>404</v>
      </c>
      <c r="D407" s="33" t="s">
        <v>527</v>
      </c>
      <c r="E407" s="33" t="s">
        <v>528</v>
      </c>
      <c r="F407" s="33" t="s">
        <v>315</v>
      </c>
      <c r="G407" s="68">
        <v>45736</v>
      </c>
      <c r="H407" s="59">
        <v>45736</v>
      </c>
      <c r="I407" s="59">
        <v>45736</v>
      </c>
      <c r="J407" s="19"/>
      <c r="K407" s="19"/>
      <c r="L407" s="19"/>
      <c r="M407" s="73"/>
      <c r="N407" s="19"/>
      <c r="O407" s="38"/>
      <c r="P407" s="39"/>
      <c r="Q407" s="19"/>
      <c r="R407" s="19"/>
      <c r="S407" s="19"/>
      <c r="T407" s="19"/>
      <c r="U407" s="19"/>
      <c r="V407" s="19"/>
      <c r="W407" s="40"/>
      <c r="X407" s="19"/>
      <c r="Y407" s="39"/>
      <c r="Z407" s="19"/>
      <c r="AA407" s="19"/>
      <c r="AB407" s="19"/>
      <c r="AC407" s="19"/>
      <c r="AD407" s="19"/>
      <c r="AE407" s="19"/>
      <c r="AF407" s="40"/>
      <c r="AG407" s="41"/>
      <c r="AH407" s="41"/>
      <c r="AI407" s="41"/>
      <c r="AJ407" s="19"/>
      <c r="AK407" s="19"/>
      <c r="AL407" s="19"/>
      <c r="AM407" s="19"/>
      <c r="AN407" s="19"/>
      <c r="AO407" s="19"/>
      <c r="AP407" s="19"/>
      <c r="AQ407" s="19"/>
      <c r="AR407" s="40"/>
      <c r="AS407" s="19"/>
      <c r="AT407" s="19">
        <v>8</v>
      </c>
      <c r="AU407" s="19"/>
      <c r="AV407" s="19"/>
      <c r="AW407" s="19"/>
      <c r="AX407" s="19"/>
      <c r="AY407" s="19"/>
      <c r="AZ407" s="19"/>
      <c r="BA407" s="40"/>
      <c r="BB407" s="19"/>
      <c r="BC407" s="19"/>
      <c r="BD407" s="19">
        <v>1</v>
      </c>
      <c r="BE407" s="19"/>
      <c r="BF407" s="19">
        <v>3</v>
      </c>
      <c r="BG407" s="19"/>
      <c r="BH407" s="19">
        <v>3</v>
      </c>
      <c r="BI407" s="19"/>
      <c r="BJ407" s="40"/>
      <c r="BK407" s="19">
        <v>3</v>
      </c>
      <c r="BL407" s="19">
        <v>2.5</v>
      </c>
      <c r="BM407" s="19"/>
      <c r="BN407" s="19"/>
      <c r="BO407" s="19">
        <v>2</v>
      </c>
      <c r="BP407" s="19"/>
      <c r="BQ407" s="19">
        <v>2</v>
      </c>
      <c r="BR407" s="19"/>
      <c r="BS407" s="40"/>
      <c r="BT407" s="19">
        <v>1</v>
      </c>
      <c r="BU407" s="19">
        <v>5</v>
      </c>
      <c r="BV407" s="19"/>
      <c r="BW407" s="19"/>
      <c r="BX407" s="19"/>
      <c r="BY407" s="19"/>
      <c r="BZ407" s="19"/>
      <c r="CA407" s="19"/>
      <c r="CB407" s="40"/>
      <c r="CC407" s="19"/>
      <c r="CD407" s="19"/>
      <c r="CE407" s="19"/>
      <c r="CF407" s="19"/>
      <c r="CG407" s="19"/>
      <c r="CH407" s="19"/>
      <c r="CI407" s="19"/>
      <c r="CJ407" s="19"/>
      <c r="CK407" s="40"/>
      <c r="CL407" s="19"/>
      <c r="CM407" s="19"/>
      <c r="CN407" s="19"/>
      <c r="CO407" s="19"/>
      <c r="CP407" s="19">
        <v>5</v>
      </c>
      <c r="CQ407" s="19"/>
      <c r="CR407" s="19">
        <v>11</v>
      </c>
      <c r="CS407" s="19"/>
      <c r="CT407" s="40"/>
      <c r="CU407" s="19"/>
      <c r="CV407" s="19"/>
      <c r="CW407" s="19" t="s">
        <v>77</v>
      </c>
      <c r="CX407" s="19"/>
      <c r="CY407" s="19"/>
      <c r="CZ407" s="19" t="s">
        <v>689</v>
      </c>
      <c r="DA407" s="19"/>
      <c r="DB407" s="19">
        <v>4</v>
      </c>
      <c r="DC407" s="19"/>
      <c r="DD407" s="40"/>
      <c r="DE407" s="19"/>
      <c r="DF407" s="19">
        <v>4</v>
      </c>
      <c r="DG407" s="19"/>
      <c r="DH407" s="19"/>
      <c r="DI407" s="19">
        <v>1.5</v>
      </c>
      <c r="DJ407" s="19"/>
      <c r="DK407" s="19"/>
      <c r="DL407" s="19"/>
      <c r="DM407" s="40"/>
      <c r="DN407" s="19"/>
      <c r="DO407" s="19">
        <v>4.5</v>
      </c>
      <c r="DP407" s="19"/>
      <c r="DQ407" s="19"/>
      <c r="DR407" s="19">
        <v>8</v>
      </c>
      <c r="DS407" s="19"/>
      <c r="DT407" s="19">
        <v>8</v>
      </c>
      <c r="DU407" s="19"/>
      <c r="DV407" s="40"/>
      <c r="DW407" s="74">
        <f ca="1">ROUND((TODAY()-I407)/365*5,2)</f>
        <v>3.99</v>
      </c>
      <c r="DX407" s="44">
        <f t="shared" si="301"/>
        <v>4</v>
      </c>
      <c r="DY407" s="44">
        <f ca="1" t="shared" si="302"/>
        <v>-0.00999999999999979</v>
      </c>
      <c r="DZ407" s="19">
        <f t="shared" si="303"/>
        <v>28</v>
      </c>
      <c r="EA407" s="19">
        <f t="shared" si="304"/>
        <v>28</v>
      </c>
      <c r="EB407" s="45">
        <f t="shared" si="305"/>
        <v>0</v>
      </c>
      <c r="EC407" s="46">
        <f t="shared" si="306"/>
        <v>0</v>
      </c>
      <c r="ED407" s="19">
        <f t="shared" si="307"/>
        <v>26</v>
      </c>
      <c r="EE407" s="19">
        <f t="shared" si="308"/>
        <v>1</v>
      </c>
      <c r="EF407" s="19">
        <f t="shared" si="309"/>
        <v>0</v>
      </c>
      <c r="EG407" s="19">
        <f t="shared" si="310"/>
        <v>0</v>
      </c>
    </row>
    <row r="408" customFormat="1" customHeight="1" spans="1:137">
      <c r="A408" s="32">
        <f t="shared" si="298"/>
        <v>406</v>
      </c>
      <c r="B408" s="31" t="s">
        <v>690</v>
      </c>
      <c r="C408" s="32" t="s">
        <v>286</v>
      </c>
      <c r="D408" s="33" t="s">
        <v>79</v>
      </c>
      <c r="E408" s="33" t="s">
        <v>542</v>
      </c>
      <c r="F408" s="33" t="s">
        <v>548</v>
      </c>
      <c r="G408" s="68">
        <v>45740</v>
      </c>
      <c r="H408" s="59">
        <v>45740</v>
      </c>
      <c r="I408" s="59">
        <v>45740</v>
      </c>
      <c r="J408" s="19"/>
      <c r="K408" s="19"/>
      <c r="L408" s="19"/>
      <c r="M408" s="73"/>
      <c r="N408" s="19"/>
      <c r="O408" s="38"/>
      <c r="P408" s="39"/>
      <c r="Q408" s="19"/>
      <c r="R408" s="19"/>
      <c r="S408" s="19"/>
      <c r="T408" s="19"/>
      <c r="U408" s="19"/>
      <c r="V408" s="19"/>
      <c r="W408" s="40"/>
      <c r="X408" s="19"/>
      <c r="Y408" s="39"/>
      <c r="Z408" s="19"/>
      <c r="AA408" s="19"/>
      <c r="AB408" s="19"/>
      <c r="AC408" s="19"/>
      <c r="AD408" s="19"/>
      <c r="AE408" s="19"/>
      <c r="AF408" s="40"/>
      <c r="AG408" s="41"/>
      <c r="AH408" s="41"/>
      <c r="AI408" s="41"/>
      <c r="AJ408" s="19"/>
      <c r="AK408" s="19"/>
      <c r="AL408" s="19"/>
      <c r="AM408" s="19"/>
      <c r="AN408" s="19"/>
      <c r="AO408" s="19"/>
      <c r="AP408" s="19"/>
      <c r="AQ408" s="19"/>
      <c r="AR408" s="40"/>
      <c r="AS408" s="19"/>
      <c r="AT408" s="19"/>
      <c r="AU408" s="19"/>
      <c r="AV408" s="19"/>
      <c r="AW408" s="19"/>
      <c r="AX408" s="19"/>
      <c r="AY408" s="19"/>
      <c r="AZ408" s="19"/>
      <c r="BA408" s="40"/>
      <c r="BB408" s="19"/>
      <c r="BC408" s="19"/>
      <c r="BD408" s="19"/>
      <c r="BE408" s="19"/>
      <c r="BF408" s="19"/>
      <c r="BG408" s="19"/>
      <c r="BH408" s="19"/>
      <c r="BI408" s="19"/>
      <c r="BJ408" s="40"/>
      <c r="BK408" s="19"/>
      <c r="BL408" s="19"/>
      <c r="BM408" s="19"/>
      <c r="BN408" s="19"/>
      <c r="BO408" s="19">
        <v>2</v>
      </c>
      <c r="BP408" s="19"/>
      <c r="BQ408" s="19">
        <v>9</v>
      </c>
      <c r="BR408" s="19"/>
      <c r="BS408" s="40"/>
      <c r="BT408" s="19"/>
      <c r="BU408" s="19"/>
      <c r="BV408" s="19"/>
      <c r="BW408" s="19"/>
      <c r="BX408" s="19">
        <v>3.5</v>
      </c>
      <c r="BY408" s="19"/>
      <c r="BZ408" s="19"/>
      <c r="CA408" s="19"/>
      <c r="CB408" s="40"/>
      <c r="CC408" s="19"/>
      <c r="CD408" s="19"/>
      <c r="CE408" s="19"/>
      <c r="CF408" s="19"/>
      <c r="CG408" s="19"/>
      <c r="CH408" s="19">
        <v>34</v>
      </c>
      <c r="CI408" s="19"/>
      <c r="CJ408" s="19"/>
      <c r="CK408" s="40"/>
      <c r="CL408" s="19"/>
      <c r="CM408" s="19"/>
      <c r="CN408" s="19"/>
      <c r="CO408" s="19"/>
      <c r="CP408" s="19">
        <v>3.5</v>
      </c>
      <c r="CQ408" s="19">
        <v>6</v>
      </c>
      <c r="CR408" s="19"/>
      <c r="CS408" s="19"/>
      <c r="CT408" s="40"/>
      <c r="CU408" s="19"/>
      <c r="CV408" s="19"/>
      <c r="CW408" s="19"/>
      <c r="CX408" s="19"/>
      <c r="CY408" s="19"/>
      <c r="CZ408" s="19"/>
      <c r="DA408" s="19">
        <v>13</v>
      </c>
      <c r="DB408" s="19"/>
      <c r="DC408" s="19"/>
      <c r="DD408" s="40"/>
      <c r="DE408" s="19">
        <v>1</v>
      </c>
      <c r="DF408" s="19"/>
      <c r="DG408" s="19"/>
      <c r="DH408" s="19"/>
      <c r="DI408" s="19"/>
      <c r="DJ408" s="19"/>
      <c r="DK408" s="19"/>
      <c r="DL408" s="19"/>
      <c r="DM408" s="40"/>
      <c r="DN408" s="19">
        <v>2</v>
      </c>
      <c r="DO408" s="19"/>
      <c r="DP408" s="19"/>
      <c r="DQ408" s="19"/>
      <c r="DR408" s="19"/>
      <c r="DS408" s="19">
        <v>19</v>
      </c>
      <c r="DT408" s="19"/>
      <c r="DU408" s="19"/>
      <c r="DV408" s="40"/>
      <c r="DW408" s="74">
        <f ca="1">ROUND((TODAY()-I408)/365*5,2)</f>
        <v>3.93</v>
      </c>
      <c r="DX408" s="44">
        <f t="shared" si="301"/>
        <v>3</v>
      </c>
      <c r="DY408" s="44">
        <f ca="1" t="shared" si="302"/>
        <v>0.93</v>
      </c>
      <c r="DZ408" s="19">
        <f t="shared" si="303"/>
        <v>81</v>
      </c>
      <c r="EA408" s="19">
        <f t="shared" si="304"/>
        <v>9</v>
      </c>
      <c r="EB408" s="45">
        <f t="shared" si="305"/>
        <v>0</v>
      </c>
      <c r="EC408" s="46">
        <f t="shared" si="306"/>
        <v>85</v>
      </c>
      <c r="ED408" s="19">
        <f t="shared" si="307"/>
        <v>0</v>
      </c>
      <c r="EE408" s="19">
        <f t="shared" si="308"/>
        <v>0</v>
      </c>
      <c r="EF408" s="19">
        <f t="shared" si="309"/>
        <v>0</v>
      </c>
      <c r="EG408" s="19">
        <f t="shared" si="310"/>
        <v>0</v>
      </c>
    </row>
    <row r="409" customFormat="1" hidden="1" customHeight="1" spans="1:137">
      <c r="A409" s="32">
        <f t="shared" si="298"/>
        <v>407</v>
      </c>
      <c r="B409" s="31" t="s">
        <v>691</v>
      </c>
      <c r="C409" s="32" t="s">
        <v>351</v>
      </c>
      <c r="D409" s="33" t="s">
        <v>357</v>
      </c>
      <c r="E409" s="33" t="s">
        <v>358</v>
      </c>
      <c r="F409" s="33" t="s">
        <v>298</v>
      </c>
      <c r="G409" s="68">
        <v>45741</v>
      </c>
      <c r="H409" s="59">
        <v>45741</v>
      </c>
      <c r="I409" s="59">
        <v>45741</v>
      </c>
      <c r="J409" s="19"/>
      <c r="K409" s="19"/>
      <c r="L409" s="19"/>
      <c r="M409" s="73"/>
      <c r="N409" s="19"/>
      <c r="O409" s="38"/>
      <c r="P409" s="39"/>
      <c r="Q409" s="19"/>
      <c r="R409" s="19"/>
      <c r="S409" s="19"/>
      <c r="T409" s="19"/>
      <c r="U409" s="19"/>
      <c r="V409" s="19"/>
      <c r="W409" s="40"/>
      <c r="X409" s="19"/>
      <c r="Y409" s="39"/>
      <c r="Z409" s="19"/>
      <c r="AA409" s="19"/>
      <c r="AB409" s="19"/>
      <c r="AC409" s="19"/>
      <c r="AD409" s="19"/>
      <c r="AE409" s="19"/>
      <c r="AF409" s="40"/>
      <c r="AG409" s="41"/>
      <c r="AH409" s="41"/>
      <c r="AI409" s="41"/>
      <c r="AJ409" s="19"/>
      <c r="AK409" s="19"/>
      <c r="AL409" s="19"/>
      <c r="AM409" s="19"/>
      <c r="AN409" s="19"/>
      <c r="AO409" s="19"/>
      <c r="AP409" s="19"/>
      <c r="AQ409" s="19"/>
      <c r="AR409" s="40"/>
      <c r="AS409" s="19"/>
      <c r="AT409" s="19"/>
      <c r="AU409" s="19"/>
      <c r="AV409" s="19"/>
      <c r="AW409" s="19"/>
      <c r="AX409" s="19"/>
      <c r="AY409" s="19"/>
      <c r="AZ409" s="19"/>
      <c r="BA409" s="40"/>
      <c r="BB409" s="19"/>
      <c r="BC409" s="19"/>
      <c r="BD409" s="19"/>
      <c r="BE409" s="19"/>
      <c r="BF409" s="19"/>
      <c r="BG409" s="19"/>
      <c r="BH409" s="19"/>
      <c r="BI409" s="19"/>
      <c r="BJ409" s="40"/>
      <c r="BK409" s="19">
        <v>0.5</v>
      </c>
      <c r="BL409" s="19"/>
      <c r="BM409" s="19"/>
      <c r="BN409" s="19"/>
      <c r="BO409" s="19"/>
      <c r="BP409" s="19">
        <v>16</v>
      </c>
      <c r="BQ409" s="19"/>
      <c r="BR409" s="19"/>
      <c r="BS409" s="40"/>
      <c r="BT409" s="19"/>
      <c r="BU409" s="19"/>
      <c r="BV409" s="19"/>
      <c r="BW409" s="19"/>
      <c r="BX409" s="19"/>
      <c r="BY409" s="19">
        <v>8</v>
      </c>
      <c r="BZ409" s="19"/>
      <c r="CA409" s="19"/>
      <c r="CB409" s="40"/>
      <c r="CC409" s="19"/>
      <c r="CD409" s="19"/>
      <c r="CE409" s="19"/>
      <c r="CF409" s="19"/>
      <c r="CG409" s="19">
        <v>8</v>
      </c>
      <c r="CH409" s="19"/>
      <c r="CI409" s="19">
        <v>8</v>
      </c>
      <c r="CJ409" s="19"/>
      <c r="CK409" s="40"/>
      <c r="CL409" s="19">
        <v>2</v>
      </c>
      <c r="CM409" s="19"/>
      <c r="CN409" s="19"/>
      <c r="CO409" s="19"/>
      <c r="CP409" s="19"/>
      <c r="CQ409" s="19"/>
      <c r="CR409" s="19"/>
      <c r="CS409" s="19"/>
      <c r="CT409" s="40"/>
      <c r="CU409" s="19"/>
      <c r="CV409" s="19"/>
      <c r="CW409" s="19"/>
      <c r="CX409" s="19"/>
      <c r="CY409" s="19"/>
      <c r="CZ409" s="19"/>
      <c r="DA409" s="19"/>
      <c r="DB409" s="19"/>
      <c r="DC409" s="19"/>
      <c r="DD409" s="40"/>
      <c r="DE409" s="19"/>
      <c r="DF409" s="19"/>
      <c r="DG409" s="19"/>
      <c r="DH409" s="19"/>
      <c r="DI409" s="19"/>
      <c r="DJ409" s="19">
        <v>8</v>
      </c>
      <c r="DK409" s="19"/>
      <c r="DL409" s="19"/>
      <c r="DM409" s="40"/>
      <c r="DN409" s="19">
        <v>0.5</v>
      </c>
      <c r="DO409" s="19"/>
      <c r="DP409" s="19"/>
      <c r="DQ409" s="19"/>
      <c r="DR409" s="19"/>
      <c r="DS409" s="19">
        <v>8</v>
      </c>
      <c r="DT409" s="19"/>
      <c r="DU409" s="19"/>
      <c r="DV409" s="40"/>
      <c r="DW409" s="74">
        <f ca="1">ROUND((TODAY()-I409)/365*5,2)</f>
        <v>3.92</v>
      </c>
      <c r="DX409" s="44">
        <f t="shared" si="301"/>
        <v>3</v>
      </c>
      <c r="DY409" s="44">
        <f ca="1" t="shared" si="302"/>
        <v>0.92</v>
      </c>
      <c r="DZ409" s="19">
        <f t="shared" si="303"/>
        <v>48</v>
      </c>
      <c r="EA409" s="19">
        <f t="shared" si="304"/>
        <v>8</v>
      </c>
      <c r="EB409" s="45">
        <f t="shared" si="305"/>
        <v>0</v>
      </c>
      <c r="EC409" s="46">
        <f t="shared" si="306"/>
        <v>40</v>
      </c>
      <c r="ED409" s="19">
        <f t="shared" si="307"/>
        <v>0</v>
      </c>
      <c r="EE409" s="19">
        <f t="shared" si="308"/>
        <v>0</v>
      </c>
      <c r="EF409" s="19">
        <f t="shared" si="309"/>
        <v>0</v>
      </c>
      <c r="EG409" s="19">
        <f t="shared" si="310"/>
        <v>0</v>
      </c>
    </row>
    <row r="410" customFormat="1" hidden="1" customHeight="1" spans="1:137">
      <c r="A410" s="32">
        <f t="shared" si="298"/>
        <v>408</v>
      </c>
      <c r="B410" s="31" t="s">
        <v>692</v>
      </c>
      <c r="C410" s="32" t="s">
        <v>351</v>
      </c>
      <c r="D410" s="33" t="s">
        <v>357</v>
      </c>
      <c r="E410" s="33" t="s">
        <v>362</v>
      </c>
      <c r="F410" s="33" t="s">
        <v>298</v>
      </c>
      <c r="G410" s="68">
        <v>45741</v>
      </c>
      <c r="H410" s="59">
        <v>45741</v>
      </c>
      <c r="I410" s="59">
        <v>45741</v>
      </c>
      <c r="J410" s="19"/>
      <c r="K410" s="19"/>
      <c r="L410" s="19"/>
      <c r="M410" s="73"/>
      <c r="N410" s="19"/>
      <c r="O410" s="38"/>
      <c r="P410" s="39"/>
      <c r="Q410" s="19"/>
      <c r="R410" s="19"/>
      <c r="S410" s="19"/>
      <c r="T410" s="19"/>
      <c r="U410" s="19"/>
      <c r="V410" s="19"/>
      <c r="W410" s="40"/>
      <c r="X410" s="19"/>
      <c r="Y410" s="39"/>
      <c r="Z410" s="19"/>
      <c r="AA410" s="19"/>
      <c r="AB410" s="19"/>
      <c r="AC410" s="19"/>
      <c r="AD410" s="19"/>
      <c r="AE410" s="19"/>
      <c r="AF410" s="40"/>
      <c r="AG410" s="41"/>
      <c r="AH410" s="41"/>
      <c r="AI410" s="41"/>
      <c r="AJ410" s="19"/>
      <c r="AK410" s="19"/>
      <c r="AL410" s="19"/>
      <c r="AM410" s="19"/>
      <c r="AN410" s="19"/>
      <c r="AO410" s="19"/>
      <c r="AP410" s="19"/>
      <c r="AQ410" s="19"/>
      <c r="AR410" s="40"/>
      <c r="AS410" s="19"/>
      <c r="AT410" s="19"/>
      <c r="AU410" s="19"/>
      <c r="AV410" s="19"/>
      <c r="AW410" s="19"/>
      <c r="AX410" s="19"/>
      <c r="AY410" s="19"/>
      <c r="AZ410" s="19"/>
      <c r="BA410" s="40"/>
      <c r="BB410" s="19"/>
      <c r="BC410" s="19"/>
      <c r="BD410" s="19"/>
      <c r="BE410" s="19"/>
      <c r="BF410" s="19"/>
      <c r="BG410" s="19"/>
      <c r="BH410" s="19"/>
      <c r="BI410" s="19"/>
      <c r="BJ410" s="40"/>
      <c r="BK410" s="19"/>
      <c r="BL410" s="19"/>
      <c r="BM410" s="19"/>
      <c r="BN410" s="19"/>
      <c r="BO410" s="19"/>
      <c r="BP410" s="19"/>
      <c r="BQ410" s="19"/>
      <c r="BR410" s="19"/>
      <c r="BS410" s="40"/>
      <c r="BT410" s="19"/>
      <c r="BU410" s="19"/>
      <c r="BV410" s="19"/>
      <c r="BW410" s="19"/>
      <c r="BX410" s="19"/>
      <c r="BY410" s="19"/>
      <c r="BZ410" s="19"/>
      <c r="CA410" s="19"/>
      <c r="CB410" s="40"/>
      <c r="CC410" s="19"/>
      <c r="CD410" s="19"/>
      <c r="CE410" s="19"/>
      <c r="CF410" s="19"/>
      <c r="CG410" s="19"/>
      <c r="CH410" s="19"/>
      <c r="CI410" s="19"/>
      <c r="CJ410" s="19"/>
      <c r="CK410" s="40"/>
      <c r="CL410" s="19">
        <v>2</v>
      </c>
      <c r="CM410" s="19"/>
      <c r="CN410" s="19"/>
      <c r="CO410" s="19"/>
      <c r="CP410" s="19"/>
      <c r="CQ410" s="19"/>
      <c r="CR410" s="19"/>
      <c r="CS410" s="19"/>
      <c r="CT410" s="40"/>
      <c r="CU410" s="19"/>
      <c r="CV410" s="19"/>
      <c r="CW410" s="19"/>
      <c r="CX410" s="19"/>
      <c r="CY410" s="19"/>
      <c r="CZ410" s="19"/>
      <c r="DA410" s="19"/>
      <c r="DB410" s="19"/>
      <c r="DC410" s="19"/>
      <c r="DD410" s="40"/>
      <c r="DE410" s="19"/>
      <c r="DF410" s="19"/>
      <c r="DG410" s="19"/>
      <c r="DH410" s="19"/>
      <c r="DI410" s="19"/>
      <c r="DJ410" s="19"/>
      <c r="DK410" s="19"/>
      <c r="DL410" s="19"/>
      <c r="DM410" s="40"/>
      <c r="DN410" s="19"/>
      <c r="DO410" s="19"/>
      <c r="DP410" s="19"/>
      <c r="DQ410" s="19"/>
      <c r="DR410" s="19"/>
      <c r="DS410" s="19"/>
      <c r="DT410" s="19"/>
      <c r="DU410" s="19"/>
      <c r="DV410" s="40"/>
      <c r="DW410" s="74">
        <f ca="1">ROUND((TODAY()-I410)/365*5,2)</f>
        <v>3.92</v>
      </c>
      <c r="DX410" s="44">
        <f t="shared" si="301"/>
        <v>2</v>
      </c>
      <c r="DY410" s="44">
        <f ca="1" t="shared" si="302"/>
        <v>1.92</v>
      </c>
      <c r="DZ410" s="19">
        <f t="shared" si="303"/>
        <v>0</v>
      </c>
      <c r="EA410" s="19">
        <f t="shared" si="304"/>
        <v>0</v>
      </c>
      <c r="EB410" s="45">
        <f t="shared" si="305"/>
        <v>0</v>
      </c>
      <c r="EC410" s="46">
        <f t="shared" si="306"/>
        <v>0</v>
      </c>
      <c r="ED410" s="19">
        <f t="shared" si="307"/>
        <v>0</v>
      </c>
      <c r="EE410" s="19">
        <f t="shared" si="308"/>
        <v>0</v>
      </c>
      <c r="EF410" s="19">
        <f t="shared" si="309"/>
        <v>0</v>
      </c>
      <c r="EG410" s="19">
        <f t="shared" si="310"/>
        <v>0</v>
      </c>
    </row>
    <row r="411" customFormat="1" hidden="1" customHeight="1" spans="1:137">
      <c r="A411" s="32">
        <f t="shared" si="298"/>
        <v>409</v>
      </c>
      <c r="B411" s="31" t="s">
        <v>693</v>
      </c>
      <c r="C411" s="32" t="s">
        <v>52</v>
      </c>
      <c r="D411" s="33" t="s">
        <v>233</v>
      </c>
      <c r="E411" s="33" t="s">
        <v>262</v>
      </c>
      <c r="F411" s="33" t="s">
        <v>315</v>
      </c>
      <c r="G411" s="68">
        <v>45743</v>
      </c>
      <c r="H411" s="59">
        <v>45743</v>
      </c>
      <c r="I411" s="59">
        <v>45743</v>
      </c>
      <c r="J411" s="19"/>
      <c r="K411" s="19"/>
      <c r="L411" s="19"/>
      <c r="M411" s="73"/>
      <c r="N411" s="19"/>
      <c r="O411" s="38"/>
      <c r="P411" s="39"/>
      <c r="Q411" s="19"/>
      <c r="R411" s="19"/>
      <c r="S411" s="19"/>
      <c r="T411" s="19"/>
      <c r="U411" s="19"/>
      <c r="V411" s="19"/>
      <c r="W411" s="40"/>
      <c r="X411" s="19"/>
      <c r="Y411" s="39"/>
      <c r="Z411" s="19"/>
      <c r="AA411" s="19"/>
      <c r="AB411" s="19"/>
      <c r="AC411" s="19"/>
      <c r="AD411" s="19"/>
      <c r="AE411" s="19"/>
      <c r="AF411" s="40"/>
      <c r="AG411" s="41"/>
      <c r="AH411" s="41"/>
      <c r="AI411" s="41"/>
      <c r="AJ411" s="19"/>
      <c r="AK411" s="19"/>
      <c r="AL411" s="19"/>
      <c r="AM411" s="19"/>
      <c r="AN411" s="19"/>
      <c r="AO411" s="19"/>
      <c r="AP411" s="19"/>
      <c r="AQ411" s="19"/>
      <c r="AR411" s="40"/>
      <c r="AS411" s="19"/>
      <c r="AT411" s="19"/>
      <c r="AU411" s="19"/>
      <c r="AV411" s="19"/>
      <c r="AW411" s="19"/>
      <c r="AX411" s="19"/>
      <c r="AY411" s="19"/>
      <c r="AZ411" s="19"/>
      <c r="BA411" s="40"/>
      <c r="BB411" s="19"/>
      <c r="BC411" s="19"/>
      <c r="BD411" s="19"/>
      <c r="BE411" s="19"/>
      <c r="BF411" s="19"/>
      <c r="BG411" s="19"/>
      <c r="BH411" s="19"/>
      <c r="BI411" s="19"/>
      <c r="BJ411" s="40"/>
      <c r="BK411" s="19"/>
      <c r="BL411" s="19"/>
      <c r="BM411" s="19"/>
      <c r="BN411" s="19"/>
      <c r="BO411" s="19"/>
      <c r="BP411" s="19"/>
      <c r="BQ411" s="19"/>
      <c r="BR411" s="19"/>
      <c r="BS411" s="40"/>
      <c r="BT411" s="19"/>
      <c r="BU411" s="19"/>
      <c r="BV411" s="19"/>
      <c r="BW411" s="19"/>
      <c r="BX411" s="19"/>
      <c r="BY411" s="19"/>
      <c r="BZ411" s="19"/>
      <c r="CA411" s="19"/>
      <c r="CB411" s="40"/>
      <c r="CC411" s="19">
        <v>2</v>
      </c>
      <c r="CD411" s="19"/>
      <c r="CE411" s="19"/>
      <c r="CF411" s="19"/>
      <c r="CG411" s="19"/>
      <c r="CH411" s="19"/>
      <c r="CI411" s="19"/>
      <c r="CJ411" s="19"/>
      <c r="CK411" s="40"/>
      <c r="CL411" s="19"/>
      <c r="CM411" s="19">
        <v>1</v>
      </c>
      <c r="CN411" s="19"/>
      <c r="CO411" s="19"/>
      <c r="CP411" s="19">
        <v>8</v>
      </c>
      <c r="CQ411" s="19"/>
      <c r="CR411" s="19">
        <v>8</v>
      </c>
      <c r="CS411" s="19"/>
      <c r="CT411" s="40"/>
      <c r="CU411" s="19"/>
      <c r="CV411" s="19" t="s">
        <v>77</v>
      </c>
      <c r="CW411" s="19"/>
      <c r="CX411" s="19"/>
      <c r="CY411" s="19"/>
      <c r="CZ411" s="19"/>
      <c r="DA411" s="19"/>
      <c r="DB411" s="19"/>
      <c r="DC411" s="19"/>
      <c r="DD411" s="40"/>
      <c r="DE411" s="19"/>
      <c r="DF411" s="19"/>
      <c r="DG411" s="19"/>
      <c r="DH411" s="19"/>
      <c r="DI411" s="19">
        <v>8</v>
      </c>
      <c r="DJ411" s="19"/>
      <c r="DK411" s="19">
        <v>8</v>
      </c>
      <c r="DL411" s="19"/>
      <c r="DM411" s="40"/>
      <c r="DN411" s="19"/>
      <c r="DO411" s="19">
        <v>8</v>
      </c>
      <c r="DP411" s="19"/>
      <c r="DQ411" s="19"/>
      <c r="DR411" s="19"/>
      <c r="DS411" s="19"/>
      <c r="DT411" s="19"/>
      <c r="DU411" s="19"/>
      <c r="DV411" s="40"/>
      <c r="DW411" s="74">
        <f ca="1" t="shared" ref="DW411:DW424" si="311">ROUND((TODAY()-I411)/365*5,2)</f>
        <v>3.89</v>
      </c>
      <c r="DX411" s="44">
        <f t="shared" si="301"/>
        <v>4</v>
      </c>
      <c r="DY411" s="44">
        <f ca="1" t="shared" si="302"/>
        <v>-0.11</v>
      </c>
      <c r="DZ411" s="19">
        <f t="shared" si="303"/>
        <v>16</v>
      </c>
      <c r="EA411" s="19">
        <f t="shared" si="304"/>
        <v>16</v>
      </c>
      <c r="EB411" s="45">
        <f t="shared" si="305"/>
        <v>0</v>
      </c>
      <c r="EC411" s="46">
        <f t="shared" si="306"/>
        <v>0</v>
      </c>
      <c r="ED411" s="19">
        <f t="shared" si="307"/>
        <v>9</v>
      </c>
      <c r="EE411" s="19">
        <f t="shared" si="308"/>
        <v>0</v>
      </c>
      <c r="EF411" s="19">
        <f t="shared" si="309"/>
        <v>0</v>
      </c>
      <c r="EG411" s="19">
        <f t="shared" si="310"/>
        <v>0</v>
      </c>
    </row>
    <row r="412" customFormat="1" hidden="1" customHeight="1" spans="1:137">
      <c r="A412" s="32">
        <f t="shared" si="298"/>
        <v>410</v>
      </c>
      <c r="B412" s="31" t="s">
        <v>694</v>
      </c>
      <c r="C412" s="32" t="s">
        <v>52</v>
      </c>
      <c r="D412" s="33" t="s">
        <v>119</v>
      </c>
      <c r="E412" s="33" t="s">
        <v>171</v>
      </c>
      <c r="F412" s="33" t="s">
        <v>160</v>
      </c>
      <c r="G412" s="68">
        <v>45743</v>
      </c>
      <c r="H412" s="59">
        <v>45743</v>
      </c>
      <c r="I412" s="59">
        <v>45743</v>
      </c>
      <c r="J412" s="19"/>
      <c r="K412" s="19"/>
      <c r="L412" s="19"/>
      <c r="M412" s="73"/>
      <c r="N412" s="19"/>
      <c r="O412" s="38"/>
      <c r="P412" s="39"/>
      <c r="Q412" s="19"/>
      <c r="R412" s="19"/>
      <c r="S412" s="19"/>
      <c r="T412" s="19"/>
      <c r="U412" s="19"/>
      <c r="V412" s="19"/>
      <c r="W412" s="40"/>
      <c r="X412" s="19"/>
      <c r="Y412" s="39"/>
      <c r="Z412" s="19"/>
      <c r="AA412" s="19"/>
      <c r="AB412" s="19"/>
      <c r="AC412" s="19"/>
      <c r="AD412" s="19"/>
      <c r="AE412" s="19"/>
      <c r="AF412" s="40"/>
      <c r="AG412" s="41"/>
      <c r="AH412" s="41"/>
      <c r="AI412" s="41"/>
      <c r="AJ412" s="19"/>
      <c r="AK412" s="19"/>
      <c r="AL412" s="19"/>
      <c r="AM412" s="19"/>
      <c r="AN412" s="19"/>
      <c r="AO412" s="19"/>
      <c r="AP412" s="19"/>
      <c r="AQ412" s="19"/>
      <c r="AR412" s="40"/>
      <c r="AS412" s="19"/>
      <c r="AT412" s="19"/>
      <c r="AU412" s="19"/>
      <c r="AV412" s="19"/>
      <c r="AW412" s="19"/>
      <c r="AX412" s="19"/>
      <c r="AY412" s="19"/>
      <c r="AZ412" s="19"/>
      <c r="BA412" s="40"/>
      <c r="BB412" s="19"/>
      <c r="BC412" s="19"/>
      <c r="BD412" s="19"/>
      <c r="BE412" s="19"/>
      <c r="BF412" s="19"/>
      <c r="BG412" s="19"/>
      <c r="BH412" s="19"/>
      <c r="BI412" s="19"/>
      <c r="BJ412" s="40"/>
      <c r="BK412" s="19"/>
      <c r="BL412" s="19"/>
      <c r="BM412" s="19"/>
      <c r="BN412" s="19"/>
      <c r="BO412" s="19"/>
      <c r="BP412" s="19">
        <v>8</v>
      </c>
      <c r="BQ412" s="19">
        <v>8</v>
      </c>
      <c r="BR412" s="19"/>
      <c r="BS412" s="40"/>
      <c r="BT412" s="19">
        <v>1</v>
      </c>
      <c r="BU412" s="19"/>
      <c r="BV412" s="19"/>
      <c r="BW412" s="19"/>
      <c r="BX412" s="19">
        <v>2.5</v>
      </c>
      <c r="BY412" s="19"/>
      <c r="BZ412" s="19"/>
      <c r="CA412" s="19"/>
      <c r="CB412" s="40"/>
      <c r="CC412" s="19"/>
      <c r="CD412" s="19"/>
      <c r="CE412" s="19"/>
      <c r="CF412" s="19"/>
      <c r="CG412" s="19"/>
      <c r="CH412" s="19">
        <v>8</v>
      </c>
      <c r="CI412" s="19"/>
      <c r="CJ412" s="19"/>
      <c r="CK412" s="40"/>
      <c r="CL412" s="19">
        <v>2</v>
      </c>
      <c r="CM412" s="19"/>
      <c r="CN412" s="19"/>
      <c r="CO412" s="19"/>
      <c r="CP412" s="19">
        <v>1.5</v>
      </c>
      <c r="CQ412" s="19"/>
      <c r="CR412" s="19"/>
      <c r="CS412" s="19"/>
      <c r="CT412" s="40"/>
      <c r="CU412" s="19"/>
      <c r="CV412" s="19"/>
      <c r="CW412" s="19"/>
      <c r="CX412" s="19"/>
      <c r="CY412" s="19"/>
      <c r="CZ412" s="19" t="s">
        <v>70</v>
      </c>
      <c r="DA412" s="19"/>
      <c r="DB412" s="19"/>
      <c r="DC412" s="19"/>
      <c r="DD412" s="40"/>
      <c r="DE412" s="19">
        <v>1</v>
      </c>
      <c r="DF412" s="19">
        <v>1</v>
      </c>
      <c r="DG412" s="19"/>
      <c r="DH412" s="19">
        <v>2</v>
      </c>
      <c r="DI412" s="19">
        <v>15</v>
      </c>
      <c r="DJ412" s="19">
        <v>7</v>
      </c>
      <c r="DK412" s="19">
        <v>15</v>
      </c>
      <c r="DL412" s="19"/>
      <c r="DM412" s="40"/>
      <c r="DN412" s="19"/>
      <c r="DO412" s="19"/>
      <c r="DP412" s="19"/>
      <c r="DQ412" s="19"/>
      <c r="DR412" s="19"/>
      <c r="DS412" s="19">
        <v>32.5</v>
      </c>
      <c r="DT412" s="19"/>
      <c r="DU412" s="19"/>
      <c r="DV412" s="40"/>
      <c r="DW412" s="74">
        <f ca="1" t="shared" si="311"/>
        <v>3.89</v>
      </c>
      <c r="DX412" s="44">
        <f t="shared" si="301"/>
        <v>4</v>
      </c>
      <c r="DY412" s="44">
        <f ca="1" t="shared" si="302"/>
        <v>-0.11</v>
      </c>
      <c r="DZ412" s="19">
        <f t="shared" si="303"/>
        <v>78.5</v>
      </c>
      <c r="EA412" s="19">
        <f t="shared" si="304"/>
        <v>23</v>
      </c>
      <c r="EB412" s="45">
        <f t="shared" si="305"/>
        <v>0</v>
      </c>
      <c r="EC412" s="46">
        <f t="shared" si="306"/>
        <v>55.5</v>
      </c>
      <c r="ED412" s="19">
        <f t="shared" si="307"/>
        <v>1</v>
      </c>
      <c r="EE412" s="19">
        <f t="shared" si="308"/>
        <v>0</v>
      </c>
      <c r="EF412" s="19">
        <f t="shared" si="309"/>
        <v>2</v>
      </c>
      <c r="EG412" s="19">
        <f t="shared" si="310"/>
        <v>0</v>
      </c>
    </row>
    <row r="413" customFormat="1" hidden="1" customHeight="1" spans="1:137">
      <c r="A413" s="32">
        <f t="shared" si="298"/>
        <v>411</v>
      </c>
      <c r="B413" s="31" t="s">
        <v>695</v>
      </c>
      <c r="C413" s="32" t="s">
        <v>52</v>
      </c>
      <c r="D413" s="33" t="s">
        <v>237</v>
      </c>
      <c r="E413" s="33" t="s">
        <v>242</v>
      </c>
      <c r="F413" s="33" t="s">
        <v>315</v>
      </c>
      <c r="G413" s="68">
        <v>45748</v>
      </c>
      <c r="H413" s="59">
        <v>45748</v>
      </c>
      <c r="I413" s="59">
        <v>45748</v>
      </c>
      <c r="J413" s="19"/>
      <c r="K413" s="19"/>
      <c r="L413" s="19"/>
      <c r="M413" s="73"/>
      <c r="N413" s="19"/>
      <c r="O413" s="38"/>
      <c r="P413" s="39"/>
      <c r="Q413" s="19"/>
      <c r="R413" s="19"/>
      <c r="S413" s="19"/>
      <c r="T413" s="19"/>
      <c r="U413" s="19"/>
      <c r="V413" s="19"/>
      <c r="W413" s="40"/>
      <c r="X413" s="19"/>
      <c r="Y413" s="39"/>
      <c r="Z413" s="19"/>
      <c r="AA413" s="19"/>
      <c r="AB413" s="19"/>
      <c r="AC413" s="19"/>
      <c r="AD413" s="19"/>
      <c r="AE413" s="19"/>
      <c r="AF413" s="40"/>
      <c r="AG413" s="41"/>
      <c r="AH413" s="41"/>
      <c r="AI413" s="41"/>
      <c r="AJ413" s="19"/>
      <c r="AK413" s="19"/>
      <c r="AL413" s="19"/>
      <c r="AM413" s="19"/>
      <c r="AN413" s="19"/>
      <c r="AO413" s="19"/>
      <c r="AP413" s="19"/>
      <c r="AQ413" s="19"/>
      <c r="AR413" s="40"/>
      <c r="AS413" s="19"/>
      <c r="AT413" s="19"/>
      <c r="AU413" s="19"/>
      <c r="AV413" s="19"/>
      <c r="AW413" s="19">
        <v>8</v>
      </c>
      <c r="AX413" s="19"/>
      <c r="AY413" s="19">
        <v>8</v>
      </c>
      <c r="AZ413" s="19"/>
      <c r="BA413" s="40"/>
      <c r="BB413" s="19"/>
      <c r="BC413" s="19"/>
      <c r="BD413" s="19"/>
      <c r="BE413" s="19"/>
      <c r="BF413" s="19">
        <v>16</v>
      </c>
      <c r="BG413" s="19"/>
      <c r="BH413" s="19">
        <v>32</v>
      </c>
      <c r="BI413" s="19"/>
      <c r="BJ413" s="40"/>
      <c r="BK413" s="19"/>
      <c r="BL413" s="19"/>
      <c r="BM413" s="19"/>
      <c r="BN413" s="19"/>
      <c r="BO413" s="19">
        <v>8</v>
      </c>
      <c r="BP413" s="19"/>
      <c r="BQ413" s="19"/>
      <c r="BR413" s="19"/>
      <c r="BS413" s="40"/>
      <c r="BT413" s="19"/>
      <c r="BU413" s="19"/>
      <c r="BV413" s="19"/>
      <c r="BW413" s="19"/>
      <c r="BX413" s="19"/>
      <c r="BY413" s="19"/>
      <c r="BZ413" s="19"/>
      <c r="CA413" s="19"/>
      <c r="CB413" s="40"/>
      <c r="CC413" s="19"/>
      <c r="CD413" s="19"/>
      <c r="CE413" s="19"/>
      <c r="CF413" s="19"/>
      <c r="CG413" s="19"/>
      <c r="CH413" s="19"/>
      <c r="CI413" s="19"/>
      <c r="CJ413" s="19"/>
      <c r="CK413" s="40"/>
      <c r="CL413" s="19"/>
      <c r="CM413" s="19"/>
      <c r="CN413" s="19"/>
      <c r="CO413" s="19"/>
      <c r="CP413" s="19">
        <v>8</v>
      </c>
      <c r="CQ413" s="19"/>
      <c r="CR413" s="19">
        <v>8</v>
      </c>
      <c r="CS413" s="19"/>
      <c r="CT413" s="40"/>
      <c r="CU413" s="19"/>
      <c r="CV413" s="19"/>
      <c r="CW413" s="19"/>
      <c r="CX413" s="19"/>
      <c r="CY413" s="19"/>
      <c r="CZ413" s="19"/>
      <c r="DA413" s="19"/>
      <c r="DB413" s="19"/>
      <c r="DC413" s="19"/>
      <c r="DD413" s="40"/>
      <c r="DE413" s="19"/>
      <c r="DF413" s="19"/>
      <c r="DG413" s="19"/>
      <c r="DH413" s="19"/>
      <c r="DI413" s="19"/>
      <c r="DJ413" s="19"/>
      <c r="DK413" s="19"/>
      <c r="DL413" s="19"/>
      <c r="DM413" s="40"/>
      <c r="DN413" s="19"/>
      <c r="DO413" s="19"/>
      <c r="DP413" s="19"/>
      <c r="DQ413" s="19"/>
      <c r="DR413" s="19"/>
      <c r="DS413" s="19"/>
      <c r="DT413" s="19"/>
      <c r="DU413" s="19"/>
      <c r="DV413" s="40"/>
      <c r="DW413" s="74">
        <f ca="1" t="shared" si="311"/>
        <v>3.82</v>
      </c>
      <c r="DX413" s="44">
        <f t="shared" si="301"/>
        <v>0</v>
      </c>
      <c r="DY413" s="44">
        <f ca="1" t="shared" si="302"/>
        <v>3.82</v>
      </c>
      <c r="DZ413" s="19">
        <f t="shared" si="303"/>
        <v>48</v>
      </c>
      <c r="EA413" s="19">
        <f t="shared" si="304"/>
        <v>40</v>
      </c>
      <c r="EB413" s="45">
        <f t="shared" si="305"/>
        <v>8</v>
      </c>
      <c r="EC413" s="46">
        <f t="shared" si="306"/>
        <v>0</v>
      </c>
      <c r="ED413" s="19">
        <f t="shared" si="307"/>
        <v>0</v>
      </c>
      <c r="EE413" s="19">
        <f t="shared" si="308"/>
        <v>0</v>
      </c>
      <c r="EF413" s="19">
        <f t="shared" si="309"/>
        <v>0</v>
      </c>
      <c r="EG413" s="19">
        <f t="shared" si="310"/>
        <v>0</v>
      </c>
    </row>
    <row r="414" customFormat="1" customHeight="1" spans="1:137">
      <c r="A414" s="32">
        <f t="shared" si="298"/>
        <v>412</v>
      </c>
      <c r="B414" s="31" t="s">
        <v>696</v>
      </c>
      <c r="C414" s="32" t="s">
        <v>300</v>
      </c>
      <c r="D414" s="33" t="s">
        <v>289</v>
      </c>
      <c r="E414" s="33" t="s">
        <v>301</v>
      </c>
      <c r="F414" s="33" t="s">
        <v>298</v>
      </c>
      <c r="G414" s="68">
        <v>45748</v>
      </c>
      <c r="H414" s="59">
        <v>45748</v>
      </c>
      <c r="I414" s="59">
        <v>45748</v>
      </c>
      <c r="J414" s="19"/>
      <c r="K414" s="19"/>
      <c r="L414" s="19"/>
      <c r="M414" s="73"/>
      <c r="N414" s="19"/>
      <c r="O414" s="38"/>
      <c r="P414" s="39"/>
      <c r="Q414" s="19"/>
      <c r="R414" s="19"/>
      <c r="S414" s="19"/>
      <c r="T414" s="19"/>
      <c r="U414" s="19"/>
      <c r="V414" s="19"/>
      <c r="W414" s="40"/>
      <c r="X414" s="19"/>
      <c r="Y414" s="39"/>
      <c r="Z414" s="19"/>
      <c r="AA414" s="19"/>
      <c r="AB414" s="19"/>
      <c r="AC414" s="19"/>
      <c r="AD414" s="19"/>
      <c r="AE414" s="19"/>
      <c r="AF414" s="40"/>
      <c r="AG414" s="41"/>
      <c r="AH414" s="41"/>
      <c r="AI414" s="41"/>
      <c r="AJ414" s="19"/>
      <c r="AK414" s="19"/>
      <c r="AL414" s="19"/>
      <c r="AM414" s="19"/>
      <c r="AN414" s="19"/>
      <c r="AO414" s="19"/>
      <c r="AP414" s="19"/>
      <c r="AQ414" s="19"/>
      <c r="AR414" s="40"/>
      <c r="AS414" s="19"/>
      <c r="AT414" s="19"/>
      <c r="AU414" s="19"/>
      <c r="AV414" s="19"/>
      <c r="AW414" s="19"/>
      <c r="AX414" s="19"/>
      <c r="AY414" s="19"/>
      <c r="AZ414" s="19"/>
      <c r="BA414" s="40"/>
      <c r="BB414" s="19">
        <v>0.5</v>
      </c>
      <c r="BC414" s="19"/>
      <c r="BD414" s="19"/>
      <c r="BE414" s="19"/>
      <c r="BF414" s="19"/>
      <c r="BG414" s="19"/>
      <c r="BH414" s="19"/>
      <c r="BI414" s="19"/>
      <c r="BJ414" s="40"/>
      <c r="BK414" s="19"/>
      <c r="BL414" s="19"/>
      <c r="BM414" s="19">
        <v>0.5</v>
      </c>
      <c r="BN414" s="19"/>
      <c r="BO414" s="19"/>
      <c r="BP414" s="19"/>
      <c r="BQ414" s="19"/>
      <c r="BR414" s="19"/>
      <c r="BS414" s="40"/>
      <c r="BT414" s="19">
        <v>0.5</v>
      </c>
      <c r="BU414" s="39">
        <v>1</v>
      </c>
      <c r="BV414" s="19"/>
      <c r="BW414" s="19"/>
      <c r="BX414" s="19"/>
      <c r="BY414" s="19"/>
      <c r="BZ414" s="19"/>
      <c r="CA414" s="19"/>
      <c r="CB414" s="40"/>
      <c r="CC414" s="19">
        <v>0.5</v>
      </c>
      <c r="CD414" s="19"/>
      <c r="CE414" s="19"/>
      <c r="CF414" s="19"/>
      <c r="CG414" s="19"/>
      <c r="CH414" s="19"/>
      <c r="CI414" s="19"/>
      <c r="CJ414" s="19"/>
      <c r="CK414" s="40"/>
      <c r="CL414" s="19">
        <v>1</v>
      </c>
      <c r="CM414" s="19"/>
      <c r="CN414" s="19"/>
      <c r="CO414" s="19"/>
      <c r="CP414" s="19"/>
      <c r="CQ414" s="19"/>
      <c r="CR414" s="19"/>
      <c r="CS414" s="19"/>
      <c r="CT414" s="40"/>
      <c r="CU414" s="19"/>
      <c r="CV414" s="19"/>
      <c r="CW414" s="19"/>
      <c r="CX414" s="19"/>
      <c r="CY414" s="19"/>
      <c r="CZ414" s="19"/>
      <c r="DA414" s="19"/>
      <c r="DB414" s="19"/>
      <c r="DC414" s="19"/>
      <c r="DD414" s="40"/>
      <c r="DE414" s="19"/>
      <c r="DF414" s="19"/>
      <c r="DG414" s="19"/>
      <c r="DH414" s="19"/>
      <c r="DI414" s="19"/>
      <c r="DJ414" s="19"/>
      <c r="DK414" s="19"/>
      <c r="DL414" s="19"/>
      <c r="DM414" s="40"/>
      <c r="DN414" s="19"/>
      <c r="DO414" s="19"/>
      <c r="DP414" s="19"/>
      <c r="DQ414" s="19"/>
      <c r="DR414" s="19"/>
      <c r="DS414" s="19"/>
      <c r="DT414" s="19"/>
      <c r="DU414" s="19"/>
      <c r="DV414" s="40"/>
      <c r="DW414" s="74">
        <f ca="1" t="shared" si="311"/>
        <v>3.82</v>
      </c>
      <c r="DX414" s="44">
        <f t="shared" si="301"/>
        <v>2.5</v>
      </c>
      <c r="DY414" s="44">
        <f ca="1" t="shared" si="302"/>
        <v>1.32</v>
      </c>
      <c r="DZ414" s="19">
        <f t="shared" si="303"/>
        <v>0</v>
      </c>
      <c r="EA414" s="19">
        <f t="shared" si="304"/>
        <v>0</v>
      </c>
      <c r="EB414" s="45">
        <f t="shared" si="305"/>
        <v>0</v>
      </c>
      <c r="EC414" s="46">
        <f t="shared" si="306"/>
        <v>0</v>
      </c>
      <c r="ED414" s="19">
        <f t="shared" si="307"/>
        <v>1</v>
      </c>
      <c r="EE414" s="19">
        <f t="shared" si="308"/>
        <v>0.5</v>
      </c>
      <c r="EF414" s="19">
        <f t="shared" si="309"/>
        <v>0</v>
      </c>
      <c r="EG414" s="19">
        <f t="shared" si="310"/>
        <v>0</v>
      </c>
    </row>
    <row r="415" customFormat="1" hidden="1" customHeight="1" spans="1:137">
      <c r="A415" s="32">
        <f t="shared" si="298"/>
        <v>413</v>
      </c>
      <c r="B415" s="31" t="s">
        <v>697</v>
      </c>
      <c r="C415" s="32" t="s">
        <v>351</v>
      </c>
      <c r="D415" s="33" t="s">
        <v>368</v>
      </c>
      <c r="E415" s="33" t="s">
        <v>554</v>
      </c>
      <c r="F415" s="33" t="s">
        <v>315</v>
      </c>
      <c r="G415" s="68">
        <v>45748</v>
      </c>
      <c r="H415" s="59">
        <v>45748</v>
      </c>
      <c r="I415" s="59">
        <v>45748</v>
      </c>
      <c r="J415" s="19"/>
      <c r="K415" s="19"/>
      <c r="L415" s="19"/>
      <c r="M415" s="73"/>
      <c r="N415" s="19"/>
      <c r="O415" s="38"/>
      <c r="P415" s="39"/>
      <c r="Q415" s="19"/>
      <c r="R415" s="19"/>
      <c r="S415" s="19"/>
      <c r="T415" s="19"/>
      <c r="U415" s="19"/>
      <c r="V415" s="19"/>
      <c r="W415" s="40"/>
      <c r="X415" s="19"/>
      <c r="Y415" s="39"/>
      <c r="Z415" s="19"/>
      <c r="AA415" s="19"/>
      <c r="AB415" s="19"/>
      <c r="AC415" s="19"/>
      <c r="AD415" s="19"/>
      <c r="AE415" s="19"/>
      <c r="AF415" s="40"/>
      <c r="AG415" s="41"/>
      <c r="AH415" s="41"/>
      <c r="AI415" s="41"/>
      <c r="AJ415" s="19"/>
      <c r="AK415" s="19"/>
      <c r="AL415" s="19"/>
      <c r="AM415" s="19"/>
      <c r="AN415" s="19"/>
      <c r="AO415" s="19"/>
      <c r="AP415" s="19"/>
      <c r="AQ415" s="19"/>
      <c r="AR415" s="40"/>
      <c r="AS415" s="19"/>
      <c r="AT415" s="19"/>
      <c r="AU415" s="19"/>
      <c r="AV415" s="19"/>
      <c r="AW415" s="19"/>
      <c r="AX415" s="19"/>
      <c r="AY415" s="19"/>
      <c r="AZ415" s="19"/>
      <c r="BA415" s="40"/>
      <c r="BB415" s="19"/>
      <c r="BC415" s="19"/>
      <c r="BD415" s="19"/>
      <c r="BE415" s="19"/>
      <c r="BF415" s="19"/>
      <c r="BG415" s="19"/>
      <c r="BH415" s="19"/>
      <c r="BI415" s="19"/>
      <c r="BJ415" s="40"/>
      <c r="BK415" s="19"/>
      <c r="BL415" s="19"/>
      <c r="BM415" s="19"/>
      <c r="BN415" s="19"/>
      <c r="BO415" s="19"/>
      <c r="BP415" s="19"/>
      <c r="BQ415" s="19"/>
      <c r="BR415" s="19"/>
      <c r="BS415" s="40"/>
      <c r="BT415" s="19"/>
      <c r="BU415" s="19"/>
      <c r="BV415" s="19"/>
      <c r="BW415" s="19"/>
      <c r="BX415" s="19"/>
      <c r="BY415" s="19"/>
      <c r="BZ415" s="19"/>
      <c r="CA415" s="19"/>
      <c r="CB415" s="40"/>
      <c r="CC415" s="19"/>
      <c r="CD415" s="19"/>
      <c r="CE415" s="19"/>
      <c r="CF415" s="19"/>
      <c r="CG415" s="19"/>
      <c r="CH415" s="19"/>
      <c r="CI415" s="19"/>
      <c r="CJ415" s="19"/>
      <c r="CK415" s="40"/>
      <c r="CL415" s="19"/>
      <c r="CM415" s="19"/>
      <c r="CN415" s="19"/>
      <c r="CO415" s="19"/>
      <c r="CP415" s="19">
        <v>8</v>
      </c>
      <c r="CQ415" s="19"/>
      <c r="CR415" s="19">
        <v>8</v>
      </c>
      <c r="CS415" s="19"/>
      <c r="CT415" s="40"/>
      <c r="CU415" s="19"/>
      <c r="CV415" s="19"/>
      <c r="CW415" s="19"/>
      <c r="CX415" s="19"/>
      <c r="CY415" s="19"/>
      <c r="CZ415" s="19"/>
      <c r="DA415" s="19"/>
      <c r="DB415" s="19"/>
      <c r="DC415" s="19"/>
      <c r="DD415" s="40"/>
      <c r="DE415" s="19">
        <v>0.5</v>
      </c>
      <c r="DF415" s="19"/>
      <c r="DG415" s="19"/>
      <c r="DH415" s="19"/>
      <c r="DI415" s="19"/>
      <c r="DJ415" s="19"/>
      <c r="DK415" s="19"/>
      <c r="DL415" s="19"/>
      <c r="DM415" s="40"/>
      <c r="DN415" s="19"/>
      <c r="DO415" s="19"/>
      <c r="DP415" s="19"/>
      <c r="DQ415" s="19"/>
      <c r="DR415" s="19"/>
      <c r="DS415" s="19"/>
      <c r="DT415" s="19"/>
      <c r="DU415" s="19"/>
      <c r="DV415" s="40"/>
      <c r="DW415" s="74">
        <f ca="1" t="shared" si="311"/>
        <v>3.82</v>
      </c>
      <c r="DX415" s="44">
        <f t="shared" si="301"/>
        <v>0.5</v>
      </c>
      <c r="DY415" s="44">
        <f ca="1" t="shared" si="302"/>
        <v>3.32</v>
      </c>
      <c r="DZ415" s="19">
        <f t="shared" si="303"/>
        <v>8</v>
      </c>
      <c r="EA415" s="19">
        <f t="shared" si="304"/>
        <v>8</v>
      </c>
      <c r="EB415" s="45">
        <f t="shared" si="305"/>
        <v>0</v>
      </c>
      <c r="EC415" s="46">
        <f t="shared" si="306"/>
        <v>0</v>
      </c>
      <c r="ED415" s="19">
        <f t="shared" si="307"/>
        <v>0</v>
      </c>
      <c r="EE415" s="19">
        <f t="shared" si="308"/>
        <v>0</v>
      </c>
      <c r="EF415" s="19">
        <f t="shared" si="309"/>
        <v>0</v>
      </c>
      <c r="EG415" s="19">
        <f t="shared" si="310"/>
        <v>0</v>
      </c>
    </row>
    <row r="416" customFormat="1" hidden="1" customHeight="1" spans="1:137">
      <c r="A416" s="32">
        <f t="shared" si="298"/>
        <v>414</v>
      </c>
      <c r="B416" s="31" t="s">
        <v>698</v>
      </c>
      <c r="C416" s="32" t="s">
        <v>52</v>
      </c>
      <c r="D416" s="33" t="s">
        <v>68</v>
      </c>
      <c r="E416" s="33" t="s">
        <v>54</v>
      </c>
      <c r="F416" s="33" t="s">
        <v>69</v>
      </c>
      <c r="G416" s="68">
        <v>45754</v>
      </c>
      <c r="H416" s="59">
        <v>45754</v>
      </c>
      <c r="I416" s="59">
        <v>45754</v>
      </c>
      <c r="J416" s="19"/>
      <c r="K416" s="19"/>
      <c r="L416" s="19"/>
      <c r="M416" s="73"/>
      <c r="N416" s="19"/>
      <c r="O416" s="38"/>
      <c r="P416" s="39"/>
      <c r="Q416" s="19"/>
      <c r="R416" s="19"/>
      <c r="S416" s="19"/>
      <c r="T416" s="19"/>
      <c r="U416" s="19"/>
      <c r="V416" s="19"/>
      <c r="W416" s="40"/>
      <c r="X416" s="19"/>
      <c r="Y416" s="39"/>
      <c r="Z416" s="19"/>
      <c r="AA416" s="19"/>
      <c r="AB416" s="19"/>
      <c r="AC416" s="19"/>
      <c r="AD416" s="19"/>
      <c r="AE416" s="19"/>
      <c r="AF416" s="40"/>
      <c r="AG416" s="41"/>
      <c r="AH416" s="41"/>
      <c r="AI416" s="41"/>
      <c r="AJ416" s="19"/>
      <c r="AK416" s="19"/>
      <c r="AL416" s="19"/>
      <c r="AM416" s="19"/>
      <c r="AN416" s="19"/>
      <c r="AO416" s="19"/>
      <c r="AP416" s="19"/>
      <c r="AQ416" s="19"/>
      <c r="AR416" s="40"/>
      <c r="AS416" s="19"/>
      <c r="AT416" s="19"/>
      <c r="AU416" s="19"/>
      <c r="AV416" s="19"/>
      <c r="AW416" s="19"/>
      <c r="AX416" s="19"/>
      <c r="AY416" s="19"/>
      <c r="AZ416" s="19"/>
      <c r="BA416" s="40"/>
      <c r="BB416" s="19"/>
      <c r="BC416" s="19"/>
      <c r="BD416" s="19"/>
      <c r="BE416" s="19"/>
      <c r="BF416" s="19"/>
      <c r="BG416" s="19"/>
      <c r="BH416" s="19"/>
      <c r="BI416" s="19"/>
      <c r="BJ416" s="40"/>
      <c r="BK416" s="19">
        <v>1.5</v>
      </c>
      <c r="BL416" s="19"/>
      <c r="BM416" s="19"/>
      <c r="BN416" s="19"/>
      <c r="BO416" s="19"/>
      <c r="BP416" s="19"/>
      <c r="BQ416" s="19"/>
      <c r="BR416" s="19"/>
      <c r="BS416" s="40"/>
      <c r="BT416" s="19"/>
      <c r="BU416" s="19"/>
      <c r="BV416" s="19"/>
      <c r="BW416" s="19"/>
      <c r="BX416" s="19"/>
      <c r="BY416" s="19"/>
      <c r="BZ416" s="19"/>
      <c r="CA416" s="19"/>
      <c r="CB416" s="40"/>
      <c r="CC416" s="19">
        <v>1</v>
      </c>
      <c r="CD416" s="19">
        <v>6</v>
      </c>
      <c r="CE416" s="19"/>
      <c r="CF416" s="19"/>
      <c r="CG416" s="19"/>
      <c r="CH416" s="19"/>
      <c r="CI416" s="19"/>
      <c r="CJ416" s="19"/>
      <c r="CK416" s="40"/>
      <c r="CL416" s="19"/>
      <c r="CM416" s="19">
        <v>8</v>
      </c>
      <c r="CN416" s="19"/>
      <c r="CO416" s="19"/>
      <c r="CP416" s="19"/>
      <c r="CQ416" s="19"/>
      <c r="CR416" s="19"/>
      <c r="CS416" s="19"/>
      <c r="CT416" s="40"/>
      <c r="CU416" s="19"/>
      <c r="CV416" s="19"/>
      <c r="CW416" s="19" t="s">
        <v>63</v>
      </c>
      <c r="CX416" s="19"/>
      <c r="CY416" s="19"/>
      <c r="CZ416" s="19"/>
      <c r="DA416" s="19"/>
      <c r="DB416" s="19"/>
      <c r="DC416" s="19"/>
      <c r="DD416" s="40"/>
      <c r="DE416" s="19"/>
      <c r="DF416" s="19"/>
      <c r="DG416" s="19"/>
      <c r="DH416" s="19"/>
      <c r="DI416" s="19"/>
      <c r="DJ416" s="19"/>
      <c r="DK416" s="19"/>
      <c r="DL416" s="19"/>
      <c r="DM416" s="40"/>
      <c r="DN416" s="19"/>
      <c r="DO416" s="19"/>
      <c r="DP416" s="19">
        <v>1</v>
      </c>
      <c r="DQ416" s="19"/>
      <c r="DR416" s="19"/>
      <c r="DS416" s="19"/>
      <c r="DT416" s="19"/>
      <c r="DU416" s="19"/>
      <c r="DV416" s="40"/>
      <c r="DW416" s="74">
        <f ca="1" t="shared" si="311"/>
        <v>3.74</v>
      </c>
      <c r="DX416" s="44">
        <f t="shared" si="301"/>
        <v>2.5</v>
      </c>
      <c r="DY416" s="44">
        <f ca="1" t="shared" si="302"/>
        <v>1.24</v>
      </c>
      <c r="DZ416" s="19">
        <f t="shared" si="303"/>
        <v>0</v>
      </c>
      <c r="EA416" s="19">
        <f t="shared" si="304"/>
        <v>0</v>
      </c>
      <c r="EB416" s="45">
        <f t="shared" si="305"/>
        <v>0</v>
      </c>
      <c r="EC416" s="46">
        <f t="shared" si="306"/>
        <v>0</v>
      </c>
      <c r="ED416" s="19">
        <f t="shared" si="307"/>
        <v>15</v>
      </c>
      <c r="EE416" s="19">
        <f t="shared" si="308"/>
        <v>1</v>
      </c>
      <c r="EF416" s="19">
        <f t="shared" si="309"/>
        <v>0</v>
      </c>
      <c r="EG416" s="19">
        <f t="shared" si="310"/>
        <v>0</v>
      </c>
    </row>
    <row r="417" customFormat="1" hidden="1" customHeight="1" spans="1:137">
      <c r="A417" s="32">
        <f t="shared" si="298"/>
        <v>415</v>
      </c>
      <c r="B417" s="31" t="s">
        <v>699</v>
      </c>
      <c r="C417" s="32" t="s">
        <v>52</v>
      </c>
      <c r="D417" s="33" t="s">
        <v>233</v>
      </c>
      <c r="E417" s="33" t="s">
        <v>262</v>
      </c>
      <c r="F417" s="33" t="s">
        <v>315</v>
      </c>
      <c r="G417" s="68">
        <v>45754</v>
      </c>
      <c r="H417" s="59">
        <v>45754</v>
      </c>
      <c r="I417" s="59">
        <v>45754</v>
      </c>
      <c r="J417" s="19"/>
      <c r="K417" s="19"/>
      <c r="L417" s="19"/>
      <c r="M417" s="73"/>
      <c r="N417" s="19"/>
      <c r="O417" s="38"/>
      <c r="P417" s="39"/>
      <c r="Q417" s="19"/>
      <c r="R417" s="19"/>
      <c r="S417" s="19"/>
      <c r="T417" s="19"/>
      <c r="U417" s="19"/>
      <c r="V417" s="19"/>
      <c r="W417" s="40"/>
      <c r="X417" s="19"/>
      <c r="Y417" s="39"/>
      <c r="Z417" s="19"/>
      <c r="AA417" s="19"/>
      <c r="AB417" s="19"/>
      <c r="AC417" s="19"/>
      <c r="AD417" s="19"/>
      <c r="AE417" s="19"/>
      <c r="AF417" s="40"/>
      <c r="AG417" s="41"/>
      <c r="AH417" s="41"/>
      <c r="AI417" s="41"/>
      <c r="AJ417" s="19"/>
      <c r="AK417" s="19"/>
      <c r="AL417" s="19"/>
      <c r="AM417" s="19"/>
      <c r="AN417" s="19"/>
      <c r="AO417" s="19"/>
      <c r="AP417" s="19"/>
      <c r="AQ417" s="19"/>
      <c r="AR417" s="40"/>
      <c r="AS417" s="19"/>
      <c r="AT417" s="19"/>
      <c r="AU417" s="19"/>
      <c r="AV417" s="19"/>
      <c r="AW417" s="19"/>
      <c r="AX417" s="19"/>
      <c r="AY417" s="19"/>
      <c r="AZ417" s="19"/>
      <c r="BA417" s="40"/>
      <c r="BB417" s="19"/>
      <c r="BC417" s="19">
        <v>8</v>
      </c>
      <c r="BD417" s="19"/>
      <c r="BE417" s="19"/>
      <c r="BF417" s="19"/>
      <c r="BG417" s="19"/>
      <c r="BH417" s="19"/>
      <c r="BI417" s="19"/>
      <c r="BJ417" s="40"/>
      <c r="BK417" s="19"/>
      <c r="BL417" s="19">
        <v>3</v>
      </c>
      <c r="BM417" s="19"/>
      <c r="BN417" s="19"/>
      <c r="BO417" s="19"/>
      <c r="BP417" s="19"/>
      <c r="BQ417" s="19"/>
      <c r="BR417" s="19"/>
      <c r="BS417" s="40"/>
      <c r="BT417" s="19">
        <v>2</v>
      </c>
      <c r="BU417" s="19">
        <v>8</v>
      </c>
      <c r="BV417" s="19"/>
      <c r="BW417" s="19"/>
      <c r="BX417" s="19"/>
      <c r="BY417" s="19"/>
      <c r="BZ417" s="19"/>
      <c r="CA417" s="19"/>
      <c r="CB417" s="40"/>
      <c r="CC417" s="19">
        <v>1.5</v>
      </c>
      <c r="CD417" s="19">
        <v>4</v>
      </c>
      <c r="CE417" s="19"/>
      <c r="CF417" s="19"/>
      <c r="CG417" s="19">
        <v>8</v>
      </c>
      <c r="CH417" s="19"/>
      <c r="CI417" s="19">
        <v>8</v>
      </c>
      <c r="CJ417" s="19"/>
      <c r="CK417" s="40"/>
      <c r="CL417" s="19"/>
      <c r="CM417" s="19">
        <v>4</v>
      </c>
      <c r="CN417" s="19"/>
      <c r="CO417" s="19"/>
      <c r="CP417" s="19">
        <v>8</v>
      </c>
      <c r="CQ417" s="19"/>
      <c r="CR417" s="19">
        <v>8</v>
      </c>
      <c r="CS417" s="19"/>
      <c r="CT417" s="40"/>
      <c r="CU417" s="19"/>
      <c r="CV417" s="19"/>
      <c r="CW417" s="19" t="s">
        <v>700</v>
      </c>
      <c r="CX417" s="19"/>
      <c r="CY417" s="19"/>
      <c r="CZ417" s="19" t="s">
        <v>151</v>
      </c>
      <c r="DA417" s="19"/>
      <c r="DB417" s="19">
        <v>16</v>
      </c>
      <c r="DC417" s="19"/>
      <c r="DD417" s="40"/>
      <c r="DE417" s="19"/>
      <c r="DF417" s="19"/>
      <c r="DG417" s="19"/>
      <c r="DH417" s="19"/>
      <c r="DI417" s="19"/>
      <c r="DJ417" s="19"/>
      <c r="DK417" s="19"/>
      <c r="DL417" s="19"/>
      <c r="DM417" s="40"/>
      <c r="DN417" s="19"/>
      <c r="DO417" s="19">
        <v>8</v>
      </c>
      <c r="DP417" s="19">
        <v>1</v>
      </c>
      <c r="DQ417" s="19"/>
      <c r="DR417" s="19"/>
      <c r="DS417" s="19"/>
      <c r="DT417" s="19"/>
      <c r="DU417" s="19"/>
      <c r="DV417" s="40"/>
      <c r="DW417" s="74">
        <f ca="1" t="shared" si="311"/>
        <v>3.74</v>
      </c>
      <c r="DX417" s="44">
        <f t="shared" si="301"/>
        <v>3.5</v>
      </c>
      <c r="DY417" s="44">
        <f ca="1" t="shared" si="302"/>
        <v>0.24</v>
      </c>
      <c r="DZ417" s="19">
        <f t="shared" si="303"/>
        <v>32</v>
      </c>
      <c r="EA417" s="19">
        <f t="shared" si="304"/>
        <v>32</v>
      </c>
      <c r="EB417" s="45">
        <f t="shared" si="305"/>
        <v>0</v>
      </c>
      <c r="EC417" s="46">
        <f t="shared" si="306"/>
        <v>0</v>
      </c>
      <c r="ED417" s="19">
        <f t="shared" si="307"/>
        <v>53</v>
      </c>
      <c r="EE417" s="19">
        <f t="shared" si="308"/>
        <v>1</v>
      </c>
      <c r="EF417" s="19">
        <f t="shared" si="309"/>
        <v>0</v>
      </c>
      <c r="EG417" s="19">
        <f t="shared" si="310"/>
        <v>0</v>
      </c>
    </row>
    <row r="418" customFormat="1" hidden="1" customHeight="1" spans="1:137">
      <c r="A418" s="32">
        <f t="shared" si="298"/>
        <v>416</v>
      </c>
      <c r="B418" s="31" t="s">
        <v>701</v>
      </c>
      <c r="C418" s="32" t="s">
        <v>351</v>
      </c>
      <c r="D418" s="33" t="s">
        <v>368</v>
      </c>
      <c r="E418" s="33" t="s">
        <v>554</v>
      </c>
      <c r="F418" s="33" t="s">
        <v>315</v>
      </c>
      <c r="G418" s="68">
        <v>45754</v>
      </c>
      <c r="H418" s="59">
        <v>45754</v>
      </c>
      <c r="I418" s="59">
        <v>45754</v>
      </c>
      <c r="J418" s="19"/>
      <c r="K418" s="19"/>
      <c r="L418" s="19"/>
      <c r="M418" s="73"/>
      <c r="N418" s="19"/>
      <c r="O418" s="38"/>
      <c r="P418" s="39"/>
      <c r="Q418" s="19"/>
      <c r="R418" s="19"/>
      <c r="S418" s="19"/>
      <c r="T418" s="19"/>
      <c r="U418" s="19"/>
      <c r="V418" s="19"/>
      <c r="W418" s="40"/>
      <c r="X418" s="19"/>
      <c r="Y418" s="39"/>
      <c r="Z418" s="19"/>
      <c r="AA418" s="19"/>
      <c r="AB418" s="19"/>
      <c r="AC418" s="19"/>
      <c r="AD418" s="19"/>
      <c r="AE418" s="19"/>
      <c r="AF418" s="40"/>
      <c r="AG418" s="41"/>
      <c r="AH418" s="41"/>
      <c r="AI418" s="41"/>
      <c r="AJ418" s="19"/>
      <c r="AK418" s="19"/>
      <c r="AL418" s="19"/>
      <c r="AM418" s="19"/>
      <c r="AN418" s="19"/>
      <c r="AO418" s="19"/>
      <c r="AP418" s="19"/>
      <c r="AQ418" s="19"/>
      <c r="AR418" s="40"/>
      <c r="AS418" s="19"/>
      <c r="AT418" s="19">
        <v>4</v>
      </c>
      <c r="AU418" s="19"/>
      <c r="AV418" s="19"/>
      <c r="AW418" s="19"/>
      <c r="AX418" s="19"/>
      <c r="AY418" s="19"/>
      <c r="AZ418" s="19"/>
      <c r="BA418" s="40"/>
      <c r="BB418" s="19"/>
      <c r="BC418" s="19">
        <v>3</v>
      </c>
      <c r="BD418" s="19"/>
      <c r="BE418" s="19"/>
      <c r="BF418" s="19"/>
      <c r="BG418" s="19"/>
      <c r="BH418" s="19"/>
      <c r="BI418" s="19"/>
      <c r="BJ418" s="40"/>
      <c r="BK418" s="19">
        <v>1</v>
      </c>
      <c r="BL418" s="19">
        <v>8</v>
      </c>
      <c r="BM418" s="19"/>
      <c r="BN418" s="19"/>
      <c r="BO418" s="19"/>
      <c r="BP418" s="19"/>
      <c r="BQ418" s="19"/>
      <c r="BR418" s="19"/>
      <c r="BS418" s="40"/>
      <c r="BT418" s="19">
        <v>1</v>
      </c>
      <c r="BU418" s="19"/>
      <c r="BV418" s="19"/>
      <c r="BW418" s="19"/>
      <c r="BX418" s="19"/>
      <c r="BY418" s="19"/>
      <c r="BZ418" s="19"/>
      <c r="CA418" s="19"/>
      <c r="CB418" s="40"/>
      <c r="CC418" s="19"/>
      <c r="CD418" s="19">
        <v>9</v>
      </c>
      <c r="CE418" s="19"/>
      <c r="CF418" s="19"/>
      <c r="CG418" s="19"/>
      <c r="CH418" s="19"/>
      <c r="CI418" s="19"/>
      <c r="CJ418" s="19"/>
      <c r="CK418" s="40"/>
      <c r="CL418" s="19"/>
      <c r="CM418" s="19">
        <v>10</v>
      </c>
      <c r="CN418" s="19"/>
      <c r="CO418" s="19"/>
      <c r="CP418" s="19">
        <v>8</v>
      </c>
      <c r="CQ418" s="19"/>
      <c r="CR418" s="19">
        <v>8</v>
      </c>
      <c r="CS418" s="19"/>
      <c r="CT418" s="40"/>
      <c r="CU418" s="19"/>
      <c r="CV418" s="19"/>
      <c r="CW418" s="19" t="s">
        <v>70</v>
      </c>
      <c r="CX418" s="19"/>
      <c r="CY418" s="19"/>
      <c r="CZ418" s="19"/>
      <c r="DA418" s="19"/>
      <c r="DB418" s="19"/>
      <c r="DC418" s="19"/>
      <c r="DD418" s="40"/>
      <c r="DE418" s="19">
        <v>0.5</v>
      </c>
      <c r="DF418" s="19">
        <v>19</v>
      </c>
      <c r="DG418" s="19"/>
      <c r="DH418" s="19"/>
      <c r="DI418" s="19"/>
      <c r="DJ418" s="19"/>
      <c r="DK418" s="19"/>
      <c r="DL418" s="19"/>
      <c r="DM418" s="40"/>
      <c r="DN418" s="19"/>
      <c r="DO418" s="19">
        <v>3</v>
      </c>
      <c r="DP418" s="19"/>
      <c r="DQ418" s="19"/>
      <c r="DR418" s="19"/>
      <c r="DS418" s="19"/>
      <c r="DT418" s="19"/>
      <c r="DU418" s="19"/>
      <c r="DV418" s="40"/>
      <c r="DW418" s="74">
        <f ca="1" t="shared" si="311"/>
        <v>3.74</v>
      </c>
      <c r="DX418" s="44">
        <f t="shared" si="301"/>
        <v>2.5</v>
      </c>
      <c r="DY418" s="44">
        <f ca="1" t="shared" si="302"/>
        <v>1.24</v>
      </c>
      <c r="DZ418" s="19">
        <f t="shared" si="303"/>
        <v>8</v>
      </c>
      <c r="EA418" s="19">
        <f t="shared" si="304"/>
        <v>8</v>
      </c>
      <c r="EB418" s="45">
        <f t="shared" si="305"/>
        <v>0</v>
      </c>
      <c r="EC418" s="46">
        <f t="shared" si="306"/>
        <v>0</v>
      </c>
      <c r="ED418" s="19">
        <f t="shared" si="307"/>
        <v>60</v>
      </c>
      <c r="EE418" s="19">
        <f t="shared" si="308"/>
        <v>0</v>
      </c>
      <c r="EF418" s="19">
        <f t="shared" si="309"/>
        <v>0</v>
      </c>
      <c r="EG418" s="19">
        <f t="shared" si="310"/>
        <v>0</v>
      </c>
    </row>
    <row r="419" customFormat="1" hidden="1" customHeight="1" spans="1:137">
      <c r="A419" s="32">
        <f t="shared" si="298"/>
        <v>417</v>
      </c>
      <c r="B419" s="31" t="s">
        <v>702</v>
      </c>
      <c r="C419" s="32" t="s">
        <v>351</v>
      </c>
      <c r="D419" s="33" t="s">
        <v>357</v>
      </c>
      <c r="E419" s="33" t="s">
        <v>362</v>
      </c>
      <c r="F419" s="33" t="s">
        <v>298</v>
      </c>
      <c r="G419" s="68">
        <v>45756</v>
      </c>
      <c r="H419" s="59">
        <v>45756</v>
      </c>
      <c r="I419" s="59">
        <v>45756</v>
      </c>
      <c r="J419" s="19"/>
      <c r="K419" s="19"/>
      <c r="L419" s="19"/>
      <c r="M419" s="73"/>
      <c r="N419" s="19"/>
      <c r="O419" s="38"/>
      <c r="P419" s="39"/>
      <c r="Q419" s="19"/>
      <c r="R419" s="19"/>
      <c r="S419" s="19"/>
      <c r="T419" s="19"/>
      <c r="U419" s="19"/>
      <c r="V419" s="19"/>
      <c r="W419" s="40"/>
      <c r="X419" s="19"/>
      <c r="Y419" s="39"/>
      <c r="Z419" s="19"/>
      <c r="AA419" s="19"/>
      <c r="AB419" s="19"/>
      <c r="AC419" s="19"/>
      <c r="AD419" s="19"/>
      <c r="AE419" s="19"/>
      <c r="AF419" s="40"/>
      <c r="AG419" s="41"/>
      <c r="AH419" s="41"/>
      <c r="AI419" s="41"/>
      <c r="AJ419" s="19"/>
      <c r="AK419" s="19"/>
      <c r="AL419" s="19"/>
      <c r="AM419" s="19"/>
      <c r="AN419" s="19"/>
      <c r="AO419" s="19"/>
      <c r="AP419" s="19"/>
      <c r="AQ419" s="19"/>
      <c r="AR419" s="40"/>
      <c r="AS419" s="19"/>
      <c r="AT419" s="19"/>
      <c r="AU419" s="19"/>
      <c r="AV419" s="19"/>
      <c r="AW419" s="19"/>
      <c r="AX419" s="19"/>
      <c r="AY419" s="19"/>
      <c r="AZ419" s="19"/>
      <c r="BA419" s="40"/>
      <c r="BB419" s="19"/>
      <c r="BC419" s="19"/>
      <c r="BD419" s="19"/>
      <c r="BE419" s="19"/>
      <c r="BF419" s="19"/>
      <c r="BG419" s="19"/>
      <c r="BH419" s="19"/>
      <c r="BI419" s="19"/>
      <c r="BJ419" s="40"/>
      <c r="BK419" s="19"/>
      <c r="BL419" s="19"/>
      <c r="BM419" s="19"/>
      <c r="BN419" s="19"/>
      <c r="BO419" s="19"/>
      <c r="BP419" s="19"/>
      <c r="BQ419" s="19"/>
      <c r="BR419" s="19"/>
      <c r="BS419" s="40"/>
      <c r="BT419" s="19"/>
      <c r="BU419" s="19"/>
      <c r="BV419" s="19"/>
      <c r="BW419" s="19"/>
      <c r="BX419" s="19"/>
      <c r="BY419" s="19"/>
      <c r="BZ419" s="19"/>
      <c r="CA419" s="19"/>
      <c r="CB419" s="40"/>
      <c r="CC419" s="19">
        <v>2</v>
      </c>
      <c r="CD419" s="19"/>
      <c r="CE419" s="19"/>
      <c r="CF419" s="19"/>
      <c r="CG419" s="19"/>
      <c r="CH419" s="19"/>
      <c r="CI419" s="19"/>
      <c r="CJ419" s="19"/>
      <c r="CK419" s="40"/>
      <c r="CL419" s="19"/>
      <c r="CM419" s="19"/>
      <c r="CN419" s="19"/>
      <c r="CO419" s="19"/>
      <c r="CP419" s="19"/>
      <c r="CQ419" s="19"/>
      <c r="CR419" s="19"/>
      <c r="CS419" s="19"/>
      <c r="CT419" s="40"/>
      <c r="CU419" s="19"/>
      <c r="CV419" s="19"/>
      <c r="CW419" s="19"/>
      <c r="CX419" s="19"/>
      <c r="CY419" s="19"/>
      <c r="CZ419" s="19"/>
      <c r="DA419" s="19"/>
      <c r="DB419" s="19"/>
      <c r="DC419" s="19"/>
      <c r="DD419" s="40"/>
      <c r="DE419" s="19">
        <v>1</v>
      </c>
      <c r="DF419" s="19"/>
      <c r="DG419" s="19"/>
      <c r="DH419" s="19"/>
      <c r="DI419" s="19"/>
      <c r="DJ419" s="19"/>
      <c r="DK419" s="19"/>
      <c r="DL419" s="19"/>
      <c r="DM419" s="40"/>
      <c r="DN419" s="19">
        <v>0.5</v>
      </c>
      <c r="DO419" s="19">
        <v>8</v>
      </c>
      <c r="DP419" s="19"/>
      <c r="DQ419" s="19"/>
      <c r="DR419" s="19"/>
      <c r="DS419" s="19"/>
      <c r="DT419" s="19"/>
      <c r="DU419" s="19"/>
      <c r="DV419" s="40"/>
      <c r="DW419" s="74">
        <f ca="1" t="shared" si="311"/>
        <v>3.71</v>
      </c>
      <c r="DX419" s="44">
        <f t="shared" si="301"/>
        <v>3.5</v>
      </c>
      <c r="DY419" s="44">
        <f ca="1" t="shared" si="302"/>
        <v>0.21</v>
      </c>
      <c r="DZ419" s="19">
        <f t="shared" si="303"/>
        <v>0</v>
      </c>
      <c r="EA419" s="19">
        <f t="shared" si="304"/>
        <v>0</v>
      </c>
      <c r="EB419" s="45">
        <f t="shared" si="305"/>
        <v>0</v>
      </c>
      <c r="EC419" s="46">
        <f t="shared" si="306"/>
        <v>0</v>
      </c>
      <c r="ED419" s="19">
        <f t="shared" si="307"/>
        <v>8</v>
      </c>
      <c r="EE419" s="19">
        <f t="shared" si="308"/>
        <v>0</v>
      </c>
      <c r="EF419" s="19">
        <f t="shared" si="309"/>
        <v>0</v>
      </c>
      <c r="EG419" s="19">
        <f t="shared" si="310"/>
        <v>0</v>
      </c>
    </row>
    <row r="420" customFormat="1" hidden="1" customHeight="1" spans="1:137">
      <c r="A420" s="32">
        <f t="shared" si="298"/>
        <v>418</v>
      </c>
      <c r="B420" s="31" t="s">
        <v>703</v>
      </c>
      <c r="C420" s="32" t="s">
        <v>52</v>
      </c>
      <c r="D420" s="33" t="s">
        <v>119</v>
      </c>
      <c r="E420" s="33" t="s">
        <v>171</v>
      </c>
      <c r="F420" s="33" t="s">
        <v>535</v>
      </c>
      <c r="G420" s="68">
        <v>45761</v>
      </c>
      <c r="H420" s="59">
        <v>45761</v>
      </c>
      <c r="I420" s="59">
        <v>45761</v>
      </c>
      <c r="J420" s="19"/>
      <c r="K420" s="19"/>
      <c r="L420" s="19"/>
      <c r="M420" s="73"/>
      <c r="N420" s="19"/>
      <c r="O420" s="38"/>
      <c r="P420" s="39"/>
      <c r="Q420" s="19"/>
      <c r="R420" s="19"/>
      <c r="S420" s="19"/>
      <c r="T420" s="19"/>
      <c r="U420" s="19"/>
      <c r="V420" s="19"/>
      <c r="W420" s="40"/>
      <c r="X420" s="19"/>
      <c r="Y420" s="39"/>
      <c r="Z420" s="19"/>
      <c r="AA420" s="19"/>
      <c r="AB420" s="19"/>
      <c r="AC420" s="19"/>
      <c r="AD420" s="19"/>
      <c r="AE420" s="19"/>
      <c r="AF420" s="40"/>
      <c r="AG420" s="41"/>
      <c r="AH420" s="41"/>
      <c r="AI420" s="41"/>
      <c r="AJ420" s="19"/>
      <c r="AK420" s="19"/>
      <c r="AL420" s="19"/>
      <c r="AM420" s="19"/>
      <c r="AN420" s="19"/>
      <c r="AO420" s="19"/>
      <c r="AP420" s="19"/>
      <c r="AQ420" s="19"/>
      <c r="AR420" s="40"/>
      <c r="AS420" s="19"/>
      <c r="AT420" s="19">
        <v>4</v>
      </c>
      <c r="AU420" s="19"/>
      <c r="AV420" s="19"/>
      <c r="AW420" s="19"/>
      <c r="AX420" s="19"/>
      <c r="AY420" s="19"/>
      <c r="AZ420" s="19"/>
      <c r="BA420" s="40"/>
      <c r="BB420" s="19"/>
      <c r="BC420" s="19">
        <v>8</v>
      </c>
      <c r="BD420" s="19"/>
      <c r="BE420" s="19"/>
      <c r="BF420" s="19"/>
      <c r="BG420" s="19"/>
      <c r="BH420" s="19"/>
      <c r="BI420" s="19"/>
      <c r="BJ420" s="40"/>
      <c r="BK420" s="19"/>
      <c r="BL420" s="19"/>
      <c r="BM420" s="19"/>
      <c r="BN420" s="19"/>
      <c r="BO420" s="19"/>
      <c r="BP420" s="19"/>
      <c r="BQ420" s="19"/>
      <c r="BR420" s="19"/>
      <c r="BS420" s="40"/>
      <c r="BT420" s="19"/>
      <c r="BU420" s="19">
        <v>8</v>
      </c>
      <c r="BV420" s="19"/>
      <c r="BW420" s="19"/>
      <c r="BX420" s="19"/>
      <c r="BY420" s="19"/>
      <c r="BZ420" s="19"/>
      <c r="CA420" s="19"/>
      <c r="CB420" s="40"/>
      <c r="CC420" s="19"/>
      <c r="CD420" s="19"/>
      <c r="CE420" s="19"/>
      <c r="CF420" s="19"/>
      <c r="CG420" s="19"/>
      <c r="CH420" s="19">
        <v>8</v>
      </c>
      <c r="CI420" s="19"/>
      <c r="CJ420" s="19"/>
      <c r="CK420" s="40"/>
      <c r="CL420" s="19"/>
      <c r="CM420" s="19"/>
      <c r="CN420" s="19"/>
      <c r="CO420" s="19"/>
      <c r="CP420" s="19"/>
      <c r="CQ420" s="19"/>
      <c r="CR420" s="19"/>
      <c r="CS420" s="19"/>
      <c r="CT420" s="40"/>
      <c r="CU420" s="19"/>
      <c r="CV420" s="19" t="s">
        <v>63</v>
      </c>
      <c r="CW420" s="19"/>
      <c r="CX420" s="19"/>
      <c r="CY420" s="19"/>
      <c r="CZ420" s="19"/>
      <c r="DA420" s="19"/>
      <c r="DB420" s="19"/>
      <c r="DC420" s="19"/>
      <c r="DD420" s="40"/>
      <c r="DE420" s="19"/>
      <c r="DF420" s="19"/>
      <c r="DG420" s="19"/>
      <c r="DH420" s="19"/>
      <c r="DI420" s="19"/>
      <c r="DJ420" s="19"/>
      <c r="DK420" s="19">
        <v>12.5</v>
      </c>
      <c r="DL420" s="19"/>
      <c r="DM420" s="40"/>
      <c r="DN420" s="19">
        <v>1</v>
      </c>
      <c r="DO420" s="19"/>
      <c r="DP420" s="19"/>
      <c r="DQ420" s="19"/>
      <c r="DR420" s="19"/>
      <c r="DS420" s="19"/>
      <c r="DT420" s="19">
        <v>21.5</v>
      </c>
      <c r="DU420" s="19"/>
      <c r="DV420" s="40"/>
      <c r="DW420" s="69">
        <f ca="1">ROUND((TODAY()-I420)/365*5,2)+3.5</f>
        <v>7.14</v>
      </c>
      <c r="DX420" s="44">
        <f t="shared" si="301"/>
        <v>2</v>
      </c>
      <c r="DY420" s="44">
        <f ca="1" t="shared" si="302"/>
        <v>5.14</v>
      </c>
      <c r="DZ420" s="19">
        <f t="shared" si="303"/>
        <v>42</v>
      </c>
      <c r="EA420" s="19">
        <f t="shared" si="304"/>
        <v>0</v>
      </c>
      <c r="EB420" s="45">
        <f t="shared" si="305"/>
        <v>34</v>
      </c>
      <c r="EC420" s="46">
        <f t="shared" si="306"/>
        <v>8</v>
      </c>
      <c r="ED420" s="19">
        <f t="shared" si="307"/>
        <v>20</v>
      </c>
      <c r="EE420" s="19">
        <f t="shared" si="308"/>
        <v>0</v>
      </c>
      <c r="EF420" s="19">
        <f t="shared" si="309"/>
        <v>0</v>
      </c>
      <c r="EG420" s="19">
        <f t="shared" si="310"/>
        <v>0</v>
      </c>
    </row>
    <row r="421" customFormat="1" hidden="1" customHeight="1" spans="1:137">
      <c r="A421" s="32">
        <f t="shared" si="298"/>
        <v>419</v>
      </c>
      <c r="B421" s="31" t="s">
        <v>704</v>
      </c>
      <c r="C421" s="32" t="s">
        <v>52</v>
      </c>
      <c r="D421" s="33" t="s">
        <v>110</v>
      </c>
      <c r="E421" s="33" t="s">
        <v>115</v>
      </c>
      <c r="F421" s="33" t="s">
        <v>134</v>
      </c>
      <c r="G421" s="68">
        <v>45761</v>
      </c>
      <c r="H421" s="59">
        <v>45761</v>
      </c>
      <c r="I421" s="59">
        <v>45761</v>
      </c>
      <c r="J421" s="19"/>
      <c r="K421" s="19"/>
      <c r="L421" s="19"/>
      <c r="M421" s="73"/>
      <c r="N421" s="19"/>
      <c r="O421" s="38"/>
      <c r="P421" s="39"/>
      <c r="Q421" s="19"/>
      <c r="R421" s="19"/>
      <c r="S421" s="19"/>
      <c r="T421" s="19"/>
      <c r="U421" s="19"/>
      <c r="V421" s="19"/>
      <c r="W421" s="40"/>
      <c r="X421" s="19"/>
      <c r="Y421" s="39"/>
      <c r="Z421" s="19"/>
      <c r="AA421" s="19"/>
      <c r="AB421" s="19"/>
      <c r="AC421" s="19"/>
      <c r="AD421" s="19"/>
      <c r="AE421" s="19"/>
      <c r="AF421" s="40"/>
      <c r="AG421" s="41"/>
      <c r="AH421" s="41"/>
      <c r="AI421" s="41"/>
      <c r="AJ421" s="19"/>
      <c r="AK421" s="19"/>
      <c r="AL421" s="19"/>
      <c r="AM421" s="19"/>
      <c r="AN421" s="19"/>
      <c r="AO421" s="19"/>
      <c r="AP421" s="19"/>
      <c r="AQ421" s="19"/>
      <c r="AR421" s="40"/>
      <c r="AS421" s="19"/>
      <c r="AT421" s="19"/>
      <c r="AU421" s="19"/>
      <c r="AV421" s="19"/>
      <c r="AW421" s="19"/>
      <c r="AX421" s="19"/>
      <c r="AY421" s="19"/>
      <c r="AZ421" s="19"/>
      <c r="BA421" s="40"/>
      <c r="BB421" s="19"/>
      <c r="BC421" s="19"/>
      <c r="BD421" s="19"/>
      <c r="BE421" s="19"/>
      <c r="BF421" s="19"/>
      <c r="BG421" s="19"/>
      <c r="BH421" s="19"/>
      <c r="BI421" s="19"/>
      <c r="BJ421" s="40"/>
      <c r="BK421" s="19"/>
      <c r="BL421" s="19"/>
      <c r="BM421" s="19"/>
      <c r="BN421" s="19"/>
      <c r="BO421" s="19"/>
      <c r="BP421" s="19">
        <v>8</v>
      </c>
      <c r="BQ421" s="19"/>
      <c r="BR421" s="19"/>
      <c r="BS421" s="40"/>
      <c r="BT421" s="19"/>
      <c r="BU421" s="19"/>
      <c r="BV421" s="19"/>
      <c r="BW421" s="19"/>
      <c r="BX421" s="19"/>
      <c r="BY421" s="19"/>
      <c r="BZ421" s="19"/>
      <c r="CA421" s="19"/>
      <c r="CB421" s="40"/>
      <c r="CC421" s="19"/>
      <c r="CD421" s="19"/>
      <c r="CE421" s="19"/>
      <c r="CF421" s="19"/>
      <c r="CG421" s="19"/>
      <c r="CH421" s="19"/>
      <c r="CI421" s="19"/>
      <c r="CJ421" s="19"/>
      <c r="CK421" s="40"/>
      <c r="CL421" s="19">
        <v>3</v>
      </c>
      <c r="CM421" s="19"/>
      <c r="CN421" s="19"/>
      <c r="CO421" s="19"/>
      <c r="CP421" s="19"/>
      <c r="CQ421" s="19"/>
      <c r="CR421" s="19"/>
      <c r="CS421" s="19"/>
      <c r="CT421" s="40"/>
      <c r="CU421" s="19"/>
      <c r="CV421" s="19" t="s">
        <v>73</v>
      </c>
      <c r="CW421" s="19"/>
      <c r="CX421" s="19"/>
      <c r="CY421" s="19"/>
      <c r="CZ421" s="19"/>
      <c r="DA421" s="19" t="s">
        <v>60</v>
      </c>
      <c r="DB421" s="19"/>
      <c r="DC421" s="19"/>
      <c r="DD421" s="40"/>
      <c r="DE421" s="19"/>
      <c r="DF421" s="19"/>
      <c r="DG421" s="19"/>
      <c r="DH421" s="19"/>
      <c r="DI421" s="19"/>
      <c r="DJ421" s="19">
        <v>16</v>
      </c>
      <c r="DK421" s="19"/>
      <c r="DL421" s="19"/>
      <c r="DM421" s="40"/>
      <c r="DN421" s="19"/>
      <c r="DO421" s="19"/>
      <c r="DP421" s="19"/>
      <c r="DQ421" s="19"/>
      <c r="DR421" s="19"/>
      <c r="DS421" s="19">
        <v>13</v>
      </c>
      <c r="DT421" s="19"/>
      <c r="DU421" s="19"/>
      <c r="DV421" s="40"/>
      <c r="DW421" s="74">
        <f ca="1" t="shared" si="311"/>
        <v>3.64</v>
      </c>
      <c r="DX421" s="44">
        <f t="shared" si="301"/>
        <v>3.5</v>
      </c>
      <c r="DY421" s="44">
        <f ca="1" t="shared" si="302"/>
        <v>0.14</v>
      </c>
      <c r="DZ421" s="19">
        <f t="shared" si="303"/>
        <v>45</v>
      </c>
      <c r="EA421" s="19">
        <f t="shared" si="304"/>
        <v>0</v>
      </c>
      <c r="EB421" s="45">
        <f t="shared" si="305"/>
        <v>0</v>
      </c>
      <c r="EC421" s="46">
        <f t="shared" si="306"/>
        <v>53</v>
      </c>
      <c r="ED421" s="19">
        <f t="shared" si="307"/>
        <v>0</v>
      </c>
      <c r="EE421" s="19">
        <f t="shared" si="308"/>
        <v>0</v>
      </c>
      <c r="EF421" s="19">
        <f t="shared" si="309"/>
        <v>0</v>
      </c>
      <c r="EG421" s="19">
        <f t="shared" si="310"/>
        <v>0</v>
      </c>
    </row>
    <row r="422" customFormat="1" customHeight="1" spans="1:137">
      <c r="A422" s="32">
        <f t="shared" si="298"/>
        <v>420</v>
      </c>
      <c r="B422" s="31" t="s">
        <v>705</v>
      </c>
      <c r="C422" s="32" t="s">
        <v>286</v>
      </c>
      <c r="D422" s="33" t="s">
        <v>305</v>
      </c>
      <c r="E422" s="33" t="s">
        <v>307</v>
      </c>
      <c r="F422" s="33" t="s">
        <v>315</v>
      </c>
      <c r="G422" s="68">
        <v>45761</v>
      </c>
      <c r="H422" s="59">
        <v>45761</v>
      </c>
      <c r="I422" s="59">
        <v>45761</v>
      </c>
      <c r="J422" s="19"/>
      <c r="K422" s="19"/>
      <c r="L422" s="19"/>
      <c r="M422" s="73"/>
      <c r="N422" s="19"/>
      <c r="O422" s="38"/>
      <c r="P422" s="39"/>
      <c r="Q422" s="19"/>
      <c r="R422" s="19"/>
      <c r="S422" s="19"/>
      <c r="T422" s="19"/>
      <c r="U422" s="19"/>
      <c r="V422" s="19"/>
      <c r="W422" s="40"/>
      <c r="X422" s="19"/>
      <c r="Y422" s="39"/>
      <c r="Z422" s="19"/>
      <c r="AA422" s="19"/>
      <c r="AB422" s="19"/>
      <c r="AC422" s="19"/>
      <c r="AD422" s="19"/>
      <c r="AE422" s="19"/>
      <c r="AF422" s="40"/>
      <c r="AG422" s="41"/>
      <c r="AH422" s="41"/>
      <c r="AI422" s="41"/>
      <c r="AJ422" s="19"/>
      <c r="AK422" s="19"/>
      <c r="AL422" s="19"/>
      <c r="AM422" s="19"/>
      <c r="AN422" s="19"/>
      <c r="AO422" s="19"/>
      <c r="AP422" s="19"/>
      <c r="AQ422" s="19"/>
      <c r="AR422" s="40"/>
      <c r="AS422" s="19"/>
      <c r="AT422" s="19">
        <v>8</v>
      </c>
      <c r="AU422" s="19"/>
      <c r="AV422" s="19"/>
      <c r="AW422" s="19"/>
      <c r="AX422" s="19"/>
      <c r="AY422" s="19"/>
      <c r="AZ422" s="19"/>
      <c r="BA422" s="40"/>
      <c r="BB422" s="19"/>
      <c r="BC422" s="19">
        <v>8</v>
      </c>
      <c r="BD422" s="19"/>
      <c r="BE422" s="19"/>
      <c r="BF422" s="19"/>
      <c r="BG422" s="19"/>
      <c r="BH422" s="19"/>
      <c r="BI422" s="19"/>
      <c r="BJ422" s="40"/>
      <c r="BK422" s="19"/>
      <c r="BL422" s="19">
        <v>3</v>
      </c>
      <c r="BM422" s="19"/>
      <c r="BN422" s="19"/>
      <c r="BO422" s="19"/>
      <c r="BP422" s="19"/>
      <c r="BQ422" s="19"/>
      <c r="BR422" s="19"/>
      <c r="BS422" s="40"/>
      <c r="BT422" s="19"/>
      <c r="BU422" s="19"/>
      <c r="BV422" s="19"/>
      <c r="BW422" s="19"/>
      <c r="BX422" s="19"/>
      <c r="BY422" s="19"/>
      <c r="BZ422" s="19"/>
      <c r="CA422" s="19"/>
      <c r="CB422" s="40"/>
      <c r="CC422" s="19"/>
      <c r="CD422" s="19"/>
      <c r="CE422" s="19"/>
      <c r="CF422" s="19"/>
      <c r="CG422" s="19">
        <v>5.5</v>
      </c>
      <c r="CH422" s="19"/>
      <c r="CI422" s="19">
        <v>6</v>
      </c>
      <c r="CJ422" s="19"/>
      <c r="CK422" s="40"/>
      <c r="CL422" s="19"/>
      <c r="CM422" s="39">
        <v>32</v>
      </c>
      <c r="CN422" s="19"/>
      <c r="CO422" s="19"/>
      <c r="CP422" s="19">
        <v>4</v>
      </c>
      <c r="CQ422" s="19"/>
      <c r="CR422" s="19">
        <v>4</v>
      </c>
      <c r="CS422" s="19"/>
      <c r="CT422" s="40"/>
      <c r="CU422" s="19"/>
      <c r="CV422" s="19"/>
      <c r="CW422" s="39">
        <v>14</v>
      </c>
      <c r="CX422" s="19"/>
      <c r="CY422" s="19"/>
      <c r="CZ422" s="19"/>
      <c r="DA422" s="19"/>
      <c r="DB422" s="19"/>
      <c r="DC422" s="19"/>
      <c r="DD422" s="40"/>
      <c r="DE422" s="19"/>
      <c r="DF422" s="19">
        <v>15</v>
      </c>
      <c r="DG422" s="19"/>
      <c r="DH422" s="19"/>
      <c r="DI422" s="19"/>
      <c r="DJ422" s="19"/>
      <c r="DK422" s="19"/>
      <c r="DL422" s="19"/>
      <c r="DM422" s="40"/>
      <c r="DN422" s="19">
        <v>1</v>
      </c>
      <c r="DO422" s="19"/>
      <c r="DP422" s="19"/>
      <c r="DQ422" s="19"/>
      <c r="DR422" s="19">
        <v>9</v>
      </c>
      <c r="DS422" s="19"/>
      <c r="DT422" s="19">
        <v>9</v>
      </c>
      <c r="DU422" s="19"/>
      <c r="DV422" s="40"/>
      <c r="DW422" s="74">
        <f ca="1" t="shared" si="311"/>
        <v>3.64</v>
      </c>
      <c r="DX422" s="44">
        <f t="shared" si="301"/>
        <v>1</v>
      </c>
      <c r="DY422" s="44">
        <f ca="1" t="shared" si="302"/>
        <v>2.64</v>
      </c>
      <c r="DZ422" s="19">
        <f t="shared" si="303"/>
        <v>19</v>
      </c>
      <c r="EA422" s="19">
        <f t="shared" si="304"/>
        <v>18.5</v>
      </c>
      <c r="EB422" s="45">
        <f t="shared" si="305"/>
        <v>0.5</v>
      </c>
      <c r="EC422" s="46">
        <f t="shared" si="306"/>
        <v>0</v>
      </c>
      <c r="ED422" s="19">
        <f t="shared" si="307"/>
        <v>80</v>
      </c>
      <c r="EE422" s="19">
        <f t="shared" si="308"/>
        <v>0</v>
      </c>
      <c r="EF422" s="19">
        <f t="shared" si="309"/>
        <v>0</v>
      </c>
      <c r="EG422" s="19">
        <f t="shared" si="310"/>
        <v>0</v>
      </c>
    </row>
    <row r="423" customFormat="1" hidden="1" customHeight="1" spans="1:137">
      <c r="A423" s="32">
        <f t="shared" si="298"/>
        <v>421</v>
      </c>
      <c r="B423" s="31" t="s">
        <v>706</v>
      </c>
      <c r="C423" s="32" t="s">
        <v>52</v>
      </c>
      <c r="D423" s="33" t="s">
        <v>237</v>
      </c>
      <c r="E423" s="33" t="s">
        <v>245</v>
      </c>
      <c r="F423" s="33" t="s">
        <v>248</v>
      </c>
      <c r="G423" s="68">
        <v>45763</v>
      </c>
      <c r="H423" s="59">
        <v>45763</v>
      </c>
      <c r="I423" s="59">
        <v>45763</v>
      </c>
      <c r="J423" s="19"/>
      <c r="K423" s="19"/>
      <c r="L423" s="19"/>
      <c r="M423" s="73"/>
      <c r="N423" s="19"/>
      <c r="O423" s="38"/>
      <c r="P423" s="39"/>
      <c r="Q423" s="19"/>
      <c r="R423" s="19"/>
      <c r="S423" s="19"/>
      <c r="T423" s="19"/>
      <c r="U423" s="19"/>
      <c r="V423" s="19"/>
      <c r="W423" s="40"/>
      <c r="X423" s="19"/>
      <c r="Y423" s="39"/>
      <c r="Z423" s="19"/>
      <c r="AA423" s="19"/>
      <c r="AB423" s="19"/>
      <c r="AC423" s="19"/>
      <c r="AD423" s="19"/>
      <c r="AE423" s="19"/>
      <c r="AF423" s="40"/>
      <c r="AG423" s="41"/>
      <c r="AH423" s="41"/>
      <c r="AI423" s="41"/>
      <c r="AJ423" s="19"/>
      <c r="AK423" s="19"/>
      <c r="AL423" s="19"/>
      <c r="AM423" s="19"/>
      <c r="AN423" s="19"/>
      <c r="AO423" s="19"/>
      <c r="AP423" s="19"/>
      <c r="AQ423" s="19"/>
      <c r="AR423" s="40"/>
      <c r="AS423" s="19"/>
      <c r="AT423" s="19"/>
      <c r="AU423" s="19"/>
      <c r="AV423" s="19"/>
      <c r="AW423" s="19"/>
      <c r="AX423" s="19"/>
      <c r="AY423" s="19"/>
      <c r="AZ423" s="19"/>
      <c r="BA423" s="40"/>
      <c r="BB423" s="19"/>
      <c r="BC423" s="19"/>
      <c r="BD423" s="19"/>
      <c r="BE423" s="19"/>
      <c r="BF423" s="19"/>
      <c r="BG423" s="19"/>
      <c r="BH423" s="19"/>
      <c r="BI423" s="19"/>
      <c r="BJ423" s="40"/>
      <c r="BK423" s="19"/>
      <c r="BL423" s="19"/>
      <c r="BM423" s="19"/>
      <c r="BN423" s="19"/>
      <c r="BO423" s="19"/>
      <c r="BP423" s="19"/>
      <c r="BQ423" s="19"/>
      <c r="BR423" s="19"/>
      <c r="BS423" s="40"/>
      <c r="BT423" s="19"/>
      <c r="BU423" s="19"/>
      <c r="BV423" s="19"/>
      <c r="BW423" s="19"/>
      <c r="BX423" s="19">
        <v>16</v>
      </c>
      <c r="BY423" s="19"/>
      <c r="BZ423" s="19">
        <v>16</v>
      </c>
      <c r="CA423" s="19"/>
      <c r="CB423" s="40"/>
      <c r="CC423" s="19"/>
      <c r="CD423" s="19"/>
      <c r="CE423" s="19"/>
      <c r="CF423" s="19"/>
      <c r="CG423" s="19">
        <v>16</v>
      </c>
      <c r="CH423" s="19"/>
      <c r="CI423" s="19">
        <v>16</v>
      </c>
      <c r="CJ423" s="19"/>
      <c r="CK423" s="40"/>
      <c r="CL423" s="19"/>
      <c r="CM423" s="19"/>
      <c r="CN423" s="19"/>
      <c r="CO423" s="19"/>
      <c r="CP423" s="19"/>
      <c r="CQ423" s="19"/>
      <c r="CR423" s="19"/>
      <c r="CS423" s="19"/>
      <c r="CT423" s="40"/>
      <c r="CU423" s="19"/>
      <c r="CV423" s="19" t="s">
        <v>63</v>
      </c>
      <c r="CW423" s="19"/>
      <c r="CX423" s="19"/>
      <c r="CY423" s="19"/>
      <c r="CZ423" s="19" t="s">
        <v>60</v>
      </c>
      <c r="DA423" s="19"/>
      <c r="DB423" s="19">
        <v>8</v>
      </c>
      <c r="DC423" s="19"/>
      <c r="DD423" s="40"/>
      <c r="DE423" s="19"/>
      <c r="DF423" s="19"/>
      <c r="DG423" s="19"/>
      <c r="DH423" s="19"/>
      <c r="DI423" s="19">
        <v>8</v>
      </c>
      <c r="DJ423" s="19"/>
      <c r="DK423" s="19">
        <v>16</v>
      </c>
      <c r="DL423" s="19"/>
      <c r="DM423" s="40"/>
      <c r="DN423" s="19">
        <v>1</v>
      </c>
      <c r="DO423" s="19"/>
      <c r="DP423" s="19"/>
      <c r="DQ423" s="19"/>
      <c r="DR423" s="19">
        <v>24</v>
      </c>
      <c r="DS423" s="19"/>
      <c r="DT423" s="19">
        <v>16</v>
      </c>
      <c r="DU423" s="19"/>
      <c r="DV423" s="40"/>
      <c r="DW423" s="74">
        <f ca="1" t="shared" si="311"/>
        <v>3.62</v>
      </c>
      <c r="DX423" s="44">
        <f t="shared" si="301"/>
        <v>2</v>
      </c>
      <c r="DY423" s="44">
        <f ca="1" t="shared" si="302"/>
        <v>1.62</v>
      </c>
      <c r="DZ423" s="19">
        <f t="shared" si="303"/>
        <v>72</v>
      </c>
      <c r="EA423" s="19">
        <f t="shared" si="304"/>
        <v>72</v>
      </c>
      <c r="EB423" s="45">
        <f t="shared" si="305"/>
        <v>0</v>
      </c>
      <c r="EC423" s="46">
        <f t="shared" si="306"/>
        <v>0</v>
      </c>
      <c r="ED423" s="19">
        <f t="shared" si="307"/>
        <v>0</v>
      </c>
      <c r="EE423" s="19">
        <f t="shared" si="308"/>
        <v>0</v>
      </c>
      <c r="EF423" s="19">
        <f t="shared" si="309"/>
        <v>0</v>
      </c>
      <c r="EG423" s="19">
        <f t="shared" si="310"/>
        <v>0</v>
      </c>
    </row>
    <row r="424" customFormat="1" hidden="1" customHeight="1" spans="1:137">
      <c r="A424" s="32">
        <f t="shared" si="298"/>
        <v>422</v>
      </c>
      <c r="B424" s="31" t="s">
        <v>707</v>
      </c>
      <c r="C424" s="32" t="s">
        <v>52</v>
      </c>
      <c r="D424" s="33" t="s">
        <v>233</v>
      </c>
      <c r="E424" s="33" t="s">
        <v>262</v>
      </c>
      <c r="F424" s="33" t="s">
        <v>315</v>
      </c>
      <c r="G424" s="68">
        <v>45768</v>
      </c>
      <c r="H424" s="59">
        <v>45768</v>
      </c>
      <c r="I424" s="59">
        <v>45768</v>
      </c>
      <c r="J424" s="19"/>
      <c r="K424" s="19"/>
      <c r="L424" s="19"/>
      <c r="M424" s="73"/>
      <c r="N424" s="19"/>
      <c r="O424" s="38"/>
      <c r="P424" s="39"/>
      <c r="Q424" s="19"/>
      <c r="R424" s="19"/>
      <c r="S424" s="19"/>
      <c r="T424" s="19"/>
      <c r="U424" s="19"/>
      <c r="V424" s="19"/>
      <c r="W424" s="40"/>
      <c r="X424" s="19"/>
      <c r="Y424" s="39"/>
      <c r="Z424" s="19"/>
      <c r="AA424" s="19"/>
      <c r="AB424" s="19"/>
      <c r="AC424" s="19"/>
      <c r="AD424" s="19"/>
      <c r="AE424" s="19"/>
      <c r="AF424" s="40"/>
      <c r="AG424" s="41"/>
      <c r="AH424" s="41"/>
      <c r="AI424" s="41"/>
      <c r="AJ424" s="19"/>
      <c r="AK424" s="19"/>
      <c r="AL424" s="19"/>
      <c r="AM424" s="19"/>
      <c r="AN424" s="19"/>
      <c r="AO424" s="19"/>
      <c r="AP424" s="19"/>
      <c r="AQ424" s="19"/>
      <c r="AR424" s="40"/>
      <c r="AS424" s="19"/>
      <c r="AT424" s="19"/>
      <c r="AU424" s="19"/>
      <c r="AV424" s="19"/>
      <c r="AW424" s="19"/>
      <c r="AX424" s="19"/>
      <c r="AY424" s="19"/>
      <c r="AZ424" s="19"/>
      <c r="BA424" s="40"/>
      <c r="BB424" s="19"/>
      <c r="BC424" s="19"/>
      <c r="BD424" s="19"/>
      <c r="BE424" s="19"/>
      <c r="BF424" s="19"/>
      <c r="BG424" s="19"/>
      <c r="BH424" s="19"/>
      <c r="BI424" s="19"/>
      <c r="BJ424" s="40"/>
      <c r="BK424" s="19"/>
      <c r="BL424" s="19"/>
      <c r="BM424" s="19"/>
      <c r="BN424" s="19"/>
      <c r="BO424" s="19"/>
      <c r="BP424" s="19"/>
      <c r="BQ424" s="19"/>
      <c r="BR424" s="19"/>
      <c r="BS424" s="40"/>
      <c r="BT424" s="19">
        <v>1</v>
      </c>
      <c r="BU424" s="19"/>
      <c r="BV424" s="19"/>
      <c r="BW424" s="19"/>
      <c r="BX424" s="19"/>
      <c r="BY424" s="19"/>
      <c r="BZ424" s="19"/>
      <c r="CA424" s="19"/>
      <c r="CB424" s="40"/>
      <c r="CC424" s="19"/>
      <c r="CD424" s="19">
        <v>1</v>
      </c>
      <c r="CE424" s="19">
        <v>4</v>
      </c>
      <c r="CF424" s="19"/>
      <c r="CG424" s="19"/>
      <c r="CH424" s="19"/>
      <c r="CI424" s="19"/>
      <c r="CJ424" s="19"/>
      <c r="CK424" s="40"/>
      <c r="CL424" s="19"/>
      <c r="CM424" s="19"/>
      <c r="CN424" s="19"/>
      <c r="CO424" s="19"/>
      <c r="CP424" s="19"/>
      <c r="CQ424" s="19"/>
      <c r="CR424" s="19"/>
      <c r="CS424" s="19"/>
      <c r="CT424" s="40"/>
      <c r="CU424" s="19"/>
      <c r="CV424" s="19"/>
      <c r="CW424" s="19"/>
      <c r="CX424" s="19"/>
      <c r="CY424" s="19"/>
      <c r="CZ424" s="19"/>
      <c r="DA424" s="19"/>
      <c r="DB424" s="19"/>
      <c r="DC424" s="19"/>
      <c r="DD424" s="40"/>
      <c r="DE424" s="19">
        <v>1</v>
      </c>
      <c r="DF424" s="19"/>
      <c r="DG424" s="19"/>
      <c r="DH424" s="19"/>
      <c r="DI424" s="19"/>
      <c r="DJ424" s="19"/>
      <c r="DK424" s="19"/>
      <c r="DL424" s="19"/>
      <c r="DM424" s="40"/>
      <c r="DN424" s="19">
        <v>1</v>
      </c>
      <c r="DO424" s="19"/>
      <c r="DP424" s="19"/>
      <c r="DQ424" s="19"/>
      <c r="DR424" s="19"/>
      <c r="DS424" s="19"/>
      <c r="DT424" s="19"/>
      <c r="DU424" s="19"/>
      <c r="DV424" s="40"/>
      <c r="DW424" s="74">
        <f ca="1" t="shared" si="311"/>
        <v>3.55</v>
      </c>
      <c r="DX424" s="44">
        <f t="shared" si="301"/>
        <v>3</v>
      </c>
      <c r="DY424" s="44">
        <f ca="1" t="shared" si="302"/>
        <v>0.55</v>
      </c>
      <c r="DZ424" s="19">
        <f t="shared" si="303"/>
        <v>0</v>
      </c>
      <c r="EA424" s="19">
        <f t="shared" si="304"/>
        <v>0</v>
      </c>
      <c r="EB424" s="45">
        <f t="shared" si="305"/>
        <v>0</v>
      </c>
      <c r="EC424" s="46">
        <f t="shared" si="306"/>
        <v>0</v>
      </c>
      <c r="ED424" s="19">
        <f t="shared" si="307"/>
        <v>1</v>
      </c>
      <c r="EE424" s="19">
        <f t="shared" si="308"/>
        <v>4</v>
      </c>
      <c r="EF424" s="19">
        <f t="shared" si="309"/>
        <v>0</v>
      </c>
      <c r="EG424" s="19">
        <f t="shared" si="310"/>
        <v>0</v>
      </c>
    </row>
    <row r="425" customFormat="1" hidden="1" customHeight="1" spans="1:137">
      <c r="A425" s="32">
        <f t="shared" si="298"/>
        <v>423</v>
      </c>
      <c r="B425" s="31" t="s">
        <v>708</v>
      </c>
      <c r="C425" s="32" t="s">
        <v>52</v>
      </c>
      <c r="D425" s="33" t="s">
        <v>119</v>
      </c>
      <c r="E425" s="33" t="s">
        <v>120</v>
      </c>
      <c r="F425" s="33" t="s">
        <v>709</v>
      </c>
      <c r="G425" s="68">
        <v>45770</v>
      </c>
      <c r="H425" s="59">
        <v>45770</v>
      </c>
      <c r="I425" s="59">
        <v>45770</v>
      </c>
      <c r="J425" s="19"/>
      <c r="K425" s="19"/>
      <c r="L425" s="19"/>
      <c r="M425" s="73"/>
      <c r="N425" s="19"/>
      <c r="O425" s="38"/>
      <c r="P425" s="39"/>
      <c r="Q425" s="19"/>
      <c r="R425" s="19"/>
      <c r="S425" s="19"/>
      <c r="T425" s="19"/>
      <c r="U425" s="19"/>
      <c r="V425" s="19"/>
      <c r="W425" s="40"/>
      <c r="X425" s="19"/>
      <c r="Y425" s="39"/>
      <c r="Z425" s="19"/>
      <c r="AA425" s="19"/>
      <c r="AB425" s="19"/>
      <c r="AC425" s="19"/>
      <c r="AD425" s="19"/>
      <c r="AE425" s="19"/>
      <c r="AF425" s="40"/>
      <c r="AG425" s="41"/>
      <c r="AH425" s="41"/>
      <c r="AI425" s="41"/>
      <c r="AJ425" s="19"/>
      <c r="AK425" s="19"/>
      <c r="AL425" s="19"/>
      <c r="AM425" s="19"/>
      <c r="AN425" s="19"/>
      <c r="AO425" s="19"/>
      <c r="AP425" s="19"/>
      <c r="AQ425" s="19"/>
      <c r="AR425" s="40"/>
      <c r="AS425" s="19"/>
      <c r="AT425" s="19">
        <v>2.97</v>
      </c>
      <c r="AU425" s="19"/>
      <c r="AV425" s="19"/>
      <c r="AW425" s="19"/>
      <c r="AX425" s="19"/>
      <c r="AY425" s="19"/>
      <c r="AZ425" s="19"/>
      <c r="BA425" s="40"/>
      <c r="BB425" s="19"/>
      <c r="BC425" s="19">
        <v>45</v>
      </c>
      <c r="BD425" s="19"/>
      <c r="BE425" s="19"/>
      <c r="BF425" s="19"/>
      <c r="BG425" s="19"/>
      <c r="BH425" s="19"/>
      <c r="BI425" s="19"/>
      <c r="BJ425" s="40"/>
      <c r="BK425" s="19"/>
      <c r="BL425" s="19">
        <v>27</v>
      </c>
      <c r="BM425" s="19"/>
      <c r="BN425" s="19"/>
      <c r="BO425" s="19"/>
      <c r="BP425" s="19"/>
      <c r="BQ425" s="19"/>
      <c r="BR425" s="19"/>
      <c r="BS425" s="40"/>
      <c r="BT425" s="19"/>
      <c r="BU425" s="19">
        <v>2.5</v>
      </c>
      <c r="BV425" s="19"/>
      <c r="BW425" s="19"/>
      <c r="BX425" s="19"/>
      <c r="BY425" s="19"/>
      <c r="BZ425" s="19"/>
      <c r="CA425" s="19"/>
      <c r="CB425" s="40"/>
      <c r="CC425" s="19"/>
      <c r="CD425" s="19">
        <v>2.5</v>
      </c>
      <c r="CE425" s="19"/>
      <c r="CF425" s="19"/>
      <c r="CG425" s="19"/>
      <c r="CH425" s="19"/>
      <c r="CI425" s="19"/>
      <c r="CJ425" s="19"/>
      <c r="CK425" s="40"/>
      <c r="CL425" s="19"/>
      <c r="CM425" s="19">
        <v>11</v>
      </c>
      <c r="CN425" s="19"/>
      <c r="CO425" s="19"/>
      <c r="CP425" s="19"/>
      <c r="CQ425" s="19"/>
      <c r="CR425" s="19"/>
      <c r="CS425" s="19"/>
      <c r="CT425" s="40"/>
      <c r="CU425" s="19"/>
      <c r="CV425" s="19"/>
      <c r="CW425" s="19" t="s">
        <v>66</v>
      </c>
      <c r="CX425" s="19"/>
      <c r="CY425" s="19"/>
      <c r="CZ425" s="19"/>
      <c r="DA425" s="19"/>
      <c r="DB425" s="19"/>
      <c r="DC425" s="19"/>
      <c r="DD425" s="40"/>
      <c r="DE425" s="19"/>
      <c r="DF425" s="19"/>
      <c r="DG425" s="19"/>
      <c r="DH425" s="19"/>
      <c r="DI425" s="19">
        <v>2.5</v>
      </c>
      <c r="DJ425" s="19"/>
      <c r="DK425" s="19">
        <v>12</v>
      </c>
      <c r="DL425" s="19"/>
      <c r="DM425" s="40"/>
      <c r="DN425" s="19"/>
      <c r="DO425" s="19"/>
      <c r="DP425" s="19"/>
      <c r="DQ425" s="19"/>
      <c r="DR425" s="19"/>
      <c r="DS425" s="19"/>
      <c r="DT425" s="19">
        <v>4</v>
      </c>
      <c r="DU425" s="19"/>
      <c r="DV425" s="40"/>
      <c r="DW425" s="74">
        <v>0</v>
      </c>
      <c r="DX425" s="44">
        <f t="shared" ref="DX425:DX444" si="312">-AI425+AJ425+AS425+BB425+BK425+BT425+CC425+CL425+CV425+DE425+DN425</f>
        <v>0</v>
      </c>
      <c r="DY425" s="44">
        <f t="shared" ref="DY425:DY444" si="313">DW425-DX425</f>
        <v>0</v>
      </c>
      <c r="DZ425" s="19">
        <f t="shared" ref="DZ425:DZ444" si="314">T425+U425+AC425+AD425+AO425+AP425+AX425+AY425++BG425+BH425+BP425+BQ425+BY425+BZ425+CH425+CI425+CQ425+CR425+DA425+DB425+DJ425+DK425+DS425+DT425</f>
        <v>16</v>
      </c>
      <c r="EA425" s="19">
        <f t="shared" ref="EA425:EA444" si="315">S425+AB425+AN425+AW425+BF425+BO425+BX425+CG425+CP425+CZ425+DI425+DR425</f>
        <v>2.5</v>
      </c>
      <c r="EB425" s="45">
        <f t="shared" ref="EB425:EB444" si="316">J425+U425-S425+AD425-AB425+AP425-AN425+AY425-AW425+BH425-BF425+BQ425-BO425+BZ425-BX425+CI425-CG425+CR425-CP425+DB425-CZ425+DK425-DI425+DT425-DR425-CU425</f>
        <v>13.5</v>
      </c>
      <c r="EC425" s="46">
        <f t="shared" ref="EC425:EC444" si="317">T425+AC425+AO425+BG425+BP425+BY425+CH425+CQ425+DA425+DA425+DJ425+DS425</f>
        <v>0</v>
      </c>
      <c r="ED425" s="19">
        <f t="shared" ref="ED425:ED444" si="318">O425+Y425+AK425+AT425+BC425+BL425+BU425+CD425+CM425+CW425+DF425+DO425</f>
        <v>93.47</v>
      </c>
      <c r="EE425" s="19">
        <f t="shared" ref="EE425:EE444" si="319">Q425+Z425+AL425+AU425+BD425+BM425+BV425+CE425+CN425+CX425+DG425+DP425</f>
        <v>0</v>
      </c>
      <c r="EF425" s="19">
        <f t="shared" ref="EF425:EF444" si="320">R425+AA425+AM425+AV425+BE425+BN425+BW425+CF425+CO425+CY425+DH425+DQ425</f>
        <v>0</v>
      </c>
      <c r="EG425" s="19">
        <f t="shared" ref="EG425:EG444" si="321">V425+AE425+AQ425+AZ425+BI425+BR425+CA425+CJ425+CS425+DC425+DL425+DU425</f>
        <v>0</v>
      </c>
    </row>
    <row r="426" customFormat="1" hidden="1" customHeight="1" spans="1:137">
      <c r="A426" s="32">
        <f t="shared" si="298"/>
        <v>424</v>
      </c>
      <c r="B426" s="31" t="s">
        <v>710</v>
      </c>
      <c r="C426" s="32" t="s">
        <v>52</v>
      </c>
      <c r="D426" s="33" t="s">
        <v>250</v>
      </c>
      <c r="E426" s="33" t="s">
        <v>273</v>
      </c>
      <c r="F426" s="33" t="s">
        <v>315</v>
      </c>
      <c r="G426" s="68">
        <v>45771</v>
      </c>
      <c r="H426" s="59">
        <v>45771</v>
      </c>
      <c r="I426" s="59">
        <v>45771</v>
      </c>
      <c r="J426" s="19"/>
      <c r="K426" s="19"/>
      <c r="L426" s="19"/>
      <c r="M426" s="73"/>
      <c r="N426" s="19"/>
      <c r="O426" s="38"/>
      <c r="P426" s="39"/>
      <c r="Q426" s="19"/>
      <c r="R426" s="19"/>
      <c r="S426" s="19"/>
      <c r="T426" s="19"/>
      <c r="U426" s="19"/>
      <c r="V426" s="19"/>
      <c r="W426" s="40"/>
      <c r="X426" s="19"/>
      <c r="Y426" s="39"/>
      <c r="Z426" s="19"/>
      <c r="AA426" s="19"/>
      <c r="AB426" s="19"/>
      <c r="AC426" s="19"/>
      <c r="AD426" s="19"/>
      <c r="AE426" s="19"/>
      <c r="AF426" s="40"/>
      <c r="AG426" s="41"/>
      <c r="AH426" s="41"/>
      <c r="AI426" s="41"/>
      <c r="AJ426" s="19"/>
      <c r="AK426" s="19"/>
      <c r="AL426" s="19"/>
      <c r="AM426" s="19"/>
      <c r="AN426" s="19"/>
      <c r="AO426" s="19"/>
      <c r="AP426" s="19"/>
      <c r="AQ426" s="19"/>
      <c r="AR426" s="40"/>
      <c r="AS426" s="19"/>
      <c r="AT426" s="19"/>
      <c r="AU426" s="19"/>
      <c r="AV426" s="19"/>
      <c r="AW426" s="19"/>
      <c r="AX426" s="19"/>
      <c r="AY426" s="19"/>
      <c r="AZ426" s="19"/>
      <c r="BA426" s="40"/>
      <c r="BB426" s="19"/>
      <c r="BC426" s="19"/>
      <c r="BD426" s="19"/>
      <c r="BE426" s="19"/>
      <c r="BF426" s="19"/>
      <c r="BG426" s="19"/>
      <c r="BH426" s="19"/>
      <c r="BI426" s="19"/>
      <c r="BJ426" s="40"/>
      <c r="BK426" s="19"/>
      <c r="BL426" s="19"/>
      <c r="BM426" s="19"/>
      <c r="BN426" s="19"/>
      <c r="BO426" s="19"/>
      <c r="BP426" s="19"/>
      <c r="BQ426" s="19"/>
      <c r="BR426" s="19"/>
      <c r="BS426" s="40"/>
      <c r="BT426" s="19"/>
      <c r="BU426" s="19"/>
      <c r="BV426" s="19"/>
      <c r="BW426" s="19"/>
      <c r="BX426" s="19"/>
      <c r="BY426" s="19"/>
      <c r="BZ426" s="19"/>
      <c r="CA426" s="19"/>
      <c r="CB426" s="40"/>
      <c r="CC426" s="19"/>
      <c r="CD426" s="19"/>
      <c r="CE426" s="19"/>
      <c r="CF426" s="19"/>
      <c r="CG426" s="19"/>
      <c r="CH426" s="19"/>
      <c r="CI426" s="19"/>
      <c r="CJ426" s="19"/>
      <c r="CK426" s="40"/>
      <c r="CL426" s="19"/>
      <c r="CM426" s="19"/>
      <c r="CN426" s="19"/>
      <c r="CO426" s="19"/>
      <c r="CP426" s="19"/>
      <c r="CQ426" s="19"/>
      <c r="CR426" s="19"/>
      <c r="CS426" s="19"/>
      <c r="CT426" s="40"/>
      <c r="CU426" s="19"/>
      <c r="CV426" s="19" t="s">
        <v>225</v>
      </c>
      <c r="CW426" s="19"/>
      <c r="CX426" s="19"/>
      <c r="CY426" s="19"/>
      <c r="CZ426" s="19" t="s">
        <v>60</v>
      </c>
      <c r="DA426" s="19"/>
      <c r="DB426" s="19">
        <v>8</v>
      </c>
      <c r="DC426" s="19"/>
      <c r="DD426" s="40"/>
      <c r="DE426" s="19">
        <v>0.5</v>
      </c>
      <c r="DF426" s="19"/>
      <c r="DG426" s="19"/>
      <c r="DH426" s="19"/>
      <c r="DI426" s="19"/>
      <c r="DJ426" s="19"/>
      <c r="DK426" s="19"/>
      <c r="DL426" s="19"/>
      <c r="DM426" s="40"/>
      <c r="DN426" s="19"/>
      <c r="DO426" s="19"/>
      <c r="DP426" s="19"/>
      <c r="DQ426" s="19"/>
      <c r="DR426" s="19"/>
      <c r="DS426" s="19"/>
      <c r="DT426" s="19"/>
      <c r="DU426" s="19"/>
      <c r="DV426" s="40"/>
      <c r="DW426" s="74">
        <f ca="1">ROUND((TODAY()-I426)/365*5,2)</f>
        <v>3.51</v>
      </c>
      <c r="DX426" s="44">
        <f t="shared" si="312"/>
        <v>3.5</v>
      </c>
      <c r="DY426" s="44">
        <f ca="1" t="shared" si="313"/>
        <v>0.00999999999999979</v>
      </c>
      <c r="DZ426" s="19">
        <f t="shared" si="314"/>
        <v>8</v>
      </c>
      <c r="EA426" s="19">
        <f t="shared" si="315"/>
        <v>8</v>
      </c>
      <c r="EB426" s="45">
        <f t="shared" si="316"/>
        <v>0</v>
      </c>
      <c r="EC426" s="46">
        <f t="shared" si="317"/>
        <v>0</v>
      </c>
      <c r="ED426" s="19">
        <f t="shared" si="318"/>
        <v>0</v>
      </c>
      <c r="EE426" s="19">
        <f t="shared" si="319"/>
        <v>0</v>
      </c>
      <c r="EF426" s="19">
        <f t="shared" si="320"/>
        <v>0</v>
      </c>
      <c r="EG426" s="19">
        <f t="shared" si="321"/>
        <v>0</v>
      </c>
    </row>
    <row r="427" customFormat="1" hidden="1" customHeight="1" spans="1:137">
      <c r="A427" s="32">
        <f t="shared" si="298"/>
        <v>425</v>
      </c>
      <c r="B427" s="31" t="s">
        <v>711</v>
      </c>
      <c r="C427" s="32" t="s">
        <v>386</v>
      </c>
      <c r="D427" s="33" t="s">
        <v>387</v>
      </c>
      <c r="E427" s="33" t="s">
        <v>54</v>
      </c>
      <c r="F427" s="33" t="s">
        <v>248</v>
      </c>
      <c r="G427" s="68">
        <v>45774</v>
      </c>
      <c r="H427" s="59">
        <v>45774</v>
      </c>
      <c r="I427" s="59">
        <v>45774</v>
      </c>
      <c r="J427" s="19"/>
      <c r="K427" s="19"/>
      <c r="L427" s="19"/>
      <c r="M427" s="73"/>
      <c r="N427" s="19"/>
      <c r="O427" s="38"/>
      <c r="P427" s="39"/>
      <c r="Q427" s="19"/>
      <c r="R427" s="19"/>
      <c r="S427" s="19"/>
      <c r="T427" s="19"/>
      <c r="U427" s="19"/>
      <c r="V427" s="19"/>
      <c r="W427" s="40"/>
      <c r="X427" s="19"/>
      <c r="Y427" s="39"/>
      <c r="Z427" s="19"/>
      <c r="AA427" s="19"/>
      <c r="AB427" s="19"/>
      <c r="AC427" s="19"/>
      <c r="AD427" s="19"/>
      <c r="AE427" s="19"/>
      <c r="AF427" s="40"/>
      <c r="AG427" s="41"/>
      <c r="AH427" s="41"/>
      <c r="AI427" s="41"/>
      <c r="AJ427" s="19"/>
      <c r="AK427" s="19"/>
      <c r="AL427" s="19"/>
      <c r="AM427" s="19"/>
      <c r="AN427" s="19"/>
      <c r="AO427" s="19"/>
      <c r="AP427" s="19"/>
      <c r="AQ427" s="19"/>
      <c r="AR427" s="40"/>
      <c r="AS427" s="19"/>
      <c r="AT427" s="19"/>
      <c r="AU427" s="19"/>
      <c r="AV427" s="19"/>
      <c r="AW427" s="19"/>
      <c r="AX427" s="19"/>
      <c r="AY427" s="19"/>
      <c r="AZ427" s="19"/>
      <c r="BA427" s="40"/>
      <c r="BB427" s="19"/>
      <c r="BC427" s="19"/>
      <c r="BD427" s="19"/>
      <c r="BE427" s="19"/>
      <c r="BF427" s="19"/>
      <c r="BG427" s="19"/>
      <c r="BH427" s="19"/>
      <c r="BI427" s="19"/>
      <c r="BJ427" s="40"/>
      <c r="BK427" s="19"/>
      <c r="BL427" s="19">
        <v>8</v>
      </c>
      <c r="BM427" s="19"/>
      <c r="BN427" s="19"/>
      <c r="BO427" s="19"/>
      <c r="BP427" s="19"/>
      <c r="BQ427" s="19"/>
      <c r="BR427" s="19"/>
      <c r="BS427" s="40"/>
      <c r="BT427" s="19">
        <v>2</v>
      </c>
      <c r="BU427" s="19"/>
      <c r="BV427" s="19"/>
      <c r="BW427" s="19"/>
      <c r="BX427" s="19">
        <v>8</v>
      </c>
      <c r="BY427" s="19"/>
      <c r="BZ427" s="19">
        <v>8</v>
      </c>
      <c r="CA427" s="19"/>
      <c r="CB427" s="40"/>
      <c r="CC427" s="19">
        <v>1</v>
      </c>
      <c r="CD427" s="19">
        <v>8</v>
      </c>
      <c r="CE427" s="19"/>
      <c r="CF427" s="19">
        <v>1</v>
      </c>
      <c r="CG427" s="19"/>
      <c r="CH427" s="19"/>
      <c r="CI427" s="19"/>
      <c r="CJ427" s="19"/>
      <c r="CK427" s="40"/>
      <c r="CL427" s="19"/>
      <c r="CM427" s="19"/>
      <c r="CN427" s="19"/>
      <c r="CO427" s="19"/>
      <c r="CP427" s="19"/>
      <c r="CQ427" s="19"/>
      <c r="CR427" s="19"/>
      <c r="CS427" s="19"/>
      <c r="CT427" s="40"/>
      <c r="CU427" s="19"/>
      <c r="CV427" s="19"/>
      <c r="CW427" s="19"/>
      <c r="CX427" s="19"/>
      <c r="CY427" s="19"/>
      <c r="CZ427" s="19"/>
      <c r="DA427" s="19"/>
      <c r="DB427" s="19"/>
      <c r="DC427" s="19"/>
      <c r="DD427" s="40"/>
      <c r="DE427" s="19">
        <v>0.5</v>
      </c>
      <c r="DF427" s="19"/>
      <c r="DG427" s="19"/>
      <c r="DH427" s="19"/>
      <c r="DI427" s="19"/>
      <c r="DJ427" s="19"/>
      <c r="DK427" s="19"/>
      <c r="DL427" s="19"/>
      <c r="DM427" s="40"/>
      <c r="DN427" s="19"/>
      <c r="DO427" s="19"/>
      <c r="DP427" s="19"/>
      <c r="DQ427" s="19"/>
      <c r="DR427" s="19"/>
      <c r="DS427" s="19"/>
      <c r="DT427" s="19"/>
      <c r="DU427" s="19"/>
      <c r="DV427" s="40"/>
      <c r="DW427" s="74">
        <f ca="1">ROUND((TODAY()-I427)/365*5,2)</f>
        <v>3.47</v>
      </c>
      <c r="DX427" s="44">
        <f t="shared" si="312"/>
        <v>3.5</v>
      </c>
      <c r="DY427" s="44">
        <f ca="1" t="shared" si="313"/>
        <v>-0.0299999999999998</v>
      </c>
      <c r="DZ427" s="19">
        <f t="shared" si="314"/>
        <v>8</v>
      </c>
      <c r="EA427" s="19">
        <f t="shared" si="315"/>
        <v>8</v>
      </c>
      <c r="EB427" s="45">
        <f t="shared" si="316"/>
        <v>0</v>
      </c>
      <c r="EC427" s="46">
        <f t="shared" si="317"/>
        <v>0</v>
      </c>
      <c r="ED427" s="19">
        <f t="shared" si="318"/>
        <v>16</v>
      </c>
      <c r="EE427" s="19">
        <f t="shared" si="319"/>
        <v>0</v>
      </c>
      <c r="EF427" s="19">
        <f t="shared" si="320"/>
        <v>1</v>
      </c>
      <c r="EG427" s="19">
        <f t="shared" si="321"/>
        <v>0</v>
      </c>
    </row>
    <row r="428" customFormat="1" hidden="1" customHeight="1" spans="1:137">
      <c r="A428" s="32">
        <f t="shared" si="298"/>
        <v>426</v>
      </c>
      <c r="B428" s="31" t="s">
        <v>712</v>
      </c>
      <c r="C428" s="32" t="s">
        <v>404</v>
      </c>
      <c r="D428" s="33" t="s">
        <v>527</v>
      </c>
      <c r="E428" s="33" t="s">
        <v>54</v>
      </c>
      <c r="F428" s="33" t="s">
        <v>248</v>
      </c>
      <c r="G428" s="68">
        <v>45775</v>
      </c>
      <c r="H428" s="59">
        <v>45775</v>
      </c>
      <c r="I428" s="59">
        <v>45775</v>
      </c>
      <c r="J428" s="19"/>
      <c r="K428" s="19"/>
      <c r="L428" s="19"/>
      <c r="M428" s="73"/>
      <c r="N428" s="19"/>
      <c r="O428" s="38"/>
      <c r="P428" s="39"/>
      <c r="Q428" s="19"/>
      <c r="R428" s="19"/>
      <c r="S428" s="19"/>
      <c r="T428" s="19"/>
      <c r="U428" s="19"/>
      <c r="V428" s="19"/>
      <c r="W428" s="40"/>
      <c r="X428" s="19"/>
      <c r="Y428" s="39"/>
      <c r="Z428" s="19"/>
      <c r="AA428" s="19"/>
      <c r="AB428" s="19"/>
      <c r="AC428" s="19"/>
      <c r="AD428" s="19"/>
      <c r="AE428" s="19"/>
      <c r="AF428" s="40"/>
      <c r="AG428" s="41"/>
      <c r="AH428" s="41"/>
      <c r="AI428" s="41"/>
      <c r="AJ428" s="19"/>
      <c r="AK428" s="19"/>
      <c r="AL428" s="19"/>
      <c r="AM428" s="19"/>
      <c r="AN428" s="19"/>
      <c r="AO428" s="19"/>
      <c r="AP428" s="19"/>
      <c r="AQ428" s="19"/>
      <c r="AR428" s="40"/>
      <c r="AS428" s="19"/>
      <c r="AT428" s="19"/>
      <c r="AU428" s="19"/>
      <c r="AV428" s="19"/>
      <c r="AW428" s="19"/>
      <c r="AX428" s="19"/>
      <c r="AY428" s="19"/>
      <c r="AZ428" s="19"/>
      <c r="BA428" s="40"/>
      <c r="BB428" s="19"/>
      <c r="BC428" s="19"/>
      <c r="BD428" s="19"/>
      <c r="BE428" s="19"/>
      <c r="BF428" s="19"/>
      <c r="BG428" s="19"/>
      <c r="BH428" s="19"/>
      <c r="BI428" s="19"/>
      <c r="BJ428" s="40"/>
      <c r="BK428" s="19"/>
      <c r="BL428" s="19"/>
      <c r="BM428" s="19"/>
      <c r="BN428" s="19"/>
      <c r="BO428" s="19">
        <v>8</v>
      </c>
      <c r="BP428" s="19"/>
      <c r="BQ428" s="19">
        <v>8</v>
      </c>
      <c r="BR428" s="19"/>
      <c r="BS428" s="40"/>
      <c r="BT428" s="19"/>
      <c r="BU428" s="19"/>
      <c r="BV428" s="19"/>
      <c r="BW428" s="19"/>
      <c r="BX428" s="19">
        <v>16</v>
      </c>
      <c r="BY428" s="19"/>
      <c r="BZ428" s="19">
        <v>16</v>
      </c>
      <c r="CA428" s="19"/>
      <c r="CB428" s="40"/>
      <c r="CC428" s="19"/>
      <c r="CD428" s="19"/>
      <c r="CE428" s="19"/>
      <c r="CF428" s="19"/>
      <c r="CG428" s="19"/>
      <c r="CH428" s="19"/>
      <c r="CI428" s="19"/>
      <c r="CJ428" s="19"/>
      <c r="CK428" s="40"/>
      <c r="CL428" s="19"/>
      <c r="CM428" s="19"/>
      <c r="CN428" s="19"/>
      <c r="CO428" s="19"/>
      <c r="CP428" s="19"/>
      <c r="CQ428" s="19"/>
      <c r="CR428" s="19">
        <v>8</v>
      </c>
      <c r="CS428" s="19"/>
      <c r="CT428" s="40"/>
      <c r="CU428" s="19"/>
      <c r="CV428" s="19"/>
      <c r="CW428" s="19"/>
      <c r="CX428" s="19"/>
      <c r="CY428" s="19"/>
      <c r="CZ428" s="19" t="s">
        <v>60</v>
      </c>
      <c r="DA428" s="19"/>
      <c r="DB428" s="19"/>
      <c r="DC428" s="19"/>
      <c r="DD428" s="40"/>
      <c r="DE428" s="19"/>
      <c r="DF428" s="19"/>
      <c r="DG428" s="19"/>
      <c r="DH428" s="19"/>
      <c r="DI428" s="19"/>
      <c r="DJ428" s="19"/>
      <c r="DK428" s="19"/>
      <c r="DL428" s="19"/>
      <c r="DM428" s="40"/>
      <c r="DN428" s="19"/>
      <c r="DO428" s="19"/>
      <c r="DP428" s="19"/>
      <c r="DQ428" s="19"/>
      <c r="DR428" s="19"/>
      <c r="DS428" s="19"/>
      <c r="DT428" s="19"/>
      <c r="DU428" s="19"/>
      <c r="DV428" s="40"/>
      <c r="DW428" s="74">
        <f ca="1">ROUND((TODAY()-I428)/365*5,2)</f>
        <v>3.45</v>
      </c>
      <c r="DX428" s="44">
        <f t="shared" si="312"/>
        <v>0</v>
      </c>
      <c r="DY428" s="44">
        <f ca="1" t="shared" si="313"/>
        <v>3.45</v>
      </c>
      <c r="DZ428" s="19">
        <f t="shared" si="314"/>
        <v>32</v>
      </c>
      <c r="EA428" s="19">
        <f t="shared" si="315"/>
        <v>32</v>
      </c>
      <c r="EB428" s="45">
        <f t="shared" si="316"/>
        <v>0</v>
      </c>
      <c r="EC428" s="46">
        <f t="shared" si="317"/>
        <v>0</v>
      </c>
      <c r="ED428" s="19">
        <f t="shared" si="318"/>
        <v>0</v>
      </c>
      <c r="EE428" s="19">
        <f t="shared" si="319"/>
        <v>0</v>
      </c>
      <c r="EF428" s="19">
        <f t="shared" si="320"/>
        <v>0</v>
      </c>
      <c r="EG428" s="19">
        <f t="shared" si="321"/>
        <v>0</v>
      </c>
    </row>
    <row r="429" customFormat="1" hidden="1" customHeight="1" spans="1:137">
      <c r="A429" s="32">
        <f t="shared" si="298"/>
        <v>427</v>
      </c>
      <c r="B429" s="31" t="s">
        <v>713</v>
      </c>
      <c r="C429" s="32" t="s">
        <v>52</v>
      </c>
      <c r="D429" s="33" t="s">
        <v>79</v>
      </c>
      <c r="E429" s="33" t="s">
        <v>714</v>
      </c>
      <c r="F429" s="33" t="s">
        <v>715</v>
      </c>
      <c r="G429" s="68">
        <v>45783</v>
      </c>
      <c r="H429" s="59">
        <v>45783</v>
      </c>
      <c r="I429" s="59">
        <v>45783</v>
      </c>
      <c r="J429" s="19"/>
      <c r="K429" s="19"/>
      <c r="L429" s="19"/>
      <c r="M429" s="73"/>
      <c r="N429" s="19"/>
      <c r="O429" s="38"/>
      <c r="P429" s="39"/>
      <c r="Q429" s="19"/>
      <c r="R429" s="19"/>
      <c r="S429" s="19"/>
      <c r="T429" s="19"/>
      <c r="U429" s="19"/>
      <c r="V429" s="19"/>
      <c r="W429" s="40"/>
      <c r="X429" s="19"/>
      <c r="Y429" s="39"/>
      <c r="Z429" s="19"/>
      <c r="AA429" s="19"/>
      <c r="AB429" s="19"/>
      <c r="AC429" s="19"/>
      <c r="AD429" s="19"/>
      <c r="AE429" s="19"/>
      <c r="AF429" s="40"/>
      <c r="AG429" s="41"/>
      <c r="AH429" s="41"/>
      <c r="AI429" s="41"/>
      <c r="AJ429" s="19"/>
      <c r="AK429" s="19"/>
      <c r="AL429" s="19"/>
      <c r="AM429" s="19"/>
      <c r="AN429" s="19"/>
      <c r="AO429" s="19"/>
      <c r="AP429" s="19"/>
      <c r="AQ429" s="19"/>
      <c r="AR429" s="40"/>
      <c r="AS429" s="19"/>
      <c r="AT429" s="19"/>
      <c r="AU429" s="19"/>
      <c r="AV429" s="19"/>
      <c r="AW429" s="19"/>
      <c r="AX429" s="19"/>
      <c r="AY429" s="19"/>
      <c r="AZ429" s="19"/>
      <c r="BA429" s="40"/>
      <c r="BB429" s="19"/>
      <c r="BC429" s="19"/>
      <c r="BD429" s="19"/>
      <c r="BE429" s="19"/>
      <c r="BF429" s="19"/>
      <c r="BG429" s="19"/>
      <c r="BH429" s="19"/>
      <c r="BI429" s="19"/>
      <c r="BJ429" s="40"/>
      <c r="BK429" s="19"/>
      <c r="BL429" s="19"/>
      <c r="BM429" s="19"/>
      <c r="BN429" s="19"/>
      <c r="BO429" s="19">
        <v>5</v>
      </c>
      <c r="BP429" s="19"/>
      <c r="BQ429" s="19">
        <v>5</v>
      </c>
      <c r="BR429" s="19"/>
      <c r="BS429" s="40"/>
      <c r="BT429" s="19"/>
      <c r="BU429" s="19"/>
      <c r="BV429" s="19"/>
      <c r="BW429" s="19"/>
      <c r="BX429" s="19"/>
      <c r="BY429" s="19"/>
      <c r="BZ429" s="19"/>
      <c r="CA429" s="19"/>
      <c r="CB429" s="40"/>
      <c r="CC429" s="19">
        <v>2</v>
      </c>
      <c r="CD429" s="19"/>
      <c r="CE429" s="19"/>
      <c r="CF429" s="19"/>
      <c r="CG429" s="19"/>
      <c r="CH429" s="19"/>
      <c r="CI429" s="19"/>
      <c r="CJ429" s="19"/>
      <c r="CK429" s="40"/>
      <c r="CL429" s="19">
        <v>1</v>
      </c>
      <c r="CM429" s="19"/>
      <c r="CN429" s="19"/>
      <c r="CO429" s="19"/>
      <c r="CP429" s="19"/>
      <c r="CQ429" s="19"/>
      <c r="CR429" s="19"/>
      <c r="CS429" s="19"/>
      <c r="CT429" s="40"/>
      <c r="CU429" s="19"/>
      <c r="CV429" s="19"/>
      <c r="CW429" s="19"/>
      <c r="CX429" s="19"/>
      <c r="CY429" s="19"/>
      <c r="CZ429" s="19"/>
      <c r="DA429" s="19"/>
      <c r="DB429" s="19"/>
      <c r="DC429" s="19"/>
      <c r="DD429" s="40"/>
      <c r="DE429" s="19"/>
      <c r="DF429" s="19"/>
      <c r="DG429" s="19"/>
      <c r="DH429" s="19"/>
      <c r="DI429" s="19"/>
      <c r="DJ429" s="19"/>
      <c r="DK429" s="19"/>
      <c r="DL429" s="19"/>
      <c r="DM429" s="40"/>
      <c r="DN429" s="19"/>
      <c r="DO429" s="19"/>
      <c r="DP429" s="19"/>
      <c r="DQ429" s="19"/>
      <c r="DR429" s="19">
        <v>16</v>
      </c>
      <c r="DS429" s="19"/>
      <c r="DT429" s="19">
        <v>16</v>
      </c>
      <c r="DU429" s="19"/>
      <c r="DV429" s="40"/>
      <c r="DW429" s="74">
        <f ca="1">ROUND((TODAY()-I429)/365*5,2)</f>
        <v>3.34</v>
      </c>
      <c r="DX429" s="44">
        <f t="shared" si="312"/>
        <v>3</v>
      </c>
      <c r="DY429" s="44">
        <f ca="1" t="shared" si="313"/>
        <v>0.34</v>
      </c>
      <c r="DZ429" s="19">
        <f t="shared" si="314"/>
        <v>21</v>
      </c>
      <c r="EA429" s="19">
        <f t="shared" si="315"/>
        <v>21</v>
      </c>
      <c r="EB429" s="45">
        <f t="shared" si="316"/>
        <v>0</v>
      </c>
      <c r="EC429" s="46">
        <f t="shared" si="317"/>
        <v>0</v>
      </c>
      <c r="ED429" s="19">
        <f t="shared" si="318"/>
        <v>0</v>
      </c>
      <c r="EE429" s="19">
        <f t="shared" si="319"/>
        <v>0</v>
      </c>
      <c r="EF429" s="19">
        <f t="shared" si="320"/>
        <v>0</v>
      </c>
      <c r="EG429" s="19">
        <f t="shared" si="321"/>
        <v>0</v>
      </c>
    </row>
    <row r="430" customFormat="1" hidden="1" customHeight="1" spans="1:137">
      <c r="A430" s="32">
        <f t="shared" ref="A430:A447" si="322">ROW()-2</f>
        <v>428</v>
      </c>
      <c r="B430" s="31" t="s">
        <v>716</v>
      </c>
      <c r="C430" s="32" t="s">
        <v>52</v>
      </c>
      <c r="D430" s="33" t="s">
        <v>57</v>
      </c>
      <c r="E430" s="33" t="s">
        <v>54</v>
      </c>
      <c r="F430" s="33" t="s">
        <v>58</v>
      </c>
      <c r="G430" s="68">
        <v>45783</v>
      </c>
      <c r="H430" s="59">
        <v>45783</v>
      </c>
      <c r="I430" s="59">
        <v>45783</v>
      </c>
      <c r="J430" s="19"/>
      <c r="K430" s="19"/>
      <c r="L430" s="19"/>
      <c r="M430" s="73"/>
      <c r="N430" s="19"/>
      <c r="O430" s="38"/>
      <c r="P430" s="39"/>
      <c r="Q430" s="19"/>
      <c r="R430" s="19"/>
      <c r="S430" s="19"/>
      <c r="T430" s="19"/>
      <c r="U430" s="19"/>
      <c r="V430" s="19"/>
      <c r="W430" s="40"/>
      <c r="X430" s="19"/>
      <c r="Y430" s="39"/>
      <c r="Z430" s="19"/>
      <c r="AA430" s="19"/>
      <c r="AB430" s="19"/>
      <c r="AC430" s="19"/>
      <c r="AD430" s="19"/>
      <c r="AE430" s="19"/>
      <c r="AF430" s="40"/>
      <c r="AG430" s="41"/>
      <c r="AH430" s="41"/>
      <c r="AI430" s="41"/>
      <c r="AJ430" s="19"/>
      <c r="AK430" s="19"/>
      <c r="AL430" s="19"/>
      <c r="AM430" s="19"/>
      <c r="AN430" s="19"/>
      <c r="AO430" s="19"/>
      <c r="AP430" s="19"/>
      <c r="AQ430" s="19"/>
      <c r="AR430" s="40"/>
      <c r="AS430" s="19"/>
      <c r="AT430" s="19"/>
      <c r="AU430" s="19"/>
      <c r="AV430" s="19"/>
      <c r="AW430" s="19"/>
      <c r="AX430" s="19"/>
      <c r="AY430" s="19"/>
      <c r="AZ430" s="19"/>
      <c r="BA430" s="40"/>
      <c r="BB430" s="19"/>
      <c r="BC430" s="19"/>
      <c r="BD430" s="19"/>
      <c r="BE430" s="19"/>
      <c r="BF430" s="19"/>
      <c r="BG430" s="19"/>
      <c r="BH430" s="19"/>
      <c r="BI430" s="19"/>
      <c r="BJ430" s="40"/>
      <c r="BK430" s="19"/>
      <c r="BL430" s="19"/>
      <c r="BM430" s="19"/>
      <c r="BN430" s="19"/>
      <c r="BO430" s="19"/>
      <c r="BP430" s="19"/>
      <c r="BQ430" s="19"/>
      <c r="BR430" s="19"/>
      <c r="BS430" s="40"/>
      <c r="BT430" s="19"/>
      <c r="BU430" s="19"/>
      <c r="BV430" s="19"/>
      <c r="BW430" s="19"/>
      <c r="BX430" s="19"/>
      <c r="BY430" s="19"/>
      <c r="BZ430" s="19"/>
      <c r="CA430" s="19"/>
      <c r="CB430" s="40"/>
      <c r="CC430" s="19"/>
      <c r="CD430" s="19"/>
      <c r="CE430" s="19"/>
      <c r="CF430" s="19"/>
      <c r="CG430" s="19"/>
      <c r="CH430" s="19"/>
      <c r="CI430" s="19"/>
      <c r="CJ430" s="19"/>
      <c r="CK430" s="40"/>
      <c r="CL430" s="19"/>
      <c r="CM430" s="19"/>
      <c r="CN430" s="19">
        <v>0.5</v>
      </c>
      <c r="CO430" s="19"/>
      <c r="CP430" s="19"/>
      <c r="CQ430" s="19"/>
      <c r="CR430" s="19"/>
      <c r="CS430" s="19"/>
      <c r="CT430" s="40"/>
      <c r="CU430" s="19"/>
      <c r="CV430" s="19"/>
      <c r="CW430" s="19"/>
      <c r="CX430" s="19"/>
      <c r="CY430" s="19"/>
      <c r="CZ430" s="19"/>
      <c r="DA430" s="19"/>
      <c r="DB430" s="19"/>
      <c r="DC430" s="19"/>
      <c r="DD430" s="40"/>
      <c r="DE430" s="19">
        <v>2</v>
      </c>
      <c r="DF430" s="19"/>
      <c r="DG430" s="19"/>
      <c r="DH430" s="19"/>
      <c r="DI430" s="19"/>
      <c r="DJ430" s="19"/>
      <c r="DK430" s="19"/>
      <c r="DL430" s="19"/>
      <c r="DM430" s="40"/>
      <c r="DN430" s="19"/>
      <c r="DO430" s="19"/>
      <c r="DP430" s="19"/>
      <c r="DQ430" s="19"/>
      <c r="DR430" s="19"/>
      <c r="DS430" s="19">
        <v>5</v>
      </c>
      <c r="DT430" s="19">
        <v>7.5</v>
      </c>
      <c r="DU430" s="19"/>
      <c r="DV430" s="40"/>
      <c r="DW430" s="74">
        <f ca="1" t="shared" ref="DW430:DW442" si="323">ROUND((TODAY()-I430)/365*5,2)</f>
        <v>3.34</v>
      </c>
      <c r="DX430" s="44">
        <f t="shared" si="312"/>
        <v>2</v>
      </c>
      <c r="DY430" s="44">
        <f ca="1" t="shared" si="313"/>
        <v>1.34</v>
      </c>
      <c r="DZ430" s="19">
        <f t="shared" si="314"/>
        <v>12.5</v>
      </c>
      <c r="EA430" s="19">
        <f t="shared" si="315"/>
        <v>0</v>
      </c>
      <c r="EB430" s="45">
        <f t="shared" si="316"/>
        <v>7.5</v>
      </c>
      <c r="EC430" s="46">
        <f t="shared" si="317"/>
        <v>5</v>
      </c>
      <c r="ED430" s="19">
        <f t="shared" si="318"/>
        <v>0</v>
      </c>
      <c r="EE430" s="19">
        <f t="shared" si="319"/>
        <v>0.5</v>
      </c>
      <c r="EF430" s="19">
        <f t="shared" si="320"/>
        <v>0</v>
      </c>
      <c r="EG430" s="19">
        <f t="shared" si="321"/>
        <v>0</v>
      </c>
    </row>
    <row r="431" customFormat="1" hidden="1" customHeight="1" spans="1:137">
      <c r="A431" s="32">
        <f t="shared" si="322"/>
        <v>429</v>
      </c>
      <c r="B431" s="31" t="s">
        <v>717</v>
      </c>
      <c r="C431" s="32" t="s">
        <v>52</v>
      </c>
      <c r="D431" s="33" t="s">
        <v>227</v>
      </c>
      <c r="E431" s="33" t="s">
        <v>718</v>
      </c>
      <c r="F431" s="33" t="s">
        <v>648</v>
      </c>
      <c r="G431" s="68">
        <v>45783</v>
      </c>
      <c r="H431" s="59">
        <v>45783</v>
      </c>
      <c r="I431" s="59">
        <v>45783</v>
      </c>
      <c r="J431" s="19"/>
      <c r="K431" s="19"/>
      <c r="L431" s="19"/>
      <c r="M431" s="73"/>
      <c r="N431" s="19"/>
      <c r="O431" s="38"/>
      <c r="P431" s="39"/>
      <c r="Q431" s="19"/>
      <c r="R431" s="19"/>
      <c r="S431" s="19"/>
      <c r="T431" s="19"/>
      <c r="U431" s="19"/>
      <c r="V431" s="19"/>
      <c r="W431" s="40"/>
      <c r="X431" s="19"/>
      <c r="Y431" s="39"/>
      <c r="Z431" s="19"/>
      <c r="AA431" s="19"/>
      <c r="AB431" s="19"/>
      <c r="AC431" s="19"/>
      <c r="AD431" s="19"/>
      <c r="AE431" s="19"/>
      <c r="AF431" s="40"/>
      <c r="AG431" s="41"/>
      <c r="AH431" s="41"/>
      <c r="AI431" s="41"/>
      <c r="AJ431" s="19"/>
      <c r="AK431" s="19"/>
      <c r="AL431" s="19"/>
      <c r="AM431" s="19"/>
      <c r="AN431" s="19"/>
      <c r="AO431" s="19"/>
      <c r="AP431" s="19"/>
      <c r="AQ431" s="19"/>
      <c r="AR431" s="40"/>
      <c r="AS431" s="19"/>
      <c r="AT431" s="19"/>
      <c r="AU431" s="19"/>
      <c r="AV431" s="19"/>
      <c r="AW431" s="19"/>
      <c r="AX431" s="19"/>
      <c r="AY431" s="19"/>
      <c r="AZ431" s="19"/>
      <c r="BA431" s="40"/>
      <c r="BB431" s="19"/>
      <c r="BC431" s="19">
        <v>120</v>
      </c>
      <c r="BD431" s="19"/>
      <c r="BE431" s="19"/>
      <c r="BF431" s="19"/>
      <c r="BG431" s="19"/>
      <c r="BH431" s="19"/>
      <c r="BI431" s="19"/>
      <c r="BJ431" s="40"/>
      <c r="BK431" s="19"/>
      <c r="BL431" s="19">
        <v>112</v>
      </c>
      <c r="BM431" s="19"/>
      <c r="BN431" s="19"/>
      <c r="BO431" s="19"/>
      <c r="BP431" s="19"/>
      <c r="BQ431" s="19"/>
      <c r="BR431" s="19"/>
      <c r="BS431" s="40"/>
      <c r="BT431" s="19"/>
      <c r="BU431" s="19"/>
      <c r="BV431" s="19"/>
      <c r="BW431" s="19"/>
      <c r="BX431" s="19"/>
      <c r="BY431" s="19"/>
      <c r="BZ431" s="19"/>
      <c r="CA431" s="19"/>
      <c r="CB431" s="40"/>
      <c r="CC431" s="19"/>
      <c r="CD431" s="19">
        <v>5.5</v>
      </c>
      <c r="CE431" s="19"/>
      <c r="CF431" s="19"/>
      <c r="CG431" s="19"/>
      <c r="CH431" s="19"/>
      <c r="CI431" s="19"/>
      <c r="CJ431" s="19"/>
      <c r="CK431" s="40"/>
      <c r="CL431" s="19"/>
      <c r="CM431" s="19">
        <v>16</v>
      </c>
      <c r="CN431" s="19"/>
      <c r="CO431" s="19"/>
      <c r="CP431" s="19"/>
      <c r="CQ431" s="19"/>
      <c r="CR431" s="19"/>
      <c r="CS431" s="19"/>
      <c r="CT431" s="40"/>
      <c r="CU431" s="19"/>
      <c r="CV431" s="19"/>
      <c r="CW431" s="19"/>
      <c r="CX431" s="19"/>
      <c r="CY431" s="19"/>
      <c r="CZ431" s="19"/>
      <c r="DA431" s="19"/>
      <c r="DB431" s="19">
        <v>16</v>
      </c>
      <c r="DC431" s="19"/>
      <c r="DD431" s="40"/>
      <c r="DE431" s="19"/>
      <c r="DF431" s="19">
        <v>5.5</v>
      </c>
      <c r="DG431" s="19"/>
      <c r="DH431" s="19"/>
      <c r="DI431" s="19"/>
      <c r="DJ431" s="19"/>
      <c r="DK431" s="19"/>
      <c r="DL431" s="19"/>
      <c r="DM431" s="40"/>
      <c r="DN431" s="19"/>
      <c r="DO431" s="19">
        <v>8</v>
      </c>
      <c r="DP431" s="19"/>
      <c r="DQ431" s="19"/>
      <c r="DR431" s="19">
        <v>16</v>
      </c>
      <c r="DS431" s="19"/>
      <c r="DT431" s="19"/>
      <c r="DU431" s="19"/>
      <c r="DV431" s="40"/>
      <c r="DW431" s="74">
        <v>0</v>
      </c>
      <c r="DX431" s="44">
        <f t="shared" si="312"/>
        <v>0</v>
      </c>
      <c r="DY431" s="44">
        <f t="shared" si="313"/>
        <v>0</v>
      </c>
      <c r="DZ431" s="19">
        <f t="shared" si="314"/>
        <v>16</v>
      </c>
      <c r="EA431" s="19">
        <f t="shared" si="315"/>
        <v>16</v>
      </c>
      <c r="EB431" s="45">
        <f t="shared" si="316"/>
        <v>0</v>
      </c>
      <c r="EC431" s="46">
        <f t="shared" si="317"/>
        <v>0</v>
      </c>
      <c r="ED431" s="19">
        <f t="shared" si="318"/>
        <v>267</v>
      </c>
      <c r="EE431" s="19">
        <f t="shared" si="319"/>
        <v>0</v>
      </c>
      <c r="EF431" s="19">
        <f t="shared" si="320"/>
        <v>0</v>
      </c>
      <c r="EG431" s="19">
        <f t="shared" si="321"/>
        <v>0</v>
      </c>
    </row>
    <row r="432" customFormat="1" customHeight="1" spans="1:137">
      <c r="A432" s="32">
        <f t="shared" si="322"/>
        <v>430</v>
      </c>
      <c r="B432" s="31" t="s">
        <v>719</v>
      </c>
      <c r="C432" s="32" t="s">
        <v>286</v>
      </c>
      <c r="D432" s="33" t="s">
        <v>312</v>
      </c>
      <c r="E432" s="33" t="s">
        <v>720</v>
      </c>
      <c r="F432" s="33" t="s">
        <v>315</v>
      </c>
      <c r="G432" s="68">
        <v>45783</v>
      </c>
      <c r="H432" s="59">
        <v>45783</v>
      </c>
      <c r="I432" s="59">
        <v>45783</v>
      </c>
      <c r="J432" s="19"/>
      <c r="K432" s="19"/>
      <c r="L432" s="19"/>
      <c r="M432" s="73"/>
      <c r="N432" s="19"/>
      <c r="O432" s="38"/>
      <c r="P432" s="39"/>
      <c r="Q432" s="19"/>
      <c r="R432" s="19"/>
      <c r="S432" s="19"/>
      <c r="T432" s="19"/>
      <c r="U432" s="19"/>
      <c r="V432" s="19"/>
      <c r="W432" s="40"/>
      <c r="X432" s="19"/>
      <c r="Y432" s="39"/>
      <c r="Z432" s="19"/>
      <c r="AA432" s="19"/>
      <c r="AB432" s="19"/>
      <c r="AC432" s="19"/>
      <c r="AD432" s="19"/>
      <c r="AE432" s="19"/>
      <c r="AF432" s="40"/>
      <c r="AG432" s="41"/>
      <c r="AH432" s="41"/>
      <c r="AI432" s="41"/>
      <c r="AJ432" s="19"/>
      <c r="AK432" s="19"/>
      <c r="AL432" s="19"/>
      <c r="AM432" s="19"/>
      <c r="AN432" s="19"/>
      <c r="AO432" s="19"/>
      <c r="AP432" s="19"/>
      <c r="AQ432" s="19"/>
      <c r="AR432" s="40"/>
      <c r="AS432" s="19"/>
      <c r="AT432" s="19"/>
      <c r="AU432" s="19"/>
      <c r="AV432" s="19"/>
      <c r="AW432" s="19"/>
      <c r="AX432" s="19"/>
      <c r="AY432" s="19"/>
      <c r="AZ432" s="19"/>
      <c r="BA432" s="40"/>
      <c r="BB432" s="19"/>
      <c r="BC432" s="19">
        <v>8</v>
      </c>
      <c r="BD432" s="19"/>
      <c r="BE432" s="19"/>
      <c r="BF432" s="19"/>
      <c r="BG432" s="19"/>
      <c r="BH432" s="19"/>
      <c r="BI432" s="19"/>
      <c r="BJ432" s="40"/>
      <c r="BK432" s="19"/>
      <c r="BL432" s="19"/>
      <c r="BM432" s="19"/>
      <c r="BN432" s="19"/>
      <c r="BO432" s="19"/>
      <c r="BP432" s="19"/>
      <c r="BQ432" s="19"/>
      <c r="BR432" s="19"/>
      <c r="BS432" s="40"/>
      <c r="BT432" s="19">
        <v>2.5</v>
      </c>
      <c r="BU432" s="39">
        <v>3</v>
      </c>
      <c r="BV432" s="19"/>
      <c r="BW432" s="19"/>
      <c r="BX432" s="19"/>
      <c r="BY432" s="19"/>
      <c r="BZ432" s="19"/>
      <c r="CA432" s="19">
        <v>2</v>
      </c>
      <c r="CB432" s="40"/>
      <c r="CC432" s="19">
        <v>1</v>
      </c>
      <c r="CD432" s="19"/>
      <c r="CE432" s="19"/>
      <c r="CF432" s="19"/>
      <c r="CG432" s="19"/>
      <c r="CH432" s="19"/>
      <c r="CI432" s="19"/>
      <c r="CJ432" s="19"/>
      <c r="CK432" s="40"/>
      <c r="CL432" s="19"/>
      <c r="CM432" s="39">
        <v>11</v>
      </c>
      <c r="CN432" s="19"/>
      <c r="CO432" s="19"/>
      <c r="CP432" s="19"/>
      <c r="CQ432" s="19"/>
      <c r="CR432" s="19"/>
      <c r="CS432" s="19"/>
      <c r="CT432" s="40"/>
      <c r="CU432" s="19"/>
      <c r="CV432" s="19"/>
      <c r="CW432" s="19"/>
      <c r="CX432" s="19"/>
      <c r="CY432" s="19"/>
      <c r="CZ432" s="19"/>
      <c r="DA432" s="19"/>
      <c r="DB432" s="19"/>
      <c r="DC432" s="19"/>
      <c r="DD432" s="40"/>
      <c r="DE432" s="19"/>
      <c r="DF432" s="19"/>
      <c r="DG432" s="19"/>
      <c r="DH432" s="19"/>
      <c r="DI432" s="19"/>
      <c r="DJ432" s="19"/>
      <c r="DK432" s="19"/>
      <c r="DL432" s="19"/>
      <c r="DM432" s="40"/>
      <c r="DN432" s="19"/>
      <c r="DO432" s="19">
        <v>8</v>
      </c>
      <c r="DP432" s="19"/>
      <c r="DQ432" s="19"/>
      <c r="DR432" s="19"/>
      <c r="DS432" s="19"/>
      <c r="DT432" s="19"/>
      <c r="DU432" s="19"/>
      <c r="DV432" s="40"/>
      <c r="DW432" s="74">
        <f ca="1" t="shared" si="323"/>
        <v>3.34</v>
      </c>
      <c r="DX432" s="44">
        <f t="shared" si="312"/>
        <v>3.5</v>
      </c>
      <c r="DY432" s="44">
        <f ca="1" t="shared" si="313"/>
        <v>-0.16</v>
      </c>
      <c r="DZ432" s="19">
        <f t="shared" si="314"/>
        <v>0</v>
      </c>
      <c r="EA432" s="19">
        <f t="shared" si="315"/>
        <v>0</v>
      </c>
      <c r="EB432" s="45">
        <f t="shared" si="316"/>
        <v>0</v>
      </c>
      <c r="EC432" s="46">
        <f t="shared" si="317"/>
        <v>0</v>
      </c>
      <c r="ED432" s="19">
        <f t="shared" si="318"/>
        <v>30</v>
      </c>
      <c r="EE432" s="19">
        <f t="shared" si="319"/>
        <v>0</v>
      </c>
      <c r="EF432" s="19">
        <f t="shared" si="320"/>
        <v>0</v>
      </c>
      <c r="EG432" s="19">
        <f t="shared" si="321"/>
        <v>2</v>
      </c>
    </row>
    <row r="433" customFormat="1" customHeight="1" spans="1:137">
      <c r="A433" s="32">
        <f t="shared" si="322"/>
        <v>431</v>
      </c>
      <c r="B433" s="31" t="s">
        <v>721</v>
      </c>
      <c r="C433" s="32" t="s">
        <v>286</v>
      </c>
      <c r="D433" s="33" t="s">
        <v>312</v>
      </c>
      <c r="E433" s="33" t="s">
        <v>329</v>
      </c>
      <c r="F433" s="33" t="s">
        <v>248</v>
      </c>
      <c r="G433" s="68">
        <v>45783</v>
      </c>
      <c r="H433" s="59">
        <v>45783</v>
      </c>
      <c r="I433" s="59">
        <v>45783</v>
      </c>
      <c r="J433" s="19"/>
      <c r="K433" s="19"/>
      <c r="L433" s="19"/>
      <c r="M433" s="73"/>
      <c r="N433" s="19"/>
      <c r="O433" s="38"/>
      <c r="P433" s="39"/>
      <c r="Q433" s="19"/>
      <c r="R433" s="19"/>
      <c r="S433" s="19"/>
      <c r="T433" s="19"/>
      <c r="U433" s="19"/>
      <c r="V433" s="19"/>
      <c r="W433" s="40"/>
      <c r="X433" s="19"/>
      <c r="Y433" s="39"/>
      <c r="Z433" s="19"/>
      <c r="AA433" s="19"/>
      <c r="AB433" s="19"/>
      <c r="AC433" s="19"/>
      <c r="AD433" s="19"/>
      <c r="AE433" s="19"/>
      <c r="AF433" s="40"/>
      <c r="AG433" s="41"/>
      <c r="AH433" s="41"/>
      <c r="AI433" s="41"/>
      <c r="AJ433" s="19"/>
      <c r="AK433" s="19"/>
      <c r="AL433" s="19"/>
      <c r="AM433" s="19"/>
      <c r="AN433" s="19"/>
      <c r="AO433" s="19"/>
      <c r="AP433" s="19"/>
      <c r="AQ433" s="19"/>
      <c r="AR433" s="40"/>
      <c r="AS433" s="19"/>
      <c r="AT433" s="19"/>
      <c r="AU433" s="19"/>
      <c r="AV433" s="19"/>
      <c r="AW433" s="19"/>
      <c r="AX433" s="19"/>
      <c r="AY433" s="19"/>
      <c r="AZ433" s="19"/>
      <c r="BA433" s="40"/>
      <c r="BB433" s="19"/>
      <c r="BC433" s="19">
        <v>3</v>
      </c>
      <c r="BD433" s="19"/>
      <c r="BE433" s="19"/>
      <c r="BF433" s="19"/>
      <c r="BG433" s="19"/>
      <c r="BH433" s="19"/>
      <c r="BI433" s="19"/>
      <c r="BJ433" s="40"/>
      <c r="BK433" s="19"/>
      <c r="BL433" s="19"/>
      <c r="BM433" s="19"/>
      <c r="BN433" s="19"/>
      <c r="BO433" s="19">
        <v>16</v>
      </c>
      <c r="BP433" s="19"/>
      <c r="BQ433" s="19">
        <v>32</v>
      </c>
      <c r="BR433" s="19"/>
      <c r="BS433" s="40"/>
      <c r="BT433" s="19"/>
      <c r="BU433" s="19"/>
      <c r="BV433" s="19"/>
      <c r="BW433" s="19"/>
      <c r="BX433" s="19">
        <v>24</v>
      </c>
      <c r="BY433" s="19"/>
      <c r="BZ433" s="19">
        <v>23</v>
      </c>
      <c r="CA433" s="19"/>
      <c r="CB433" s="40"/>
      <c r="CC433" s="19"/>
      <c r="CD433" s="19"/>
      <c r="CE433" s="19"/>
      <c r="CF433" s="19"/>
      <c r="CG433" s="19">
        <v>16</v>
      </c>
      <c r="CH433" s="19"/>
      <c r="CI433" s="19">
        <v>28</v>
      </c>
      <c r="CJ433" s="19"/>
      <c r="CK433" s="40"/>
      <c r="CL433" s="19"/>
      <c r="CM433" s="19"/>
      <c r="CN433" s="19"/>
      <c r="CO433" s="19"/>
      <c r="CP433" s="19">
        <v>29</v>
      </c>
      <c r="CQ433" s="19"/>
      <c r="CR433" s="19">
        <v>16</v>
      </c>
      <c r="CS433" s="19"/>
      <c r="CT433" s="40"/>
      <c r="CU433" s="19"/>
      <c r="CV433" s="19"/>
      <c r="CW433" s="19"/>
      <c r="CX433" s="19"/>
      <c r="CY433" s="19"/>
      <c r="CZ433" s="19" t="s">
        <v>60</v>
      </c>
      <c r="DA433" s="19"/>
      <c r="DB433" s="19">
        <v>8</v>
      </c>
      <c r="DC433" s="19"/>
      <c r="DD433" s="40"/>
      <c r="DE433" s="19"/>
      <c r="DF433" s="19"/>
      <c r="DG433" s="19"/>
      <c r="DH433" s="19"/>
      <c r="DI433" s="19">
        <v>16</v>
      </c>
      <c r="DJ433" s="19"/>
      <c r="DK433" s="19">
        <v>32</v>
      </c>
      <c r="DL433" s="19"/>
      <c r="DM433" s="40"/>
      <c r="DN433" s="19"/>
      <c r="DO433" s="19"/>
      <c r="DP433" s="19"/>
      <c r="DQ433" s="19"/>
      <c r="DR433" s="19">
        <v>14</v>
      </c>
      <c r="DS433" s="19"/>
      <c r="DT433" s="19">
        <v>8</v>
      </c>
      <c r="DU433" s="19"/>
      <c r="DV433" s="40"/>
      <c r="DW433" s="74">
        <f ca="1" t="shared" si="323"/>
        <v>3.34</v>
      </c>
      <c r="DX433" s="44">
        <f t="shared" si="312"/>
        <v>0</v>
      </c>
      <c r="DY433" s="44">
        <f ca="1" t="shared" si="313"/>
        <v>3.34</v>
      </c>
      <c r="DZ433" s="19">
        <f t="shared" si="314"/>
        <v>147</v>
      </c>
      <c r="EA433" s="19">
        <f t="shared" si="315"/>
        <v>123</v>
      </c>
      <c r="EB433" s="45">
        <f t="shared" si="316"/>
        <v>24</v>
      </c>
      <c r="EC433" s="46">
        <f t="shared" si="317"/>
        <v>0</v>
      </c>
      <c r="ED433" s="19">
        <f t="shared" si="318"/>
        <v>3</v>
      </c>
      <c r="EE433" s="19">
        <f t="shared" si="319"/>
        <v>0</v>
      </c>
      <c r="EF433" s="19">
        <f t="shared" si="320"/>
        <v>0</v>
      </c>
      <c r="EG433" s="19">
        <f t="shared" si="321"/>
        <v>0</v>
      </c>
    </row>
    <row r="434" customFormat="1" customHeight="1" spans="1:137">
      <c r="A434" s="32">
        <f t="shared" si="322"/>
        <v>432</v>
      </c>
      <c r="B434" s="31" t="s">
        <v>722</v>
      </c>
      <c r="C434" s="32" t="s">
        <v>286</v>
      </c>
      <c r="D434" s="33" t="s">
        <v>289</v>
      </c>
      <c r="E434" s="33" t="s">
        <v>293</v>
      </c>
      <c r="F434" s="33" t="s">
        <v>298</v>
      </c>
      <c r="G434" s="68">
        <v>45783</v>
      </c>
      <c r="H434" s="59">
        <v>45783</v>
      </c>
      <c r="I434" s="59">
        <v>45783</v>
      </c>
      <c r="J434" s="19"/>
      <c r="K434" s="19"/>
      <c r="L434" s="19"/>
      <c r="M434" s="73"/>
      <c r="N434" s="19"/>
      <c r="O434" s="38"/>
      <c r="P434" s="39"/>
      <c r="Q434" s="19"/>
      <c r="R434" s="19"/>
      <c r="S434" s="19"/>
      <c r="T434" s="19"/>
      <c r="U434" s="19"/>
      <c r="V434" s="19"/>
      <c r="W434" s="40"/>
      <c r="X434" s="19"/>
      <c r="Y434" s="39"/>
      <c r="Z434" s="19"/>
      <c r="AA434" s="19"/>
      <c r="AB434" s="19"/>
      <c r="AC434" s="19"/>
      <c r="AD434" s="19"/>
      <c r="AE434" s="19"/>
      <c r="AF434" s="40"/>
      <c r="AG434" s="41"/>
      <c r="AH434" s="41"/>
      <c r="AI434" s="41"/>
      <c r="AJ434" s="19"/>
      <c r="AK434" s="19"/>
      <c r="AL434" s="19"/>
      <c r="AM434" s="19"/>
      <c r="AN434" s="19"/>
      <c r="AO434" s="19"/>
      <c r="AP434" s="19"/>
      <c r="AQ434" s="19"/>
      <c r="AR434" s="40"/>
      <c r="AS434" s="19"/>
      <c r="AT434" s="19"/>
      <c r="AU434" s="19"/>
      <c r="AV434" s="19"/>
      <c r="AW434" s="19"/>
      <c r="AX434" s="19"/>
      <c r="AY434" s="19"/>
      <c r="AZ434" s="19"/>
      <c r="BA434" s="40"/>
      <c r="BB434" s="19"/>
      <c r="BC434" s="19"/>
      <c r="BD434" s="19"/>
      <c r="BE434" s="19"/>
      <c r="BF434" s="19"/>
      <c r="BG434" s="19"/>
      <c r="BH434" s="19"/>
      <c r="BI434" s="19"/>
      <c r="BJ434" s="40"/>
      <c r="BK434" s="19"/>
      <c r="BL434" s="19"/>
      <c r="BM434" s="19"/>
      <c r="BN434" s="19"/>
      <c r="BO434" s="19"/>
      <c r="BP434" s="19"/>
      <c r="BQ434" s="19"/>
      <c r="BR434" s="19"/>
      <c r="BS434" s="40"/>
      <c r="BT434" s="19"/>
      <c r="BU434" s="19"/>
      <c r="BV434" s="19"/>
      <c r="BW434" s="19"/>
      <c r="BX434" s="19"/>
      <c r="BY434" s="19"/>
      <c r="BZ434" s="19"/>
      <c r="CA434" s="19"/>
      <c r="CB434" s="40"/>
      <c r="CC434" s="19"/>
      <c r="CD434" s="19"/>
      <c r="CE434" s="19"/>
      <c r="CF434" s="19"/>
      <c r="CG434" s="19"/>
      <c r="CH434" s="19"/>
      <c r="CI434" s="19"/>
      <c r="CJ434" s="19"/>
      <c r="CK434" s="40"/>
      <c r="CL434" s="19">
        <v>1</v>
      </c>
      <c r="CM434" s="19"/>
      <c r="CN434" s="19"/>
      <c r="CO434" s="19"/>
      <c r="CP434" s="19"/>
      <c r="CQ434" s="19"/>
      <c r="CR434" s="19"/>
      <c r="CS434" s="19"/>
      <c r="CT434" s="40"/>
      <c r="CU434" s="19"/>
      <c r="CV434" s="19" t="s">
        <v>63</v>
      </c>
      <c r="CW434" s="19"/>
      <c r="CX434" s="19"/>
      <c r="CY434" s="19"/>
      <c r="CZ434" s="19"/>
      <c r="DA434" s="19"/>
      <c r="DB434" s="19"/>
      <c r="DC434" s="19"/>
      <c r="DD434" s="40"/>
      <c r="DE434" s="19">
        <v>1.5</v>
      </c>
      <c r="DF434" s="19">
        <v>5</v>
      </c>
      <c r="DG434" s="19"/>
      <c r="DH434" s="19"/>
      <c r="DI434" s="19"/>
      <c r="DJ434" s="19"/>
      <c r="DK434" s="19"/>
      <c r="DL434" s="19"/>
      <c r="DM434" s="40"/>
      <c r="DN434" s="19"/>
      <c r="DO434" s="19"/>
      <c r="DP434" s="19"/>
      <c r="DQ434" s="19"/>
      <c r="DR434" s="19"/>
      <c r="DS434" s="19"/>
      <c r="DT434" s="19"/>
      <c r="DU434" s="19"/>
      <c r="DV434" s="40"/>
      <c r="DW434" s="74">
        <f ca="1" t="shared" si="323"/>
        <v>3.34</v>
      </c>
      <c r="DX434" s="44">
        <f t="shared" si="312"/>
        <v>3.5</v>
      </c>
      <c r="DY434" s="44">
        <f ca="1" t="shared" si="313"/>
        <v>-0.16</v>
      </c>
      <c r="DZ434" s="19">
        <f t="shared" si="314"/>
        <v>0</v>
      </c>
      <c r="EA434" s="19">
        <f t="shared" si="315"/>
        <v>0</v>
      </c>
      <c r="EB434" s="45">
        <f t="shared" si="316"/>
        <v>0</v>
      </c>
      <c r="EC434" s="46">
        <f t="shared" si="317"/>
        <v>0</v>
      </c>
      <c r="ED434" s="19">
        <f t="shared" si="318"/>
        <v>5</v>
      </c>
      <c r="EE434" s="19">
        <f t="shared" si="319"/>
        <v>0</v>
      </c>
      <c r="EF434" s="19">
        <f t="shared" si="320"/>
        <v>0</v>
      </c>
      <c r="EG434" s="19">
        <f t="shared" si="321"/>
        <v>0</v>
      </c>
    </row>
    <row r="435" customFormat="1" hidden="1" customHeight="1" spans="1:137">
      <c r="A435" s="32">
        <f t="shared" si="322"/>
        <v>433</v>
      </c>
      <c r="B435" s="31" t="s">
        <v>723</v>
      </c>
      <c r="C435" s="32" t="s">
        <v>52</v>
      </c>
      <c r="D435" s="33" t="s">
        <v>227</v>
      </c>
      <c r="E435" s="33" t="s">
        <v>54</v>
      </c>
      <c r="F435" s="33" t="s">
        <v>648</v>
      </c>
      <c r="G435" s="68">
        <v>45796</v>
      </c>
      <c r="H435" s="59">
        <v>45796</v>
      </c>
      <c r="I435" s="59">
        <v>45796</v>
      </c>
      <c r="J435" s="19"/>
      <c r="K435" s="19"/>
      <c r="L435" s="19"/>
      <c r="M435" s="73"/>
      <c r="N435" s="19"/>
      <c r="O435" s="38"/>
      <c r="P435" s="39"/>
      <c r="Q435" s="19"/>
      <c r="R435" s="19"/>
      <c r="S435" s="19"/>
      <c r="T435" s="19"/>
      <c r="U435" s="19"/>
      <c r="V435" s="19"/>
      <c r="W435" s="40"/>
      <c r="X435" s="19"/>
      <c r="Y435" s="39"/>
      <c r="Z435" s="19"/>
      <c r="AA435" s="19"/>
      <c r="AB435" s="19"/>
      <c r="AC435" s="19"/>
      <c r="AD435" s="19"/>
      <c r="AE435" s="19"/>
      <c r="AF435" s="40"/>
      <c r="AG435" s="41"/>
      <c r="AH435" s="41"/>
      <c r="AI435" s="41"/>
      <c r="AJ435" s="19"/>
      <c r="AK435" s="19"/>
      <c r="AL435" s="19"/>
      <c r="AM435" s="19"/>
      <c r="AN435" s="19"/>
      <c r="AO435" s="19"/>
      <c r="AP435" s="19"/>
      <c r="AQ435" s="19"/>
      <c r="AR435" s="40"/>
      <c r="AS435" s="19"/>
      <c r="AT435" s="19"/>
      <c r="AU435" s="19"/>
      <c r="AV435" s="19"/>
      <c r="AW435" s="19"/>
      <c r="AX435" s="19"/>
      <c r="AY435" s="19"/>
      <c r="AZ435" s="19"/>
      <c r="BA435" s="40"/>
      <c r="BB435" s="19"/>
      <c r="BC435" s="19"/>
      <c r="BD435" s="19"/>
      <c r="BE435" s="19"/>
      <c r="BF435" s="19"/>
      <c r="BG435" s="19"/>
      <c r="BH435" s="19"/>
      <c r="BI435" s="19"/>
      <c r="BJ435" s="40"/>
      <c r="BK435" s="19"/>
      <c r="BL435" s="19"/>
      <c r="BM435" s="19"/>
      <c r="BN435" s="19"/>
      <c r="BO435" s="19"/>
      <c r="BP435" s="19"/>
      <c r="BQ435" s="19"/>
      <c r="BR435" s="19"/>
      <c r="BS435" s="40"/>
      <c r="BT435" s="19"/>
      <c r="BU435" s="19"/>
      <c r="BV435" s="19"/>
      <c r="BW435" s="19"/>
      <c r="BX435" s="19"/>
      <c r="BY435" s="19"/>
      <c r="BZ435" s="19"/>
      <c r="CA435" s="19"/>
      <c r="CB435" s="40"/>
      <c r="CC435" s="19"/>
      <c r="CD435" s="19"/>
      <c r="CE435" s="19"/>
      <c r="CF435" s="19"/>
      <c r="CG435" s="19"/>
      <c r="CH435" s="19"/>
      <c r="CI435" s="19"/>
      <c r="CJ435" s="19"/>
      <c r="CK435" s="40"/>
      <c r="CL435" s="19">
        <v>1</v>
      </c>
      <c r="CM435" s="19"/>
      <c r="CN435" s="19"/>
      <c r="CO435" s="19"/>
      <c r="CP435" s="19"/>
      <c r="CQ435" s="19">
        <v>4</v>
      </c>
      <c r="CR435" s="19"/>
      <c r="CS435" s="19"/>
      <c r="CT435" s="40"/>
      <c r="CU435" s="19"/>
      <c r="CV435" s="19" t="s">
        <v>63</v>
      </c>
      <c r="CW435" s="19"/>
      <c r="CX435" s="19"/>
      <c r="CY435" s="19"/>
      <c r="CZ435" s="19"/>
      <c r="DA435" s="19"/>
      <c r="DB435" s="19">
        <v>40</v>
      </c>
      <c r="DC435" s="19"/>
      <c r="DD435" s="40"/>
      <c r="DE435" s="19"/>
      <c r="DF435" s="19"/>
      <c r="DG435" s="19"/>
      <c r="DH435" s="19"/>
      <c r="DI435" s="19"/>
      <c r="DJ435" s="19"/>
      <c r="DK435" s="19"/>
      <c r="DL435" s="19"/>
      <c r="DM435" s="40"/>
      <c r="DN435" s="19"/>
      <c r="DO435" s="19"/>
      <c r="DP435" s="19"/>
      <c r="DQ435" s="19"/>
      <c r="DR435" s="19"/>
      <c r="DS435" s="19"/>
      <c r="DT435" s="19"/>
      <c r="DU435" s="19"/>
      <c r="DV435" s="40"/>
      <c r="DW435" s="74">
        <f ca="1" t="shared" si="323"/>
        <v>3.16</v>
      </c>
      <c r="DX435" s="44">
        <f t="shared" si="312"/>
        <v>2</v>
      </c>
      <c r="DY435" s="44">
        <f ca="1" t="shared" si="313"/>
        <v>1.16</v>
      </c>
      <c r="DZ435" s="19">
        <f t="shared" si="314"/>
        <v>44</v>
      </c>
      <c r="EA435" s="19">
        <f t="shared" si="315"/>
        <v>0</v>
      </c>
      <c r="EB435" s="45">
        <f t="shared" si="316"/>
        <v>40</v>
      </c>
      <c r="EC435" s="46">
        <f t="shared" si="317"/>
        <v>4</v>
      </c>
      <c r="ED435" s="19">
        <f t="shared" si="318"/>
        <v>0</v>
      </c>
      <c r="EE435" s="19">
        <f t="shared" si="319"/>
        <v>0</v>
      </c>
      <c r="EF435" s="19">
        <f t="shared" si="320"/>
        <v>0</v>
      </c>
      <c r="EG435" s="19">
        <f t="shared" si="321"/>
        <v>0</v>
      </c>
    </row>
    <row r="436" customFormat="1" hidden="1" customHeight="1" spans="1:137">
      <c r="A436" s="32">
        <f t="shared" si="322"/>
        <v>434</v>
      </c>
      <c r="B436" s="31" t="s">
        <v>724</v>
      </c>
      <c r="C436" s="32" t="s">
        <v>592</v>
      </c>
      <c r="D436" s="33" t="s">
        <v>593</v>
      </c>
      <c r="E436" s="33" t="s">
        <v>54</v>
      </c>
      <c r="F436" s="33" t="s">
        <v>248</v>
      </c>
      <c r="G436" s="68">
        <v>45797</v>
      </c>
      <c r="H436" s="59">
        <v>45797</v>
      </c>
      <c r="I436" s="59">
        <v>45797</v>
      </c>
      <c r="J436" s="19"/>
      <c r="K436" s="19"/>
      <c r="L436" s="19"/>
      <c r="M436" s="73"/>
      <c r="N436" s="19"/>
      <c r="O436" s="38"/>
      <c r="P436" s="39"/>
      <c r="Q436" s="19"/>
      <c r="R436" s="19"/>
      <c r="S436" s="19"/>
      <c r="T436" s="19"/>
      <c r="U436" s="19"/>
      <c r="V436" s="19"/>
      <c r="W436" s="40"/>
      <c r="X436" s="19"/>
      <c r="Y436" s="39"/>
      <c r="Z436" s="19"/>
      <c r="AA436" s="19"/>
      <c r="AB436" s="19"/>
      <c r="AC436" s="19"/>
      <c r="AD436" s="19"/>
      <c r="AE436" s="19"/>
      <c r="AF436" s="40"/>
      <c r="AG436" s="41"/>
      <c r="AH436" s="41"/>
      <c r="AI436" s="41"/>
      <c r="AJ436" s="19"/>
      <c r="AK436" s="19"/>
      <c r="AL436" s="19"/>
      <c r="AM436" s="19"/>
      <c r="AN436" s="19"/>
      <c r="AO436" s="19"/>
      <c r="AP436" s="19"/>
      <c r="AQ436" s="19"/>
      <c r="AR436" s="40"/>
      <c r="AS436" s="19"/>
      <c r="AT436" s="19"/>
      <c r="AU436" s="19"/>
      <c r="AV436" s="19"/>
      <c r="AW436" s="19"/>
      <c r="AX436" s="19"/>
      <c r="AY436" s="19"/>
      <c r="AZ436" s="19"/>
      <c r="BA436" s="40"/>
      <c r="BB436" s="19"/>
      <c r="BC436" s="19"/>
      <c r="BD436" s="19"/>
      <c r="BE436" s="19"/>
      <c r="BF436" s="19"/>
      <c r="BG436" s="19"/>
      <c r="BH436" s="19"/>
      <c r="BI436" s="19"/>
      <c r="BJ436" s="40"/>
      <c r="BK436" s="19"/>
      <c r="BL436" s="19"/>
      <c r="BM436" s="19"/>
      <c r="BN436" s="19"/>
      <c r="BO436" s="19"/>
      <c r="BP436" s="19">
        <v>16</v>
      </c>
      <c r="BQ436" s="19"/>
      <c r="BR436" s="19"/>
      <c r="BS436" s="40"/>
      <c r="BT436" s="19"/>
      <c r="BU436" s="19"/>
      <c r="BV436" s="19"/>
      <c r="BW436" s="19"/>
      <c r="BX436" s="19"/>
      <c r="BY436" s="19"/>
      <c r="BZ436" s="19"/>
      <c r="CA436" s="19"/>
      <c r="CB436" s="40"/>
      <c r="CC436" s="19"/>
      <c r="CD436" s="19"/>
      <c r="CE436" s="19"/>
      <c r="CF436" s="19"/>
      <c r="CG436" s="19"/>
      <c r="CH436" s="19"/>
      <c r="CI436" s="19"/>
      <c r="CJ436" s="19"/>
      <c r="CK436" s="40"/>
      <c r="CL436" s="19">
        <v>1</v>
      </c>
      <c r="CM436" s="19"/>
      <c r="CN436" s="19"/>
      <c r="CO436" s="19"/>
      <c r="CP436" s="19"/>
      <c r="CQ436" s="19"/>
      <c r="CR436" s="19"/>
      <c r="CS436" s="19"/>
      <c r="CT436" s="40"/>
      <c r="CU436" s="19"/>
      <c r="CV436" s="19"/>
      <c r="CW436" s="19"/>
      <c r="CX436" s="19"/>
      <c r="CY436" s="19"/>
      <c r="CZ436" s="19"/>
      <c r="DA436" s="19"/>
      <c r="DB436" s="19"/>
      <c r="DC436" s="19"/>
      <c r="DD436" s="40"/>
      <c r="DE436" s="19"/>
      <c r="DF436" s="19"/>
      <c r="DG436" s="19"/>
      <c r="DH436" s="19"/>
      <c r="DI436" s="19"/>
      <c r="DJ436" s="19"/>
      <c r="DK436" s="19"/>
      <c r="DL436" s="19"/>
      <c r="DM436" s="40"/>
      <c r="DN436" s="19"/>
      <c r="DO436" s="19"/>
      <c r="DP436" s="19"/>
      <c r="DQ436" s="19"/>
      <c r="DR436" s="19"/>
      <c r="DS436" s="19"/>
      <c r="DT436" s="19"/>
      <c r="DU436" s="19"/>
      <c r="DV436" s="40"/>
      <c r="DW436" s="74">
        <f ca="1" t="shared" si="323"/>
        <v>3.15</v>
      </c>
      <c r="DX436" s="44">
        <f t="shared" si="312"/>
        <v>1</v>
      </c>
      <c r="DY436" s="44">
        <f ca="1" t="shared" si="313"/>
        <v>2.15</v>
      </c>
      <c r="DZ436" s="19">
        <f t="shared" si="314"/>
        <v>16</v>
      </c>
      <c r="EA436" s="19">
        <f t="shared" si="315"/>
        <v>0</v>
      </c>
      <c r="EB436" s="45">
        <f t="shared" si="316"/>
        <v>0</v>
      </c>
      <c r="EC436" s="46">
        <f t="shared" si="317"/>
        <v>16</v>
      </c>
      <c r="ED436" s="19">
        <f t="shared" si="318"/>
        <v>0</v>
      </c>
      <c r="EE436" s="19">
        <f t="shared" si="319"/>
        <v>0</v>
      </c>
      <c r="EF436" s="19">
        <f t="shared" si="320"/>
        <v>0</v>
      </c>
      <c r="EG436" s="19">
        <f t="shared" si="321"/>
        <v>0</v>
      </c>
    </row>
    <row r="437" customFormat="1" hidden="1" customHeight="1" spans="1:137">
      <c r="A437" s="32">
        <f t="shared" si="322"/>
        <v>435</v>
      </c>
      <c r="B437" s="31" t="s">
        <v>725</v>
      </c>
      <c r="C437" s="32" t="s">
        <v>351</v>
      </c>
      <c r="D437" s="33" t="s">
        <v>368</v>
      </c>
      <c r="E437" s="33" t="s">
        <v>380</v>
      </c>
      <c r="F437" s="33" t="s">
        <v>248</v>
      </c>
      <c r="G437" s="68">
        <v>45799</v>
      </c>
      <c r="H437" s="59">
        <v>45799</v>
      </c>
      <c r="I437" s="59">
        <v>45799</v>
      </c>
      <c r="J437" s="19"/>
      <c r="K437" s="19"/>
      <c r="L437" s="19"/>
      <c r="M437" s="73"/>
      <c r="N437" s="19"/>
      <c r="O437" s="38"/>
      <c r="P437" s="39"/>
      <c r="Q437" s="19"/>
      <c r="R437" s="19"/>
      <c r="S437" s="19"/>
      <c r="T437" s="19"/>
      <c r="U437" s="19"/>
      <c r="V437" s="19"/>
      <c r="W437" s="40"/>
      <c r="X437" s="19"/>
      <c r="Y437" s="39"/>
      <c r="Z437" s="19"/>
      <c r="AA437" s="19"/>
      <c r="AB437" s="19"/>
      <c r="AC437" s="19"/>
      <c r="AD437" s="19"/>
      <c r="AE437" s="19"/>
      <c r="AF437" s="40"/>
      <c r="AG437" s="41"/>
      <c r="AH437" s="41"/>
      <c r="AI437" s="41"/>
      <c r="AJ437" s="19"/>
      <c r="AK437" s="19"/>
      <c r="AL437" s="19"/>
      <c r="AM437" s="19"/>
      <c r="AN437" s="19"/>
      <c r="AO437" s="19"/>
      <c r="AP437" s="19"/>
      <c r="AQ437" s="19"/>
      <c r="AR437" s="40"/>
      <c r="AS437" s="19"/>
      <c r="AT437" s="19"/>
      <c r="AU437" s="19"/>
      <c r="AV437" s="19"/>
      <c r="AW437" s="19"/>
      <c r="AX437" s="19"/>
      <c r="AY437" s="19"/>
      <c r="AZ437" s="19"/>
      <c r="BA437" s="40"/>
      <c r="BB437" s="19"/>
      <c r="BC437" s="19"/>
      <c r="BD437" s="19"/>
      <c r="BE437" s="19"/>
      <c r="BF437" s="19"/>
      <c r="BG437" s="19"/>
      <c r="BH437" s="19"/>
      <c r="BI437" s="19"/>
      <c r="BJ437" s="40"/>
      <c r="BK437" s="19"/>
      <c r="BL437" s="19"/>
      <c r="BM437" s="19"/>
      <c r="BN437" s="19"/>
      <c r="BO437" s="19"/>
      <c r="BP437" s="19"/>
      <c r="BQ437" s="19"/>
      <c r="BR437" s="19"/>
      <c r="BS437" s="40"/>
      <c r="BT437" s="19"/>
      <c r="BU437" s="19"/>
      <c r="BV437" s="19"/>
      <c r="BW437" s="19"/>
      <c r="BX437" s="19"/>
      <c r="BY437" s="19">
        <v>8</v>
      </c>
      <c r="BZ437" s="19">
        <v>16</v>
      </c>
      <c r="CA437" s="19"/>
      <c r="CB437" s="40"/>
      <c r="CC437" s="19"/>
      <c r="CD437" s="19"/>
      <c r="CE437" s="19">
        <v>3</v>
      </c>
      <c r="CF437" s="19"/>
      <c r="CG437" s="19">
        <v>16</v>
      </c>
      <c r="CH437" s="19"/>
      <c r="CI437" s="19">
        <v>8</v>
      </c>
      <c r="CJ437" s="19"/>
      <c r="CK437" s="40"/>
      <c r="CL437" s="19"/>
      <c r="CM437" s="19"/>
      <c r="CN437" s="19"/>
      <c r="CO437" s="19"/>
      <c r="CP437" s="19">
        <v>16</v>
      </c>
      <c r="CQ437" s="19"/>
      <c r="CR437" s="19">
        <v>8</v>
      </c>
      <c r="CS437" s="19"/>
      <c r="CT437" s="40"/>
      <c r="CU437" s="19"/>
      <c r="CV437" s="19" t="s">
        <v>63</v>
      </c>
      <c r="CW437" s="19"/>
      <c r="CX437" s="19"/>
      <c r="CY437" s="19"/>
      <c r="CZ437" s="19"/>
      <c r="DA437" s="19"/>
      <c r="DB437" s="19">
        <v>8</v>
      </c>
      <c r="DC437" s="19"/>
      <c r="DD437" s="40"/>
      <c r="DE437" s="19">
        <v>0.5</v>
      </c>
      <c r="DF437" s="19"/>
      <c r="DG437" s="19"/>
      <c r="DH437" s="19"/>
      <c r="DI437" s="19">
        <v>16</v>
      </c>
      <c r="DJ437" s="19"/>
      <c r="DK437" s="19">
        <v>24</v>
      </c>
      <c r="DL437" s="19"/>
      <c r="DM437" s="40"/>
      <c r="DN437" s="19"/>
      <c r="DO437" s="19"/>
      <c r="DP437" s="19"/>
      <c r="DQ437" s="19"/>
      <c r="DR437" s="19">
        <v>8</v>
      </c>
      <c r="DS437" s="19"/>
      <c r="DT437" s="19">
        <v>8</v>
      </c>
      <c r="DU437" s="19"/>
      <c r="DV437" s="40"/>
      <c r="DW437" s="74">
        <f ca="1" t="shared" si="323"/>
        <v>3.12</v>
      </c>
      <c r="DX437" s="44">
        <f t="shared" si="312"/>
        <v>1.5</v>
      </c>
      <c r="DY437" s="44">
        <f ca="1" t="shared" si="313"/>
        <v>1.62</v>
      </c>
      <c r="DZ437" s="19">
        <f t="shared" si="314"/>
        <v>80</v>
      </c>
      <c r="EA437" s="19">
        <f t="shared" si="315"/>
        <v>56</v>
      </c>
      <c r="EB437" s="45">
        <f t="shared" si="316"/>
        <v>16</v>
      </c>
      <c r="EC437" s="46">
        <f t="shared" si="317"/>
        <v>8</v>
      </c>
      <c r="ED437" s="19">
        <f t="shared" si="318"/>
        <v>0</v>
      </c>
      <c r="EE437" s="19">
        <f t="shared" si="319"/>
        <v>3</v>
      </c>
      <c r="EF437" s="19">
        <f t="shared" si="320"/>
        <v>0</v>
      </c>
      <c r="EG437" s="19">
        <f t="shared" si="321"/>
        <v>0</v>
      </c>
    </row>
    <row r="438" customFormat="1" hidden="1" customHeight="1" spans="1:137">
      <c r="A438" s="32">
        <f t="shared" si="322"/>
        <v>436</v>
      </c>
      <c r="B438" s="31" t="s">
        <v>726</v>
      </c>
      <c r="C438" s="32" t="s">
        <v>52</v>
      </c>
      <c r="D438" s="33" t="s">
        <v>79</v>
      </c>
      <c r="E438" s="33" t="s">
        <v>667</v>
      </c>
      <c r="F438" s="33" t="s">
        <v>727</v>
      </c>
      <c r="G438" s="68">
        <v>45799</v>
      </c>
      <c r="H438" s="59">
        <v>45799</v>
      </c>
      <c r="I438" s="59">
        <v>45799</v>
      </c>
      <c r="J438" s="19"/>
      <c r="K438" s="19"/>
      <c r="L438" s="19"/>
      <c r="M438" s="73"/>
      <c r="N438" s="19"/>
      <c r="O438" s="38"/>
      <c r="P438" s="39"/>
      <c r="Q438" s="19"/>
      <c r="R438" s="19"/>
      <c r="S438" s="19"/>
      <c r="T438" s="19"/>
      <c r="U438" s="19"/>
      <c r="V438" s="19"/>
      <c r="W438" s="40"/>
      <c r="X438" s="19"/>
      <c r="Y438" s="39"/>
      <c r="Z438" s="19"/>
      <c r="AA438" s="19"/>
      <c r="AB438" s="19"/>
      <c r="AC438" s="19"/>
      <c r="AD438" s="19"/>
      <c r="AE438" s="19"/>
      <c r="AF438" s="40"/>
      <c r="AG438" s="41"/>
      <c r="AH438" s="41"/>
      <c r="AI438" s="41"/>
      <c r="AJ438" s="19"/>
      <c r="AK438" s="19"/>
      <c r="AL438" s="19"/>
      <c r="AM438" s="19"/>
      <c r="AN438" s="19"/>
      <c r="AO438" s="19"/>
      <c r="AP438" s="19"/>
      <c r="AQ438" s="19"/>
      <c r="AR438" s="40"/>
      <c r="AS438" s="19"/>
      <c r="AT438" s="19"/>
      <c r="AU438" s="19"/>
      <c r="AV438" s="19"/>
      <c r="AW438" s="19"/>
      <c r="AX438" s="19"/>
      <c r="AY438" s="19"/>
      <c r="AZ438" s="19"/>
      <c r="BA438" s="40"/>
      <c r="BB438" s="19"/>
      <c r="BC438" s="19"/>
      <c r="BD438" s="19"/>
      <c r="BE438" s="19"/>
      <c r="BF438" s="19"/>
      <c r="BG438" s="19"/>
      <c r="BH438" s="19"/>
      <c r="BI438" s="19"/>
      <c r="BJ438" s="40"/>
      <c r="BK438" s="19"/>
      <c r="BL438" s="19">
        <v>8</v>
      </c>
      <c r="BM438" s="19"/>
      <c r="BN438" s="19"/>
      <c r="BO438" s="19"/>
      <c r="BP438" s="19"/>
      <c r="BQ438" s="19"/>
      <c r="BR438" s="19"/>
      <c r="BS438" s="40"/>
      <c r="BT438" s="19"/>
      <c r="BU438" s="19"/>
      <c r="BV438" s="19"/>
      <c r="BW438" s="19"/>
      <c r="BX438" s="19"/>
      <c r="BY438" s="19"/>
      <c r="BZ438" s="19"/>
      <c r="CA438" s="19"/>
      <c r="CB438" s="40"/>
      <c r="CC438" s="19">
        <v>1</v>
      </c>
      <c r="CD438" s="19"/>
      <c r="CE438" s="19"/>
      <c r="CF438" s="19"/>
      <c r="CG438" s="19"/>
      <c r="CH438" s="19"/>
      <c r="CI438" s="19"/>
      <c r="CJ438" s="19"/>
      <c r="CK438" s="40"/>
      <c r="CL438" s="19">
        <v>2</v>
      </c>
      <c r="CM438" s="19"/>
      <c r="CN438" s="19"/>
      <c r="CO438" s="19"/>
      <c r="CP438" s="19"/>
      <c r="CQ438" s="19"/>
      <c r="CR438" s="19"/>
      <c r="CS438" s="19"/>
      <c r="CT438" s="40"/>
      <c r="CU438" s="19"/>
      <c r="CV438" s="19"/>
      <c r="CW438" s="19"/>
      <c r="CX438" s="19"/>
      <c r="CY438" s="19"/>
      <c r="CZ438" s="19"/>
      <c r="DA438" s="19"/>
      <c r="DB438" s="19"/>
      <c r="DC438" s="19"/>
      <c r="DD438" s="40"/>
      <c r="DE438" s="19"/>
      <c r="DF438" s="19"/>
      <c r="DG438" s="19"/>
      <c r="DH438" s="19"/>
      <c r="DI438" s="19"/>
      <c r="DJ438" s="19"/>
      <c r="DK438" s="19"/>
      <c r="DL438" s="19"/>
      <c r="DM438" s="40"/>
      <c r="DN438" s="19"/>
      <c r="DO438" s="19"/>
      <c r="DP438" s="19"/>
      <c r="DQ438" s="19"/>
      <c r="DR438" s="19"/>
      <c r="DS438" s="19"/>
      <c r="DT438" s="19"/>
      <c r="DU438" s="19"/>
      <c r="DV438" s="40"/>
      <c r="DW438" s="74">
        <f ca="1" t="shared" si="323"/>
        <v>3.12</v>
      </c>
      <c r="DX438" s="44">
        <f t="shared" si="312"/>
        <v>3</v>
      </c>
      <c r="DY438" s="44">
        <f ca="1" t="shared" si="313"/>
        <v>0.12</v>
      </c>
      <c r="DZ438" s="19">
        <f t="shared" si="314"/>
        <v>0</v>
      </c>
      <c r="EA438" s="19">
        <f t="shared" si="315"/>
        <v>0</v>
      </c>
      <c r="EB438" s="45">
        <f t="shared" si="316"/>
        <v>0</v>
      </c>
      <c r="EC438" s="46">
        <f t="shared" si="317"/>
        <v>0</v>
      </c>
      <c r="ED438" s="19">
        <f t="shared" si="318"/>
        <v>8</v>
      </c>
      <c r="EE438" s="19">
        <f t="shared" si="319"/>
        <v>0</v>
      </c>
      <c r="EF438" s="19">
        <f t="shared" si="320"/>
        <v>0</v>
      </c>
      <c r="EG438" s="19">
        <f t="shared" si="321"/>
        <v>0</v>
      </c>
    </row>
    <row r="439" customFormat="1" hidden="1" customHeight="1" spans="1:137">
      <c r="A439" s="32">
        <f t="shared" si="322"/>
        <v>437</v>
      </c>
      <c r="B439" s="31" t="s">
        <v>728</v>
      </c>
      <c r="C439" s="32" t="s">
        <v>52</v>
      </c>
      <c r="D439" s="33" t="s">
        <v>79</v>
      </c>
      <c r="E439" s="33" t="s">
        <v>667</v>
      </c>
      <c r="F439" s="33" t="s">
        <v>727</v>
      </c>
      <c r="G439" s="68">
        <v>45803</v>
      </c>
      <c r="H439" s="59">
        <v>45803</v>
      </c>
      <c r="I439" s="59">
        <v>45803</v>
      </c>
      <c r="J439" s="19"/>
      <c r="K439" s="19"/>
      <c r="L439" s="19"/>
      <c r="M439" s="73"/>
      <c r="N439" s="19"/>
      <c r="O439" s="38"/>
      <c r="P439" s="39"/>
      <c r="Q439" s="19"/>
      <c r="R439" s="19"/>
      <c r="S439" s="19"/>
      <c r="T439" s="19"/>
      <c r="U439" s="19"/>
      <c r="V439" s="19"/>
      <c r="W439" s="40"/>
      <c r="X439" s="19"/>
      <c r="Y439" s="39"/>
      <c r="Z439" s="19"/>
      <c r="AA439" s="19"/>
      <c r="AB439" s="19"/>
      <c r="AC439" s="19"/>
      <c r="AD439" s="19"/>
      <c r="AE439" s="19"/>
      <c r="AF439" s="40"/>
      <c r="AG439" s="41"/>
      <c r="AH439" s="41"/>
      <c r="AI439" s="41"/>
      <c r="AJ439" s="19"/>
      <c r="AK439" s="19"/>
      <c r="AL439" s="19"/>
      <c r="AM439" s="19"/>
      <c r="AN439" s="19"/>
      <c r="AO439" s="19"/>
      <c r="AP439" s="19"/>
      <c r="AQ439" s="19"/>
      <c r="AR439" s="40"/>
      <c r="AS439" s="19"/>
      <c r="AT439" s="19"/>
      <c r="AU439" s="19"/>
      <c r="AV439" s="19"/>
      <c r="AW439" s="19"/>
      <c r="AX439" s="19"/>
      <c r="AY439" s="19"/>
      <c r="AZ439" s="19"/>
      <c r="BA439" s="40"/>
      <c r="BB439" s="19"/>
      <c r="BC439" s="19"/>
      <c r="BD439" s="19"/>
      <c r="BE439" s="19"/>
      <c r="BF439" s="19"/>
      <c r="BG439" s="19"/>
      <c r="BH439" s="19"/>
      <c r="BI439" s="19"/>
      <c r="BJ439" s="40"/>
      <c r="BK439" s="19"/>
      <c r="BL439" s="19"/>
      <c r="BM439" s="19"/>
      <c r="BN439" s="19"/>
      <c r="BO439" s="19"/>
      <c r="BP439" s="19"/>
      <c r="BQ439" s="19"/>
      <c r="BR439" s="19"/>
      <c r="BS439" s="40"/>
      <c r="BT439" s="19"/>
      <c r="BU439" s="19"/>
      <c r="BV439" s="19"/>
      <c r="BW439" s="19"/>
      <c r="BX439" s="19"/>
      <c r="BY439" s="19"/>
      <c r="BZ439" s="19"/>
      <c r="CA439" s="19"/>
      <c r="CB439" s="40"/>
      <c r="CC439" s="19"/>
      <c r="CD439" s="19"/>
      <c r="CE439" s="19"/>
      <c r="CF439" s="19"/>
      <c r="CG439" s="19"/>
      <c r="CH439" s="19"/>
      <c r="CI439" s="19"/>
      <c r="CJ439" s="19"/>
      <c r="CK439" s="40"/>
      <c r="CL439" s="19">
        <v>3</v>
      </c>
      <c r="CM439" s="19"/>
      <c r="CN439" s="19"/>
      <c r="CO439" s="19"/>
      <c r="CP439" s="19"/>
      <c r="CQ439" s="19"/>
      <c r="CR439" s="19"/>
      <c r="CS439" s="19">
        <v>1</v>
      </c>
      <c r="CT439" s="40"/>
      <c r="CU439" s="19"/>
      <c r="CV439" s="19"/>
      <c r="CW439" s="19"/>
      <c r="CX439" s="19"/>
      <c r="CY439" s="19"/>
      <c r="CZ439" s="19"/>
      <c r="DA439" s="19"/>
      <c r="DB439" s="19"/>
      <c r="DC439" s="19"/>
      <c r="DD439" s="40"/>
      <c r="DE439" s="19"/>
      <c r="DF439" s="19"/>
      <c r="DG439" s="19"/>
      <c r="DH439" s="19"/>
      <c r="DI439" s="19"/>
      <c r="DJ439" s="19"/>
      <c r="DK439" s="19"/>
      <c r="DL439" s="19" t="s">
        <v>63</v>
      </c>
      <c r="DM439" s="40"/>
      <c r="DN439" s="19"/>
      <c r="DO439" s="19"/>
      <c r="DP439" s="19"/>
      <c r="DQ439" s="19"/>
      <c r="DR439" s="19"/>
      <c r="DS439" s="19"/>
      <c r="DT439" s="19"/>
      <c r="DU439" s="19"/>
      <c r="DV439" s="40"/>
      <c r="DW439" s="69">
        <f ca="1">ROUND((TODAY()-I439)/365*5,2)+3</f>
        <v>6.07</v>
      </c>
      <c r="DX439" s="44">
        <f t="shared" si="312"/>
        <v>3</v>
      </c>
      <c r="DY439" s="44">
        <f ca="1" t="shared" si="313"/>
        <v>3.07</v>
      </c>
      <c r="DZ439" s="19">
        <f t="shared" si="314"/>
        <v>0</v>
      </c>
      <c r="EA439" s="19">
        <f t="shared" si="315"/>
        <v>0</v>
      </c>
      <c r="EB439" s="45">
        <f t="shared" si="316"/>
        <v>0</v>
      </c>
      <c r="EC439" s="46">
        <f t="shared" si="317"/>
        <v>0</v>
      </c>
      <c r="ED439" s="19">
        <f t="shared" si="318"/>
        <v>0</v>
      </c>
      <c r="EE439" s="19">
        <f t="shared" si="319"/>
        <v>0</v>
      </c>
      <c r="EF439" s="19">
        <f t="shared" si="320"/>
        <v>0</v>
      </c>
      <c r="EG439" s="19">
        <f t="shared" si="321"/>
        <v>2</v>
      </c>
    </row>
    <row r="440" customFormat="1" hidden="1" customHeight="1" spans="1:137">
      <c r="A440" s="32">
        <f t="shared" si="322"/>
        <v>438</v>
      </c>
      <c r="B440" s="31" t="s">
        <v>729</v>
      </c>
      <c r="C440" s="32" t="s">
        <v>52</v>
      </c>
      <c r="D440" s="33" t="s">
        <v>119</v>
      </c>
      <c r="E440" s="33" t="s">
        <v>138</v>
      </c>
      <c r="F440" s="33" t="s">
        <v>121</v>
      </c>
      <c r="G440" s="68">
        <v>45805</v>
      </c>
      <c r="H440" s="59">
        <v>45805</v>
      </c>
      <c r="I440" s="59">
        <v>45805</v>
      </c>
      <c r="J440" s="19"/>
      <c r="K440" s="19"/>
      <c r="L440" s="19"/>
      <c r="M440" s="73"/>
      <c r="N440" s="19"/>
      <c r="O440" s="38"/>
      <c r="P440" s="39"/>
      <c r="Q440" s="19"/>
      <c r="R440" s="19"/>
      <c r="S440" s="19"/>
      <c r="T440" s="19"/>
      <c r="U440" s="19"/>
      <c r="V440" s="19"/>
      <c r="W440" s="40"/>
      <c r="X440" s="19"/>
      <c r="Y440" s="39"/>
      <c r="Z440" s="19"/>
      <c r="AA440" s="19"/>
      <c r="AB440" s="19"/>
      <c r="AC440" s="19"/>
      <c r="AD440" s="19"/>
      <c r="AE440" s="19"/>
      <c r="AF440" s="40"/>
      <c r="AG440" s="41"/>
      <c r="AH440" s="41"/>
      <c r="AI440" s="41"/>
      <c r="AJ440" s="19"/>
      <c r="AK440" s="19"/>
      <c r="AL440" s="19"/>
      <c r="AM440" s="19"/>
      <c r="AN440" s="19"/>
      <c r="AO440" s="19"/>
      <c r="AP440" s="19"/>
      <c r="AQ440" s="19"/>
      <c r="AR440" s="40"/>
      <c r="AS440" s="19"/>
      <c r="AT440" s="19"/>
      <c r="AU440" s="19"/>
      <c r="AV440" s="19"/>
      <c r="AW440" s="19"/>
      <c r="AX440" s="19"/>
      <c r="AY440" s="19"/>
      <c r="AZ440" s="19"/>
      <c r="BA440" s="40"/>
      <c r="BB440" s="19"/>
      <c r="BC440" s="19"/>
      <c r="BD440" s="19"/>
      <c r="BE440" s="19"/>
      <c r="BF440" s="19"/>
      <c r="BG440" s="19"/>
      <c r="BH440" s="19"/>
      <c r="BI440" s="19"/>
      <c r="BJ440" s="40"/>
      <c r="BK440" s="19"/>
      <c r="BL440" s="19"/>
      <c r="BM440" s="19"/>
      <c r="BN440" s="19"/>
      <c r="BO440" s="19"/>
      <c r="BP440" s="19"/>
      <c r="BQ440" s="19"/>
      <c r="BR440" s="19"/>
      <c r="BS440" s="40"/>
      <c r="BT440" s="19"/>
      <c r="BU440" s="19">
        <v>3.5</v>
      </c>
      <c r="BV440" s="19"/>
      <c r="BW440" s="19"/>
      <c r="BX440" s="19"/>
      <c r="BY440" s="19"/>
      <c r="BZ440" s="19"/>
      <c r="CA440" s="19"/>
      <c r="CB440" s="40"/>
      <c r="CC440" s="19">
        <v>1</v>
      </c>
      <c r="CD440" s="19"/>
      <c r="CE440" s="19">
        <v>1</v>
      </c>
      <c r="CF440" s="19"/>
      <c r="CG440" s="19"/>
      <c r="CH440" s="19"/>
      <c r="CI440" s="19"/>
      <c r="CJ440" s="19"/>
      <c r="CK440" s="40"/>
      <c r="CL440" s="19"/>
      <c r="CM440" s="19">
        <v>2.5</v>
      </c>
      <c r="CN440" s="19"/>
      <c r="CO440" s="19"/>
      <c r="CP440" s="19"/>
      <c r="CQ440" s="19"/>
      <c r="CR440" s="19"/>
      <c r="CS440" s="19"/>
      <c r="CT440" s="40"/>
      <c r="CU440" s="19"/>
      <c r="CV440" s="19" t="s">
        <v>63</v>
      </c>
      <c r="CW440" s="19"/>
      <c r="CX440" s="19"/>
      <c r="CY440" s="19"/>
      <c r="CZ440" s="19"/>
      <c r="DA440" s="19"/>
      <c r="DB440" s="19"/>
      <c r="DC440" s="19"/>
      <c r="DD440" s="40"/>
      <c r="DE440" s="19"/>
      <c r="DF440" s="19"/>
      <c r="DG440" s="19">
        <v>1</v>
      </c>
      <c r="DH440" s="19"/>
      <c r="DI440" s="19"/>
      <c r="DJ440" s="19"/>
      <c r="DK440" s="19">
        <v>8</v>
      </c>
      <c r="DL440" s="19"/>
      <c r="DM440" s="40"/>
      <c r="DN440" s="19"/>
      <c r="DO440" s="19"/>
      <c r="DP440" s="19"/>
      <c r="DQ440" s="19"/>
      <c r="DR440" s="19">
        <v>8</v>
      </c>
      <c r="DS440" s="19"/>
      <c r="DT440" s="19">
        <v>8</v>
      </c>
      <c r="DU440" s="19"/>
      <c r="DV440" s="40"/>
      <c r="DW440" s="74">
        <f ca="1" t="shared" si="323"/>
        <v>3.04</v>
      </c>
      <c r="DX440" s="44">
        <f t="shared" si="312"/>
        <v>2</v>
      </c>
      <c r="DY440" s="44">
        <f ca="1" t="shared" si="313"/>
        <v>1.04</v>
      </c>
      <c r="DZ440" s="19">
        <f t="shared" si="314"/>
        <v>16</v>
      </c>
      <c r="EA440" s="19">
        <f t="shared" si="315"/>
        <v>8</v>
      </c>
      <c r="EB440" s="45">
        <f t="shared" si="316"/>
        <v>8</v>
      </c>
      <c r="EC440" s="46">
        <f t="shared" si="317"/>
        <v>0</v>
      </c>
      <c r="ED440" s="19">
        <f t="shared" si="318"/>
        <v>6</v>
      </c>
      <c r="EE440" s="19">
        <f t="shared" si="319"/>
        <v>2</v>
      </c>
      <c r="EF440" s="19">
        <f t="shared" si="320"/>
        <v>0</v>
      </c>
      <c r="EG440" s="19">
        <f t="shared" si="321"/>
        <v>0</v>
      </c>
    </row>
    <row r="441" customFormat="1" hidden="1" customHeight="1" spans="1:137">
      <c r="A441" s="32">
        <f t="shared" si="322"/>
        <v>439</v>
      </c>
      <c r="B441" s="31" t="s">
        <v>730</v>
      </c>
      <c r="C441" s="32" t="s">
        <v>52</v>
      </c>
      <c r="D441" s="33" t="s">
        <v>79</v>
      </c>
      <c r="E441" s="33" t="s">
        <v>731</v>
      </c>
      <c r="F441" s="33" t="s">
        <v>732</v>
      </c>
      <c r="G441" s="68">
        <v>45811</v>
      </c>
      <c r="H441" s="68">
        <v>45811</v>
      </c>
      <c r="I441" s="68">
        <v>45811</v>
      </c>
      <c r="J441" s="19"/>
      <c r="K441" s="19"/>
      <c r="L441" s="19"/>
      <c r="M441" s="73"/>
      <c r="N441" s="19"/>
      <c r="O441" s="38"/>
      <c r="P441" s="39"/>
      <c r="Q441" s="19"/>
      <c r="R441" s="19"/>
      <c r="S441" s="19"/>
      <c r="T441" s="19"/>
      <c r="U441" s="19"/>
      <c r="V441" s="19"/>
      <c r="W441" s="40"/>
      <c r="X441" s="19"/>
      <c r="Y441" s="39"/>
      <c r="Z441" s="19"/>
      <c r="AA441" s="19"/>
      <c r="AB441" s="19"/>
      <c r="AC441" s="19"/>
      <c r="AD441" s="19"/>
      <c r="AE441" s="19"/>
      <c r="AF441" s="40"/>
      <c r="AG441" s="41"/>
      <c r="AH441" s="41"/>
      <c r="AI441" s="41"/>
      <c r="AJ441" s="19"/>
      <c r="AK441" s="19"/>
      <c r="AL441" s="19"/>
      <c r="AM441" s="19"/>
      <c r="AN441" s="19"/>
      <c r="AO441" s="19"/>
      <c r="AP441" s="19"/>
      <c r="AQ441" s="19"/>
      <c r="AR441" s="40"/>
      <c r="AS441" s="19"/>
      <c r="AT441" s="19"/>
      <c r="AU441" s="19"/>
      <c r="AV441" s="19"/>
      <c r="AW441" s="19"/>
      <c r="AX441" s="19"/>
      <c r="AY441" s="19"/>
      <c r="AZ441" s="19"/>
      <c r="BA441" s="40"/>
      <c r="BB441" s="19"/>
      <c r="BC441" s="19"/>
      <c r="BD441" s="19"/>
      <c r="BE441" s="19"/>
      <c r="BF441" s="19"/>
      <c r="BG441" s="19"/>
      <c r="BH441" s="19"/>
      <c r="BI441" s="19"/>
      <c r="BJ441" s="40"/>
      <c r="BK441" s="19"/>
      <c r="BL441" s="19"/>
      <c r="BM441" s="19"/>
      <c r="BN441" s="19"/>
      <c r="BO441" s="19"/>
      <c r="BP441" s="19"/>
      <c r="BQ441" s="19"/>
      <c r="BR441" s="19"/>
      <c r="BS441" s="40"/>
      <c r="BT441" s="19"/>
      <c r="BU441" s="19"/>
      <c r="BV441" s="19"/>
      <c r="BW441" s="19"/>
      <c r="BX441" s="19"/>
      <c r="BY441" s="19"/>
      <c r="BZ441" s="19"/>
      <c r="CA441" s="19"/>
      <c r="CB441" s="40"/>
      <c r="CC441" s="19"/>
      <c r="CD441" s="19"/>
      <c r="CE441" s="19"/>
      <c r="CF441" s="19"/>
      <c r="CG441" s="19"/>
      <c r="CH441" s="19">
        <v>8</v>
      </c>
      <c r="CI441" s="19"/>
      <c r="CJ441" s="19"/>
      <c r="CK441" s="40"/>
      <c r="CL441" s="19"/>
      <c r="CM441" s="19"/>
      <c r="CN441" s="19"/>
      <c r="CO441" s="19"/>
      <c r="CP441" s="19"/>
      <c r="CQ441" s="19"/>
      <c r="CR441" s="19"/>
      <c r="CS441" s="19"/>
      <c r="CT441" s="40"/>
      <c r="CU441" s="19"/>
      <c r="CV441" s="19"/>
      <c r="CW441" s="19"/>
      <c r="CX441" s="19"/>
      <c r="CY441" s="19"/>
      <c r="CZ441" s="19"/>
      <c r="DA441" s="19"/>
      <c r="DB441" s="19"/>
      <c r="DC441" s="19"/>
      <c r="DD441" s="40"/>
      <c r="DE441" s="19"/>
      <c r="DF441" s="19"/>
      <c r="DG441" s="19"/>
      <c r="DH441" s="19"/>
      <c r="DI441" s="19"/>
      <c r="DJ441" s="19"/>
      <c r="DK441" s="19"/>
      <c r="DL441" s="19"/>
      <c r="DM441" s="40"/>
      <c r="DN441" s="19"/>
      <c r="DO441" s="19"/>
      <c r="DP441" s="19"/>
      <c r="DQ441" s="19"/>
      <c r="DR441" s="19"/>
      <c r="DS441" s="19"/>
      <c r="DT441" s="19"/>
      <c r="DU441" s="19"/>
      <c r="DV441" s="40"/>
      <c r="DW441" s="74">
        <f ca="1" t="shared" si="323"/>
        <v>2.96</v>
      </c>
      <c r="DX441" s="44">
        <f t="shared" si="312"/>
        <v>0</v>
      </c>
      <c r="DY441" s="44">
        <f ca="1" t="shared" si="313"/>
        <v>2.96</v>
      </c>
      <c r="DZ441" s="19">
        <f t="shared" si="314"/>
        <v>8</v>
      </c>
      <c r="EA441" s="19">
        <f t="shared" si="315"/>
        <v>0</v>
      </c>
      <c r="EB441" s="45">
        <f t="shared" si="316"/>
        <v>0</v>
      </c>
      <c r="EC441" s="46">
        <f t="shared" si="317"/>
        <v>8</v>
      </c>
      <c r="ED441" s="19">
        <f t="shared" si="318"/>
        <v>0</v>
      </c>
      <c r="EE441" s="19">
        <f t="shared" si="319"/>
        <v>0</v>
      </c>
      <c r="EF441" s="19">
        <f t="shared" si="320"/>
        <v>0</v>
      </c>
      <c r="EG441" s="19">
        <f t="shared" si="321"/>
        <v>0</v>
      </c>
    </row>
    <row r="442" customFormat="1" hidden="1" customHeight="1" spans="1:137">
      <c r="A442" s="32">
        <f t="shared" si="322"/>
        <v>440</v>
      </c>
      <c r="B442" s="31" t="s">
        <v>733</v>
      </c>
      <c r="C442" s="32" t="s">
        <v>52</v>
      </c>
      <c r="D442" s="33" t="s">
        <v>119</v>
      </c>
      <c r="E442" s="33" t="s">
        <v>171</v>
      </c>
      <c r="F442" s="33" t="s">
        <v>160</v>
      </c>
      <c r="G442" s="68">
        <v>45818</v>
      </c>
      <c r="H442" s="68">
        <v>45818</v>
      </c>
      <c r="I442" s="68">
        <v>45818</v>
      </c>
      <c r="J442" s="19"/>
      <c r="K442" s="19"/>
      <c r="L442" s="19"/>
      <c r="M442" s="73"/>
      <c r="N442" s="19"/>
      <c r="O442" s="38"/>
      <c r="P442" s="39"/>
      <c r="Q442" s="19"/>
      <c r="R442" s="19"/>
      <c r="S442" s="19"/>
      <c r="T442" s="19"/>
      <c r="U442" s="19"/>
      <c r="V442" s="19"/>
      <c r="W442" s="40"/>
      <c r="X442" s="19"/>
      <c r="Y442" s="39"/>
      <c r="Z442" s="19"/>
      <c r="AA442" s="19"/>
      <c r="AB442" s="19"/>
      <c r="AC442" s="19"/>
      <c r="AD442" s="19"/>
      <c r="AE442" s="19"/>
      <c r="AF442" s="40"/>
      <c r="AG442" s="41"/>
      <c r="AH442" s="41"/>
      <c r="AI442" s="41"/>
      <c r="AJ442" s="19"/>
      <c r="AK442" s="19"/>
      <c r="AL442" s="19"/>
      <c r="AM442" s="19"/>
      <c r="AN442" s="19"/>
      <c r="AO442" s="19"/>
      <c r="AP442" s="19"/>
      <c r="AQ442" s="19"/>
      <c r="AR442" s="40"/>
      <c r="AS442" s="19"/>
      <c r="AT442" s="19"/>
      <c r="AU442" s="19"/>
      <c r="AV442" s="19"/>
      <c r="AW442" s="19"/>
      <c r="AX442" s="19"/>
      <c r="AY442" s="19"/>
      <c r="AZ442" s="19"/>
      <c r="BA442" s="40"/>
      <c r="BB442" s="19"/>
      <c r="BC442" s="19"/>
      <c r="BD442" s="19"/>
      <c r="BE442" s="19"/>
      <c r="BF442" s="19"/>
      <c r="BG442" s="19"/>
      <c r="BH442" s="19"/>
      <c r="BI442" s="19"/>
      <c r="BJ442" s="40"/>
      <c r="BK442" s="19"/>
      <c r="BL442" s="19"/>
      <c r="BM442" s="19"/>
      <c r="BN442" s="19"/>
      <c r="BO442" s="19"/>
      <c r="BP442" s="19"/>
      <c r="BQ442" s="19"/>
      <c r="BR442" s="19"/>
      <c r="BS442" s="40"/>
      <c r="BT442" s="19"/>
      <c r="BU442" s="19">
        <v>8</v>
      </c>
      <c r="BV442" s="19"/>
      <c r="BW442" s="19"/>
      <c r="BX442" s="19"/>
      <c r="BY442" s="19"/>
      <c r="BZ442" s="19"/>
      <c r="CA442" s="19"/>
      <c r="CB442" s="40"/>
      <c r="CC442" s="19"/>
      <c r="CD442" s="19"/>
      <c r="CE442" s="19"/>
      <c r="CF442" s="19"/>
      <c r="CG442" s="19"/>
      <c r="CH442" s="19"/>
      <c r="CI442" s="19"/>
      <c r="CJ442" s="19"/>
      <c r="CK442" s="40"/>
      <c r="CL442" s="19"/>
      <c r="CM442" s="19"/>
      <c r="CN442" s="19"/>
      <c r="CO442" s="19"/>
      <c r="CP442" s="19"/>
      <c r="CQ442" s="19"/>
      <c r="CR442" s="19">
        <v>8</v>
      </c>
      <c r="CS442" s="19"/>
      <c r="CT442" s="40"/>
      <c r="CU442" s="19"/>
      <c r="CV442" s="19"/>
      <c r="CW442" s="19"/>
      <c r="CX442" s="19"/>
      <c r="CY442" s="19"/>
      <c r="CZ442" s="19" t="s">
        <v>60</v>
      </c>
      <c r="DA442" s="19"/>
      <c r="DB442" s="19">
        <v>8</v>
      </c>
      <c r="DC442" s="19"/>
      <c r="DD442" s="40"/>
      <c r="DE442" s="19"/>
      <c r="DF442" s="19"/>
      <c r="DG442" s="19"/>
      <c r="DH442" s="19"/>
      <c r="DI442" s="19">
        <v>8</v>
      </c>
      <c r="DJ442" s="19"/>
      <c r="DK442" s="19">
        <v>26.5</v>
      </c>
      <c r="DL442" s="19"/>
      <c r="DM442" s="40"/>
      <c r="DN442" s="19"/>
      <c r="DO442" s="19"/>
      <c r="DP442" s="19"/>
      <c r="DQ442" s="19"/>
      <c r="DR442" s="19"/>
      <c r="DS442" s="19">
        <v>32.5</v>
      </c>
      <c r="DT442" s="19"/>
      <c r="DU442" s="19"/>
      <c r="DV442" s="40"/>
      <c r="DW442" s="74">
        <v>0</v>
      </c>
      <c r="DX442" s="44">
        <f t="shared" si="312"/>
        <v>0</v>
      </c>
      <c r="DY442" s="44">
        <f t="shared" si="313"/>
        <v>0</v>
      </c>
      <c r="DZ442" s="19">
        <f t="shared" si="314"/>
        <v>75</v>
      </c>
      <c r="EA442" s="19">
        <f t="shared" si="315"/>
        <v>16</v>
      </c>
      <c r="EB442" s="45">
        <f t="shared" si="316"/>
        <v>26.5</v>
      </c>
      <c r="EC442" s="46">
        <f t="shared" si="317"/>
        <v>32.5</v>
      </c>
      <c r="ED442" s="19">
        <f t="shared" si="318"/>
        <v>8</v>
      </c>
      <c r="EE442" s="19">
        <f t="shared" si="319"/>
        <v>0</v>
      </c>
      <c r="EF442" s="19">
        <f t="shared" si="320"/>
        <v>0</v>
      </c>
      <c r="EG442" s="19">
        <f t="shared" si="321"/>
        <v>0</v>
      </c>
    </row>
    <row r="443" customFormat="1" hidden="1" customHeight="1" spans="1:137">
      <c r="A443" s="32">
        <f t="shared" si="322"/>
        <v>441</v>
      </c>
      <c r="B443" s="31" t="s">
        <v>734</v>
      </c>
      <c r="C443" s="32" t="s">
        <v>52</v>
      </c>
      <c r="D443" s="33" t="s">
        <v>119</v>
      </c>
      <c r="E443" s="33" t="s">
        <v>138</v>
      </c>
      <c r="F443" s="33" t="s">
        <v>139</v>
      </c>
      <c r="G443" s="68">
        <v>45818</v>
      </c>
      <c r="H443" s="68">
        <v>45818</v>
      </c>
      <c r="I443" s="68">
        <v>45818</v>
      </c>
      <c r="J443" s="19"/>
      <c r="K443" s="19"/>
      <c r="L443" s="19"/>
      <c r="M443" s="73"/>
      <c r="N443" s="19"/>
      <c r="O443" s="38"/>
      <c r="P443" s="39"/>
      <c r="Q443" s="19"/>
      <c r="R443" s="19"/>
      <c r="S443" s="19"/>
      <c r="T443" s="19"/>
      <c r="U443" s="19"/>
      <c r="V443" s="19"/>
      <c r="W443" s="40"/>
      <c r="X443" s="19"/>
      <c r="Y443" s="39"/>
      <c r="Z443" s="19"/>
      <c r="AA443" s="19"/>
      <c r="AB443" s="19"/>
      <c r="AC443" s="19"/>
      <c r="AD443" s="19"/>
      <c r="AE443" s="19"/>
      <c r="AF443" s="40"/>
      <c r="AG443" s="41"/>
      <c r="AH443" s="41"/>
      <c r="AI443" s="41"/>
      <c r="AJ443" s="19"/>
      <c r="AK443" s="19"/>
      <c r="AL443" s="19"/>
      <c r="AM443" s="19"/>
      <c r="AN443" s="19"/>
      <c r="AO443" s="19"/>
      <c r="AP443" s="19"/>
      <c r="AQ443" s="19"/>
      <c r="AR443" s="40"/>
      <c r="AS443" s="19"/>
      <c r="AT443" s="19"/>
      <c r="AU443" s="19"/>
      <c r="AV443" s="19"/>
      <c r="AW443" s="19"/>
      <c r="AX443" s="19"/>
      <c r="AY443" s="19"/>
      <c r="AZ443" s="19"/>
      <c r="BA443" s="40"/>
      <c r="BB443" s="19"/>
      <c r="BC443" s="19"/>
      <c r="BD443" s="19"/>
      <c r="BE443" s="19"/>
      <c r="BF443" s="19"/>
      <c r="BG443" s="19"/>
      <c r="BH443" s="19"/>
      <c r="BI443" s="19"/>
      <c r="BJ443" s="40"/>
      <c r="BK443" s="19"/>
      <c r="BL443" s="19">
        <v>8</v>
      </c>
      <c r="BM443" s="19"/>
      <c r="BN443" s="19"/>
      <c r="BO443" s="19"/>
      <c r="BP443" s="19"/>
      <c r="BQ443" s="19"/>
      <c r="BR443" s="19"/>
      <c r="BS443" s="40"/>
      <c r="BT443" s="19"/>
      <c r="BU443" s="19"/>
      <c r="BV443" s="19"/>
      <c r="BW443" s="19"/>
      <c r="BX443" s="19"/>
      <c r="BY443" s="19"/>
      <c r="BZ443" s="19"/>
      <c r="CA443" s="19"/>
      <c r="CB443" s="40"/>
      <c r="CC443" s="19"/>
      <c r="CD443" s="19">
        <v>8</v>
      </c>
      <c r="CE443" s="19"/>
      <c r="CF443" s="19"/>
      <c r="CG443" s="19"/>
      <c r="CH443" s="19"/>
      <c r="CI443" s="19"/>
      <c r="CJ443" s="19"/>
      <c r="CK443" s="40"/>
      <c r="CL443" s="19">
        <v>3</v>
      </c>
      <c r="CM443" s="19"/>
      <c r="CN443" s="19"/>
      <c r="CO443" s="19"/>
      <c r="CP443" s="19"/>
      <c r="CQ443" s="19"/>
      <c r="CR443" s="19"/>
      <c r="CS443" s="19"/>
      <c r="CT443" s="40"/>
      <c r="CU443" s="19"/>
      <c r="CV443" s="19"/>
      <c r="CW443" s="19" t="s">
        <v>529</v>
      </c>
      <c r="CX443" s="19"/>
      <c r="CY443" s="19"/>
      <c r="CZ443" s="19"/>
      <c r="DA443" s="19"/>
      <c r="DB443" s="19"/>
      <c r="DC443" s="19"/>
      <c r="DD443" s="40"/>
      <c r="DE443" s="19"/>
      <c r="DF443" s="19"/>
      <c r="DG443" s="19"/>
      <c r="DH443" s="19"/>
      <c r="DI443" s="19"/>
      <c r="DJ443" s="19"/>
      <c r="DK443" s="19">
        <v>8</v>
      </c>
      <c r="DL443" s="19"/>
      <c r="DM443" s="40"/>
      <c r="DN443" s="19"/>
      <c r="DO443" s="19"/>
      <c r="DP443" s="19"/>
      <c r="DQ443" s="19"/>
      <c r="DR443" s="19"/>
      <c r="DS443" s="19"/>
      <c r="DT443" s="19">
        <v>8</v>
      </c>
      <c r="DU443" s="19"/>
      <c r="DV443" s="40"/>
      <c r="DW443" s="74">
        <f ca="1" t="shared" ref="DW442:DW452" si="324">ROUND((TODAY()-I443)/365*5,2)</f>
        <v>2.86</v>
      </c>
      <c r="DX443" s="44">
        <f t="shared" si="312"/>
        <v>3</v>
      </c>
      <c r="DY443" s="44">
        <f ca="1" t="shared" si="313"/>
        <v>-0.14</v>
      </c>
      <c r="DZ443" s="19">
        <f t="shared" si="314"/>
        <v>16</v>
      </c>
      <c r="EA443" s="19">
        <f t="shared" si="315"/>
        <v>0</v>
      </c>
      <c r="EB443" s="45">
        <f t="shared" si="316"/>
        <v>16</v>
      </c>
      <c r="EC443" s="46">
        <f t="shared" si="317"/>
        <v>0</v>
      </c>
      <c r="ED443" s="19">
        <f t="shared" si="318"/>
        <v>19.5</v>
      </c>
      <c r="EE443" s="19">
        <f t="shared" si="319"/>
        <v>0</v>
      </c>
      <c r="EF443" s="19">
        <f t="shared" si="320"/>
        <v>0</v>
      </c>
      <c r="EG443" s="19">
        <f t="shared" si="321"/>
        <v>0</v>
      </c>
    </row>
    <row r="444" customFormat="1" hidden="1" customHeight="1" spans="1:137">
      <c r="A444" s="32">
        <f t="shared" si="322"/>
        <v>442</v>
      </c>
      <c r="B444" s="31" t="s">
        <v>735</v>
      </c>
      <c r="C444" s="32" t="s">
        <v>52</v>
      </c>
      <c r="D444" s="33" t="s">
        <v>79</v>
      </c>
      <c r="E444" s="33" t="s">
        <v>714</v>
      </c>
      <c r="F444" s="33" t="s">
        <v>736</v>
      </c>
      <c r="G444" s="68">
        <v>45824</v>
      </c>
      <c r="H444" s="68">
        <v>45824</v>
      </c>
      <c r="I444" s="68">
        <v>45824</v>
      </c>
      <c r="J444" s="19"/>
      <c r="K444" s="19"/>
      <c r="L444" s="19"/>
      <c r="M444" s="73"/>
      <c r="N444" s="19"/>
      <c r="O444" s="38"/>
      <c r="P444" s="39"/>
      <c r="Q444" s="19"/>
      <c r="R444" s="19"/>
      <c r="S444" s="19"/>
      <c r="T444" s="19"/>
      <c r="U444" s="19"/>
      <c r="V444" s="19"/>
      <c r="W444" s="40"/>
      <c r="X444" s="19"/>
      <c r="Y444" s="39"/>
      <c r="Z444" s="19"/>
      <c r="AA444" s="19"/>
      <c r="AB444" s="19"/>
      <c r="AC444" s="19"/>
      <c r="AD444" s="19"/>
      <c r="AE444" s="19"/>
      <c r="AF444" s="40"/>
      <c r="AG444" s="41"/>
      <c r="AH444" s="41"/>
      <c r="AI444" s="41"/>
      <c r="AJ444" s="19"/>
      <c r="AK444" s="19"/>
      <c r="AL444" s="19"/>
      <c r="AM444" s="19"/>
      <c r="AN444" s="19"/>
      <c r="AO444" s="19"/>
      <c r="AP444" s="19"/>
      <c r="AQ444" s="19"/>
      <c r="AR444" s="40"/>
      <c r="AS444" s="19"/>
      <c r="AT444" s="19"/>
      <c r="AU444" s="19"/>
      <c r="AV444" s="19"/>
      <c r="AW444" s="19"/>
      <c r="AX444" s="19"/>
      <c r="AY444" s="19"/>
      <c r="AZ444" s="19"/>
      <c r="BA444" s="40"/>
      <c r="BB444" s="19"/>
      <c r="BC444" s="19"/>
      <c r="BD444" s="19"/>
      <c r="BE444" s="19"/>
      <c r="BF444" s="19"/>
      <c r="BG444" s="19"/>
      <c r="BH444" s="19"/>
      <c r="BI444" s="19"/>
      <c r="BJ444" s="40"/>
      <c r="BK444" s="19"/>
      <c r="BL444" s="19"/>
      <c r="BM444" s="19"/>
      <c r="BN444" s="19"/>
      <c r="BO444" s="19"/>
      <c r="BP444" s="19"/>
      <c r="BQ444" s="19"/>
      <c r="BR444" s="19"/>
      <c r="BS444" s="40"/>
      <c r="BT444" s="19"/>
      <c r="BU444" s="19"/>
      <c r="BV444" s="19"/>
      <c r="BW444" s="19"/>
      <c r="BX444" s="19"/>
      <c r="BY444" s="19"/>
      <c r="BZ444" s="19"/>
      <c r="CA444" s="19"/>
      <c r="CB444" s="40"/>
      <c r="CC444" s="19"/>
      <c r="CD444" s="19"/>
      <c r="CE444" s="19"/>
      <c r="CF444" s="19"/>
      <c r="CG444" s="19"/>
      <c r="CH444" s="19"/>
      <c r="CI444" s="19"/>
      <c r="CJ444" s="19"/>
      <c r="CK444" s="40"/>
      <c r="CL444" s="19"/>
      <c r="CM444" s="19"/>
      <c r="CN444" s="19"/>
      <c r="CO444" s="19"/>
      <c r="CP444" s="19"/>
      <c r="CQ444" s="19"/>
      <c r="CR444" s="19"/>
      <c r="CS444" s="19"/>
      <c r="CT444" s="40"/>
      <c r="CU444" s="19"/>
      <c r="CV444" s="19"/>
      <c r="CW444" s="19"/>
      <c r="CX444" s="19"/>
      <c r="CY444" s="19"/>
      <c r="CZ444" s="19"/>
      <c r="DA444" s="19" t="s">
        <v>60</v>
      </c>
      <c r="DB444" s="19"/>
      <c r="DC444" s="19"/>
      <c r="DD444" s="40"/>
      <c r="DE444" s="19">
        <v>1</v>
      </c>
      <c r="DF444" s="19"/>
      <c r="DG444" s="19"/>
      <c r="DH444" s="19"/>
      <c r="DI444" s="19"/>
      <c r="DJ444" s="19">
        <v>16</v>
      </c>
      <c r="DK444" s="19"/>
      <c r="DL444" s="19"/>
      <c r="DM444" s="40"/>
      <c r="DN444" s="19"/>
      <c r="DO444" s="19"/>
      <c r="DP444" s="19"/>
      <c r="DQ444" s="19"/>
      <c r="DR444" s="19"/>
      <c r="DS444" s="19">
        <v>7.5</v>
      </c>
      <c r="DT444" s="19"/>
      <c r="DU444" s="19"/>
      <c r="DV444" s="40"/>
      <c r="DW444" s="74">
        <f ca="1" t="shared" si="324"/>
        <v>2.78</v>
      </c>
      <c r="DX444" s="44">
        <f t="shared" si="312"/>
        <v>1</v>
      </c>
      <c r="DY444" s="44">
        <f ca="1" t="shared" si="313"/>
        <v>1.78</v>
      </c>
      <c r="DZ444" s="19">
        <f t="shared" si="314"/>
        <v>31.5</v>
      </c>
      <c r="EA444" s="19">
        <f t="shared" si="315"/>
        <v>0</v>
      </c>
      <c r="EB444" s="45">
        <f t="shared" si="316"/>
        <v>0</v>
      </c>
      <c r="EC444" s="46">
        <f t="shared" si="317"/>
        <v>39.5</v>
      </c>
      <c r="ED444" s="19">
        <f t="shared" si="318"/>
        <v>0</v>
      </c>
      <c r="EE444" s="19">
        <f t="shared" si="319"/>
        <v>0</v>
      </c>
      <c r="EF444" s="19">
        <f t="shared" si="320"/>
        <v>0</v>
      </c>
      <c r="EG444" s="19">
        <f t="shared" si="321"/>
        <v>0</v>
      </c>
    </row>
    <row r="445" customFormat="1" hidden="1" customHeight="1" spans="1:137">
      <c r="A445" s="32">
        <f t="shared" ref="A445:A469" si="325">ROW()-2</f>
        <v>443</v>
      </c>
      <c r="B445" s="31" t="s">
        <v>737</v>
      </c>
      <c r="C445" s="32" t="s">
        <v>52</v>
      </c>
      <c r="D445" s="33" t="s">
        <v>79</v>
      </c>
      <c r="E445" s="33" t="s">
        <v>88</v>
      </c>
      <c r="F445" s="33" t="s">
        <v>738</v>
      </c>
      <c r="G445" s="68">
        <v>45824</v>
      </c>
      <c r="H445" s="68">
        <v>45824</v>
      </c>
      <c r="I445" s="68">
        <v>45824</v>
      </c>
      <c r="J445" s="19"/>
      <c r="K445" s="19"/>
      <c r="L445" s="19"/>
      <c r="M445" s="73"/>
      <c r="N445" s="19"/>
      <c r="O445" s="38"/>
      <c r="P445" s="39"/>
      <c r="Q445" s="19"/>
      <c r="R445" s="19"/>
      <c r="S445" s="19"/>
      <c r="T445" s="19"/>
      <c r="U445" s="19"/>
      <c r="V445" s="19"/>
      <c r="W445" s="40"/>
      <c r="X445" s="19"/>
      <c r="Y445" s="39"/>
      <c r="Z445" s="19"/>
      <c r="AA445" s="19"/>
      <c r="AB445" s="19"/>
      <c r="AC445" s="19"/>
      <c r="AD445" s="19"/>
      <c r="AE445" s="19"/>
      <c r="AF445" s="40"/>
      <c r="AG445" s="41"/>
      <c r="AH445" s="41"/>
      <c r="AI445" s="41"/>
      <c r="AJ445" s="19"/>
      <c r="AK445" s="19"/>
      <c r="AL445" s="19"/>
      <c r="AM445" s="19"/>
      <c r="AN445" s="19"/>
      <c r="AO445" s="19"/>
      <c r="AP445" s="19"/>
      <c r="AQ445" s="19"/>
      <c r="AR445" s="40"/>
      <c r="AS445" s="19"/>
      <c r="AT445" s="19"/>
      <c r="AU445" s="19"/>
      <c r="AV445" s="19"/>
      <c r="AW445" s="19"/>
      <c r="AX445" s="19"/>
      <c r="AY445" s="19"/>
      <c r="AZ445" s="19"/>
      <c r="BA445" s="40"/>
      <c r="BB445" s="19"/>
      <c r="BC445" s="19"/>
      <c r="BD445" s="19"/>
      <c r="BE445" s="19"/>
      <c r="BF445" s="19"/>
      <c r="BG445" s="19"/>
      <c r="BH445" s="19"/>
      <c r="BI445" s="19"/>
      <c r="BJ445" s="40"/>
      <c r="BK445" s="19"/>
      <c r="BL445" s="19"/>
      <c r="BM445" s="19"/>
      <c r="BN445" s="19"/>
      <c r="BO445" s="19"/>
      <c r="BP445" s="19"/>
      <c r="BQ445" s="19"/>
      <c r="BR445" s="19"/>
      <c r="BS445" s="40"/>
      <c r="BT445" s="19"/>
      <c r="BU445" s="19">
        <v>5</v>
      </c>
      <c r="BV445" s="19"/>
      <c r="BW445" s="19"/>
      <c r="BX445" s="19"/>
      <c r="BY445" s="19"/>
      <c r="BZ445" s="19"/>
      <c r="CA445" s="19"/>
      <c r="CB445" s="40"/>
      <c r="CC445" s="19"/>
      <c r="CD445" s="19">
        <v>19</v>
      </c>
      <c r="CE445" s="19"/>
      <c r="CF445" s="19"/>
      <c r="CG445" s="19"/>
      <c r="CH445" s="19"/>
      <c r="CI445" s="19"/>
      <c r="CJ445" s="19"/>
      <c r="CK445" s="40"/>
      <c r="CL445" s="19"/>
      <c r="CM445" s="19">
        <v>18</v>
      </c>
      <c r="CN445" s="19"/>
      <c r="CO445" s="19"/>
      <c r="CP445" s="19"/>
      <c r="CQ445" s="19"/>
      <c r="CR445" s="19"/>
      <c r="CS445" s="19"/>
      <c r="CT445" s="40"/>
      <c r="CU445" s="19"/>
      <c r="CV445" s="19"/>
      <c r="CW445" s="19" t="s">
        <v>739</v>
      </c>
      <c r="CX445" s="19"/>
      <c r="CY445" s="19"/>
      <c r="CZ445" s="19"/>
      <c r="DA445" s="19"/>
      <c r="DB445" s="19"/>
      <c r="DC445" s="19"/>
      <c r="DD445" s="40"/>
      <c r="DE445" s="19"/>
      <c r="DF445" s="19">
        <v>21</v>
      </c>
      <c r="DG445" s="19"/>
      <c r="DH445" s="19"/>
      <c r="DI445" s="19"/>
      <c r="DJ445" s="19"/>
      <c r="DK445" s="19"/>
      <c r="DL445" s="19"/>
      <c r="DM445" s="40"/>
      <c r="DN445" s="19"/>
      <c r="DO445" s="19">
        <v>10.5</v>
      </c>
      <c r="DP445" s="19"/>
      <c r="DQ445" s="19"/>
      <c r="DR445" s="19"/>
      <c r="DS445" s="19"/>
      <c r="DT445" s="19"/>
      <c r="DU445" s="19"/>
      <c r="DV445" s="40"/>
      <c r="DW445" s="74">
        <v>0</v>
      </c>
      <c r="DX445" s="44">
        <f t="shared" ref="DX445:DX469" si="326">-AI445+AJ445+AS445+BB445+BK445+BT445+CC445+CL445+CV445+DE445+DN445</f>
        <v>0</v>
      </c>
      <c r="DY445" s="44">
        <f t="shared" ref="DY445:DY469" si="327">DW445-DX445</f>
        <v>0</v>
      </c>
      <c r="DZ445" s="19">
        <f t="shared" ref="DZ445:DZ469" si="328">T445+U445+AC445+AD445+AO445+AP445+AX445+AY445++BG445+BH445+BP445+BQ445+BY445+BZ445+CH445+CI445+CQ445+CR445+DA445+DB445+DJ445+DK445+DS445+DT445</f>
        <v>0</v>
      </c>
      <c r="EA445" s="19">
        <f t="shared" ref="EA445:EA469" si="329">S445+AB445+AN445+AW445+BF445+BO445+BX445+CG445+CP445+CZ445+DI445+DR445</f>
        <v>0</v>
      </c>
      <c r="EB445" s="45">
        <f t="shared" ref="EB445:EB469" si="330">J445+U445-S445+AD445-AB445+AP445-AN445+AY445-AW445+BH445-BF445+BQ445-BO445+BZ445-BX445+CI445-CG445+CR445-CP445+DB445-CZ445+DK445-DI445+DT445-DR445-CU445</f>
        <v>0</v>
      </c>
      <c r="EC445" s="46">
        <f t="shared" ref="EC445:EC469" si="331">T445+AC445+AO445+BG445+BP445+BY445+CH445+CQ445+DA445+DA445+DJ445+DS445</f>
        <v>0</v>
      </c>
      <c r="ED445" s="19">
        <f t="shared" ref="ED445:ED469" si="332">O445+Y445+AK445+AT445+BC445+BL445+BU445+CD445+CM445+CW445+DF445+DO445</f>
        <v>95.5</v>
      </c>
      <c r="EE445" s="19">
        <f t="shared" ref="EE445:EE469" si="333">Q445+Z445+AL445+AU445+BD445+BM445+BV445+CE445+CN445+CX445+DG445+DP445</f>
        <v>0</v>
      </c>
      <c r="EF445" s="19">
        <f t="shared" ref="EF445:EF469" si="334">R445+AA445+AM445+AV445+BE445+BN445+BW445+CF445+CO445+CY445+DH445+DQ445</f>
        <v>0</v>
      </c>
      <c r="EG445" s="19">
        <f t="shared" ref="EG445:EG469" si="335">V445+AE445+AQ445+AZ445+BI445+BR445+CA445+CJ445+CS445+DC445+DL445+DU445</f>
        <v>0</v>
      </c>
    </row>
    <row r="446" customFormat="1" hidden="1" customHeight="1" spans="1:137">
      <c r="A446" s="32">
        <f t="shared" si="325"/>
        <v>444</v>
      </c>
      <c r="B446" s="31" t="s">
        <v>740</v>
      </c>
      <c r="C446" s="32" t="s">
        <v>52</v>
      </c>
      <c r="D446" s="33" t="s">
        <v>79</v>
      </c>
      <c r="E446" s="33" t="s">
        <v>714</v>
      </c>
      <c r="F446" s="33" t="s">
        <v>736</v>
      </c>
      <c r="G446" s="68">
        <v>45824</v>
      </c>
      <c r="H446" s="68">
        <v>45824</v>
      </c>
      <c r="I446" s="68">
        <v>45824</v>
      </c>
      <c r="J446" s="19"/>
      <c r="K446" s="19"/>
      <c r="L446" s="19"/>
      <c r="M446" s="73"/>
      <c r="N446" s="19"/>
      <c r="O446" s="38"/>
      <c r="P446" s="39"/>
      <c r="Q446" s="19"/>
      <c r="R446" s="19"/>
      <c r="S446" s="19"/>
      <c r="T446" s="19"/>
      <c r="U446" s="19"/>
      <c r="V446" s="19"/>
      <c r="W446" s="40"/>
      <c r="X446" s="19"/>
      <c r="Y446" s="39"/>
      <c r="Z446" s="19"/>
      <c r="AA446" s="19"/>
      <c r="AB446" s="19"/>
      <c r="AC446" s="19"/>
      <c r="AD446" s="19"/>
      <c r="AE446" s="19"/>
      <c r="AF446" s="40"/>
      <c r="AG446" s="41"/>
      <c r="AH446" s="41"/>
      <c r="AI446" s="41"/>
      <c r="AJ446" s="19"/>
      <c r="AK446" s="19"/>
      <c r="AL446" s="19"/>
      <c r="AM446" s="19"/>
      <c r="AN446" s="19"/>
      <c r="AO446" s="19"/>
      <c r="AP446" s="19"/>
      <c r="AQ446" s="19"/>
      <c r="AR446" s="40"/>
      <c r="AS446" s="19"/>
      <c r="AT446" s="19"/>
      <c r="AU446" s="19"/>
      <c r="AV446" s="19"/>
      <c r="AW446" s="19"/>
      <c r="AX446" s="19"/>
      <c r="AY446" s="19"/>
      <c r="AZ446" s="19"/>
      <c r="BA446" s="40"/>
      <c r="BB446" s="19"/>
      <c r="BC446" s="19"/>
      <c r="BD446" s="19"/>
      <c r="BE446" s="19"/>
      <c r="BF446" s="19"/>
      <c r="BG446" s="19"/>
      <c r="BH446" s="19"/>
      <c r="BI446" s="19"/>
      <c r="BJ446" s="40"/>
      <c r="BK446" s="19"/>
      <c r="BL446" s="19"/>
      <c r="BM446" s="19"/>
      <c r="BN446" s="19"/>
      <c r="BO446" s="19"/>
      <c r="BP446" s="19"/>
      <c r="BQ446" s="19"/>
      <c r="BR446" s="19"/>
      <c r="BS446" s="40"/>
      <c r="BT446" s="19"/>
      <c r="BU446" s="19"/>
      <c r="BV446" s="19"/>
      <c r="BW446" s="19"/>
      <c r="BX446" s="19"/>
      <c r="BY446" s="19"/>
      <c r="BZ446" s="19"/>
      <c r="CA446" s="19"/>
      <c r="CB446" s="40"/>
      <c r="CC446" s="19"/>
      <c r="CD446" s="19"/>
      <c r="CE446" s="19"/>
      <c r="CF446" s="19"/>
      <c r="CG446" s="19"/>
      <c r="CH446" s="19"/>
      <c r="CI446" s="19"/>
      <c r="CJ446" s="19"/>
      <c r="CK446" s="40"/>
      <c r="CL446" s="19"/>
      <c r="CM446" s="19"/>
      <c r="CN446" s="19"/>
      <c r="CO446" s="19"/>
      <c r="CP446" s="19"/>
      <c r="CQ446" s="19"/>
      <c r="CR446" s="19"/>
      <c r="CS446" s="19"/>
      <c r="CT446" s="40"/>
      <c r="CU446" s="19"/>
      <c r="CV446" s="19"/>
      <c r="CW446" s="19"/>
      <c r="CX446" s="19"/>
      <c r="CY446" s="19"/>
      <c r="CZ446" s="19"/>
      <c r="DA446" s="19"/>
      <c r="DB446" s="19"/>
      <c r="DC446" s="19"/>
      <c r="DD446" s="40"/>
      <c r="DE446" s="19"/>
      <c r="DF446" s="19"/>
      <c r="DG446" s="19"/>
      <c r="DH446" s="19"/>
      <c r="DI446" s="19"/>
      <c r="DJ446" s="19">
        <v>16</v>
      </c>
      <c r="DK446" s="19"/>
      <c r="DL446" s="19"/>
      <c r="DM446" s="40"/>
      <c r="DN446" s="19"/>
      <c r="DO446" s="19"/>
      <c r="DP446" s="19"/>
      <c r="DQ446" s="19"/>
      <c r="DR446" s="19">
        <v>8</v>
      </c>
      <c r="DS446" s="19">
        <v>8</v>
      </c>
      <c r="DT446" s="19">
        <v>8</v>
      </c>
      <c r="DU446" s="19"/>
      <c r="DV446" s="40"/>
      <c r="DW446" s="74">
        <f ca="1">ROUND((TODAY()-I446)/365*5,2)</f>
        <v>2.78</v>
      </c>
      <c r="DX446" s="44">
        <f t="shared" si="326"/>
        <v>0</v>
      </c>
      <c r="DY446" s="44">
        <f ca="1" t="shared" si="327"/>
        <v>2.78</v>
      </c>
      <c r="DZ446" s="19">
        <f t="shared" si="328"/>
        <v>32</v>
      </c>
      <c r="EA446" s="19">
        <f t="shared" si="329"/>
        <v>8</v>
      </c>
      <c r="EB446" s="45">
        <f t="shared" si="330"/>
        <v>0</v>
      </c>
      <c r="EC446" s="46">
        <f t="shared" si="331"/>
        <v>24</v>
      </c>
      <c r="ED446" s="19">
        <f t="shared" si="332"/>
        <v>0</v>
      </c>
      <c r="EE446" s="19">
        <f t="shared" si="333"/>
        <v>0</v>
      </c>
      <c r="EF446" s="19">
        <f t="shared" si="334"/>
        <v>0</v>
      </c>
      <c r="EG446" s="19">
        <f t="shared" si="335"/>
        <v>0</v>
      </c>
    </row>
    <row r="447" customFormat="1" hidden="1" customHeight="1" spans="1:137">
      <c r="A447" s="32">
        <f t="shared" si="325"/>
        <v>445</v>
      </c>
      <c r="B447" s="31" t="s">
        <v>741</v>
      </c>
      <c r="C447" s="32" t="s">
        <v>404</v>
      </c>
      <c r="D447" s="33" t="s">
        <v>527</v>
      </c>
      <c r="E447" s="33" t="s">
        <v>742</v>
      </c>
      <c r="F447" s="33" t="s">
        <v>243</v>
      </c>
      <c r="G447" s="68">
        <v>45826</v>
      </c>
      <c r="H447" s="68">
        <v>45826</v>
      </c>
      <c r="I447" s="68">
        <v>45826</v>
      </c>
      <c r="J447" s="19"/>
      <c r="K447" s="19"/>
      <c r="L447" s="19"/>
      <c r="M447" s="73"/>
      <c r="N447" s="19"/>
      <c r="O447" s="38"/>
      <c r="P447" s="39"/>
      <c r="Q447" s="19"/>
      <c r="R447" s="19"/>
      <c r="S447" s="19"/>
      <c r="T447" s="19"/>
      <c r="U447" s="19"/>
      <c r="V447" s="19"/>
      <c r="W447" s="40"/>
      <c r="X447" s="19"/>
      <c r="Y447" s="39"/>
      <c r="Z447" s="19"/>
      <c r="AA447" s="19"/>
      <c r="AB447" s="19"/>
      <c r="AC447" s="19"/>
      <c r="AD447" s="19"/>
      <c r="AE447" s="19"/>
      <c r="AF447" s="40"/>
      <c r="AG447" s="41"/>
      <c r="AH447" s="41"/>
      <c r="AI447" s="41"/>
      <c r="AJ447" s="19"/>
      <c r="AK447" s="19"/>
      <c r="AL447" s="19"/>
      <c r="AM447" s="19"/>
      <c r="AN447" s="19"/>
      <c r="AO447" s="19"/>
      <c r="AP447" s="19"/>
      <c r="AQ447" s="19"/>
      <c r="AR447" s="40"/>
      <c r="AS447" s="19"/>
      <c r="AT447" s="19"/>
      <c r="AU447" s="19"/>
      <c r="AV447" s="19"/>
      <c r="AW447" s="19"/>
      <c r="AX447" s="19"/>
      <c r="AY447" s="19"/>
      <c r="AZ447" s="19"/>
      <c r="BA447" s="40"/>
      <c r="BB447" s="19"/>
      <c r="BC447" s="19"/>
      <c r="BD447" s="19"/>
      <c r="BE447" s="19"/>
      <c r="BF447" s="19"/>
      <c r="BG447" s="19"/>
      <c r="BH447" s="19"/>
      <c r="BI447" s="19"/>
      <c r="BJ447" s="40"/>
      <c r="BK447" s="19"/>
      <c r="BL447" s="19"/>
      <c r="BM447" s="19"/>
      <c r="BN447" s="19"/>
      <c r="BO447" s="19"/>
      <c r="BP447" s="19"/>
      <c r="BQ447" s="19"/>
      <c r="BR447" s="19"/>
      <c r="BS447" s="40"/>
      <c r="BT447" s="19"/>
      <c r="BU447" s="19"/>
      <c r="BV447" s="19"/>
      <c r="BW447" s="19"/>
      <c r="BX447" s="19"/>
      <c r="BY447" s="19"/>
      <c r="BZ447" s="19">
        <v>8</v>
      </c>
      <c r="CA447" s="19"/>
      <c r="CB447" s="40"/>
      <c r="CC447" s="19"/>
      <c r="CD447" s="19"/>
      <c r="CE447" s="19"/>
      <c r="CF447" s="19"/>
      <c r="CG447" s="19"/>
      <c r="CH447" s="19"/>
      <c r="CI447" s="19">
        <v>10</v>
      </c>
      <c r="CJ447" s="19"/>
      <c r="CK447" s="40"/>
      <c r="CL447" s="19"/>
      <c r="CM447" s="19"/>
      <c r="CN447" s="19"/>
      <c r="CO447" s="19"/>
      <c r="CP447" s="19"/>
      <c r="CQ447" s="19"/>
      <c r="CR447" s="19">
        <v>26</v>
      </c>
      <c r="CS447" s="19"/>
      <c r="CT447" s="40"/>
      <c r="CU447" s="19"/>
      <c r="CV447" s="19"/>
      <c r="CW447" s="19"/>
      <c r="CX447" s="19"/>
      <c r="CY447" s="19"/>
      <c r="CZ447" s="19"/>
      <c r="DA447" s="19"/>
      <c r="DB447" s="19"/>
      <c r="DC447" s="19"/>
      <c r="DD447" s="40"/>
      <c r="DE447" s="19"/>
      <c r="DF447" s="19"/>
      <c r="DG447" s="19"/>
      <c r="DH447" s="19"/>
      <c r="DI447" s="19"/>
      <c r="DJ447" s="19"/>
      <c r="DK447" s="19"/>
      <c r="DL447" s="19"/>
      <c r="DM447" s="40"/>
      <c r="DN447" s="19"/>
      <c r="DO447" s="19"/>
      <c r="DP447" s="19"/>
      <c r="DQ447" s="19"/>
      <c r="DR447" s="19"/>
      <c r="DS447" s="19"/>
      <c r="DT447" s="19"/>
      <c r="DU447" s="19"/>
      <c r="DV447" s="40"/>
      <c r="DW447" s="74">
        <f ca="1">ROUND((TODAY()-I447)/365*5,2)</f>
        <v>2.75</v>
      </c>
      <c r="DX447" s="44">
        <f t="shared" si="326"/>
        <v>0</v>
      </c>
      <c r="DY447" s="44">
        <f ca="1" t="shared" si="327"/>
        <v>2.75</v>
      </c>
      <c r="DZ447" s="19">
        <f t="shared" si="328"/>
        <v>44</v>
      </c>
      <c r="EA447" s="19">
        <f t="shared" si="329"/>
        <v>0</v>
      </c>
      <c r="EB447" s="45">
        <f t="shared" si="330"/>
        <v>44</v>
      </c>
      <c r="EC447" s="46">
        <f t="shared" si="331"/>
        <v>0</v>
      </c>
      <c r="ED447" s="19">
        <f t="shared" si="332"/>
        <v>0</v>
      </c>
      <c r="EE447" s="19">
        <f t="shared" si="333"/>
        <v>0</v>
      </c>
      <c r="EF447" s="19">
        <f t="shared" si="334"/>
        <v>0</v>
      </c>
      <c r="EG447" s="19">
        <f t="shared" si="335"/>
        <v>0</v>
      </c>
    </row>
    <row r="448" customFormat="1" hidden="1" customHeight="1" spans="1:137">
      <c r="A448" s="32">
        <f t="shared" si="325"/>
        <v>446</v>
      </c>
      <c r="B448" s="31" t="s">
        <v>743</v>
      </c>
      <c r="C448" s="32" t="s">
        <v>52</v>
      </c>
      <c r="D448" s="33" t="s">
        <v>227</v>
      </c>
      <c r="E448" s="33" t="s">
        <v>54</v>
      </c>
      <c r="F448" s="33" t="s">
        <v>355</v>
      </c>
      <c r="G448" s="68">
        <v>45831</v>
      </c>
      <c r="H448" s="68">
        <v>45831</v>
      </c>
      <c r="I448" s="68">
        <v>45831</v>
      </c>
      <c r="J448" s="19"/>
      <c r="K448" s="19"/>
      <c r="L448" s="19"/>
      <c r="M448" s="73"/>
      <c r="N448" s="19"/>
      <c r="O448" s="38"/>
      <c r="P448" s="39"/>
      <c r="Q448" s="19"/>
      <c r="R448" s="19"/>
      <c r="S448" s="19"/>
      <c r="T448" s="19"/>
      <c r="U448" s="19"/>
      <c r="V448" s="19"/>
      <c r="W448" s="40"/>
      <c r="X448" s="19"/>
      <c r="Y448" s="39"/>
      <c r="Z448" s="19"/>
      <c r="AA448" s="19"/>
      <c r="AB448" s="19"/>
      <c r="AC448" s="19"/>
      <c r="AD448" s="19"/>
      <c r="AE448" s="19"/>
      <c r="AF448" s="40"/>
      <c r="AG448" s="41"/>
      <c r="AH448" s="41"/>
      <c r="AI448" s="41"/>
      <c r="AJ448" s="19"/>
      <c r="AK448" s="19"/>
      <c r="AL448" s="19"/>
      <c r="AM448" s="19"/>
      <c r="AN448" s="19"/>
      <c r="AO448" s="19"/>
      <c r="AP448" s="19"/>
      <c r="AQ448" s="19"/>
      <c r="AR448" s="40"/>
      <c r="AS448" s="19"/>
      <c r="AT448" s="19"/>
      <c r="AU448" s="19"/>
      <c r="AV448" s="19"/>
      <c r="AW448" s="19"/>
      <c r="AX448" s="19"/>
      <c r="AY448" s="19"/>
      <c r="AZ448" s="19"/>
      <c r="BA448" s="40"/>
      <c r="BB448" s="19"/>
      <c r="BC448" s="19"/>
      <c r="BD448" s="19"/>
      <c r="BE448" s="19"/>
      <c r="BF448" s="19"/>
      <c r="BG448" s="19"/>
      <c r="BH448" s="19"/>
      <c r="BI448" s="19"/>
      <c r="BJ448" s="40"/>
      <c r="BK448" s="19"/>
      <c r="BL448" s="19"/>
      <c r="BM448" s="19"/>
      <c r="BN448" s="19"/>
      <c r="BO448" s="19"/>
      <c r="BP448" s="19"/>
      <c r="BQ448" s="19"/>
      <c r="BR448" s="19"/>
      <c r="BS448" s="40"/>
      <c r="BT448" s="19"/>
      <c r="BU448" s="19"/>
      <c r="BV448" s="19"/>
      <c r="BW448" s="19"/>
      <c r="BX448" s="19"/>
      <c r="BY448" s="19"/>
      <c r="BZ448" s="19"/>
      <c r="CA448" s="19"/>
      <c r="CB448" s="40"/>
      <c r="CC448" s="19"/>
      <c r="CD448" s="19"/>
      <c r="CE448" s="19"/>
      <c r="CF448" s="19"/>
      <c r="CG448" s="19"/>
      <c r="CH448" s="19"/>
      <c r="CI448" s="19"/>
      <c r="CJ448" s="19"/>
      <c r="CK448" s="40"/>
      <c r="CL448" s="19"/>
      <c r="CM448" s="19"/>
      <c r="CN448" s="19"/>
      <c r="CO448" s="19"/>
      <c r="CP448" s="19"/>
      <c r="CQ448" s="19"/>
      <c r="CR448" s="19"/>
      <c r="CS448" s="19"/>
      <c r="CT448" s="40"/>
      <c r="CU448" s="19"/>
      <c r="CV448" s="19"/>
      <c r="CW448" s="19"/>
      <c r="CX448" s="19"/>
      <c r="CY448" s="19"/>
      <c r="CZ448" s="19"/>
      <c r="DA448" s="19"/>
      <c r="DB448" s="19"/>
      <c r="DC448" s="19"/>
      <c r="DD448" s="40"/>
      <c r="DE448" s="19"/>
      <c r="DF448" s="19"/>
      <c r="DG448" s="19"/>
      <c r="DH448" s="19"/>
      <c r="DI448" s="19"/>
      <c r="DJ448" s="19"/>
      <c r="DK448" s="19"/>
      <c r="DL448" s="19"/>
      <c r="DM448" s="40"/>
      <c r="DN448" s="19"/>
      <c r="DO448" s="19"/>
      <c r="DP448" s="19"/>
      <c r="DQ448" s="19"/>
      <c r="DR448" s="19"/>
      <c r="DS448" s="19"/>
      <c r="DT448" s="19"/>
      <c r="DU448" s="19"/>
      <c r="DV448" s="40"/>
      <c r="DW448" s="74">
        <f ca="1" t="shared" ref="DW448:DW455" si="336">ROUND((TODAY()-I448)/365*5,2)</f>
        <v>2.68</v>
      </c>
      <c r="DX448" s="44">
        <f t="shared" si="326"/>
        <v>0</v>
      </c>
      <c r="DY448" s="44">
        <f ca="1" t="shared" si="327"/>
        <v>2.68</v>
      </c>
      <c r="DZ448" s="19">
        <f t="shared" si="328"/>
        <v>0</v>
      </c>
      <c r="EA448" s="19">
        <f t="shared" si="329"/>
        <v>0</v>
      </c>
      <c r="EB448" s="45">
        <f t="shared" si="330"/>
        <v>0</v>
      </c>
      <c r="EC448" s="46">
        <f t="shared" si="331"/>
        <v>0</v>
      </c>
      <c r="ED448" s="19">
        <f t="shared" si="332"/>
        <v>0</v>
      </c>
      <c r="EE448" s="19">
        <f t="shared" si="333"/>
        <v>0</v>
      </c>
      <c r="EF448" s="19">
        <f t="shared" si="334"/>
        <v>0</v>
      </c>
      <c r="EG448" s="19">
        <f t="shared" si="335"/>
        <v>0</v>
      </c>
    </row>
    <row r="449" customFormat="1" hidden="1" customHeight="1" spans="1:137">
      <c r="A449" s="32">
        <f t="shared" si="325"/>
        <v>447</v>
      </c>
      <c r="B449" s="31" t="s">
        <v>744</v>
      </c>
      <c r="C449" s="32" t="s">
        <v>52</v>
      </c>
      <c r="D449" s="33" t="s">
        <v>79</v>
      </c>
      <c r="E449" s="33" t="s">
        <v>731</v>
      </c>
      <c r="F449" s="33" t="s">
        <v>745</v>
      </c>
      <c r="G449" s="68">
        <v>45831</v>
      </c>
      <c r="H449" s="68">
        <v>45831</v>
      </c>
      <c r="I449" s="68">
        <v>45831</v>
      </c>
      <c r="J449" s="19"/>
      <c r="K449" s="19"/>
      <c r="L449" s="19"/>
      <c r="M449" s="73"/>
      <c r="N449" s="19"/>
      <c r="O449" s="38"/>
      <c r="P449" s="39"/>
      <c r="Q449" s="19"/>
      <c r="R449" s="19"/>
      <c r="S449" s="19"/>
      <c r="T449" s="19"/>
      <c r="U449" s="19"/>
      <c r="V449" s="19"/>
      <c r="W449" s="40"/>
      <c r="X449" s="19"/>
      <c r="Y449" s="39"/>
      <c r="Z449" s="19"/>
      <c r="AA449" s="19"/>
      <c r="AB449" s="19"/>
      <c r="AC449" s="19"/>
      <c r="AD449" s="19"/>
      <c r="AE449" s="19"/>
      <c r="AF449" s="40"/>
      <c r="AG449" s="41"/>
      <c r="AH449" s="41"/>
      <c r="AI449" s="41"/>
      <c r="AJ449" s="19"/>
      <c r="AK449" s="19"/>
      <c r="AL449" s="19"/>
      <c r="AM449" s="19"/>
      <c r="AN449" s="19"/>
      <c r="AO449" s="19"/>
      <c r="AP449" s="19"/>
      <c r="AQ449" s="19"/>
      <c r="AR449" s="40"/>
      <c r="AS449" s="19"/>
      <c r="AT449" s="19"/>
      <c r="AU449" s="19"/>
      <c r="AV449" s="19"/>
      <c r="AW449" s="19"/>
      <c r="AX449" s="19"/>
      <c r="AY449" s="19"/>
      <c r="AZ449" s="19"/>
      <c r="BA449" s="40"/>
      <c r="BB449" s="19"/>
      <c r="BC449" s="19"/>
      <c r="BD449" s="19"/>
      <c r="BE449" s="19"/>
      <c r="BF449" s="19"/>
      <c r="BG449" s="19"/>
      <c r="BH449" s="19"/>
      <c r="BI449" s="19"/>
      <c r="BJ449" s="40"/>
      <c r="BK449" s="19"/>
      <c r="BL449" s="19"/>
      <c r="BM449" s="19"/>
      <c r="BN449" s="19"/>
      <c r="BO449" s="19"/>
      <c r="BP449" s="19"/>
      <c r="BQ449" s="19"/>
      <c r="BR449" s="19"/>
      <c r="BS449" s="40"/>
      <c r="BT449" s="19"/>
      <c r="BU449" s="19"/>
      <c r="BV449" s="19"/>
      <c r="BW449" s="19"/>
      <c r="BX449" s="19"/>
      <c r="BY449" s="19"/>
      <c r="BZ449" s="19"/>
      <c r="CA449" s="19"/>
      <c r="CB449" s="40"/>
      <c r="CC449" s="19"/>
      <c r="CD449" s="19">
        <v>1.5</v>
      </c>
      <c r="CE449" s="19"/>
      <c r="CF449" s="19"/>
      <c r="CG449" s="19">
        <v>6.5</v>
      </c>
      <c r="CH449" s="19"/>
      <c r="CI449" s="19">
        <v>18.5</v>
      </c>
      <c r="CJ449" s="19"/>
      <c r="CK449" s="40"/>
      <c r="CL449" s="19"/>
      <c r="CM449" s="19"/>
      <c r="CN449" s="19"/>
      <c r="CO449" s="19"/>
      <c r="CP449" s="19"/>
      <c r="CQ449" s="19"/>
      <c r="CR449" s="19"/>
      <c r="CS449" s="19"/>
      <c r="CT449" s="40"/>
      <c r="CU449" s="19"/>
      <c r="CV449" s="19"/>
      <c r="CW449" s="19"/>
      <c r="CX449" s="19"/>
      <c r="CY449" s="19"/>
      <c r="CZ449" s="19"/>
      <c r="DA449" s="19"/>
      <c r="DB449" s="19"/>
      <c r="DC449" s="19"/>
      <c r="DD449" s="40"/>
      <c r="DE449" s="19"/>
      <c r="DF449" s="19"/>
      <c r="DG449" s="19"/>
      <c r="DH449" s="19"/>
      <c r="DI449" s="19"/>
      <c r="DJ449" s="19"/>
      <c r="DK449" s="19">
        <v>8</v>
      </c>
      <c r="DL449" s="19"/>
      <c r="DM449" s="40"/>
      <c r="DN449" s="19">
        <v>2.5</v>
      </c>
      <c r="DO449" s="19">
        <v>8</v>
      </c>
      <c r="DP449" s="19"/>
      <c r="DQ449" s="19"/>
      <c r="DR449" s="19">
        <v>12</v>
      </c>
      <c r="DS449" s="19"/>
      <c r="DT449" s="19">
        <v>16</v>
      </c>
      <c r="DU449" s="19"/>
      <c r="DV449" s="40"/>
      <c r="DW449" s="74">
        <f ca="1" t="shared" si="336"/>
        <v>2.68</v>
      </c>
      <c r="DX449" s="44">
        <f t="shared" si="326"/>
        <v>2.5</v>
      </c>
      <c r="DY449" s="44">
        <f ca="1" t="shared" si="327"/>
        <v>0.18</v>
      </c>
      <c r="DZ449" s="19">
        <f t="shared" si="328"/>
        <v>42.5</v>
      </c>
      <c r="EA449" s="19">
        <f t="shared" si="329"/>
        <v>18.5</v>
      </c>
      <c r="EB449" s="45">
        <f t="shared" si="330"/>
        <v>24</v>
      </c>
      <c r="EC449" s="46">
        <f t="shared" si="331"/>
        <v>0</v>
      </c>
      <c r="ED449" s="19">
        <f t="shared" si="332"/>
        <v>9.5</v>
      </c>
      <c r="EE449" s="19">
        <f t="shared" si="333"/>
        <v>0</v>
      </c>
      <c r="EF449" s="19">
        <f t="shared" si="334"/>
        <v>0</v>
      </c>
      <c r="EG449" s="19">
        <f t="shared" si="335"/>
        <v>0</v>
      </c>
    </row>
    <row r="450" customFormat="1" hidden="1" customHeight="1" spans="1:137">
      <c r="A450" s="32">
        <f t="shared" si="325"/>
        <v>448</v>
      </c>
      <c r="B450" s="31" t="s">
        <v>746</v>
      </c>
      <c r="C450" s="32" t="s">
        <v>351</v>
      </c>
      <c r="D450" s="33" t="s">
        <v>371</v>
      </c>
      <c r="E450" s="33" t="s">
        <v>374</v>
      </c>
      <c r="F450" s="33" t="s">
        <v>315</v>
      </c>
      <c r="G450" s="68">
        <v>45831</v>
      </c>
      <c r="H450" s="68">
        <v>45831</v>
      </c>
      <c r="I450" s="68">
        <v>45831</v>
      </c>
      <c r="J450" s="19"/>
      <c r="K450" s="19"/>
      <c r="L450" s="19"/>
      <c r="M450" s="73"/>
      <c r="N450" s="19"/>
      <c r="O450" s="38"/>
      <c r="P450" s="39"/>
      <c r="Q450" s="19"/>
      <c r="R450" s="19"/>
      <c r="S450" s="19"/>
      <c r="T450" s="19"/>
      <c r="U450" s="19"/>
      <c r="V450" s="19"/>
      <c r="W450" s="40"/>
      <c r="X450" s="19"/>
      <c r="Y450" s="39"/>
      <c r="Z450" s="19"/>
      <c r="AA450" s="19"/>
      <c r="AB450" s="19"/>
      <c r="AC450" s="19"/>
      <c r="AD450" s="19"/>
      <c r="AE450" s="19"/>
      <c r="AF450" s="40"/>
      <c r="AG450" s="41"/>
      <c r="AH450" s="41"/>
      <c r="AI450" s="41"/>
      <c r="AJ450" s="19"/>
      <c r="AK450" s="19"/>
      <c r="AL450" s="19"/>
      <c r="AM450" s="19"/>
      <c r="AN450" s="19"/>
      <c r="AO450" s="19"/>
      <c r="AP450" s="19"/>
      <c r="AQ450" s="19"/>
      <c r="AR450" s="40"/>
      <c r="AS450" s="19"/>
      <c r="AT450" s="19"/>
      <c r="AU450" s="19"/>
      <c r="AV450" s="19"/>
      <c r="AW450" s="19"/>
      <c r="AX450" s="19"/>
      <c r="AY450" s="19"/>
      <c r="AZ450" s="19"/>
      <c r="BA450" s="40"/>
      <c r="BB450" s="19"/>
      <c r="BC450" s="19"/>
      <c r="BD450" s="19"/>
      <c r="BE450" s="19"/>
      <c r="BF450" s="19"/>
      <c r="BG450" s="19"/>
      <c r="BH450" s="19"/>
      <c r="BI450" s="19"/>
      <c r="BJ450" s="40"/>
      <c r="BK450" s="19"/>
      <c r="BL450" s="19"/>
      <c r="BM450" s="19"/>
      <c r="BN450" s="19"/>
      <c r="BO450" s="19"/>
      <c r="BP450" s="19"/>
      <c r="BQ450" s="19"/>
      <c r="BR450" s="19"/>
      <c r="BS450" s="40"/>
      <c r="BT450" s="19"/>
      <c r="BU450" s="19"/>
      <c r="BV450" s="19"/>
      <c r="BW450" s="19"/>
      <c r="BX450" s="19"/>
      <c r="BY450" s="19"/>
      <c r="BZ450" s="19"/>
      <c r="CA450" s="19"/>
      <c r="CB450" s="40"/>
      <c r="CC450" s="19"/>
      <c r="CD450" s="19"/>
      <c r="CE450" s="19"/>
      <c r="CF450" s="19"/>
      <c r="CG450" s="19"/>
      <c r="CH450" s="19"/>
      <c r="CI450" s="19"/>
      <c r="CJ450" s="19"/>
      <c r="CK450" s="40"/>
      <c r="CL450" s="19">
        <v>1</v>
      </c>
      <c r="CM450" s="19"/>
      <c r="CN450" s="19"/>
      <c r="CO450" s="19"/>
      <c r="CP450" s="19">
        <v>8</v>
      </c>
      <c r="CQ450" s="19"/>
      <c r="CR450" s="19">
        <v>8</v>
      </c>
      <c r="CS450" s="19"/>
      <c r="CT450" s="40"/>
      <c r="CU450" s="19"/>
      <c r="CV450" s="19"/>
      <c r="CW450" s="19"/>
      <c r="CX450" s="19"/>
      <c r="CY450" s="19"/>
      <c r="CZ450" s="19"/>
      <c r="DA450" s="19"/>
      <c r="DB450" s="19"/>
      <c r="DC450" s="19"/>
      <c r="DD450" s="40"/>
      <c r="DE450" s="19"/>
      <c r="DF450" s="19"/>
      <c r="DG450" s="19"/>
      <c r="DH450" s="19"/>
      <c r="DI450" s="19"/>
      <c r="DJ450" s="19"/>
      <c r="DK450" s="19"/>
      <c r="DL450" s="19"/>
      <c r="DM450" s="40"/>
      <c r="DN450" s="19"/>
      <c r="DO450" s="19"/>
      <c r="DP450" s="19"/>
      <c r="DQ450" s="19"/>
      <c r="DR450" s="19"/>
      <c r="DS450" s="19"/>
      <c r="DT450" s="19"/>
      <c r="DU450" s="19"/>
      <c r="DV450" s="40"/>
      <c r="DW450" s="74">
        <f ca="1" t="shared" si="336"/>
        <v>2.68</v>
      </c>
      <c r="DX450" s="44">
        <f t="shared" si="326"/>
        <v>1</v>
      </c>
      <c r="DY450" s="44">
        <f ca="1" t="shared" si="327"/>
        <v>1.68</v>
      </c>
      <c r="DZ450" s="19">
        <f t="shared" si="328"/>
        <v>8</v>
      </c>
      <c r="EA450" s="19">
        <f t="shared" si="329"/>
        <v>8</v>
      </c>
      <c r="EB450" s="45">
        <f t="shared" si="330"/>
        <v>0</v>
      </c>
      <c r="EC450" s="46">
        <f t="shared" si="331"/>
        <v>0</v>
      </c>
      <c r="ED450" s="19">
        <f t="shared" si="332"/>
        <v>0</v>
      </c>
      <c r="EE450" s="19">
        <f t="shared" si="333"/>
        <v>0</v>
      </c>
      <c r="EF450" s="19">
        <f t="shared" si="334"/>
        <v>0</v>
      </c>
      <c r="EG450" s="19">
        <f t="shared" si="335"/>
        <v>0</v>
      </c>
    </row>
    <row r="451" customFormat="1" hidden="1" customHeight="1" spans="1:137">
      <c r="A451" s="32">
        <f t="shared" si="325"/>
        <v>449</v>
      </c>
      <c r="B451" s="31" t="s">
        <v>747</v>
      </c>
      <c r="C451" s="32" t="s">
        <v>52</v>
      </c>
      <c r="D451" s="33" t="s">
        <v>79</v>
      </c>
      <c r="E451" s="33" t="s">
        <v>731</v>
      </c>
      <c r="F451" s="33" t="s">
        <v>748</v>
      </c>
      <c r="G451" s="68">
        <v>45835</v>
      </c>
      <c r="H451" s="68">
        <v>45835</v>
      </c>
      <c r="I451" s="68">
        <v>45835</v>
      </c>
      <c r="J451" s="19"/>
      <c r="K451" s="19"/>
      <c r="L451" s="19"/>
      <c r="M451" s="73"/>
      <c r="N451" s="19"/>
      <c r="O451" s="38"/>
      <c r="P451" s="39"/>
      <c r="Q451" s="19"/>
      <c r="R451" s="19"/>
      <c r="S451" s="19"/>
      <c r="T451" s="19"/>
      <c r="U451" s="19"/>
      <c r="V451" s="19"/>
      <c r="W451" s="40"/>
      <c r="X451" s="19"/>
      <c r="Y451" s="39"/>
      <c r="Z451" s="19"/>
      <c r="AA451" s="19"/>
      <c r="AB451" s="19"/>
      <c r="AC451" s="19"/>
      <c r="AD451" s="19"/>
      <c r="AE451" s="19"/>
      <c r="AF451" s="40"/>
      <c r="AG451" s="41"/>
      <c r="AH451" s="41"/>
      <c r="AI451" s="41"/>
      <c r="AJ451" s="19"/>
      <c r="AK451" s="19"/>
      <c r="AL451" s="19"/>
      <c r="AM451" s="19"/>
      <c r="AN451" s="19"/>
      <c r="AO451" s="19"/>
      <c r="AP451" s="19"/>
      <c r="AQ451" s="19"/>
      <c r="AR451" s="40"/>
      <c r="AS451" s="19"/>
      <c r="AT451" s="19"/>
      <c r="AU451" s="19"/>
      <c r="AV451" s="19"/>
      <c r="AW451" s="19"/>
      <c r="AX451" s="19"/>
      <c r="AY451" s="19"/>
      <c r="AZ451" s="19"/>
      <c r="BA451" s="40"/>
      <c r="BB451" s="19"/>
      <c r="BC451" s="19"/>
      <c r="BD451" s="19"/>
      <c r="BE451" s="19"/>
      <c r="BF451" s="19"/>
      <c r="BG451" s="19"/>
      <c r="BH451" s="19"/>
      <c r="BI451" s="19"/>
      <c r="BJ451" s="40"/>
      <c r="BK451" s="19"/>
      <c r="BL451" s="19"/>
      <c r="BM451" s="19"/>
      <c r="BN451" s="19"/>
      <c r="BO451" s="19"/>
      <c r="BP451" s="19"/>
      <c r="BQ451" s="19"/>
      <c r="BR451" s="19"/>
      <c r="BS451" s="40"/>
      <c r="BT451" s="19"/>
      <c r="BU451" s="19"/>
      <c r="BV451" s="19"/>
      <c r="BW451" s="19"/>
      <c r="BX451" s="19"/>
      <c r="BY451" s="19"/>
      <c r="BZ451" s="19"/>
      <c r="CA451" s="19"/>
      <c r="CB451" s="40"/>
      <c r="CC451" s="19"/>
      <c r="CD451" s="19"/>
      <c r="CE451" s="19"/>
      <c r="CF451" s="19"/>
      <c r="CG451" s="19"/>
      <c r="CH451" s="19"/>
      <c r="CI451" s="19"/>
      <c r="CJ451" s="19"/>
      <c r="CK451" s="40"/>
      <c r="CL451" s="19"/>
      <c r="CM451" s="19"/>
      <c r="CN451" s="19"/>
      <c r="CO451" s="19"/>
      <c r="CP451" s="19"/>
      <c r="CQ451" s="19"/>
      <c r="CR451" s="19"/>
      <c r="CS451" s="19"/>
      <c r="CT451" s="40"/>
      <c r="CU451" s="19"/>
      <c r="CV451" s="19"/>
      <c r="CW451" s="19"/>
      <c r="CX451" s="19"/>
      <c r="CY451" s="19"/>
      <c r="CZ451" s="19"/>
      <c r="DA451" s="19"/>
      <c r="DB451" s="19"/>
      <c r="DC451" s="19"/>
      <c r="DD451" s="40"/>
      <c r="DE451" s="19"/>
      <c r="DF451" s="19"/>
      <c r="DG451" s="19"/>
      <c r="DH451" s="19"/>
      <c r="DI451" s="19"/>
      <c r="DJ451" s="19"/>
      <c r="DK451" s="19"/>
      <c r="DL451" s="19"/>
      <c r="DM451" s="40"/>
      <c r="DN451" s="19"/>
      <c r="DO451" s="19"/>
      <c r="DP451" s="19"/>
      <c r="DQ451" s="19"/>
      <c r="DR451" s="19"/>
      <c r="DS451" s="19"/>
      <c r="DT451" s="19"/>
      <c r="DU451" s="19"/>
      <c r="DV451" s="40"/>
      <c r="DW451" s="74">
        <v>0</v>
      </c>
      <c r="DX451" s="44">
        <f t="shared" si="326"/>
        <v>0</v>
      </c>
      <c r="DY451" s="44">
        <f t="shared" si="327"/>
        <v>0</v>
      </c>
      <c r="DZ451" s="19">
        <f t="shared" si="328"/>
        <v>0</v>
      </c>
      <c r="EA451" s="19">
        <f t="shared" si="329"/>
        <v>0</v>
      </c>
      <c r="EB451" s="45">
        <f t="shared" si="330"/>
        <v>0</v>
      </c>
      <c r="EC451" s="46">
        <f t="shared" si="331"/>
        <v>0</v>
      </c>
      <c r="ED451" s="19">
        <f t="shared" si="332"/>
        <v>0</v>
      </c>
      <c r="EE451" s="19">
        <f t="shared" si="333"/>
        <v>0</v>
      </c>
      <c r="EF451" s="19">
        <f t="shared" si="334"/>
        <v>0</v>
      </c>
      <c r="EG451" s="19">
        <f t="shared" si="335"/>
        <v>0</v>
      </c>
    </row>
    <row r="452" customFormat="1" hidden="1" customHeight="1" spans="1:137">
      <c r="A452" s="32">
        <f t="shared" si="325"/>
        <v>450</v>
      </c>
      <c r="B452" s="31" t="s">
        <v>749</v>
      </c>
      <c r="C452" s="32" t="s">
        <v>52</v>
      </c>
      <c r="D452" s="33" t="s">
        <v>149</v>
      </c>
      <c r="E452" s="33" t="s">
        <v>54</v>
      </c>
      <c r="F452" s="33" t="s">
        <v>208</v>
      </c>
      <c r="G452" s="68">
        <v>45839</v>
      </c>
      <c r="H452" s="68">
        <v>45839</v>
      </c>
      <c r="I452" s="68">
        <v>45839</v>
      </c>
      <c r="J452" s="19"/>
      <c r="K452" s="19"/>
      <c r="L452" s="19"/>
      <c r="M452" s="73"/>
      <c r="N452" s="19"/>
      <c r="O452" s="38"/>
      <c r="P452" s="39"/>
      <c r="Q452" s="19"/>
      <c r="R452" s="19"/>
      <c r="S452" s="19"/>
      <c r="T452" s="19"/>
      <c r="U452" s="19"/>
      <c r="V452" s="19"/>
      <c r="W452" s="40"/>
      <c r="X452" s="19"/>
      <c r="Y452" s="39"/>
      <c r="Z452" s="19"/>
      <c r="AA452" s="19"/>
      <c r="AB452" s="19"/>
      <c r="AC452" s="19"/>
      <c r="AD452" s="19"/>
      <c r="AE452" s="19"/>
      <c r="AF452" s="40"/>
      <c r="AG452" s="41"/>
      <c r="AH452" s="41"/>
      <c r="AI452" s="41"/>
      <c r="AJ452" s="19"/>
      <c r="AK452" s="19"/>
      <c r="AL452" s="19"/>
      <c r="AM452" s="19"/>
      <c r="AN452" s="19"/>
      <c r="AO452" s="19"/>
      <c r="AP452" s="19"/>
      <c r="AQ452" s="19"/>
      <c r="AR452" s="40"/>
      <c r="AS452" s="19"/>
      <c r="AT452" s="19"/>
      <c r="AU452" s="19"/>
      <c r="AV452" s="19"/>
      <c r="AW452" s="19"/>
      <c r="AX452" s="19"/>
      <c r="AY452" s="19"/>
      <c r="AZ452" s="19"/>
      <c r="BA452" s="40"/>
      <c r="BB452" s="19"/>
      <c r="BC452" s="19"/>
      <c r="BD452" s="19"/>
      <c r="BE452" s="19"/>
      <c r="BF452" s="19"/>
      <c r="BG452" s="19"/>
      <c r="BH452" s="19"/>
      <c r="BI452" s="19"/>
      <c r="BJ452" s="40"/>
      <c r="BK452" s="19"/>
      <c r="BL452" s="19"/>
      <c r="BM452" s="19"/>
      <c r="BN452" s="19"/>
      <c r="BO452" s="19"/>
      <c r="BP452" s="19"/>
      <c r="BQ452" s="19"/>
      <c r="BR452" s="19"/>
      <c r="BS452" s="40"/>
      <c r="BT452" s="19">
        <v>1.5</v>
      </c>
      <c r="BU452" s="19"/>
      <c r="BV452" s="19"/>
      <c r="BW452" s="19"/>
      <c r="BX452" s="19"/>
      <c r="BY452" s="19"/>
      <c r="BZ452" s="19"/>
      <c r="CA452" s="19"/>
      <c r="CB452" s="40"/>
      <c r="CC452" s="19"/>
      <c r="CD452" s="19"/>
      <c r="CE452" s="19"/>
      <c r="CF452" s="19"/>
      <c r="CG452" s="19"/>
      <c r="CH452" s="19"/>
      <c r="CI452" s="19"/>
      <c r="CJ452" s="19"/>
      <c r="CK452" s="40"/>
      <c r="CL452" s="19">
        <v>0.5</v>
      </c>
      <c r="CM452" s="19"/>
      <c r="CN452" s="19"/>
      <c r="CO452" s="19"/>
      <c r="CP452" s="19"/>
      <c r="CQ452" s="19"/>
      <c r="CR452" s="19"/>
      <c r="CS452" s="19"/>
      <c r="CT452" s="40"/>
      <c r="CU452" s="19"/>
      <c r="CV452" s="19" t="s">
        <v>194</v>
      </c>
      <c r="CW452" s="19" t="s">
        <v>70</v>
      </c>
      <c r="CX452" s="19"/>
      <c r="CY452" s="19"/>
      <c r="CZ452" s="19"/>
      <c r="DA452" s="19"/>
      <c r="DB452" s="19"/>
      <c r="DC452" s="19"/>
      <c r="DD452" s="40"/>
      <c r="DE452" s="19"/>
      <c r="DF452" s="19"/>
      <c r="DG452" s="19"/>
      <c r="DH452" s="19"/>
      <c r="DI452" s="19"/>
      <c r="DJ452" s="19"/>
      <c r="DK452" s="19"/>
      <c r="DL452" s="19"/>
      <c r="DM452" s="40"/>
      <c r="DN452" s="19"/>
      <c r="DO452" s="19"/>
      <c r="DP452" s="19"/>
      <c r="DQ452" s="19"/>
      <c r="DR452" s="19"/>
      <c r="DS452" s="19"/>
      <c r="DT452" s="19"/>
      <c r="DU452" s="19"/>
      <c r="DV452" s="40"/>
      <c r="DW452" s="69">
        <f ca="1">ROUND((TODAY()-I452)/365*5,2)*3</f>
        <v>7.74</v>
      </c>
      <c r="DX452" s="44">
        <f t="shared" si="326"/>
        <v>7.5</v>
      </c>
      <c r="DY452" s="44">
        <f ca="1" t="shared" si="327"/>
        <v>0.24</v>
      </c>
      <c r="DZ452" s="19">
        <f t="shared" si="328"/>
        <v>0</v>
      </c>
      <c r="EA452" s="19">
        <f t="shared" si="329"/>
        <v>0</v>
      </c>
      <c r="EB452" s="45">
        <f t="shared" si="330"/>
        <v>0</v>
      </c>
      <c r="EC452" s="46">
        <f t="shared" si="331"/>
        <v>0</v>
      </c>
      <c r="ED452" s="19">
        <f t="shared" si="332"/>
        <v>4</v>
      </c>
      <c r="EE452" s="19">
        <f t="shared" si="333"/>
        <v>0</v>
      </c>
      <c r="EF452" s="19">
        <f t="shared" si="334"/>
        <v>0</v>
      </c>
      <c r="EG452" s="19">
        <f t="shared" si="335"/>
        <v>0</v>
      </c>
    </row>
    <row r="453" customFormat="1" hidden="1" customHeight="1" spans="1:137">
      <c r="A453" s="32">
        <f t="shared" si="325"/>
        <v>451</v>
      </c>
      <c r="B453" s="31" t="s">
        <v>750</v>
      </c>
      <c r="C453" s="32" t="s">
        <v>52</v>
      </c>
      <c r="D453" s="33" t="s">
        <v>79</v>
      </c>
      <c r="E453" s="33" t="s">
        <v>589</v>
      </c>
      <c r="F453" s="33" t="s">
        <v>751</v>
      </c>
      <c r="G453" s="68">
        <v>45839</v>
      </c>
      <c r="H453" s="68">
        <v>45839</v>
      </c>
      <c r="I453" s="68">
        <v>45839</v>
      </c>
      <c r="J453" s="19"/>
      <c r="K453" s="19"/>
      <c r="L453" s="19"/>
      <c r="M453" s="73"/>
      <c r="N453" s="19"/>
      <c r="O453" s="38"/>
      <c r="P453" s="39"/>
      <c r="Q453" s="19"/>
      <c r="R453" s="19"/>
      <c r="S453" s="19"/>
      <c r="T453" s="19"/>
      <c r="U453" s="19"/>
      <c r="V453" s="19"/>
      <c r="W453" s="40"/>
      <c r="X453" s="19"/>
      <c r="Y453" s="39"/>
      <c r="Z453" s="19"/>
      <c r="AA453" s="19"/>
      <c r="AB453" s="19"/>
      <c r="AC453" s="19"/>
      <c r="AD453" s="19"/>
      <c r="AE453" s="19"/>
      <c r="AF453" s="40"/>
      <c r="AG453" s="41"/>
      <c r="AH453" s="41"/>
      <c r="AI453" s="41"/>
      <c r="AJ453" s="19"/>
      <c r="AK453" s="19"/>
      <c r="AL453" s="19"/>
      <c r="AM453" s="19"/>
      <c r="AN453" s="19"/>
      <c r="AO453" s="19"/>
      <c r="AP453" s="19"/>
      <c r="AQ453" s="19"/>
      <c r="AR453" s="40"/>
      <c r="AS453" s="19"/>
      <c r="AT453" s="19"/>
      <c r="AU453" s="19"/>
      <c r="AV453" s="19"/>
      <c r="AW453" s="19"/>
      <c r="AX453" s="19"/>
      <c r="AY453" s="19"/>
      <c r="AZ453" s="19"/>
      <c r="BA453" s="40"/>
      <c r="BB453" s="19"/>
      <c r="BC453" s="19"/>
      <c r="BD453" s="19"/>
      <c r="BE453" s="19"/>
      <c r="BF453" s="19"/>
      <c r="BG453" s="19"/>
      <c r="BH453" s="19"/>
      <c r="BI453" s="19"/>
      <c r="BJ453" s="40"/>
      <c r="BK453" s="19"/>
      <c r="BL453" s="19"/>
      <c r="BM453" s="19"/>
      <c r="BN453" s="19"/>
      <c r="BO453" s="19"/>
      <c r="BP453" s="19"/>
      <c r="BQ453" s="19"/>
      <c r="BR453" s="19"/>
      <c r="BS453" s="40"/>
      <c r="BT453" s="19"/>
      <c r="BU453" s="19"/>
      <c r="BV453" s="19"/>
      <c r="BW453" s="19"/>
      <c r="BX453" s="19"/>
      <c r="BY453" s="19"/>
      <c r="BZ453" s="19"/>
      <c r="CA453" s="19"/>
      <c r="CB453" s="40"/>
      <c r="CC453" s="19"/>
      <c r="CD453" s="19"/>
      <c r="CE453" s="19"/>
      <c r="CF453" s="19"/>
      <c r="CG453" s="19"/>
      <c r="CH453" s="19"/>
      <c r="CI453" s="19"/>
      <c r="CJ453" s="19"/>
      <c r="CK453" s="40"/>
      <c r="CL453" s="19"/>
      <c r="CM453" s="19"/>
      <c r="CN453" s="19"/>
      <c r="CO453" s="19"/>
      <c r="CP453" s="19"/>
      <c r="CQ453" s="19"/>
      <c r="CR453" s="19"/>
      <c r="CS453" s="19"/>
      <c r="CT453" s="40"/>
      <c r="CU453" s="19"/>
      <c r="CV453" s="19"/>
      <c r="CW453" s="19"/>
      <c r="CX453" s="19"/>
      <c r="CY453" s="19"/>
      <c r="CZ453" s="19"/>
      <c r="DA453" s="19"/>
      <c r="DB453" s="19"/>
      <c r="DC453" s="19"/>
      <c r="DD453" s="40"/>
      <c r="DE453" s="19">
        <v>2.5</v>
      </c>
      <c r="DF453" s="19">
        <v>20</v>
      </c>
      <c r="DG453" s="19"/>
      <c r="DH453" s="19"/>
      <c r="DI453" s="19"/>
      <c r="DJ453" s="19"/>
      <c r="DK453" s="19"/>
      <c r="DL453" s="19"/>
      <c r="DM453" s="40"/>
      <c r="DN453" s="19"/>
      <c r="DO453" s="19"/>
      <c r="DP453" s="19"/>
      <c r="DQ453" s="19"/>
      <c r="DR453" s="19"/>
      <c r="DS453" s="19"/>
      <c r="DT453" s="19"/>
      <c r="DU453" s="19"/>
      <c r="DV453" s="40"/>
      <c r="DW453" s="74">
        <f ca="1" t="shared" si="336"/>
        <v>2.58</v>
      </c>
      <c r="DX453" s="44">
        <f t="shared" si="326"/>
        <v>2.5</v>
      </c>
      <c r="DY453" s="44">
        <f ca="1" t="shared" si="327"/>
        <v>0.0800000000000001</v>
      </c>
      <c r="DZ453" s="19">
        <f t="shared" si="328"/>
        <v>0</v>
      </c>
      <c r="EA453" s="19">
        <f t="shared" si="329"/>
        <v>0</v>
      </c>
      <c r="EB453" s="45">
        <f t="shared" si="330"/>
        <v>0</v>
      </c>
      <c r="EC453" s="46">
        <f t="shared" si="331"/>
        <v>0</v>
      </c>
      <c r="ED453" s="19">
        <f t="shared" si="332"/>
        <v>20</v>
      </c>
      <c r="EE453" s="19">
        <f t="shared" si="333"/>
        <v>0</v>
      </c>
      <c r="EF453" s="19">
        <f t="shared" si="334"/>
        <v>0</v>
      </c>
      <c r="EG453" s="19">
        <f t="shared" si="335"/>
        <v>0</v>
      </c>
    </row>
    <row r="454" customFormat="1" hidden="1" customHeight="1" spans="1:137">
      <c r="A454" s="32">
        <f t="shared" si="325"/>
        <v>452</v>
      </c>
      <c r="B454" s="31" t="s">
        <v>752</v>
      </c>
      <c r="C454" s="32" t="s">
        <v>52</v>
      </c>
      <c r="D454" s="33" t="s">
        <v>119</v>
      </c>
      <c r="E454" s="33" t="s">
        <v>192</v>
      </c>
      <c r="F454" s="33" t="s">
        <v>160</v>
      </c>
      <c r="G454" s="68">
        <v>45839</v>
      </c>
      <c r="H454" s="68">
        <v>45839</v>
      </c>
      <c r="I454" s="68">
        <v>45839</v>
      </c>
      <c r="J454" s="19"/>
      <c r="K454" s="19"/>
      <c r="L454" s="19"/>
      <c r="M454" s="73"/>
      <c r="N454" s="19"/>
      <c r="O454" s="38"/>
      <c r="P454" s="39"/>
      <c r="Q454" s="19"/>
      <c r="R454" s="19"/>
      <c r="S454" s="19"/>
      <c r="T454" s="19"/>
      <c r="U454" s="19"/>
      <c r="V454" s="19"/>
      <c r="W454" s="40"/>
      <c r="X454" s="19"/>
      <c r="Y454" s="39"/>
      <c r="Z454" s="19"/>
      <c r="AA454" s="19"/>
      <c r="AB454" s="19"/>
      <c r="AC454" s="19"/>
      <c r="AD454" s="19"/>
      <c r="AE454" s="19"/>
      <c r="AF454" s="40"/>
      <c r="AG454" s="41"/>
      <c r="AH454" s="41"/>
      <c r="AI454" s="41"/>
      <c r="AJ454" s="19"/>
      <c r="AK454" s="19"/>
      <c r="AL454" s="19"/>
      <c r="AM454" s="19"/>
      <c r="AN454" s="19"/>
      <c r="AO454" s="19"/>
      <c r="AP454" s="19"/>
      <c r="AQ454" s="19"/>
      <c r="AR454" s="40"/>
      <c r="AS454" s="19"/>
      <c r="AT454" s="19"/>
      <c r="AU454" s="19"/>
      <c r="AV454" s="19"/>
      <c r="AW454" s="19"/>
      <c r="AX454" s="19"/>
      <c r="AY454" s="19"/>
      <c r="AZ454" s="19"/>
      <c r="BA454" s="40"/>
      <c r="BB454" s="19"/>
      <c r="BC454" s="19"/>
      <c r="BD454" s="19"/>
      <c r="BE454" s="19"/>
      <c r="BF454" s="19"/>
      <c r="BG454" s="19"/>
      <c r="BH454" s="19"/>
      <c r="BI454" s="19"/>
      <c r="BJ454" s="40"/>
      <c r="BK454" s="19"/>
      <c r="BL454" s="19"/>
      <c r="BM454" s="19"/>
      <c r="BN454" s="19"/>
      <c r="BO454" s="19"/>
      <c r="BP454" s="19"/>
      <c r="BQ454" s="19"/>
      <c r="BR454" s="19"/>
      <c r="BS454" s="40"/>
      <c r="BT454" s="19"/>
      <c r="BU454" s="19"/>
      <c r="BV454" s="19"/>
      <c r="BW454" s="19"/>
      <c r="BX454" s="19"/>
      <c r="BY454" s="19"/>
      <c r="BZ454" s="19"/>
      <c r="CA454" s="19"/>
      <c r="CB454" s="40"/>
      <c r="CC454" s="19"/>
      <c r="CD454" s="19"/>
      <c r="CE454" s="19"/>
      <c r="CF454" s="19"/>
      <c r="CG454" s="19"/>
      <c r="CH454" s="19"/>
      <c r="CI454" s="19"/>
      <c r="CJ454" s="19"/>
      <c r="CK454" s="40"/>
      <c r="CL454" s="19">
        <v>2</v>
      </c>
      <c r="CM454" s="19"/>
      <c r="CN454" s="19"/>
      <c r="CO454" s="19"/>
      <c r="CP454" s="19">
        <v>8</v>
      </c>
      <c r="CQ454" s="19"/>
      <c r="CR454" s="19">
        <v>8</v>
      </c>
      <c r="CS454" s="19"/>
      <c r="CT454" s="40"/>
      <c r="CU454" s="19"/>
      <c r="CV454" s="19"/>
      <c r="CW454" s="19"/>
      <c r="CX454" s="19"/>
      <c r="CY454" s="19"/>
      <c r="CZ454" s="19"/>
      <c r="DA454" s="19"/>
      <c r="DB454" s="19">
        <v>16</v>
      </c>
      <c r="DC454" s="19"/>
      <c r="DD454" s="40"/>
      <c r="DE454" s="19">
        <v>0.5</v>
      </c>
      <c r="DF454" s="19"/>
      <c r="DG454" s="19"/>
      <c r="DH454" s="19"/>
      <c r="DI454" s="19">
        <v>9.5</v>
      </c>
      <c r="DJ454" s="19"/>
      <c r="DK454" s="19">
        <v>32</v>
      </c>
      <c r="DL454" s="19"/>
      <c r="DM454" s="40"/>
      <c r="DN454" s="19"/>
      <c r="DO454" s="19"/>
      <c r="DP454" s="19"/>
      <c r="DQ454" s="19"/>
      <c r="DR454" s="19">
        <v>4</v>
      </c>
      <c r="DS454" s="19">
        <v>24</v>
      </c>
      <c r="DT454" s="19">
        <v>8</v>
      </c>
      <c r="DU454" s="19"/>
      <c r="DV454" s="40"/>
      <c r="DW454" s="74">
        <f ca="1" t="shared" si="336"/>
        <v>2.58</v>
      </c>
      <c r="DX454" s="44">
        <f t="shared" si="326"/>
        <v>2.5</v>
      </c>
      <c r="DY454" s="44">
        <f ca="1" t="shared" si="327"/>
        <v>0.0800000000000001</v>
      </c>
      <c r="DZ454" s="19">
        <f t="shared" si="328"/>
        <v>88</v>
      </c>
      <c r="EA454" s="19">
        <f t="shared" si="329"/>
        <v>21.5</v>
      </c>
      <c r="EB454" s="45">
        <f t="shared" si="330"/>
        <v>42.5</v>
      </c>
      <c r="EC454" s="46">
        <f t="shared" si="331"/>
        <v>24</v>
      </c>
      <c r="ED454" s="19">
        <f t="shared" si="332"/>
        <v>0</v>
      </c>
      <c r="EE454" s="19">
        <f t="shared" si="333"/>
        <v>0</v>
      </c>
      <c r="EF454" s="19">
        <f t="shared" si="334"/>
        <v>0</v>
      </c>
      <c r="EG454" s="19">
        <f t="shared" si="335"/>
        <v>0</v>
      </c>
    </row>
    <row r="455" customFormat="1" customHeight="1" spans="1:137">
      <c r="A455" s="32">
        <f t="shared" si="325"/>
        <v>453</v>
      </c>
      <c r="B455" s="31" t="s">
        <v>753</v>
      </c>
      <c r="C455" s="32" t="s">
        <v>286</v>
      </c>
      <c r="D455" s="33" t="s">
        <v>79</v>
      </c>
      <c r="E455" s="33" t="s">
        <v>542</v>
      </c>
      <c r="F455" s="33" t="s">
        <v>546</v>
      </c>
      <c r="G455" s="68">
        <v>45839</v>
      </c>
      <c r="H455" s="68">
        <v>45839</v>
      </c>
      <c r="I455" s="68">
        <v>45839</v>
      </c>
      <c r="J455" s="19"/>
      <c r="K455" s="19"/>
      <c r="L455" s="19"/>
      <c r="M455" s="73"/>
      <c r="N455" s="19"/>
      <c r="O455" s="38"/>
      <c r="P455" s="39"/>
      <c r="Q455" s="19"/>
      <c r="R455" s="19"/>
      <c r="S455" s="19"/>
      <c r="T455" s="19"/>
      <c r="U455" s="19"/>
      <c r="V455" s="19"/>
      <c r="W455" s="40"/>
      <c r="X455" s="19"/>
      <c r="Y455" s="39"/>
      <c r="Z455" s="19"/>
      <c r="AA455" s="19"/>
      <c r="AB455" s="19"/>
      <c r="AC455" s="19"/>
      <c r="AD455" s="19"/>
      <c r="AE455" s="19"/>
      <c r="AF455" s="40"/>
      <c r="AG455" s="41"/>
      <c r="AH455" s="41"/>
      <c r="AI455" s="41"/>
      <c r="AJ455" s="19"/>
      <c r="AK455" s="19"/>
      <c r="AL455" s="19"/>
      <c r="AM455" s="19"/>
      <c r="AN455" s="19"/>
      <c r="AO455" s="19"/>
      <c r="AP455" s="19"/>
      <c r="AQ455" s="19"/>
      <c r="AR455" s="40"/>
      <c r="AS455" s="19"/>
      <c r="AT455" s="19"/>
      <c r="AU455" s="19"/>
      <c r="AV455" s="19"/>
      <c r="AW455" s="19"/>
      <c r="AX455" s="19"/>
      <c r="AY455" s="19"/>
      <c r="AZ455" s="19"/>
      <c r="BA455" s="40"/>
      <c r="BB455" s="19"/>
      <c r="BC455" s="19"/>
      <c r="BD455" s="19"/>
      <c r="BE455" s="19"/>
      <c r="BF455" s="19"/>
      <c r="BG455" s="19"/>
      <c r="BH455" s="19"/>
      <c r="BI455" s="19"/>
      <c r="BJ455" s="40"/>
      <c r="BK455" s="19"/>
      <c r="BL455" s="19"/>
      <c r="BM455" s="19"/>
      <c r="BN455" s="19"/>
      <c r="BO455" s="19"/>
      <c r="BP455" s="19"/>
      <c r="BQ455" s="19"/>
      <c r="BR455" s="19"/>
      <c r="BS455" s="40"/>
      <c r="BT455" s="19"/>
      <c r="BU455" s="19"/>
      <c r="BV455" s="19"/>
      <c r="BW455" s="19"/>
      <c r="BX455" s="19"/>
      <c r="BY455" s="19"/>
      <c r="BZ455" s="19"/>
      <c r="CA455" s="19"/>
      <c r="CB455" s="40"/>
      <c r="CC455" s="19"/>
      <c r="CD455" s="19">
        <v>1</v>
      </c>
      <c r="CE455" s="19"/>
      <c r="CF455" s="19"/>
      <c r="CG455" s="19">
        <v>5</v>
      </c>
      <c r="CH455" s="19"/>
      <c r="CI455" s="19">
        <v>11</v>
      </c>
      <c r="CJ455" s="19"/>
      <c r="CK455" s="40"/>
      <c r="CL455" s="19"/>
      <c r="CM455" s="19"/>
      <c r="CN455" s="19"/>
      <c r="CO455" s="19"/>
      <c r="CP455" s="19">
        <v>3.5</v>
      </c>
      <c r="CQ455" s="19"/>
      <c r="CR455" s="19">
        <v>4</v>
      </c>
      <c r="CS455" s="19"/>
      <c r="CT455" s="40"/>
      <c r="CU455" s="19"/>
      <c r="CV455" s="19"/>
      <c r="CW455" s="19"/>
      <c r="CX455" s="19"/>
      <c r="CY455" s="19"/>
      <c r="CZ455" s="19" t="s">
        <v>66</v>
      </c>
      <c r="DA455" s="19"/>
      <c r="DB455" s="19">
        <v>4</v>
      </c>
      <c r="DC455" s="19"/>
      <c r="DD455" s="40"/>
      <c r="DE455" s="19"/>
      <c r="DF455" s="19"/>
      <c r="DG455" s="19"/>
      <c r="DH455" s="19"/>
      <c r="DI455" s="19">
        <v>1</v>
      </c>
      <c r="DJ455" s="19"/>
      <c r="DK455" s="19">
        <v>4</v>
      </c>
      <c r="DL455" s="19"/>
      <c r="DM455" s="40"/>
      <c r="DN455" s="19"/>
      <c r="DO455" s="19"/>
      <c r="DP455" s="19"/>
      <c r="DQ455" s="19"/>
      <c r="DR455" s="19">
        <v>3</v>
      </c>
      <c r="DS455" s="19"/>
      <c r="DT455" s="19"/>
      <c r="DU455" s="19"/>
      <c r="DV455" s="40"/>
      <c r="DW455" s="74">
        <f ca="1" t="shared" si="336"/>
        <v>2.58</v>
      </c>
      <c r="DX455" s="44">
        <f t="shared" si="326"/>
        <v>0</v>
      </c>
      <c r="DY455" s="44">
        <f ca="1" t="shared" si="327"/>
        <v>2.58</v>
      </c>
      <c r="DZ455" s="19">
        <f t="shared" si="328"/>
        <v>23</v>
      </c>
      <c r="EA455" s="19">
        <f t="shared" si="329"/>
        <v>15</v>
      </c>
      <c r="EB455" s="45">
        <f t="shared" si="330"/>
        <v>8</v>
      </c>
      <c r="EC455" s="46">
        <f t="shared" si="331"/>
        <v>0</v>
      </c>
      <c r="ED455" s="19">
        <f t="shared" si="332"/>
        <v>1</v>
      </c>
      <c r="EE455" s="19">
        <f t="shared" si="333"/>
        <v>0</v>
      </c>
      <c r="EF455" s="19">
        <f t="shared" si="334"/>
        <v>0</v>
      </c>
      <c r="EG455" s="19">
        <f t="shared" si="335"/>
        <v>0</v>
      </c>
    </row>
    <row r="456" customFormat="1" customHeight="1" spans="1:137">
      <c r="A456" s="32">
        <f t="shared" si="325"/>
        <v>454</v>
      </c>
      <c r="B456" s="31" t="s">
        <v>754</v>
      </c>
      <c r="C456" s="32" t="s">
        <v>286</v>
      </c>
      <c r="D456" s="33" t="s">
        <v>289</v>
      </c>
      <c r="E456" s="33" t="s">
        <v>290</v>
      </c>
      <c r="F456" s="33" t="s">
        <v>755</v>
      </c>
      <c r="G456" s="68">
        <v>45839</v>
      </c>
      <c r="H456" s="68">
        <v>45839</v>
      </c>
      <c r="I456" s="68">
        <v>45839</v>
      </c>
      <c r="J456" s="19"/>
      <c r="K456" s="19"/>
      <c r="L456" s="19"/>
      <c r="M456" s="73"/>
      <c r="N456" s="19"/>
      <c r="O456" s="38"/>
      <c r="P456" s="39"/>
      <c r="Q456" s="19"/>
      <c r="R456" s="19"/>
      <c r="S456" s="19"/>
      <c r="T456" s="19"/>
      <c r="U456" s="19"/>
      <c r="V456" s="19"/>
      <c r="W456" s="40"/>
      <c r="X456" s="19"/>
      <c r="Y456" s="39"/>
      <c r="Z456" s="19"/>
      <c r="AA456" s="19"/>
      <c r="AB456" s="19"/>
      <c r="AC456" s="19"/>
      <c r="AD456" s="19"/>
      <c r="AE456" s="19"/>
      <c r="AF456" s="40"/>
      <c r="AG456" s="41"/>
      <c r="AH456" s="41"/>
      <c r="AI456" s="41"/>
      <c r="AJ456" s="19"/>
      <c r="AK456" s="19"/>
      <c r="AL456" s="19"/>
      <c r="AM456" s="19"/>
      <c r="AN456" s="19"/>
      <c r="AO456" s="19"/>
      <c r="AP456" s="19"/>
      <c r="AQ456" s="19"/>
      <c r="AR456" s="40"/>
      <c r="AS456" s="19"/>
      <c r="AT456" s="19"/>
      <c r="AU456" s="19"/>
      <c r="AV456" s="19"/>
      <c r="AW456" s="19"/>
      <c r="AX456" s="19"/>
      <c r="AY456" s="19"/>
      <c r="AZ456" s="19"/>
      <c r="BA456" s="40"/>
      <c r="BB456" s="19"/>
      <c r="BC456" s="19"/>
      <c r="BD456" s="19"/>
      <c r="BE456" s="19"/>
      <c r="BF456" s="19"/>
      <c r="BG456" s="19"/>
      <c r="BH456" s="19"/>
      <c r="BI456" s="19"/>
      <c r="BJ456" s="40"/>
      <c r="BK456" s="19"/>
      <c r="BL456" s="19"/>
      <c r="BM456" s="19"/>
      <c r="BN456" s="19"/>
      <c r="BO456" s="19"/>
      <c r="BP456" s="19"/>
      <c r="BQ456" s="19"/>
      <c r="BR456" s="19"/>
      <c r="BS456" s="40"/>
      <c r="BT456" s="19"/>
      <c r="BU456" s="19"/>
      <c r="BV456" s="19"/>
      <c r="BW456" s="19"/>
      <c r="BX456" s="19"/>
      <c r="BY456" s="19"/>
      <c r="BZ456" s="19"/>
      <c r="CA456" s="19"/>
      <c r="CB456" s="40"/>
      <c r="CC456" s="19"/>
      <c r="CD456" s="19"/>
      <c r="CE456" s="19"/>
      <c r="CF456" s="19"/>
      <c r="CG456" s="19"/>
      <c r="CH456" s="19"/>
      <c r="CI456" s="19"/>
      <c r="CJ456" s="19"/>
      <c r="CK456" s="40"/>
      <c r="CL456" s="19"/>
      <c r="CM456" s="19"/>
      <c r="CN456" s="19"/>
      <c r="CO456" s="19"/>
      <c r="CP456" s="19"/>
      <c r="CQ456" s="19"/>
      <c r="CR456" s="19"/>
      <c r="CS456" s="19"/>
      <c r="CT456" s="40"/>
      <c r="CU456" s="19"/>
      <c r="CV456" s="19"/>
      <c r="CW456" s="19"/>
      <c r="CX456" s="19"/>
      <c r="CY456" s="19"/>
      <c r="CZ456" s="19"/>
      <c r="DA456" s="19"/>
      <c r="DB456" s="19"/>
      <c r="DC456" s="19"/>
      <c r="DD456" s="40"/>
      <c r="DE456" s="19"/>
      <c r="DF456" s="19"/>
      <c r="DG456" s="19"/>
      <c r="DH456" s="19"/>
      <c r="DI456" s="19"/>
      <c r="DJ456" s="19"/>
      <c r="DK456" s="19">
        <v>8</v>
      </c>
      <c r="DL456" s="19"/>
      <c r="DM456" s="40"/>
      <c r="DN456" s="19"/>
      <c r="DO456" s="19"/>
      <c r="DP456" s="19"/>
      <c r="DQ456" s="19"/>
      <c r="DR456" s="19">
        <v>8</v>
      </c>
      <c r="DS456" s="19"/>
      <c r="DT456" s="19">
        <v>8</v>
      </c>
      <c r="DU456" s="19"/>
      <c r="DV456" s="40"/>
      <c r="DW456" s="74">
        <v>0</v>
      </c>
      <c r="DX456" s="44">
        <f t="shared" si="326"/>
        <v>0</v>
      </c>
      <c r="DY456" s="44">
        <f t="shared" si="327"/>
        <v>0</v>
      </c>
      <c r="DZ456" s="19">
        <f t="shared" si="328"/>
        <v>16</v>
      </c>
      <c r="EA456" s="19">
        <f t="shared" si="329"/>
        <v>8</v>
      </c>
      <c r="EB456" s="45">
        <f t="shared" si="330"/>
        <v>8</v>
      </c>
      <c r="EC456" s="46">
        <f t="shared" si="331"/>
        <v>0</v>
      </c>
      <c r="ED456" s="19">
        <f t="shared" si="332"/>
        <v>0</v>
      </c>
      <c r="EE456" s="19">
        <f t="shared" si="333"/>
        <v>0</v>
      </c>
      <c r="EF456" s="19">
        <f t="shared" si="334"/>
        <v>0</v>
      </c>
      <c r="EG456" s="19">
        <f t="shared" si="335"/>
        <v>0</v>
      </c>
    </row>
    <row r="457" customFormat="1" hidden="1" customHeight="1" spans="1:137">
      <c r="A457" s="32">
        <f t="shared" si="325"/>
        <v>455</v>
      </c>
      <c r="B457" s="31" t="s">
        <v>756</v>
      </c>
      <c r="C457" s="32" t="s">
        <v>351</v>
      </c>
      <c r="D457" s="33" t="s">
        <v>371</v>
      </c>
      <c r="E457" s="33" t="s">
        <v>374</v>
      </c>
      <c r="F457" s="33" t="s">
        <v>315</v>
      </c>
      <c r="G457" s="68">
        <v>45839</v>
      </c>
      <c r="H457" s="68">
        <v>45839</v>
      </c>
      <c r="I457" s="68">
        <v>45839</v>
      </c>
      <c r="J457" s="19"/>
      <c r="K457" s="19"/>
      <c r="L457" s="19"/>
      <c r="M457" s="73"/>
      <c r="N457" s="19"/>
      <c r="O457" s="38"/>
      <c r="P457" s="39"/>
      <c r="Q457" s="19"/>
      <c r="R457" s="19"/>
      <c r="S457" s="19"/>
      <c r="T457" s="19"/>
      <c r="U457" s="19"/>
      <c r="V457" s="19"/>
      <c r="W457" s="40"/>
      <c r="X457" s="19"/>
      <c r="Y457" s="39"/>
      <c r="Z457" s="19"/>
      <c r="AA457" s="19"/>
      <c r="AB457" s="19"/>
      <c r="AC457" s="19"/>
      <c r="AD457" s="19"/>
      <c r="AE457" s="19"/>
      <c r="AF457" s="40"/>
      <c r="AG457" s="41"/>
      <c r="AH457" s="41"/>
      <c r="AI457" s="41"/>
      <c r="AJ457" s="19"/>
      <c r="AK457" s="19"/>
      <c r="AL457" s="19"/>
      <c r="AM457" s="19"/>
      <c r="AN457" s="19"/>
      <c r="AO457" s="19"/>
      <c r="AP457" s="19"/>
      <c r="AQ457" s="19"/>
      <c r="AR457" s="40"/>
      <c r="AS457" s="19"/>
      <c r="AT457" s="19"/>
      <c r="AU457" s="19"/>
      <c r="AV457" s="19"/>
      <c r="AW457" s="19"/>
      <c r="AX457" s="19"/>
      <c r="AY457" s="19"/>
      <c r="AZ457" s="19"/>
      <c r="BA457" s="40"/>
      <c r="BB457" s="19"/>
      <c r="BC457" s="19"/>
      <c r="BD457" s="19"/>
      <c r="BE457" s="19"/>
      <c r="BF457" s="19"/>
      <c r="BG457" s="19"/>
      <c r="BH457" s="19"/>
      <c r="BI457" s="19"/>
      <c r="BJ457" s="40"/>
      <c r="BK457" s="19"/>
      <c r="BL457" s="19"/>
      <c r="BM457" s="19"/>
      <c r="BN457" s="19"/>
      <c r="BO457" s="19"/>
      <c r="BP457" s="19"/>
      <c r="BQ457" s="19"/>
      <c r="BR457" s="19"/>
      <c r="BS457" s="40"/>
      <c r="BT457" s="19"/>
      <c r="BU457" s="19"/>
      <c r="BV457" s="19"/>
      <c r="BW457" s="19"/>
      <c r="BX457" s="19"/>
      <c r="BY457" s="19"/>
      <c r="BZ457" s="19"/>
      <c r="CA457" s="19"/>
      <c r="CB457" s="40"/>
      <c r="CC457" s="19"/>
      <c r="CD457" s="19"/>
      <c r="CE457" s="19"/>
      <c r="CF457" s="19"/>
      <c r="CG457" s="19"/>
      <c r="CH457" s="19"/>
      <c r="CI457" s="19"/>
      <c r="CJ457" s="19"/>
      <c r="CK457" s="40"/>
      <c r="CL457" s="19">
        <v>1</v>
      </c>
      <c r="CM457" s="19"/>
      <c r="CN457" s="19"/>
      <c r="CO457" s="19"/>
      <c r="CP457" s="19">
        <v>8</v>
      </c>
      <c r="CQ457" s="19"/>
      <c r="CR457" s="19">
        <v>8</v>
      </c>
      <c r="CS457" s="19"/>
      <c r="CT457" s="40"/>
      <c r="CU457" s="19"/>
      <c r="CV457" s="19"/>
      <c r="CW457" s="19"/>
      <c r="CX457" s="19"/>
      <c r="CY457" s="19"/>
      <c r="CZ457" s="19"/>
      <c r="DA457" s="19"/>
      <c r="DB457" s="19"/>
      <c r="DC457" s="19"/>
      <c r="DD457" s="40"/>
      <c r="DE457" s="19"/>
      <c r="DF457" s="19"/>
      <c r="DG457" s="19"/>
      <c r="DH457" s="19"/>
      <c r="DI457" s="19"/>
      <c r="DJ457" s="19"/>
      <c r="DK457" s="19"/>
      <c r="DL457" s="19"/>
      <c r="DM457" s="40"/>
      <c r="DN457" s="19"/>
      <c r="DO457" s="19"/>
      <c r="DP457" s="19">
        <v>1</v>
      </c>
      <c r="DQ457" s="19"/>
      <c r="DR457" s="19"/>
      <c r="DS457" s="19"/>
      <c r="DT457" s="19"/>
      <c r="DU457" s="19"/>
      <c r="DV457" s="40"/>
      <c r="DW457" s="74">
        <f ca="1">ROUND((TODAY()-I457)/365*5,2)</f>
        <v>2.58</v>
      </c>
      <c r="DX457" s="44">
        <f t="shared" si="326"/>
        <v>1</v>
      </c>
      <c r="DY457" s="44">
        <f ca="1" t="shared" si="327"/>
        <v>1.58</v>
      </c>
      <c r="DZ457" s="19">
        <f t="shared" si="328"/>
        <v>8</v>
      </c>
      <c r="EA457" s="19">
        <f t="shared" si="329"/>
        <v>8</v>
      </c>
      <c r="EB457" s="45">
        <f t="shared" si="330"/>
        <v>0</v>
      </c>
      <c r="EC457" s="46">
        <f t="shared" si="331"/>
        <v>0</v>
      </c>
      <c r="ED457" s="19">
        <f t="shared" si="332"/>
        <v>0</v>
      </c>
      <c r="EE457" s="19">
        <f t="shared" si="333"/>
        <v>1</v>
      </c>
      <c r="EF457" s="19">
        <f t="shared" si="334"/>
        <v>0</v>
      </c>
      <c r="EG457" s="19">
        <f t="shared" si="335"/>
        <v>0</v>
      </c>
    </row>
    <row r="458" customFormat="1" hidden="1" customHeight="1" spans="1:137">
      <c r="A458" s="32">
        <f t="shared" si="325"/>
        <v>456</v>
      </c>
      <c r="B458" s="31" t="s">
        <v>757</v>
      </c>
      <c r="C458" s="32" t="s">
        <v>386</v>
      </c>
      <c r="D458" s="33" t="s">
        <v>387</v>
      </c>
      <c r="E458" s="33" t="s">
        <v>448</v>
      </c>
      <c r="F458" s="33" t="s">
        <v>315</v>
      </c>
      <c r="G458" s="68">
        <v>45839</v>
      </c>
      <c r="H458" s="68">
        <v>45839</v>
      </c>
      <c r="I458" s="68">
        <v>45839</v>
      </c>
      <c r="J458" s="19"/>
      <c r="K458" s="19"/>
      <c r="L458" s="19"/>
      <c r="M458" s="73"/>
      <c r="N458" s="19"/>
      <c r="O458" s="38"/>
      <c r="P458" s="39"/>
      <c r="Q458" s="19"/>
      <c r="R458" s="19"/>
      <c r="S458" s="19"/>
      <c r="T458" s="19"/>
      <c r="U458" s="19"/>
      <c r="V458" s="19"/>
      <c r="W458" s="40"/>
      <c r="X458" s="19"/>
      <c r="Y458" s="39"/>
      <c r="Z458" s="19"/>
      <c r="AA458" s="19"/>
      <c r="AB458" s="19"/>
      <c r="AC458" s="19"/>
      <c r="AD458" s="19"/>
      <c r="AE458" s="19"/>
      <c r="AF458" s="40"/>
      <c r="AG458" s="41"/>
      <c r="AH458" s="41"/>
      <c r="AI458" s="41"/>
      <c r="AJ458" s="19"/>
      <c r="AK458" s="19"/>
      <c r="AL458" s="19"/>
      <c r="AM458" s="19"/>
      <c r="AN458" s="19"/>
      <c r="AO458" s="19"/>
      <c r="AP458" s="19"/>
      <c r="AQ458" s="19"/>
      <c r="AR458" s="40"/>
      <c r="AS458" s="19"/>
      <c r="AT458" s="19"/>
      <c r="AU458" s="19"/>
      <c r="AV458" s="19"/>
      <c r="AW458" s="19"/>
      <c r="AX458" s="19"/>
      <c r="AY458" s="19"/>
      <c r="AZ458" s="19"/>
      <c r="BA458" s="40"/>
      <c r="BB458" s="19"/>
      <c r="BC458" s="19"/>
      <c r="BD458" s="19"/>
      <c r="BE458" s="19"/>
      <c r="BF458" s="19"/>
      <c r="BG458" s="19"/>
      <c r="BH458" s="19"/>
      <c r="BI458" s="19"/>
      <c r="BJ458" s="40"/>
      <c r="BK458" s="19"/>
      <c r="BL458" s="19"/>
      <c r="BM458" s="19"/>
      <c r="BN458" s="19"/>
      <c r="BO458" s="19"/>
      <c r="BP458" s="19"/>
      <c r="BQ458" s="19"/>
      <c r="BR458" s="19"/>
      <c r="BS458" s="40"/>
      <c r="BT458" s="19"/>
      <c r="BU458" s="19"/>
      <c r="BV458" s="19"/>
      <c r="BW458" s="19"/>
      <c r="BX458" s="19"/>
      <c r="BY458" s="19"/>
      <c r="BZ458" s="19"/>
      <c r="CA458" s="19"/>
      <c r="CB458" s="40"/>
      <c r="CC458" s="19"/>
      <c r="CD458" s="19"/>
      <c r="CE458" s="19"/>
      <c r="CF458" s="19"/>
      <c r="CG458" s="19"/>
      <c r="CH458" s="19"/>
      <c r="CI458" s="19"/>
      <c r="CJ458" s="19"/>
      <c r="CK458" s="40"/>
      <c r="CL458" s="19"/>
      <c r="CM458" s="19"/>
      <c r="CN458" s="19"/>
      <c r="CO458" s="19"/>
      <c r="CP458" s="19"/>
      <c r="CQ458" s="19"/>
      <c r="CR458" s="19"/>
      <c r="CS458" s="19"/>
      <c r="CT458" s="40"/>
      <c r="CU458" s="19"/>
      <c r="CV458" s="19"/>
      <c r="CW458" s="19"/>
      <c r="CX458" s="19"/>
      <c r="CY458" s="19"/>
      <c r="CZ458" s="19"/>
      <c r="DA458" s="19"/>
      <c r="DB458" s="19"/>
      <c r="DC458" s="19"/>
      <c r="DD458" s="40"/>
      <c r="DE458" s="19"/>
      <c r="DF458" s="19"/>
      <c r="DG458" s="19"/>
      <c r="DH458" s="19"/>
      <c r="DI458" s="19"/>
      <c r="DJ458" s="19"/>
      <c r="DK458" s="19"/>
      <c r="DL458" s="19"/>
      <c r="DM458" s="40"/>
      <c r="DN458" s="19"/>
      <c r="DO458" s="19">
        <v>2.5</v>
      </c>
      <c r="DP458" s="19"/>
      <c r="DQ458" s="19"/>
      <c r="DR458" s="19"/>
      <c r="DS458" s="19"/>
      <c r="DT458" s="19"/>
      <c r="DU458" s="19"/>
      <c r="DV458" s="40"/>
      <c r="DW458" s="74">
        <v>0</v>
      </c>
      <c r="DX458" s="44">
        <f t="shared" si="326"/>
        <v>0</v>
      </c>
      <c r="DY458" s="44">
        <f t="shared" si="327"/>
        <v>0</v>
      </c>
      <c r="DZ458" s="19">
        <f t="shared" si="328"/>
        <v>0</v>
      </c>
      <c r="EA458" s="19">
        <f t="shared" si="329"/>
        <v>0</v>
      </c>
      <c r="EB458" s="45">
        <f t="shared" si="330"/>
        <v>0</v>
      </c>
      <c r="EC458" s="46">
        <f t="shared" si="331"/>
        <v>0</v>
      </c>
      <c r="ED458" s="19">
        <f t="shared" si="332"/>
        <v>2.5</v>
      </c>
      <c r="EE458" s="19">
        <f t="shared" si="333"/>
        <v>0</v>
      </c>
      <c r="EF458" s="19">
        <f t="shared" si="334"/>
        <v>0</v>
      </c>
      <c r="EG458" s="19">
        <f t="shared" si="335"/>
        <v>0</v>
      </c>
    </row>
    <row r="459" customFormat="1" customHeight="1" spans="1:137">
      <c r="A459" s="32">
        <f t="shared" si="325"/>
        <v>457</v>
      </c>
      <c r="B459" s="31" t="s">
        <v>758</v>
      </c>
      <c r="C459" s="32" t="s">
        <v>286</v>
      </c>
      <c r="D459" s="33" t="s">
        <v>305</v>
      </c>
      <c r="E459" s="33" t="s">
        <v>349</v>
      </c>
      <c r="F459" s="33" t="s">
        <v>315</v>
      </c>
      <c r="G459" s="68">
        <v>45840</v>
      </c>
      <c r="H459" s="68">
        <v>45840</v>
      </c>
      <c r="I459" s="68">
        <v>45840</v>
      </c>
      <c r="J459" s="19"/>
      <c r="K459" s="19"/>
      <c r="L459" s="19"/>
      <c r="M459" s="73"/>
      <c r="N459" s="19"/>
      <c r="O459" s="38"/>
      <c r="P459" s="39"/>
      <c r="Q459" s="19"/>
      <c r="R459" s="19"/>
      <c r="S459" s="19"/>
      <c r="T459" s="19"/>
      <c r="U459" s="19"/>
      <c r="V459" s="19"/>
      <c r="W459" s="40"/>
      <c r="X459" s="19"/>
      <c r="Y459" s="39"/>
      <c r="Z459" s="19"/>
      <c r="AA459" s="19"/>
      <c r="AB459" s="19"/>
      <c r="AC459" s="19"/>
      <c r="AD459" s="19"/>
      <c r="AE459" s="19"/>
      <c r="AF459" s="40"/>
      <c r="AG459" s="41"/>
      <c r="AH459" s="41"/>
      <c r="AI459" s="41"/>
      <c r="AJ459" s="19"/>
      <c r="AK459" s="19"/>
      <c r="AL459" s="19"/>
      <c r="AM459" s="19"/>
      <c r="AN459" s="19"/>
      <c r="AO459" s="19"/>
      <c r="AP459" s="19"/>
      <c r="AQ459" s="19"/>
      <c r="AR459" s="40"/>
      <c r="AS459" s="19"/>
      <c r="AT459" s="19"/>
      <c r="AU459" s="19"/>
      <c r="AV459" s="19"/>
      <c r="AW459" s="19"/>
      <c r="AX459" s="19"/>
      <c r="AY459" s="19"/>
      <c r="AZ459" s="19"/>
      <c r="BA459" s="40"/>
      <c r="BB459" s="19"/>
      <c r="BC459" s="19"/>
      <c r="BD459" s="19"/>
      <c r="BE459" s="19"/>
      <c r="BF459" s="19"/>
      <c r="BG459" s="19"/>
      <c r="BH459" s="19"/>
      <c r="BI459" s="19"/>
      <c r="BJ459" s="40"/>
      <c r="BK459" s="19"/>
      <c r="BL459" s="19"/>
      <c r="BM459" s="19"/>
      <c r="BN459" s="19"/>
      <c r="BO459" s="19"/>
      <c r="BP459" s="19"/>
      <c r="BQ459" s="19"/>
      <c r="BR459" s="19"/>
      <c r="BS459" s="40"/>
      <c r="BT459" s="19"/>
      <c r="BU459" s="19"/>
      <c r="BV459" s="19"/>
      <c r="BW459" s="19"/>
      <c r="BX459" s="19"/>
      <c r="BY459" s="19"/>
      <c r="BZ459" s="19"/>
      <c r="CA459" s="19"/>
      <c r="CB459" s="40"/>
      <c r="CC459" s="19"/>
      <c r="CD459" s="19">
        <v>3.5</v>
      </c>
      <c r="CE459" s="19"/>
      <c r="CF459" s="19"/>
      <c r="CG459" s="19"/>
      <c r="CH459" s="19"/>
      <c r="CI459" s="19">
        <v>4</v>
      </c>
      <c r="CJ459" s="19"/>
      <c r="CK459" s="40"/>
      <c r="CL459" s="19"/>
      <c r="CM459" s="39">
        <v>1</v>
      </c>
      <c r="CN459" s="19"/>
      <c r="CO459" s="19"/>
      <c r="CP459" s="19">
        <v>4</v>
      </c>
      <c r="CQ459" s="19"/>
      <c r="CR459" s="19"/>
      <c r="CS459" s="19"/>
      <c r="CT459" s="40"/>
      <c r="CU459" s="19"/>
      <c r="CV459" s="19"/>
      <c r="CW459" s="39">
        <v>0.5</v>
      </c>
      <c r="CX459" s="19"/>
      <c r="CY459" s="19"/>
      <c r="CZ459" s="19"/>
      <c r="DA459" s="19"/>
      <c r="DB459" s="19"/>
      <c r="DC459" s="19"/>
      <c r="DD459" s="40"/>
      <c r="DE459" s="19"/>
      <c r="DF459" s="19"/>
      <c r="DG459" s="19"/>
      <c r="DH459" s="19"/>
      <c r="DI459" s="19"/>
      <c r="DJ459" s="19"/>
      <c r="DK459" s="19"/>
      <c r="DL459" s="19"/>
      <c r="DM459" s="40"/>
      <c r="DN459" s="19"/>
      <c r="DO459" s="19"/>
      <c r="DP459" s="19"/>
      <c r="DQ459" s="19"/>
      <c r="DR459" s="19"/>
      <c r="DS459" s="19"/>
      <c r="DT459" s="19"/>
      <c r="DU459" s="19"/>
      <c r="DV459" s="40"/>
      <c r="DW459" s="74">
        <f ca="1" t="shared" ref="DW459:DW464" si="337">ROUND((TODAY()-I459)/365*5,2)</f>
        <v>2.56</v>
      </c>
      <c r="DX459" s="44">
        <f t="shared" si="326"/>
        <v>0</v>
      </c>
      <c r="DY459" s="44">
        <f ca="1" t="shared" si="327"/>
        <v>2.56</v>
      </c>
      <c r="DZ459" s="19">
        <f t="shared" si="328"/>
        <v>4</v>
      </c>
      <c r="EA459" s="19">
        <f t="shared" si="329"/>
        <v>4</v>
      </c>
      <c r="EB459" s="45">
        <f t="shared" si="330"/>
        <v>0</v>
      </c>
      <c r="EC459" s="46">
        <f t="shared" si="331"/>
        <v>0</v>
      </c>
      <c r="ED459" s="19">
        <f t="shared" si="332"/>
        <v>5</v>
      </c>
      <c r="EE459" s="19">
        <f t="shared" si="333"/>
        <v>0</v>
      </c>
      <c r="EF459" s="19">
        <f t="shared" si="334"/>
        <v>0</v>
      </c>
      <c r="EG459" s="19">
        <f t="shared" si="335"/>
        <v>0</v>
      </c>
    </row>
    <row r="460" customFormat="1" hidden="1" customHeight="1" spans="1:137">
      <c r="A460" s="32">
        <f t="shared" si="325"/>
        <v>458</v>
      </c>
      <c r="B460" s="31" t="s">
        <v>759</v>
      </c>
      <c r="C460" s="32" t="s">
        <v>386</v>
      </c>
      <c r="D460" s="33" t="s">
        <v>387</v>
      </c>
      <c r="E460" s="33" t="s">
        <v>448</v>
      </c>
      <c r="F460" s="33" t="s">
        <v>315</v>
      </c>
      <c r="G460" s="68">
        <v>45842</v>
      </c>
      <c r="H460" s="68">
        <v>45842</v>
      </c>
      <c r="I460" s="68">
        <v>45842</v>
      </c>
      <c r="J460" s="19"/>
      <c r="K460" s="19"/>
      <c r="L460" s="19"/>
      <c r="M460" s="73"/>
      <c r="N460" s="19"/>
      <c r="O460" s="38"/>
      <c r="P460" s="39"/>
      <c r="Q460" s="19"/>
      <c r="R460" s="19"/>
      <c r="S460" s="19"/>
      <c r="T460" s="19"/>
      <c r="U460" s="19"/>
      <c r="V460" s="19"/>
      <c r="W460" s="40"/>
      <c r="X460" s="19"/>
      <c r="Y460" s="39"/>
      <c r="Z460" s="19"/>
      <c r="AA460" s="19"/>
      <c r="AB460" s="19"/>
      <c r="AC460" s="19"/>
      <c r="AD460" s="19"/>
      <c r="AE460" s="19"/>
      <c r="AF460" s="40"/>
      <c r="AG460" s="41"/>
      <c r="AH460" s="41"/>
      <c r="AI460" s="41"/>
      <c r="AJ460" s="19"/>
      <c r="AK460" s="19"/>
      <c r="AL460" s="19"/>
      <c r="AM460" s="19"/>
      <c r="AN460" s="19"/>
      <c r="AO460" s="19"/>
      <c r="AP460" s="19"/>
      <c r="AQ460" s="19"/>
      <c r="AR460" s="40"/>
      <c r="AS460" s="19"/>
      <c r="AT460" s="19"/>
      <c r="AU460" s="19"/>
      <c r="AV460" s="19"/>
      <c r="AW460" s="19"/>
      <c r="AX460" s="19"/>
      <c r="AY460" s="19"/>
      <c r="AZ460" s="19"/>
      <c r="BA460" s="40"/>
      <c r="BB460" s="19"/>
      <c r="BC460" s="19"/>
      <c r="BD460" s="19"/>
      <c r="BE460" s="19"/>
      <c r="BF460" s="19"/>
      <c r="BG460" s="19"/>
      <c r="BH460" s="19"/>
      <c r="BI460" s="19"/>
      <c r="BJ460" s="40"/>
      <c r="BK460" s="19"/>
      <c r="BL460" s="19"/>
      <c r="BM460" s="19"/>
      <c r="BN460" s="19"/>
      <c r="BO460" s="19"/>
      <c r="BP460" s="19"/>
      <c r="BQ460" s="19"/>
      <c r="BR460" s="19"/>
      <c r="BS460" s="40"/>
      <c r="BT460" s="19"/>
      <c r="BU460" s="19"/>
      <c r="BV460" s="19"/>
      <c r="BW460" s="19"/>
      <c r="BX460" s="19"/>
      <c r="BY460" s="19"/>
      <c r="BZ460" s="19"/>
      <c r="CA460" s="19"/>
      <c r="CB460" s="40"/>
      <c r="CC460" s="19"/>
      <c r="CD460" s="19"/>
      <c r="CE460" s="19"/>
      <c r="CF460" s="19"/>
      <c r="CG460" s="19"/>
      <c r="CH460" s="19"/>
      <c r="CI460" s="19"/>
      <c r="CJ460" s="19"/>
      <c r="CK460" s="40"/>
      <c r="CL460" s="19">
        <v>1</v>
      </c>
      <c r="CM460" s="19"/>
      <c r="CN460" s="19"/>
      <c r="CO460" s="19"/>
      <c r="CP460" s="19"/>
      <c r="CQ460" s="19"/>
      <c r="CR460" s="19"/>
      <c r="CS460" s="19"/>
      <c r="CT460" s="40"/>
      <c r="CU460" s="19"/>
      <c r="CV460" s="19"/>
      <c r="CW460" s="19"/>
      <c r="CX460" s="19"/>
      <c r="CY460" s="19"/>
      <c r="CZ460" s="19"/>
      <c r="DA460" s="19"/>
      <c r="DB460" s="19"/>
      <c r="DC460" s="19"/>
      <c r="DD460" s="40"/>
      <c r="DE460" s="19"/>
      <c r="DF460" s="19"/>
      <c r="DG460" s="19"/>
      <c r="DH460" s="19"/>
      <c r="DI460" s="19"/>
      <c r="DJ460" s="19"/>
      <c r="DK460" s="19"/>
      <c r="DL460" s="19"/>
      <c r="DM460" s="40"/>
      <c r="DN460" s="19"/>
      <c r="DO460" s="19"/>
      <c r="DP460" s="19"/>
      <c r="DQ460" s="19"/>
      <c r="DR460" s="19"/>
      <c r="DS460" s="19"/>
      <c r="DT460" s="19"/>
      <c r="DU460" s="19"/>
      <c r="DV460" s="40"/>
      <c r="DW460" s="74">
        <f ca="1" t="shared" si="337"/>
        <v>2.53</v>
      </c>
      <c r="DX460" s="44">
        <f t="shared" si="326"/>
        <v>1</v>
      </c>
      <c r="DY460" s="44">
        <f ca="1" t="shared" si="327"/>
        <v>1.53</v>
      </c>
      <c r="DZ460" s="19">
        <f t="shared" si="328"/>
        <v>0</v>
      </c>
      <c r="EA460" s="19">
        <f t="shared" si="329"/>
        <v>0</v>
      </c>
      <c r="EB460" s="45">
        <f t="shared" si="330"/>
        <v>0</v>
      </c>
      <c r="EC460" s="46">
        <f t="shared" si="331"/>
        <v>0</v>
      </c>
      <c r="ED460" s="19">
        <f t="shared" si="332"/>
        <v>0</v>
      </c>
      <c r="EE460" s="19">
        <f t="shared" si="333"/>
        <v>0</v>
      </c>
      <c r="EF460" s="19">
        <f t="shared" si="334"/>
        <v>0</v>
      </c>
      <c r="EG460" s="19">
        <f t="shared" si="335"/>
        <v>0</v>
      </c>
    </row>
    <row r="461" customFormat="1" hidden="1" customHeight="1" spans="1:137">
      <c r="A461" s="32">
        <f t="shared" si="325"/>
        <v>459</v>
      </c>
      <c r="B461" s="31" t="s">
        <v>760</v>
      </c>
      <c r="C461" s="32" t="s">
        <v>52</v>
      </c>
      <c r="D461" s="33" t="s">
        <v>237</v>
      </c>
      <c r="E461" s="33" t="s">
        <v>455</v>
      </c>
      <c r="F461" s="33" t="s">
        <v>315</v>
      </c>
      <c r="G461" s="68">
        <v>45845</v>
      </c>
      <c r="H461" s="68">
        <v>45845</v>
      </c>
      <c r="I461" s="68">
        <v>45845</v>
      </c>
      <c r="J461" s="19"/>
      <c r="K461" s="19"/>
      <c r="L461" s="19"/>
      <c r="M461" s="73"/>
      <c r="N461" s="19"/>
      <c r="O461" s="38"/>
      <c r="P461" s="39"/>
      <c r="Q461" s="19"/>
      <c r="R461" s="19"/>
      <c r="S461" s="19"/>
      <c r="T461" s="19"/>
      <c r="U461" s="19"/>
      <c r="V461" s="19"/>
      <c r="W461" s="40"/>
      <c r="X461" s="19"/>
      <c r="Y461" s="39"/>
      <c r="Z461" s="19"/>
      <c r="AA461" s="19"/>
      <c r="AB461" s="19"/>
      <c r="AC461" s="19"/>
      <c r="AD461" s="19"/>
      <c r="AE461" s="19"/>
      <c r="AF461" s="40"/>
      <c r="AG461" s="41"/>
      <c r="AH461" s="41"/>
      <c r="AI461" s="41"/>
      <c r="AJ461" s="19"/>
      <c r="AK461" s="19"/>
      <c r="AL461" s="19"/>
      <c r="AM461" s="19"/>
      <c r="AN461" s="19"/>
      <c r="AO461" s="19"/>
      <c r="AP461" s="19"/>
      <c r="AQ461" s="19"/>
      <c r="AR461" s="40"/>
      <c r="AS461" s="19"/>
      <c r="AT461" s="19"/>
      <c r="AU461" s="19"/>
      <c r="AV461" s="19"/>
      <c r="AW461" s="19"/>
      <c r="AX461" s="19"/>
      <c r="AY461" s="19"/>
      <c r="AZ461" s="19"/>
      <c r="BA461" s="40"/>
      <c r="BB461" s="19"/>
      <c r="BC461" s="19"/>
      <c r="BD461" s="19"/>
      <c r="BE461" s="19"/>
      <c r="BF461" s="19"/>
      <c r="BG461" s="19"/>
      <c r="BH461" s="19"/>
      <c r="BI461" s="19"/>
      <c r="BJ461" s="40"/>
      <c r="BK461" s="19"/>
      <c r="BL461" s="19"/>
      <c r="BM461" s="19"/>
      <c r="BN461" s="19"/>
      <c r="BO461" s="19"/>
      <c r="BP461" s="19"/>
      <c r="BQ461" s="19"/>
      <c r="BR461" s="19"/>
      <c r="BS461" s="40"/>
      <c r="BT461" s="19"/>
      <c r="BU461" s="19">
        <v>8</v>
      </c>
      <c r="BV461" s="19"/>
      <c r="BW461" s="19"/>
      <c r="BX461" s="19"/>
      <c r="BY461" s="19"/>
      <c r="BZ461" s="19"/>
      <c r="CA461" s="19"/>
      <c r="CB461" s="40"/>
      <c r="CC461" s="19"/>
      <c r="CD461" s="19">
        <v>8</v>
      </c>
      <c r="CE461" s="19"/>
      <c r="CF461" s="19"/>
      <c r="CG461" s="19"/>
      <c r="CH461" s="19"/>
      <c r="CI461" s="19"/>
      <c r="CJ461" s="19"/>
      <c r="CK461" s="40"/>
      <c r="CL461" s="19">
        <v>1.5</v>
      </c>
      <c r="CM461" s="19"/>
      <c r="CN461" s="19"/>
      <c r="CO461" s="19"/>
      <c r="CP461" s="19"/>
      <c r="CQ461" s="19"/>
      <c r="CR461" s="19"/>
      <c r="CS461" s="19"/>
      <c r="CT461" s="40"/>
      <c r="CU461" s="19"/>
      <c r="CV461" s="19" t="s">
        <v>63</v>
      </c>
      <c r="CW461" s="19" t="s">
        <v>63</v>
      </c>
      <c r="CX461" s="19"/>
      <c r="CY461" s="19"/>
      <c r="CZ461" s="19"/>
      <c r="DA461" s="19"/>
      <c r="DB461" s="19"/>
      <c r="DC461" s="19"/>
      <c r="DD461" s="40"/>
      <c r="DE461" s="19"/>
      <c r="DF461" s="19">
        <v>4</v>
      </c>
      <c r="DG461" s="19"/>
      <c r="DH461" s="19"/>
      <c r="DI461" s="19">
        <v>8</v>
      </c>
      <c r="DJ461" s="19"/>
      <c r="DK461" s="19">
        <v>8</v>
      </c>
      <c r="DL461" s="19"/>
      <c r="DM461" s="40"/>
      <c r="DN461" s="19"/>
      <c r="DO461" s="19">
        <v>4</v>
      </c>
      <c r="DP461" s="19">
        <v>2</v>
      </c>
      <c r="DQ461" s="19"/>
      <c r="DR461" s="19"/>
      <c r="DS461" s="19"/>
      <c r="DT461" s="19"/>
      <c r="DU461" s="19"/>
      <c r="DV461" s="40"/>
      <c r="DW461" s="74">
        <f ca="1" t="shared" si="337"/>
        <v>2.49</v>
      </c>
      <c r="DX461" s="44">
        <f t="shared" si="326"/>
        <v>2.5</v>
      </c>
      <c r="DY461" s="44">
        <f ca="1" t="shared" si="327"/>
        <v>-0.00999999999999979</v>
      </c>
      <c r="DZ461" s="19">
        <f t="shared" si="328"/>
        <v>8</v>
      </c>
      <c r="EA461" s="19">
        <f t="shared" si="329"/>
        <v>8</v>
      </c>
      <c r="EB461" s="45">
        <f t="shared" si="330"/>
        <v>0</v>
      </c>
      <c r="EC461" s="46">
        <f t="shared" si="331"/>
        <v>0</v>
      </c>
      <c r="ED461" s="19">
        <f t="shared" si="332"/>
        <v>25</v>
      </c>
      <c r="EE461" s="19">
        <f t="shared" si="333"/>
        <v>2</v>
      </c>
      <c r="EF461" s="19">
        <f t="shared" si="334"/>
        <v>0</v>
      </c>
      <c r="EG461" s="19">
        <f t="shared" si="335"/>
        <v>0</v>
      </c>
    </row>
    <row r="462" customFormat="1" customHeight="1" spans="1:137">
      <c r="A462" s="32">
        <f t="shared" si="325"/>
        <v>460</v>
      </c>
      <c r="B462" s="31" t="s">
        <v>761</v>
      </c>
      <c r="C462" s="32" t="s">
        <v>286</v>
      </c>
      <c r="D462" s="33" t="s">
        <v>312</v>
      </c>
      <c r="E462" s="33" t="s">
        <v>319</v>
      </c>
      <c r="F462" s="33" t="s">
        <v>315</v>
      </c>
      <c r="G462" s="68">
        <v>45846</v>
      </c>
      <c r="H462" s="68">
        <v>45846</v>
      </c>
      <c r="I462" s="68">
        <v>45846</v>
      </c>
      <c r="J462" s="19"/>
      <c r="K462" s="19"/>
      <c r="L462" s="19"/>
      <c r="M462" s="73"/>
      <c r="N462" s="19"/>
      <c r="O462" s="38"/>
      <c r="P462" s="39"/>
      <c r="Q462" s="19"/>
      <c r="R462" s="19"/>
      <c r="S462" s="19"/>
      <c r="T462" s="19"/>
      <c r="U462" s="19"/>
      <c r="V462" s="19"/>
      <c r="W462" s="40"/>
      <c r="X462" s="19"/>
      <c r="Y462" s="39"/>
      <c r="Z462" s="19"/>
      <c r="AA462" s="19"/>
      <c r="AB462" s="19"/>
      <c r="AC462" s="19"/>
      <c r="AD462" s="19"/>
      <c r="AE462" s="19"/>
      <c r="AF462" s="40"/>
      <c r="AG462" s="41"/>
      <c r="AH462" s="41"/>
      <c r="AI462" s="41"/>
      <c r="AJ462" s="19"/>
      <c r="AK462" s="19"/>
      <c r="AL462" s="19"/>
      <c r="AM462" s="19"/>
      <c r="AN462" s="19"/>
      <c r="AO462" s="19"/>
      <c r="AP462" s="19"/>
      <c r="AQ462" s="19"/>
      <c r="AR462" s="40"/>
      <c r="AS462" s="19"/>
      <c r="AT462" s="19"/>
      <c r="AU462" s="19"/>
      <c r="AV462" s="19"/>
      <c r="AW462" s="19"/>
      <c r="AX462" s="19"/>
      <c r="AY462" s="19"/>
      <c r="AZ462" s="19"/>
      <c r="BA462" s="40"/>
      <c r="BB462" s="19"/>
      <c r="BC462" s="19"/>
      <c r="BD462" s="19"/>
      <c r="BE462" s="19"/>
      <c r="BF462" s="19"/>
      <c r="BG462" s="19"/>
      <c r="BH462" s="19"/>
      <c r="BI462" s="19"/>
      <c r="BJ462" s="40"/>
      <c r="BK462" s="19"/>
      <c r="BL462" s="19"/>
      <c r="BM462" s="19"/>
      <c r="BN462" s="19"/>
      <c r="BO462" s="19"/>
      <c r="BP462" s="19"/>
      <c r="BQ462" s="19"/>
      <c r="BR462" s="19"/>
      <c r="BS462" s="40"/>
      <c r="BT462" s="19"/>
      <c r="BU462" s="19"/>
      <c r="BV462" s="19"/>
      <c r="BW462" s="19"/>
      <c r="BX462" s="19"/>
      <c r="BY462" s="19"/>
      <c r="BZ462" s="19"/>
      <c r="CA462" s="19"/>
      <c r="CB462" s="40"/>
      <c r="CC462" s="19"/>
      <c r="CD462" s="19"/>
      <c r="CE462" s="19"/>
      <c r="CF462" s="19"/>
      <c r="CG462" s="19"/>
      <c r="CH462" s="19"/>
      <c r="CI462" s="19"/>
      <c r="CJ462" s="19"/>
      <c r="CK462" s="40"/>
      <c r="CL462" s="19"/>
      <c r="CM462" s="19"/>
      <c r="CN462" s="19"/>
      <c r="CO462" s="19"/>
      <c r="CP462" s="19"/>
      <c r="CQ462" s="19"/>
      <c r="CR462" s="19"/>
      <c r="CS462" s="19"/>
      <c r="CT462" s="40"/>
      <c r="CU462" s="19"/>
      <c r="CV462" s="19"/>
      <c r="CW462" s="19"/>
      <c r="CX462" s="19"/>
      <c r="CY462" s="19"/>
      <c r="CZ462" s="19"/>
      <c r="DA462" s="19"/>
      <c r="DB462" s="19"/>
      <c r="DC462" s="19"/>
      <c r="DD462" s="40"/>
      <c r="DE462" s="19"/>
      <c r="DF462" s="19"/>
      <c r="DG462" s="19"/>
      <c r="DH462" s="19"/>
      <c r="DI462" s="19"/>
      <c r="DJ462" s="19"/>
      <c r="DK462" s="19"/>
      <c r="DL462" s="19"/>
      <c r="DM462" s="40"/>
      <c r="DN462" s="19"/>
      <c r="DO462" s="19"/>
      <c r="DP462" s="19"/>
      <c r="DQ462" s="19"/>
      <c r="DR462" s="19"/>
      <c r="DS462" s="19"/>
      <c r="DT462" s="19"/>
      <c r="DU462" s="19"/>
      <c r="DV462" s="40"/>
      <c r="DW462" s="74">
        <f ca="1" t="shared" si="337"/>
        <v>2.48</v>
      </c>
      <c r="DX462" s="44">
        <f t="shared" si="326"/>
        <v>0</v>
      </c>
      <c r="DY462" s="44">
        <f ca="1" t="shared" si="327"/>
        <v>2.48</v>
      </c>
      <c r="DZ462" s="19">
        <f t="shared" si="328"/>
        <v>0</v>
      </c>
      <c r="EA462" s="19">
        <f t="shared" si="329"/>
        <v>0</v>
      </c>
      <c r="EB462" s="45">
        <f t="shared" si="330"/>
        <v>0</v>
      </c>
      <c r="EC462" s="46">
        <f t="shared" si="331"/>
        <v>0</v>
      </c>
      <c r="ED462" s="19">
        <f t="shared" si="332"/>
        <v>0</v>
      </c>
      <c r="EE462" s="19">
        <f t="shared" si="333"/>
        <v>0</v>
      </c>
      <c r="EF462" s="19">
        <f t="shared" si="334"/>
        <v>0</v>
      </c>
      <c r="EG462" s="19">
        <f t="shared" si="335"/>
        <v>0</v>
      </c>
    </row>
    <row r="463" customFormat="1" customHeight="1" spans="1:137">
      <c r="A463" s="32">
        <f t="shared" si="325"/>
        <v>461</v>
      </c>
      <c r="B463" s="31" t="s">
        <v>762</v>
      </c>
      <c r="C463" s="32" t="s">
        <v>286</v>
      </c>
      <c r="D463" s="33" t="s">
        <v>305</v>
      </c>
      <c r="E463" s="33" t="s">
        <v>54</v>
      </c>
      <c r="F463" s="33" t="s">
        <v>69</v>
      </c>
      <c r="G463" s="68">
        <v>45847</v>
      </c>
      <c r="H463" s="68">
        <v>45847</v>
      </c>
      <c r="I463" s="68">
        <v>45847</v>
      </c>
      <c r="J463" s="19"/>
      <c r="K463" s="19"/>
      <c r="L463" s="19"/>
      <c r="M463" s="73"/>
      <c r="N463" s="19"/>
      <c r="O463" s="38"/>
      <c r="P463" s="39"/>
      <c r="Q463" s="19"/>
      <c r="R463" s="19"/>
      <c r="S463" s="19"/>
      <c r="T463" s="19"/>
      <c r="U463" s="19"/>
      <c r="V463" s="19"/>
      <c r="W463" s="40"/>
      <c r="X463" s="19"/>
      <c r="Y463" s="39"/>
      <c r="Z463" s="19"/>
      <c r="AA463" s="19"/>
      <c r="AB463" s="19"/>
      <c r="AC463" s="19"/>
      <c r="AD463" s="19"/>
      <c r="AE463" s="19"/>
      <c r="AF463" s="40"/>
      <c r="AG463" s="41"/>
      <c r="AH463" s="41"/>
      <c r="AI463" s="41"/>
      <c r="AJ463" s="19"/>
      <c r="AK463" s="19"/>
      <c r="AL463" s="19"/>
      <c r="AM463" s="19"/>
      <c r="AN463" s="19"/>
      <c r="AO463" s="19"/>
      <c r="AP463" s="19"/>
      <c r="AQ463" s="19"/>
      <c r="AR463" s="40"/>
      <c r="AS463" s="19"/>
      <c r="AT463" s="19"/>
      <c r="AU463" s="19"/>
      <c r="AV463" s="19"/>
      <c r="AW463" s="19"/>
      <c r="AX463" s="19"/>
      <c r="AY463" s="19"/>
      <c r="AZ463" s="19"/>
      <c r="BA463" s="40"/>
      <c r="BB463" s="19"/>
      <c r="BC463" s="19"/>
      <c r="BD463" s="19"/>
      <c r="BE463" s="19"/>
      <c r="BF463" s="19"/>
      <c r="BG463" s="19"/>
      <c r="BH463" s="19"/>
      <c r="BI463" s="19"/>
      <c r="BJ463" s="40"/>
      <c r="BK463" s="19"/>
      <c r="BL463" s="19"/>
      <c r="BM463" s="19"/>
      <c r="BN463" s="19"/>
      <c r="BO463" s="19"/>
      <c r="BP463" s="19"/>
      <c r="BQ463" s="19"/>
      <c r="BR463" s="19"/>
      <c r="BS463" s="40"/>
      <c r="BT463" s="19"/>
      <c r="BU463" s="19"/>
      <c r="BV463" s="19"/>
      <c r="BW463" s="19"/>
      <c r="BX463" s="19"/>
      <c r="BY463" s="19"/>
      <c r="BZ463" s="19"/>
      <c r="CA463" s="19"/>
      <c r="CB463" s="40"/>
      <c r="CC463" s="19"/>
      <c r="CD463" s="19"/>
      <c r="CE463" s="19"/>
      <c r="CF463" s="19"/>
      <c r="CG463" s="19"/>
      <c r="CH463" s="19"/>
      <c r="CI463" s="19"/>
      <c r="CJ463" s="19"/>
      <c r="CK463" s="40"/>
      <c r="CL463" s="19"/>
      <c r="CM463" s="19"/>
      <c r="CN463" s="19"/>
      <c r="CO463" s="19"/>
      <c r="CP463" s="19"/>
      <c r="CQ463" s="19"/>
      <c r="CR463" s="19"/>
      <c r="CS463" s="19"/>
      <c r="CT463" s="40"/>
      <c r="CU463" s="19"/>
      <c r="CV463" s="19"/>
      <c r="CW463" s="19"/>
      <c r="CX463" s="19"/>
      <c r="CY463" s="19"/>
      <c r="CZ463" s="19"/>
      <c r="DA463" s="19"/>
      <c r="DB463" s="19"/>
      <c r="DC463" s="19"/>
      <c r="DD463" s="40"/>
      <c r="DE463" s="19"/>
      <c r="DF463" s="19"/>
      <c r="DG463" s="19"/>
      <c r="DH463" s="19"/>
      <c r="DI463" s="19"/>
      <c r="DJ463" s="19"/>
      <c r="DK463" s="19"/>
      <c r="DL463" s="19"/>
      <c r="DM463" s="40"/>
      <c r="DN463" s="19"/>
      <c r="DO463" s="19"/>
      <c r="DP463" s="19"/>
      <c r="DQ463" s="19"/>
      <c r="DR463" s="19"/>
      <c r="DS463" s="19"/>
      <c r="DT463" s="19">
        <v>8</v>
      </c>
      <c r="DU463" s="19"/>
      <c r="DV463" s="40"/>
      <c r="DW463" s="74">
        <f ca="1" t="shared" si="337"/>
        <v>2.47</v>
      </c>
      <c r="DX463" s="44">
        <f t="shared" si="326"/>
        <v>0</v>
      </c>
      <c r="DY463" s="44">
        <f ca="1" t="shared" si="327"/>
        <v>2.47</v>
      </c>
      <c r="DZ463" s="19">
        <f t="shared" si="328"/>
        <v>8</v>
      </c>
      <c r="EA463" s="19">
        <f t="shared" si="329"/>
        <v>0</v>
      </c>
      <c r="EB463" s="45">
        <f t="shared" si="330"/>
        <v>8</v>
      </c>
      <c r="EC463" s="46">
        <f t="shared" si="331"/>
        <v>0</v>
      </c>
      <c r="ED463" s="19">
        <f t="shared" si="332"/>
        <v>0</v>
      </c>
      <c r="EE463" s="19">
        <f t="shared" si="333"/>
        <v>0</v>
      </c>
      <c r="EF463" s="19">
        <f t="shared" si="334"/>
        <v>0</v>
      </c>
      <c r="EG463" s="19">
        <f t="shared" si="335"/>
        <v>0</v>
      </c>
    </row>
    <row r="464" customFormat="1" hidden="1" customHeight="1" spans="1:137">
      <c r="A464" s="32">
        <f t="shared" si="325"/>
        <v>462</v>
      </c>
      <c r="B464" s="31" t="s">
        <v>763</v>
      </c>
      <c r="C464" s="32" t="s">
        <v>52</v>
      </c>
      <c r="D464" s="33" t="s">
        <v>227</v>
      </c>
      <c r="E464" s="33" t="s">
        <v>54</v>
      </c>
      <c r="F464" s="33" t="s">
        <v>230</v>
      </c>
      <c r="G464" s="68">
        <v>45852</v>
      </c>
      <c r="H464" s="68">
        <v>45852</v>
      </c>
      <c r="I464" s="68">
        <v>45852</v>
      </c>
      <c r="J464" s="19"/>
      <c r="K464" s="19"/>
      <c r="L464" s="19"/>
      <c r="M464" s="73"/>
      <c r="N464" s="19"/>
      <c r="O464" s="38"/>
      <c r="P464" s="39"/>
      <c r="Q464" s="19"/>
      <c r="R464" s="19"/>
      <c r="S464" s="19"/>
      <c r="T464" s="19"/>
      <c r="U464" s="19"/>
      <c r="V464" s="19"/>
      <c r="W464" s="40"/>
      <c r="X464" s="19"/>
      <c r="Y464" s="39"/>
      <c r="Z464" s="19"/>
      <c r="AA464" s="19"/>
      <c r="AB464" s="19"/>
      <c r="AC464" s="19"/>
      <c r="AD464" s="19"/>
      <c r="AE464" s="19"/>
      <c r="AF464" s="40"/>
      <c r="AG464" s="41"/>
      <c r="AH464" s="41"/>
      <c r="AI464" s="41"/>
      <c r="AJ464" s="19"/>
      <c r="AK464" s="19"/>
      <c r="AL464" s="19"/>
      <c r="AM464" s="19"/>
      <c r="AN464" s="19"/>
      <c r="AO464" s="19"/>
      <c r="AP464" s="19"/>
      <c r="AQ464" s="19"/>
      <c r="AR464" s="40"/>
      <c r="AS464" s="19"/>
      <c r="AT464" s="19"/>
      <c r="AU464" s="19"/>
      <c r="AV464" s="19"/>
      <c r="AW464" s="19"/>
      <c r="AX464" s="19"/>
      <c r="AY464" s="19"/>
      <c r="AZ464" s="19"/>
      <c r="BA464" s="40"/>
      <c r="BB464" s="19"/>
      <c r="BC464" s="19"/>
      <c r="BD464" s="19"/>
      <c r="BE464" s="19"/>
      <c r="BF464" s="19"/>
      <c r="BG464" s="19"/>
      <c r="BH464" s="19"/>
      <c r="BI464" s="19"/>
      <c r="BJ464" s="40"/>
      <c r="BK464" s="19"/>
      <c r="BL464" s="19"/>
      <c r="BM464" s="19"/>
      <c r="BN464" s="19"/>
      <c r="BO464" s="19"/>
      <c r="BP464" s="19"/>
      <c r="BQ464" s="19"/>
      <c r="BR464" s="19"/>
      <c r="BS464" s="40"/>
      <c r="BT464" s="19"/>
      <c r="BU464" s="19"/>
      <c r="BV464" s="19"/>
      <c r="BW464" s="19"/>
      <c r="BX464" s="19"/>
      <c r="BY464" s="19"/>
      <c r="BZ464" s="19"/>
      <c r="CA464" s="19"/>
      <c r="CB464" s="40"/>
      <c r="CC464" s="19"/>
      <c r="CD464" s="19">
        <v>2.5</v>
      </c>
      <c r="CE464" s="19"/>
      <c r="CF464" s="19"/>
      <c r="CG464" s="19"/>
      <c r="CH464" s="19"/>
      <c r="CI464" s="19"/>
      <c r="CJ464" s="19"/>
      <c r="CK464" s="40"/>
      <c r="CL464" s="19"/>
      <c r="CM464" s="19">
        <v>5.5</v>
      </c>
      <c r="CN464" s="19"/>
      <c r="CO464" s="19"/>
      <c r="CP464" s="19"/>
      <c r="CQ464" s="19"/>
      <c r="CR464" s="19"/>
      <c r="CS464" s="19"/>
      <c r="CT464" s="40"/>
      <c r="CU464" s="19"/>
      <c r="CV464" s="19"/>
      <c r="CW464" s="19"/>
      <c r="CX464" s="19"/>
      <c r="CY464" s="19"/>
      <c r="CZ464" s="19"/>
      <c r="DA464" s="19"/>
      <c r="DB464" s="19"/>
      <c r="DC464" s="19"/>
      <c r="DD464" s="40"/>
      <c r="DE464" s="19"/>
      <c r="DF464" s="19"/>
      <c r="DG464" s="19"/>
      <c r="DH464" s="19"/>
      <c r="DI464" s="19"/>
      <c r="DJ464" s="19"/>
      <c r="DK464" s="19"/>
      <c r="DL464" s="19"/>
      <c r="DM464" s="40"/>
      <c r="DN464" s="19">
        <v>0.5</v>
      </c>
      <c r="DO464" s="19"/>
      <c r="DP464" s="19"/>
      <c r="DQ464" s="19"/>
      <c r="DR464" s="19"/>
      <c r="DS464" s="19"/>
      <c r="DT464" s="19"/>
      <c r="DU464" s="19"/>
      <c r="DV464" s="40"/>
      <c r="DW464" s="74">
        <f ca="1" t="shared" si="337"/>
        <v>2.4</v>
      </c>
      <c r="DX464" s="44">
        <f t="shared" si="326"/>
        <v>0.5</v>
      </c>
      <c r="DY464" s="44">
        <f ca="1" t="shared" si="327"/>
        <v>1.9</v>
      </c>
      <c r="DZ464" s="19">
        <f t="shared" si="328"/>
        <v>0</v>
      </c>
      <c r="EA464" s="19">
        <f t="shared" si="329"/>
        <v>0</v>
      </c>
      <c r="EB464" s="45">
        <f t="shared" si="330"/>
        <v>0</v>
      </c>
      <c r="EC464" s="46">
        <f t="shared" si="331"/>
        <v>0</v>
      </c>
      <c r="ED464" s="19">
        <f t="shared" si="332"/>
        <v>8</v>
      </c>
      <c r="EE464" s="19">
        <f t="shared" si="333"/>
        <v>0</v>
      </c>
      <c r="EF464" s="19">
        <f t="shared" si="334"/>
        <v>0</v>
      </c>
      <c r="EG464" s="19">
        <f t="shared" si="335"/>
        <v>0</v>
      </c>
    </row>
    <row r="465" customFormat="1" customHeight="1" spans="1:137">
      <c r="A465" s="32">
        <f t="shared" ref="A465:A470" si="338">ROW()-2</f>
        <v>463</v>
      </c>
      <c r="B465" s="31" t="s">
        <v>764</v>
      </c>
      <c r="C465" s="32" t="s">
        <v>286</v>
      </c>
      <c r="D465" s="33" t="s">
        <v>289</v>
      </c>
      <c r="E465" s="33" t="s">
        <v>293</v>
      </c>
      <c r="F465" s="33" t="s">
        <v>298</v>
      </c>
      <c r="G465" s="68">
        <v>45853</v>
      </c>
      <c r="H465" s="68">
        <v>45853</v>
      </c>
      <c r="I465" s="68">
        <v>45853</v>
      </c>
      <c r="J465" s="19"/>
      <c r="K465" s="19"/>
      <c r="L465" s="19"/>
      <c r="M465" s="73"/>
      <c r="N465" s="19"/>
      <c r="O465" s="38"/>
      <c r="P465" s="39"/>
      <c r="Q465" s="19"/>
      <c r="R465" s="19"/>
      <c r="S465" s="19"/>
      <c r="T465" s="19"/>
      <c r="U465" s="19"/>
      <c r="V465" s="19"/>
      <c r="W465" s="40"/>
      <c r="X465" s="19"/>
      <c r="Y465" s="39"/>
      <c r="Z465" s="19"/>
      <c r="AA465" s="19"/>
      <c r="AB465" s="19"/>
      <c r="AC465" s="19"/>
      <c r="AD465" s="19"/>
      <c r="AE465" s="19"/>
      <c r="AF465" s="40"/>
      <c r="AG465" s="41"/>
      <c r="AH465" s="41"/>
      <c r="AI465" s="41"/>
      <c r="AJ465" s="19"/>
      <c r="AK465" s="19"/>
      <c r="AL465" s="19"/>
      <c r="AM465" s="19"/>
      <c r="AN465" s="19"/>
      <c r="AO465" s="19"/>
      <c r="AP465" s="19"/>
      <c r="AQ465" s="19"/>
      <c r="AR465" s="40"/>
      <c r="AS465" s="19"/>
      <c r="AT465" s="19"/>
      <c r="AU465" s="19"/>
      <c r="AV465" s="19"/>
      <c r="AW465" s="19"/>
      <c r="AX465" s="19"/>
      <c r="AY465" s="19"/>
      <c r="AZ465" s="19"/>
      <c r="BA465" s="40"/>
      <c r="BB465" s="19"/>
      <c r="BC465" s="19"/>
      <c r="BD465" s="19"/>
      <c r="BE465" s="19"/>
      <c r="BF465" s="19"/>
      <c r="BG465" s="19"/>
      <c r="BH465" s="19"/>
      <c r="BI465" s="19"/>
      <c r="BJ465" s="40"/>
      <c r="BK465" s="19"/>
      <c r="BL465" s="19"/>
      <c r="BM465" s="19"/>
      <c r="BN465" s="19"/>
      <c r="BO465" s="19"/>
      <c r="BP465" s="19"/>
      <c r="BQ465" s="19"/>
      <c r="BR465" s="19"/>
      <c r="BS465" s="40"/>
      <c r="BT465" s="19"/>
      <c r="BU465" s="19"/>
      <c r="BV465" s="19"/>
      <c r="BW465" s="19"/>
      <c r="BX465" s="19"/>
      <c r="BY465" s="19"/>
      <c r="BZ465" s="19"/>
      <c r="CA465" s="19"/>
      <c r="CB465" s="40"/>
      <c r="CC465" s="19"/>
      <c r="CD465" s="19">
        <v>5</v>
      </c>
      <c r="CE465" s="19"/>
      <c r="CF465" s="19"/>
      <c r="CG465" s="19"/>
      <c r="CH465" s="19"/>
      <c r="CI465" s="19"/>
      <c r="CJ465" s="19"/>
      <c r="CK465" s="40"/>
      <c r="CL465" s="19"/>
      <c r="CM465" s="19"/>
      <c r="CN465" s="19"/>
      <c r="CO465" s="19"/>
      <c r="CP465" s="19"/>
      <c r="CQ465" s="19"/>
      <c r="CR465" s="19"/>
      <c r="CS465" s="19"/>
      <c r="CT465" s="40"/>
      <c r="CU465" s="19"/>
      <c r="CV465" s="19"/>
      <c r="CW465" s="39">
        <v>8</v>
      </c>
      <c r="CX465" s="19"/>
      <c r="CY465" s="19"/>
      <c r="CZ465" s="19"/>
      <c r="DA465" s="19"/>
      <c r="DB465" s="19"/>
      <c r="DC465" s="19"/>
      <c r="DD465" s="40"/>
      <c r="DE465" s="19"/>
      <c r="DF465" s="19">
        <v>4</v>
      </c>
      <c r="DG465" s="19"/>
      <c r="DH465" s="19"/>
      <c r="DI465" s="19"/>
      <c r="DJ465" s="19"/>
      <c r="DK465" s="19"/>
      <c r="DL465" s="19"/>
      <c r="DM465" s="40"/>
      <c r="DN465" s="19"/>
      <c r="DO465" s="19">
        <v>4</v>
      </c>
      <c r="DP465" s="19"/>
      <c r="DQ465" s="19"/>
      <c r="DR465" s="19"/>
      <c r="DS465" s="19"/>
      <c r="DT465" s="19"/>
      <c r="DU465" s="19"/>
      <c r="DV465" s="40"/>
      <c r="DW465" s="74">
        <v>0</v>
      </c>
      <c r="DX465" s="44">
        <f t="shared" ref="DX465:DX510" si="339">-AI465+AJ465+AS465+BB465+BK465+BT465+CC465+CL465+CV465+DE465+DN465</f>
        <v>0</v>
      </c>
      <c r="DY465" s="44">
        <f t="shared" ref="DY465:DY510" si="340">DW465-DX465</f>
        <v>0</v>
      </c>
      <c r="DZ465" s="19">
        <f t="shared" ref="DZ465:DZ510" si="341">T465+U465+AC465+AD465+AO465+AP465+AX465+AY465++BG465+BH465+BP465+BQ465+BY465+BZ465+CH465+CI465+CQ465+CR465+DA465+DB465+DJ465+DK465+DS465+DT465</f>
        <v>0</v>
      </c>
      <c r="EA465" s="19">
        <f t="shared" ref="EA465:EA510" si="342">S465+AB465+AN465+AW465+BF465+BO465+BX465+CG465+CP465+CZ465+DI465+DR465</f>
        <v>0</v>
      </c>
      <c r="EB465" s="45">
        <f t="shared" ref="EB465:EB510" si="343">J465+U465-S465+AD465-AB465+AP465-AN465+AY465-AW465+BH465-BF465+BQ465-BO465+BZ465-BX465+CI465-CG465+CR465-CP465+DB465-CZ465+DK465-DI465+DT465-DR465-CU465</f>
        <v>0</v>
      </c>
      <c r="EC465" s="46">
        <f t="shared" ref="EC465:EC510" si="344">T465+AC465+AO465+BG465+BP465+BY465+CH465+CQ465+DA465+DA465+DJ465+DS465</f>
        <v>0</v>
      </c>
      <c r="ED465" s="19">
        <f t="shared" ref="ED465:ED510" si="345">O465+Y465+AK465+AT465+BC465+BL465+BU465+CD465+CM465+CW465+DF465+DO465</f>
        <v>21</v>
      </c>
      <c r="EE465" s="19">
        <f t="shared" ref="EE465:EE510" si="346">Q465+Z465+AL465+AU465+BD465+BM465+BV465+CE465+CN465+CX465+DG465+DP465</f>
        <v>0</v>
      </c>
      <c r="EF465" s="19">
        <f t="shared" ref="EF465:EF510" si="347">R465+AA465+AM465+AV465+BE465+BN465+BW465+CF465+CO465+CY465+DH465+DQ465</f>
        <v>0</v>
      </c>
      <c r="EG465" s="19">
        <f t="shared" ref="EG465:EG510" si="348">V465+AE465+AQ465+AZ465+BI465+BR465+CA465+CJ465+CS465+DC465+DL465+DU465</f>
        <v>0</v>
      </c>
    </row>
    <row r="466" customFormat="1" customHeight="1" spans="1:137">
      <c r="A466" s="32">
        <f t="shared" si="338"/>
        <v>464</v>
      </c>
      <c r="B466" s="31" t="s">
        <v>765</v>
      </c>
      <c r="C466" s="32" t="s">
        <v>286</v>
      </c>
      <c r="D466" s="33" t="s">
        <v>289</v>
      </c>
      <c r="E466" s="33" t="s">
        <v>296</v>
      </c>
      <c r="F466" s="33" t="s">
        <v>298</v>
      </c>
      <c r="G466" s="68">
        <v>45853</v>
      </c>
      <c r="H466" s="68">
        <v>45853</v>
      </c>
      <c r="I466" s="68">
        <v>45853</v>
      </c>
      <c r="J466" s="19"/>
      <c r="K466" s="19"/>
      <c r="L466" s="19"/>
      <c r="M466" s="73"/>
      <c r="N466" s="19"/>
      <c r="O466" s="38"/>
      <c r="P466" s="39"/>
      <c r="Q466" s="19"/>
      <c r="R466" s="19"/>
      <c r="S466" s="19"/>
      <c r="T466" s="19"/>
      <c r="U466" s="19"/>
      <c r="V466" s="19"/>
      <c r="W466" s="40"/>
      <c r="X466" s="19"/>
      <c r="Y466" s="39"/>
      <c r="Z466" s="19"/>
      <c r="AA466" s="19"/>
      <c r="AB466" s="19"/>
      <c r="AC466" s="19"/>
      <c r="AD466" s="19"/>
      <c r="AE466" s="19"/>
      <c r="AF466" s="40"/>
      <c r="AG466" s="41"/>
      <c r="AH466" s="41"/>
      <c r="AI466" s="41"/>
      <c r="AJ466" s="19"/>
      <c r="AK466" s="19"/>
      <c r="AL466" s="19"/>
      <c r="AM466" s="19"/>
      <c r="AN466" s="19"/>
      <c r="AO466" s="19"/>
      <c r="AP466" s="19"/>
      <c r="AQ466" s="19"/>
      <c r="AR466" s="40"/>
      <c r="AS466" s="19"/>
      <c r="AT466" s="19"/>
      <c r="AU466" s="19"/>
      <c r="AV466" s="19"/>
      <c r="AW466" s="19"/>
      <c r="AX466" s="19"/>
      <c r="AY466" s="19"/>
      <c r="AZ466" s="19"/>
      <c r="BA466" s="40"/>
      <c r="BB466" s="19"/>
      <c r="BC466" s="19"/>
      <c r="BD466" s="19"/>
      <c r="BE466" s="19"/>
      <c r="BF466" s="19"/>
      <c r="BG466" s="19"/>
      <c r="BH466" s="19"/>
      <c r="BI466" s="19"/>
      <c r="BJ466" s="40"/>
      <c r="BK466" s="19"/>
      <c r="BL466" s="19"/>
      <c r="BM466" s="19"/>
      <c r="BN466" s="19"/>
      <c r="BO466" s="19"/>
      <c r="BP466" s="19"/>
      <c r="BQ466" s="19"/>
      <c r="BR466" s="19"/>
      <c r="BS466" s="40"/>
      <c r="BT466" s="19"/>
      <c r="BU466" s="19"/>
      <c r="BV466" s="19"/>
      <c r="BW466" s="19"/>
      <c r="BX466" s="19"/>
      <c r="BY466" s="19"/>
      <c r="BZ466" s="19"/>
      <c r="CA466" s="19"/>
      <c r="CB466" s="40"/>
      <c r="CC466" s="19"/>
      <c r="CD466" s="19"/>
      <c r="CE466" s="19"/>
      <c r="CF466" s="19"/>
      <c r="CG466" s="19"/>
      <c r="CH466" s="19"/>
      <c r="CI466" s="19"/>
      <c r="CJ466" s="19"/>
      <c r="CK466" s="40"/>
      <c r="CL466" s="19"/>
      <c r="CM466" s="19"/>
      <c r="CN466" s="19"/>
      <c r="CO466" s="19"/>
      <c r="CP466" s="19"/>
      <c r="CQ466" s="19"/>
      <c r="CR466" s="19"/>
      <c r="CS466" s="19"/>
      <c r="CT466" s="40"/>
      <c r="CU466" s="19"/>
      <c r="CV466" s="19"/>
      <c r="CW466" s="19"/>
      <c r="CX466" s="19"/>
      <c r="CY466" s="19"/>
      <c r="CZ466" s="19" t="s">
        <v>151</v>
      </c>
      <c r="DA466" s="19"/>
      <c r="DB466" s="19">
        <v>8</v>
      </c>
      <c r="DC466" s="19"/>
      <c r="DD466" s="40"/>
      <c r="DE466" s="19"/>
      <c r="DF466" s="19"/>
      <c r="DG466" s="19"/>
      <c r="DH466" s="19"/>
      <c r="DI466" s="19"/>
      <c r="DJ466" s="19"/>
      <c r="DK466" s="19">
        <v>8</v>
      </c>
      <c r="DL466" s="19"/>
      <c r="DM466" s="40"/>
      <c r="DN466" s="19"/>
      <c r="DO466" s="19"/>
      <c r="DP466" s="19"/>
      <c r="DQ466" s="19"/>
      <c r="DR466" s="19">
        <v>8</v>
      </c>
      <c r="DS466" s="19"/>
      <c r="DT466" s="19">
        <v>8</v>
      </c>
      <c r="DU466" s="19"/>
      <c r="DV466" s="40"/>
      <c r="DW466" s="74">
        <v>0</v>
      </c>
      <c r="DX466" s="44">
        <f t="shared" si="339"/>
        <v>0</v>
      </c>
      <c r="DY466" s="44">
        <f t="shared" si="340"/>
        <v>0</v>
      </c>
      <c r="DZ466" s="19">
        <f t="shared" si="341"/>
        <v>24</v>
      </c>
      <c r="EA466" s="19">
        <f t="shared" si="342"/>
        <v>24</v>
      </c>
      <c r="EB466" s="45">
        <f t="shared" si="343"/>
        <v>0</v>
      </c>
      <c r="EC466" s="46">
        <f t="shared" si="344"/>
        <v>0</v>
      </c>
      <c r="ED466" s="19">
        <f t="shared" si="345"/>
        <v>0</v>
      </c>
      <c r="EE466" s="19">
        <f t="shared" si="346"/>
        <v>0</v>
      </c>
      <c r="EF466" s="19">
        <f t="shared" si="347"/>
        <v>0</v>
      </c>
      <c r="EG466" s="19">
        <f t="shared" si="348"/>
        <v>0</v>
      </c>
    </row>
    <row r="467" customFormat="1" customHeight="1" spans="1:137">
      <c r="A467" s="32">
        <f t="shared" si="338"/>
        <v>465</v>
      </c>
      <c r="B467" s="31" t="s">
        <v>766</v>
      </c>
      <c r="C467" s="32" t="s">
        <v>286</v>
      </c>
      <c r="D467" s="33" t="s">
        <v>305</v>
      </c>
      <c r="E467" s="33" t="s">
        <v>578</v>
      </c>
      <c r="F467" s="33" t="s">
        <v>315</v>
      </c>
      <c r="G467" s="68">
        <v>45853</v>
      </c>
      <c r="H467" s="68">
        <v>45853</v>
      </c>
      <c r="I467" s="68">
        <v>45853</v>
      </c>
      <c r="J467" s="19"/>
      <c r="K467" s="19"/>
      <c r="L467" s="19"/>
      <c r="M467" s="73"/>
      <c r="N467" s="19"/>
      <c r="O467" s="38"/>
      <c r="P467" s="39"/>
      <c r="Q467" s="19"/>
      <c r="R467" s="19"/>
      <c r="S467" s="19"/>
      <c r="T467" s="19"/>
      <c r="U467" s="19"/>
      <c r="V467" s="19"/>
      <c r="W467" s="40"/>
      <c r="X467" s="19"/>
      <c r="Y467" s="39"/>
      <c r="Z467" s="19"/>
      <c r="AA467" s="19"/>
      <c r="AB467" s="19"/>
      <c r="AC467" s="19"/>
      <c r="AD467" s="19"/>
      <c r="AE467" s="19"/>
      <c r="AF467" s="40"/>
      <c r="AG467" s="41"/>
      <c r="AH467" s="41"/>
      <c r="AI467" s="41"/>
      <c r="AJ467" s="19"/>
      <c r="AK467" s="19"/>
      <c r="AL467" s="19"/>
      <c r="AM467" s="19"/>
      <c r="AN467" s="19"/>
      <c r="AO467" s="19"/>
      <c r="AP467" s="19"/>
      <c r="AQ467" s="19"/>
      <c r="AR467" s="40"/>
      <c r="AS467" s="19"/>
      <c r="AT467" s="19"/>
      <c r="AU467" s="19"/>
      <c r="AV467" s="19"/>
      <c r="AW467" s="19"/>
      <c r="AX467" s="19"/>
      <c r="AY467" s="19"/>
      <c r="AZ467" s="19"/>
      <c r="BA467" s="40"/>
      <c r="BB467" s="19"/>
      <c r="BC467" s="19"/>
      <c r="BD467" s="19"/>
      <c r="BE467" s="19"/>
      <c r="BF467" s="19"/>
      <c r="BG467" s="19"/>
      <c r="BH467" s="19"/>
      <c r="BI467" s="19"/>
      <c r="BJ467" s="40"/>
      <c r="BK467" s="19"/>
      <c r="BL467" s="19"/>
      <c r="BM467" s="19"/>
      <c r="BN467" s="19"/>
      <c r="BO467" s="19"/>
      <c r="BP467" s="19"/>
      <c r="BQ467" s="19"/>
      <c r="BR467" s="19"/>
      <c r="BS467" s="40"/>
      <c r="BT467" s="19"/>
      <c r="BU467" s="19"/>
      <c r="BV467" s="19"/>
      <c r="BW467" s="19"/>
      <c r="BX467" s="19"/>
      <c r="BY467" s="19"/>
      <c r="BZ467" s="19"/>
      <c r="CA467" s="19"/>
      <c r="CB467" s="40"/>
      <c r="CC467" s="19"/>
      <c r="CD467" s="19"/>
      <c r="CE467" s="19"/>
      <c r="CF467" s="19"/>
      <c r="CG467" s="19"/>
      <c r="CH467" s="19"/>
      <c r="CI467" s="19"/>
      <c r="CJ467" s="19"/>
      <c r="CK467" s="40"/>
      <c r="CL467" s="19"/>
      <c r="CM467" s="19"/>
      <c r="CN467" s="19"/>
      <c r="CO467" s="19"/>
      <c r="CP467" s="19">
        <v>2</v>
      </c>
      <c r="CQ467" s="19"/>
      <c r="CR467" s="19">
        <v>2</v>
      </c>
      <c r="CS467" s="19"/>
      <c r="CT467" s="40"/>
      <c r="CU467" s="19"/>
      <c r="CV467" s="19"/>
      <c r="CW467" s="19"/>
      <c r="CX467" s="19"/>
      <c r="CY467" s="19"/>
      <c r="CZ467" s="19"/>
      <c r="DA467" s="19"/>
      <c r="DB467" s="19"/>
      <c r="DC467" s="19"/>
      <c r="DD467" s="40"/>
      <c r="DE467" s="19"/>
      <c r="DF467" s="19"/>
      <c r="DG467" s="19"/>
      <c r="DH467" s="19"/>
      <c r="DI467" s="19"/>
      <c r="DJ467" s="19"/>
      <c r="DK467" s="19"/>
      <c r="DL467" s="19"/>
      <c r="DM467" s="40"/>
      <c r="DN467" s="19"/>
      <c r="DO467" s="19"/>
      <c r="DP467" s="19"/>
      <c r="DQ467" s="19"/>
      <c r="DR467" s="19">
        <v>16</v>
      </c>
      <c r="DS467" s="19"/>
      <c r="DT467" s="19">
        <v>16</v>
      </c>
      <c r="DU467" s="19"/>
      <c r="DV467" s="40"/>
      <c r="DW467" s="74">
        <f ca="1" t="shared" ref="DW465:DW476" si="349">ROUND((TODAY()-I467)/365*5,2)</f>
        <v>2.38</v>
      </c>
      <c r="DX467" s="44">
        <f t="shared" si="339"/>
        <v>0</v>
      </c>
      <c r="DY467" s="44">
        <f ca="1" t="shared" si="340"/>
        <v>2.38</v>
      </c>
      <c r="DZ467" s="19">
        <f t="shared" si="341"/>
        <v>18</v>
      </c>
      <c r="EA467" s="19">
        <f t="shared" si="342"/>
        <v>18</v>
      </c>
      <c r="EB467" s="45">
        <f t="shared" si="343"/>
        <v>0</v>
      </c>
      <c r="EC467" s="46">
        <f t="shared" si="344"/>
        <v>0</v>
      </c>
      <c r="ED467" s="19">
        <f t="shared" si="345"/>
        <v>0</v>
      </c>
      <c r="EE467" s="19">
        <f t="shared" si="346"/>
        <v>0</v>
      </c>
      <c r="EF467" s="19">
        <f t="shared" si="347"/>
        <v>0</v>
      </c>
      <c r="EG467" s="19">
        <f t="shared" si="348"/>
        <v>0</v>
      </c>
    </row>
    <row r="468" customFormat="1" customHeight="1" spans="1:137">
      <c r="A468" s="32">
        <f t="shared" si="338"/>
        <v>466</v>
      </c>
      <c r="B468" s="31" t="s">
        <v>767</v>
      </c>
      <c r="C468" s="32" t="s">
        <v>286</v>
      </c>
      <c r="D468" s="33" t="s">
        <v>305</v>
      </c>
      <c r="E468" s="33" t="s">
        <v>768</v>
      </c>
      <c r="F468" s="33" t="s">
        <v>315</v>
      </c>
      <c r="G468" s="68">
        <v>45853</v>
      </c>
      <c r="H468" s="68">
        <v>45853</v>
      </c>
      <c r="I468" s="68">
        <v>45853</v>
      </c>
      <c r="J468" s="19"/>
      <c r="K468" s="19"/>
      <c r="L468" s="19"/>
      <c r="M468" s="73"/>
      <c r="N468" s="19"/>
      <c r="O468" s="38"/>
      <c r="P468" s="39"/>
      <c r="Q468" s="19"/>
      <c r="R468" s="19"/>
      <c r="S468" s="19"/>
      <c r="T468" s="19"/>
      <c r="U468" s="19"/>
      <c r="V468" s="19"/>
      <c r="W468" s="40"/>
      <c r="X468" s="19"/>
      <c r="Y468" s="39"/>
      <c r="Z468" s="19"/>
      <c r="AA468" s="19"/>
      <c r="AB468" s="19"/>
      <c r="AC468" s="19"/>
      <c r="AD468" s="19"/>
      <c r="AE468" s="19"/>
      <c r="AF468" s="40"/>
      <c r="AG468" s="41"/>
      <c r="AH468" s="41"/>
      <c r="AI468" s="41"/>
      <c r="AJ468" s="19"/>
      <c r="AK468" s="19"/>
      <c r="AL468" s="19"/>
      <c r="AM468" s="19"/>
      <c r="AN468" s="19"/>
      <c r="AO468" s="19"/>
      <c r="AP468" s="19"/>
      <c r="AQ468" s="19"/>
      <c r="AR468" s="40"/>
      <c r="AS468" s="19"/>
      <c r="AT468" s="19"/>
      <c r="AU468" s="19"/>
      <c r="AV468" s="19"/>
      <c r="AW468" s="19"/>
      <c r="AX468" s="19"/>
      <c r="AY468" s="19"/>
      <c r="AZ468" s="19"/>
      <c r="BA468" s="40"/>
      <c r="BB468" s="19"/>
      <c r="BC468" s="19"/>
      <c r="BD468" s="19"/>
      <c r="BE468" s="19"/>
      <c r="BF468" s="19"/>
      <c r="BG468" s="19"/>
      <c r="BH468" s="19"/>
      <c r="BI468" s="19"/>
      <c r="BJ468" s="40"/>
      <c r="BK468" s="19"/>
      <c r="BL468" s="19"/>
      <c r="BM468" s="19"/>
      <c r="BN468" s="19"/>
      <c r="BO468" s="19"/>
      <c r="BP468" s="19"/>
      <c r="BQ468" s="19"/>
      <c r="BR468" s="19"/>
      <c r="BS468" s="40"/>
      <c r="BT468" s="19"/>
      <c r="BU468" s="19"/>
      <c r="BV468" s="19"/>
      <c r="BW468" s="19"/>
      <c r="BX468" s="19"/>
      <c r="BY468" s="19"/>
      <c r="BZ468" s="19"/>
      <c r="CA468" s="19"/>
      <c r="CB468" s="40"/>
      <c r="CC468" s="19"/>
      <c r="CD468" s="19"/>
      <c r="CE468" s="19"/>
      <c r="CF468" s="19"/>
      <c r="CG468" s="19"/>
      <c r="CH468" s="19"/>
      <c r="CI468" s="19"/>
      <c r="CJ468" s="19"/>
      <c r="CK468" s="40"/>
      <c r="CL468" s="19">
        <v>0.5</v>
      </c>
      <c r="CM468" s="19"/>
      <c r="CN468" s="19"/>
      <c r="CO468" s="19"/>
      <c r="CP468" s="19"/>
      <c r="CQ468" s="19"/>
      <c r="CR468" s="19"/>
      <c r="CS468" s="19"/>
      <c r="CT468" s="40"/>
      <c r="CU468" s="19"/>
      <c r="CV468" s="19"/>
      <c r="CW468" s="19"/>
      <c r="CX468" s="19"/>
      <c r="CY468" s="19"/>
      <c r="CZ468" s="19"/>
      <c r="DA468" s="19"/>
      <c r="DB468" s="19"/>
      <c r="DC468" s="19"/>
      <c r="DD468" s="40"/>
      <c r="DE468" s="19"/>
      <c r="DF468" s="19">
        <v>13</v>
      </c>
      <c r="DG468" s="19"/>
      <c r="DH468" s="19"/>
      <c r="DI468" s="19"/>
      <c r="DJ468" s="19"/>
      <c r="DK468" s="19"/>
      <c r="DL468" s="19"/>
      <c r="DM468" s="40"/>
      <c r="DN468" s="19">
        <v>2</v>
      </c>
      <c r="DO468" s="19"/>
      <c r="DP468" s="19"/>
      <c r="DQ468" s="19"/>
      <c r="DR468" s="19"/>
      <c r="DS468" s="19"/>
      <c r="DT468" s="19"/>
      <c r="DU468" s="19"/>
      <c r="DV468" s="40"/>
      <c r="DW468" s="74">
        <f ca="1" t="shared" si="349"/>
        <v>2.38</v>
      </c>
      <c r="DX468" s="44">
        <f t="shared" si="339"/>
        <v>2.5</v>
      </c>
      <c r="DY468" s="44">
        <f ca="1" t="shared" si="340"/>
        <v>-0.12</v>
      </c>
      <c r="DZ468" s="19">
        <f t="shared" si="341"/>
        <v>0</v>
      </c>
      <c r="EA468" s="19">
        <f t="shared" si="342"/>
        <v>0</v>
      </c>
      <c r="EB468" s="45">
        <f t="shared" si="343"/>
        <v>0</v>
      </c>
      <c r="EC468" s="46">
        <f t="shared" si="344"/>
        <v>0</v>
      </c>
      <c r="ED468" s="19">
        <f t="shared" si="345"/>
        <v>13</v>
      </c>
      <c r="EE468" s="19">
        <f t="shared" si="346"/>
        <v>0</v>
      </c>
      <c r="EF468" s="19">
        <f t="shared" si="347"/>
        <v>0</v>
      </c>
      <c r="EG468" s="19">
        <f t="shared" si="348"/>
        <v>0</v>
      </c>
    </row>
    <row r="469" customFormat="1" customHeight="1" spans="1:137">
      <c r="A469" s="32">
        <f t="shared" si="338"/>
        <v>467</v>
      </c>
      <c r="B469" s="31" t="s">
        <v>769</v>
      </c>
      <c r="C469" s="32" t="s">
        <v>286</v>
      </c>
      <c r="D469" s="33" t="s">
        <v>289</v>
      </c>
      <c r="E469" s="33" t="s">
        <v>293</v>
      </c>
      <c r="F469" s="33" t="s">
        <v>298</v>
      </c>
      <c r="G469" s="68">
        <v>45853</v>
      </c>
      <c r="H469" s="68">
        <v>45853</v>
      </c>
      <c r="I469" s="68">
        <v>45853</v>
      </c>
      <c r="J469" s="19"/>
      <c r="K469" s="19"/>
      <c r="L469" s="19"/>
      <c r="M469" s="73"/>
      <c r="N469" s="19"/>
      <c r="O469" s="38"/>
      <c r="P469" s="39"/>
      <c r="Q469" s="19"/>
      <c r="R469" s="19"/>
      <c r="S469" s="19"/>
      <c r="T469" s="19"/>
      <c r="U469" s="19"/>
      <c r="V469" s="19"/>
      <c r="W469" s="40"/>
      <c r="X469" s="19"/>
      <c r="Y469" s="39"/>
      <c r="Z469" s="19"/>
      <c r="AA469" s="19"/>
      <c r="AB469" s="19"/>
      <c r="AC469" s="19"/>
      <c r="AD469" s="19"/>
      <c r="AE469" s="19"/>
      <c r="AF469" s="40"/>
      <c r="AG469" s="41"/>
      <c r="AH469" s="41"/>
      <c r="AI469" s="41"/>
      <c r="AJ469" s="19"/>
      <c r="AK469" s="19"/>
      <c r="AL469" s="19"/>
      <c r="AM469" s="19"/>
      <c r="AN469" s="19"/>
      <c r="AO469" s="19"/>
      <c r="AP469" s="19"/>
      <c r="AQ469" s="19"/>
      <c r="AR469" s="40"/>
      <c r="AS469" s="19"/>
      <c r="AT469" s="19"/>
      <c r="AU469" s="19"/>
      <c r="AV469" s="19"/>
      <c r="AW469" s="19"/>
      <c r="AX469" s="19"/>
      <c r="AY469" s="19"/>
      <c r="AZ469" s="19"/>
      <c r="BA469" s="40"/>
      <c r="BB469" s="19"/>
      <c r="BC469" s="19"/>
      <c r="BD469" s="19"/>
      <c r="BE469" s="19"/>
      <c r="BF469" s="19"/>
      <c r="BG469" s="19"/>
      <c r="BH469" s="19"/>
      <c r="BI469" s="19"/>
      <c r="BJ469" s="40"/>
      <c r="BK469" s="19"/>
      <c r="BL469" s="19"/>
      <c r="BM469" s="19"/>
      <c r="BN469" s="19"/>
      <c r="BO469" s="19"/>
      <c r="BP469" s="19"/>
      <c r="BQ469" s="19"/>
      <c r="BR469" s="19"/>
      <c r="BS469" s="40"/>
      <c r="BT469" s="19"/>
      <c r="BU469" s="19"/>
      <c r="BV469" s="19"/>
      <c r="BW469" s="19"/>
      <c r="BX469" s="19"/>
      <c r="BY469" s="19"/>
      <c r="BZ469" s="19"/>
      <c r="CA469" s="19"/>
      <c r="CB469" s="40"/>
      <c r="CC469" s="19"/>
      <c r="CD469" s="19"/>
      <c r="CE469" s="19"/>
      <c r="CF469" s="19"/>
      <c r="CG469" s="19"/>
      <c r="CH469" s="19"/>
      <c r="CI469" s="19"/>
      <c r="CJ469" s="19"/>
      <c r="CK469" s="40"/>
      <c r="CL469" s="19">
        <v>1.5</v>
      </c>
      <c r="CM469" s="19"/>
      <c r="CN469" s="19"/>
      <c r="CO469" s="19"/>
      <c r="CP469" s="19"/>
      <c r="CQ469" s="19"/>
      <c r="CR469" s="19"/>
      <c r="CS469" s="19"/>
      <c r="CT469" s="40"/>
      <c r="CU469" s="19"/>
      <c r="CV469" s="19"/>
      <c r="CW469" s="19"/>
      <c r="CX469" s="19"/>
      <c r="CY469" s="19"/>
      <c r="CZ469" s="19"/>
      <c r="DA469" s="19"/>
      <c r="DB469" s="19"/>
      <c r="DC469" s="19"/>
      <c r="DD469" s="40"/>
      <c r="DE469" s="19"/>
      <c r="DF469" s="19">
        <v>1</v>
      </c>
      <c r="DG469" s="19">
        <v>1</v>
      </c>
      <c r="DH469" s="19"/>
      <c r="DI469" s="19"/>
      <c r="DJ469" s="19"/>
      <c r="DK469" s="19"/>
      <c r="DL469" s="19"/>
      <c r="DM469" s="40"/>
      <c r="DN469" s="19">
        <v>1</v>
      </c>
      <c r="DO469" s="19"/>
      <c r="DP469" s="19"/>
      <c r="DQ469" s="19"/>
      <c r="DR469" s="19"/>
      <c r="DS469" s="19"/>
      <c r="DT469" s="19"/>
      <c r="DU469" s="19"/>
      <c r="DV469" s="40"/>
      <c r="DW469" s="74">
        <f ca="1" t="shared" si="349"/>
        <v>2.38</v>
      </c>
      <c r="DX469" s="44">
        <f t="shared" si="339"/>
        <v>2.5</v>
      </c>
      <c r="DY469" s="44">
        <f ca="1" t="shared" si="340"/>
        <v>-0.12</v>
      </c>
      <c r="DZ469" s="19">
        <f t="shared" si="341"/>
        <v>0</v>
      </c>
      <c r="EA469" s="19">
        <f t="shared" si="342"/>
        <v>0</v>
      </c>
      <c r="EB469" s="45">
        <f t="shared" si="343"/>
        <v>0</v>
      </c>
      <c r="EC469" s="46">
        <f t="shared" si="344"/>
        <v>0</v>
      </c>
      <c r="ED469" s="19">
        <f t="shared" si="345"/>
        <v>1</v>
      </c>
      <c r="EE469" s="19">
        <f t="shared" si="346"/>
        <v>1</v>
      </c>
      <c r="EF469" s="19">
        <f t="shared" si="347"/>
        <v>0</v>
      </c>
      <c r="EG469" s="19">
        <f t="shared" si="348"/>
        <v>0</v>
      </c>
    </row>
    <row r="470" customFormat="1" hidden="1" customHeight="1" spans="1:137">
      <c r="A470" s="32">
        <f t="shared" si="338"/>
        <v>468</v>
      </c>
      <c r="B470" s="31" t="s">
        <v>770</v>
      </c>
      <c r="C470" s="32" t="s">
        <v>52</v>
      </c>
      <c r="D470" s="33" t="s">
        <v>149</v>
      </c>
      <c r="E470" s="33" t="s">
        <v>150</v>
      </c>
      <c r="F470" s="33" t="s">
        <v>134</v>
      </c>
      <c r="G470" s="68">
        <v>45859</v>
      </c>
      <c r="H470" s="68">
        <v>45859</v>
      </c>
      <c r="I470" s="68">
        <v>45859</v>
      </c>
      <c r="J470" s="19"/>
      <c r="K470" s="19"/>
      <c r="L470" s="19"/>
      <c r="M470" s="73"/>
      <c r="N470" s="19"/>
      <c r="O470" s="38"/>
      <c r="P470" s="39"/>
      <c r="Q470" s="19"/>
      <c r="R470" s="19"/>
      <c r="S470" s="19"/>
      <c r="T470" s="19"/>
      <c r="U470" s="19"/>
      <c r="V470" s="19"/>
      <c r="W470" s="40"/>
      <c r="X470" s="19"/>
      <c r="Y470" s="39"/>
      <c r="Z470" s="19"/>
      <c r="AA470" s="19"/>
      <c r="AB470" s="19"/>
      <c r="AC470" s="19"/>
      <c r="AD470" s="19"/>
      <c r="AE470" s="19"/>
      <c r="AF470" s="40"/>
      <c r="AG470" s="41"/>
      <c r="AH470" s="41"/>
      <c r="AI470" s="41"/>
      <c r="AJ470" s="19"/>
      <c r="AK470" s="19"/>
      <c r="AL470" s="19"/>
      <c r="AM470" s="19"/>
      <c r="AN470" s="19"/>
      <c r="AO470" s="19"/>
      <c r="AP470" s="19"/>
      <c r="AQ470" s="19"/>
      <c r="AR470" s="40"/>
      <c r="AS470" s="19"/>
      <c r="AT470" s="19"/>
      <c r="AU470" s="19"/>
      <c r="AV470" s="19"/>
      <c r="AW470" s="19"/>
      <c r="AX470" s="19"/>
      <c r="AY470" s="19"/>
      <c r="AZ470" s="19"/>
      <c r="BA470" s="40"/>
      <c r="BB470" s="19"/>
      <c r="BC470" s="19"/>
      <c r="BD470" s="19"/>
      <c r="BE470" s="19"/>
      <c r="BF470" s="19"/>
      <c r="BG470" s="19"/>
      <c r="BH470" s="19"/>
      <c r="BI470" s="19"/>
      <c r="BJ470" s="40"/>
      <c r="BK470" s="19"/>
      <c r="BL470" s="19"/>
      <c r="BM470" s="19"/>
      <c r="BN470" s="19"/>
      <c r="BO470" s="19"/>
      <c r="BP470" s="19"/>
      <c r="BQ470" s="19"/>
      <c r="BR470" s="19"/>
      <c r="BS470" s="40"/>
      <c r="BT470" s="19"/>
      <c r="BU470" s="19"/>
      <c r="BV470" s="19"/>
      <c r="BW470" s="19"/>
      <c r="BX470" s="19"/>
      <c r="BY470" s="19"/>
      <c r="BZ470" s="19"/>
      <c r="CA470" s="19"/>
      <c r="CB470" s="40"/>
      <c r="CC470" s="19"/>
      <c r="CD470" s="19"/>
      <c r="CE470" s="19"/>
      <c r="CF470" s="19"/>
      <c r="CG470" s="19"/>
      <c r="CH470" s="19"/>
      <c r="CI470" s="19">
        <v>8</v>
      </c>
      <c r="CJ470" s="19"/>
      <c r="CK470" s="40"/>
      <c r="CL470" s="19"/>
      <c r="CM470" s="19"/>
      <c r="CN470" s="19"/>
      <c r="CO470" s="19"/>
      <c r="CP470" s="19"/>
      <c r="CQ470" s="19"/>
      <c r="CR470" s="19">
        <v>8</v>
      </c>
      <c r="CS470" s="19"/>
      <c r="CT470" s="40"/>
      <c r="CU470" s="19"/>
      <c r="CV470" s="19" t="s">
        <v>77</v>
      </c>
      <c r="CW470" s="19"/>
      <c r="CX470" s="19"/>
      <c r="CY470" s="19"/>
      <c r="CZ470" s="19"/>
      <c r="DA470" s="19"/>
      <c r="DB470" s="19"/>
      <c r="DC470" s="19"/>
      <c r="DD470" s="40"/>
      <c r="DE470" s="19"/>
      <c r="DF470" s="19"/>
      <c r="DG470" s="19"/>
      <c r="DH470" s="19"/>
      <c r="DI470" s="19"/>
      <c r="DJ470" s="19"/>
      <c r="DK470" s="19"/>
      <c r="DL470" s="19"/>
      <c r="DM470" s="40"/>
      <c r="DN470" s="19"/>
      <c r="DO470" s="19"/>
      <c r="DP470" s="19"/>
      <c r="DQ470" s="19"/>
      <c r="DR470" s="19">
        <v>1.5</v>
      </c>
      <c r="DS470" s="19"/>
      <c r="DT470" s="19">
        <v>5</v>
      </c>
      <c r="DU470" s="19"/>
      <c r="DV470" s="40"/>
      <c r="DW470" s="74">
        <f ca="1" t="shared" si="349"/>
        <v>2.3</v>
      </c>
      <c r="DX470" s="44">
        <f t="shared" si="339"/>
        <v>2</v>
      </c>
      <c r="DY470" s="44">
        <f ca="1" t="shared" si="340"/>
        <v>0.3</v>
      </c>
      <c r="DZ470" s="19">
        <f t="shared" si="341"/>
        <v>21</v>
      </c>
      <c r="EA470" s="19">
        <f t="shared" si="342"/>
        <v>1.5</v>
      </c>
      <c r="EB470" s="45">
        <f t="shared" si="343"/>
        <v>19.5</v>
      </c>
      <c r="EC470" s="46">
        <f t="shared" si="344"/>
        <v>0</v>
      </c>
      <c r="ED470" s="19">
        <f t="shared" si="345"/>
        <v>0</v>
      </c>
      <c r="EE470" s="19">
        <f t="shared" si="346"/>
        <v>0</v>
      </c>
      <c r="EF470" s="19">
        <f t="shared" si="347"/>
        <v>0</v>
      </c>
      <c r="EG470" s="19">
        <f t="shared" si="348"/>
        <v>0</v>
      </c>
    </row>
    <row r="471" customFormat="1" hidden="1" customHeight="1" spans="1:137">
      <c r="A471" s="32">
        <f t="shared" ref="A471:A495" si="350">ROW()-2</f>
        <v>469</v>
      </c>
      <c r="B471" s="31" t="s">
        <v>771</v>
      </c>
      <c r="C471" s="32" t="s">
        <v>52</v>
      </c>
      <c r="D471" s="33" t="s">
        <v>110</v>
      </c>
      <c r="E471" s="33" t="s">
        <v>115</v>
      </c>
      <c r="F471" s="33" t="s">
        <v>160</v>
      </c>
      <c r="G471" s="68">
        <v>45859</v>
      </c>
      <c r="H471" s="68">
        <v>45859</v>
      </c>
      <c r="I471" s="68">
        <v>45859</v>
      </c>
      <c r="J471" s="19"/>
      <c r="K471" s="19"/>
      <c r="L471" s="19"/>
      <c r="M471" s="73"/>
      <c r="N471" s="19"/>
      <c r="O471" s="38"/>
      <c r="P471" s="39"/>
      <c r="Q471" s="19"/>
      <c r="R471" s="19"/>
      <c r="S471" s="19"/>
      <c r="T471" s="19"/>
      <c r="U471" s="19"/>
      <c r="V471" s="19"/>
      <c r="W471" s="40"/>
      <c r="X471" s="19"/>
      <c r="Y471" s="39"/>
      <c r="Z471" s="19"/>
      <c r="AA471" s="19"/>
      <c r="AB471" s="19"/>
      <c r="AC471" s="19"/>
      <c r="AD471" s="19"/>
      <c r="AE471" s="19"/>
      <c r="AF471" s="40"/>
      <c r="AG471" s="41"/>
      <c r="AH471" s="41"/>
      <c r="AI471" s="41"/>
      <c r="AJ471" s="19"/>
      <c r="AK471" s="19"/>
      <c r="AL471" s="19"/>
      <c r="AM471" s="19"/>
      <c r="AN471" s="19"/>
      <c r="AO471" s="19"/>
      <c r="AP471" s="19"/>
      <c r="AQ471" s="19"/>
      <c r="AR471" s="40"/>
      <c r="AS471" s="19"/>
      <c r="AT471" s="19"/>
      <c r="AU471" s="19"/>
      <c r="AV471" s="19"/>
      <c r="AW471" s="19"/>
      <c r="AX471" s="19"/>
      <c r="AY471" s="19"/>
      <c r="AZ471" s="19"/>
      <c r="BA471" s="40"/>
      <c r="BB471" s="19"/>
      <c r="BC471" s="19"/>
      <c r="BD471" s="19"/>
      <c r="BE471" s="19"/>
      <c r="BF471" s="19"/>
      <c r="BG471" s="19"/>
      <c r="BH471" s="19"/>
      <c r="BI471" s="19"/>
      <c r="BJ471" s="40"/>
      <c r="BK471" s="19"/>
      <c r="BL471" s="19"/>
      <c r="BM471" s="19"/>
      <c r="BN471" s="19"/>
      <c r="BO471" s="19"/>
      <c r="BP471" s="19"/>
      <c r="BQ471" s="19"/>
      <c r="BR471" s="19"/>
      <c r="BS471" s="40"/>
      <c r="BT471" s="19"/>
      <c r="BU471" s="19"/>
      <c r="BV471" s="19"/>
      <c r="BW471" s="19"/>
      <c r="BX471" s="19"/>
      <c r="BY471" s="19"/>
      <c r="BZ471" s="19"/>
      <c r="CA471" s="19"/>
      <c r="CB471" s="40"/>
      <c r="CC471" s="19"/>
      <c r="CD471" s="19"/>
      <c r="CE471" s="19"/>
      <c r="CF471" s="19"/>
      <c r="CG471" s="19"/>
      <c r="CH471" s="19"/>
      <c r="CI471" s="19"/>
      <c r="CJ471" s="19"/>
      <c r="CK471" s="40"/>
      <c r="CL471" s="19"/>
      <c r="CM471" s="19"/>
      <c r="CN471" s="19"/>
      <c r="CO471" s="19"/>
      <c r="CP471" s="19"/>
      <c r="CQ471" s="19">
        <v>5.5</v>
      </c>
      <c r="CR471" s="19"/>
      <c r="CS471" s="19"/>
      <c r="CT471" s="40"/>
      <c r="CU471" s="19"/>
      <c r="CV471" s="19"/>
      <c r="CW471" s="19"/>
      <c r="CX471" s="19"/>
      <c r="CY471" s="19"/>
      <c r="CZ471" s="19"/>
      <c r="DA471" s="19"/>
      <c r="DB471" s="19">
        <v>5.5</v>
      </c>
      <c r="DC471" s="19"/>
      <c r="DD471" s="40"/>
      <c r="DE471" s="19"/>
      <c r="DF471" s="19"/>
      <c r="DG471" s="19"/>
      <c r="DH471" s="19"/>
      <c r="DI471" s="19"/>
      <c r="DJ471" s="19"/>
      <c r="DK471" s="19">
        <v>13.5</v>
      </c>
      <c r="DL471" s="19"/>
      <c r="DM471" s="40"/>
      <c r="DN471" s="19"/>
      <c r="DO471" s="19"/>
      <c r="DP471" s="19"/>
      <c r="DQ471" s="19"/>
      <c r="DR471" s="19"/>
      <c r="DS471" s="19"/>
      <c r="DT471" s="19"/>
      <c r="DU471" s="19"/>
      <c r="DV471" s="40"/>
      <c r="DW471" s="74">
        <f ca="1" t="shared" si="349"/>
        <v>2.3</v>
      </c>
      <c r="DX471" s="44">
        <f t="shared" si="339"/>
        <v>0</v>
      </c>
      <c r="DY471" s="44">
        <f ca="1" t="shared" si="340"/>
        <v>2.3</v>
      </c>
      <c r="DZ471" s="19">
        <f t="shared" si="341"/>
        <v>24.5</v>
      </c>
      <c r="EA471" s="19">
        <f t="shared" si="342"/>
        <v>0</v>
      </c>
      <c r="EB471" s="45">
        <f t="shared" si="343"/>
        <v>19</v>
      </c>
      <c r="EC471" s="46">
        <f t="shared" si="344"/>
        <v>5.5</v>
      </c>
      <c r="ED471" s="19">
        <f t="shared" si="345"/>
        <v>0</v>
      </c>
      <c r="EE471" s="19">
        <f t="shared" si="346"/>
        <v>0</v>
      </c>
      <c r="EF471" s="19">
        <f t="shared" si="347"/>
        <v>0</v>
      </c>
      <c r="EG471" s="19">
        <f t="shared" si="348"/>
        <v>0</v>
      </c>
    </row>
    <row r="472" customFormat="1" hidden="1" customHeight="1" spans="1:137">
      <c r="A472" s="32">
        <f t="shared" si="350"/>
        <v>470</v>
      </c>
      <c r="B472" s="31" t="s">
        <v>772</v>
      </c>
      <c r="C472" s="32" t="s">
        <v>52</v>
      </c>
      <c r="D472" s="33" t="s">
        <v>79</v>
      </c>
      <c r="E472" s="33" t="s">
        <v>589</v>
      </c>
      <c r="F472" s="33" t="s">
        <v>601</v>
      </c>
      <c r="G472" s="68">
        <v>45859</v>
      </c>
      <c r="H472" s="68">
        <v>45859</v>
      </c>
      <c r="I472" s="68">
        <v>45859</v>
      </c>
      <c r="J472" s="19"/>
      <c r="K472" s="19"/>
      <c r="L472" s="19"/>
      <c r="M472" s="73"/>
      <c r="N472" s="19"/>
      <c r="O472" s="38"/>
      <c r="P472" s="39"/>
      <c r="Q472" s="19"/>
      <c r="R472" s="19"/>
      <c r="S472" s="19"/>
      <c r="T472" s="19"/>
      <c r="U472" s="19"/>
      <c r="V472" s="19"/>
      <c r="W472" s="40"/>
      <c r="X472" s="19"/>
      <c r="Y472" s="39"/>
      <c r="Z472" s="19"/>
      <c r="AA472" s="19"/>
      <c r="AB472" s="19"/>
      <c r="AC472" s="19"/>
      <c r="AD472" s="19"/>
      <c r="AE472" s="19"/>
      <c r="AF472" s="40"/>
      <c r="AG472" s="41"/>
      <c r="AH472" s="41"/>
      <c r="AI472" s="41"/>
      <c r="AJ472" s="19"/>
      <c r="AK472" s="19"/>
      <c r="AL472" s="19"/>
      <c r="AM472" s="19"/>
      <c r="AN472" s="19"/>
      <c r="AO472" s="19"/>
      <c r="AP472" s="19"/>
      <c r="AQ472" s="19"/>
      <c r="AR472" s="40"/>
      <c r="AS472" s="19"/>
      <c r="AT472" s="19"/>
      <c r="AU472" s="19"/>
      <c r="AV472" s="19"/>
      <c r="AW472" s="19"/>
      <c r="AX472" s="19"/>
      <c r="AY472" s="19"/>
      <c r="AZ472" s="19"/>
      <c r="BA472" s="40"/>
      <c r="BB472" s="19"/>
      <c r="BC472" s="19"/>
      <c r="BD472" s="19"/>
      <c r="BE472" s="19"/>
      <c r="BF472" s="19"/>
      <c r="BG472" s="19"/>
      <c r="BH472" s="19"/>
      <c r="BI472" s="19"/>
      <c r="BJ472" s="40"/>
      <c r="BK472" s="19"/>
      <c r="BL472" s="19"/>
      <c r="BM472" s="19"/>
      <c r="BN472" s="19"/>
      <c r="BO472" s="19"/>
      <c r="BP472" s="19"/>
      <c r="BQ472" s="19"/>
      <c r="BR472" s="19"/>
      <c r="BS472" s="40"/>
      <c r="BT472" s="19"/>
      <c r="BU472" s="19"/>
      <c r="BV472" s="19"/>
      <c r="BW472" s="19"/>
      <c r="BX472" s="19"/>
      <c r="BY472" s="19"/>
      <c r="BZ472" s="19"/>
      <c r="CA472" s="19"/>
      <c r="CB472" s="40"/>
      <c r="CC472" s="19"/>
      <c r="CD472" s="19">
        <v>8</v>
      </c>
      <c r="CE472" s="19"/>
      <c r="CF472" s="19"/>
      <c r="CG472" s="19"/>
      <c r="CH472" s="19"/>
      <c r="CI472" s="19"/>
      <c r="CJ472" s="19"/>
      <c r="CK472" s="40"/>
      <c r="CL472" s="19"/>
      <c r="CM472" s="19"/>
      <c r="CN472" s="19"/>
      <c r="CO472" s="19"/>
      <c r="CP472" s="19"/>
      <c r="CQ472" s="19"/>
      <c r="CR472" s="19"/>
      <c r="CS472" s="19"/>
      <c r="CT472" s="40"/>
      <c r="CU472" s="19"/>
      <c r="CV472" s="19"/>
      <c r="CW472" s="19"/>
      <c r="CX472" s="19"/>
      <c r="CY472" s="19"/>
      <c r="CZ472" s="19"/>
      <c r="DA472" s="19"/>
      <c r="DB472" s="19"/>
      <c r="DC472" s="19"/>
      <c r="DD472" s="40"/>
      <c r="DE472" s="19"/>
      <c r="DF472" s="19"/>
      <c r="DG472" s="19"/>
      <c r="DH472" s="19"/>
      <c r="DI472" s="19"/>
      <c r="DJ472" s="19"/>
      <c r="DK472" s="19"/>
      <c r="DL472" s="19"/>
      <c r="DM472" s="40"/>
      <c r="DN472" s="19"/>
      <c r="DO472" s="19"/>
      <c r="DP472" s="19"/>
      <c r="DQ472" s="19"/>
      <c r="DR472" s="19"/>
      <c r="DS472" s="19"/>
      <c r="DT472" s="19"/>
      <c r="DU472" s="19"/>
      <c r="DV472" s="40"/>
      <c r="DW472" s="74">
        <v>0</v>
      </c>
      <c r="DX472" s="44">
        <f t="shared" si="339"/>
        <v>0</v>
      </c>
      <c r="DY472" s="44">
        <f t="shared" si="340"/>
        <v>0</v>
      </c>
      <c r="DZ472" s="19">
        <f t="shared" si="341"/>
        <v>0</v>
      </c>
      <c r="EA472" s="19">
        <f t="shared" si="342"/>
        <v>0</v>
      </c>
      <c r="EB472" s="45">
        <f t="shared" si="343"/>
        <v>0</v>
      </c>
      <c r="EC472" s="46">
        <f t="shared" si="344"/>
        <v>0</v>
      </c>
      <c r="ED472" s="19">
        <f t="shared" si="345"/>
        <v>8</v>
      </c>
      <c r="EE472" s="19">
        <f t="shared" si="346"/>
        <v>0</v>
      </c>
      <c r="EF472" s="19">
        <f t="shared" si="347"/>
        <v>0</v>
      </c>
      <c r="EG472" s="19">
        <f t="shared" si="348"/>
        <v>0</v>
      </c>
    </row>
    <row r="473" customFormat="1" hidden="1" customHeight="1" spans="1:137">
      <c r="A473" s="32">
        <f t="shared" si="350"/>
        <v>471</v>
      </c>
      <c r="B473" s="31" t="s">
        <v>773</v>
      </c>
      <c r="C473" s="32" t="s">
        <v>52</v>
      </c>
      <c r="D473" s="33" t="s">
        <v>237</v>
      </c>
      <c r="E473" s="33" t="s">
        <v>242</v>
      </c>
      <c r="F473" s="33" t="s">
        <v>315</v>
      </c>
      <c r="G473" s="68">
        <v>45859</v>
      </c>
      <c r="H473" s="68">
        <v>45859</v>
      </c>
      <c r="I473" s="68">
        <v>45859</v>
      </c>
      <c r="J473" s="19"/>
      <c r="K473" s="19"/>
      <c r="L473" s="19"/>
      <c r="M473" s="73"/>
      <c r="N473" s="19"/>
      <c r="O473" s="38"/>
      <c r="P473" s="39"/>
      <c r="Q473" s="19"/>
      <c r="R473" s="19"/>
      <c r="S473" s="19"/>
      <c r="T473" s="19"/>
      <c r="U473" s="19"/>
      <c r="V473" s="19"/>
      <c r="W473" s="40"/>
      <c r="X473" s="19"/>
      <c r="Y473" s="39"/>
      <c r="Z473" s="19"/>
      <c r="AA473" s="19"/>
      <c r="AB473" s="19"/>
      <c r="AC473" s="19"/>
      <c r="AD473" s="19"/>
      <c r="AE473" s="19"/>
      <c r="AF473" s="40"/>
      <c r="AG473" s="41"/>
      <c r="AH473" s="41"/>
      <c r="AI473" s="41"/>
      <c r="AJ473" s="19"/>
      <c r="AK473" s="19"/>
      <c r="AL473" s="19"/>
      <c r="AM473" s="19"/>
      <c r="AN473" s="19"/>
      <c r="AO473" s="19"/>
      <c r="AP473" s="19"/>
      <c r="AQ473" s="19"/>
      <c r="AR473" s="40"/>
      <c r="AS473" s="19"/>
      <c r="AT473" s="19"/>
      <c r="AU473" s="19"/>
      <c r="AV473" s="19"/>
      <c r="AW473" s="19"/>
      <c r="AX473" s="19"/>
      <c r="AY473" s="19"/>
      <c r="AZ473" s="19"/>
      <c r="BA473" s="40"/>
      <c r="BB473" s="19"/>
      <c r="BC473" s="19"/>
      <c r="BD473" s="19"/>
      <c r="BE473" s="19"/>
      <c r="BF473" s="19"/>
      <c r="BG473" s="19"/>
      <c r="BH473" s="19"/>
      <c r="BI473" s="19"/>
      <c r="BJ473" s="40"/>
      <c r="BK473" s="19"/>
      <c r="BL473" s="19"/>
      <c r="BM473" s="19"/>
      <c r="BN473" s="19"/>
      <c r="BO473" s="19"/>
      <c r="BP473" s="19"/>
      <c r="BQ473" s="19"/>
      <c r="BR473" s="19"/>
      <c r="BS473" s="40"/>
      <c r="BT473" s="19"/>
      <c r="BU473" s="19"/>
      <c r="BV473" s="19"/>
      <c r="BW473" s="19"/>
      <c r="BX473" s="19"/>
      <c r="BY473" s="19"/>
      <c r="BZ473" s="19"/>
      <c r="CA473" s="19"/>
      <c r="CB473" s="40"/>
      <c r="CC473" s="19"/>
      <c r="CD473" s="19"/>
      <c r="CE473" s="19"/>
      <c r="CF473" s="19"/>
      <c r="CG473" s="19"/>
      <c r="CH473" s="19"/>
      <c r="CI473" s="19"/>
      <c r="CJ473" s="19"/>
      <c r="CK473" s="40"/>
      <c r="CL473" s="19"/>
      <c r="CM473" s="19"/>
      <c r="CN473" s="19"/>
      <c r="CO473" s="19"/>
      <c r="CP473" s="19"/>
      <c r="CQ473" s="19"/>
      <c r="CR473" s="19"/>
      <c r="CS473" s="19"/>
      <c r="CT473" s="40"/>
      <c r="CU473" s="19"/>
      <c r="CV473" s="19"/>
      <c r="CW473" s="19"/>
      <c r="CX473" s="19"/>
      <c r="CY473" s="19"/>
      <c r="CZ473" s="19" t="s">
        <v>70</v>
      </c>
      <c r="DA473" s="19"/>
      <c r="DB473" s="19">
        <v>4</v>
      </c>
      <c r="DC473" s="19"/>
      <c r="DD473" s="40"/>
      <c r="DE473" s="19"/>
      <c r="DF473" s="19"/>
      <c r="DG473" s="19"/>
      <c r="DH473" s="19"/>
      <c r="DI473" s="19"/>
      <c r="DJ473" s="19"/>
      <c r="DK473" s="19"/>
      <c r="DL473" s="19"/>
      <c r="DM473" s="40"/>
      <c r="DN473" s="19"/>
      <c r="DO473" s="19">
        <v>5.5</v>
      </c>
      <c r="DP473" s="19"/>
      <c r="DQ473" s="19"/>
      <c r="DR473" s="19"/>
      <c r="DS473" s="19"/>
      <c r="DT473" s="19"/>
      <c r="DU473" s="19"/>
      <c r="DV473" s="40"/>
      <c r="DW473" s="74">
        <v>0</v>
      </c>
      <c r="DX473" s="44">
        <f t="shared" si="339"/>
        <v>0</v>
      </c>
      <c r="DY473" s="44">
        <f t="shared" si="340"/>
        <v>0</v>
      </c>
      <c r="DZ473" s="19">
        <f t="shared" si="341"/>
        <v>4</v>
      </c>
      <c r="EA473" s="19">
        <f t="shared" si="342"/>
        <v>4</v>
      </c>
      <c r="EB473" s="45">
        <f t="shared" si="343"/>
        <v>0</v>
      </c>
      <c r="EC473" s="46">
        <f t="shared" si="344"/>
        <v>0</v>
      </c>
      <c r="ED473" s="19">
        <f t="shared" si="345"/>
        <v>5.5</v>
      </c>
      <c r="EE473" s="19">
        <f t="shared" si="346"/>
        <v>0</v>
      </c>
      <c r="EF473" s="19">
        <f t="shared" si="347"/>
        <v>0</v>
      </c>
      <c r="EG473" s="19">
        <f t="shared" si="348"/>
        <v>0</v>
      </c>
    </row>
    <row r="474" customFormat="1" hidden="1" customHeight="1" spans="1:137">
      <c r="A474" s="32">
        <f t="shared" si="350"/>
        <v>472</v>
      </c>
      <c r="B474" s="31" t="s">
        <v>774</v>
      </c>
      <c r="C474" s="32" t="s">
        <v>52</v>
      </c>
      <c r="D474" s="33" t="s">
        <v>227</v>
      </c>
      <c r="E474" s="33" t="s">
        <v>54</v>
      </c>
      <c r="F474" s="33" t="s">
        <v>230</v>
      </c>
      <c r="G474" s="68">
        <v>45859</v>
      </c>
      <c r="H474" s="68">
        <v>45859</v>
      </c>
      <c r="I474" s="68">
        <v>45859</v>
      </c>
      <c r="J474" s="19"/>
      <c r="K474" s="19"/>
      <c r="L474" s="19"/>
      <c r="M474" s="73"/>
      <c r="N474" s="19"/>
      <c r="O474" s="38"/>
      <c r="P474" s="39"/>
      <c r="Q474" s="19"/>
      <c r="R474" s="19"/>
      <c r="S474" s="19"/>
      <c r="T474" s="19"/>
      <c r="U474" s="19"/>
      <c r="V474" s="19"/>
      <c r="W474" s="40"/>
      <c r="X474" s="19"/>
      <c r="Y474" s="39"/>
      <c r="Z474" s="19"/>
      <c r="AA474" s="19"/>
      <c r="AB474" s="19"/>
      <c r="AC474" s="19"/>
      <c r="AD474" s="19"/>
      <c r="AE474" s="19"/>
      <c r="AF474" s="40"/>
      <c r="AG474" s="41"/>
      <c r="AH474" s="41"/>
      <c r="AI474" s="41"/>
      <c r="AJ474" s="19"/>
      <c r="AK474" s="19"/>
      <c r="AL474" s="19"/>
      <c r="AM474" s="19"/>
      <c r="AN474" s="19"/>
      <c r="AO474" s="19"/>
      <c r="AP474" s="19"/>
      <c r="AQ474" s="19"/>
      <c r="AR474" s="40"/>
      <c r="AS474" s="19"/>
      <c r="AT474" s="19"/>
      <c r="AU474" s="19"/>
      <c r="AV474" s="19"/>
      <c r="AW474" s="19"/>
      <c r="AX474" s="19"/>
      <c r="AY474" s="19"/>
      <c r="AZ474" s="19"/>
      <c r="BA474" s="40"/>
      <c r="BB474" s="19"/>
      <c r="BC474" s="19"/>
      <c r="BD474" s="19"/>
      <c r="BE474" s="19"/>
      <c r="BF474" s="19"/>
      <c r="BG474" s="19"/>
      <c r="BH474" s="19"/>
      <c r="BI474" s="19"/>
      <c r="BJ474" s="40"/>
      <c r="BK474" s="19"/>
      <c r="BL474" s="19"/>
      <c r="BM474" s="19"/>
      <c r="BN474" s="19"/>
      <c r="BO474" s="19"/>
      <c r="BP474" s="19"/>
      <c r="BQ474" s="19"/>
      <c r="BR474" s="19"/>
      <c r="BS474" s="40"/>
      <c r="BT474" s="19"/>
      <c r="BU474" s="19"/>
      <c r="BV474" s="19"/>
      <c r="BW474" s="19"/>
      <c r="BX474" s="19"/>
      <c r="BY474" s="19"/>
      <c r="BZ474" s="19"/>
      <c r="CA474" s="19"/>
      <c r="CB474" s="40"/>
      <c r="CC474" s="19"/>
      <c r="CD474" s="19">
        <v>3</v>
      </c>
      <c r="CE474" s="19"/>
      <c r="CF474" s="19"/>
      <c r="CG474" s="19"/>
      <c r="CH474" s="19"/>
      <c r="CI474" s="19"/>
      <c r="CJ474" s="19"/>
      <c r="CK474" s="40"/>
      <c r="CL474" s="19"/>
      <c r="CM474" s="19"/>
      <c r="CN474" s="19"/>
      <c r="CO474" s="19"/>
      <c r="CP474" s="19"/>
      <c r="CQ474" s="19"/>
      <c r="CR474" s="19"/>
      <c r="CS474" s="19"/>
      <c r="CT474" s="40"/>
      <c r="CU474" s="19"/>
      <c r="CV474" s="19"/>
      <c r="CW474" s="19"/>
      <c r="CX474" s="19"/>
      <c r="CY474" s="19"/>
      <c r="CZ474" s="19"/>
      <c r="DA474" s="19"/>
      <c r="DB474" s="19"/>
      <c r="DC474" s="19"/>
      <c r="DD474" s="40"/>
      <c r="DE474" s="19"/>
      <c r="DF474" s="19"/>
      <c r="DG474" s="19"/>
      <c r="DH474" s="19"/>
      <c r="DI474" s="19"/>
      <c r="DJ474" s="19"/>
      <c r="DK474" s="19"/>
      <c r="DL474" s="19"/>
      <c r="DM474" s="40"/>
      <c r="DN474" s="19">
        <v>2</v>
      </c>
      <c r="DO474" s="19">
        <v>8</v>
      </c>
      <c r="DP474" s="19"/>
      <c r="DQ474" s="19"/>
      <c r="DR474" s="19"/>
      <c r="DS474" s="19"/>
      <c r="DT474" s="19"/>
      <c r="DU474" s="19"/>
      <c r="DV474" s="40"/>
      <c r="DW474" s="74">
        <f ca="1">ROUND((TODAY()-I474)/365*5,2)</f>
        <v>2.3</v>
      </c>
      <c r="DX474" s="44">
        <f t="shared" si="339"/>
        <v>2</v>
      </c>
      <c r="DY474" s="44">
        <f ca="1" t="shared" si="340"/>
        <v>0.3</v>
      </c>
      <c r="DZ474" s="19">
        <f t="shared" si="341"/>
        <v>0</v>
      </c>
      <c r="EA474" s="19">
        <f t="shared" si="342"/>
        <v>0</v>
      </c>
      <c r="EB474" s="45">
        <f t="shared" si="343"/>
        <v>0</v>
      </c>
      <c r="EC474" s="46">
        <f t="shared" si="344"/>
        <v>0</v>
      </c>
      <c r="ED474" s="19">
        <f t="shared" si="345"/>
        <v>11</v>
      </c>
      <c r="EE474" s="19">
        <f t="shared" si="346"/>
        <v>0</v>
      </c>
      <c r="EF474" s="19">
        <f t="shared" si="347"/>
        <v>0</v>
      </c>
      <c r="EG474" s="19">
        <f t="shared" si="348"/>
        <v>0</v>
      </c>
    </row>
    <row r="475" customFormat="1" hidden="1" customHeight="1" spans="1:137">
      <c r="A475" s="32">
        <f t="shared" si="350"/>
        <v>473</v>
      </c>
      <c r="B475" s="31" t="s">
        <v>775</v>
      </c>
      <c r="C475" s="32" t="s">
        <v>52</v>
      </c>
      <c r="D475" s="33" t="s">
        <v>149</v>
      </c>
      <c r="E475" s="33" t="s">
        <v>156</v>
      </c>
      <c r="F475" s="33" t="s">
        <v>776</v>
      </c>
      <c r="G475" s="68">
        <v>45859</v>
      </c>
      <c r="H475" s="68">
        <v>45859</v>
      </c>
      <c r="I475" s="68">
        <v>45859</v>
      </c>
      <c r="J475" s="19"/>
      <c r="K475" s="19"/>
      <c r="L475" s="19"/>
      <c r="M475" s="73"/>
      <c r="N475" s="19"/>
      <c r="O475" s="38"/>
      <c r="P475" s="39"/>
      <c r="Q475" s="19"/>
      <c r="R475" s="19"/>
      <c r="S475" s="19"/>
      <c r="T475" s="19"/>
      <c r="U475" s="19"/>
      <c r="V475" s="19"/>
      <c r="W475" s="40"/>
      <c r="X475" s="19"/>
      <c r="Y475" s="39"/>
      <c r="Z475" s="19"/>
      <c r="AA475" s="19"/>
      <c r="AB475" s="19"/>
      <c r="AC475" s="19"/>
      <c r="AD475" s="19"/>
      <c r="AE475" s="19"/>
      <c r="AF475" s="40"/>
      <c r="AG475" s="41"/>
      <c r="AH475" s="41"/>
      <c r="AI475" s="41"/>
      <c r="AJ475" s="19"/>
      <c r="AK475" s="19"/>
      <c r="AL475" s="19"/>
      <c r="AM475" s="19"/>
      <c r="AN475" s="19"/>
      <c r="AO475" s="19"/>
      <c r="AP475" s="19"/>
      <c r="AQ475" s="19"/>
      <c r="AR475" s="40"/>
      <c r="AS475" s="19"/>
      <c r="AT475" s="19"/>
      <c r="AU475" s="19"/>
      <c r="AV475" s="19"/>
      <c r="AW475" s="19"/>
      <c r="AX475" s="19"/>
      <c r="AY475" s="19"/>
      <c r="AZ475" s="19"/>
      <c r="BA475" s="40"/>
      <c r="BB475" s="19"/>
      <c r="BC475" s="19"/>
      <c r="BD475" s="19"/>
      <c r="BE475" s="19"/>
      <c r="BF475" s="19"/>
      <c r="BG475" s="19"/>
      <c r="BH475" s="19"/>
      <c r="BI475" s="19"/>
      <c r="BJ475" s="40"/>
      <c r="BK475" s="19"/>
      <c r="BL475" s="19"/>
      <c r="BM475" s="19"/>
      <c r="BN475" s="19"/>
      <c r="BO475" s="19"/>
      <c r="BP475" s="19"/>
      <c r="BQ475" s="19"/>
      <c r="BR475" s="19"/>
      <c r="BS475" s="40"/>
      <c r="BT475" s="19"/>
      <c r="BU475" s="19"/>
      <c r="BV475" s="19"/>
      <c r="BW475" s="19"/>
      <c r="BX475" s="19"/>
      <c r="BY475" s="19"/>
      <c r="BZ475" s="19"/>
      <c r="CA475" s="19"/>
      <c r="CB475" s="40"/>
      <c r="CC475" s="19"/>
      <c r="CD475" s="19"/>
      <c r="CE475" s="19"/>
      <c r="CF475" s="19"/>
      <c r="CG475" s="19"/>
      <c r="CH475" s="19">
        <v>8</v>
      </c>
      <c r="CI475" s="19"/>
      <c r="CJ475" s="19"/>
      <c r="CK475" s="40"/>
      <c r="CL475" s="19"/>
      <c r="CM475" s="19"/>
      <c r="CN475" s="19"/>
      <c r="CO475" s="19"/>
      <c r="CP475" s="19"/>
      <c r="CQ475" s="19">
        <v>8</v>
      </c>
      <c r="CR475" s="19"/>
      <c r="CS475" s="19"/>
      <c r="CT475" s="40"/>
      <c r="CU475" s="19"/>
      <c r="CV475" s="19"/>
      <c r="CW475" s="19"/>
      <c r="CX475" s="19"/>
      <c r="CY475" s="19"/>
      <c r="CZ475" s="19"/>
      <c r="DA475" s="19" t="s">
        <v>151</v>
      </c>
      <c r="DB475" s="19"/>
      <c r="DC475" s="19"/>
      <c r="DD475" s="40"/>
      <c r="DE475" s="19"/>
      <c r="DF475" s="19"/>
      <c r="DG475" s="19"/>
      <c r="DH475" s="19"/>
      <c r="DI475" s="19"/>
      <c r="DJ475" s="19">
        <v>8</v>
      </c>
      <c r="DK475" s="19"/>
      <c r="DL475" s="19"/>
      <c r="DM475" s="40"/>
      <c r="DN475" s="19">
        <v>0.5</v>
      </c>
      <c r="DO475" s="19"/>
      <c r="DP475" s="19"/>
      <c r="DQ475" s="19"/>
      <c r="DR475" s="19"/>
      <c r="DS475" s="19">
        <v>16</v>
      </c>
      <c r="DT475" s="19"/>
      <c r="DU475" s="19"/>
      <c r="DV475" s="40"/>
      <c r="DW475" s="74">
        <f ca="1">ROUND((TODAY()-I475)/365*5,2)</f>
        <v>2.3</v>
      </c>
      <c r="DX475" s="44">
        <f t="shared" si="339"/>
        <v>0.5</v>
      </c>
      <c r="DY475" s="44">
        <f ca="1" t="shared" si="340"/>
        <v>1.8</v>
      </c>
      <c r="DZ475" s="19">
        <f t="shared" si="341"/>
        <v>56</v>
      </c>
      <c r="EA475" s="19">
        <f t="shared" si="342"/>
        <v>0</v>
      </c>
      <c r="EB475" s="45">
        <f t="shared" si="343"/>
        <v>0</v>
      </c>
      <c r="EC475" s="46">
        <f t="shared" si="344"/>
        <v>72</v>
      </c>
      <c r="ED475" s="19">
        <f t="shared" si="345"/>
        <v>0</v>
      </c>
      <c r="EE475" s="19">
        <f t="shared" si="346"/>
        <v>0</v>
      </c>
      <c r="EF475" s="19">
        <f t="shared" si="347"/>
        <v>0</v>
      </c>
      <c r="EG475" s="19">
        <f t="shared" si="348"/>
        <v>0</v>
      </c>
    </row>
    <row r="476" customFormat="1" hidden="1" customHeight="1" spans="1:137">
      <c r="A476" s="32">
        <f t="shared" si="350"/>
        <v>474</v>
      </c>
      <c r="B476" s="31" t="s">
        <v>777</v>
      </c>
      <c r="C476" s="32" t="s">
        <v>52</v>
      </c>
      <c r="D476" s="33" t="s">
        <v>149</v>
      </c>
      <c r="E476" s="33" t="s">
        <v>153</v>
      </c>
      <c r="F476" s="33" t="s">
        <v>128</v>
      </c>
      <c r="G476" s="68">
        <v>45859</v>
      </c>
      <c r="H476" s="68">
        <v>45859</v>
      </c>
      <c r="I476" s="68">
        <v>45859</v>
      </c>
      <c r="J476" s="19"/>
      <c r="K476" s="19"/>
      <c r="L476" s="19"/>
      <c r="M476" s="73"/>
      <c r="N476" s="19"/>
      <c r="O476" s="38"/>
      <c r="P476" s="39"/>
      <c r="Q476" s="19"/>
      <c r="R476" s="19"/>
      <c r="S476" s="19"/>
      <c r="T476" s="19"/>
      <c r="U476" s="19"/>
      <c r="V476" s="19"/>
      <c r="W476" s="40"/>
      <c r="X476" s="19"/>
      <c r="Y476" s="39"/>
      <c r="Z476" s="19"/>
      <c r="AA476" s="19"/>
      <c r="AB476" s="19"/>
      <c r="AC476" s="19"/>
      <c r="AD476" s="19"/>
      <c r="AE476" s="19"/>
      <c r="AF476" s="40"/>
      <c r="AG476" s="41"/>
      <c r="AH476" s="41"/>
      <c r="AI476" s="41"/>
      <c r="AJ476" s="19"/>
      <c r="AK476" s="19"/>
      <c r="AL476" s="19"/>
      <c r="AM476" s="19"/>
      <c r="AN476" s="19"/>
      <c r="AO476" s="19"/>
      <c r="AP476" s="19"/>
      <c r="AQ476" s="19"/>
      <c r="AR476" s="40"/>
      <c r="AS476" s="19"/>
      <c r="AT476" s="19"/>
      <c r="AU476" s="19"/>
      <c r="AV476" s="19"/>
      <c r="AW476" s="19"/>
      <c r="AX476" s="19"/>
      <c r="AY476" s="19"/>
      <c r="AZ476" s="19"/>
      <c r="BA476" s="40"/>
      <c r="BB476" s="19"/>
      <c r="BC476" s="19"/>
      <c r="BD476" s="19"/>
      <c r="BE476" s="19"/>
      <c r="BF476" s="19"/>
      <c r="BG476" s="19"/>
      <c r="BH476" s="19"/>
      <c r="BI476" s="19"/>
      <c r="BJ476" s="40"/>
      <c r="BK476" s="19"/>
      <c r="BL476" s="19"/>
      <c r="BM476" s="19"/>
      <c r="BN476" s="19"/>
      <c r="BO476" s="19"/>
      <c r="BP476" s="19"/>
      <c r="BQ476" s="19"/>
      <c r="BR476" s="19"/>
      <c r="BS476" s="40"/>
      <c r="BT476" s="19"/>
      <c r="BU476" s="19"/>
      <c r="BV476" s="19"/>
      <c r="BW476" s="19"/>
      <c r="BX476" s="19"/>
      <c r="BY476" s="19"/>
      <c r="BZ476" s="19"/>
      <c r="CA476" s="19"/>
      <c r="CB476" s="40"/>
      <c r="CC476" s="19"/>
      <c r="CD476" s="19"/>
      <c r="CE476" s="19"/>
      <c r="CF476" s="19"/>
      <c r="CG476" s="19"/>
      <c r="CH476" s="19">
        <v>8</v>
      </c>
      <c r="CI476" s="19"/>
      <c r="CJ476" s="19"/>
      <c r="CK476" s="40"/>
      <c r="CL476" s="19"/>
      <c r="CM476" s="19"/>
      <c r="CN476" s="19"/>
      <c r="CO476" s="19"/>
      <c r="CP476" s="19"/>
      <c r="CQ476" s="19"/>
      <c r="CR476" s="19"/>
      <c r="CS476" s="19"/>
      <c r="CT476" s="40"/>
      <c r="CU476" s="19"/>
      <c r="CV476" s="19"/>
      <c r="CW476" s="19"/>
      <c r="CX476" s="19"/>
      <c r="CY476" s="19"/>
      <c r="CZ476" s="19"/>
      <c r="DA476" s="19" t="s">
        <v>60</v>
      </c>
      <c r="DB476" s="19"/>
      <c r="DC476" s="19"/>
      <c r="DD476" s="40"/>
      <c r="DE476" s="19"/>
      <c r="DF476" s="19"/>
      <c r="DG476" s="19"/>
      <c r="DH476" s="19"/>
      <c r="DI476" s="19"/>
      <c r="DJ476" s="19"/>
      <c r="DK476" s="19">
        <v>16</v>
      </c>
      <c r="DL476" s="19"/>
      <c r="DM476" s="40"/>
      <c r="DN476" s="19">
        <v>2</v>
      </c>
      <c r="DO476" s="19"/>
      <c r="DP476" s="19"/>
      <c r="DQ476" s="19"/>
      <c r="DR476" s="19">
        <v>8</v>
      </c>
      <c r="DS476" s="19"/>
      <c r="DT476" s="19"/>
      <c r="DU476" s="19"/>
      <c r="DV476" s="40"/>
      <c r="DW476" s="74">
        <f ca="1">ROUND((TODAY()-I476)/365*5,2)</f>
        <v>2.3</v>
      </c>
      <c r="DX476" s="44">
        <f t="shared" si="339"/>
        <v>2</v>
      </c>
      <c r="DY476" s="44">
        <f ca="1" t="shared" si="340"/>
        <v>0.3</v>
      </c>
      <c r="DZ476" s="19">
        <f t="shared" si="341"/>
        <v>32</v>
      </c>
      <c r="EA476" s="19">
        <f t="shared" si="342"/>
        <v>8</v>
      </c>
      <c r="EB476" s="45">
        <f t="shared" si="343"/>
        <v>8</v>
      </c>
      <c r="EC476" s="46">
        <f t="shared" si="344"/>
        <v>24</v>
      </c>
      <c r="ED476" s="19">
        <f t="shared" si="345"/>
        <v>0</v>
      </c>
      <c r="EE476" s="19">
        <f t="shared" si="346"/>
        <v>0</v>
      </c>
      <c r="EF476" s="19">
        <f t="shared" si="347"/>
        <v>0</v>
      </c>
      <c r="EG476" s="19">
        <f t="shared" si="348"/>
        <v>0</v>
      </c>
    </row>
    <row r="477" customFormat="1" hidden="1" customHeight="1" spans="1:137">
      <c r="A477" s="32">
        <f t="shared" si="350"/>
        <v>475</v>
      </c>
      <c r="B477" s="31" t="s">
        <v>778</v>
      </c>
      <c r="C477" s="32" t="s">
        <v>404</v>
      </c>
      <c r="D477" s="33" t="s">
        <v>149</v>
      </c>
      <c r="E477" s="33" t="s">
        <v>405</v>
      </c>
      <c r="F477" s="33" t="s">
        <v>160</v>
      </c>
      <c r="G477" s="68">
        <v>45859</v>
      </c>
      <c r="H477" s="68">
        <v>45859</v>
      </c>
      <c r="I477" s="68">
        <v>45859</v>
      </c>
      <c r="J477" s="19"/>
      <c r="K477" s="19"/>
      <c r="L477" s="19"/>
      <c r="M477" s="73"/>
      <c r="N477" s="19"/>
      <c r="O477" s="38"/>
      <c r="P477" s="39"/>
      <c r="Q477" s="19"/>
      <c r="R477" s="19"/>
      <c r="S477" s="19"/>
      <c r="T477" s="19"/>
      <c r="U477" s="19"/>
      <c r="V477" s="19"/>
      <c r="W477" s="40"/>
      <c r="X477" s="19"/>
      <c r="Y477" s="39"/>
      <c r="Z477" s="19"/>
      <c r="AA477" s="19"/>
      <c r="AB477" s="19"/>
      <c r="AC477" s="19"/>
      <c r="AD477" s="19"/>
      <c r="AE477" s="19"/>
      <c r="AF477" s="40"/>
      <c r="AG477" s="41"/>
      <c r="AH477" s="41"/>
      <c r="AI477" s="41"/>
      <c r="AJ477" s="19"/>
      <c r="AK477" s="19"/>
      <c r="AL477" s="19"/>
      <c r="AM477" s="19"/>
      <c r="AN477" s="19"/>
      <c r="AO477" s="19"/>
      <c r="AP477" s="19"/>
      <c r="AQ477" s="19"/>
      <c r="AR477" s="40"/>
      <c r="AS477" s="19"/>
      <c r="AT477" s="19"/>
      <c r="AU477" s="19"/>
      <c r="AV477" s="19"/>
      <c r="AW477" s="19"/>
      <c r="AX477" s="19"/>
      <c r="AY477" s="19"/>
      <c r="AZ477" s="19"/>
      <c r="BA477" s="40"/>
      <c r="BB477" s="19"/>
      <c r="BC477" s="19"/>
      <c r="BD477" s="19"/>
      <c r="BE477" s="19"/>
      <c r="BF477" s="19"/>
      <c r="BG477" s="19"/>
      <c r="BH477" s="19"/>
      <c r="BI477" s="19"/>
      <c r="BJ477" s="40"/>
      <c r="BK477" s="19"/>
      <c r="BL477" s="19"/>
      <c r="BM477" s="19"/>
      <c r="BN477" s="19"/>
      <c r="BO477" s="19"/>
      <c r="BP477" s="19"/>
      <c r="BQ477" s="19"/>
      <c r="BR477" s="19"/>
      <c r="BS477" s="40"/>
      <c r="BT477" s="19"/>
      <c r="BU477" s="19"/>
      <c r="BV477" s="19"/>
      <c r="BW477" s="19"/>
      <c r="BX477" s="19"/>
      <c r="BY477" s="19"/>
      <c r="BZ477" s="19"/>
      <c r="CA477" s="19"/>
      <c r="CB477" s="40"/>
      <c r="CC477" s="19"/>
      <c r="CD477" s="19"/>
      <c r="CE477" s="19"/>
      <c r="CF477" s="19"/>
      <c r="CG477" s="19"/>
      <c r="CH477" s="19"/>
      <c r="CI477" s="19"/>
      <c r="CJ477" s="19"/>
      <c r="CK477" s="40"/>
      <c r="CL477" s="19"/>
      <c r="CM477" s="19"/>
      <c r="CN477" s="19"/>
      <c r="CO477" s="19"/>
      <c r="CP477" s="19"/>
      <c r="CQ477" s="19"/>
      <c r="CR477" s="19"/>
      <c r="CS477" s="19"/>
      <c r="CT477" s="40"/>
      <c r="CU477" s="19"/>
      <c r="CV477" s="19"/>
      <c r="CW477" s="19"/>
      <c r="CX477" s="19"/>
      <c r="CY477" s="19"/>
      <c r="CZ477" s="19"/>
      <c r="DA477" s="19"/>
      <c r="DB477" s="19"/>
      <c r="DC477" s="19"/>
      <c r="DD477" s="40"/>
      <c r="DE477" s="19"/>
      <c r="DF477" s="19"/>
      <c r="DG477" s="19"/>
      <c r="DH477" s="19"/>
      <c r="DI477" s="19"/>
      <c r="DJ477" s="19"/>
      <c r="DK477" s="19"/>
      <c r="DL477" s="19"/>
      <c r="DM477" s="40"/>
      <c r="DN477" s="19"/>
      <c r="DO477" s="19"/>
      <c r="DP477" s="19"/>
      <c r="DQ477" s="19"/>
      <c r="DR477" s="19"/>
      <c r="DS477" s="19"/>
      <c r="DT477" s="19"/>
      <c r="DU477" s="19"/>
      <c r="DV477" s="40"/>
      <c r="DW477" s="74">
        <f ca="1">ROUND((TODAY()-I477)/365*5,2)</f>
        <v>2.3</v>
      </c>
      <c r="DX477" s="44">
        <f t="shared" si="339"/>
        <v>0</v>
      </c>
      <c r="DY477" s="44">
        <f ca="1" t="shared" si="340"/>
        <v>2.3</v>
      </c>
      <c r="DZ477" s="19">
        <f t="shared" si="341"/>
        <v>0</v>
      </c>
      <c r="EA477" s="19">
        <f t="shared" si="342"/>
        <v>0</v>
      </c>
      <c r="EB477" s="45">
        <f t="shared" si="343"/>
        <v>0</v>
      </c>
      <c r="EC477" s="46">
        <f t="shared" si="344"/>
        <v>0</v>
      </c>
      <c r="ED477" s="19">
        <f t="shared" si="345"/>
        <v>0</v>
      </c>
      <c r="EE477" s="19">
        <f t="shared" si="346"/>
        <v>0</v>
      </c>
      <c r="EF477" s="19">
        <f t="shared" si="347"/>
        <v>0</v>
      </c>
      <c r="EG477" s="19">
        <f t="shared" si="348"/>
        <v>0</v>
      </c>
    </row>
    <row r="478" customFormat="1" customHeight="1" spans="1:137">
      <c r="A478" s="32">
        <f t="shared" si="350"/>
        <v>476</v>
      </c>
      <c r="B478" s="31" t="s">
        <v>779</v>
      </c>
      <c r="C478" s="32" t="s">
        <v>286</v>
      </c>
      <c r="D478" s="33" t="s">
        <v>289</v>
      </c>
      <c r="E478" s="33" t="s">
        <v>296</v>
      </c>
      <c r="F478" s="33" t="s">
        <v>298</v>
      </c>
      <c r="G478" s="68">
        <v>45860</v>
      </c>
      <c r="H478" s="68">
        <v>45860</v>
      </c>
      <c r="I478" s="68">
        <v>45860</v>
      </c>
      <c r="J478" s="19"/>
      <c r="K478" s="19"/>
      <c r="L478" s="19"/>
      <c r="M478" s="73"/>
      <c r="N478" s="19"/>
      <c r="O478" s="38"/>
      <c r="P478" s="39"/>
      <c r="Q478" s="19"/>
      <c r="R478" s="19"/>
      <c r="S478" s="19"/>
      <c r="T478" s="19"/>
      <c r="U478" s="19"/>
      <c r="V478" s="19"/>
      <c r="W478" s="40"/>
      <c r="X478" s="19"/>
      <c r="Y478" s="39"/>
      <c r="Z478" s="19"/>
      <c r="AA478" s="19"/>
      <c r="AB478" s="19"/>
      <c r="AC478" s="19"/>
      <c r="AD478" s="19"/>
      <c r="AE478" s="19"/>
      <c r="AF478" s="40"/>
      <c r="AG478" s="41"/>
      <c r="AH478" s="41"/>
      <c r="AI478" s="41"/>
      <c r="AJ478" s="19"/>
      <c r="AK478" s="19"/>
      <c r="AL478" s="19"/>
      <c r="AM478" s="19"/>
      <c r="AN478" s="19"/>
      <c r="AO478" s="19"/>
      <c r="AP478" s="19"/>
      <c r="AQ478" s="19"/>
      <c r="AR478" s="40"/>
      <c r="AS478" s="19"/>
      <c r="AT478" s="19"/>
      <c r="AU478" s="19"/>
      <c r="AV478" s="19"/>
      <c r="AW478" s="19"/>
      <c r="AX478" s="19"/>
      <c r="AY478" s="19"/>
      <c r="AZ478" s="19"/>
      <c r="BA478" s="40"/>
      <c r="BB478" s="19"/>
      <c r="BC478" s="19"/>
      <c r="BD478" s="19"/>
      <c r="BE478" s="19"/>
      <c r="BF478" s="19"/>
      <c r="BG478" s="19"/>
      <c r="BH478" s="19"/>
      <c r="BI478" s="19"/>
      <c r="BJ478" s="40"/>
      <c r="BK478" s="19"/>
      <c r="BL478" s="19"/>
      <c r="BM478" s="19"/>
      <c r="BN478" s="19"/>
      <c r="BO478" s="19"/>
      <c r="BP478" s="19"/>
      <c r="BQ478" s="19"/>
      <c r="BR478" s="19"/>
      <c r="BS478" s="40"/>
      <c r="BT478" s="19"/>
      <c r="BU478" s="19"/>
      <c r="BV478" s="19"/>
      <c r="BW478" s="19"/>
      <c r="BX478" s="19"/>
      <c r="BY478" s="19"/>
      <c r="BZ478" s="19"/>
      <c r="CA478" s="19"/>
      <c r="CB478" s="40"/>
      <c r="CC478" s="19"/>
      <c r="CD478" s="19"/>
      <c r="CE478" s="19"/>
      <c r="CF478" s="19"/>
      <c r="CG478" s="19"/>
      <c r="CH478" s="19"/>
      <c r="CI478" s="19"/>
      <c r="CJ478" s="19"/>
      <c r="CK478" s="40"/>
      <c r="CL478" s="19"/>
      <c r="CM478" s="19"/>
      <c r="CN478" s="19"/>
      <c r="CO478" s="19"/>
      <c r="CP478" s="19"/>
      <c r="CQ478" s="19"/>
      <c r="CR478" s="19"/>
      <c r="CS478" s="19"/>
      <c r="CT478" s="40"/>
      <c r="CU478" s="19"/>
      <c r="CV478" s="19"/>
      <c r="CW478" s="19"/>
      <c r="CX478" s="19"/>
      <c r="CY478" s="19"/>
      <c r="CZ478" s="19"/>
      <c r="DA478" s="19"/>
      <c r="DB478" s="19"/>
      <c r="DC478" s="19"/>
      <c r="DD478" s="40"/>
      <c r="DE478" s="19"/>
      <c r="DF478" s="19"/>
      <c r="DG478" s="19"/>
      <c r="DH478" s="19"/>
      <c r="DI478" s="19"/>
      <c r="DJ478" s="19"/>
      <c r="DK478" s="19"/>
      <c r="DL478" s="19"/>
      <c r="DM478" s="40"/>
      <c r="DN478" s="19"/>
      <c r="DO478" s="19">
        <v>5</v>
      </c>
      <c r="DP478" s="19"/>
      <c r="DQ478" s="19"/>
      <c r="DR478" s="19"/>
      <c r="DS478" s="19"/>
      <c r="DT478" s="19"/>
      <c r="DU478" s="19"/>
      <c r="DV478" s="40"/>
      <c r="DW478" s="74">
        <v>0</v>
      </c>
      <c r="DX478" s="44">
        <f t="shared" si="339"/>
        <v>0</v>
      </c>
      <c r="DY478" s="44">
        <f t="shared" si="340"/>
        <v>0</v>
      </c>
      <c r="DZ478" s="19">
        <f t="shared" si="341"/>
        <v>0</v>
      </c>
      <c r="EA478" s="19">
        <f t="shared" si="342"/>
        <v>0</v>
      </c>
      <c r="EB478" s="45">
        <f t="shared" si="343"/>
        <v>0</v>
      </c>
      <c r="EC478" s="46">
        <f t="shared" si="344"/>
        <v>0</v>
      </c>
      <c r="ED478" s="19">
        <f t="shared" si="345"/>
        <v>5</v>
      </c>
      <c r="EE478" s="19">
        <f t="shared" si="346"/>
        <v>0</v>
      </c>
      <c r="EF478" s="19">
        <f t="shared" si="347"/>
        <v>0</v>
      </c>
      <c r="EG478" s="19">
        <f t="shared" si="348"/>
        <v>0</v>
      </c>
    </row>
    <row r="479" customFormat="1" customHeight="1" spans="1:137">
      <c r="A479" s="32">
        <f t="shared" si="350"/>
        <v>477</v>
      </c>
      <c r="B479" s="31" t="s">
        <v>780</v>
      </c>
      <c r="C479" s="32" t="s">
        <v>286</v>
      </c>
      <c r="D479" s="33" t="s">
        <v>79</v>
      </c>
      <c r="E479" s="33" t="s">
        <v>542</v>
      </c>
      <c r="F479" s="33" t="s">
        <v>548</v>
      </c>
      <c r="G479" s="68">
        <v>45860</v>
      </c>
      <c r="H479" s="68">
        <v>45860</v>
      </c>
      <c r="I479" s="68">
        <v>45860</v>
      </c>
      <c r="J479" s="19"/>
      <c r="K479" s="19"/>
      <c r="L479" s="19"/>
      <c r="M479" s="73"/>
      <c r="N479" s="19"/>
      <c r="O479" s="38"/>
      <c r="P479" s="39"/>
      <c r="Q479" s="19"/>
      <c r="R479" s="19"/>
      <c r="S479" s="19"/>
      <c r="T479" s="19"/>
      <c r="U479" s="19"/>
      <c r="V479" s="19"/>
      <c r="W479" s="40"/>
      <c r="X479" s="19"/>
      <c r="Y479" s="39"/>
      <c r="Z479" s="19"/>
      <c r="AA479" s="19"/>
      <c r="AB479" s="19"/>
      <c r="AC479" s="19"/>
      <c r="AD479" s="19"/>
      <c r="AE479" s="19"/>
      <c r="AF479" s="40"/>
      <c r="AG479" s="41"/>
      <c r="AH479" s="41"/>
      <c r="AI479" s="41"/>
      <c r="AJ479" s="19"/>
      <c r="AK479" s="19"/>
      <c r="AL479" s="19"/>
      <c r="AM479" s="19"/>
      <c r="AN479" s="19"/>
      <c r="AO479" s="19"/>
      <c r="AP479" s="19"/>
      <c r="AQ479" s="19"/>
      <c r="AR479" s="40"/>
      <c r="AS479" s="19"/>
      <c r="AT479" s="19"/>
      <c r="AU479" s="19"/>
      <c r="AV479" s="19"/>
      <c r="AW479" s="19"/>
      <c r="AX479" s="19"/>
      <c r="AY479" s="19"/>
      <c r="AZ479" s="19"/>
      <c r="BA479" s="40"/>
      <c r="BB479" s="19"/>
      <c r="BC479" s="19"/>
      <c r="BD479" s="19"/>
      <c r="BE479" s="19"/>
      <c r="BF479" s="19"/>
      <c r="BG479" s="19"/>
      <c r="BH479" s="19"/>
      <c r="BI479" s="19"/>
      <c r="BJ479" s="40"/>
      <c r="BK479" s="19"/>
      <c r="BL479" s="19"/>
      <c r="BM479" s="19"/>
      <c r="BN479" s="19"/>
      <c r="BO479" s="19"/>
      <c r="BP479" s="19"/>
      <c r="BQ479" s="19"/>
      <c r="BR479" s="19"/>
      <c r="BS479" s="40"/>
      <c r="BT479" s="19"/>
      <c r="BU479" s="19"/>
      <c r="BV479" s="19"/>
      <c r="BW479" s="19"/>
      <c r="BX479" s="19">
        <v>4</v>
      </c>
      <c r="BY479" s="19"/>
      <c r="BZ479" s="19">
        <v>8</v>
      </c>
      <c r="CA479" s="19"/>
      <c r="CB479" s="40"/>
      <c r="CC479" s="19"/>
      <c r="CD479" s="19"/>
      <c r="CE479" s="19"/>
      <c r="CF479" s="19"/>
      <c r="CG479" s="19">
        <v>15.5</v>
      </c>
      <c r="CH479" s="19"/>
      <c r="CI479" s="19">
        <v>36</v>
      </c>
      <c r="CJ479" s="19"/>
      <c r="CK479" s="40"/>
      <c r="CL479" s="19"/>
      <c r="CM479" s="19"/>
      <c r="CN479" s="19"/>
      <c r="CO479" s="19"/>
      <c r="CP479" s="19">
        <v>17</v>
      </c>
      <c r="CQ479" s="19">
        <v>6</v>
      </c>
      <c r="CR479" s="19"/>
      <c r="CS479" s="19"/>
      <c r="CT479" s="40"/>
      <c r="CU479" s="19"/>
      <c r="CV479" s="19"/>
      <c r="CW479" s="19"/>
      <c r="CX479" s="19"/>
      <c r="CY479" s="19"/>
      <c r="CZ479" s="19"/>
      <c r="DA479" s="19">
        <v>16</v>
      </c>
      <c r="DB479" s="19"/>
      <c r="DC479" s="19"/>
      <c r="DD479" s="40"/>
      <c r="DE479" s="19"/>
      <c r="DF479" s="19"/>
      <c r="DG479" s="19"/>
      <c r="DH479" s="19"/>
      <c r="DI479" s="19">
        <v>3</v>
      </c>
      <c r="DJ479" s="19">
        <v>8</v>
      </c>
      <c r="DK479" s="19">
        <v>8</v>
      </c>
      <c r="DL479" s="19"/>
      <c r="DM479" s="40"/>
      <c r="DN479" s="19"/>
      <c r="DO479" s="19"/>
      <c r="DP479" s="19"/>
      <c r="DQ479" s="19"/>
      <c r="DR479" s="19">
        <v>7.5</v>
      </c>
      <c r="DS479" s="19">
        <v>22</v>
      </c>
      <c r="DT479" s="19"/>
      <c r="DU479" s="19"/>
      <c r="DV479" s="40"/>
      <c r="DW479" s="74">
        <f ca="1">ROUND((TODAY()-I479)/365*5,2)</f>
        <v>2.29</v>
      </c>
      <c r="DX479" s="44">
        <f t="shared" si="339"/>
        <v>0</v>
      </c>
      <c r="DY479" s="44">
        <f ca="1" t="shared" si="340"/>
        <v>2.29</v>
      </c>
      <c r="DZ479" s="19">
        <f t="shared" si="341"/>
        <v>104</v>
      </c>
      <c r="EA479" s="19">
        <f t="shared" si="342"/>
        <v>47</v>
      </c>
      <c r="EB479" s="45">
        <f t="shared" si="343"/>
        <v>5</v>
      </c>
      <c r="EC479" s="46">
        <f t="shared" si="344"/>
        <v>68</v>
      </c>
      <c r="ED479" s="19">
        <f t="shared" si="345"/>
        <v>0</v>
      </c>
      <c r="EE479" s="19">
        <f t="shared" si="346"/>
        <v>0</v>
      </c>
      <c r="EF479" s="19">
        <f t="shared" si="347"/>
        <v>0</v>
      </c>
      <c r="EG479" s="19">
        <f t="shared" si="348"/>
        <v>0</v>
      </c>
    </row>
    <row r="480" customFormat="1" hidden="1" customHeight="1" spans="1:137">
      <c r="A480" s="32">
        <f t="shared" si="350"/>
        <v>478</v>
      </c>
      <c r="B480" s="31" t="s">
        <v>781</v>
      </c>
      <c r="C480" s="32" t="s">
        <v>52</v>
      </c>
      <c r="D480" s="33" t="s">
        <v>237</v>
      </c>
      <c r="E480" s="33" t="s">
        <v>455</v>
      </c>
      <c r="F480" s="33" t="s">
        <v>315</v>
      </c>
      <c r="G480" s="68">
        <v>45861</v>
      </c>
      <c r="H480" s="68">
        <v>45861</v>
      </c>
      <c r="I480" s="68">
        <v>45861</v>
      </c>
      <c r="J480" s="19"/>
      <c r="K480" s="19"/>
      <c r="L480" s="19"/>
      <c r="M480" s="73"/>
      <c r="N480" s="19"/>
      <c r="O480" s="38"/>
      <c r="P480" s="39"/>
      <c r="Q480" s="19"/>
      <c r="R480" s="19"/>
      <c r="S480" s="19"/>
      <c r="T480" s="19"/>
      <c r="U480" s="19"/>
      <c r="V480" s="19"/>
      <c r="W480" s="40"/>
      <c r="X480" s="19"/>
      <c r="Y480" s="39"/>
      <c r="Z480" s="19"/>
      <c r="AA480" s="19"/>
      <c r="AB480" s="19"/>
      <c r="AC480" s="19"/>
      <c r="AD480" s="19"/>
      <c r="AE480" s="19"/>
      <c r="AF480" s="40"/>
      <c r="AG480" s="41"/>
      <c r="AH480" s="41"/>
      <c r="AI480" s="41"/>
      <c r="AJ480" s="19"/>
      <c r="AK480" s="19"/>
      <c r="AL480" s="19"/>
      <c r="AM480" s="19"/>
      <c r="AN480" s="19"/>
      <c r="AO480" s="19"/>
      <c r="AP480" s="19"/>
      <c r="AQ480" s="19"/>
      <c r="AR480" s="40"/>
      <c r="AS480" s="19"/>
      <c r="AT480" s="19"/>
      <c r="AU480" s="19"/>
      <c r="AV480" s="19"/>
      <c r="AW480" s="19"/>
      <c r="AX480" s="19"/>
      <c r="AY480" s="19"/>
      <c r="AZ480" s="19"/>
      <c r="BA480" s="40"/>
      <c r="BB480" s="19"/>
      <c r="BC480" s="19"/>
      <c r="BD480" s="19"/>
      <c r="BE480" s="19"/>
      <c r="BF480" s="19"/>
      <c r="BG480" s="19"/>
      <c r="BH480" s="19"/>
      <c r="BI480" s="19"/>
      <c r="BJ480" s="40"/>
      <c r="BK480" s="19"/>
      <c r="BL480" s="19"/>
      <c r="BM480" s="19"/>
      <c r="BN480" s="19"/>
      <c r="BO480" s="19"/>
      <c r="BP480" s="19"/>
      <c r="BQ480" s="19"/>
      <c r="BR480" s="19"/>
      <c r="BS480" s="40"/>
      <c r="BT480" s="19"/>
      <c r="BU480" s="19"/>
      <c r="BV480" s="19"/>
      <c r="BW480" s="19"/>
      <c r="BX480" s="19"/>
      <c r="BY480" s="19"/>
      <c r="BZ480" s="19"/>
      <c r="CA480" s="19"/>
      <c r="CB480" s="40"/>
      <c r="CC480" s="19"/>
      <c r="CD480" s="19">
        <v>8</v>
      </c>
      <c r="CE480" s="19"/>
      <c r="CF480" s="19"/>
      <c r="CG480" s="19"/>
      <c r="CH480" s="19"/>
      <c r="CI480" s="19"/>
      <c r="CJ480" s="19"/>
      <c r="CK480" s="40"/>
      <c r="CL480" s="19"/>
      <c r="CM480" s="19"/>
      <c r="CN480" s="19"/>
      <c r="CO480" s="19"/>
      <c r="CP480" s="19"/>
      <c r="CQ480" s="19"/>
      <c r="CR480" s="19"/>
      <c r="CS480" s="19"/>
      <c r="CT480" s="40"/>
      <c r="CU480" s="19"/>
      <c r="CV480" s="19"/>
      <c r="CW480" s="19"/>
      <c r="CX480" s="19"/>
      <c r="CY480" s="19"/>
      <c r="CZ480" s="19"/>
      <c r="DA480" s="19"/>
      <c r="DB480" s="19"/>
      <c r="DC480" s="19"/>
      <c r="DD480" s="40"/>
      <c r="DE480" s="19"/>
      <c r="DF480" s="19">
        <v>8</v>
      </c>
      <c r="DG480" s="19"/>
      <c r="DH480" s="19"/>
      <c r="DI480" s="19"/>
      <c r="DJ480" s="19"/>
      <c r="DK480" s="19"/>
      <c r="DL480" s="19"/>
      <c r="DM480" s="40"/>
      <c r="DN480" s="19"/>
      <c r="DO480" s="19"/>
      <c r="DP480" s="19"/>
      <c r="DQ480" s="19"/>
      <c r="DR480" s="19">
        <v>8</v>
      </c>
      <c r="DS480" s="19"/>
      <c r="DT480" s="19">
        <v>8</v>
      </c>
      <c r="DU480" s="19"/>
      <c r="DV480" s="40"/>
      <c r="DW480" s="74">
        <v>0</v>
      </c>
      <c r="DX480" s="44">
        <f t="shared" si="339"/>
        <v>0</v>
      </c>
      <c r="DY480" s="44">
        <f t="shared" si="340"/>
        <v>0</v>
      </c>
      <c r="DZ480" s="19">
        <f t="shared" si="341"/>
        <v>8</v>
      </c>
      <c r="EA480" s="19">
        <f t="shared" si="342"/>
        <v>8</v>
      </c>
      <c r="EB480" s="45">
        <f t="shared" si="343"/>
        <v>0</v>
      </c>
      <c r="EC480" s="46">
        <f t="shared" si="344"/>
        <v>0</v>
      </c>
      <c r="ED480" s="19">
        <f t="shared" si="345"/>
        <v>16</v>
      </c>
      <c r="EE480" s="19">
        <f t="shared" si="346"/>
        <v>0</v>
      </c>
      <c r="EF480" s="19">
        <f t="shared" si="347"/>
        <v>0</v>
      </c>
      <c r="EG480" s="19">
        <f t="shared" si="348"/>
        <v>0</v>
      </c>
    </row>
    <row r="481" customFormat="1" hidden="1" customHeight="1" spans="1:137">
      <c r="A481" s="32">
        <f t="shared" si="350"/>
        <v>479</v>
      </c>
      <c r="B481" s="31" t="s">
        <v>782</v>
      </c>
      <c r="C481" s="32" t="s">
        <v>52</v>
      </c>
      <c r="D481" s="33" t="s">
        <v>79</v>
      </c>
      <c r="E481" s="33" t="s">
        <v>589</v>
      </c>
      <c r="F481" s="33" t="s">
        <v>783</v>
      </c>
      <c r="G481" s="68">
        <v>45861</v>
      </c>
      <c r="H481" s="68">
        <v>45861</v>
      </c>
      <c r="I481" s="68">
        <v>45861</v>
      </c>
      <c r="J481" s="19"/>
      <c r="K481" s="19"/>
      <c r="L481" s="19"/>
      <c r="M481" s="73"/>
      <c r="N481" s="19"/>
      <c r="O481" s="38"/>
      <c r="P481" s="39"/>
      <c r="Q481" s="19"/>
      <c r="R481" s="19"/>
      <c r="S481" s="19"/>
      <c r="T481" s="19"/>
      <c r="U481" s="19"/>
      <c r="V481" s="19"/>
      <c r="W481" s="40"/>
      <c r="X481" s="19"/>
      <c r="Y481" s="39"/>
      <c r="Z481" s="19"/>
      <c r="AA481" s="19"/>
      <c r="AB481" s="19"/>
      <c r="AC481" s="19"/>
      <c r="AD481" s="19"/>
      <c r="AE481" s="19"/>
      <c r="AF481" s="40"/>
      <c r="AG481" s="41"/>
      <c r="AH481" s="41"/>
      <c r="AI481" s="41"/>
      <c r="AJ481" s="19"/>
      <c r="AK481" s="19"/>
      <c r="AL481" s="19"/>
      <c r="AM481" s="19"/>
      <c r="AN481" s="19"/>
      <c r="AO481" s="19"/>
      <c r="AP481" s="19"/>
      <c r="AQ481" s="19"/>
      <c r="AR481" s="40"/>
      <c r="AS481" s="19"/>
      <c r="AT481" s="19"/>
      <c r="AU481" s="19"/>
      <c r="AV481" s="19"/>
      <c r="AW481" s="19"/>
      <c r="AX481" s="19"/>
      <c r="AY481" s="19"/>
      <c r="AZ481" s="19"/>
      <c r="BA481" s="40"/>
      <c r="BB481" s="19"/>
      <c r="BC481" s="19"/>
      <c r="BD481" s="19"/>
      <c r="BE481" s="19"/>
      <c r="BF481" s="19"/>
      <c r="BG481" s="19"/>
      <c r="BH481" s="19"/>
      <c r="BI481" s="19"/>
      <c r="BJ481" s="40"/>
      <c r="BK481" s="19"/>
      <c r="BL481" s="19"/>
      <c r="BM481" s="19"/>
      <c r="BN481" s="19"/>
      <c r="BO481" s="19"/>
      <c r="BP481" s="19"/>
      <c r="BQ481" s="19"/>
      <c r="BR481" s="19"/>
      <c r="BS481" s="40"/>
      <c r="BT481" s="19"/>
      <c r="BU481" s="19"/>
      <c r="BV481" s="19"/>
      <c r="BW481" s="19"/>
      <c r="BX481" s="19"/>
      <c r="BY481" s="19"/>
      <c r="BZ481" s="19"/>
      <c r="CA481" s="19"/>
      <c r="CB481" s="40"/>
      <c r="CC481" s="19"/>
      <c r="CD481" s="19"/>
      <c r="CE481" s="19"/>
      <c r="CF481" s="19"/>
      <c r="CG481" s="19"/>
      <c r="CH481" s="19"/>
      <c r="CI481" s="19"/>
      <c r="CJ481" s="19"/>
      <c r="CK481" s="40"/>
      <c r="CL481" s="19"/>
      <c r="CM481" s="19"/>
      <c r="CN481" s="19"/>
      <c r="CO481" s="19"/>
      <c r="CP481" s="19"/>
      <c r="CQ481" s="19"/>
      <c r="CR481" s="19"/>
      <c r="CS481" s="19"/>
      <c r="CT481" s="40"/>
      <c r="CU481" s="19"/>
      <c r="CV481" s="19"/>
      <c r="CW481" s="19" t="s">
        <v>113</v>
      </c>
      <c r="CX481" s="19"/>
      <c r="CY481" s="19"/>
      <c r="CZ481" s="19"/>
      <c r="DA481" s="19"/>
      <c r="DB481" s="19"/>
      <c r="DC481" s="19"/>
      <c r="DD481" s="40"/>
      <c r="DE481" s="19"/>
      <c r="DF481" s="19"/>
      <c r="DG481" s="19"/>
      <c r="DH481" s="19"/>
      <c r="DI481" s="19"/>
      <c r="DJ481" s="19"/>
      <c r="DK481" s="19"/>
      <c r="DL481" s="19"/>
      <c r="DM481" s="40"/>
      <c r="DN481" s="19"/>
      <c r="DO481" s="19"/>
      <c r="DP481" s="19"/>
      <c r="DQ481" s="19"/>
      <c r="DR481" s="19"/>
      <c r="DS481" s="19"/>
      <c r="DT481" s="19"/>
      <c r="DU481" s="19"/>
      <c r="DV481" s="40"/>
      <c r="DW481" s="74">
        <v>0</v>
      </c>
      <c r="DX481" s="44">
        <f t="shared" si="339"/>
        <v>0</v>
      </c>
      <c r="DY481" s="44">
        <f t="shared" si="340"/>
        <v>0</v>
      </c>
      <c r="DZ481" s="19">
        <f t="shared" si="341"/>
        <v>0</v>
      </c>
      <c r="EA481" s="19">
        <f t="shared" si="342"/>
        <v>0</v>
      </c>
      <c r="EB481" s="45">
        <f t="shared" si="343"/>
        <v>0</v>
      </c>
      <c r="EC481" s="46">
        <f t="shared" si="344"/>
        <v>0</v>
      </c>
      <c r="ED481" s="19">
        <f t="shared" si="345"/>
        <v>6.5</v>
      </c>
      <c r="EE481" s="19">
        <f t="shared" si="346"/>
        <v>0</v>
      </c>
      <c r="EF481" s="19">
        <f t="shared" si="347"/>
        <v>0</v>
      </c>
      <c r="EG481" s="19">
        <f t="shared" si="348"/>
        <v>0</v>
      </c>
    </row>
    <row r="482" customFormat="1" customHeight="1" spans="1:137">
      <c r="A482" s="32">
        <f t="shared" si="350"/>
        <v>480</v>
      </c>
      <c r="B482" s="31" t="s">
        <v>784</v>
      </c>
      <c r="C482" s="32" t="s">
        <v>286</v>
      </c>
      <c r="D482" s="33" t="s">
        <v>289</v>
      </c>
      <c r="E482" s="33" t="s">
        <v>290</v>
      </c>
      <c r="F482" s="33" t="s">
        <v>601</v>
      </c>
      <c r="G482" s="68">
        <v>45862</v>
      </c>
      <c r="H482" s="68">
        <v>45862</v>
      </c>
      <c r="I482" s="68">
        <v>45862</v>
      </c>
      <c r="J482" s="19"/>
      <c r="K482" s="19"/>
      <c r="L482" s="19"/>
      <c r="M482" s="73"/>
      <c r="N482" s="19"/>
      <c r="O482" s="38"/>
      <c r="P482" s="39"/>
      <c r="Q482" s="19"/>
      <c r="R482" s="19"/>
      <c r="S482" s="19"/>
      <c r="T482" s="19"/>
      <c r="U482" s="19"/>
      <c r="V482" s="19"/>
      <c r="W482" s="40"/>
      <c r="X482" s="19"/>
      <c r="Y482" s="39"/>
      <c r="Z482" s="19"/>
      <c r="AA482" s="19"/>
      <c r="AB482" s="19"/>
      <c r="AC482" s="19"/>
      <c r="AD482" s="19"/>
      <c r="AE482" s="19"/>
      <c r="AF482" s="40"/>
      <c r="AG482" s="41"/>
      <c r="AH482" s="41"/>
      <c r="AI482" s="41"/>
      <c r="AJ482" s="19"/>
      <c r="AK482" s="19"/>
      <c r="AL482" s="19"/>
      <c r="AM482" s="19"/>
      <c r="AN482" s="19"/>
      <c r="AO482" s="19"/>
      <c r="AP482" s="19"/>
      <c r="AQ482" s="19"/>
      <c r="AR482" s="40"/>
      <c r="AS482" s="19"/>
      <c r="AT482" s="19"/>
      <c r="AU482" s="19"/>
      <c r="AV482" s="19"/>
      <c r="AW482" s="19"/>
      <c r="AX482" s="19"/>
      <c r="AY482" s="19"/>
      <c r="AZ482" s="19"/>
      <c r="BA482" s="40"/>
      <c r="BB482" s="19"/>
      <c r="BC482" s="19"/>
      <c r="BD482" s="19"/>
      <c r="BE482" s="19"/>
      <c r="BF482" s="19"/>
      <c r="BG482" s="19"/>
      <c r="BH482" s="19"/>
      <c r="BI482" s="19"/>
      <c r="BJ482" s="40"/>
      <c r="BK482" s="19"/>
      <c r="BL482" s="19"/>
      <c r="BM482" s="19"/>
      <c r="BN482" s="19"/>
      <c r="BO482" s="19"/>
      <c r="BP482" s="19"/>
      <c r="BQ482" s="19"/>
      <c r="BR482" s="19"/>
      <c r="BS482" s="40"/>
      <c r="BT482" s="19"/>
      <c r="BU482" s="19"/>
      <c r="BV482" s="19"/>
      <c r="BW482" s="19"/>
      <c r="BX482" s="19"/>
      <c r="BY482" s="19"/>
      <c r="BZ482" s="19"/>
      <c r="CA482" s="19"/>
      <c r="CB482" s="40"/>
      <c r="CC482" s="19"/>
      <c r="CD482" s="19">
        <v>5</v>
      </c>
      <c r="CE482" s="19"/>
      <c r="CF482" s="19"/>
      <c r="CG482" s="19"/>
      <c r="CH482" s="19"/>
      <c r="CI482" s="19"/>
      <c r="CJ482" s="19"/>
      <c r="CK482" s="40"/>
      <c r="CL482" s="19">
        <v>0.5</v>
      </c>
      <c r="CM482" s="19"/>
      <c r="CN482" s="19"/>
      <c r="CO482" s="19"/>
      <c r="CP482" s="19"/>
      <c r="CQ482" s="19"/>
      <c r="CR482" s="19"/>
      <c r="CS482" s="19"/>
      <c r="CT482" s="40"/>
      <c r="CU482" s="19"/>
      <c r="CV482" s="19"/>
      <c r="CW482" s="19"/>
      <c r="CX482" s="19"/>
      <c r="CY482" s="19"/>
      <c r="CZ482" s="19"/>
      <c r="DA482" s="19"/>
      <c r="DB482" s="19"/>
      <c r="DC482" s="19"/>
      <c r="DD482" s="40"/>
      <c r="DE482" s="19"/>
      <c r="DF482" s="19"/>
      <c r="DG482" s="19"/>
      <c r="DH482" s="19"/>
      <c r="DI482" s="19"/>
      <c r="DJ482" s="19"/>
      <c r="DK482" s="19">
        <v>16</v>
      </c>
      <c r="DL482" s="19"/>
      <c r="DM482" s="40"/>
      <c r="DN482" s="19">
        <v>1.5</v>
      </c>
      <c r="DO482" s="19"/>
      <c r="DP482" s="19"/>
      <c r="DQ482" s="19"/>
      <c r="DR482" s="19">
        <v>8</v>
      </c>
      <c r="DS482" s="19"/>
      <c r="DT482" s="19"/>
      <c r="DU482" s="19"/>
      <c r="DV482" s="40"/>
      <c r="DW482" s="74">
        <f ca="1">ROUND((TODAY()-I482)/365*5,2)</f>
        <v>2.26</v>
      </c>
      <c r="DX482" s="44">
        <f t="shared" si="339"/>
        <v>2</v>
      </c>
      <c r="DY482" s="44">
        <f ca="1" t="shared" si="340"/>
        <v>0.26</v>
      </c>
      <c r="DZ482" s="19">
        <f t="shared" si="341"/>
        <v>16</v>
      </c>
      <c r="EA482" s="19">
        <f t="shared" si="342"/>
        <v>8</v>
      </c>
      <c r="EB482" s="45">
        <f t="shared" si="343"/>
        <v>8</v>
      </c>
      <c r="EC482" s="46">
        <f t="shared" si="344"/>
        <v>0</v>
      </c>
      <c r="ED482" s="19">
        <f t="shared" si="345"/>
        <v>5</v>
      </c>
      <c r="EE482" s="19">
        <f t="shared" si="346"/>
        <v>0</v>
      </c>
      <c r="EF482" s="19">
        <f t="shared" si="347"/>
        <v>0</v>
      </c>
      <c r="EG482" s="19">
        <f t="shared" si="348"/>
        <v>0</v>
      </c>
    </row>
    <row r="483" customFormat="1" hidden="1" customHeight="1" spans="1:137">
      <c r="A483" s="32">
        <f t="shared" si="350"/>
        <v>481</v>
      </c>
      <c r="B483" s="31" t="s">
        <v>785</v>
      </c>
      <c r="C483" s="32" t="s">
        <v>413</v>
      </c>
      <c r="D483" s="33" t="s">
        <v>414</v>
      </c>
      <c r="E483" s="33" t="s">
        <v>54</v>
      </c>
      <c r="F483" s="33" t="s">
        <v>248</v>
      </c>
      <c r="G483" s="68">
        <v>45866</v>
      </c>
      <c r="H483" s="68">
        <v>45866</v>
      </c>
      <c r="I483" s="68">
        <v>45866</v>
      </c>
      <c r="J483" s="19"/>
      <c r="K483" s="19"/>
      <c r="L483" s="19"/>
      <c r="M483" s="73"/>
      <c r="N483" s="19"/>
      <c r="O483" s="38"/>
      <c r="P483" s="39"/>
      <c r="Q483" s="19"/>
      <c r="R483" s="19"/>
      <c r="S483" s="19"/>
      <c r="T483" s="19"/>
      <c r="U483" s="19"/>
      <c r="V483" s="19"/>
      <c r="W483" s="40"/>
      <c r="X483" s="19"/>
      <c r="Y483" s="39"/>
      <c r="Z483" s="19"/>
      <c r="AA483" s="19"/>
      <c r="AB483" s="19"/>
      <c r="AC483" s="19"/>
      <c r="AD483" s="19"/>
      <c r="AE483" s="19"/>
      <c r="AF483" s="40"/>
      <c r="AG483" s="41"/>
      <c r="AH483" s="41"/>
      <c r="AI483" s="41"/>
      <c r="AJ483" s="19"/>
      <c r="AK483" s="19"/>
      <c r="AL483" s="19"/>
      <c r="AM483" s="19"/>
      <c r="AN483" s="19"/>
      <c r="AO483" s="19"/>
      <c r="AP483" s="19"/>
      <c r="AQ483" s="19"/>
      <c r="AR483" s="40"/>
      <c r="AS483" s="19"/>
      <c r="AT483" s="19"/>
      <c r="AU483" s="19"/>
      <c r="AV483" s="19"/>
      <c r="AW483" s="19"/>
      <c r="AX483" s="19"/>
      <c r="AY483" s="19"/>
      <c r="AZ483" s="19"/>
      <c r="BA483" s="40"/>
      <c r="BB483" s="19"/>
      <c r="BC483" s="19"/>
      <c r="BD483" s="19"/>
      <c r="BE483" s="19"/>
      <c r="BF483" s="19"/>
      <c r="BG483" s="19"/>
      <c r="BH483" s="19"/>
      <c r="BI483" s="19"/>
      <c r="BJ483" s="40"/>
      <c r="BK483" s="19"/>
      <c r="BL483" s="19"/>
      <c r="BM483" s="19"/>
      <c r="BN483" s="19"/>
      <c r="BO483" s="19"/>
      <c r="BP483" s="19"/>
      <c r="BQ483" s="19"/>
      <c r="BR483" s="19"/>
      <c r="BS483" s="40"/>
      <c r="BT483" s="19"/>
      <c r="BU483" s="19"/>
      <c r="BV483" s="19"/>
      <c r="BW483" s="19"/>
      <c r="BX483" s="19"/>
      <c r="BY483" s="19"/>
      <c r="BZ483" s="19"/>
      <c r="CA483" s="19"/>
      <c r="CB483" s="40"/>
      <c r="CC483" s="19"/>
      <c r="CD483" s="19"/>
      <c r="CE483" s="19"/>
      <c r="CF483" s="19"/>
      <c r="CG483" s="19"/>
      <c r="CH483" s="19"/>
      <c r="CI483" s="19"/>
      <c r="CJ483" s="19"/>
      <c r="CK483" s="40"/>
      <c r="CL483" s="19"/>
      <c r="CM483" s="19"/>
      <c r="CN483" s="19"/>
      <c r="CO483" s="19"/>
      <c r="CP483" s="19"/>
      <c r="CQ483" s="19"/>
      <c r="CR483" s="19"/>
      <c r="CS483" s="19"/>
      <c r="CT483" s="40"/>
      <c r="CU483" s="19"/>
      <c r="CV483" s="19" t="s">
        <v>76</v>
      </c>
      <c r="CW483" s="19"/>
      <c r="CX483" s="19"/>
      <c r="CY483" s="19"/>
      <c r="CZ483" s="19"/>
      <c r="DA483" s="19"/>
      <c r="DB483" s="19"/>
      <c r="DC483" s="19">
        <v>0.5</v>
      </c>
      <c r="DD483" s="40"/>
      <c r="DE483" s="19"/>
      <c r="DF483" s="19"/>
      <c r="DG483" s="19"/>
      <c r="DH483" s="19"/>
      <c r="DI483" s="19"/>
      <c r="DJ483" s="19"/>
      <c r="DK483" s="19"/>
      <c r="DL483" s="19" t="s">
        <v>73</v>
      </c>
      <c r="DM483" s="40"/>
      <c r="DN483" s="19"/>
      <c r="DO483" s="19"/>
      <c r="DP483" s="19"/>
      <c r="DQ483" s="19"/>
      <c r="DR483" s="19"/>
      <c r="DS483" s="19"/>
      <c r="DT483" s="19"/>
      <c r="DU483" s="19"/>
      <c r="DV483" s="40"/>
      <c r="DW483" s="69">
        <f ca="1">ROUND((TODAY()-I483)/365*5,2)+2</f>
        <v>4.21</v>
      </c>
      <c r="DX483" s="44">
        <f t="shared" si="339"/>
        <v>1.5</v>
      </c>
      <c r="DY483" s="44">
        <f ca="1" t="shared" si="340"/>
        <v>2.71</v>
      </c>
      <c r="DZ483" s="19">
        <f t="shared" si="341"/>
        <v>0</v>
      </c>
      <c r="EA483" s="19">
        <f t="shared" si="342"/>
        <v>0</v>
      </c>
      <c r="EB483" s="45">
        <f t="shared" si="343"/>
        <v>0</v>
      </c>
      <c r="EC483" s="46">
        <f t="shared" si="344"/>
        <v>0</v>
      </c>
      <c r="ED483" s="19">
        <f t="shared" si="345"/>
        <v>0</v>
      </c>
      <c r="EE483" s="19">
        <f t="shared" si="346"/>
        <v>0</v>
      </c>
      <c r="EF483" s="19">
        <f t="shared" si="347"/>
        <v>0</v>
      </c>
      <c r="EG483" s="19">
        <f t="shared" si="348"/>
        <v>1</v>
      </c>
    </row>
    <row r="484" customFormat="1" customHeight="1" spans="1:137">
      <c r="A484" s="32">
        <f t="shared" si="350"/>
        <v>482</v>
      </c>
      <c r="B484" s="31" t="s">
        <v>786</v>
      </c>
      <c r="C484" s="32" t="s">
        <v>286</v>
      </c>
      <c r="D484" s="33" t="s">
        <v>305</v>
      </c>
      <c r="E484" s="33" t="s">
        <v>768</v>
      </c>
      <c r="F484" s="33" t="s">
        <v>315</v>
      </c>
      <c r="G484" s="68">
        <v>45870</v>
      </c>
      <c r="H484" s="68">
        <v>45870</v>
      </c>
      <c r="I484" s="68">
        <v>45870</v>
      </c>
      <c r="J484" s="19"/>
      <c r="K484" s="19"/>
      <c r="L484" s="19"/>
      <c r="M484" s="73"/>
      <c r="N484" s="19"/>
      <c r="O484" s="38"/>
      <c r="P484" s="39"/>
      <c r="Q484" s="19"/>
      <c r="R484" s="19"/>
      <c r="S484" s="19"/>
      <c r="T484" s="19"/>
      <c r="U484" s="19"/>
      <c r="V484" s="19"/>
      <c r="W484" s="40"/>
      <c r="X484" s="19"/>
      <c r="Y484" s="39"/>
      <c r="Z484" s="19"/>
      <c r="AA484" s="19"/>
      <c r="AB484" s="19"/>
      <c r="AC484" s="19"/>
      <c r="AD484" s="19"/>
      <c r="AE484" s="19"/>
      <c r="AF484" s="40"/>
      <c r="AG484" s="41"/>
      <c r="AH484" s="41"/>
      <c r="AI484" s="41"/>
      <c r="AJ484" s="19"/>
      <c r="AK484" s="19"/>
      <c r="AL484" s="19"/>
      <c r="AM484" s="19"/>
      <c r="AN484" s="19"/>
      <c r="AO484" s="19"/>
      <c r="AP484" s="19"/>
      <c r="AQ484" s="19"/>
      <c r="AR484" s="40"/>
      <c r="AS484" s="19"/>
      <c r="AT484" s="19"/>
      <c r="AU484" s="19"/>
      <c r="AV484" s="19"/>
      <c r="AW484" s="19"/>
      <c r="AX484" s="19"/>
      <c r="AY484" s="19"/>
      <c r="AZ484" s="19"/>
      <c r="BA484" s="40"/>
      <c r="BB484" s="19"/>
      <c r="BC484" s="19"/>
      <c r="BD484" s="19"/>
      <c r="BE484" s="19"/>
      <c r="BF484" s="19"/>
      <c r="BG484" s="19"/>
      <c r="BH484" s="19"/>
      <c r="BI484" s="19"/>
      <c r="BJ484" s="40"/>
      <c r="BK484" s="19"/>
      <c r="BL484" s="19"/>
      <c r="BM484" s="19"/>
      <c r="BN484" s="19"/>
      <c r="BO484" s="19"/>
      <c r="BP484" s="19"/>
      <c r="BQ484" s="19"/>
      <c r="BR484" s="19"/>
      <c r="BS484" s="40"/>
      <c r="BT484" s="19"/>
      <c r="BU484" s="19"/>
      <c r="BV484" s="19"/>
      <c r="BW484" s="19"/>
      <c r="BX484" s="19"/>
      <c r="BY484" s="19"/>
      <c r="BZ484" s="19"/>
      <c r="CA484" s="19"/>
      <c r="CB484" s="40"/>
      <c r="CC484" s="19"/>
      <c r="CD484" s="19">
        <v>8</v>
      </c>
      <c r="CE484" s="19"/>
      <c r="CF484" s="19"/>
      <c r="CG484" s="19"/>
      <c r="CH484" s="19"/>
      <c r="CI484" s="19"/>
      <c r="CJ484" s="19"/>
      <c r="CK484" s="40"/>
      <c r="CL484" s="19"/>
      <c r="CM484" s="39">
        <v>17</v>
      </c>
      <c r="CN484" s="19"/>
      <c r="CO484" s="19"/>
      <c r="CP484" s="19"/>
      <c r="CQ484" s="19"/>
      <c r="CR484" s="19"/>
      <c r="CS484" s="19"/>
      <c r="CT484" s="40"/>
      <c r="CU484" s="19"/>
      <c r="CV484" s="19"/>
      <c r="CW484" s="39">
        <v>24</v>
      </c>
      <c r="CX484" s="19"/>
      <c r="CY484" s="19"/>
      <c r="CZ484" s="19"/>
      <c r="DA484" s="19"/>
      <c r="DB484" s="19"/>
      <c r="DC484" s="19"/>
      <c r="DD484" s="40"/>
      <c r="DE484" s="19"/>
      <c r="DF484" s="19"/>
      <c r="DG484" s="19"/>
      <c r="DH484" s="19"/>
      <c r="DI484" s="19"/>
      <c r="DJ484" s="19"/>
      <c r="DK484" s="19"/>
      <c r="DL484" s="19"/>
      <c r="DM484" s="40"/>
      <c r="DN484" s="19">
        <v>2</v>
      </c>
      <c r="DO484" s="19"/>
      <c r="DP484" s="19"/>
      <c r="DQ484" s="19"/>
      <c r="DR484" s="19"/>
      <c r="DS484" s="19"/>
      <c r="DT484" s="19"/>
      <c r="DU484" s="19"/>
      <c r="DV484" s="40"/>
      <c r="DW484" s="74">
        <f ca="1" t="shared" ref="DW484:DW505" si="351">ROUND((TODAY()-I484)/365*5,2)</f>
        <v>2.15</v>
      </c>
      <c r="DX484" s="44">
        <f t="shared" si="339"/>
        <v>2</v>
      </c>
      <c r="DY484" s="44">
        <f ca="1" t="shared" si="340"/>
        <v>0.15</v>
      </c>
      <c r="DZ484" s="19">
        <f t="shared" si="341"/>
        <v>0</v>
      </c>
      <c r="EA484" s="19">
        <f t="shared" si="342"/>
        <v>0</v>
      </c>
      <c r="EB484" s="45">
        <f t="shared" si="343"/>
        <v>0</v>
      </c>
      <c r="EC484" s="46">
        <f t="shared" si="344"/>
        <v>0</v>
      </c>
      <c r="ED484" s="19">
        <f t="shared" si="345"/>
        <v>49</v>
      </c>
      <c r="EE484" s="19">
        <f t="shared" si="346"/>
        <v>0</v>
      </c>
      <c r="EF484" s="19">
        <f t="shared" si="347"/>
        <v>0</v>
      </c>
      <c r="EG484" s="19">
        <f t="shared" si="348"/>
        <v>0</v>
      </c>
    </row>
    <row r="485" customFormat="1" hidden="1" customHeight="1" spans="1:137">
      <c r="A485" s="32">
        <f t="shared" si="350"/>
        <v>483</v>
      </c>
      <c r="B485" s="31" t="s">
        <v>787</v>
      </c>
      <c r="C485" s="32" t="s">
        <v>52</v>
      </c>
      <c r="D485" s="33" t="s">
        <v>149</v>
      </c>
      <c r="E485" s="33" t="s">
        <v>280</v>
      </c>
      <c r="F485" s="33" t="s">
        <v>281</v>
      </c>
      <c r="G485" s="68">
        <v>45870</v>
      </c>
      <c r="H485" s="68">
        <v>45870</v>
      </c>
      <c r="I485" s="68">
        <v>45870</v>
      </c>
      <c r="J485" s="19"/>
      <c r="K485" s="19"/>
      <c r="L485" s="19"/>
      <c r="M485" s="73"/>
      <c r="N485" s="19"/>
      <c r="O485" s="38"/>
      <c r="P485" s="39"/>
      <c r="Q485" s="19"/>
      <c r="R485" s="19"/>
      <c r="S485" s="19"/>
      <c r="T485" s="19"/>
      <c r="U485" s="19"/>
      <c r="V485" s="19"/>
      <c r="W485" s="40"/>
      <c r="X485" s="19"/>
      <c r="Y485" s="39"/>
      <c r="Z485" s="19"/>
      <c r="AA485" s="19"/>
      <c r="AB485" s="19"/>
      <c r="AC485" s="19"/>
      <c r="AD485" s="19"/>
      <c r="AE485" s="19"/>
      <c r="AF485" s="40"/>
      <c r="AG485" s="41"/>
      <c r="AH485" s="41"/>
      <c r="AI485" s="41"/>
      <c r="AJ485" s="19"/>
      <c r="AK485" s="19"/>
      <c r="AL485" s="19"/>
      <c r="AM485" s="19"/>
      <c r="AN485" s="19"/>
      <c r="AO485" s="19"/>
      <c r="AP485" s="19"/>
      <c r="AQ485" s="19"/>
      <c r="AR485" s="40"/>
      <c r="AS485" s="19"/>
      <c r="AT485" s="19"/>
      <c r="AU485" s="19"/>
      <c r="AV485" s="19"/>
      <c r="AW485" s="19"/>
      <c r="AX485" s="19"/>
      <c r="AY485" s="19"/>
      <c r="AZ485" s="19"/>
      <c r="BA485" s="40"/>
      <c r="BB485" s="19"/>
      <c r="BC485" s="19"/>
      <c r="BD485" s="19"/>
      <c r="BE485" s="19"/>
      <c r="BF485" s="19"/>
      <c r="BG485" s="19"/>
      <c r="BH485" s="19"/>
      <c r="BI485" s="19"/>
      <c r="BJ485" s="40"/>
      <c r="BK485" s="19"/>
      <c r="BL485" s="19"/>
      <c r="BM485" s="19"/>
      <c r="BN485" s="19"/>
      <c r="BO485" s="19"/>
      <c r="BP485" s="19"/>
      <c r="BQ485" s="19"/>
      <c r="BR485" s="19"/>
      <c r="BS485" s="40"/>
      <c r="BT485" s="19"/>
      <c r="BU485" s="19"/>
      <c r="BV485" s="19"/>
      <c r="BW485" s="19"/>
      <c r="BX485" s="19"/>
      <c r="BY485" s="19"/>
      <c r="BZ485" s="19"/>
      <c r="CA485" s="19"/>
      <c r="CB485" s="40"/>
      <c r="CC485" s="19"/>
      <c r="CD485" s="19"/>
      <c r="CE485" s="19"/>
      <c r="CF485" s="19"/>
      <c r="CG485" s="19"/>
      <c r="CH485" s="19"/>
      <c r="CI485" s="19"/>
      <c r="CJ485" s="19"/>
      <c r="CK485" s="40"/>
      <c r="CL485" s="19"/>
      <c r="CM485" s="19"/>
      <c r="CN485" s="19"/>
      <c r="CO485" s="19"/>
      <c r="CP485" s="19">
        <v>8</v>
      </c>
      <c r="CQ485" s="19"/>
      <c r="CR485" s="19">
        <v>9.5</v>
      </c>
      <c r="CS485" s="19"/>
      <c r="CT485" s="40"/>
      <c r="CU485" s="19"/>
      <c r="CV485" s="19"/>
      <c r="CW485" s="19"/>
      <c r="CX485" s="19"/>
      <c r="CY485" s="19"/>
      <c r="CZ485" s="19" t="s">
        <v>529</v>
      </c>
      <c r="DA485" s="19" t="s">
        <v>284</v>
      </c>
      <c r="DB485" s="19">
        <v>4</v>
      </c>
      <c r="DC485" s="19"/>
      <c r="DD485" s="40"/>
      <c r="DE485" s="19"/>
      <c r="DF485" s="19"/>
      <c r="DG485" s="19"/>
      <c r="DH485" s="19"/>
      <c r="DI485" s="19">
        <v>10</v>
      </c>
      <c r="DJ485" s="19">
        <v>19</v>
      </c>
      <c r="DK485" s="19">
        <v>9.5</v>
      </c>
      <c r="DL485" s="19"/>
      <c r="DM485" s="40"/>
      <c r="DN485" s="19"/>
      <c r="DO485" s="19">
        <v>5.5</v>
      </c>
      <c r="DP485" s="19"/>
      <c r="DQ485" s="19"/>
      <c r="DR485" s="19"/>
      <c r="DS485" s="19">
        <v>9.5</v>
      </c>
      <c r="DT485" s="19">
        <v>9.5</v>
      </c>
      <c r="DU485" s="19"/>
      <c r="DV485" s="40"/>
      <c r="DW485" s="43">
        <v>0</v>
      </c>
      <c r="DX485" s="44">
        <f t="shared" si="339"/>
        <v>0</v>
      </c>
      <c r="DY485" s="44">
        <f t="shared" si="340"/>
        <v>0</v>
      </c>
      <c r="DZ485" s="19">
        <f t="shared" si="341"/>
        <v>70.5</v>
      </c>
      <c r="EA485" s="19">
        <f t="shared" si="342"/>
        <v>21.5</v>
      </c>
      <c r="EB485" s="45">
        <f t="shared" si="343"/>
        <v>11</v>
      </c>
      <c r="EC485" s="46">
        <f t="shared" si="344"/>
        <v>47.5</v>
      </c>
      <c r="ED485" s="19">
        <f t="shared" si="345"/>
        <v>5.5</v>
      </c>
      <c r="EE485" s="19">
        <f t="shared" si="346"/>
        <v>0</v>
      </c>
      <c r="EF485" s="19">
        <f t="shared" si="347"/>
        <v>0</v>
      </c>
      <c r="EG485" s="19">
        <f t="shared" si="348"/>
        <v>0</v>
      </c>
    </row>
    <row r="486" customFormat="1" customHeight="1" spans="1:137">
      <c r="A486" s="32">
        <f t="shared" si="350"/>
        <v>484</v>
      </c>
      <c r="B486" s="31" t="s">
        <v>788</v>
      </c>
      <c r="C486" s="32" t="s">
        <v>286</v>
      </c>
      <c r="D486" s="33" t="s">
        <v>289</v>
      </c>
      <c r="E486" s="33" t="s">
        <v>789</v>
      </c>
      <c r="F486" s="33" t="s">
        <v>601</v>
      </c>
      <c r="G486" s="68">
        <v>45873</v>
      </c>
      <c r="H486" s="68">
        <v>45873</v>
      </c>
      <c r="I486" s="68">
        <v>45873</v>
      </c>
      <c r="J486" s="19"/>
      <c r="K486" s="19"/>
      <c r="L486" s="19"/>
      <c r="M486" s="73"/>
      <c r="N486" s="19"/>
      <c r="O486" s="38"/>
      <c r="P486" s="39"/>
      <c r="Q486" s="19"/>
      <c r="R486" s="19"/>
      <c r="S486" s="19"/>
      <c r="T486" s="19"/>
      <c r="U486" s="19"/>
      <c r="V486" s="19"/>
      <c r="W486" s="40"/>
      <c r="X486" s="19"/>
      <c r="Y486" s="39"/>
      <c r="Z486" s="19"/>
      <c r="AA486" s="19"/>
      <c r="AB486" s="19"/>
      <c r="AC486" s="19"/>
      <c r="AD486" s="19"/>
      <c r="AE486" s="19"/>
      <c r="AF486" s="40"/>
      <c r="AG486" s="41"/>
      <c r="AH486" s="41"/>
      <c r="AI486" s="41"/>
      <c r="AJ486" s="19"/>
      <c r="AK486" s="19"/>
      <c r="AL486" s="19"/>
      <c r="AM486" s="19"/>
      <c r="AN486" s="19"/>
      <c r="AO486" s="19"/>
      <c r="AP486" s="19"/>
      <c r="AQ486" s="19"/>
      <c r="AR486" s="40"/>
      <c r="AS486" s="19"/>
      <c r="AT486" s="19"/>
      <c r="AU486" s="19"/>
      <c r="AV486" s="19"/>
      <c r="AW486" s="19"/>
      <c r="AX486" s="19"/>
      <c r="AY486" s="19"/>
      <c r="AZ486" s="19"/>
      <c r="BA486" s="40"/>
      <c r="BB486" s="19"/>
      <c r="BC486" s="19"/>
      <c r="BD486" s="19"/>
      <c r="BE486" s="19"/>
      <c r="BF486" s="19"/>
      <c r="BG486" s="19"/>
      <c r="BH486" s="19"/>
      <c r="BI486" s="19"/>
      <c r="BJ486" s="40"/>
      <c r="BK486" s="19"/>
      <c r="BL486" s="19"/>
      <c r="BM486" s="19"/>
      <c r="BN486" s="19"/>
      <c r="BO486" s="19"/>
      <c r="BP486" s="19"/>
      <c r="BQ486" s="19"/>
      <c r="BR486" s="19"/>
      <c r="BS486" s="40"/>
      <c r="BT486" s="19"/>
      <c r="BU486" s="19"/>
      <c r="BV486" s="19"/>
      <c r="BW486" s="19"/>
      <c r="BX486" s="19"/>
      <c r="BY486" s="19"/>
      <c r="BZ486" s="19"/>
      <c r="CA486" s="19"/>
      <c r="CB486" s="40"/>
      <c r="CC486" s="19"/>
      <c r="CD486" s="19"/>
      <c r="CE486" s="19"/>
      <c r="CF486" s="19"/>
      <c r="CG486" s="19"/>
      <c r="CH486" s="19"/>
      <c r="CI486" s="19"/>
      <c r="CJ486" s="19"/>
      <c r="CK486" s="40"/>
      <c r="CL486" s="19"/>
      <c r="CM486" s="19"/>
      <c r="CN486" s="19"/>
      <c r="CO486" s="19"/>
      <c r="CP486" s="19"/>
      <c r="CQ486" s="19"/>
      <c r="CR486" s="19"/>
      <c r="CS486" s="19"/>
      <c r="CT486" s="40"/>
      <c r="CU486" s="19"/>
      <c r="CV486" s="19"/>
      <c r="CW486" s="19"/>
      <c r="CX486" s="19"/>
      <c r="CY486" s="19"/>
      <c r="CZ486" s="19">
        <v>2</v>
      </c>
      <c r="DA486" s="19"/>
      <c r="DB486" s="19">
        <v>7</v>
      </c>
      <c r="DC486" s="19"/>
      <c r="DD486" s="40"/>
      <c r="DE486" s="19"/>
      <c r="DF486" s="19"/>
      <c r="DG486" s="19"/>
      <c r="DH486" s="19"/>
      <c r="DI486" s="19">
        <v>6</v>
      </c>
      <c r="DJ486" s="19"/>
      <c r="DK486" s="19">
        <v>32</v>
      </c>
      <c r="DL486" s="19"/>
      <c r="DM486" s="40"/>
      <c r="DN486" s="19">
        <v>2</v>
      </c>
      <c r="DO486" s="19"/>
      <c r="DP486" s="19"/>
      <c r="DQ486" s="19"/>
      <c r="DR486" s="19">
        <v>24.5</v>
      </c>
      <c r="DS486" s="19"/>
      <c r="DT486" s="19">
        <v>16</v>
      </c>
      <c r="DU486" s="19"/>
      <c r="DV486" s="40"/>
      <c r="DW486" s="74">
        <f ca="1" t="shared" si="351"/>
        <v>2.11</v>
      </c>
      <c r="DX486" s="44">
        <f t="shared" si="339"/>
        <v>2</v>
      </c>
      <c r="DY486" s="44">
        <f ca="1" t="shared" si="340"/>
        <v>0.11</v>
      </c>
      <c r="DZ486" s="19">
        <f t="shared" si="341"/>
        <v>55</v>
      </c>
      <c r="EA486" s="19">
        <f t="shared" si="342"/>
        <v>32.5</v>
      </c>
      <c r="EB486" s="45">
        <f t="shared" si="343"/>
        <v>22.5</v>
      </c>
      <c r="EC486" s="46">
        <f t="shared" si="344"/>
        <v>0</v>
      </c>
      <c r="ED486" s="19">
        <f t="shared" si="345"/>
        <v>0</v>
      </c>
      <c r="EE486" s="19">
        <f t="shared" si="346"/>
        <v>0</v>
      </c>
      <c r="EF486" s="19">
        <f t="shared" si="347"/>
        <v>0</v>
      </c>
      <c r="EG486" s="19">
        <f t="shared" si="348"/>
        <v>0</v>
      </c>
    </row>
    <row r="487" customFormat="1" hidden="1" customHeight="1" spans="1:137">
      <c r="A487" s="32">
        <f t="shared" si="350"/>
        <v>485</v>
      </c>
      <c r="B487" s="31" t="s">
        <v>790</v>
      </c>
      <c r="C487" s="32" t="s">
        <v>52</v>
      </c>
      <c r="D487" s="33" t="s">
        <v>110</v>
      </c>
      <c r="E487" s="33" t="s">
        <v>159</v>
      </c>
      <c r="F487" s="33" t="s">
        <v>212</v>
      </c>
      <c r="G487" s="68">
        <v>45873</v>
      </c>
      <c r="H487" s="68">
        <v>45873</v>
      </c>
      <c r="I487" s="68">
        <v>45873</v>
      </c>
      <c r="J487" s="19"/>
      <c r="K487" s="19"/>
      <c r="L487" s="19"/>
      <c r="M487" s="73"/>
      <c r="N487" s="19"/>
      <c r="O487" s="38"/>
      <c r="P487" s="39"/>
      <c r="Q487" s="19"/>
      <c r="R487" s="19"/>
      <c r="S487" s="19"/>
      <c r="T487" s="19"/>
      <c r="U487" s="19"/>
      <c r="V487" s="19"/>
      <c r="W487" s="40"/>
      <c r="X487" s="19"/>
      <c r="Y487" s="39"/>
      <c r="Z487" s="19"/>
      <c r="AA487" s="19"/>
      <c r="AB487" s="19"/>
      <c r="AC487" s="19"/>
      <c r="AD487" s="19"/>
      <c r="AE487" s="19"/>
      <c r="AF487" s="40"/>
      <c r="AG487" s="41"/>
      <c r="AH487" s="41"/>
      <c r="AI487" s="41"/>
      <c r="AJ487" s="19"/>
      <c r="AK487" s="19"/>
      <c r="AL487" s="19"/>
      <c r="AM487" s="19"/>
      <c r="AN487" s="19"/>
      <c r="AO487" s="19"/>
      <c r="AP487" s="19"/>
      <c r="AQ487" s="19"/>
      <c r="AR487" s="40"/>
      <c r="AS487" s="19"/>
      <c r="AT487" s="19"/>
      <c r="AU487" s="19"/>
      <c r="AV487" s="19"/>
      <c r="AW487" s="19"/>
      <c r="AX487" s="19"/>
      <c r="AY487" s="19"/>
      <c r="AZ487" s="19"/>
      <c r="BA487" s="40"/>
      <c r="BB487" s="19"/>
      <c r="BC487" s="19"/>
      <c r="BD487" s="19"/>
      <c r="BE487" s="19"/>
      <c r="BF487" s="19"/>
      <c r="BG487" s="19"/>
      <c r="BH487" s="19"/>
      <c r="BI487" s="19"/>
      <c r="BJ487" s="40"/>
      <c r="BK487" s="19"/>
      <c r="BL487" s="19"/>
      <c r="BM487" s="19"/>
      <c r="BN487" s="19"/>
      <c r="BO487" s="19"/>
      <c r="BP487" s="19"/>
      <c r="BQ487" s="19"/>
      <c r="BR487" s="19"/>
      <c r="BS487" s="40"/>
      <c r="BT487" s="19"/>
      <c r="BU487" s="19"/>
      <c r="BV487" s="19"/>
      <c r="BW487" s="19"/>
      <c r="BX487" s="19"/>
      <c r="BY487" s="19"/>
      <c r="BZ487" s="19"/>
      <c r="CA487" s="19"/>
      <c r="CB487" s="40"/>
      <c r="CC487" s="19"/>
      <c r="CD487" s="19"/>
      <c r="CE487" s="19"/>
      <c r="CF487" s="19"/>
      <c r="CG487" s="19"/>
      <c r="CH487" s="19"/>
      <c r="CI487" s="19"/>
      <c r="CJ487" s="19"/>
      <c r="CK487" s="40"/>
      <c r="CL487" s="19"/>
      <c r="CM487" s="19">
        <v>2</v>
      </c>
      <c r="CN487" s="19"/>
      <c r="CO487" s="19"/>
      <c r="CP487" s="19"/>
      <c r="CQ487" s="19"/>
      <c r="CR487" s="19"/>
      <c r="CS487" s="19"/>
      <c r="CT487" s="40"/>
      <c r="CU487" s="19"/>
      <c r="CV487" s="19"/>
      <c r="CW487" s="19"/>
      <c r="CX487" s="19"/>
      <c r="CY487" s="19"/>
      <c r="CZ487" s="19"/>
      <c r="DA487" s="19"/>
      <c r="DB487" s="19"/>
      <c r="DC487" s="19"/>
      <c r="DD487" s="40"/>
      <c r="DE487" s="19"/>
      <c r="DF487" s="19"/>
      <c r="DG487" s="19"/>
      <c r="DH487" s="19"/>
      <c r="DI487" s="19"/>
      <c r="DJ487" s="19"/>
      <c r="DK487" s="19">
        <v>21.5</v>
      </c>
      <c r="DL487" s="19"/>
      <c r="DM487" s="40"/>
      <c r="DN487" s="19">
        <v>2</v>
      </c>
      <c r="DO487" s="19"/>
      <c r="DP487" s="19"/>
      <c r="DQ487" s="19"/>
      <c r="DR487" s="19">
        <v>16</v>
      </c>
      <c r="DS487" s="19"/>
      <c r="DT487" s="19"/>
      <c r="DU487" s="19"/>
      <c r="DV487" s="40"/>
      <c r="DW487" s="74">
        <f ca="1" t="shared" si="351"/>
        <v>2.11</v>
      </c>
      <c r="DX487" s="44">
        <f t="shared" si="339"/>
        <v>2</v>
      </c>
      <c r="DY487" s="44">
        <f ca="1" t="shared" si="340"/>
        <v>0.11</v>
      </c>
      <c r="DZ487" s="19">
        <f t="shared" si="341"/>
        <v>21.5</v>
      </c>
      <c r="EA487" s="19">
        <f t="shared" si="342"/>
        <v>16</v>
      </c>
      <c r="EB487" s="45">
        <f t="shared" si="343"/>
        <v>5.5</v>
      </c>
      <c r="EC487" s="46">
        <f t="shared" si="344"/>
        <v>0</v>
      </c>
      <c r="ED487" s="19">
        <f t="shared" si="345"/>
        <v>2</v>
      </c>
      <c r="EE487" s="19">
        <f t="shared" si="346"/>
        <v>0</v>
      </c>
      <c r="EF487" s="19">
        <f t="shared" si="347"/>
        <v>0</v>
      </c>
      <c r="EG487" s="19">
        <f t="shared" si="348"/>
        <v>0</v>
      </c>
    </row>
    <row r="488" customFormat="1" customHeight="1" spans="1:137">
      <c r="A488" s="32">
        <f t="shared" si="350"/>
        <v>486</v>
      </c>
      <c r="B488" s="31" t="s">
        <v>791</v>
      </c>
      <c r="C488" s="32" t="s">
        <v>286</v>
      </c>
      <c r="D488" s="33" t="s">
        <v>289</v>
      </c>
      <c r="E488" s="33" t="s">
        <v>296</v>
      </c>
      <c r="F488" s="33" t="s">
        <v>298</v>
      </c>
      <c r="G488" s="68">
        <v>45873</v>
      </c>
      <c r="H488" s="68">
        <v>45873</v>
      </c>
      <c r="I488" s="68">
        <v>45873</v>
      </c>
      <c r="J488" s="19"/>
      <c r="K488" s="19"/>
      <c r="L488" s="19"/>
      <c r="M488" s="73"/>
      <c r="N488" s="19"/>
      <c r="O488" s="38"/>
      <c r="P488" s="39"/>
      <c r="Q488" s="19"/>
      <c r="R488" s="19"/>
      <c r="S488" s="19"/>
      <c r="T488" s="19"/>
      <c r="U488" s="19"/>
      <c r="V488" s="19"/>
      <c r="W488" s="40"/>
      <c r="X488" s="19"/>
      <c r="Y488" s="39"/>
      <c r="Z488" s="19"/>
      <c r="AA488" s="19"/>
      <c r="AB488" s="19"/>
      <c r="AC488" s="19"/>
      <c r="AD488" s="19"/>
      <c r="AE488" s="19"/>
      <c r="AF488" s="40"/>
      <c r="AG488" s="41"/>
      <c r="AH488" s="41"/>
      <c r="AI488" s="41"/>
      <c r="AJ488" s="19"/>
      <c r="AK488" s="19"/>
      <c r="AL488" s="19"/>
      <c r="AM488" s="19"/>
      <c r="AN488" s="19"/>
      <c r="AO488" s="19"/>
      <c r="AP488" s="19"/>
      <c r="AQ488" s="19"/>
      <c r="AR488" s="40"/>
      <c r="AS488" s="19"/>
      <c r="AT488" s="19"/>
      <c r="AU488" s="19"/>
      <c r="AV488" s="19"/>
      <c r="AW488" s="19"/>
      <c r="AX488" s="19"/>
      <c r="AY488" s="19"/>
      <c r="AZ488" s="19"/>
      <c r="BA488" s="40"/>
      <c r="BB488" s="19"/>
      <c r="BC488" s="19"/>
      <c r="BD488" s="19"/>
      <c r="BE488" s="19"/>
      <c r="BF488" s="19"/>
      <c r="BG488" s="19"/>
      <c r="BH488" s="19"/>
      <c r="BI488" s="19"/>
      <c r="BJ488" s="40"/>
      <c r="BK488" s="19"/>
      <c r="BL488" s="19"/>
      <c r="BM488" s="19"/>
      <c r="BN488" s="19"/>
      <c r="BO488" s="19"/>
      <c r="BP488" s="19"/>
      <c r="BQ488" s="19"/>
      <c r="BR488" s="19"/>
      <c r="BS488" s="40"/>
      <c r="BT488" s="19"/>
      <c r="BU488" s="19"/>
      <c r="BV488" s="19"/>
      <c r="BW488" s="19"/>
      <c r="BX488" s="19"/>
      <c r="BY488" s="19"/>
      <c r="BZ488" s="19"/>
      <c r="CA488" s="19"/>
      <c r="CB488" s="40"/>
      <c r="CC488" s="19"/>
      <c r="CD488" s="19"/>
      <c r="CE488" s="19"/>
      <c r="CF488" s="19"/>
      <c r="CG488" s="19"/>
      <c r="CH488" s="19"/>
      <c r="CI488" s="19"/>
      <c r="CJ488" s="19"/>
      <c r="CK488" s="40"/>
      <c r="CL488" s="19"/>
      <c r="CM488" s="39">
        <v>8</v>
      </c>
      <c r="CN488" s="19"/>
      <c r="CO488" s="19"/>
      <c r="CP488" s="19"/>
      <c r="CQ488" s="19"/>
      <c r="CR488" s="19"/>
      <c r="CS488" s="19"/>
      <c r="CT488" s="40"/>
      <c r="CU488" s="19"/>
      <c r="CV488" s="19"/>
      <c r="CW488" s="19"/>
      <c r="CX488" s="19"/>
      <c r="CY488" s="19"/>
      <c r="CZ488" s="19"/>
      <c r="DA488" s="19"/>
      <c r="DB488" s="19"/>
      <c r="DC488" s="19"/>
      <c r="DD488" s="40"/>
      <c r="DE488" s="19">
        <v>0.5</v>
      </c>
      <c r="DF488" s="19"/>
      <c r="DG488" s="19"/>
      <c r="DH488" s="19"/>
      <c r="DI488" s="19"/>
      <c r="DJ488" s="19"/>
      <c r="DK488" s="19"/>
      <c r="DL488" s="19"/>
      <c r="DM488" s="40"/>
      <c r="DN488" s="19">
        <v>1</v>
      </c>
      <c r="DO488" s="19"/>
      <c r="DP488" s="19"/>
      <c r="DQ488" s="19"/>
      <c r="DR488" s="19">
        <v>5</v>
      </c>
      <c r="DS488" s="19"/>
      <c r="DT488" s="19">
        <v>5</v>
      </c>
      <c r="DU488" s="19"/>
      <c r="DV488" s="40"/>
      <c r="DW488" s="74">
        <f ca="1" t="shared" si="351"/>
        <v>2.11</v>
      </c>
      <c r="DX488" s="44">
        <f t="shared" si="339"/>
        <v>1.5</v>
      </c>
      <c r="DY488" s="44">
        <f ca="1" t="shared" si="340"/>
        <v>0.61</v>
      </c>
      <c r="DZ488" s="19">
        <f t="shared" si="341"/>
        <v>5</v>
      </c>
      <c r="EA488" s="19">
        <f t="shared" si="342"/>
        <v>5</v>
      </c>
      <c r="EB488" s="45">
        <f t="shared" si="343"/>
        <v>0</v>
      </c>
      <c r="EC488" s="46">
        <f t="shared" si="344"/>
        <v>0</v>
      </c>
      <c r="ED488" s="19">
        <f t="shared" si="345"/>
        <v>8</v>
      </c>
      <c r="EE488" s="19">
        <f t="shared" si="346"/>
        <v>0</v>
      </c>
      <c r="EF488" s="19">
        <f t="shared" si="347"/>
        <v>0</v>
      </c>
      <c r="EG488" s="19">
        <f t="shared" si="348"/>
        <v>0</v>
      </c>
    </row>
    <row r="489" customFormat="1" hidden="1" customHeight="1" spans="1:137">
      <c r="A489" s="32">
        <f t="shared" si="350"/>
        <v>487</v>
      </c>
      <c r="B489" s="31" t="s">
        <v>792</v>
      </c>
      <c r="C489" s="32" t="s">
        <v>52</v>
      </c>
      <c r="D489" s="33" t="s">
        <v>233</v>
      </c>
      <c r="E489" s="33" t="s">
        <v>234</v>
      </c>
      <c r="F489" s="33" t="s">
        <v>315</v>
      </c>
      <c r="G489" s="68">
        <v>45875</v>
      </c>
      <c r="H489" s="68">
        <v>45875</v>
      </c>
      <c r="I489" s="68">
        <v>45875</v>
      </c>
      <c r="J489" s="19"/>
      <c r="K489" s="19"/>
      <c r="L489" s="19"/>
      <c r="M489" s="73"/>
      <c r="N489" s="19"/>
      <c r="O489" s="38"/>
      <c r="P489" s="39"/>
      <c r="Q489" s="19"/>
      <c r="R489" s="19"/>
      <c r="S489" s="19"/>
      <c r="T489" s="19"/>
      <c r="U489" s="19"/>
      <c r="V489" s="19"/>
      <c r="W489" s="40"/>
      <c r="X489" s="19"/>
      <c r="Y489" s="39"/>
      <c r="Z489" s="19"/>
      <c r="AA489" s="19"/>
      <c r="AB489" s="19"/>
      <c r="AC489" s="19"/>
      <c r="AD489" s="19"/>
      <c r="AE489" s="19"/>
      <c r="AF489" s="40"/>
      <c r="AG489" s="41"/>
      <c r="AH489" s="41"/>
      <c r="AI489" s="41"/>
      <c r="AJ489" s="19"/>
      <c r="AK489" s="19"/>
      <c r="AL489" s="19"/>
      <c r="AM489" s="19"/>
      <c r="AN489" s="19"/>
      <c r="AO489" s="19"/>
      <c r="AP489" s="19"/>
      <c r="AQ489" s="19"/>
      <c r="AR489" s="40"/>
      <c r="AS489" s="19"/>
      <c r="AT489" s="19"/>
      <c r="AU489" s="19"/>
      <c r="AV489" s="19"/>
      <c r="AW489" s="19"/>
      <c r="AX489" s="19"/>
      <c r="AY489" s="19"/>
      <c r="AZ489" s="19"/>
      <c r="BA489" s="40"/>
      <c r="BB489" s="19"/>
      <c r="BC489" s="19"/>
      <c r="BD489" s="19"/>
      <c r="BE489" s="19"/>
      <c r="BF489" s="19"/>
      <c r="BG489" s="19"/>
      <c r="BH489" s="19"/>
      <c r="BI489" s="19"/>
      <c r="BJ489" s="40"/>
      <c r="BK489" s="19"/>
      <c r="BL489" s="19"/>
      <c r="BM489" s="19"/>
      <c r="BN489" s="19"/>
      <c r="BO489" s="19"/>
      <c r="BP489" s="19"/>
      <c r="BQ489" s="19"/>
      <c r="BR489" s="19"/>
      <c r="BS489" s="40"/>
      <c r="BT489" s="19"/>
      <c r="BU489" s="19"/>
      <c r="BV489" s="19"/>
      <c r="BW489" s="19"/>
      <c r="BX489" s="19"/>
      <c r="BY489" s="19"/>
      <c r="BZ489" s="19"/>
      <c r="CA489" s="19"/>
      <c r="CB489" s="40"/>
      <c r="CC489" s="19"/>
      <c r="CD489" s="19"/>
      <c r="CE489" s="19"/>
      <c r="CF489" s="19"/>
      <c r="CG489" s="19"/>
      <c r="CH489" s="19"/>
      <c r="CI489" s="19"/>
      <c r="CJ489" s="19"/>
      <c r="CK489" s="40"/>
      <c r="CL489" s="19"/>
      <c r="CM489" s="19"/>
      <c r="CN489" s="19"/>
      <c r="CO489" s="19"/>
      <c r="CP489" s="19"/>
      <c r="CQ489" s="19"/>
      <c r="CR489" s="19"/>
      <c r="CS489" s="19"/>
      <c r="CT489" s="40"/>
      <c r="CU489" s="19"/>
      <c r="CV489" s="19"/>
      <c r="CW489" s="19" t="s">
        <v>73</v>
      </c>
      <c r="CX489" s="19"/>
      <c r="CY489" s="19"/>
      <c r="CZ489" s="19" t="s">
        <v>472</v>
      </c>
      <c r="DA489" s="19"/>
      <c r="DB489" s="19">
        <v>13</v>
      </c>
      <c r="DC489" s="19"/>
      <c r="DD489" s="40"/>
      <c r="DE489" s="19"/>
      <c r="DF489" s="19"/>
      <c r="DG489" s="19"/>
      <c r="DH489" s="19"/>
      <c r="DI489" s="19"/>
      <c r="DJ489" s="19"/>
      <c r="DK489" s="19"/>
      <c r="DL489" s="19"/>
      <c r="DM489" s="40"/>
      <c r="DN489" s="19"/>
      <c r="DO489" s="19"/>
      <c r="DP489" s="19"/>
      <c r="DQ489" s="19"/>
      <c r="DR489" s="19"/>
      <c r="DS489" s="19"/>
      <c r="DT489" s="19">
        <v>8</v>
      </c>
      <c r="DU489" s="19"/>
      <c r="DV489" s="40"/>
      <c r="DW489" s="74">
        <f ca="1" t="shared" si="351"/>
        <v>2.08</v>
      </c>
      <c r="DX489" s="44">
        <f t="shared" si="339"/>
        <v>0</v>
      </c>
      <c r="DY489" s="44">
        <f ca="1" t="shared" si="340"/>
        <v>2.08</v>
      </c>
      <c r="DZ489" s="19">
        <f t="shared" si="341"/>
        <v>21</v>
      </c>
      <c r="EA489" s="19">
        <f t="shared" si="342"/>
        <v>13</v>
      </c>
      <c r="EB489" s="45">
        <f t="shared" si="343"/>
        <v>8</v>
      </c>
      <c r="EC489" s="46">
        <f t="shared" si="344"/>
        <v>0</v>
      </c>
      <c r="ED489" s="19">
        <f t="shared" si="345"/>
        <v>0.5</v>
      </c>
      <c r="EE489" s="19">
        <f t="shared" si="346"/>
        <v>0</v>
      </c>
      <c r="EF489" s="19">
        <f t="shared" si="347"/>
        <v>0</v>
      </c>
      <c r="EG489" s="19">
        <f t="shared" si="348"/>
        <v>0</v>
      </c>
    </row>
    <row r="490" customFormat="1" hidden="1" customHeight="1" spans="1:137">
      <c r="A490" s="32">
        <f t="shared" si="350"/>
        <v>488</v>
      </c>
      <c r="B490" s="31" t="s">
        <v>793</v>
      </c>
      <c r="C490" s="32" t="s">
        <v>391</v>
      </c>
      <c r="D490" s="33" t="s">
        <v>392</v>
      </c>
      <c r="E490" s="33" t="s">
        <v>395</v>
      </c>
      <c r="F490" s="33" t="s">
        <v>315</v>
      </c>
      <c r="G490" s="68">
        <v>45875</v>
      </c>
      <c r="H490" s="68">
        <v>45875</v>
      </c>
      <c r="I490" s="68">
        <v>45875</v>
      </c>
      <c r="J490" s="19"/>
      <c r="K490" s="19"/>
      <c r="L490" s="19"/>
      <c r="M490" s="73"/>
      <c r="N490" s="19"/>
      <c r="O490" s="38"/>
      <c r="P490" s="39"/>
      <c r="Q490" s="19"/>
      <c r="R490" s="19"/>
      <c r="S490" s="19"/>
      <c r="T490" s="19"/>
      <c r="U490" s="19"/>
      <c r="V490" s="19"/>
      <c r="W490" s="40"/>
      <c r="X490" s="19"/>
      <c r="Y490" s="39"/>
      <c r="Z490" s="19"/>
      <c r="AA490" s="19"/>
      <c r="AB490" s="19"/>
      <c r="AC490" s="19"/>
      <c r="AD490" s="19"/>
      <c r="AE490" s="19"/>
      <c r="AF490" s="40"/>
      <c r="AG490" s="41"/>
      <c r="AH490" s="41"/>
      <c r="AI490" s="41"/>
      <c r="AJ490" s="19"/>
      <c r="AK490" s="19"/>
      <c r="AL490" s="19"/>
      <c r="AM490" s="19"/>
      <c r="AN490" s="19"/>
      <c r="AO490" s="19"/>
      <c r="AP490" s="19"/>
      <c r="AQ490" s="19"/>
      <c r="AR490" s="40"/>
      <c r="AS490" s="19"/>
      <c r="AT490" s="19"/>
      <c r="AU490" s="19"/>
      <c r="AV490" s="19"/>
      <c r="AW490" s="19"/>
      <c r="AX490" s="19"/>
      <c r="AY490" s="19"/>
      <c r="AZ490" s="19"/>
      <c r="BA490" s="40"/>
      <c r="BB490" s="19"/>
      <c r="BC490" s="19"/>
      <c r="BD490" s="19"/>
      <c r="BE490" s="19"/>
      <c r="BF490" s="19"/>
      <c r="BG490" s="19"/>
      <c r="BH490" s="19"/>
      <c r="BI490" s="19"/>
      <c r="BJ490" s="40"/>
      <c r="BK490" s="19"/>
      <c r="BL490" s="19"/>
      <c r="BM490" s="19"/>
      <c r="BN490" s="19"/>
      <c r="BO490" s="19"/>
      <c r="BP490" s="19"/>
      <c r="BQ490" s="19"/>
      <c r="BR490" s="19"/>
      <c r="BS490" s="40"/>
      <c r="BT490" s="19"/>
      <c r="BU490" s="19"/>
      <c r="BV490" s="19"/>
      <c r="BW490" s="19"/>
      <c r="BX490" s="19"/>
      <c r="BY490" s="19"/>
      <c r="BZ490" s="19"/>
      <c r="CA490" s="19"/>
      <c r="CB490" s="40"/>
      <c r="CC490" s="19"/>
      <c r="CD490" s="19"/>
      <c r="CE490" s="19"/>
      <c r="CF490" s="19"/>
      <c r="CG490" s="19"/>
      <c r="CH490" s="19"/>
      <c r="CI490" s="19"/>
      <c r="CJ490" s="19"/>
      <c r="CK490" s="40"/>
      <c r="CL490" s="19"/>
      <c r="CM490" s="19"/>
      <c r="CN490" s="19"/>
      <c r="CO490" s="19"/>
      <c r="CP490" s="19">
        <v>3</v>
      </c>
      <c r="CQ490" s="19"/>
      <c r="CR490" s="19">
        <v>3</v>
      </c>
      <c r="CS490" s="19"/>
      <c r="CT490" s="40"/>
      <c r="CU490" s="19"/>
      <c r="CV490" s="19"/>
      <c r="CW490" s="19"/>
      <c r="CX490" s="19"/>
      <c r="CY490" s="19"/>
      <c r="CZ490" s="19"/>
      <c r="DA490" s="19"/>
      <c r="DB490" s="19"/>
      <c r="DC490" s="19"/>
      <c r="DD490" s="40"/>
      <c r="DE490" s="19"/>
      <c r="DF490" s="19"/>
      <c r="DG490" s="19"/>
      <c r="DH490" s="19"/>
      <c r="DI490" s="19"/>
      <c r="DJ490" s="19"/>
      <c r="DK490" s="19"/>
      <c r="DL490" s="19"/>
      <c r="DM490" s="40"/>
      <c r="DN490" s="19"/>
      <c r="DO490" s="19"/>
      <c r="DP490" s="19"/>
      <c r="DQ490" s="19"/>
      <c r="DR490" s="19">
        <v>8</v>
      </c>
      <c r="DS490" s="19"/>
      <c r="DT490" s="19">
        <v>8</v>
      </c>
      <c r="DU490" s="19"/>
      <c r="DV490" s="40"/>
      <c r="DW490" s="74">
        <f ca="1" t="shared" si="351"/>
        <v>2.08</v>
      </c>
      <c r="DX490" s="44">
        <f t="shared" si="339"/>
        <v>0</v>
      </c>
      <c r="DY490" s="44">
        <f ca="1" t="shared" si="340"/>
        <v>2.08</v>
      </c>
      <c r="DZ490" s="19">
        <f t="shared" si="341"/>
        <v>11</v>
      </c>
      <c r="EA490" s="19">
        <f t="shared" si="342"/>
        <v>11</v>
      </c>
      <c r="EB490" s="45">
        <f t="shared" si="343"/>
        <v>0</v>
      </c>
      <c r="EC490" s="46">
        <f t="shared" si="344"/>
        <v>0</v>
      </c>
      <c r="ED490" s="19">
        <f t="shared" si="345"/>
        <v>0</v>
      </c>
      <c r="EE490" s="19">
        <f t="shared" si="346"/>
        <v>0</v>
      </c>
      <c r="EF490" s="19">
        <f t="shared" si="347"/>
        <v>0</v>
      </c>
      <c r="EG490" s="19">
        <f t="shared" si="348"/>
        <v>0</v>
      </c>
    </row>
    <row r="491" customFormat="1" hidden="1" customHeight="1" spans="1:137">
      <c r="A491" s="32">
        <f t="shared" si="350"/>
        <v>489</v>
      </c>
      <c r="B491" s="31" t="s">
        <v>794</v>
      </c>
      <c r="C491" s="32" t="s">
        <v>52</v>
      </c>
      <c r="D491" s="33" t="s">
        <v>233</v>
      </c>
      <c r="E491" s="33" t="s">
        <v>234</v>
      </c>
      <c r="F491" s="33" t="s">
        <v>315</v>
      </c>
      <c r="G491" s="68">
        <v>45875</v>
      </c>
      <c r="H491" s="68">
        <v>45875</v>
      </c>
      <c r="I491" s="68">
        <v>45875</v>
      </c>
      <c r="J491" s="19"/>
      <c r="K491" s="19"/>
      <c r="L491" s="19"/>
      <c r="M491" s="73"/>
      <c r="N491" s="19"/>
      <c r="O491" s="38"/>
      <c r="P491" s="39"/>
      <c r="Q491" s="19"/>
      <c r="R491" s="19"/>
      <c r="S491" s="19"/>
      <c r="T491" s="19"/>
      <c r="U491" s="19"/>
      <c r="V491" s="19"/>
      <c r="W491" s="40"/>
      <c r="X491" s="19"/>
      <c r="Y491" s="39"/>
      <c r="Z491" s="19"/>
      <c r="AA491" s="19"/>
      <c r="AB491" s="19"/>
      <c r="AC491" s="19"/>
      <c r="AD491" s="19"/>
      <c r="AE491" s="19"/>
      <c r="AF491" s="40"/>
      <c r="AG491" s="41"/>
      <c r="AH491" s="41"/>
      <c r="AI491" s="41"/>
      <c r="AJ491" s="19"/>
      <c r="AK491" s="19"/>
      <c r="AL491" s="19"/>
      <c r="AM491" s="19"/>
      <c r="AN491" s="19"/>
      <c r="AO491" s="19"/>
      <c r="AP491" s="19"/>
      <c r="AQ491" s="19"/>
      <c r="AR491" s="40"/>
      <c r="AS491" s="19"/>
      <c r="AT491" s="19"/>
      <c r="AU491" s="19"/>
      <c r="AV491" s="19"/>
      <c r="AW491" s="19"/>
      <c r="AX491" s="19"/>
      <c r="AY491" s="19"/>
      <c r="AZ491" s="19"/>
      <c r="BA491" s="40"/>
      <c r="BB491" s="19"/>
      <c r="BC491" s="19"/>
      <c r="BD491" s="19"/>
      <c r="BE491" s="19"/>
      <c r="BF491" s="19"/>
      <c r="BG491" s="19"/>
      <c r="BH491" s="19"/>
      <c r="BI491" s="19"/>
      <c r="BJ491" s="40"/>
      <c r="BK491" s="19"/>
      <c r="BL491" s="19"/>
      <c r="BM491" s="19"/>
      <c r="BN491" s="19"/>
      <c r="BO491" s="19"/>
      <c r="BP491" s="19"/>
      <c r="BQ491" s="19"/>
      <c r="BR491" s="19"/>
      <c r="BS491" s="40"/>
      <c r="BT491" s="19"/>
      <c r="BU491" s="19"/>
      <c r="BV491" s="19"/>
      <c r="BW491" s="19"/>
      <c r="BX491" s="19"/>
      <c r="BY491" s="19"/>
      <c r="BZ491" s="19"/>
      <c r="CA491" s="19"/>
      <c r="CB491" s="40"/>
      <c r="CC491" s="19"/>
      <c r="CD491" s="19"/>
      <c r="CE491" s="19"/>
      <c r="CF491" s="19"/>
      <c r="CG491" s="19"/>
      <c r="CH491" s="19"/>
      <c r="CI491" s="19"/>
      <c r="CJ491" s="19"/>
      <c r="CK491" s="40"/>
      <c r="CL491" s="19"/>
      <c r="CM491" s="19"/>
      <c r="CN491" s="19"/>
      <c r="CO491" s="19"/>
      <c r="CP491" s="19">
        <v>16</v>
      </c>
      <c r="CQ491" s="19"/>
      <c r="CR491" s="19">
        <v>16</v>
      </c>
      <c r="CS491" s="19"/>
      <c r="CT491" s="40"/>
      <c r="CU491" s="19"/>
      <c r="CV491" s="19"/>
      <c r="CW491" s="19"/>
      <c r="CX491" s="19"/>
      <c r="CY491" s="19"/>
      <c r="CZ491" s="19" t="s">
        <v>60</v>
      </c>
      <c r="DA491" s="19"/>
      <c r="DB491" s="19">
        <v>8</v>
      </c>
      <c r="DC491" s="19"/>
      <c r="DD491" s="40"/>
      <c r="DE491" s="19"/>
      <c r="DF491" s="19"/>
      <c r="DG491" s="19"/>
      <c r="DH491" s="19"/>
      <c r="DI491" s="19"/>
      <c r="DJ491" s="19"/>
      <c r="DK491" s="19"/>
      <c r="DL491" s="19"/>
      <c r="DM491" s="40"/>
      <c r="DN491" s="19"/>
      <c r="DO491" s="19"/>
      <c r="DP491" s="19"/>
      <c r="DQ491" s="19"/>
      <c r="DR491" s="19">
        <v>8</v>
      </c>
      <c r="DS491" s="19"/>
      <c r="DT491" s="19">
        <v>8</v>
      </c>
      <c r="DU491" s="19"/>
      <c r="DV491" s="40"/>
      <c r="DW491" s="74">
        <f ca="1" t="shared" si="351"/>
        <v>2.08</v>
      </c>
      <c r="DX491" s="44">
        <f t="shared" si="339"/>
        <v>0</v>
      </c>
      <c r="DY491" s="44">
        <f ca="1" t="shared" si="340"/>
        <v>2.08</v>
      </c>
      <c r="DZ491" s="19">
        <f t="shared" si="341"/>
        <v>32</v>
      </c>
      <c r="EA491" s="19">
        <f t="shared" si="342"/>
        <v>32</v>
      </c>
      <c r="EB491" s="45">
        <f t="shared" si="343"/>
        <v>0</v>
      </c>
      <c r="EC491" s="46">
        <f t="shared" si="344"/>
        <v>0</v>
      </c>
      <c r="ED491" s="19">
        <f t="shared" si="345"/>
        <v>0</v>
      </c>
      <c r="EE491" s="19">
        <f t="shared" si="346"/>
        <v>0</v>
      </c>
      <c r="EF491" s="19">
        <f t="shared" si="347"/>
        <v>0</v>
      </c>
      <c r="EG491" s="19">
        <f t="shared" si="348"/>
        <v>0</v>
      </c>
    </row>
    <row r="492" customFormat="1" hidden="1" customHeight="1" spans="1:137">
      <c r="A492" s="32">
        <f t="shared" si="350"/>
        <v>490</v>
      </c>
      <c r="B492" s="31" t="s">
        <v>795</v>
      </c>
      <c r="C492" s="32" t="s">
        <v>52</v>
      </c>
      <c r="D492" s="33" t="s">
        <v>79</v>
      </c>
      <c r="E492" s="33" t="s">
        <v>90</v>
      </c>
      <c r="F492" s="33" t="s">
        <v>796</v>
      </c>
      <c r="G492" s="68">
        <v>45875</v>
      </c>
      <c r="H492" s="68">
        <v>45875</v>
      </c>
      <c r="I492" s="68">
        <v>45875</v>
      </c>
      <c r="J492" s="19"/>
      <c r="K492" s="19"/>
      <c r="L492" s="19"/>
      <c r="M492" s="73"/>
      <c r="N492" s="19"/>
      <c r="O492" s="38"/>
      <c r="P492" s="39"/>
      <c r="Q492" s="19"/>
      <c r="R492" s="19"/>
      <c r="S492" s="19"/>
      <c r="T492" s="19"/>
      <c r="U492" s="19"/>
      <c r="V492" s="19"/>
      <c r="W492" s="40"/>
      <c r="X492" s="19"/>
      <c r="Y492" s="39"/>
      <c r="Z492" s="19"/>
      <c r="AA492" s="19"/>
      <c r="AB492" s="19"/>
      <c r="AC492" s="19"/>
      <c r="AD492" s="19"/>
      <c r="AE492" s="19"/>
      <c r="AF492" s="40"/>
      <c r="AG492" s="41"/>
      <c r="AH492" s="41"/>
      <c r="AI492" s="41"/>
      <c r="AJ492" s="19"/>
      <c r="AK492" s="19"/>
      <c r="AL492" s="19"/>
      <c r="AM492" s="19"/>
      <c r="AN492" s="19"/>
      <c r="AO492" s="19"/>
      <c r="AP492" s="19"/>
      <c r="AQ492" s="19"/>
      <c r="AR492" s="40"/>
      <c r="AS492" s="19"/>
      <c r="AT492" s="19"/>
      <c r="AU492" s="19"/>
      <c r="AV492" s="19"/>
      <c r="AW492" s="19"/>
      <c r="AX492" s="19"/>
      <c r="AY492" s="19"/>
      <c r="AZ492" s="19"/>
      <c r="BA492" s="40"/>
      <c r="BB492" s="19"/>
      <c r="BC492" s="19"/>
      <c r="BD492" s="19"/>
      <c r="BE492" s="19"/>
      <c r="BF492" s="19"/>
      <c r="BG492" s="19"/>
      <c r="BH492" s="19"/>
      <c r="BI492" s="19"/>
      <c r="BJ492" s="40"/>
      <c r="BK492" s="19"/>
      <c r="BL492" s="19"/>
      <c r="BM492" s="19"/>
      <c r="BN492" s="19"/>
      <c r="BO492" s="19"/>
      <c r="BP492" s="19"/>
      <c r="BQ492" s="19"/>
      <c r="BR492" s="19"/>
      <c r="BS492" s="40"/>
      <c r="BT492" s="19"/>
      <c r="BU492" s="19"/>
      <c r="BV492" s="19"/>
      <c r="BW492" s="19"/>
      <c r="BX492" s="19"/>
      <c r="BY492" s="19"/>
      <c r="BZ492" s="19"/>
      <c r="CA492" s="19"/>
      <c r="CB492" s="40"/>
      <c r="CC492" s="19"/>
      <c r="CD492" s="19"/>
      <c r="CE492" s="19"/>
      <c r="CF492" s="19"/>
      <c r="CG492" s="19"/>
      <c r="CH492" s="19"/>
      <c r="CI492" s="19"/>
      <c r="CJ492" s="19"/>
      <c r="CK492" s="40"/>
      <c r="CL492" s="19">
        <v>1</v>
      </c>
      <c r="CM492" s="19"/>
      <c r="CN492" s="19"/>
      <c r="CO492" s="19"/>
      <c r="CP492" s="19"/>
      <c r="CQ492" s="19"/>
      <c r="CR492" s="19">
        <v>4</v>
      </c>
      <c r="CS492" s="19"/>
      <c r="CT492" s="40"/>
      <c r="CU492" s="19"/>
      <c r="CV492" s="19"/>
      <c r="CW492" s="19"/>
      <c r="CX492" s="19"/>
      <c r="CY492" s="19"/>
      <c r="CZ492" s="19"/>
      <c r="DA492" s="19"/>
      <c r="DB492" s="19"/>
      <c r="DC492" s="19"/>
      <c r="DD492" s="40"/>
      <c r="DE492" s="19"/>
      <c r="DF492" s="19"/>
      <c r="DG492" s="19"/>
      <c r="DH492" s="19"/>
      <c r="DI492" s="19"/>
      <c r="DJ492" s="19">
        <v>4</v>
      </c>
      <c r="DK492" s="19"/>
      <c r="DL492" s="19"/>
      <c r="DM492" s="40"/>
      <c r="DN492" s="19"/>
      <c r="DO492" s="19"/>
      <c r="DP492" s="19"/>
      <c r="DQ492" s="19"/>
      <c r="DR492" s="19"/>
      <c r="DS492" s="19">
        <v>8</v>
      </c>
      <c r="DT492" s="19"/>
      <c r="DU492" s="19"/>
      <c r="DV492" s="40"/>
      <c r="DW492" s="74">
        <f ca="1" t="shared" si="351"/>
        <v>2.08</v>
      </c>
      <c r="DX492" s="44">
        <f t="shared" si="339"/>
        <v>1</v>
      </c>
      <c r="DY492" s="44">
        <f ca="1" t="shared" si="340"/>
        <v>1.08</v>
      </c>
      <c r="DZ492" s="19">
        <f t="shared" si="341"/>
        <v>16</v>
      </c>
      <c r="EA492" s="19">
        <f t="shared" si="342"/>
        <v>0</v>
      </c>
      <c r="EB492" s="45">
        <f t="shared" si="343"/>
        <v>4</v>
      </c>
      <c r="EC492" s="46">
        <f t="shared" si="344"/>
        <v>12</v>
      </c>
      <c r="ED492" s="19">
        <f t="shared" si="345"/>
        <v>0</v>
      </c>
      <c r="EE492" s="19">
        <f t="shared" si="346"/>
        <v>0</v>
      </c>
      <c r="EF492" s="19">
        <f t="shared" si="347"/>
        <v>0</v>
      </c>
      <c r="EG492" s="19">
        <f t="shared" si="348"/>
        <v>0</v>
      </c>
    </row>
    <row r="493" customFormat="1" hidden="1" customHeight="1" spans="1:137">
      <c r="A493" s="32">
        <f t="shared" si="350"/>
        <v>491</v>
      </c>
      <c r="B493" s="31" t="s">
        <v>797</v>
      </c>
      <c r="C493" s="32" t="s">
        <v>391</v>
      </c>
      <c r="D493" s="33" t="s">
        <v>392</v>
      </c>
      <c r="E493" s="33" t="s">
        <v>395</v>
      </c>
      <c r="F493" s="33" t="s">
        <v>315</v>
      </c>
      <c r="G493" s="68">
        <v>45875</v>
      </c>
      <c r="H493" s="68">
        <v>45875</v>
      </c>
      <c r="I493" s="68">
        <v>45875</v>
      </c>
      <c r="J493" s="19"/>
      <c r="K493" s="19"/>
      <c r="L493" s="19"/>
      <c r="M493" s="73"/>
      <c r="N493" s="19"/>
      <c r="O493" s="38"/>
      <c r="P493" s="39"/>
      <c r="Q493" s="19"/>
      <c r="R493" s="19"/>
      <c r="S493" s="19"/>
      <c r="T493" s="19"/>
      <c r="U493" s="19"/>
      <c r="V493" s="19"/>
      <c r="W493" s="40"/>
      <c r="X493" s="19"/>
      <c r="Y493" s="39"/>
      <c r="Z493" s="19"/>
      <c r="AA493" s="19"/>
      <c r="AB493" s="19"/>
      <c r="AC493" s="19"/>
      <c r="AD493" s="19"/>
      <c r="AE493" s="19"/>
      <c r="AF493" s="40"/>
      <c r="AG493" s="41"/>
      <c r="AH493" s="41"/>
      <c r="AI493" s="41"/>
      <c r="AJ493" s="19"/>
      <c r="AK493" s="19"/>
      <c r="AL493" s="19"/>
      <c r="AM493" s="19"/>
      <c r="AN493" s="19"/>
      <c r="AO493" s="19"/>
      <c r="AP493" s="19"/>
      <c r="AQ493" s="19"/>
      <c r="AR493" s="40"/>
      <c r="AS493" s="19"/>
      <c r="AT493" s="19"/>
      <c r="AU493" s="19"/>
      <c r="AV493" s="19"/>
      <c r="AW493" s="19"/>
      <c r="AX493" s="19"/>
      <c r="AY493" s="19"/>
      <c r="AZ493" s="19"/>
      <c r="BA493" s="40"/>
      <c r="BB493" s="19"/>
      <c r="BC493" s="19"/>
      <c r="BD493" s="19"/>
      <c r="BE493" s="19"/>
      <c r="BF493" s="19"/>
      <c r="BG493" s="19"/>
      <c r="BH493" s="19"/>
      <c r="BI493" s="19"/>
      <c r="BJ493" s="40"/>
      <c r="BK493" s="19"/>
      <c r="BL493" s="19"/>
      <c r="BM493" s="19"/>
      <c r="BN493" s="19"/>
      <c r="BO493" s="19"/>
      <c r="BP493" s="19"/>
      <c r="BQ493" s="19"/>
      <c r="BR493" s="19"/>
      <c r="BS493" s="40"/>
      <c r="BT493" s="19"/>
      <c r="BU493" s="19"/>
      <c r="BV493" s="19"/>
      <c r="BW493" s="19"/>
      <c r="BX493" s="19"/>
      <c r="BY493" s="19"/>
      <c r="BZ493" s="19"/>
      <c r="CA493" s="19"/>
      <c r="CB493" s="40"/>
      <c r="CC493" s="19"/>
      <c r="CD493" s="19"/>
      <c r="CE493" s="19"/>
      <c r="CF493" s="19"/>
      <c r="CG493" s="19"/>
      <c r="CH493" s="19"/>
      <c r="CI493" s="19"/>
      <c r="CJ493" s="19"/>
      <c r="CK493" s="40"/>
      <c r="CL493" s="19"/>
      <c r="CM493" s="19"/>
      <c r="CN493" s="19"/>
      <c r="CO493" s="19"/>
      <c r="CP493" s="19"/>
      <c r="CQ493" s="19"/>
      <c r="CR493" s="19"/>
      <c r="CS493" s="19"/>
      <c r="CT493" s="40"/>
      <c r="CU493" s="19"/>
      <c r="CV493" s="19"/>
      <c r="CW493" s="19"/>
      <c r="CX493" s="19"/>
      <c r="CY493" s="19"/>
      <c r="CZ493" s="19"/>
      <c r="DA493" s="19"/>
      <c r="DB493" s="19"/>
      <c r="DC493" s="19"/>
      <c r="DD493" s="40"/>
      <c r="DE493" s="19"/>
      <c r="DF493" s="19"/>
      <c r="DG493" s="19"/>
      <c r="DH493" s="19"/>
      <c r="DI493" s="19"/>
      <c r="DJ493" s="19"/>
      <c r="DK493" s="19"/>
      <c r="DL493" s="19"/>
      <c r="DM493" s="40"/>
      <c r="DN493" s="19">
        <v>1</v>
      </c>
      <c r="DO493" s="19"/>
      <c r="DP493" s="19"/>
      <c r="DQ493" s="19"/>
      <c r="DR493" s="19">
        <v>8</v>
      </c>
      <c r="DS493" s="19"/>
      <c r="DT493" s="19">
        <v>8</v>
      </c>
      <c r="DU493" s="19"/>
      <c r="DV493" s="40"/>
      <c r="DW493" s="74">
        <f ca="1" t="shared" si="351"/>
        <v>2.08</v>
      </c>
      <c r="DX493" s="44">
        <f t="shared" si="339"/>
        <v>1</v>
      </c>
      <c r="DY493" s="44">
        <f ca="1" t="shared" si="340"/>
        <v>1.08</v>
      </c>
      <c r="DZ493" s="19">
        <f t="shared" si="341"/>
        <v>8</v>
      </c>
      <c r="EA493" s="19">
        <f t="shared" si="342"/>
        <v>8</v>
      </c>
      <c r="EB493" s="45">
        <f t="shared" si="343"/>
        <v>0</v>
      </c>
      <c r="EC493" s="46">
        <f t="shared" si="344"/>
        <v>0</v>
      </c>
      <c r="ED493" s="19">
        <f t="shared" si="345"/>
        <v>0</v>
      </c>
      <c r="EE493" s="19">
        <f t="shared" si="346"/>
        <v>0</v>
      </c>
      <c r="EF493" s="19">
        <f t="shared" si="347"/>
        <v>0</v>
      </c>
      <c r="EG493" s="19">
        <f t="shared" si="348"/>
        <v>0</v>
      </c>
    </row>
    <row r="494" customFormat="1" hidden="1" customHeight="1" spans="1:137">
      <c r="A494" s="32">
        <f t="shared" si="350"/>
        <v>492</v>
      </c>
      <c r="B494" s="31" t="s">
        <v>798</v>
      </c>
      <c r="C494" s="32" t="s">
        <v>351</v>
      </c>
      <c r="D494" s="33" t="s">
        <v>357</v>
      </c>
      <c r="E494" s="33" t="s">
        <v>358</v>
      </c>
      <c r="F494" s="33" t="s">
        <v>298</v>
      </c>
      <c r="G494" s="68">
        <v>45880</v>
      </c>
      <c r="H494" s="68">
        <v>45880</v>
      </c>
      <c r="I494" s="68">
        <v>45880</v>
      </c>
      <c r="J494" s="19"/>
      <c r="K494" s="19"/>
      <c r="L494" s="19"/>
      <c r="M494" s="73"/>
      <c r="N494" s="19"/>
      <c r="O494" s="38"/>
      <c r="P494" s="39"/>
      <c r="Q494" s="19"/>
      <c r="R494" s="19"/>
      <c r="S494" s="19"/>
      <c r="T494" s="19"/>
      <c r="U494" s="19"/>
      <c r="V494" s="19"/>
      <c r="W494" s="40"/>
      <c r="X494" s="19"/>
      <c r="Y494" s="39"/>
      <c r="Z494" s="19"/>
      <c r="AA494" s="19"/>
      <c r="AB494" s="19"/>
      <c r="AC494" s="19"/>
      <c r="AD494" s="19"/>
      <c r="AE494" s="19"/>
      <c r="AF494" s="40"/>
      <c r="AG494" s="41"/>
      <c r="AH494" s="41"/>
      <c r="AI494" s="41"/>
      <c r="AJ494" s="19"/>
      <c r="AK494" s="19"/>
      <c r="AL494" s="19"/>
      <c r="AM494" s="19"/>
      <c r="AN494" s="19"/>
      <c r="AO494" s="19"/>
      <c r="AP494" s="19"/>
      <c r="AQ494" s="19"/>
      <c r="AR494" s="40"/>
      <c r="AS494" s="19"/>
      <c r="AT494" s="19"/>
      <c r="AU494" s="19"/>
      <c r="AV494" s="19"/>
      <c r="AW494" s="19"/>
      <c r="AX494" s="19"/>
      <c r="AY494" s="19"/>
      <c r="AZ494" s="19"/>
      <c r="BA494" s="40"/>
      <c r="BB494" s="19"/>
      <c r="BC494" s="19"/>
      <c r="BD494" s="19"/>
      <c r="BE494" s="19"/>
      <c r="BF494" s="19"/>
      <c r="BG494" s="19"/>
      <c r="BH494" s="19"/>
      <c r="BI494" s="19"/>
      <c r="BJ494" s="40"/>
      <c r="BK494" s="19"/>
      <c r="BL494" s="19"/>
      <c r="BM494" s="19"/>
      <c r="BN494" s="19"/>
      <c r="BO494" s="19"/>
      <c r="BP494" s="19"/>
      <c r="BQ494" s="19"/>
      <c r="BR494" s="19"/>
      <c r="BS494" s="40"/>
      <c r="BT494" s="19"/>
      <c r="BU494" s="19"/>
      <c r="BV494" s="19"/>
      <c r="BW494" s="19"/>
      <c r="BX494" s="19"/>
      <c r="BY494" s="19"/>
      <c r="BZ494" s="19"/>
      <c r="CA494" s="19"/>
      <c r="CB494" s="40"/>
      <c r="CC494" s="19"/>
      <c r="CD494" s="19">
        <v>8</v>
      </c>
      <c r="CE494" s="19"/>
      <c r="CF494" s="19"/>
      <c r="CG494" s="19"/>
      <c r="CH494" s="19"/>
      <c r="CI494" s="19"/>
      <c r="CJ494" s="19"/>
      <c r="CK494" s="40"/>
      <c r="CL494" s="19"/>
      <c r="CM494" s="19"/>
      <c r="CN494" s="19"/>
      <c r="CO494" s="19"/>
      <c r="CP494" s="19"/>
      <c r="CQ494" s="19"/>
      <c r="CR494" s="19"/>
      <c r="CS494" s="19"/>
      <c r="CT494" s="40"/>
      <c r="CU494" s="19"/>
      <c r="CV494" s="19"/>
      <c r="CW494" s="19"/>
      <c r="CX494" s="19"/>
      <c r="CY494" s="19"/>
      <c r="CZ494" s="19"/>
      <c r="DA494" s="19"/>
      <c r="DB494" s="19"/>
      <c r="DC494" s="19"/>
      <c r="DD494" s="40"/>
      <c r="DE494" s="19"/>
      <c r="DF494" s="19"/>
      <c r="DG494" s="19"/>
      <c r="DH494" s="19"/>
      <c r="DI494" s="19"/>
      <c r="DJ494" s="19"/>
      <c r="DK494" s="19"/>
      <c r="DL494" s="19"/>
      <c r="DM494" s="40"/>
      <c r="DN494" s="19"/>
      <c r="DO494" s="19">
        <v>8</v>
      </c>
      <c r="DP494" s="19"/>
      <c r="DQ494" s="19"/>
      <c r="DR494" s="19"/>
      <c r="DS494" s="19"/>
      <c r="DT494" s="19"/>
      <c r="DU494" s="19"/>
      <c r="DV494" s="40"/>
      <c r="DW494" s="74">
        <f ca="1" t="shared" si="351"/>
        <v>2.01</v>
      </c>
      <c r="DX494" s="44">
        <f t="shared" si="339"/>
        <v>0</v>
      </c>
      <c r="DY494" s="44">
        <f ca="1" t="shared" si="340"/>
        <v>2.01</v>
      </c>
      <c r="DZ494" s="19">
        <f t="shared" si="341"/>
        <v>0</v>
      </c>
      <c r="EA494" s="19">
        <f t="shared" si="342"/>
        <v>0</v>
      </c>
      <c r="EB494" s="45">
        <f t="shared" si="343"/>
        <v>0</v>
      </c>
      <c r="EC494" s="46">
        <f t="shared" si="344"/>
        <v>0</v>
      </c>
      <c r="ED494" s="19">
        <f t="shared" si="345"/>
        <v>16</v>
      </c>
      <c r="EE494" s="19">
        <f t="shared" si="346"/>
        <v>0</v>
      </c>
      <c r="EF494" s="19">
        <f t="shared" si="347"/>
        <v>0</v>
      </c>
      <c r="EG494" s="19">
        <f t="shared" si="348"/>
        <v>0</v>
      </c>
    </row>
    <row r="495" customFormat="1" hidden="1" customHeight="1" spans="1:137">
      <c r="A495" s="32">
        <f t="shared" si="350"/>
        <v>493</v>
      </c>
      <c r="B495" s="31" t="s">
        <v>799</v>
      </c>
      <c r="C495" s="32" t="s">
        <v>52</v>
      </c>
      <c r="D495" s="33" t="s">
        <v>233</v>
      </c>
      <c r="E495" s="33" t="s">
        <v>262</v>
      </c>
      <c r="F495" s="33" t="s">
        <v>315</v>
      </c>
      <c r="G495" s="68">
        <v>45880</v>
      </c>
      <c r="H495" s="68">
        <v>45880</v>
      </c>
      <c r="I495" s="68">
        <v>45880</v>
      </c>
      <c r="J495" s="19"/>
      <c r="K495" s="19"/>
      <c r="L495" s="19"/>
      <c r="M495" s="73"/>
      <c r="N495" s="19"/>
      <c r="O495" s="38"/>
      <c r="P495" s="39"/>
      <c r="Q495" s="19"/>
      <c r="R495" s="19"/>
      <c r="S495" s="19"/>
      <c r="T495" s="19"/>
      <c r="U495" s="19"/>
      <c r="V495" s="19"/>
      <c r="W495" s="40"/>
      <c r="X495" s="19"/>
      <c r="Y495" s="39"/>
      <c r="Z495" s="19"/>
      <c r="AA495" s="19"/>
      <c r="AB495" s="19"/>
      <c r="AC495" s="19"/>
      <c r="AD495" s="19"/>
      <c r="AE495" s="19"/>
      <c r="AF495" s="40"/>
      <c r="AG495" s="41"/>
      <c r="AH495" s="41"/>
      <c r="AI495" s="41"/>
      <c r="AJ495" s="19"/>
      <c r="AK495" s="19"/>
      <c r="AL495" s="19"/>
      <c r="AM495" s="19"/>
      <c r="AN495" s="19"/>
      <c r="AO495" s="19"/>
      <c r="AP495" s="19"/>
      <c r="AQ495" s="19"/>
      <c r="AR495" s="40"/>
      <c r="AS495" s="19"/>
      <c r="AT495" s="19"/>
      <c r="AU495" s="19"/>
      <c r="AV495" s="19"/>
      <c r="AW495" s="19"/>
      <c r="AX495" s="19"/>
      <c r="AY495" s="19"/>
      <c r="AZ495" s="19"/>
      <c r="BA495" s="40"/>
      <c r="BB495" s="19"/>
      <c r="BC495" s="19"/>
      <c r="BD495" s="19"/>
      <c r="BE495" s="19"/>
      <c r="BF495" s="19"/>
      <c r="BG495" s="19"/>
      <c r="BH495" s="19"/>
      <c r="BI495" s="19"/>
      <c r="BJ495" s="40"/>
      <c r="BK495" s="19"/>
      <c r="BL495" s="19"/>
      <c r="BM495" s="19"/>
      <c r="BN495" s="19"/>
      <c r="BO495" s="19"/>
      <c r="BP495" s="19"/>
      <c r="BQ495" s="19"/>
      <c r="BR495" s="19"/>
      <c r="BS495" s="40"/>
      <c r="BT495" s="19"/>
      <c r="BU495" s="19"/>
      <c r="BV495" s="19"/>
      <c r="BW495" s="19"/>
      <c r="BX495" s="19"/>
      <c r="BY495" s="19"/>
      <c r="BZ495" s="19"/>
      <c r="CA495" s="19"/>
      <c r="CB495" s="40"/>
      <c r="CC495" s="19"/>
      <c r="CD495" s="19"/>
      <c r="CE495" s="19"/>
      <c r="CF495" s="19"/>
      <c r="CG495" s="19"/>
      <c r="CH495" s="19"/>
      <c r="CI495" s="19"/>
      <c r="CJ495" s="19"/>
      <c r="CK495" s="40"/>
      <c r="CL495" s="19"/>
      <c r="CM495" s="19"/>
      <c r="CN495" s="19"/>
      <c r="CO495" s="19"/>
      <c r="CP495" s="19">
        <v>8</v>
      </c>
      <c r="CQ495" s="19"/>
      <c r="CR495" s="19">
        <v>8</v>
      </c>
      <c r="CS495" s="19"/>
      <c r="CT495" s="40"/>
      <c r="CU495" s="19"/>
      <c r="CV495" s="19"/>
      <c r="CW495" s="19"/>
      <c r="CX495" s="19"/>
      <c r="CY495" s="19"/>
      <c r="CZ495" s="19"/>
      <c r="DA495" s="19"/>
      <c r="DB495" s="19"/>
      <c r="DC495" s="19"/>
      <c r="DD495" s="40"/>
      <c r="DE495" s="19"/>
      <c r="DF495" s="19"/>
      <c r="DG495" s="19"/>
      <c r="DH495" s="19"/>
      <c r="DI495" s="19">
        <v>8</v>
      </c>
      <c r="DJ495" s="19"/>
      <c r="DK495" s="19">
        <v>8</v>
      </c>
      <c r="DL495" s="19"/>
      <c r="DM495" s="40"/>
      <c r="DN495" s="19">
        <v>2</v>
      </c>
      <c r="DO495" s="19">
        <v>16</v>
      </c>
      <c r="DP495" s="19"/>
      <c r="DQ495" s="19"/>
      <c r="DR495" s="19"/>
      <c r="DS495" s="19"/>
      <c r="DT495" s="19"/>
      <c r="DU495" s="19"/>
      <c r="DV495" s="40"/>
      <c r="DW495" s="74">
        <f ca="1" t="shared" si="351"/>
        <v>2.01</v>
      </c>
      <c r="DX495" s="44">
        <f t="shared" si="339"/>
        <v>2</v>
      </c>
      <c r="DY495" s="44">
        <f ca="1" t="shared" si="340"/>
        <v>0.00999999999999979</v>
      </c>
      <c r="DZ495" s="19">
        <f t="shared" si="341"/>
        <v>16</v>
      </c>
      <c r="EA495" s="19">
        <f t="shared" si="342"/>
        <v>16</v>
      </c>
      <c r="EB495" s="45">
        <f t="shared" si="343"/>
        <v>0</v>
      </c>
      <c r="EC495" s="46">
        <f t="shared" si="344"/>
        <v>0</v>
      </c>
      <c r="ED495" s="19">
        <f t="shared" si="345"/>
        <v>16</v>
      </c>
      <c r="EE495" s="19">
        <f t="shared" si="346"/>
        <v>0</v>
      </c>
      <c r="EF495" s="19">
        <f t="shared" si="347"/>
        <v>0</v>
      </c>
      <c r="EG495" s="19">
        <f t="shared" si="348"/>
        <v>0</v>
      </c>
    </row>
    <row r="496" customFormat="1" hidden="1" customHeight="1" spans="1:137">
      <c r="A496" s="32">
        <f t="shared" ref="A496:A526" si="352">ROW()-2</f>
        <v>494</v>
      </c>
      <c r="B496" s="31" t="s">
        <v>800</v>
      </c>
      <c r="C496" s="32" t="s">
        <v>52</v>
      </c>
      <c r="D496" s="33" t="s">
        <v>79</v>
      </c>
      <c r="E496" s="33" t="s">
        <v>54</v>
      </c>
      <c r="F496" s="33" t="s">
        <v>91</v>
      </c>
      <c r="G496" s="68">
        <v>45882</v>
      </c>
      <c r="H496" s="68">
        <v>45882</v>
      </c>
      <c r="I496" s="68">
        <v>45882</v>
      </c>
      <c r="J496" s="19"/>
      <c r="K496" s="19"/>
      <c r="L496" s="19"/>
      <c r="M496" s="73"/>
      <c r="N496" s="19"/>
      <c r="O496" s="38"/>
      <c r="P496" s="39"/>
      <c r="Q496" s="19"/>
      <c r="R496" s="19"/>
      <c r="S496" s="19"/>
      <c r="T496" s="19"/>
      <c r="U496" s="19"/>
      <c r="V496" s="19"/>
      <c r="W496" s="40"/>
      <c r="X496" s="19"/>
      <c r="Y496" s="39"/>
      <c r="Z496" s="19"/>
      <c r="AA496" s="19"/>
      <c r="AB496" s="19"/>
      <c r="AC496" s="19"/>
      <c r="AD496" s="19"/>
      <c r="AE496" s="19"/>
      <c r="AF496" s="40"/>
      <c r="AG496" s="41"/>
      <c r="AH496" s="41"/>
      <c r="AI496" s="41"/>
      <c r="AJ496" s="19"/>
      <c r="AK496" s="19"/>
      <c r="AL496" s="19"/>
      <c r="AM496" s="19"/>
      <c r="AN496" s="19"/>
      <c r="AO496" s="19"/>
      <c r="AP496" s="19"/>
      <c r="AQ496" s="19"/>
      <c r="AR496" s="40"/>
      <c r="AS496" s="19"/>
      <c r="AT496" s="19"/>
      <c r="AU496" s="19"/>
      <c r="AV496" s="19"/>
      <c r="AW496" s="19"/>
      <c r="AX496" s="19"/>
      <c r="AY496" s="19"/>
      <c r="AZ496" s="19"/>
      <c r="BA496" s="40"/>
      <c r="BB496" s="19"/>
      <c r="BC496" s="19"/>
      <c r="BD496" s="19"/>
      <c r="BE496" s="19"/>
      <c r="BF496" s="19"/>
      <c r="BG496" s="19"/>
      <c r="BH496" s="19"/>
      <c r="BI496" s="19"/>
      <c r="BJ496" s="40"/>
      <c r="BK496" s="19"/>
      <c r="BL496" s="19"/>
      <c r="BM496" s="19"/>
      <c r="BN496" s="19"/>
      <c r="BO496" s="19"/>
      <c r="BP496" s="19"/>
      <c r="BQ496" s="19"/>
      <c r="BR496" s="19"/>
      <c r="BS496" s="40"/>
      <c r="BT496" s="19"/>
      <c r="BU496" s="19"/>
      <c r="BV496" s="19"/>
      <c r="BW496" s="19"/>
      <c r="BX496" s="19"/>
      <c r="BY496" s="19"/>
      <c r="BZ496" s="19"/>
      <c r="CA496" s="19"/>
      <c r="CB496" s="40"/>
      <c r="CC496" s="19"/>
      <c r="CD496" s="19"/>
      <c r="CE496" s="19"/>
      <c r="CF496" s="19"/>
      <c r="CG496" s="19"/>
      <c r="CH496" s="19"/>
      <c r="CI496" s="19"/>
      <c r="CJ496" s="19"/>
      <c r="CK496" s="40"/>
      <c r="CL496" s="19"/>
      <c r="CM496" s="19">
        <v>8</v>
      </c>
      <c r="CN496" s="19"/>
      <c r="CO496" s="19"/>
      <c r="CP496" s="19"/>
      <c r="CQ496" s="19"/>
      <c r="CR496" s="19"/>
      <c r="CS496" s="19"/>
      <c r="CT496" s="40"/>
      <c r="CU496" s="19"/>
      <c r="CV496" s="19"/>
      <c r="CW496" s="19"/>
      <c r="CX496" s="19"/>
      <c r="CY496" s="19"/>
      <c r="CZ496" s="19"/>
      <c r="DA496" s="19"/>
      <c r="DB496" s="19"/>
      <c r="DC496" s="19"/>
      <c r="DD496" s="40"/>
      <c r="DE496" s="19">
        <v>1</v>
      </c>
      <c r="DF496" s="19"/>
      <c r="DG496" s="19"/>
      <c r="DH496" s="19"/>
      <c r="DI496" s="19"/>
      <c r="DJ496" s="19"/>
      <c r="DK496" s="19"/>
      <c r="DL496" s="19"/>
      <c r="DM496" s="40"/>
      <c r="DN496" s="19">
        <v>1</v>
      </c>
      <c r="DO496" s="19">
        <v>16</v>
      </c>
      <c r="DP496" s="19"/>
      <c r="DQ496" s="19"/>
      <c r="DR496" s="19"/>
      <c r="DS496" s="19"/>
      <c r="DT496" s="19"/>
      <c r="DU496" s="19"/>
      <c r="DV496" s="40"/>
      <c r="DW496" s="74">
        <f ca="1" t="shared" si="351"/>
        <v>1.99</v>
      </c>
      <c r="DX496" s="44">
        <f t="shared" si="339"/>
        <v>2</v>
      </c>
      <c r="DY496" s="44">
        <f ca="1" t="shared" si="340"/>
        <v>-0.01</v>
      </c>
      <c r="DZ496" s="19">
        <f t="shared" si="341"/>
        <v>0</v>
      </c>
      <c r="EA496" s="19">
        <f t="shared" si="342"/>
        <v>0</v>
      </c>
      <c r="EB496" s="45">
        <f t="shared" si="343"/>
        <v>0</v>
      </c>
      <c r="EC496" s="46">
        <f t="shared" si="344"/>
        <v>0</v>
      </c>
      <c r="ED496" s="19">
        <f t="shared" si="345"/>
        <v>24</v>
      </c>
      <c r="EE496" s="19">
        <f t="shared" si="346"/>
        <v>0</v>
      </c>
      <c r="EF496" s="19">
        <f t="shared" si="347"/>
        <v>0</v>
      </c>
      <c r="EG496" s="19">
        <f t="shared" si="348"/>
        <v>0</v>
      </c>
    </row>
    <row r="497" customFormat="1" hidden="1" customHeight="1" spans="1:137">
      <c r="A497" s="32">
        <f t="shared" si="352"/>
        <v>495</v>
      </c>
      <c r="B497" s="31" t="s">
        <v>801</v>
      </c>
      <c r="C497" s="32" t="s">
        <v>52</v>
      </c>
      <c r="D497" s="33" t="s">
        <v>79</v>
      </c>
      <c r="E497" s="33" t="s">
        <v>667</v>
      </c>
      <c r="F497" s="33" t="s">
        <v>727</v>
      </c>
      <c r="G497" s="68">
        <v>45882</v>
      </c>
      <c r="H497" s="68">
        <v>45882</v>
      </c>
      <c r="I497" s="68">
        <v>45882</v>
      </c>
      <c r="J497" s="19"/>
      <c r="K497" s="19"/>
      <c r="L497" s="19"/>
      <c r="M497" s="73"/>
      <c r="N497" s="19"/>
      <c r="O497" s="38"/>
      <c r="P497" s="39"/>
      <c r="Q497" s="19"/>
      <c r="R497" s="19"/>
      <c r="S497" s="19"/>
      <c r="T497" s="19"/>
      <c r="U497" s="19"/>
      <c r="V497" s="19"/>
      <c r="W497" s="40"/>
      <c r="X497" s="19"/>
      <c r="Y497" s="39"/>
      <c r="Z497" s="19"/>
      <c r="AA497" s="19"/>
      <c r="AB497" s="19"/>
      <c r="AC497" s="19"/>
      <c r="AD497" s="19"/>
      <c r="AE497" s="19"/>
      <c r="AF497" s="40"/>
      <c r="AG497" s="41"/>
      <c r="AH497" s="41"/>
      <c r="AI497" s="41"/>
      <c r="AJ497" s="19"/>
      <c r="AK497" s="19"/>
      <c r="AL497" s="19"/>
      <c r="AM497" s="19"/>
      <c r="AN497" s="19"/>
      <c r="AO497" s="19"/>
      <c r="AP497" s="19"/>
      <c r="AQ497" s="19"/>
      <c r="AR497" s="40"/>
      <c r="AS497" s="19"/>
      <c r="AT497" s="19"/>
      <c r="AU497" s="19"/>
      <c r="AV497" s="19"/>
      <c r="AW497" s="19"/>
      <c r="AX497" s="19"/>
      <c r="AY497" s="19"/>
      <c r="AZ497" s="19"/>
      <c r="BA497" s="40"/>
      <c r="BB497" s="19"/>
      <c r="BC497" s="19"/>
      <c r="BD497" s="19"/>
      <c r="BE497" s="19"/>
      <c r="BF497" s="19"/>
      <c r="BG497" s="19"/>
      <c r="BH497" s="19"/>
      <c r="BI497" s="19"/>
      <c r="BJ497" s="40"/>
      <c r="BK497" s="19"/>
      <c r="BL497" s="19"/>
      <c r="BM497" s="19"/>
      <c r="BN497" s="19"/>
      <c r="BO497" s="19"/>
      <c r="BP497" s="19"/>
      <c r="BQ497" s="19"/>
      <c r="BR497" s="19"/>
      <c r="BS497" s="40"/>
      <c r="BT497" s="19"/>
      <c r="BU497" s="19"/>
      <c r="BV497" s="19"/>
      <c r="BW497" s="19"/>
      <c r="BX497" s="19"/>
      <c r="BY497" s="19"/>
      <c r="BZ497" s="19"/>
      <c r="CA497" s="19"/>
      <c r="CB497" s="40"/>
      <c r="CC497" s="19"/>
      <c r="CD497" s="19"/>
      <c r="CE497" s="19"/>
      <c r="CF497" s="19"/>
      <c r="CG497" s="19"/>
      <c r="CH497" s="19"/>
      <c r="CI497" s="19"/>
      <c r="CJ497" s="19"/>
      <c r="CK497" s="40"/>
      <c r="CL497" s="19"/>
      <c r="CM497" s="19"/>
      <c r="CN497" s="19"/>
      <c r="CO497" s="19"/>
      <c r="CP497" s="19"/>
      <c r="CQ497" s="19"/>
      <c r="CR497" s="19"/>
      <c r="CS497" s="19"/>
      <c r="CT497" s="40"/>
      <c r="CU497" s="19"/>
      <c r="CV497" s="19" t="s">
        <v>63</v>
      </c>
      <c r="CW497" s="19"/>
      <c r="CX497" s="19"/>
      <c r="CY497" s="19"/>
      <c r="CZ497" s="19"/>
      <c r="DA497" s="19"/>
      <c r="DB497" s="19"/>
      <c r="DC497" s="19"/>
      <c r="DD497" s="40"/>
      <c r="DE497" s="19"/>
      <c r="DF497" s="19"/>
      <c r="DG497" s="19"/>
      <c r="DH497" s="19"/>
      <c r="DI497" s="19"/>
      <c r="DJ497" s="19"/>
      <c r="DK497" s="19"/>
      <c r="DL497" s="19"/>
      <c r="DM497" s="40"/>
      <c r="DN497" s="19"/>
      <c r="DO497" s="19"/>
      <c r="DP497" s="19"/>
      <c r="DQ497" s="19"/>
      <c r="DR497" s="19"/>
      <c r="DS497" s="19"/>
      <c r="DT497" s="19"/>
      <c r="DU497" s="19"/>
      <c r="DV497" s="40"/>
      <c r="DW497" s="74">
        <f ca="1" t="shared" si="351"/>
        <v>1.99</v>
      </c>
      <c r="DX497" s="44">
        <f t="shared" si="339"/>
        <v>1</v>
      </c>
      <c r="DY497" s="44">
        <f ca="1" t="shared" si="340"/>
        <v>0.99</v>
      </c>
      <c r="DZ497" s="19">
        <f t="shared" si="341"/>
        <v>0</v>
      </c>
      <c r="EA497" s="19">
        <f t="shared" si="342"/>
        <v>0</v>
      </c>
      <c r="EB497" s="45">
        <f t="shared" si="343"/>
        <v>0</v>
      </c>
      <c r="EC497" s="46">
        <f t="shared" si="344"/>
        <v>0</v>
      </c>
      <c r="ED497" s="19">
        <f t="shared" si="345"/>
        <v>0</v>
      </c>
      <c r="EE497" s="19">
        <f t="shared" si="346"/>
        <v>0</v>
      </c>
      <c r="EF497" s="19">
        <f t="shared" si="347"/>
        <v>0</v>
      </c>
      <c r="EG497" s="19">
        <f t="shared" si="348"/>
        <v>0</v>
      </c>
    </row>
    <row r="498" customFormat="1" hidden="1" customHeight="1" spans="1:137">
      <c r="A498" s="32">
        <f t="shared" si="352"/>
        <v>496</v>
      </c>
      <c r="B498" s="31" t="s">
        <v>802</v>
      </c>
      <c r="C498" s="32" t="s">
        <v>52</v>
      </c>
      <c r="D498" s="33" t="s">
        <v>79</v>
      </c>
      <c r="E498" s="33" t="s">
        <v>589</v>
      </c>
      <c r="F498" s="33" t="s">
        <v>601</v>
      </c>
      <c r="G498" s="68">
        <v>45882</v>
      </c>
      <c r="H498" s="68">
        <v>45882</v>
      </c>
      <c r="I498" s="68">
        <v>45882</v>
      </c>
      <c r="J498" s="19"/>
      <c r="K498" s="19"/>
      <c r="L498" s="19"/>
      <c r="M498" s="73"/>
      <c r="N498" s="19"/>
      <c r="O498" s="38"/>
      <c r="P498" s="39"/>
      <c r="Q498" s="19"/>
      <c r="R498" s="19"/>
      <c r="S498" s="19"/>
      <c r="T498" s="19"/>
      <c r="U498" s="19"/>
      <c r="V498" s="19"/>
      <c r="W498" s="40"/>
      <c r="X498" s="19"/>
      <c r="Y498" s="39"/>
      <c r="Z498" s="19"/>
      <c r="AA498" s="19"/>
      <c r="AB498" s="19"/>
      <c r="AC498" s="19"/>
      <c r="AD498" s="19"/>
      <c r="AE498" s="19"/>
      <c r="AF498" s="40"/>
      <c r="AG498" s="41"/>
      <c r="AH498" s="41"/>
      <c r="AI498" s="41"/>
      <c r="AJ498" s="19"/>
      <c r="AK498" s="19"/>
      <c r="AL498" s="19"/>
      <c r="AM498" s="19"/>
      <c r="AN498" s="19"/>
      <c r="AO498" s="19"/>
      <c r="AP498" s="19"/>
      <c r="AQ498" s="19"/>
      <c r="AR498" s="40"/>
      <c r="AS498" s="19"/>
      <c r="AT498" s="19"/>
      <c r="AU498" s="19"/>
      <c r="AV498" s="19"/>
      <c r="AW498" s="19"/>
      <c r="AX498" s="19"/>
      <c r="AY498" s="19"/>
      <c r="AZ498" s="19"/>
      <c r="BA498" s="40"/>
      <c r="BB498" s="19"/>
      <c r="BC498" s="19"/>
      <c r="BD498" s="19"/>
      <c r="BE498" s="19"/>
      <c r="BF498" s="19"/>
      <c r="BG498" s="19"/>
      <c r="BH498" s="19"/>
      <c r="BI498" s="19"/>
      <c r="BJ498" s="40"/>
      <c r="BK498" s="19"/>
      <c r="BL498" s="19"/>
      <c r="BM498" s="19"/>
      <c r="BN498" s="19"/>
      <c r="BO498" s="19"/>
      <c r="BP498" s="19"/>
      <c r="BQ498" s="19"/>
      <c r="BR498" s="19"/>
      <c r="BS498" s="40"/>
      <c r="BT498" s="19"/>
      <c r="BU498" s="19"/>
      <c r="BV498" s="19"/>
      <c r="BW498" s="19"/>
      <c r="BX498" s="19"/>
      <c r="BY498" s="19"/>
      <c r="BZ498" s="19"/>
      <c r="CA498" s="19"/>
      <c r="CB498" s="40"/>
      <c r="CC498" s="19"/>
      <c r="CD498" s="19"/>
      <c r="CE498" s="19"/>
      <c r="CF498" s="19"/>
      <c r="CG498" s="19"/>
      <c r="CH498" s="19"/>
      <c r="CI498" s="19"/>
      <c r="CJ498" s="19"/>
      <c r="CK498" s="40"/>
      <c r="CL498" s="19"/>
      <c r="CM498" s="19"/>
      <c r="CN498" s="19"/>
      <c r="CO498" s="19"/>
      <c r="CP498" s="19"/>
      <c r="CQ498" s="19"/>
      <c r="CR498" s="19"/>
      <c r="CS498" s="19"/>
      <c r="CT498" s="40"/>
      <c r="CU498" s="19"/>
      <c r="CV498" s="19"/>
      <c r="CW498" s="19"/>
      <c r="CX498" s="19"/>
      <c r="CY498" s="19"/>
      <c r="CZ498" s="19"/>
      <c r="DA498" s="19"/>
      <c r="DB498" s="19"/>
      <c r="DC498" s="19"/>
      <c r="DD498" s="40"/>
      <c r="DE498" s="19"/>
      <c r="DF498" s="19"/>
      <c r="DG498" s="19"/>
      <c r="DH498" s="19"/>
      <c r="DI498" s="19"/>
      <c r="DJ498" s="19">
        <v>3</v>
      </c>
      <c r="DK498" s="19"/>
      <c r="DL498" s="19"/>
      <c r="DM498" s="40"/>
      <c r="DN498" s="19"/>
      <c r="DO498" s="19"/>
      <c r="DP498" s="19">
        <v>0.5</v>
      </c>
      <c r="DQ498" s="19"/>
      <c r="DR498" s="19"/>
      <c r="DS498" s="19"/>
      <c r="DT498" s="19"/>
      <c r="DU498" s="19"/>
      <c r="DV498" s="40"/>
      <c r="DW498" s="43">
        <v>0</v>
      </c>
      <c r="DX498" s="44">
        <f t="shared" si="339"/>
        <v>0</v>
      </c>
      <c r="DY498" s="44">
        <f t="shared" si="340"/>
        <v>0</v>
      </c>
      <c r="DZ498" s="19">
        <f t="shared" si="341"/>
        <v>3</v>
      </c>
      <c r="EA498" s="19">
        <f t="shared" si="342"/>
        <v>0</v>
      </c>
      <c r="EB498" s="45">
        <f t="shared" si="343"/>
        <v>0</v>
      </c>
      <c r="EC498" s="46">
        <f t="shared" si="344"/>
        <v>3</v>
      </c>
      <c r="ED498" s="19">
        <f t="shared" si="345"/>
        <v>0</v>
      </c>
      <c r="EE498" s="19">
        <f t="shared" si="346"/>
        <v>0.5</v>
      </c>
      <c r="EF498" s="19">
        <f t="shared" si="347"/>
        <v>0</v>
      </c>
      <c r="EG498" s="19">
        <f t="shared" si="348"/>
        <v>0</v>
      </c>
    </row>
    <row r="499" customFormat="1" hidden="1" customHeight="1" spans="1:137">
      <c r="A499" s="32">
        <f t="shared" si="352"/>
        <v>497</v>
      </c>
      <c r="B499" s="31" t="s">
        <v>803</v>
      </c>
      <c r="C499" s="32" t="s">
        <v>52</v>
      </c>
      <c r="D499" s="33" t="s">
        <v>149</v>
      </c>
      <c r="E499" s="33" t="s">
        <v>153</v>
      </c>
      <c r="F499" s="33" t="s">
        <v>198</v>
      </c>
      <c r="G499" s="68">
        <v>45887</v>
      </c>
      <c r="H499" s="68">
        <v>45887</v>
      </c>
      <c r="I499" s="68">
        <v>45887</v>
      </c>
      <c r="J499" s="19"/>
      <c r="K499" s="19"/>
      <c r="L499" s="19"/>
      <c r="M499" s="73"/>
      <c r="N499" s="19"/>
      <c r="O499" s="38"/>
      <c r="P499" s="39"/>
      <c r="Q499" s="19"/>
      <c r="R499" s="19"/>
      <c r="S499" s="19"/>
      <c r="T499" s="19"/>
      <c r="U499" s="19"/>
      <c r="V499" s="19"/>
      <c r="W499" s="40"/>
      <c r="X499" s="19"/>
      <c r="Y499" s="39"/>
      <c r="Z499" s="19"/>
      <c r="AA499" s="19"/>
      <c r="AB499" s="19"/>
      <c r="AC499" s="19"/>
      <c r="AD499" s="19"/>
      <c r="AE499" s="19"/>
      <c r="AF499" s="40"/>
      <c r="AG499" s="41"/>
      <c r="AH499" s="41"/>
      <c r="AI499" s="41"/>
      <c r="AJ499" s="19"/>
      <c r="AK499" s="19"/>
      <c r="AL499" s="19"/>
      <c r="AM499" s="19"/>
      <c r="AN499" s="19"/>
      <c r="AO499" s="19"/>
      <c r="AP499" s="19"/>
      <c r="AQ499" s="19"/>
      <c r="AR499" s="40"/>
      <c r="AS499" s="19"/>
      <c r="AT499" s="19"/>
      <c r="AU499" s="19"/>
      <c r="AV499" s="19"/>
      <c r="AW499" s="19"/>
      <c r="AX499" s="19"/>
      <c r="AY499" s="19"/>
      <c r="AZ499" s="19"/>
      <c r="BA499" s="40"/>
      <c r="BB499" s="19"/>
      <c r="BC499" s="19"/>
      <c r="BD499" s="19"/>
      <c r="BE499" s="19"/>
      <c r="BF499" s="19"/>
      <c r="BG499" s="19"/>
      <c r="BH499" s="19"/>
      <c r="BI499" s="19"/>
      <c r="BJ499" s="40"/>
      <c r="BK499" s="19"/>
      <c r="BL499" s="19"/>
      <c r="BM499" s="19"/>
      <c r="BN499" s="19"/>
      <c r="BO499" s="19"/>
      <c r="BP499" s="19"/>
      <c r="BQ499" s="19"/>
      <c r="BR499" s="19"/>
      <c r="BS499" s="40"/>
      <c r="BT499" s="19"/>
      <c r="BU499" s="19"/>
      <c r="BV499" s="19"/>
      <c r="BW499" s="19"/>
      <c r="BX499" s="19"/>
      <c r="BY499" s="19"/>
      <c r="BZ499" s="19"/>
      <c r="CA499" s="19"/>
      <c r="CB499" s="40"/>
      <c r="CC499" s="19"/>
      <c r="CD499" s="19"/>
      <c r="CE499" s="19"/>
      <c r="CF499" s="19"/>
      <c r="CG499" s="19"/>
      <c r="CH499" s="19"/>
      <c r="CI499" s="19"/>
      <c r="CJ499" s="19"/>
      <c r="CK499" s="40"/>
      <c r="CL499" s="19"/>
      <c r="CM499" s="19"/>
      <c r="CN499" s="19"/>
      <c r="CO499" s="19"/>
      <c r="CP499" s="19"/>
      <c r="CQ499" s="19"/>
      <c r="CR499" s="19"/>
      <c r="CS499" s="19"/>
      <c r="CT499" s="40"/>
      <c r="CU499" s="19"/>
      <c r="CV499" s="19"/>
      <c r="CW499" s="19"/>
      <c r="CX499" s="19"/>
      <c r="CY499" s="19"/>
      <c r="CZ499" s="19"/>
      <c r="DA499" s="19"/>
      <c r="DB499" s="19"/>
      <c r="DC499" s="19"/>
      <c r="DD499" s="40"/>
      <c r="DE499" s="19"/>
      <c r="DF499" s="19"/>
      <c r="DG499" s="19"/>
      <c r="DH499" s="19"/>
      <c r="DI499" s="19"/>
      <c r="DJ499" s="19"/>
      <c r="DK499" s="19"/>
      <c r="DL499" s="19"/>
      <c r="DM499" s="40"/>
      <c r="DN499" s="19">
        <v>2</v>
      </c>
      <c r="DO499" s="19"/>
      <c r="DP499" s="19">
        <v>0.5</v>
      </c>
      <c r="DQ499" s="19"/>
      <c r="DR499" s="19"/>
      <c r="DS499" s="19"/>
      <c r="DT499" s="19">
        <v>8</v>
      </c>
      <c r="DU499" s="19"/>
      <c r="DV499" s="40"/>
      <c r="DW499" s="69">
        <f ca="1">ROUND((TODAY()-I499)/365*5,2)+1.5</f>
        <v>3.42</v>
      </c>
      <c r="DX499" s="44">
        <f t="shared" si="339"/>
        <v>2</v>
      </c>
      <c r="DY499" s="44">
        <f ca="1" t="shared" si="340"/>
        <v>1.42</v>
      </c>
      <c r="DZ499" s="19">
        <f t="shared" si="341"/>
        <v>8</v>
      </c>
      <c r="EA499" s="19">
        <f t="shared" si="342"/>
        <v>0</v>
      </c>
      <c r="EB499" s="45">
        <f t="shared" si="343"/>
        <v>8</v>
      </c>
      <c r="EC499" s="46">
        <f t="shared" si="344"/>
        <v>0</v>
      </c>
      <c r="ED499" s="19">
        <f t="shared" si="345"/>
        <v>0</v>
      </c>
      <c r="EE499" s="19">
        <f t="shared" si="346"/>
        <v>0.5</v>
      </c>
      <c r="EF499" s="19">
        <f t="shared" si="347"/>
        <v>0</v>
      </c>
      <c r="EG499" s="19">
        <f t="shared" si="348"/>
        <v>0</v>
      </c>
    </row>
    <row r="500" customFormat="1" hidden="1" customHeight="1" spans="1:137">
      <c r="A500" s="32">
        <f t="shared" si="352"/>
        <v>498</v>
      </c>
      <c r="B500" s="31" t="s">
        <v>804</v>
      </c>
      <c r="C500" s="32" t="s">
        <v>52</v>
      </c>
      <c r="D500" s="33" t="s">
        <v>250</v>
      </c>
      <c r="E500" s="33" t="s">
        <v>269</v>
      </c>
      <c r="F500" s="33" t="s">
        <v>315</v>
      </c>
      <c r="G500" s="68">
        <v>45887</v>
      </c>
      <c r="H500" s="68">
        <v>45887</v>
      </c>
      <c r="I500" s="68">
        <v>45887</v>
      </c>
      <c r="J500" s="19"/>
      <c r="K500" s="19"/>
      <c r="L500" s="19"/>
      <c r="M500" s="73"/>
      <c r="N500" s="19"/>
      <c r="O500" s="38"/>
      <c r="P500" s="39"/>
      <c r="Q500" s="19"/>
      <c r="R500" s="19"/>
      <c r="S500" s="19"/>
      <c r="T500" s="19"/>
      <c r="U500" s="19"/>
      <c r="V500" s="19"/>
      <c r="W500" s="40"/>
      <c r="X500" s="19"/>
      <c r="Y500" s="39"/>
      <c r="Z500" s="19"/>
      <c r="AA500" s="19"/>
      <c r="AB500" s="19"/>
      <c r="AC500" s="19"/>
      <c r="AD500" s="19"/>
      <c r="AE500" s="19"/>
      <c r="AF500" s="40"/>
      <c r="AG500" s="41"/>
      <c r="AH500" s="41"/>
      <c r="AI500" s="41"/>
      <c r="AJ500" s="19"/>
      <c r="AK500" s="19"/>
      <c r="AL500" s="19"/>
      <c r="AM500" s="19"/>
      <c r="AN500" s="19"/>
      <c r="AO500" s="19"/>
      <c r="AP500" s="19"/>
      <c r="AQ500" s="19"/>
      <c r="AR500" s="40"/>
      <c r="AS500" s="19"/>
      <c r="AT500" s="19"/>
      <c r="AU500" s="19"/>
      <c r="AV500" s="19"/>
      <c r="AW500" s="19"/>
      <c r="AX500" s="19"/>
      <c r="AY500" s="19"/>
      <c r="AZ500" s="19"/>
      <c r="BA500" s="40"/>
      <c r="BB500" s="19"/>
      <c r="BC500" s="19"/>
      <c r="BD500" s="19"/>
      <c r="BE500" s="19"/>
      <c r="BF500" s="19"/>
      <c r="BG500" s="19"/>
      <c r="BH500" s="19"/>
      <c r="BI500" s="19"/>
      <c r="BJ500" s="40"/>
      <c r="BK500" s="19"/>
      <c r="BL500" s="19"/>
      <c r="BM500" s="19"/>
      <c r="BN500" s="19"/>
      <c r="BO500" s="19"/>
      <c r="BP500" s="19"/>
      <c r="BQ500" s="19"/>
      <c r="BR500" s="19"/>
      <c r="BS500" s="40"/>
      <c r="BT500" s="19"/>
      <c r="BU500" s="19"/>
      <c r="BV500" s="19"/>
      <c r="BW500" s="19"/>
      <c r="BX500" s="19"/>
      <c r="BY500" s="19"/>
      <c r="BZ500" s="19"/>
      <c r="CA500" s="19"/>
      <c r="CB500" s="40"/>
      <c r="CC500" s="19"/>
      <c r="CD500" s="19"/>
      <c r="CE500" s="19"/>
      <c r="CF500" s="19"/>
      <c r="CG500" s="19"/>
      <c r="CH500" s="19"/>
      <c r="CI500" s="19"/>
      <c r="CJ500" s="19"/>
      <c r="CK500" s="40"/>
      <c r="CL500" s="19"/>
      <c r="CM500" s="19">
        <v>8</v>
      </c>
      <c r="CN500" s="19"/>
      <c r="CO500" s="19"/>
      <c r="CP500" s="19"/>
      <c r="CQ500" s="19"/>
      <c r="CR500" s="19"/>
      <c r="CS500" s="19"/>
      <c r="CT500" s="40"/>
      <c r="CU500" s="19"/>
      <c r="CV500" s="19"/>
      <c r="CW500" s="19"/>
      <c r="CX500" s="19"/>
      <c r="CY500" s="19"/>
      <c r="CZ500" s="19"/>
      <c r="DA500" s="19"/>
      <c r="DB500" s="19"/>
      <c r="DC500" s="19"/>
      <c r="DD500" s="40"/>
      <c r="DE500" s="19"/>
      <c r="DF500" s="19"/>
      <c r="DG500" s="19"/>
      <c r="DH500" s="19"/>
      <c r="DI500" s="19"/>
      <c r="DJ500" s="19"/>
      <c r="DK500" s="19"/>
      <c r="DL500" s="19"/>
      <c r="DM500" s="40"/>
      <c r="DN500" s="19">
        <v>1</v>
      </c>
      <c r="DO500" s="19"/>
      <c r="DP500" s="19"/>
      <c r="DQ500" s="19"/>
      <c r="DR500" s="19"/>
      <c r="DS500" s="19"/>
      <c r="DT500" s="19"/>
      <c r="DU500" s="19"/>
      <c r="DV500" s="40"/>
      <c r="DW500" s="74">
        <f ca="1">ROUND((TODAY()-I500)/365*5,2)</f>
        <v>1.92</v>
      </c>
      <c r="DX500" s="44">
        <f t="shared" si="339"/>
        <v>1</v>
      </c>
      <c r="DY500" s="44">
        <f ca="1" t="shared" si="340"/>
        <v>0.92</v>
      </c>
      <c r="DZ500" s="19">
        <f t="shared" si="341"/>
        <v>0</v>
      </c>
      <c r="EA500" s="19">
        <f t="shared" si="342"/>
        <v>0</v>
      </c>
      <c r="EB500" s="45">
        <f t="shared" si="343"/>
        <v>0</v>
      </c>
      <c r="EC500" s="46">
        <f t="shared" si="344"/>
        <v>0</v>
      </c>
      <c r="ED500" s="19">
        <f t="shared" si="345"/>
        <v>8</v>
      </c>
      <c r="EE500" s="19">
        <f t="shared" si="346"/>
        <v>0</v>
      </c>
      <c r="EF500" s="19">
        <f t="shared" si="347"/>
        <v>0</v>
      </c>
      <c r="EG500" s="19">
        <f t="shared" si="348"/>
        <v>0</v>
      </c>
    </row>
    <row r="501" customFormat="1" hidden="1" customHeight="1" spans="1:137">
      <c r="A501" s="32">
        <f t="shared" si="352"/>
        <v>499</v>
      </c>
      <c r="B501" s="31" t="s">
        <v>805</v>
      </c>
      <c r="C501" s="32" t="s">
        <v>52</v>
      </c>
      <c r="D501" s="33" t="s">
        <v>110</v>
      </c>
      <c r="E501" s="33" t="s">
        <v>115</v>
      </c>
      <c r="F501" s="33" t="s">
        <v>128</v>
      </c>
      <c r="G501" s="68">
        <v>45888</v>
      </c>
      <c r="H501" s="68">
        <v>45888</v>
      </c>
      <c r="I501" s="68">
        <v>45888</v>
      </c>
      <c r="J501" s="19"/>
      <c r="K501" s="19"/>
      <c r="L501" s="19"/>
      <c r="M501" s="73"/>
      <c r="N501" s="19"/>
      <c r="O501" s="38"/>
      <c r="P501" s="39"/>
      <c r="Q501" s="19"/>
      <c r="R501" s="19"/>
      <c r="S501" s="19"/>
      <c r="T501" s="19"/>
      <c r="U501" s="19"/>
      <c r="V501" s="19"/>
      <c r="W501" s="40"/>
      <c r="X501" s="19"/>
      <c r="Y501" s="39"/>
      <c r="Z501" s="19"/>
      <c r="AA501" s="19"/>
      <c r="AB501" s="19"/>
      <c r="AC501" s="19"/>
      <c r="AD501" s="19"/>
      <c r="AE501" s="19"/>
      <c r="AF501" s="40"/>
      <c r="AG501" s="41"/>
      <c r="AH501" s="41"/>
      <c r="AI501" s="41"/>
      <c r="AJ501" s="19"/>
      <c r="AK501" s="19"/>
      <c r="AL501" s="19"/>
      <c r="AM501" s="19"/>
      <c r="AN501" s="19"/>
      <c r="AO501" s="19"/>
      <c r="AP501" s="19"/>
      <c r="AQ501" s="19"/>
      <c r="AR501" s="40"/>
      <c r="AS501" s="19"/>
      <c r="AT501" s="19"/>
      <c r="AU501" s="19"/>
      <c r="AV501" s="19"/>
      <c r="AW501" s="19"/>
      <c r="AX501" s="19"/>
      <c r="AY501" s="19"/>
      <c r="AZ501" s="19"/>
      <c r="BA501" s="40"/>
      <c r="BB501" s="19"/>
      <c r="BC501" s="19"/>
      <c r="BD501" s="19"/>
      <c r="BE501" s="19"/>
      <c r="BF501" s="19"/>
      <c r="BG501" s="19"/>
      <c r="BH501" s="19"/>
      <c r="BI501" s="19"/>
      <c r="BJ501" s="40"/>
      <c r="BK501" s="19"/>
      <c r="BL501" s="19"/>
      <c r="BM501" s="19"/>
      <c r="BN501" s="19"/>
      <c r="BO501" s="19"/>
      <c r="BP501" s="19"/>
      <c r="BQ501" s="19"/>
      <c r="BR501" s="19"/>
      <c r="BS501" s="40"/>
      <c r="BT501" s="19"/>
      <c r="BU501" s="19"/>
      <c r="BV501" s="19"/>
      <c r="BW501" s="19"/>
      <c r="BX501" s="19"/>
      <c r="BY501" s="19"/>
      <c r="BZ501" s="19"/>
      <c r="CA501" s="19"/>
      <c r="CB501" s="40"/>
      <c r="CC501" s="19"/>
      <c r="CD501" s="19"/>
      <c r="CE501" s="19"/>
      <c r="CF501" s="19"/>
      <c r="CG501" s="19"/>
      <c r="CH501" s="19"/>
      <c r="CI501" s="19"/>
      <c r="CJ501" s="19"/>
      <c r="CK501" s="40"/>
      <c r="CL501" s="19"/>
      <c r="CM501" s="19"/>
      <c r="CN501" s="19"/>
      <c r="CO501" s="19"/>
      <c r="CP501" s="19"/>
      <c r="CQ501" s="19"/>
      <c r="CR501" s="19"/>
      <c r="CS501" s="19"/>
      <c r="CT501" s="40"/>
      <c r="CU501" s="19"/>
      <c r="CV501" s="19"/>
      <c r="CW501" s="19"/>
      <c r="CX501" s="19"/>
      <c r="CY501" s="19"/>
      <c r="CZ501" s="19"/>
      <c r="DA501" s="19"/>
      <c r="DB501" s="19"/>
      <c r="DC501" s="19"/>
      <c r="DD501" s="40"/>
      <c r="DE501" s="19"/>
      <c r="DF501" s="19"/>
      <c r="DG501" s="19"/>
      <c r="DH501" s="19"/>
      <c r="DI501" s="19"/>
      <c r="DJ501" s="19">
        <v>7.5</v>
      </c>
      <c r="DK501" s="19">
        <v>8</v>
      </c>
      <c r="DL501" s="19"/>
      <c r="DM501" s="40"/>
      <c r="DN501" s="19"/>
      <c r="DO501" s="19"/>
      <c r="DP501" s="19"/>
      <c r="DQ501" s="19"/>
      <c r="DR501" s="19">
        <v>8</v>
      </c>
      <c r="DS501" s="19">
        <v>20</v>
      </c>
      <c r="DT501" s="19"/>
      <c r="DU501" s="19"/>
      <c r="DV501" s="40"/>
      <c r="DW501" s="74">
        <f ca="1">ROUND((TODAY()-I501)/365*5,2)</f>
        <v>1.9</v>
      </c>
      <c r="DX501" s="44">
        <f t="shared" si="339"/>
        <v>0</v>
      </c>
      <c r="DY501" s="44">
        <f ca="1" t="shared" si="340"/>
        <v>1.9</v>
      </c>
      <c r="DZ501" s="19">
        <f t="shared" si="341"/>
        <v>35.5</v>
      </c>
      <c r="EA501" s="19">
        <f t="shared" si="342"/>
        <v>8</v>
      </c>
      <c r="EB501" s="45">
        <f t="shared" si="343"/>
        <v>0</v>
      </c>
      <c r="EC501" s="46">
        <f t="shared" si="344"/>
        <v>27.5</v>
      </c>
      <c r="ED501" s="19">
        <f t="shared" si="345"/>
        <v>0</v>
      </c>
      <c r="EE501" s="19">
        <f t="shared" si="346"/>
        <v>0</v>
      </c>
      <c r="EF501" s="19">
        <f t="shared" si="347"/>
        <v>0</v>
      </c>
      <c r="EG501" s="19">
        <f t="shared" si="348"/>
        <v>0</v>
      </c>
    </row>
    <row r="502" customFormat="1" hidden="1" customHeight="1" spans="1:137">
      <c r="A502" s="32">
        <f t="shared" si="352"/>
        <v>500</v>
      </c>
      <c r="B502" s="31" t="s">
        <v>806</v>
      </c>
      <c r="C502" s="32" t="s">
        <v>391</v>
      </c>
      <c r="D502" s="33" t="s">
        <v>392</v>
      </c>
      <c r="E502" s="33" t="s">
        <v>54</v>
      </c>
      <c r="F502" s="33" t="s">
        <v>315</v>
      </c>
      <c r="G502" s="68">
        <v>45890</v>
      </c>
      <c r="H502" s="68">
        <v>45890</v>
      </c>
      <c r="I502" s="68">
        <v>45890</v>
      </c>
      <c r="J502" s="19"/>
      <c r="K502" s="19"/>
      <c r="L502" s="19"/>
      <c r="M502" s="73"/>
      <c r="N502" s="19"/>
      <c r="O502" s="38"/>
      <c r="P502" s="39"/>
      <c r="Q502" s="19"/>
      <c r="R502" s="19"/>
      <c r="S502" s="19"/>
      <c r="T502" s="19"/>
      <c r="U502" s="19"/>
      <c r="V502" s="19"/>
      <c r="W502" s="40"/>
      <c r="X502" s="19"/>
      <c r="Y502" s="39"/>
      <c r="Z502" s="19"/>
      <c r="AA502" s="19"/>
      <c r="AB502" s="19"/>
      <c r="AC502" s="19"/>
      <c r="AD502" s="19"/>
      <c r="AE502" s="19"/>
      <c r="AF502" s="40"/>
      <c r="AG502" s="41"/>
      <c r="AH502" s="41"/>
      <c r="AI502" s="41"/>
      <c r="AJ502" s="19"/>
      <c r="AK502" s="19"/>
      <c r="AL502" s="19"/>
      <c r="AM502" s="19"/>
      <c r="AN502" s="19"/>
      <c r="AO502" s="19"/>
      <c r="AP502" s="19"/>
      <c r="AQ502" s="19"/>
      <c r="AR502" s="40"/>
      <c r="AS502" s="19"/>
      <c r="AT502" s="19"/>
      <c r="AU502" s="19"/>
      <c r="AV502" s="19"/>
      <c r="AW502" s="19"/>
      <c r="AX502" s="19"/>
      <c r="AY502" s="19"/>
      <c r="AZ502" s="19"/>
      <c r="BA502" s="40"/>
      <c r="BB502" s="19"/>
      <c r="BC502" s="19"/>
      <c r="BD502" s="19"/>
      <c r="BE502" s="19"/>
      <c r="BF502" s="19"/>
      <c r="BG502" s="19"/>
      <c r="BH502" s="19"/>
      <c r="BI502" s="19"/>
      <c r="BJ502" s="40"/>
      <c r="BK502" s="19"/>
      <c r="BL502" s="19"/>
      <c r="BM502" s="19"/>
      <c r="BN502" s="19"/>
      <c r="BO502" s="19"/>
      <c r="BP502" s="19"/>
      <c r="BQ502" s="19"/>
      <c r="BR502" s="19"/>
      <c r="BS502" s="40"/>
      <c r="BT502" s="19"/>
      <c r="BU502" s="19"/>
      <c r="BV502" s="19"/>
      <c r="BW502" s="19"/>
      <c r="BX502" s="19"/>
      <c r="BY502" s="19"/>
      <c r="BZ502" s="19"/>
      <c r="CA502" s="19"/>
      <c r="CB502" s="40"/>
      <c r="CC502" s="19"/>
      <c r="CD502" s="19"/>
      <c r="CE502" s="19"/>
      <c r="CF502" s="19"/>
      <c r="CG502" s="19"/>
      <c r="CH502" s="19"/>
      <c r="CI502" s="19"/>
      <c r="CJ502" s="19"/>
      <c r="CK502" s="40"/>
      <c r="CL502" s="19"/>
      <c r="CM502" s="19"/>
      <c r="CN502" s="19"/>
      <c r="CO502" s="19"/>
      <c r="CP502" s="19">
        <v>8</v>
      </c>
      <c r="CQ502" s="19"/>
      <c r="CR502" s="19">
        <v>8</v>
      </c>
      <c r="CS502" s="19"/>
      <c r="CT502" s="40"/>
      <c r="CU502" s="19"/>
      <c r="CV502" s="19"/>
      <c r="CW502" s="19"/>
      <c r="CX502" s="19"/>
      <c r="CY502" s="19"/>
      <c r="CZ502" s="19"/>
      <c r="DA502" s="19"/>
      <c r="DB502" s="19"/>
      <c r="DC502" s="19"/>
      <c r="DD502" s="40"/>
      <c r="DE502" s="19"/>
      <c r="DF502" s="19"/>
      <c r="DG502" s="19"/>
      <c r="DH502" s="19"/>
      <c r="DI502" s="19"/>
      <c r="DJ502" s="19"/>
      <c r="DK502" s="19"/>
      <c r="DL502" s="19"/>
      <c r="DM502" s="40"/>
      <c r="DN502" s="19">
        <v>2</v>
      </c>
      <c r="DO502" s="19"/>
      <c r="DP502" s="19"/>
      <c r="DQ502" s="19"/>
      <c r="DR502" s="19">
        <v>12</v>
      </c>
      <c r="DS502" s="19"/>
      <c r="DT502" s="19">
        <v>12</v>
      </c>
      <c r="DU502" s="19"/>
      <c r="DV502" s="40"/>
      <c r="DW502" s="74">
        <f ca="1">ROUND((TODAY()-I502)/365*5,2)</f>
        <v>1.88</v>
      </c>
      <c r="DX502" s="44">
        <f t="shared" si="339"/>
        <v>2</v>
      </c>
      <c r="DY502" s="44">
        <f ca="1" t="shared" si="340"/>
        <v>-0.12</v>
      </c>
      <c r="DZ502" s="19">
        <f t="shared" si="341"/>
        <v>20</v>
      </c>
      <c r="EA502" s="19">
        <f t="shared" si="342"/>
        <v>20</v>
      </c>
      <c r="EB502" s="45">
        <f t="shared" si="343"/>
        <v>0</v>
      </c>
      <c r="EC502" s="46">
        <f t="shared" si="344"/>
        <v>0</v>
      </c>
      <c r="ED502" s="19">
        <f t="shared" si="345"/>
        <v>0</v>
      </c>
      <c r="EE502" s="19">
        <f t="shared" si="346"/>
        <v>0</v>
      </c>
      <c r="EF502" s="19">
        <f t="shared" si="347"/>
        <v>0</v>
      </c>
      <c r="EG502" s="19">
        <f t="shared" si="348"/>
        <v>0</v>
      </c>
    </row>
    <row r="503" customFormat="1" hidden="1" customHeight="1" spans="1:137">
      <c r="A503" s="32">
        <f t="shared" si="352"/>
        <v>501</v>
      </c>
      <c r="B503" s="31" t="s">
        <v>807</v>
      </c>
      <c r="C503" s="32" t="s">
        <v>52</v>
      </c>
      <c r="D503" s="33" t="s">
        <v>227</v>
      </c>
      <c r="E503" s="33" t="s">
        <v>54</v>
      </c>
      <c r="F503" s="33" t="s">
        <v>808</v>
      </c>
      <c r="G503" s="68">
        <v>45894</v>
      </c>
      <c r="H503" s="68">
        <v>45894</v>
      </c>
      <c r="I503" s="68">
        <v>45894</v>
      </c>
      <c r="J503" s="19"/>
      <c r="K503" s="19"/>
      <c r="L503" s="19"/>
      <c r="M503" s="73"/>
      <c r="N503" s="19"/>
      <c r="O503" s="38"/>
      <c r="P503" s="39"/>
      <c r="Q503" s="19"/>
      <c r="R503" s="19"/>
      <c r="S503" s="19"/>
      <c r="T503" s="19"/>
      <c r="U503" s="19"/>
      <c r="V503" s="19"/>
      <c r="W503" s="40"/>
      <c r="X503" s="19"/>
      <c r="Y503" s="39"/>
      <c r="Z503" s="19"/>
      <c r="AA503" s="19"/>
      <c r="AB503" s="19"/>
      <c r="AC503" s="19"/>
      <c r="AD503" s="19"/>
      <c r="AE503" s="19"/>
      <c r="AF503" s="40"/>
      <c r="AG503" s="41"/>
      <c r="AH503" s="41"/>
      <c r="AI503" s="41"/>
      <c r="AJ503" s="19"/>
      <c r="AK503" s="19"/>
      <c r="AL503" s="19"/>
      <c r="AM503" s="19"/>
      <c r="AN503" s="19"/>
      <c r="AO503" s="19"/>
      <c r="AP503" s="19"/>
      <c r="AQ503" s="19"/>
      <c r="AR503" s="40"/>
      <c r="AS503" s="19"/>
      <c r="AT503" s="19"/>
      <c r="AU503" s="19"/>
      <c r="AV503" s="19"/>
      <c r="AW503" s="19"/>
      <c r="AX503" s="19"/>
      <c r="AY503" s="19"/>
      <c r="AZ503" s="19"/>
      <c r="BA503" s="40"/>
      <c r="BB503" s="19"/>
      <c r="BC503" s="19"/>
      <c r="BD503" s="19"/>
      <c r="BE503" s="19"/>
      <c r="BF503" s="19"/>
      <c r="BG503" s="19"/>
      <c r="BH503" s="19"/>
      <c r="BI503" s="19"/>
      <c r="BJ503" s="40"/>
      <c r="BK503" s="19"/>
      <c r="BL503" s="19"/>
      <c r="BM503" s="19"/>
      <c r="BN503" s="19"/>
      <c r="BO503" s="19"/>
      <c r="BP503" s="19"/>
      <c r="BQ503" s="19"/>
      <c r="BR503" s="19"/>
      <c r="BS503" s="40"/>
      <c r="BT503" s="19"/>
      <c r="BU503" s="19"/>
      <c r="BV503" s="19"/>
      <c r="BW503" s="19"/>
      <c r="BX503" s="19"/>
      <c r="BY503" s="19"/>
      <c r="BZ503" s="19"/>
      <c r="CA503" s="19"/>
      <c r="CB503" s="40"/>
      <c r="CC503" s="19"/>
      <c r="CD503" s="19"/>
      <c r="CE503" s="19"/>
      <c r="CF503" s="19"/>
      <c r="CG503" s="19"/>
      <c r="CH503" s="19"/>
      <c r="CI503" s="19"/>
      <c r="CJ503" s="19"/>
      <c r="CK503" s="40"/>
      <c r="CL503" s="19"/>
      <c r="CM503" s="19"/>
      <c r="CN503" s="19"/>
      <c r="CO503" s="19"/>
      <c r="CP503" s="19"/>
      <c r="CQ503" s="19"/>
      <c r="CR503" s="19"/>
      <c r="CS503" s="19"/>
      <c r="CT503" s="40"/>
      <c r="CU503" s="19"/>
      <c r="CV503" s="19"/>
      <c r="CW503" s="19" t="s">
        <v>60</v>
      </c>
      <c r="CX503" s="19"/>
      <c r="CY503" s="19"/>
      <c r="CZ503" s="19"/>
      <c r="DA503" s="19"/>
      <c r="DB503" s="19"/>
      <c r="DC503" s="19"/>
      <c r="DD503" s="40"/>
      <c r="DE503" s="19">
        <v>0.5</v>
      </c>
      <c r="DF503" s="19"/>
      <c r="DG503" s="19"/>
      <c r="DH503" s="19"/>
      <c r="DI503" s="19"/>
      <c r="DJ503" s="19"/>
      <c r="DK503" s="19"/>
      <c r="DL503" s="19"/>
      <c r="DM503" s="40"/>
      <c r="DN503" s="19"/>
      <c r="DO503" s="19"/>
      <c r="DP503" s="19"/>
      <c r="DQ503" s="19"/>
      <c r="DR503" s="19"/>
      <c r="DS503" s="19"/>
      <c r="DT503" s="19"/>
      <c r="DU503" s="19"/>
      <c r="DV503" s="40"/>
      <c r="DW503" s="74">
        <f ca="1">ROUND((TODAY()-I503)/365*5,2)</f>
        <v>1.82</v>
      </c>
      <c r="DX503" s="44">
        <f t="shared" si="339"/>
        <v>0.5</v>
      </c>
      <c r="DY503" s="44">
        <f ca="1" t="shared" si="340"/>
        <v>1.32</v>
      </c>
      <c r="DZ503" s="19">
        <f t="shared" si="341"/>
        <v>0</v>
      </c>
      <c r="EA503" s="19">
        <f t="shared" si="342"/>
        <v>0</v>
      </c>
      <c r="EB503" s="45">
        <f t="shared" si="343"/>
        <v>0</v>
      </c>
      <c r="EC503" s="46">
        <f t="shared" si="344"/>
        <v>0</v>
      </c>
      <c r="ED503" s="19">
        <f t="shared" si="345"/>
        <v>8</v>
      </c>
      <c r="EE503" s="19">
        <f t="shared" si="346"/>
        <v>0</v>
      </c>
      <c r="EF503" s="19">
        <f t="shared" si="347"/>
        <v>0</v>
      </c>
      <c r="EG503" s="19">
        <f t="shared" si="348"/>
        <v>0</v>
      </c>
    </row>
    <row r="504" customFormat="1" hidden="1" customHeight="1" spans="1:137">
      <c r="A504" s="32">
        <f t="shared" si="352"/>
        <v>502</v>
      </c>
      <c r="B504" s="31" t="s">
        <v>809</v>
      </c>
      <c r="C504" s="32" t="s">
        <v>52</v>
      </c>
      <c r="D504" s="33" t="s">
        <v>119</v>
      </c>
      <c r="E504" s="33" t="s">
        <v>138</v>
      </c>
      <c r="F504" s="33" t="s">
        <v>160</v>
      </c>
      <c r="G504" s="68">
        <v>45896</v>
      </c>
      <c r="H504" s="68">
        <v>45896</v>
      </c>
      <c r="I504" s="68">
        <v>45896</v>
      </c>
      <c r="J504" s="19"/>
      <c r="K504" s="19"/>
      <c r="L504" s="19"/>
      <c r="M504" s="73"/>
      <c r="N504" s="19"/>
      <c r="O504" s="38"/>
      <c r="P504" s="39"/>
      <c r="Q504" s="19"/>
      <c r="R504" s="19"/>
      <c r="S504" s="19"/>
      <c r="T504" s="19"/>
      <c r="U504" s="19"/>
      <c r="V504" s="19"/>
      <c r="W504" s="40"/>
      <c r="X504" s="19"/>
      <c r="Y504" s="39"/>
      <c r="Z504" s="19"/>
      <c r="AA504" s="19"/>
      <c r="AB504" s="19"/>
      <c r="AC504" s="19"/>
      <c r="AD504" s="19"/>
      <c r="AE504" s="19"/>
      <c r="AF504" s="40"/>
      <c r="AG504" s="41"/>
      <c r="AH504" s="41"/>
      <c r="AI504" s="41"/>
      <c r="AJ504" s="19"/>
      <c r="AK504" s="19"/>
      <c r="AL504" s="19"/>
      <c r="AM504" s="19"/>
      <c r="AN504" s="19"/>
      <c r="AO504" s="19"/>
      <c r="AP504" s="19"/>
      <c r="AQ504" s="19"/>
      <c r="AR504" s="40"/>
      <c r="AS504" s="19"/>
      <c r="AT504" s="19"/>
      <c r="AU504" s="19"/>
      <c r="AV504" s="19"/>
      <c r="AW504" s="19"/>
      <c r="AX504" s="19"/>
      <c r="AY504" s="19"/>
      <c r="AZ504" s="19"/>
      <c r="BA504" s="40"/>
      <c r="BB504" s="19"/>
      <c r="BC504" s="19"/>
      <c r="BD504" s="19"/>
      <c r="BE504" s="19"/>
      <c r="BF504" s="19"/>
      <c r="BG504" s="19"/>
      <c r="BH504" s="19"/>
      <c r="BI504" s="19"/>
      <c r="BJ504" s="40"/>
      <c r="BK504" s="19"/>
      <c r="BL504" s="19"/>
      <c r="BM504" s="19"/>
      <c r="BN504" s="19"/>
      <c r="BO504" s="19"/>
      <c r="BP504" s="19"/>
      <c r="BQ504" s="19"/>
      <c r="BR504" s="19"/>
      <c r="BS504" s="40"/>
      <c r="BT504" s="19"/>
      <c r="BU504" s="19"/>
      <c r="BV504" s="19"/>
      <c r="BW504" s="19"/>
      <c r="BX504" s="19"/>
      <c r="BY504" s="19"/>
      <c r="BZ504" s="19"/>
      <c r="CA504" s="19"/>
      <c r="CB504" s="40"/>
      <c r="CC504" s="19"/>
      <c r="CD504" s="19"/>
      <c r="CE504" s="19"/>
      <c r="CF504" s="19"/>
      <c r="CG504" s="19"/>
      <c r="CH504" s="19"/>
      <c r="CI504" s="19"/>
      <c r="CJ504" s="19"/>
      <c r="CK504" s="40"/>
      <c r="CL504" s="19"/>
      <c r="CM504" s="19"/>
      <c r="CN504" s="19"/>
      <c r="CO504" s="19"/>
      <c r="CP504" s="19"/>
      <c r="CQ504" s="19"/>
      <c r="CR504" s="19"/>
      <c r="CS504" s="19"/>
      <c r="CT504" s="40"/>
      <c r="CU504" s="19"/>
      <c r="CV504" s="19"/>
      <c r="CW504" s="19"/>
      <c r="CX504" s="19"/>
      <c r="CY504" s="19"/>
      <c r="CZ504" s="19"/>
      <c r="DA504" s="19"/>
      <c r="DB504" s="19"/>
      <c r="DC504" s="19"/>
      <c r="DD504" s="40"/>
      <c r="DE504" s="19"/>
      <c r="DF504" s="19"/>
      <c r="DG504" s="19"/>
      <c r="DH504" s="19"/>
      <c r="DI504" s="19"/>
      <c r="DJ504" s="19">
        <v>16</v>
      </c>
      <c r="DK504" s="19"/>
      <c r="DL504" s="19"/>
      <c r="DM504" s="40"/>
      <c r="DN504" s="19"/>
      <c r="DO504" s="19"/>
      <c r="DP504" s="19"/>
      <c r="DQ504" s="19"/>
      <c r="DR504" s="19"/>
      <c r="DS504" s="19">
        <v>28.5</v>
      </c>
      <c r="DT504" s="19"/>
      <c r="DU504" s="19"/>
      <c r="DV504" s="40"/>
      <c r="DW504" s="69">
        <f ca="1">ROUND((TODAY()-I504)/365*5,2)+2</f>
        <v>3.79</v>
      </c>
      <c r="DX504" s="44">
        <f t="shared" si="339"/>
        <v>0</v>
      </c>
      <c r="DY504" s="44">
        <f ca="1" t="shared" si="340"/>
        <v>3.79</v>
      </c>
      <c r="DZ504" s="19">
        <f t="shared" si="341"/>
        <v>44.5</v>
      </c>
      <c r="EA504" s="19">
        <f t="shared" si="342"/>
        <v>0</v>
      </c>
      <c r="EB504" s="45">
        <f t="shared" si="343"/>
        <v>0</v>
      </c>
      <c r="EC504" s="46">
        <f t="shared" si="344"/>
        <v>44.5</v>
      </c>
      <c r="ED504" s="19">
        <f t="shared" si="345"/>
        <v>0</v>
      </c>
      <c r="EE504" s="19">
        <f t="shared" si="346"/>
        <v>0</v>
      </c>
      <c r="EF504" s="19">
        <f t="shared" si="347"/>
        <v>0</v>
      </c>
      <c r="EG504" s="19">
        <f t="shared" si="348"/>
        <v>0</v>
      </c>
    </row>
    <row r="505" customFormat="1" hidden="1" customHeight="1" spans="1:137">
      <c r="A505" s="32">
        <f t="shared" si="352"/>
        <v>503</v>
      </c>
      <c r="B505" s="31" t="s">
        <v>810</v>
      </c>
      <c r="C505" s="32" t="s">
        <v>52</v>
      </c>
      <c r="D505" s="33" t="s">
        <v>119</v>
      </c>
      <c r="E505" s="33" t="s">
        <v>171</v>
      </c>
      <c r="F505" s="33" t="s">
        <v>160</v>
      </c>
      <c r="G505" s="68">
        <v>45897</v>
      </c>
      <c r="H505" s="68">
        <v>45897</v>
      </c>
      <c r="I505" s="68">
        <v>45897</v>
      </c>
      <c r="J505" s="19"/>
      <c r="K505" s="19"/>
      <c r="L505" s="19"/>
      <c r="M505" s="73"/>
      <c r="N505" s="19"/>
      <c r="O505" s="38"/>
      <c r="P505" s="39"/>
      <c r="Q505" s="19"/>
      <c r="R505" s="19"/>
      <c r="S505" s="19"/>
      <c r="T505" s="19"/>
      <c r="U505" s="19"/>
      <c r="V505" s="19"/>
      <c r="W505" s="40"/>
      <c r="X505" s="19"/>
      <c r="Y505" s="39"/>
      <c r="Z505" s="19"/>
      <c r="AA505" s="19"/>
      <c r="AB505" s="19"/>
      <c r="AC505" s="19"/>
      <c r="AD505" s="19"/>
      <c r="AE505" s="19"/>
      <c r="AF505" s="40"/>
      <c r="AG505" s="41"/>
      <c r="AH505" s="41"/>
      <c r="AI505" s="41"/>
      <c r="AJ505" s="19"/>
      <c r="AK505" s="19"/>
      <c r="AL505" s="19"/>
      <c r="AM505" s="19"/>
      <c r="AN505" s="19"/>
      <c r="AO505" s="19"/>
      <c r="AP505" s="19"/>
      <c r="AQ505" s="19"/>
      <c r="AR505" s="40"/>
      <c r="AS505" s="19"/>
      <c r="AT505" s="19"/>
      <c r="AU505" s="19"/>
      <c r="AV505" s="19"/>
      <c r="AW505" s="19"/>
      <c r="AX505" s="19"/>
      <c r="AY505" s="19"/>
      <c r="AZ505" s="19"/>
      <c r="BA505" s="40"/>
      <c r="BB505" s="19"/>
      <c r="BC505" s="19"/>
      <c r="BD505" s="19"/>
      <c r="BE505" s="19"/>
      <c r="BF505" s="19"/>
      <c r="BG505" s="19"/>
      <c r="BH505" s="19"/>
      <c r="BI505" s="19"/>
      <c r="BJ505" s="40"/>
      <c r="BK505" s="19"/>
      <c r="BL505" s="19"/>
      <c r="BM505" s="19"/>
      <c r="BN505" s="19"/>
      <c r="BO505" s="19"/>
      <c r="BP505" s="19"/>
      <c r="BQ505" s="19"/>
      <c r="BR505" s="19"/>
      <c r="BS505" s="40"/>
      <c r="BT505" s="19"/>
      <c r="BU505" s="19"/>
      <c r="BV505" s="19"/>
      <c r="BW505" s="19"/>
      <c r="BX505" s="19"/>
      <c r="BY505" s="19"/>
      <c r="BZ505" s="19"/>
      <c r="CA505" s="19"/>
      <c r="CB505" s="40"/>
      <c r="CC505" s="19"/>
      <c r="CD505" s="19"/>
      <c r="CE505" s="19"/>
      <c r="CF505" s="19"/>
      <c r="CG505" s="19"/>
      <c r="CH505" s="19"/>
      <c r="CI505" s="19"/>
      <c r="CJ505" s="19"/>
      <c r="CK505" s="40"/>
      <c r="CL505" s="19"/>
      <c r="CM505" s="19"/>
      <c r="CN505" s="19"/>
      <c r="CO505" s="19"/>
      <c r="CP505" s="19"/>
      <c r="CQ505" s="19"/>
      <c r="CR505" s="19"/>
      <c r="CS505" s="19"/>
      <c r="CT505" s="40"/>
      <c r="CU505" s="19"/>
      <c r="CV505" s="19"/>
      <c r="CW505" s="19"/>
      <c r="CX505" s="19"/>
      <c r="CY505" s="19"/>
      <c r="CZ505" s="19"/>
      <c r="DA505" s="19"/>
      <c r="DB505" s="19"/>
      <c r="DC505" s="19"/>
      <c r="DD505" s="40"/>
      <c r="DE505" s="19"/>
      <c r="DF505" s="19"/>
      <c r="DG505" s="19"/>
      <c r="DH505" s="19"/>
      <c r="DI505" s="19"/>
      <c r="DJ505" s="19">
        <v>19</v>
      </c>
      <c r="DK505" s="19"/>
      <c r="DL505" s="19"/>
      <c r="DM505" s="40"/>
      <c r="DN505" s="19"/>
      <c r="DO505" s="19"/>
      <c r="DP505" s="19"/>
      <c r="DQ505" s="19"/>
      <c r="DR505" s="19"/>
      <c r="DS505" s="19">
        <v>39</v>
      </c>
      <c r="DT505" s="19"/>
      <c r="DU505" s="19"/>
      <c r="DV505" s="40"/>
      <c r="DW505" s="74">
        <f ca="1">ROUND((TODAY()-I505)/365*5,2)</f>
        <v>1.78</v>
      </c>
      <c r="DX505" s="44">
        <f t="shared" si="339"/>
        <v>0</v>
      </c>
      <c r="DY505" s="44">
        <f ca="1" t="shared" si="340"/>
        <v>1.78</v>
      </c>
      <c r="DZ505" s="19">
        <f t="shared" si="341"/>
        <v>58</v>
      </c>
      <c r="EA505" s="19">
        <f t="shared" si="342"/>
        <v>0</v>
      </c>
      <c r="EB505" s="45">
        <f t="shared" si="343"/>
        <v>0</v>
      </c>
      <c r="EC505" s="46">
        <f t="shared" si="344"/>
        <v>58</v>
      </c>
      <c r="ED505" s="19">
        <f t="shared" si="345"/>
        <v>0</v>
      </c>
      <c r="EE505" s="19">
        <f t="shared" si="346"/>
        <v>0</v>
      </c>
      <c r="EF505" s="19">
        <f t="shared" si="347"/>
        <v>0</v>
      </c>
      <c r="EG505" s="19">
        <f t="shared" si="348"/>
        <v>0</v>
      </c>
    </row>
    <row r="506" customFormat="1" hidden="1" customHeight="1" spans="1:137">
      <c r="A506" s="32">
        <f t="shared" si="352"/>
        <v>504</v>
      </c>
      <c r="B506" s="31" t="s">
        <v>811</v>
      </c>
      <c r="C506" s="32" t="s">
        <v>404</v>
      </c>
      <c r="D506" s="33" t="s">
        <v>527</v>
      </c>
      <c r="E506" s="33" t="s">
        <v>742</v>
      </c>
      <c r="F506" s="33" t="s">
        <v>315</v>
      </c>
      <c r="G506" s="68">
        <v>45901</v>
      </c>
      <c r="H506" s="68">
        <v>45901</v>
      </c>
      <c r="I506" s="68">
        <v>45901</v>
      </c>
      <c r="J506" s="19"/>
      <c r="K506" s="19"/>
      <c r="L506" s="19"/>
      <c r="M506" s="73"/>
      <c r="N506" s="19"/>
      <c r="O506" s="38"/>
      <c r="P506" s="39"/>
      <c r="Q506" s="19"/>
      <c r="R506" s="19"/>
      <c r="S506" s="19"/>
      <c r="T506" s="19"/>
      <c r="U506" s="19"/>
      <c r="V506" s="19"/>
      <c r="W506" s="40"/>
      <c r="X506" s="19"/>
      <c r="Y506" s="39"/>
      <c r="Z506" s="19"/>
      <c r="AA506" s="19"/>
      <c r="AB506" s="19"/>
      <c r="AC506" s="19"/>
      <c r="AD506" s="19"/>
      <c r="AE506" s="19"/>
      <c r="AF506" s="40"/>
      <c r="AG506" s="41"/>
      <c r="AH506" s="41"/>
      <c r="AI506" s="41"/>
      <c r="AJ506" s="19"/>
      <c r="AK506" s="19"/>
      <c r="AL506" s="19"/>
      <c r="AM506" s="19"/>
      <c r="AN506" s="19"/>
      <c r="AO506" s="19"/>
      <c r="AP506" s="19"/>
      <c r="AQ506" s="19"/>
      <c r="AR506" s="40"/>
      <c r="AS506" s="19"/>
      <c r="AT506" s="19"/>
      <c r="AU506" s="19"/>
      <c r="AV506" s="19"/>
      <c r="AW506" s="19"/>
      <c r="AX506" s="19"/>
      <c r="AY506" s="19"/>
      <c r="AZ506" s="19"/>
      <c r="BA506" s="40"/>
      <c r="BB506" s="19"/>
      <c r="BC506" s="19"/>
      <c r="BD506" s="19"/>
      <c r="BE506" s="19"/>
      <c r="BF506" s="19"/>
      <c r="BG506" s="19"/>
      <c r="BH506" s="19"/>
      <c r="BI506" s="19"/>
      <c r="BJ506" s="40"/>
      <c r="BK506" s="19"/>
      <c r="BL506" s="19"/>
      <c r="BM506" s="19"/>
      <c r="BN506" s="19"/>
      <c r="BO506" s="19"/>
      <c r="BP506" s="19"/>
      <c r="BQ506" s="19"/>
      <c r="BR506" s="19"/>
      <c r="BS506" s="40"/>
      <c r="BT506" s="19"/>
      <c r="BU506" s="19"/>
      <c r="BV506" s="19"/>
      <c r="BW506" s="19"/>
      <c r="BX506" s="19"/>
      <c r="BY506" s="19"/>
      <c r="BZ506" s="19"/>
      <c r="CA506" s="19"/>
      <c r="CB506" s="40"/>
      <c r="CC506" s="19"/>
      <c r="CD506" s="19"/>
      <c r="CE506" s="19"/>
      <c r="CF506" s="19"/>
      <c r="CG506" s="19"/>
      <c r="CH506" s="19"/>
      <c r="CI506" s="19"/>
      <c r="CJ506" s="19"/>
      <c r="CK506" s="40"/>
      <c r="CL506" s="19"/>
      <c r="CM506" s="19"/>
      <c r="CN506" s="19"/>
      <c r="CO506" s="19"/>
      <c r="CP506" s="19"/>
      <c r="CQ506" s="19"/>
      <c r="CR506" s="19"/>
      <c r="CS506" s="19"/>
      <c r="CT506" s="40"/>
      <c r="CU506" s="19"/>
      <c r="CV506" s="19"/>
      <c r="CW506" s="19"/>
      <c r="CX506" s="19"/>
      <c r="CY506" s="19"/>
      <c r="CZ506" s="19" t="s">
        <v>60</v>
      </c>
      <c r="DA506" s="19"/>
      <c r="DB506" s="19">
        <v>8</v>
      </c>
      <c r="DC506" s="19"/>
      <c r="DD506" s="40"/>
      <c r="DE506" s="19"/>
      <c r="DF506" s="19"/>
      <c r="DG506" s="19"/>
      <c r="DH506" s="19"/>
      <c r="DI506" s="19">
        <v>8</v>
      </c>
      <c r="DJ506" s="19"/>
      <c r="DK506" s="19">
        <v>8</v>
      </c>
      <c r="DL506" s="19"/>
      <c r="DM506" s="40"/>
      <c r="DN506" s="19"/>
      <c r="DO506" s="19"/>
      <c r="DP506" s="19"/>
      <c r="DQ506" s="19"/>
      <c r="DR506" s="19"/>
      <c r="DS506" s="19"/>
      <c r="DT506" s="19">
        <v>16</v>
      </c>
      <c r="DU506" s="19"/>
      <c r="DV506" s="40"/>
      <c r="DW506" s="74">
        <f ca="1">ROUND((TODAY()-I506)/365*5,2)</f>
        <v>1.73</v>
      </c>
      <c r="DX506" s="44">
        <f t="shared" si="339"/>
        <v>0</v>
      </c>
      <c r="DY506" s="44">
        <f ca="1" t="shared" si="340"/>
        <v>1.73</v>
      </c>
      <c r="DZ506" s="19">
        <f t="shared" si="341"/>
        <v>32</v>
      </c>
      <c r="EA506" s="19">
        <f t="shared" si="342"/>
        <v>16</v>
      </c>
      <c r="EB506" s="45">
        <f t="shared" si="343"/>
        <v>16</v>
      </c>
      <c r="EC506" s="46">
        <f t="shared" si="344"/>
        <v>0</v>
      </c>
      <c r="ED506" s="19">
        <f t="shared" si="345"/>
        <v>0</v>
      </c>
      <c r="EE506" s="19">
        <f t="shared" si="346"/>
        <v>0</v>
      </c>
      <c r="EF506" s="19">
        <f t="shared" si="347"/>
        <v>0</v>
      </c>
      <c r="EG506" s="19">
        <f t="shared" si="348"/>
        <v>0</v>
      </c>
    </row>
    <row r="507" customFormat="1" hidden="1" customHeight="1" spans="1:137">
      <c r="A507" s="32">
        <f t="shared" si="352"/>
        <v>505</v>
      </c>
      <c r="B507" s="31" t="s">
        <v>812</v>
      </c>
      <c r="C507" s="32" t="s">
        <v>404</v>
      </c>
      <c r="D507" s="33" t="s">
        <v>149</v>
      </c>
      <c r="E507" s="33" t="s">
        <v>405</v>
      </c>
      <c r="F507" s="33" t="s">
        <v>128</v>
      </c>
      <c r="G507" s="68">
        <v>45901</v>
      </c>
      <c r="H507" s="68">
        <v>45901</v>
      </c>
      <c r="I507" s="68">
        <v>45901</v>
      </c>
      <c r="J507" s="19"/>
      <c r="K507" s="19"/>
      <c r="L507" s="19"/>
      <c r="M507" s="73"/>
      <c r="N507" s="19"/>
      <c r="O507" s="38"/>
      <c r="P507" s="39"/>
      <c r="Q507" s="19"/>
      <c r="R507" s="19"/>
      <c r="S507" s="19"/>
      <c r="T507" s="19"/>
      <c r="U507" s="19"/>
      <c r="V507" s="19"/>
      <c r="W507" s="40"/>
      <c r="X507" s="19"/>
      <c r="Y507" s="39"/>
      <c r="Z507" s="19"/>
      <c r="AA507" s="19"/>
      <c r="AB507" s="19"/>
      <c r="AC507" s="19"/>
      <c r="AD507" s="19"/>
      <c r="AE507" s="19"/>
      <c r="AF507" s="40"/>
      <c r="AG507" s="41"/>
      <c r="AH507" s="41"/>
      <c r="AI507" s="41"/>
      <c r="AJ507" s="19"/>
      <c r="AK507" s="19"/>
      <c r="AL507" s="19"/>
      <c r="AM507" s="19"/>
      <c r="AN507" s="19"/>
      <c r="AO507" s="19"/>
      <c r="AP507" s="19"/>
      <c r="AQ507" s="19"/>
      <c r="AR507" s="40"/>
      <c r="AS507" s="19"/>
      <c r="AT507" s="19"/>
      <c r="AU507" s="19"/>
      <c r="AV507" s="19"/>
      <c r="AW507" s="19"/>
      <c r="AX507" s="19"/>
      <c r="AY507" s="19"/>
      <c r="AZ507" s="19"/>
      <c r="BA507" s="40"/>
      <c r="BB507" s="19"/>
      <c r="BC507" s="19"/>
      <c r="BD507" s="19"/>
      <c r="BE507" s="19"/>
      <c r="BF507" s="19"/>
      <c r="BG507" s="19"/>
      <c r="BH507" s="19"/>
      <c r="BI507" s="19"/>
      <c r="BJ507" s="40"/>
      <c r="BK507" s="19"/>
      <c r="BL507" s="19"/>
      <c r="BM507" s="19"/>
      <c r="BN507" s="19"/>
      <c r="BO507" s="19"/>
      <c r="BP507" s="19"/>
      <c r="BQ507" s="19"/>
      <c r="BR507" s="19"/>
      <c r="BS507" s="40"/>
      <c r="BT507" s="19"/>
      <c r="BU507" s="19"/>
      <c r="BV507" s="19"/>
      <c r="BW507" s="19"/>
      <c r="BX507" s="19"/>
      <c r="BY507" s="19"/>
      <c r="BZ507" s="19"/>
      <c r="CA507" s="19"/>
      <c r="CB507" s="40"/>
      <c r="CC507" s="19"/>
      <c r="CD507" s="19"/>
      <c r="CE507" s="19"/>
      <c r="CF507" s="19"/>
      <c r="CG507" s="19"/>
      <c r="CH507" s="19"/>
      <c r="CI507" s="19"/>
      <c r="CJ507" s="19"/>
      <c r="CK507" s="40"/>
      <c r="CL507" s="19"/>
      <c r="CM507" s="19"/>
      <c r="CN507" s="19"/>
      <c r="CO507" s="19"/>
      <c r="CP507" s="19"/>
      <c r="CQ507" s="19"/>
      <c r="CR507" s="19"/>
      <c r="CS507" s="19"/>
      <c r="CT507" s="40"/>
      <c r="CU507" s="19"/>
      <c r="CV507" s="19"/>
      <c r="CW507" s="19"/>
      <c r="CX507" s="19"/>
      <c r="CY507" s="19"/>
      <c r="CZ507" s="19"/>
      <c r="DA507" s="19"/>
      <c r="DB507" s="19"/>
      <c r="DC507" s="19"/>
      <c r="DD507" s="40"/>
      <c r="DE507" s="19"/>
      <c r="DF507" s="19"/>
      <c r="DG507" s="19"/>
      <c r="DH507" s="19"/>
      <c r="DI507" s="19"/>
      <c r="DJ507" s="19"/>
      <c r="DK507" s="19"/>
      <c r="DL507" s="19"/>
      <c r="DM507" s="40"/>
      <c r="DN507" s="19">
        <v>1</v>
      </c>
      <c r="DO507" s="19"/>
      <c r="DP507" s="19"/>
      <c r="DQ507" s="19"/>
      <c r="DR507" s="19"/>
      <c r="DS507" s="19"/>
      <c r="DT507" s="19">
        <v>8</v>
      </c>
      <c r="DU507" s="19"/>
      <c r="DV507" s="40"/>
      <c r="DW507" s="74">
        <f ca="1">ROUND((TODAY()-I507)/365*5,2)</f>
        <v>1.73</v>
      </c>
      <c r="DX507" s="44">
        <f t="shared" si="339"/>
        <v>1</v>
      </c>
      <c r="DY507" s="44">
        <f ca="1" t="shared" si="340"/>
        <v>0.73</v>
      </c>
      <c r="DZ507" s="19">
        <f t="shared" si="341"/>
        <v>8</v>
      </c>
      <c r="EA507" s="19">
        <f t="shared" si="342"/>
        <v>0</v>
      </c>
      <c r="EB507" s="45">
        <f t="shared" si="343"/>
        <v>8</v>
      </c>
      <c r="EC507" s="46">
        <f t="shared" si="344"/>
        <v>0</v>
      </c>
      <c r="ED507" s="19">
        <f t="shared" si="345"/>
        <v>0</v>
      </c>
      <c r="EE507" s="19">
        <f t="shared" si="346"/>
        <v>0</v>
      </c>
      <c r="EF507" s="19">
        <f t="shared" si="347"/>
        <v>0</v>
      </c>
      <c r="EG507" s="19">
        <f t="shared" si="348"/>
        <v>0</v>
      </c>
    </row>
    <row r="508" customFormat="1" hidden="1" customHeight="1" spans="1:137">
      <c r="A508" s="32">
        <f t="shared" si="352"/>
        <v>506</v>
      </c>
      <c r="B508" s="31" t="s">
        <v>813</v>
      </c>
      <c r="C508" s="32" t="s">
        <v>52</v>
      </c>
      <c r="D508" s="33" t="s">
        <v>110</v>
      </c>
      <c r="E508" s="33" t="s">
        <v>215</v>
      </c>
      <c r="F508" s="33" t="s">
        <v>814</v>
      </c>
      <c r="G508" s="68">
        <v>45901</v>
      </c>
      <c r="H508" s="68">
        <v>45901</v>
      </c>
      <c r="I508" s="68">
        <v>45901</v>
      </c>
      <c r="J508" s="19"/>
      <c r="K508" s="19"/>
      <c r="L508" s="19"/>
      <c r="M508" s="73"/>
      <c r="N508" s="19"/>
      <c r="O508" s="38"/>
      <c r="P508" s="39"/>
      <c r="Q508" s="19"/>
      <c r="R508" s="19"/>
      <c r="S508" s="19"/>
      <c r="T508" s="19"/>
      <c r="U508" s="19"/>
      <c r="V508" s="19"/>
      <c r="W508" s="40"/>
      <c r="X508" s="19"/>
      <c r="Y508" s="39"/>
      <c r="Z508" s="19"/>
      <c r="AA508" s="19"/>
      <c r="AB508" s="19"/>
      <c r="AC508" s="19"/>
      <c r="AD508" s="19"/>
      <c r="AE508" s="19"/>
      <c r="AF508" s="40"/>
      <c r="AG508" s="41"/>
      <c r="AH508" s="41"/>
      <c r="AI508" s="41"/>
      <c r="AJ508" s="19"/>
      <c r="AK508" s="19"/>
      <c r="AL508" s="19"/>
      <c r="AM508" s="19"/>
      <c r="AN508" s="19"/>
      <c r="AO508" s="19"/>
      <c r="AP508" s="19"/>
      <c r="AQ508" s="19"/>
      <c r="AR508" s="40"/>
      <c r="AS508" s="19"/>
      <c r="AT508" s="19"/>
      <c r="AU508" s="19"/>
      <c r="AV508" s="19"/>
      <c r="AW508" s="19"/>
      <c r="AX508" s="19"/>
      <c r="AY508" s="19"/>
      <c r="AZ508" s="19"/>
      <c r="BA508" s="40"/>
      <c r="BB508" s="19"/>
      <c r="BC508" s="19"/>
      <c r="BD508" s="19"/>
      <c r="BE508" s="19"/>
      <c r="BF508" s="19"/>
      <c r="BG508" s="19"/>
      <c r="BH508" s="19"/>
      <c r="BI508" s="19"/>
      <c r="BJ508" s="40"/>
      <c r="BK508" s="19"/>
      <c r="BL508" s="19"/>
      <c r="BM508" s="19"/>
      <c r="BN508" s="19"/>
      <c r="BO508" s="19"/>
      <c r="BP508" s="19"/>
      <c r="BQ508" s="19"/>
      <c r="BR508" s="19"/>
      <c r="BS508" s="40"/>
      <c r="BT508" s="19"/>
      <c r="BU508" s="19"/>
      <c r="BV508" s="19"/>
      <c r="BW508" s="19"/>
      <c r="BX508" s="19"/>
      <c r="BY508" s="19"/>
      <c r="BZ508" s="19"/>
      <c r="CA508" s="19"/>
      <c r="CB508" s="40"/>
      <c r="CC508" s="19"/>
      <c r="CD508" s="19"/>
      <c r="CE508" s="19"/>
      <c r="CF508" s="19"/>
      <c r="CG508" s="19"/>
      <c r="CH508" s="19"/>
      <c r="CI508" s="19"/>
      <c r="CJ508" s="19"/>
      <c r="CK508" s="40"/>
      <c r="CL508" s="19"/>
      <c r="CM508" s="19"/>
      <c r="CN508" s="19"/>
      <c r="CO508" s="19"/>
      <c r="CP508" s="19"/>
      <c r="CQ508" s="19"/>
      <c r="CR508" s="19"/>
      <c r="CS508" s="19"/>
      <c r="CT508" s="40"/>
      <c r="CU508" s="19"/>
      <c r="CV508" s="19"/>
      <c r="CW508" s="19"/>
      <c r="CX508" s="19"/>
      <c r="CY508" s="19"/>
      <c r="CZ508" s="19"/>
      <c r="DA508" s="19"/>
      <c r="DB508" s="19"/>
      <c r="DC508" s="19"/>
      <c r="DD508" s="40"/>
      <c r="DE508" s="19">
        <v>1.5</v>
      </c>
      <c r="DF508" s="19">
        <v>1</v>
      </c>
      <c r="DG508" s="19"/>
      <c r="DH508" s="19"/>
      <c r="DI508" s="19"/>
      <c r="DJ508" s="19"/>
      <c r="DK508" s="19"/>
      <c r="DL508" s="19"/>
      <c r="DM508" s="40"/>
      <c r="DN508" s="19"/>
      <c r="DO508" s="19"/>
      <c r="DP508" s="19"/>
      <c r="DQ508" s="19"/>
      <c r="DR508" s="19"/>
      <c r="DS508" s="19"/>
      <c r="DT508" s="19"/>
      <c r="DU508" s="19"/>
      <c r="DV508" s="40"/>
      <c r="DW508" s="69">
        <f ca="1">ROUND((TODAY()-I508)/365*5,2)+1.5</f>
        <v>3.23</v>
      </c>
      <c r="DX508" s="44">
        <f t="shared" si="339"/>
        <v>1.5</v>
      </c>
      <c r="DY508" s="44">
        <f ca="1" t="shared" si="340"/>
        <v>1.73</v>
      </c>
      <c r="DZ508" s="19">
        <f t="shared" si="341"/>
        <v>0</v>
      </c>
      <c r="EA508" s="19">
        <f t="shared" si="342"/>
        <v>0</v>
      </c>
      <c r="EB508" s="45">
        <f t="shared" si="343"/>
        <v>0</v>
      </c>
      <c r="EC508" s="46">
        <f t="shared" si="344"/>
        <v>0</v>
      </c>
      <c r="ED508" s="19">
        <f t="shared" si="345"/>
        <v>1</v>
      </c>
      <c r="EE508" s="19">
        <f t="shared" si="346"/>
        <v>0</v>
      </c>
      <c r="EF508" s="19">
        <f t="shared" si="347"/>
        <v>0</v>
      </c>
      <c r="EG508" s="19">
        <f t="shared" si="348"/>
        <v>0</v>
      </c>
    </row>
    <row r="509" customFormat="1" hidden="1" customHeight="1" spans="1:137">
      <c r="A509" s="32">
        <f t="shared" si="352"/>
        <v>507</v>
      </c>
      <c r="B509" s="31" t="s">
        <v>815</v>
      </c>
      <c r="C509" s="32" t="s">
        <v>351</v>
      </c>
      <c r="D509" s="33" t="s">
        <v>371</v>
      </c>
      <c r="E509" s="33" t="s">
        <v>424</v>
      </c>
      <c r="F509" s="33" t="s">
        <v>315</v>
      </c>
      <c r="G509" s="68">
        <v>45901</v>
      </c>
      <c r="H509" s="68">
        <v>45901</v>
      </c>
      <c r="I509" s="68">
        <v>45901</v>
      </c>
      <c r="J509" s="19"/>
      <c r="K509" s="19"/>
      <c r="L509" s="19"/>
      <c r="M509" s="73"/>
      <c r="N509" s="19"/>
      <c r="O509" s="38"/>
      <c r="P509" s="39"/>
      <c r="Q509" s="19"/>
      <c r="R509" s="19"/>
      <c r="S509" s="19"/>
      <c r="T509" s="19"/>
      <c r="U509" s="19"/>
      <c r="V509" s="19"/>
      <c r="W509" s="40"/>
      <c r="X509" s="19"/>
      <c r="Y509" s="39"/>
      <c r="Z509" s="19"/>
      <c r="AA509" s="19"/>
      <c r="AB509" s="19"/>
      <c r="AC509" s="19"/>
      <c r="AD509" s="19"/>
      <c r="AE509" s="19"/>
      <c r="AF509" s="40"/>
      <c r="AG509" s="41"/>
      <c r="AH509" s="41"/>
      <c r="AI509" s="41"/>
      <c r="AJ509" s="19"/>
      <c r="AK509" s="19"/>
      <c r="AL509" s="19"/>
      <c r="AM509" s="19"/>
      <c r="AN509" s="19"/>
      <c r="AO509" s="19"/>
      <c r="AP509" s="19"/>
      <c r="AQ509" s="19"/>
      <c r="AR509" s="40"/>
      <c r="AS509" s="19"/>
      <c r="AT509" s="19"/>
      <c r="AU509" s="19"/>
      <c r="AV509" s="19"/>
      <c r="AW509" s="19"/>
      <c r="AX509" s="19"/>
      <c r="AY509" s="19"/>
      <c r="AZ509" s="19"/>
      <c r="BA509" s="40"/>
      <c r="BB509" s="19"/>
      <c r="BC509" s="19"/>
      <c r="BD509" s="19"/>
      <c r="BE509" s="19"/>
      <c r="BF509" s="19"/>
      <c r="BG509" s="19"/>
      <c r="BH509" s="19"/>
      <c r="BI509" s="19"/>
      <c r="BJ509" s="40"/>
      <c r="BK509" s="19"/>
      <c r="BL509" s="19"/>
      <c r="BM509" s="19"/>
      <c r="BN509" s="19"/>
      <c r="BO509" s="19"/>
      <c r="BP509" s="19"/>
      <c r="BQ509" s="19"/>
      <c r="BR509" s="19"/>
      <c r="BS509" s="40"/>
      <c r="BT509" s="19"/>
      <c r="BU509" s="19"/>
      <c r="BV509" s="19"/>
      <c r="BW509" s="19"/>
      <c r="BX509" s="19"/>
      <c r="BY509" s="19"/>
      <c r="BZ509" s="19"/>
      <c r="CA509" s="19"/>
      <c r="CB509" s="40"/>
      <c r="CC509" s="19"/>
      <c r="CD509" s="19"/>
      <c r="CE509" s="19"/>
      <c r="CF509" s="19"/>
      <c r="CG509" s="19"/>
      <c r="CH509" s="19"/>
      <c r="CI509" s="19"/>
      <c r="CJ509" s="19"/>
      <c r="CK509" s="40"/>
      <c r="CL509" s="19"/>
      <c r="CM509" s="19">
        <v>0.5</v>
      </c>
      <c r="CN509" s="19"/>
      <c r="CO509" s="19"/>
      <c r="CP509" s="19">
        <v>8</v>
      </c>
      <c r="CQ509" s="19"/>
      <c r="CR509" s="19" t="s">
        <v>60</v>
      </c>
      <c r="CS509" s="19"/>
      <c r="CT509" s="40"/>
      <c r="CU509" s="19"/>
      <c r="CV509" s="19"/>
      <c r="CW509" s="19"/>
      <c r="CX509" s="19"/>
      <c r="CY509" s="19"/>
      <c r="CZ509" s="19"/>
      <c r="DA509" s="19"/>
      <c r="DB509" s="19"/>
      <c r="DC509" s="19"/>
      <c r="DD509" s="40"/>
      <c r="DE509" s="19"/>
      <c r="DF509" s="19"/>
      <c r="DG509" s="19"/>
      <c r="DH509" s="19"/>
      <c r="DI509" s="19"/>
      <c r="DJ509" s="19"/>
      <c r="DK509" s="19"/>
      <c r="DL509" s="19"/>
      <c r="DM509" s="40"/>
      <c r="DN509" s="19"/>
      <c r="DO509" s="19"/>
      <c r="DP509" s="19"/>
      <c r="DQ509" s="19"/>
      <c r="DR509" s="19"/>
      <c r="DS509" s="19"/>
      <c r="DT509" s="19"/>
      <c r="DU509" s="19"/>
      <c r="DV509" s="40"/>
      <c r="DW509" s="74">
        <f ca="1">ROUND((TODAY()-I509)/365*5,2)</f>
        <v>1.73</v>
      </c>
      <c r="DX509" s="44">
        <f t="shared" si="339"/>
        <v>0</v>
      </c>
      <c r="DY509" s="44">
        <f ca="1" t="shared" si="340"/>
        <v>1.73</v>
      </c>
      <c r="DZ509" s="19">
        <f t="shared" si="341"/>
        <v>8</v>
      </c>
      <c r="EA509" s="19">
        <f t="shared" si="342"/>
        <v>8</v>
      </c>
      <c r="EB509" s="45">
        <f t="shared" si="343"/>
        <v>0</v>
      </c>
      <c r="EC509" s="46">
        <f t="shared" si="344"/>
        <v>0</v>
      </c>
      <c r="ED509" s="19">
        <f t="shared" si="345"/>
        <v>0.5</v>
      </c>
      <c r="EE509" s="19">
        <f t="shared" si="346"/>
        <v>0</v>
      </c>
      <c r="EF509" s="19">
        <f t="shared" si="347"/>
        <v>0</v>
      </c>
      <c r="EG509" s="19">
        <f t="shared" si="348"/>
        <v>0</v>
      </c>
    </row>
    <row r="510" customFormat="1" hidden="1" customHeight="1" spans="1:137">
      <c r="A510" s="32">
        <f t="shared" si="352"/>
        <v>508</v>
      </c>
      <c r="B510" s="31" t="s">
        <v>816</v>
      </c>
      <c r="C510" s="32" t="s">
        <v>52</v>
      </c>
      <c r="D510" s="33" t="s">
        <v>119</v>
      </c>
      <c r="E510" s="33" t="s">
        <v>120</v>
      </c>
      <c r="F510" s="33" t="s">
        <v>817</v>
      </c>
      <c r="G510" s="68">
        <v>45903</v>
      </c>
      <c r="H510" s="68">
        <v>45903</v>
      </c>
      <c r="I510" s="68">
        <v>45903</v>
      </c>
      <c r="J510" s="19"/>
      <c r="K510" s="19"/>
      <c r="L510" s="19"/>
      <c r="M510" s="73"/>
      <c r="N510" s="19"/>
      <c r="O510" s="38"/>
      <c r="P510" s="39"/>
      <c r="Q510" s="19"/>
      <c r="R510" s="19"/>
      <c r="S510" s="19"/>
      <c r="T510" s="19"/>
      <c r="U510" s="19"/>
      <c r="V510" s="19"/>
      <c r="W510" s="40"/>
      <c r="X510" s="19"/>
      <c r="Y510" s="39"/>
      <c r="Z510" s="19"/>
      <c r="AA510" s="19"/>
      <c r="AB510" s="19"/>
      <c r="AC510" s="19"/>
      <c r="AD510" s="19"/>
      <c r="AE510" s="19"/>
      <c r="AF510" s="40"/>
      <c r="AG510" s="41"/>
      <c r="AH510" s="41"/>
      <c r="AI510" s="41"/>
      <c r="AJ510" s="19"/>
      <c r="AK510" s="19"/>
      <c r="AL510" s="19"/>
      <c r="AM510" s="19"/>
      <c r="AN510" s="19"/>
      <c r="AO510" s="19"/>
      <c r="AP510" s="19"/>
      <c r="AQ510" s="19"/>
      <c r="AR510" s="40"/>
      <c r="AS510" s="19"/>
      <c r="AT510" s="19"/>
      <c r="AU510" s="19"/>
      <c r="AV510" s="19"/>
      <c r="AW510" s="19"/>
      <c r="AX510" s="19"/>
      <c r="AY510" s="19"/>
      <c r="AZ510" s="19"/>
      <c r="BA510" s="40"/>
      <c r="BB510" s="19"/>
      <c r="BC510" s="19"/>
      <c r="BD510" s="19"/>
      <c r="BE510" s="19"/>
      <c r="BF510" s="19"/>
      <c r="BG510" s="19"/>
      <c r="BH510" s="19"/>
      <c r="BI510" s="19"/>
      <c r="BJ510" s="40"/>
      <c r="BK510" s="19"/>
      <c r="BL510" s="19"/>
      <c r="BM510" s="19"/>
      <c r="BN510" s="19"/>
      <c r="BO510" s="19"/>
      <c r="BP510" s="19"/>
      <c r="BQ510" s="19"/>
      <c r="BR510" s="19"/>
      <c r="BS510" s="40"/>
      <c r="BT510" s="19"/>
      <c r="BU510" s="19"/>
      <c r="BV510" s="19"/>
      <c r="BW510" s="19"/>
      <c r="BX510" s="19"/>
      <c r="BY510" s="19"/>
      <c r="BZ510" s="19"/>
      <c r="CA510" s="19"/>
      <c r="CB510" s="40"/>
      <c r="CC510" s="19"/>
      <c r="CD510" s="19"/>
      <c r="CE510" s="19"/>
      <c r="CF510" s="19"/>
      <c r="CG510" s="19"/>
      <c r="CH510" s="19"/>
      <c r="CI510" s="19"/>
      <c r="CJ510" s="19"/>
      <c r="CK510" s="40"/>
      <c r="CL510" s="19"/>
      <c r="CM510" s="19"/>
      <c r="CN510" s="19"/>
      <c r="CO510" s="19"/>
      <c r="CP510" s="19"/>
      <c r="CQ510" s="19"/>
      <c r="CR510" s="19"/>
      <c r="CS510" s="19"/>
      <c r="CT510" s="40"/>
      <c r="CU510" s="19"/>
      <c r="CV510" s="19"/>
      <c r="CW510" s="19"/>
      <c r="CX510" s="19"/>
      <c r="CY510" s="19"/>
      <c r="CZ510" s="19"/>
      <c r="DA510" s="19"/>
      <c r="DB510" s="19"/>
      <c r="DC510" s="19"/>
      <c r="DD510" s="40"/>
      <c r="DE510" s="19"/>
      <c r="DF510" s="19"/>
      <c r="DG510" s="19"/>
      <c r="DH510" s="19"/>
      <c r="DI510" s="19"/>
      <c r="DJ510" s="19">
        <v>16.5</v>
      </c>
      <c r="DK510" s="19"/>
      <c r="DL510" s="19"/>
      <c r="DM510" s="40"/>
      <c r="DN510" s="19"/>
      <c r="DO510" s="19"/>
      <c r="DP510" s="19"/>
      <c r="DQ510" s="19"/>
      <c r="DR510" s="19"/>
      <c r="DS510" s="19">
        <v>24</v>
      </c>
      <c r="DT510" s="19"/>
      <c r="DU510" s="19"/>
      <c r="DV510" s="40"/>
      <c r="DW510" s="74">
        <f ca="1" t="shared" ref="DW510:DW530" si="353">ROUND((TODAY()-I510)/365*5,2)</f>
        <v>1.7</v>
      </c>
      <c r="DX510" s="44">
        <f t="shared" ref="DX510:DX530" si="354">-AI510+AJ510+AS510+BB510+BK510+BT510+CC510+CL510+CV510+DE510+DN510</f>
        <v>0</v>
      </c>
      <c r="DY510" s="44">
        <f ca="1" t="shared" ref="DY510:DY530" si="355">DW510-DX510</f>
        <v>1.7</v>
      </c>
      <c r="DZ510" s="19">
        <f t="shared" ref="DZ510:DZ530" si="356">T510+U510+AC510+AD510+AO510+AP510+AX510+AY510++BG510+BH510+BP510+BQ510+BY510+BZ510+CH510+CI510+CQ510+CR510+DA510+DB510+DJ510+DK510+DS510+DT510</f>
        <v>40.5</v>
      </c>
      <c r="EA510" s="19">
        <f t="shared" ref="EA510:EA530" si="357">S510+AB510+AN510+AW510+BF510+BO510+BX510+CG510+CP510+CZ510+DI510+DR510</f>
        <v>0</v>
      </c>
      <c r="EB510" s="45">
        <f t="shared" ref="EB510:EB530" si="358">J510+U510-S510+AD510-AB510+AP510-AN510+AY510-AW510+BH510-BF510+BQ510-BO510+BZ510-BX510+CI510-CG510+CR510-CP510+DB510-CZ510+DK510-DI510+DT510-DR510-CU510</f>
        <v>0</v>
      </c>
      <c r="EC510" s="46">
        <f t="shared" ref="EC510:EC530" si="359">T510+AC510+AO510+BG510+BP510+BY510+CH510+CQ510+DA510+DA510+DJ510+DS510</f>
        <v>40.5</v>
      </c>
      <c r="ED510" s="19">
        <f t="shared" ref="ED510:ED530" si="360">O510+Y510+AK510+AT510+BC510+BL510+BU510+CD510+CM510+CW510+DF510+DO510</f>
        <v>0</v>
      </c>
      <c r="EE510" s="19">
        <f t="shared" ref="EE510:EE530" si="361">Q510+Z510+AL510+AU510+BD510+BM510+BV510+CE510+CN510+CX510+DG510+DP510</f>
        <v>0</v>
      </c>
      <c r="EF510" s="19">
        <f t="shared" ref="EF510:EF530" si="362">R510+AA510+AM510+AV510+BE510+BN510+BW510+CF510+CO510+CY510+DH510+DQ510</f>
        <v>0</v>
      </c>
      <c r="EG510" s="19">
        <f t="shared" ref="EG510:EG530" si="363">V510+AE510+AQ510+AZ510+BI510+BR510+CA510+CJ510+CS510+DC510+DL510+DU510</f>
        <v>0</v>
      </c>
    </row>
    <row r="511" customFormat="1" hidden="1" customHeight="1" spans="1:137">
      <c r="A511" s="32">
        <f t="shared" si="352"/>
        <v>509</v>
      </c>
      <c r="B511" s="31" t="s">
        <v>818</v>
      </c>
      <c r="C511" s="32" t="s">
        <v>52</v>
      </c>
      <c r="D511" s="33" t="s">
        <v>237</v>
      </c>
      <c r="E511" s="33" t="s">
        <v>238</v>
      </c>
      <c r="F511" s="33" t="s">
        <v>315</v>
      </c>
      <c r="G511" s="68">
        <v>45903</v>
      </c>
      <c r="H511" s="68">
        <v>45903</v>
      </c>
      <c r="I511" s="68">
        <v>45903</v>
      </c>
      <c r="J511" s="19"/>
      <c r="K511" s="19"/>
      <c r="L511" s="19"/>
      <c r="M511" s="73"/>
      <c r="N511" s="19"/>
      <c r="O511" s="38"/>
      <c r="P511" s="39"/>
      <c r="Q511" s="19"/>
      <c r="R511" s="19"/>
      <c r="S511" s="19"/>
      <c r="T511" s="19"/>
      <c r="U511" s="19"/>
      <c r="V511" s="19"/>
      <c r="W511" s="40"/>
      <c r="X511" s="19"/>
      <c r="Y511" s="39"/>
      <c r="Z511" s="19"/>
      <c r="AA511" s="19"/>
      <c r="AB511" s="19"/>
      <c r="AC511" s="19"/>
      <c r="AD511" s="19"/>
      <c r="AE511" s="19"/>
      <c r="AF511" s="40"/>
      <c r="AG511" s="41"/>
      <c r="AH511" s="41"/>
      <c r="AI511" s="41"/>
      <c r="AJ511" s="19"/>
      <c r="AK511" s="19"/>
      <c r="AL511" s="19"/>
      <c r="AM511" s="19"/>
      <c r="AN511" s="19"/>
      <c r="AO511" s="19"/>
      <c r="AP511" s="19"/>
      <c r="AQ511" s="19"/>
      <c r="AR511" s="40"/>
      <c r="AS511" s="19"/>
      <c r="AT511" s="19"/>
      <c r="AU511" s="19"/>
      <c r="AV511" s="19"/>
      <c r="AW511" s="19"/>
      <c r="AX511" s="19"/>
      <c r="AY511" s="19"/>
      <c r="AZ511" s="19"/>
      <c r="BA511" s="40"/>
      <c r="BB511" s="19"/>
      <c r="BC511" s="19"/>
      <c r="BD511" s="19"/>
      <c r="BE511" s="19"/>
      <c r="BF511" s="19"/>
      <c r="BG511" s="19"/>
      <c r="BH511" s="19"/>
      <c r="BI511" s="19"/>
      <c r="BJ511" s="40"/>
      <c r="BK511" s="19"/>
      <c r="BL511" s="19"/>
      <c r="BM511" s="19"/>
      <c r="BN511" s="19"/>
      <c r="BO511" s="19"/>
      <c r="BP511" s="19"/>
      <c r="BQ511" s="19"/>
      <c r="BR511" s="19"/>
      <c r="BS511" s="40"/>
      <c r="BT511" s="19"/>
      <c r="BU511" s="19"/>
      <c r="BV511" s="19"/>
      <c r="BW511" s="19"/>
      <c r="BX511" s="19"/>
      <c r="BY511" s="19"/>
      <c r="BZ511" s="19"/>
      <c r="CA511" s="19"/>
      <c r="CB511" s="40"/>
      <c r="CC511" s="19"/>
      <c r="CD511" s="19"/>
      <c r="CE511" s="19"/>
      <c r="CF511" s="19"/>
      <c r="CG511" s="19"/>
      <c r="CH511" s="19"/>
      <c r="CI511" s="19"/>
      <c r="CJ511" s="19"/>
      <c r="CK511" s="40"/>
      <c r="CL511" s="19"/>
      <c r="CM511" s="19">
        <v>8</v>
      </c>
      <c r="CN511" s="19"/>
      <c r="CO511" s="19"/>
      <c r="CP511" s="19"/>
      <c r="CQ511" s="19"/>
      <c r="CR511" s="19"/>
      <c r="CS511" s="19"/>
      <c r="CT511" s="40"/>
      <c r="CU511" s="19"/>
      <c r="CV511" s="19"/>
      <c r="CW511" s="19"/>
      <c r="CX511" s="19"/>
      <c r="CY511" s="19"/>
      <c r="CZ511" s="19"/>
      <c r="DA511" s="19"/>
      <c r="DB511" s="19"/>
      <c r="DC511" s="19"/>
      <c r="DD511" s="40"/>
      <c r="DE511" s="19"/>
      <c r="DF511" s="19"/>
      <c r="DG511" s="19"/>
      <c r="DH511" s="19"/>
      <c r="DI511" s="19">
        <v>8</v>
      </c>
      <c r="DJ511" s="19"/>
      <c r="DK511" s="19">
        <v>8</v>
      </c>
      <c r="DL511" s="19"/>
      <c r="DM511" s="40"/>
      <c r="DN511" s="19"/>
      <c r="DO511" s="19"/>
      <c r="DP511" s="19"/>
      <c r="DQ511" s="19"/>
      <c r="DR511" s="19"/>
      <c r="DS511" s="19"/>
      <c r="DT511" s="19"/>
      <c r="DU511" s="19"/>
      <c r="DV511" s="40"/>
      <c r="DW511" s="43">
        <v>0</v>
      </c>
      <c r="DX511" s="44">
        <f t="shared" si="354"/>
        <v>0</v>
      </c>
      <c r="DY511" s="44">
        <f t="shared" si="355"/>
        <v>0</v>
      </c>
      <c r="DZ511" s="19">
        <f t="shared" si="356"/>
        <v>8</v>
      </c>
      <c r="EA511" s="19">
        <f t="shared" si="357"/>
        <v>8</v>
      </c>
      <c r="EB511" s="45">
        <f t="shared" si="358"/>
        <v>0</v>
      </c>
      <c r="EC511" s="46">
        <f t="shared" si="359"/>
        <v>0</v>
      </c>
      <c r="ED511" s="19">
        <f t="shared" si="360"/>
        <v>8</v>
      </c>
      <c r="EE511" s="19">
        <f t="shared" si="361"/>
        <v>0</v>
      </c>
      <c r="EF511" s="19">
        <f t="shared" si="362"/>
        <v>0</v>
      </c>
      <c r="EG511" s="19">
        <f t="shared" si="363"/>
        <v>0</v>
      </c>
    </row>
    <row r="512" customFormat="1" hidden="1" customHeight="1" spans="1:137">
      <c r="A512" s="32">
        <f t="shared" si="352"/>
        <v>510</v>
      </c>
      <c r="B512" s="31" t="s">
        <v>819</v>
      </c>
      <c r="C512" s="32" t="s">
        <v>52</v>
      </c>
      <c r="D512" s="33" t="s">
        <v>149</v>
      </c>
      <c r="E512" s="33" t="s">
        <v>153</v>
      </c>
      <c r="F512" s="33" t="s">
        <v>128</v>
      </c>
      <c r="G512" s="68">
        <v>45903</v>
      </c>
      <c r="H512" s="68">
        <v>45903</v>
      </c>
      <c r="I512" s="68">
        <v>45903</v>
      </c>
      <c r="J512" s="19"/>
      <c r="K512" s="19"/>
      <c r="L512" s="19"/>
      <c r="M512" s="73"/>
      <c r="N512" s="19"/>
      <c r="O512" s="38"/>
      <c r="P512" s="39"/>
      <c r="Q512" s="19"/>
      <c r="R512" s="19"/>
      <c r="S512" s="19"/>
      <c r="T512" s="19"/>
      <c r="U512" s="19"/>
      <c r="V512" s="19"/>
      <c r="W512" s="40"/>
      <c r="X512" s="19"/>
      <c r="Y512" s="39"/>
      <c r="Z512" s="19"/>
      <c r="AA512" s="19"/>
      <c r="AB512" s="19"/>
      <c r="AC512" s="19"/>
      <c r="AD512" s="19"/>
      <c r="AE512" s="19"/>
      <c r="AF512" s="40"/>
      <c r="AG512" s="41"/>
      <c r="AH512" s="41"/>
      <c r="AI512" s="41"/>
      <c r="AJ512" s="19"/>
      <c r="AK512" s="19"/>
      <c r="AL512" s="19"/>
      <c r="AM512" s="19"/>
      <c r="AN512" s="19"/>
      <c r="AO512" s="19"/>
      <c r="AP512" s="19"/>
      <c r="AQ512" s="19"/>
      <c r="AR512" s="40"/>
      <c r="AS512" s="19"/>
      <c r="AT512" s="19"/>
      <c r="AU512" s="19"/>
      <c r="AV512" s="19"/>
      <c r="AW512" s="19"/>
      <c r="AX512" s="19"/>
      <c r="AY512" s="19"/>
      <c r="AZ512" s="19"/>
      <c r="BA512" s="40"/>
      <c r="BB512" s="19"/>
      <c r="BC512" s="19"/>
      <c r="BD512" s="19"/>
      <c r="BE512" s="19"/>
      <c r="BF512" s="19"/>
      <c r="BG512" s="19"/>
      <c r="BH512" s="19"/>
      <c r="BI512" s="19"/>
      <c r="BJ512" s="40"/>
      <c r="BK512" s="19"/>
      <c r="BL512" s="19"/>
      <c r="BM512" s="19"/>
      <c r="BN512" s="19"/>
      <c r="BO512" s="19"/>
      <c r="BP512" s="19"/>
      <c r="BQ512" s="19"/>
      <c r="BR512" s="19"/>
      <c r="BS512" s="40"/>
      <c r="BT512" s="19"/>
      <c r="BU512" s="19"/>
      <c r="BV512" s="19"/>
      <c r="BW512" s="19"/>
      <c r="BX512" s="19"/>
      <c r="BY512" s="19"/>
      <c r="BZ512" s="19"/>
      <c r="CA512" s="19"/>
      <c r="CB512" s="40"/>
      <c r="CC512" s="19"/>
      <c r="CD512" s="19"/>
      <c r="CE512" s="19"/>
      <c r="CF512" s="19"/>
      <c r="CG512" s="19"/>
      <c r="CH512" s="19"/>
      <c r="CI512" s="19"/>
      <c r="CJ512" s="19"/>
      <c r="CK512" s="40"/>
      <c r="CL512" s="19"/>
      <c r="CM512" s="19"/>
      <c r="CN512" s="19"/>
      <c r="CO512" s="19"/>
      <c r="CP512" s="19"/>
      <c r="CQ512" s="19"/>
      <c r="CR512" s="19" t="s">
        <v>60</v>
      </c>
      <c r="CS512" s="19"/>
      <c r="CT512" s="40"/>
      <c r="CU512" s="19"/>
      <c r="CV512" s="19"/>
      <c r="CW512" s="19"/>
      <c r="CX512" s="19"/>
      <c r="CY512" s="19"/>
      <c r="CZ512" s="19" t="s">
        <v>77</v>
      </c>
      <c r="DA512" s="19"/>
      <c r="DB512" s="19">
        <v>8</v>
      </c>
      <c r="DC512" s="19"/>
      <c r="DD512" s="40"/>
      <c r="DE512" s="19"/>
      <c r="DF512" s="19"/>
      <c r="DG512" s="19"/>
      <c r="DH512" s="19"/>
      <c r="DI512" s="19"/>
      <c r="DJ512" s="19"/>
      <c r="DK512" s="19">
        <v>8</v>
      </c>
      <c r="DL512" s="19"/>
      <c r="DM512" s="40"/>
      <c r="DN512" s="19"/>
      <c r="DO512" s="19"/>
      <c r="DP512" s="19"/>
      <c r="DQ512" s="19"/>
      <c r="DR512" s="19">
        <v>15</v>
      </c>
      <c r="DS512" s="19"/>
      <c r="DT512" s="19">
        <v>8</v>
      </c>
      <c r="DU512" s="19"/>
      <c r="DV512" s="40"/>
      <c r="DW512" s="74">
        <f ca="1" t="shared" si="353"/>
        <v>1.7</v>
      </c>
      <c r="DX512" s="44">
        <f t="shared" si="354"/>
        <v>0</v>
      </c>
      <c r="DY512" s="44">
        <f ca="1" t="shared" si="355"/>
        <v>1.7</v>
      </c>
      <c r="DZ512" s="19">
        <f t="shared" si="356"/>
        <v>32</v>
      </c>
      <c r="EA512" s="19">
        <f t="shared" si="357"/>
        <v>17</v>
      </c>
      <c r="EB512" s="45">
        <f t="shared" si="358"/>
        <v>15</v>
      </c>
      <c r="EC512" s="46">
        <f t="shared" si="359"/>
        <v>0</v>
      </c>
      <c r="ED512" s="19">
        <f t="shared" si="360"/>
        <v>0</v>
      </c>
      <c r="EE512" s="19">
        <f t="shared" si="361"/>
        <v>0</v>
      </c>
      <c r="EF512" s="19">
        <f t="shared" si="362"/>
        <v>0</v>
      </c>
      <c r="EG512" s="19">
        <f t="shared" si="363"/>
        <v>0</v>
      </c>
    </row>
    <row r="513" customFormat="1" hidden="1" customHeight="1" spans="1:137">
      <c r="A513" s="32">
        <f t="shared" si="352"/>
        <v>511</v>
      </c>
      <c r="B513" s="31" t="s">
        <v>820</v>
      </c>
      <c r="C513" s="32" t="s">
        <v>404</v>
      </c>
      <c r="D513" s="33" t="s">
        <v>527</v>
      </c>
      <c r="E513" s="33" t="s">
        <v>528</v>
      </c>
      <c r="F513" s="33" t="s">
        <v>315</v>
      </c>
      <c r="G513" s="68">
        <v>45908</v>
      </c>
      <c r="H513" s="68">
        <v>45908</v>
      </c>
      <c r="I513" s="68">
        <v>45908</v>
      </c>
      <c r="J513" s="19"/>
      <c r="K513" s="19"/>
      <c r="L513" s="19"/>
      <c r="M513" s="73"/>
      <c r="N513" s="19"/>
      <c r="O513" s="38"/>
      <c r="P513" s="39"/>
      <c r="Q513" s="19"/>
      <c r="R513" s="19"/>
      <c r="S513" s="19"/>
      <c r="T513" s="19"/>
      <c r="U513" s="19"/>
      <c r="V513" s="19"/>
      <c r="W513" s="40"/>
      <c r="X513" s="19"/>
      <c r="Y513" s="39"/>
      <c r="Z513" s="19"/>
      <c r="AA513" s="19"/>
      <c r="AB513" s="19"/>
      <c r="AC513" s="19"/>
      <c r="AD513" s="19"/>
      <c r="AE513" s="19"/>
      <c r="AF513" s="40"/>
      <c r="AG513" s="41"/>
      <c r="AH513" s="41"/>
      <c r="AI513" s="41"/>
      <c r="AJ513" s="19"/>
      <c r="AK513" s="19"/>
      <c r="AL513" s="19"/>
      <c r="AM513" s="19"/>
      <c r="AN513" s="19"/>
      <c r="AO513" s="19"/>
      <c r="AP513" s="19"/>
      <c r="AQ513" s="19"/>
      <c r="AR513" s="40"/>
      <c r="AS513" s="19"/>
      <c r="AT513" s="19"/>
      <c r="AU513" s="19"/>
      <c r="AV513" s="19"/>
      <c r="AW513" s="19"/>
      <c r="AX513" s="19"/>
      <c r="AY513" s="19"/>
      <c r="AZ513" s="19"/>
      <c r="BA513" s="40"/>
      <c r="BB513" s="19"/>
      <c r="BC513" s="19"/>
      <c r="BD513" s="19"/>
      <c r="BE513" s="19"/>
      <c r="BF513" s="19"/>
      <c r="BG513" s="19"/>
      <c r="BH513" s="19"/>
      <c r="BI513" s="19"/>
      <c r="BJ513" s="40"/>
      <c r="BK513" s="19"/>
      <c r="BL513" s="19"/>
      <c r="BM513" s="19"/>
      <c r="BN513" s="19"/>
      <c r="BO513" s="19"/>
      <c r="BP513" s="19"/>
      <c r="BQ513" s="19"/>
      <c r="BR513" s="19"/>
      <c r="BS513" s="40"/>
      <c r="BT513" s="19"/>
      <c r="BU513" s="19"/>
      <c r="BV513" s="19"/>
      <c r="BW513" s="19"/>
      <c r="BX513" s="19"/>
      <c r="BY513" s="19"/>
      <c r="BZ513" s="19"/>
      <c r="CA513" s="19"/>
      <c r="CB513" s="40"/>
      <c r="CC513" s="19"/>
      <c r="CD513" s="19"/>
      <c r="CE513" s="19"/>
      <c r="CF513" s="19"/>
      <c r="CG513" s="19"/>
      <c r="CH513" s="19"/>
      <c r="CI513" s="19"/>
      <c r="CJ513" s="19"/>
      <c r="CK513" s="40"/>
      <c r="CL513" s="19"/>
      <c r="CM513" s="19"/>
      <c r="CN513" s="19"/>
      <c r="CO513" s="19"/>
      <c r="CP513" s="19"/>
      <c r="CQ513" s="19"/>
      <c r="CR513" s="19"/>
      <c r="CS513" s="19"/>
      <c r="CT513" s="40"/>
      <c r="CU513" s="19"/>
      <c r="CV513" s="19"/>
      <c r="CW513" s="19"/>
      <c r="CX513" s="19"/>
      <c r="CY513" s="19"/>
      <c r="CZ513" s="19"/>
      <c r="DA513" s="19"/>
      <c r="DB513" s="19"/>
      <c r="DC513" s="19"/>
      <c r="DD513" s="40"/>
      <c r="DE513" s="19"/>
      <c r="DF513" s="19"/>
      <c r="DG513" s="19"/>
      <c r="DH513" s="19"/>
      <c r="DI513" s="19"/>
      <c r="DJ513" s="19"/>
      <c r="DK513" s="19">
        <v>8</v>
      </c>
      <c r="DL513" s="19"/>
      <c r="DM513" s="40"/>
      <c r="DN513" s="19"/>
      <c r="DO513" s="19"/>
      <c r="DP513" s="19"/>
      <c r="DQ513" s="19">
        <v>2</v>
      </c>
      <c r="DR513" s="19">
        <v>8</v>
      </c>
      <c r="DS513" s="19"/>
      <c r="DT513" s="19">
        <v>8</v>
      </c>
      <c r="DU513" s="19"/>
      <c r="DV513" s="40"/>
      <c r="DW513" s="74">
        <f ca="1" t="shared" si="353"/>
        <v>1.63</v>
      </c>
      <c r="DX513" s="44">
        <f t="shared" si="354"/>
        <v>0</v>
      </c>
      <c r="DY513" s="44">
        <f ca="1" t="shared" si="355"/>
        <v>1.63</v>
      </c>
      <c r="DZ513" s="19">
        <f t="shared" si="356"/>
        <v>16</v>
      </c>
      <c r="EA513" s="19">
        <f t="shared" si="357"/>
        <v>8</v>
      </c>
      <c r="EB513" s="45">
        <f t="shared" si="358"/>
        <v>8</v>
      </c>
      <c r="EC513" s="46">
        <f t="shared" si="359"/>
        <v>0</v>
      </c>
      <c r="ED513" s="19">
        <f t="shared" si="360"/>
        <v>0</v>
      </c>
      <c r="EE513" s="19">
        <f t="shared" si="361"/>
        <v>0</v>
      </c>
      <c r="EF513" s="19">
        <f t="shared" si="362"/>
        <v>2</v>
      </c>
      <c r="EG513" s="19">
        <f t="shared" si="363"/>
        <v>0</v>
      </c>
    </row>
    <row r="514" customFormat="1" customHeight="1" spans="1:137">
      <c r="A514" s="32">
        <f t="shared" si="352"/>
        <v>512</v>
      </c>
      <c r="B514" s="31" t="s">
        <v>821</v>
      </c>
      <c r="C514" s="32" t="s">
        <v>286</v>
      </c>
      <c r="D514" s="33" t="s">
        <v>289</v>
      </c>
      <c r="E514" s="33" t="s">
        <v>290</v>
      </c>
      <c r="F514" s="33" t="s">
        <v>601</v>
      </c>
      <c r="G514" s="68">
        <v>45908</v>
      </c>
      <c r="H514" s="68">
        <v>45908</v>
      </c>
      <c r="I514" s="68">
        <v>45908</v>
      </c>
      <c r="J514" s="19"/>
      <c r="K514" s="19"/>
      <c r="L514" s="19"/>
      <c r="M514" s="73"/>
      <c r="N514" s="19"/>
      <c r="O514" s="38"/>
      <c r="P514" s="39"/>
      <c r="Q514" s="19"/>
      <c r="R514" s="19"/>
      <c r="S514" s="19"/>
      <c r="T514" s="19"/>
      <c r="U514" s="19"/>
      <c r="V514" s="19"/>
      <c r="W514" s="40"/>
      <c r="X514" s="19"/>
      <c r="Y514" s="39"/>
      <c r="Z514" s="19"/>
      <c r="AA514" s="19"/>
      <c r="AB514" s="19"/>
      <c r="AC514" s="19"/>
      <c r="AD514" s="19"/>
      <c r="AE514" s="19"/>
      <c r="AF514" s="40"/>
      <c r="AG514" s="41"/>
      <c r="AH514" s="41"/>
      <c r="AI514" s="41"/>
      <c r="AJ514" s="19"/>
      <c r="AK514" s="19"/>
      <c r="AL514" s="19"/>
      <c r="AM514" s="19"/>
      <c r="AN514" s="19"/>
      <c r="AO514" s="19"/>
      <c r="AP514" s="19"/>
      <c r="AQ514" s="19"/>
      <c r="AR514" s="40"/>
      <c r="AS514" s="19"/>
      <c r="AT514" s="19"/>
      <c r="AU514" s="19"/>
      <c r="AV514" s="19"/>
      <c r="AW514" s="19"/>
      <c r="AX514" s="19"/>
      <c r="AY514" s="19"/>
      <c r="AZ514" s="19"/>
      <c r="BA514" s="40"/>
      <c r="BB514" s="19"/>
      <c r="BC514" s="19"/>
      <c r="BD514" s="19"/>
      <c r="BE514" s="19"/>
      <c r="BF514" s="19"/>
      <c r="BG514" s="19"/>
      <c r="BH514" s="19"/>
      <c r="BI514" s="19"/>
      <c r="BJ514" s="40"/>
      <c r="BK514" s="19"/>
      <c r="BL514" s="19"/>
      <c r="BM514" s="19"/>
      <c r="BN514" s="19"/>
      <c r="BO514" s="19"/>
      <c r="BP514" s="19"/>
      <c r="BQ514" s="19"/>
      <c r="BR514" s="19"/>
      <c r="BS514" s="40"/>
      <c r="BT514" s="19"/>
      <c r="BU514" s="19"/>
      <c r="BV514" s="19"/>
      <c r="BW514" s="19"/>
      <c r="BX514" s="19"/>
      <c r="BY514" s="19"/>
      <c r="BZ514" s="19"/>
      <c r="CA514" s="19"/>
      <c r="CB514" s="40"/>
      <c r="CC514" s="19"/>
      <c r="CD514" s="19"/>
      <c r="CE514" s="19"/>
      <c r="CF514" s="19"/>
      <c r="CG514" s="19"/>
      <c r="CH514" s="19"/>
      <c r="CI514" s="19"/>
      <c r="CJ514" s="19"/>
      <c r="CK514" s="40"/>
      <c r="CL514" s="19"/>
      <c r="CM514" s="39">
        <v>2</v>
      </c>
      <c r="CN514" s="19"/>
      <c r="CO514" s="19"/>
      <c r="CP514" s="19"/>
      <c r="CQ514" s="19"/>
      <c r="CR514" s="19"/>
      <c r="CS514" s="19"/>
      <c r="CT514" s="40"/>
      <c r="CU514" s="19"/>
      <c r="CV514" s="19"/>
      <c r="CW514" s="19"/>
      <c r="CX514" s="19"/>
      <c r="CY514" s="19"/>
      <c r="CZ514" s="19"/>
      <c r="DA514" s="19"/>
      <c r="DB514" s="19">
        <v>8</v>
      </c>
      <c r="DC514" s="19"/>
      <c r="DD514" s="40"/>
      <c r="DE514" s="19"/>
      <c r="DF514" s="19"/>
      <c r="DG514" s="19"/>
      <c r="DH514" s="19"/>
      <c r="DI514" s="19">
        <v>16</v>
      </c>
      <c r="DJ514" s="19"/>
      <c r="DK514" s="19">
        <v>16</v>
      </c>
      <c r="DL514" s="19"/>
      <c r="DM514" s="40"/>
      <c r="DN514" s="19"/>
      <c r="DO514" s="19"/>
      <c r="DP514" s="19"/>
      <c r="DQ514" s="19"/>
      <c r="DR514" s="19">
        <v>5</v>
      </c>
      <c r="DS514" s="19"/>
      <c r="DT514" s="19">
        <v>24</v>
      </c>
      <c r="DU514" s="19"/>
      <c r="DV514" s="40"/>
      <c r="DW514" s="74">
        <f ca="1" t="shared" si="353"/>
        <v>1.63</v>
      </c>
      <c r="DX514" s="44">
        <f t="shared" si="354"/>
        <v>0</v>
      </c>
      <c r="DY514" s="44">
        <f ca="1" t="shared" si="355"/>
        <v>1.63</v>
      </c>
      <c r="DZ514" s="19">
        <f t="shared" si="356"/>
        <v>48</v>
      </c>
      <c r="EA514" s="19">
        <f t="shared" si="357"/>
        <v>21</v>
      </c>
      <c r="EB514" s="45">
        <f t="shared" si="358"/>
        <v>27</v>
      </c>
      <c r="EC514" s="46">
        <f t="shared" si="359"/>
        <v>0</v>
      </c>
      <c r="ED514" s="19">
        <f t="shared" si="360"/>
        <v>2</v>
      </c>
      <c r="EE514" s="19">
        <f t="shared" si="361"/>
        <v>0</v>
      </c>
      <c r="EF514" s="19">
        <f t="shared" si="362"/>
        <v>0</v>
      </c>
      <c r="EG514" s="19">
        <f t="shared" si="363"/>
        <v>0</v>
      </c>
    </row>
    <row r="515" customFormat="1" hidden="1" customHeight="1" spans="1:137">
      <c r="A515" s="32">
        <f t="shared" si="352"/>
        <v>513</v>
      </c>
      <c r="B515" s="31" t="s">
        <v>822</v>
      </c>
      <c r="C515" s="32" t="s">
        <v>52</v>
      </c>
      <c r="D515" s="33" t="s">
        <v>149</v>
      </c>
      <c r="E515" s="33" t="s">
        <v>150</v>
      </c>
      <c r="F515" s="33" t="s">
        <v>128</v>
      </c>
      <c r="G515" s="68">
        <v>45908</v>
      </c>
      <c r="H515" s="68">
        <v>45908</v>
      </c>
      <c r="I515" s="68">
        <v>45908</v>
      </c>
      <c r="J515" s="19"/>
      <c r="K515" s="19"/>
      <c r="L515" s="19"/>
      <c r="M515" s="73"/>
      <c r="N515" s="19"/>
      <c r="O515" s="38"/>
      <c r="P515" s="39"/>
      <c r="Q515" s="19"/>
      <c r="R515" s="19"/>
      <c r="S515" s="19"/>
      <c r="T515" s="19"/>
      <c r="U515" s="19"/>
      <c r="V515" s="19"/>
      <c r="W515" s="40"/>
      <c r="X515" s="19"/>
      <c r="Y515" s="39"/>
      <c r="Z515" s="19"/>
      <c r="AA515" s="19"/>
      <c r="AB515" s="19"/>
      <c r="AC515" s="19"/>
      <c r="AD515" s="19"/>
      <c r="AE515" s="19"/>
      <c r="AF515" s="40"/>
      <c r="AG515" s="41"/>
      <c r="AH515" s="41"/>
      <c r="AI515" s="41"/>
      <c r="AJ515" s="19"/>
      <c r="AK515" s="19"/>
      <c r="AL515" s="19"/>
      <c r="AM515" s="19"/>
      <c r="AN515" s="19"/>
      <c r="AO515" s="19"/>
      <c r="AP515" s="19"/>
      <c r="AQ515" s="19"/>
      <c r="AR515" s="40"/>
      <c r="AS515" s="19"/>
      <c r="AT515" s="19"/>
      <c r="AU515" s="19"/>
      <c r="AV515" s="19"/>
      <c r="AW515" s="19"/>
      <c r="AX515" s="19"/>
      <c r="AY515" s="19"/>
      <c r="AZ515" s="19"/>
      <c r="BA515" s="40"/>
      <c r="BB515" s="19"/>
      <c r="BC515" s="19"/>
      <c r="BD515" s="19"/>
      <c r="BE515" s="19"/>
      <c r="BF515" s="19"/>
      <c r="BG515" s="19"/>
      <c r="BH515" s="19"/>
      <c r="BI515" s="19"/>
      <c r="BJ515" s="40"/>
      <c r="BK515" s="19"/>
      <c r="BL515" s="19"/>
      <c r="BM515" s="19"/>
      <c r="BN515" s="19"/>
      <c r="BO515" s="19"/>
      <c r="BP515" s="19"/>
      <c r="BQ515" s="19"/>
      <c r="BR515" s="19"/>
      <c r="BS515" s="40"/>
      <c r="BT515" s="19"/>
      <c r="BU515" s="19"/>
      <c r="BV515" s="19"/>
      <c r="BW515" s="19"/>
      <c r="BX515" s="19"/>
      <c r="BY515" s="19"/>
      <c r="BZ515" s="19"/>
      <c r="CA515" s="19"/>
      <c r="CB515" s="40"/>
      <c r="CC515" s="19"/>
      <c r="CD515" s="19"/>
      <c r="CE515" s="19"/>
      <c r="CF515" s="19"/>
      <c r="CG515" s="19"/>
      <c r="CH515" s="19"/>
      <c r="CI515" s="19"/>
      <c r="CJ515" s="19"/>
      <c r="CK515" s="40"/>
      <c r="CL515" s="19"/>
      <c r="CM515" s="19"/>
      <c r="CN515" s="19"/>
      <c r="CO515" s="19"/>
      <c r="CP515" s="19"/>
      <c r="CQ515" s="19"/>
      <c r="CR515" s="19" t="s">
        <v>151</v>
      </c>
      <c r="CS515" s="19"/>
      <c r="CT515" s="40"/>
      <c r="CU515" s="19"/>
      <c r="CV515" s="19"/>
      <c r="CW515" s="19"/>
      <c r="CX515" s="19"/>
      <c r="CY515" s="19"/>
      <c r="CZ515" s="19"/>
      <c r="DA515" s="19"/>
      <c r="DB515" s="19"/>
      <c r="DC515" s="19"/>
      <c r="DD515" s="40"/>
      <c r="DE515" s="19"/>
      <c r="DF515" s="19"/>
      <c r="DG515" s="19"/>
      <c r="DH515" s="19"/>
      <c r="DI515" s="19"/>
      <c r="DJ515" s="19"/>
      <c r="DK515" s="19"/>
      <c r="DL515" s="19"/>
      <c r="DM515" s="40"/>
      <c r="DN515" s="19"/>
      <c r="DO515" s="19"/>
      <c r="DP515" s="19"/>
      <c r="DQ515" s="19"/>
      <c r="DR515" s="19"/>
      <c r="DS515" s="19">
        <v>9.5</v>
      </c>
      <c r="DT515" s="19"/>
      <c r="DU515" s="19"/>
      <c r="DV515" s="40"/>
      <c r="DW515" s="74">
        <f ca="1" t="shared" si="353"/>
        <v>1.63</v>
      </c>
      <c r="DX515" s="44">
        <f t="shared" si="354"/>
        <v>0</v>
      </c>
      <c r="DY515" s="44">
        <f ca="1" t="shared" si="355"/>
        <v>1.63</v>
      </c>
      <c r="DZ515" s="19">
        <f t="shared" si="356"/>
        <v>25.5</v>
      </c>
      <c r="EA515" s="19">
        <f t="shared" si="357"/>
        <v>0</v>
      </c>
      <c r="EB515" s="45">
        <f t="shared" si="358"/>
        <v>16</v>
      </c>
      <c r="EC515" s="46">
        <f t="shared" si="359"/>
        <v>9.5</v>
      </c>
      <c r="ED515" s="19">
        <f t="shared" si="360"/>
        <v>0</v>
      </c>
      <c r="EE515" s="19">
        <f t="shared" si="361"/>
        <v>0</v>
      </c>
      <c r="EF515" s="19">
        <f t="shared" si="362"/>
        <v>0</v>
      </c>
      <c r="EG515" s="19">
        <f t="shared" si="363"/>
        <v>0</v>
      </c>
    </row>
    <row r="516" customFormat="1" hidden="1" customHeight="1" spans="1:137">
      <c r="A516" s="32">
        <f t="shared" si="352"/>
        <v>514</v>
      </c>
      <c r="B516" s="31" t="s">
        <v>823</v>
      </c>
      <c r="C516" s="32" t="s">
        <v>52</v>
      </c>
      <c r="D516" s="33" t="s">
        <v>149</v>
      </c>
      <c r="E516" s="33" t="s">
        <v>153</v>
      </c>
      <c r="F516" s="33" t="s">
        <v>121</v>
      </c>
      <c r="G516" s="68">
        <v>45910</v>
      </c>
      <c r="H516" s="68">
        <v>45910</v>
      </c>
      <c r="I516" s="68">
        <v>45910</v>
      </c>
      <c r="J516" s="19"/>
      <c r="K516" s="19"/>
      <c r="L516" s="19"/>
      <c r="M516" s="73"/>
      <c r="N516" s="19"/>
      <c r="O516" s="38"/>
      <c r="P516" s="39"/>
      <c r="Q516" s="19"/>
      <c r="R516" s="19"/>
      <c r="S516" s="19"/>
      <c r="T516" s="19"/>
      <c r="U516" s="19"/>
      <c r="V516" s="19"/>
      <c r="W516" s="40"/>
      <c r="X516" s="19"/>
      <c r="Y516" s="39"/>
      <c r="Z516" s="19"/>
      <c r="AA516" s="19"/>
      <c r="AB516" s="19"/>
      <c r="AC516" s="19"/>
      <c r="AD516" s="19"/>
      <c r="AE516" s="19"/>
      <c r="AF516" s="40"/>
      <c r="AG516" s="41"/>
      <c r="AH516" s="41"/>
      <c r="AI516" s="41"/>
      <c r="AJ516" s="19"/>
      <c r="AK516" s="19"/>
      <c r="AL516" s="19"/>
      <c r="AM516" s="19"/>
      <c r="AN516" s="19"/>
      <c r="AO516" s="19"/>
      <c r="AP516" s="19"/>
      <c r="AQ516" s="19"/>
      <c r="AR516" s="40"/>
      <c r="AS516" s="19"/>
      <c r="AT516" s="19"/>
      <c r="AU516" s="19"/>
      <c r="AV516" s="19"/>
      <c r="AW516" s="19"/>
      <c r="AX516" s="19"/>
      <c r="AY516" s="19"/>
      <c r="AZ516" s="19"/>
      <c r="BA516" s="40"/>
      <c r="BB516" s="19"/>
      <c r="BC516" s="19"/>
      <c r="BD516" s="19"/>
      <c r="BE516" s="19"/>
      <c r="BF516" s="19"/>
      <c r="BG516" s="19"/>
      <c r="BH516" s="19"/>
      <c r="BI516" s="19"/>
      <c r="BJ516" s="40"/>
      <c r="BK516" s="19"/>
      <c r="BL516" s="19"/>
      <c r="BM516" s="19"/>
      <c r="BN516" s="19"/>
      <c r="BO516" s="19"/>
      <c r="BP516" s="19"/>
      <c r="BQ516" s="19"/>
      <c r="BR516" s="19"/>
      <c r="BS516" s="40"/>
      <c r="BT516" s="19"/>
      <c r="BU516" s="19"/>
      <c r="BV516" s="19"/>
      <c r="BW516" s="19"/>
      <c r="BX516" s="19"/>
      <c r="BY516" s="19"/>
      <c r="BZ516" s="19"/>
      <c r="CA516" s="19"/>
      <c r="CB516" s="40"/>
      <c r="CC516" s="19"/>
      <c r="CD516" s="19"/>
      <c r="CE516" s="19"/>
      <c r="CF516" s="19"/>
      <c r="CG516" s="19"/>
      <c r="CH516" s="19"/>
      <c r="CI516" s="19"/>
      <c r="CJ516" s="19"/>
      <c r="CK516" s="40"/>
      <c r="CL516" s="19"/>
      <c r="CM516" s="19"/>
      <c r="CN516" s="19"/>
      <c r="CO516" s="19"/>
      <c r="CP516" s="19"/>
      <c r="CQ516" s="19"/>
      <c r="CR516" s="19"/>
      <c r="CS516" s="19"/>
      <c r="CT516" s="40"/>
      <c r="CU516" s="19"/>
      <c r="CV516" s="19"/>
      <c r="CW516" s="19"/>
      <c r="CX516" s="19"/>
      <c r="CY516" s="19"/>
      <c r="CZ516" s="19"/>
      <c r="DA516" s="19"/>
      <c r="DB516" s="19"/>
      <c r="DC516" s="19"/>
      <c r="DD516" s="40"/>
      <c r="DE516" s="19"/>
      <c r="DF516" s="19"/>
      <c r="DG516" s="19"/>
      <c r="DH516" s="19"/>
      <c r="DI516" s="19"/>
      <c r="DJ516" s="19"/>
      <c r="DK516" s="19"/>
      <c r="DL516" s="19"/>
      <c r="DM516" s="40"/>
      <c r="DN516" s="19"/>
      <c r="DO516" s="19"/>
      <c r="DP516" s="19"/>
      <c r="DQ516" s="19"/>
      <c r="DR516" s="19"/>
      <c r="DS516" s="19"/>
      <c r="DT516" s="19"/>
      <c r="DU516" s="19"/>
      <c r="DV516" s="40"/>
      <c r="DW516" s="74">
        <f ca="1" t="shared" si="353"/>
        <v>1.6</v>
      </c>
      <c r="DX516" s="44">
        <f t="shared" si="354"/>
        <v>0</v>
      </c>
      <c r="DY516" s="44">
        <f ca="1" t="shared" si="355"/>
        <v>1.6</v>
      </c>
      <c r="DZ516" s="19">
        <f t="shared" si="356"/>
        <v>0</v>
      </c>
      <c r="EA516" s="19">
        <f t="shared" si="357"/>
        <v>0</v>
      </c>
      <c r="EB516" s="45">
        <f t="shared" si="358"/>
        <v>0</v>
      </c>
      <c r="EC516" s="46">
        <f t="shared" si="359"/>
        <v>0</v>
      </c>
      <c r="ED516" s="19">
        <f t="shared" si="360"/>
        <v>0</v>
      </c>
      <c r="EE516" s="19">
        <f t="shared" si="361"/>
        <v>0</v>
      </c>
      <c r="EF516" s="19">
        <f t="shared" si="362"/>
        <v>0</v>
      </c>
      <c r="EG516" s="19">
        <f t="shared" si="363"/>
        <v>0</v>
      </c>
    </row>
    <row r="517" customFormat="1" hidden="1" customHeight="1" spans="1:137">
      <c r="A517" s="32">
        <f t="shared" si="352"/>
        <v>515</v>
      </c>
      <c r="B517" s="31" t="s">
        <v>824</v>
      </c>
      <c r="C517" s="32" t="s">
        <v>52</v>
      </c>
      <c r="D517" s="33" t="s">
        <v>149</v>
      </c>
      <c r="E517" s="33" t="s">
        <v>153</v>
      </c>
      <c r="F517" s="33" t="s">
        <v>134</v>
      </c>
      <c r="G517" s="68">
        <v>45910</v>
      </c>
      <c r="H517" s="68">
        <v>45910</v>
      </c>
      <c r="I517" s="68">
        <v>45910</v>
      </c>
      <c r="J517" s="19"/>
      <c r="K517" s="19"/>
      <c r="L517" s="19"/>
      <c r="M517" s="73"/>
      <c r="N517" s="19"/>
      <c r="O517" s="38"/>
      <c r="P517" s="39"/>
      <c r="Q517" s="19"/>
      <c r="R517" s="19"/>
      <c r="S517" s="19"/>
      <c r="T517" s="19"/>
      <c r="U517" s="19"/>
      <c r="V517" s="19"/>
      <c r="W517" s="40"/>
      <c r="X517" s="19"/>
      <c r="Y517" s="39"/>
      <c r="Z517" s="19"/>
      <c r="AA517" s="19"/>
      <c r="AB517" s="19"/>
      <c r="AC517" s="19"/>
      <c r="AD517" s="19"/>
      <c r="AE517" s="19"/>
      <c r="AF517" s="40"/>
      <c r="AG517" s="41"/>
      <c r="AH517" s="41"/>
      <c r="AI517" s="41"/>
      <c r="AJ517" s="19"/>
      <c r="AK517" s="19"/>
      <c r="AL517" s="19"/>
      <c r="AM517" s="19"/>
      <c r="AN517" s="19"/>
      <c r="AO517" s="19"/>
      <c r="AP517" s="19"/>
      <c r="AQ517" s="19"/>
      <c r="AR517" s="40"/>
      <c r="AS517" s="19"/>
      <c r="AT517" s="19"/>
      <c r="AU517" s="19"/>
      <c r="AV517" s="19"/>
      <c r="AW517" s="19"/>
      <c r="AX517" s="19"/>
      <c r="AY517" s="19"/>
      <c r="AZ517" s="19"/>
      <c r="BA517" s="40"/>
      <c r="BB517" s="19"/>
      <c r="BC517" s="19"/>
      <c r="BD517" s="19"/>
      <c r="BE517" s="19"/>
      <c r="BF517" s="19"/>
      <c r="BG517" s="19"/>
      <c r="BH517" s="19"/>
      <c r="BI517" s="19"/>
      <c r="BJ517" s="40"/>
      <c r="BK517" s="19"/>
      <c r="BL517" s="19"/>
      <c r="BM517" s="19"/>
      <c r="BN517" s="19"/>
      <c r="BO517" s="19"/>
      <c r="BP517" s="19"/>
      <c r="BQ517" s="19"/>
      <c r="BR517" s="19"/>
      <c r="BS517" s="40"/>
      <c r="BT517" s="19"/>
      <c r="BU517" s="19"/>
      <c r="BV517" s="19"/>
      <c r="BW517" s="19"/>
      <c r="BX517" s="19"/>
      <c r="BY517" s="19"/>
      <c r="BZ517" s="19"/>
      <c r="CA517" s="19"/>
      <c r="CB517" s="40"/>
      <c r="CC517" s="19"/>
      <c r="CD517" s="19"/>
      <c r="CE517" s="19"/>
      <c r="CF517" s="19"/>
      <c r="CG517" s="19"/>
      <c r="CH517" s="19"/>
      <c r="CI517" s="19"/>
      <c r="CJ517" s="19"/>
      <c r="CK517" s="40"/>
      <c r="CL517" s="19"/>
      <c r="CM517" s="19"/>
      <c r="CN517" s="19"/>
      <c r="CO517" s="19"/>
      <c r="CP517" s="19"/>
      <c r="CQ517" s="19"/>
      <c r="CR517" s="19"/>
      <c r="CS517" s="19"/>
      <c r="CT517" s="40"/>
      <c r="CU517" s="19"/>
      <c r="CV517" s="19"/>
      <c r="CW517" s="19"/>
      <c r="CX517" s="19"/>
      <c r="CY517" s="19"/>
      <c r="CZ517" s="19"/>
      <c r="DA517" s="19"/>
      <c r="DB517" s="19"/>
      <c r="DC517" s="19"/>
      <c r="DD517" s="40"/>
      <c r="DE517" s="19"/>
      <c r="DF517" s="19"/>
      <c r="DG517" s="19"/>
      <c r="DH517" s="19"/>
      <c r="DI517" s="19"/>
      <c r="DJ517" s="19">
        <v>8</v>
      </c>
      <c r="DK517" s="19">
        <v>8</v>
      </c>
      <c r="DL517" s="19"/>
      <c r="DM517" s="40"/>
      <c r="DN517" s="19">
        <v>1.5</v>
      </c>
      <c r="DO517" s="19"/>
      <c r="DP517" s="19"/>
      <c r="DQ517" s="19"/>
      <c r="DR517" s="19"/>
      <c r="DS517" s="19"/>
      <c r="DT517" s="19">
        <v>8</v>
      </c>
      <c r="DU517" s="19"/>
      <c r="DV517" s="40"/>
      <c r="DW517" s="74">
        <f ca="1" t="shared" si="353"/>
        <v>1.6</v>
      </c>
      <c r="DX517" s="44">
        <f t="shared" si="354"/>
        <v>1.5</v>
      </c>
      <c r="DY517" s="44">
        <f ca="1" t="shared" si="355"/>
        <v>0.1</v>
      </c>
      <c r="DZ517" s="19">
        <f t="shared" si="356"/>
        <v>24</v>
      </c>
      <c r="EA517" s="19">
        <f t="shared" si="357"/>
        <v>0</v>
      </c>
      <c r="EB517" s="45">
        <f t="shared" si="358"/>
        <v>16</v>
      </c>
      <c r="EC517" s="46">
        <f t="shared" si="359"/>
        <v>8</v>
      </c>
      <c r="ED517" s="19">
        <f t="shared" si="360"/>
        <v>0</v>
      </c>
      <c r="EE517" s="19">
        <f t="shared" si="361"/>
        <v>0</v>
      </c>
      <c r="EF517" s="19">
        <f t="shared" si="362"/>
        <v>0</v>
      </c>
      <c r="EG517" s="19">
        <f t="shared" si="363"/>
        <v>0</v>
      </c>
    </row>
    <row r="518" customFormat="1" hidden="1" customHeight="1" spans="1:137">
      <c r="A518" s="32">
        <f t="shared" si="352"/>
        <v>516</v>
      </c>
      <c r="B518" s="31" t="s">
        <v>825</v>
      </c>
      <c r="C518" s="32" t="s">
        <v>52</v>
      </c>
      <c r="D518" s="33" t="s">
        <v>149</v>
      </c>
      <c r="E518" s="33" t="s">
        <v>679</v>
      </c>
      <c r="F518" s="33" t="s">
        <v>134</v>
      </c>
      <c r="G518" s="68">
        <v>45910</v>
      </c>
      <c r="H518" s="68">
        <v>45910</v>
      </c>
      <c r="I518" s="68">
        <v>45910</v>
      </c>
      <c r="J518" s="19"/>
      <c r="K518" s="19"/>
      <c r="L518" s="19"/>
      <c r="M518" s="73"/>
      <c r="N518" s="19"/>
      <c r="O518" s="38"/>
      <c r="P518" s="39"/>
      <c r="Q518" s="19"/>
      <c r="R518" s="19"/>
      <c r="S518" s="19"/>
      <c r="T518" s="19"/>
      <c r="U518" s="19"/>
      <c r="V518" s="19"/>
      <c r="W518" s="40"/>
      <c r="X518" s="19"/>
      <c r="Y518" s="39"/>
      <c r="Z518" s="19"/>
      <c r="AA518" s="19"/>
      <c r="AB518" s="19"/>
      <c r="AC518" s="19"/>
      <c r="AD518" s="19"/>
      <c r="AE518" s="19"/>
      <c r="AF518" s="40"/>
      <c r="AG518" s="41"/>
      <c r="AH518" s="41"/>
      <c r="AI518" s="41"/>
      <c r="AJ518" s="19"/>
      <c r="AK518" s="19"/>
      <c r="AL518" s="19"/>
      <c r="AM518" s="19"/>
      <c r="AN518" s="19"/>
      <c r="AO518" s="19"/>
      <c r="AP518" s="19"/>
      <c r="AQ518" s="19"/>
      <c r="AR518" s="40"/>
      <c r="AS518" s="19"/>
      <c r="AT518" s="19"/>
      <c r="AU518" s="19"/>
      <c r="AV518" s="19"/>
      <c r="AW518" s="19"/>
      <c r="AX518" s="19"/>
      <c r="AY518" s="19"/>
      <c r="AZ518" s="19"/>
      <c r="BA518" s="40"/>
      <c r="BB518" s="19"/>
      <c r="BC518" s="19"/>
      <c r="BD518" s="19"/>
      <c r="BE518" s="19"/>
      <c r="BF518" s="19"/>
      <c r="BG518" s="19"/>
      <c r="BH518" s="19"/>
      <c r="BI518" s="19"/>
      <c r="BJ518" s="40"/>
      <c r="BK518" s="19"/>
      <c r="BL518" s="19"/>
      <c r="BM518" s="19"/>
      <c r="BN518" s="19"/>
      <c r="BO518" s="19"/>
      <c r="BP518" s="19"/>
      <c r="BQ518" s="19"/>
      <c r="BR518" s="19"/>
      <c r="BS518" s="40"/>
      <c r="BT518" s="19"/>
      <c r="BU518" s="19"/>
      <c r="BV518" s="19"/>
      <c r="BW518" s="19"/>
      <c r="BX518" s="19"/>
      <c r="BY518" s="19"/>
      <c r="BZ518" s="19"/>
      <c r="CA518" s="19"/>
      <c r="CB518" s="40"/>
      <c r="CC518" s="19"/>
      <c r="CD518" s="19"/>
      <c r="CE518" s="19"/>
      <c r="CF518" s="19"/>
      <c r="CG518" s="19"/>
      <c r="CH518" s="19"/>
      <c r="CI518" s="19"/>
      <c r="CJ518" s="19"/>
      <c r="CK518" s="40"/>
      <c r="CL518" s="19"/>
      <c r="CM518" s="19">
        <v>8</v>
      </c>
      <c r="CN518" s="19"/>
      <c r="CO518" s="19"/>
      <c r="CP518" s="19"/>
      <c r="CQ518" s="19"/>
      <c r="CR518" s="19"/>
      <c r="CS518" s="19"/>
      <c r="CT518" s="40"/>
      <c r="CU518" s="19"/>
      <c r="CV518" s="19"/>
      <c r="CW518" s="19"/>
      <c r="CX518" s="19"/>
      <c r="CY518" s="19"/>
      <c r="CZ518" s="19"/>
      <c r="DA518" s="19" t="s">
        <v>60</v>
      </c>
      <c r="DB518" s="19"/>
      <c r="DC518" s="19"/>
      <c r="DD518" s="40"/>
      <c r="DE518" s="19"/>
      <c r="DF518" s="19"/>
      <c r="DG518" s="19"/>
      <c r="DH518" s="19"/>
      <c r="DI518" s="19"/>
      <c r="DJ518" s="19"/>
      <c r="DK518" s="19"/>
      <c r="DL518" s="19"/>
      <c r="DM518" s="40"/>
      <c r="DN518" s="19"/>
      <c r="DO518" s="19"/>
      <c r="DP518" s="19">
        <v>1</v>
      </c>
      <c r="DQ518" s="19"/>
      <c r="DR518" s="19"/>
      <c r="DS518" s="19"/>
      <c r="DT518" s="19"/>
      <c r="DU518" s="19"/>
      <c r="DV518" s="40"/>
      <c r="DW518" s="74">
        <f ca="1" t="shared" si="353"/>
        <v>1.6</v>
      </c>
      <c r="DX518" s="44">
        <f t="shared" si="354"/>
        <v>0</v>
      </c>
      <c r="DY518" s="44">
        <f ca="1" t="shared" si="355"/>
        <v>1.6</v>
      </c>
      <c r="DZ518" s="19">
        <f t="shared" si="356"/>
        <v>8</v>
      </c>
      <c r="EA518" s="19">
        <f t="shared" si="357"/>
        <v>0</v>
      </c>
      <c r="EB518" s="45">
        <f t="shared" si="358"/>
        <v>0</v>
      </c>
      <c r="EC518" s="46">
        <f t="shared" si="359"/>
        <v>16</v>
      </c>
      <c r="ED518" s="19">
        <f t="shared" si="360"/>
        <v>8</v>
      </c>
      <c r="EE518" s="19">
        <f t="shared" si="361"/>
        <v>1</v>
      </c>
      <c r="EF518" s="19">
        <f t="shared" si="362"/>
        <v>0</v>
      </c>
      <c r="EG518" s="19">
        <f t="shared" si="363"/>
        <v>0</v>
      </c>
    </row>
    <row r="519" customFormat="1" hidden="1" customHeight="1" spans="1:137">
      <c r="A519" s="32">
        <f t="shared" si="352"/>
        <v>517</v>
      </c>
      <c r="B519" s="31" t="s">
        <v>826</v>
      </c>
      <c r="C519" s="32" t="s">
        <v>52</v>
      </c>
      <c r="D519" s="33" t="s">
        <v>119</v>
      </c>
      <c r="E519" s="33" t="s">
        <v>192</v>
      </c>
      <c r="F519" s="33" t="s">
        <v>167</v>
      </c>
      <c r="G519" s="68">
        <v>45910</v>
      </c>
      <c r="H519" s="68">
        <v>45910</v>
      </c>
      <c r="I519" s="68">
        <v>45910</v>
      </c>
      <c r="J519" s="19"/>
      <c r="K519" s="19"/>
      <c r="L519" s="19"/>
      <c r="M519" s="73"/>
      <c r="N519" s="19"/>
      <c r="O519" s="38"/>
      <c r="P519" s="39"/>
      <c r="Q519" s="19"/>
      <c r="R519" s="19"/>
      <c r="S519" s="19"/>
      <c r="T519" s="19"/>
      <c r="U519" s="19"/>
      <c r="V519" s="19"/>
      <c r="W519" s="40"/>
      <c r="X519" s="19"/>
      <c r="Y519" s="39"/>
      <c r="Z519" s="19"/>
      <c r="AA519" s="19"/>
      <c r="AB519" s="19"/>
      <c r="AC519" s="19"/>
      <c r="AD519" s="19"/>
      <c r="AE519" s="19"/>
      <c r="AF519" s="40"/>
      <c r="AG519" s="41"/>
      <c r="AH519" s="41"/>
      <c r="AI519" s="41"/>
      <c r="AJ519" s="19"/>
      <c r="AK519" s="19"/>
      <c r="AL519" s="19"/>
      <c r="AM519" s="19"/>
      <c r="AN519" s="19"/>
      <c r="AO519" s="19"/>
      <c r="AP519" s="19"/>
      <c r="AQ519" s="19"/>
      <c r="AR519" s="40"/>
      <c r="AS519" s="19"/>
      <c r="AT519" s="19"/>
      <c r="AU519" s="19"/>
      <c r="AV519" s="19"/>
      <c r="AW519" s="19"/>
      <c r="AX519" s="19"/>
      <c r="AY519" s="19"/>
      <c r="AZ519" s="19"/>
      <c r="BA519" s="40"/>
      <c r="BB519" s="19"/>
      <c r="BC519" s="19"/>
      <c r="BD519" s="19"/>
      <c r="BE519" s="19"/>
      <c r="BF519" s="19"/>
      <c r="BG519" s="19"/>
      <c r="BH519" s="19"/>
      <c r="BI519" s="19"/>
      <c r="BJ519" s="40"/>
      <c r="BK519" s="19"/>
      <c r="BL519" s="19"/>
      <c r="BM519" s="19"/>
      <c r="BN519" s="19"/>
      <c r="BO519" s="19"/>
      <c r="BP519" s="19"/>
      <c r="BQ519" s="19"/>
      <c r="BR519" s="19"/>
      <c r="BS519" s="40"/>
      <c r="BT519" s="19"/>
      <c r="BU519" s="19"/>
      <c r="BV519" s="19"/>
      <c r="BW519" s="19"/>
      <c r="BX519" s="19"/>
      <c r="BY519" s="19"/>
      <c r="BZ519" s="19"/>
      <c r="CA519" s="19"/>
      <c r="CB519" s="40"/>
      <c r="CC519" s="19"/>
      <c r="CD519" s="19"/>
      <c r="CE519" s="19"/>
      <c r="CF519" s="19"/>
      <c r="CG519" s="19"/>
      <c r="CH519" s="19"/>
      <c r="CI519" s="19"/>
      <c r="CJ519" s="19"/>
      <c r="CK519" s="40"/>
      <c r="CL519" s="19"/>
      <c r="CM519" s="19"/>
      <c r="CN519" s="19"/>
      <c r="CO519" s="19"/>
      <c r="CP519" s="19"/>
      <c r="CQ519" s="19"/>
      <c r="CR519" s="19"/>
      <c r="CS519" s="19"/>
      <c r="CT519" s="40"/>
      <c r="CU519" s="19"/>
      <c r="CV519" s="19"/>
      <c r="CW519" s="19"/>
      <c r="CX519" s="19"/>
      <c r="CY519" s="19"/>
      <c r="CZ519" s="19"/>
      <c r="DA519" s="19" t="s">
        <v>60</v>
      </c>
      <c r="DB519" s="19">
        <v>8</v>
      </c>
      <c r="DC519" s="19"/>
      <c r="DD519" s="40"/>
      <c r="DE519" s="19">
        <v>0.5</v>
      </c>
      <c r="DF519" s="19"/>
      <c r="DG519" s="19"/>
      <c r="DH519" s="19"/>
      <c r="DI519" s="19">
        <v>8</v>
      </c>
      <c r="DJ519" s="19">
        <v>23.5</v>
      </c>
      <c r="DK519" s="19">
        <v>8</v>
      </c>
      <c r="DL519" s="19"/>
      <c r="DM519" s="40"/>
      <c r="DN519" s="19"/>
      <c r="DO519" s="19"/>
      <c r="DP519" s="19"/>
      <c r="DQ519" s="19"/>
      <c r="DR519" s="19"/>
      <c r="DS519" s="19">
        <v>24</v>
      </c>
      <c r="DT519" s="19">
        <v>8</v>
      </c>
      <c r="DU519" s="19"/>
      <c r="DV519" s="40"/>
      <c r="DW519" s="74">
        <f ca="1" t="shared" si="353"/>
        <v>1.6</v>
      </c>
      <c r="DX519" s="44">
        <f t="shared" si="354"/>
        <v>0.5</v>
      </c>
      <c r="DY519" s="44">
        <f ca="1" t="shared" si="355"/>
        <v>1.1</v>
      </c>
      <c r="DZ519" s="19">
        <f t="shared" si="356"/>
        <v>79.5</v>
      </c>
      <c r="EA519" s="19">
        <f t="shared" si="357"/>
        <v>8</v>
      </c>
      <c r="EB519" s="45">
        <f t="shared" si="358"/>
        <v>16</v>
      </c>
      <c r="EC519" s="46">
        <f t="shared" si="359"/>
        <v>63.5</v>
      </c>
      <c r="ED519" s="19">
        <f t="shared" si="360"/>
        <v>0</v>
      </c>
      <c r="EE519" s="19">
        <f t="shared" si="361"/>
        <v>0</v>
      </c>
      <c r="EF519" s="19">
        <f t="shared" si="362"/>
        <v>0</v>
      </c>
      <c r="EG519" s="19">
        <f t="shared" si="363"/>
        <v>0</v>
      </c>
    </row>
    <row r="520" customFormat="1" hidden="1" customHeight="1" spans="1:137">
      <c r="A520" s="32">
        <f t="shared" si="352"/>
        <v>518</v>
      </c>
      <c r="B520" s="31" t="s">
        <v>827</v>
      </c>
      <c r="C520" s="32" t="s">
        <v>52</v>
      </c>
      <c r="D520" s="33" t="s">
        <v>119</v>
      </c>
      <c r="E520" s="33" t="s">
        <v>138</v>
      </c>
      <c r="F520" s="33" t="s">
        <v>167</v>
      </c>
      <c r="G520" s="68">
        <v>45910</v>
      </c>
      <c r="H520" s="68">
        <v>45910</v>
      </c>
      <c r="I520" s="68">
        <v>45910</v>
      </c>
      <c r="J520" s="19"/>
      <c r="K520" s="19"/>
      <c r="L520" s="19"/>
      <c r="M520" s="73"/>
      <c r="N520" s="19"/>
      <c r="O520" s="38"/>
      <c r="P520" s="39"/>
      <c r="Q520" s="19"/>
      <c r="R520" s="19"/>
      <c r="S520" s="19"/>
      <c r="T520" s="19"/>
      <c r="U520" s="19"/>
      <c r="V520" s="19"/>
      <c r="W520" s="40"/>
      <c r="X520" s="19"/>
      <c r="Y520" s="39"/>
      <c r="Z520" s="19"/>
      <c r="AA520" s="19"/>
      <c r="AB520" s="19"/>
      <c r="AC520" s="19"/>
      <c r="AD520" s="19"/>
      <c r="AE520" s="19"/>
      <c r="AF520" s="40"/>
      <c r="AG520" s="41"/>
      <c r="AH520" s="41"/>
      <c r="AI520" s="41"/>
      <c r="AJ520" s="19"/>
      <c r="AK520" s="19"/>
      <c r="AL520" s="19"/>
      <c r="AM520" s="19"/>
      <c r="AN520" s="19"/>
      <c r="AO520" s="19"/>
      <c r="AP520" s="19"/>
      <c r="AQ520" s="19"/>
      <c r="AR520" s="40"/>
      <c r="AS520" s="19"/>
      <c r="AT520" s="19"/>
      <c r="AU520" s="19"/>
      <c r="AV520" s="19"/>
      <c r="AW520" s="19"/>
      <c r="AX520" s="19"/>
      <c r="AY520" s="19"/>
      <c r="AZ520" s="19"/>
      <c r="BA520" s="40"/>
      <c r="BB520" s="19"/>
      <c r="BC520" s="19"/>
      <c r="BD520" s="19"/>
      <c r="BE520" s="19"/>
      <c r="BF520" s="19"/>
      <c r="BG520" s="19"/>
      <c r="BH520" s="19"/>
      <c r="BI520" s="19"/>
      <c r="BJ520" s="40"/>
      <c r="BK520" s="19"/>
      <c r="BL520" s="19"/>
      <c r="BM520" s="19"/>
      <c r="BN520" s="19"/>
      <c r="BO520" s="19"/>
      <c r="BP520" s="19"/>
      <c r="BQ520" s="19"/>
      <c r="BR520" s="19"/>
      <c r="BS520" s="40"/>
      <c r="BT520" s="19"/>
      <c r="BU520" s="19"/>
      <c r="BV520" s="19"/>
      <c r="BW520" s="19"/>
      <c r="BX520" s="19"/>
      <c r="BY520" s="19"/>
      <c r="BZ520" s="19"/>
      <c r="CA520" s="19"/>
      <c r="CB520" s="40"/>
      <c r="CC520" s="19"/>
      <c r="CD520" s="19"/>
      <c r="CE520" s="19"/>
      <c r="CF520" s="19"/>
      <c r="CG520" s="19"/>
      <c r="CH520" s="19"/>
      <c r="CI520" s="19"/>
      <c r="CJ520" s="19"/>
      <c r="CK520" s="40"/>
      <c r="CL520" s="19"/>
      <c r="CM520" s="19"/>
      <c r="CN520" s="19"/>
      <c r="CO520" s="19"/>
      <c r="CP520" s="19"/>
      <c r="CQ520" s="19"/>
      <c r="CR520" s="19"/>
      <c r="CS520" s="19"/>
      <c r="CT520" s="40"/>
      <c r="CU520" s="19"/>
      <c r="CV520" s="19"/>
      <c r="CW520" s="19"/>
      <c r="CX520" s="19"/>
      <c r="CY520" s="19"/>
      <c r="CZ520" s="19"/>
      <c r="DA520" s="19" t="s">
        <v>126</v>
      </c>
      <c r="DB520" s="19">
        <v>8</v>
      </c>
      <c r="DC520" s="19"/>
      <c r="DD520" s="40"/>
      <c r="DE520" s="19"/>
      <c r="DF520" s="19"/>
      <c r="DG520" s="19"/>
      <c r="DH520" s="19"/>
      <c r="DI520" s="19">
        <v>8</v>
      </c>
      <c r="DJ520" s="19"/>
      <c r="DK520" s="19">
        <v>22</v>
      </c>
      <c r="DL520" s="19"/>
      <c r="DM520" s="40"/>
      <c r="DN520" s="19"/>
      <c r="DO520" s="19"/>
      <c r="DP520" s="19"/>
      <c r="DQ520" s="19"/>
      <c r="DR520" s="19"/>
      <c r="DS520" s="19">
        <v>7.5</v>
      </c>
      <c r="DT520" s="19">
        <v>8</v>
      </c>
      <c r="DU520" s="19"/>
      <c r="DV520" s="40"/>
      <c r="DW520" s="74">
        <f ca="1" t="shared" si="353"/>
        <v>1.6</v>
      </c>
      <c r="DX520" s="44">
        <f t="shared" si="354"/>
        <v>0</v>
      </c>
      <c r="DY520" s="44">
        <f ca="1" t="shared" si="355"/>
        <v>1.6</v>
      </c>
      <c r="DZ520" s="19">
        <f t="shared" si="356"/>
        <v>69.5</v>
      </c>
      <c r="EA520" s="19">
        <f t="shared" si="357"/>
        <v>8</v>
      </c>
      <c r="EB520" s="45">
        <f t="shared" si="358"/>
        <v>30</v>
      </c>
      <c r="EC520" s="46">
        <f t="shared" si="359"/>
        <v>55.5</v>
      </c>
      <c r="ED520" s="19">
        <f t="shared" si="360"/>
        <v>0</v>
      </c>
      <c r="EE520" s="19">
        <f t="shared" si="361"/>
        <v>0</v>
      </c>
      <c r="EF520" s="19">
        <f t="shared" si="362"/>
        <v>0</v>
      </c>
      <c r="EG520" s="19">
        <f t="shared" si="363"/>
        <v>0</v>
      </c>
    </row>
    <row r="521" customFormat="1" hidden="1" customHeight="1" spans="1:137">
      <c r="A521" s="32">
        <f t="shared" si="352"/>
        <v>519</v>
      </c>
      <c r="B521" s="31" t="s">
        <v>828</v>
      </c>
      <c r="C521" s="32" t="s">
        <v>52</v>
      </c>
      <c r="D521" s="33" t="s">
        <v>79</v>
      </c>
      <c r="E521" s="33" t="s">
        <v>731</v>
      </c>
      <c r="F521" s="33" t="s">
        <v>829</v>
      </c>
      <c r="G521" s="68">
        <v>45915</v>
      </c>
      <c r="H521" s="68">
        <v>45915</v>
      </c>
      <c r="I521" s="68">
        <v>45915</v>
      </c>
      <c r="J521" s="19"/>
      <c r="K521" s="19"/>
      <c r="L521" s="19"/>
      <c r="M521" s="73"/>
      <c r="N521" s="19"/>
      <c r="O521" s="38"/>
      <c r="P521" s="39"/>
      <c r="Q521" s="19"/>
      <c r="R521" s="19"/>
      <c r="S521" s="19"/>
      <c r="T521" s="19"/>
      <c r="U521" s="19"/>
      <c r="V521" s="19"/>
      <c r="W521" s="40"/>
      <c r="X521" s="19"/>
      <c r="Y521" s="39"/>
      <c r="Z521" s="19"/>
      <c r="AA521" s="19"/>
      <c r="AB521" s="19"/>
      <c r="AC521" s="19"/>
      <c r="AD521" s="19"/>
      <c r="AE521" s="19"/>
      <c r="AF521" s="40"/>
      <c r="AG521" s="41"/>
      <c r="AH521" s="41"/>
      <c r="AI521" s="41"/>
      <c r="AJ521" s="19"/>
      <c r="AK521" s="19"/>
      <c r="AL521" s="19"/>
      <c r="AM521" s="19"/>
      <c r="AN521" s="19"/>
      <c r="AO521" s="19"/>
      <c r="AP521" s="19"/>
      <c r="AQ521" s="19"/>
      <c r="AR521" s="40"/>
      <c r="AS521" s="19"/>
      <c r="AT521" s="19"/>
      <c r="AU521" s="19"/>
      <c r="AV521" s="19"/>
      <c r="AW521" s="19"/>
      <c r="AX521" s="19"/>
      <c r="AY521" s="19"/>
      <c r="AZ521" s="19"/>
      <c r="BA521" s="40"/>
      <c r="BB521" s="19"/>
      <c r="BC521" s="19"/>
      <c r="BD521" s="19"/>
      <c r="BE521" s="19"/>
      <c r="BF521" s="19"/>
      <c r="BG521" s="19"/>
      <c r="BH521" s="19"/>
      <c r="BI521" s="19"/>
      <c r="BJ521" s="40"/>
      <c r="BK521" s="19"/>
      <c r="BL521" s="19"/>
      <c r="BM521" s="19"/>
      <c r="BN521" s="19"/>
      <c r="BO521" s="19"/>
      <c r="BP521" s="19"/>
      <c r="BQ521" s="19"/>
      <c r="BR521" s="19"/>
      <c r="BS521" s="40"/>
      <c r="BT521" s="19"/>
      <c r="BU521" s="19"/>
      <c r="BV521" s="19"/>
      <c r="BW521" s="19"/>
      <c r="BX521" s="19"/>
      <c r="BY521" s="19"/>
      <c r="BZ521" s="19"/>
      <c r="CA521" s="19"/>
      <c r="CB521" s="40"/>
      <c r="CC521" s="19"/>
      <c r="CD521" s="19"/>
      <c r="CE521" s="19"/>
      <c r="CF521" s="19"/>
      <c r="CG521" s="19"/>
      <c r="CH521" s="19"/>
      <c r="CI521" s="19"/>
      <c r="CJ521" s="19"/>
      <c r="CK521" s="40"/>
      <c r="CL521" s="19"/>
      <c r="CM521" s="19"/>
      <c r="CN521" s="19"/>
      <c r="CO521" s="19"/>
      <c r="CP521" s="19"/>
      <c r="CQ521" s="19"/>
      <c r="CR521" s="19"/>
      <c r="CS521" s="19"/>
      <c r="CT521" s="40"/>
      <c r="CU521" s="19"/>
      <c r="CV521" s="19"/>
      <c r="CW521" s="19"/>
      <c r="CX521" s="19"/>
      <c r="CY521" s="19"/>
      <c r="CZ521" s="19"/>
      <c r="DA521" s="19"/>
      <c r="DB521" s="19"/>
      <c r="DC521" s="19"/>
      <c r="DD521" s="40"/>
      <c r="DE521" s="19"/>
      <c r="DF521" s="19"/>
      <c r="DG521" s="19"/>
      <c r="DH521" s="19"/>
      <c r="DI521" s="19"/>
      <c r="DJ521" s="19">
        <v>3.5</v>
      </c>
      <c r="DK521" s="19"/>
      <c r="DL521" s="19"/>
      <c r="DM521" s="40"/>
      <c r="DN521" s="19"/>
      <c r="DO521" s="19"/>
      <c r="DP521" s="19"/>
      <c r="DQ521" s="19"/>
      <c r="DR521" s="19"/>
      <c r="DS521" s="19"/>
      <c r="DT521" s="19"/>
      <c r="DU521" s="19"/>
      <c r="DV521" s="40"/>
      <c r="DW521" s="74">
        <f ca="1" t="shared" si="353"/>
        <v>1.53</v>
      </c>
      <c r="DX521" s="44">
        <f t="shared" si="354"/>
        <v>0</v>
      </c>
      <c r="DY521" s="44">
        <f ca="1" t="shared" si="355"/>
        <v>1.53</v>
      </c>
      <c r="DZ521" s="19">
        <f t="shared" si="356"/>
        <v>3.5</v>
      </c>
      <c r="EA521" s="19">
        <f t="shared" si="357"/>
        <v>0</v>
      </c>
      <c r="EB521" s="45">
        <f t="shared" si="358"/>
        <v>0</v>
      </c>
      <c r="EC521" s="46">
        <f t="shared" si="359"/>
        <v>3.5</v>
      </c>
      <c r="ED521" s="19">
        <f t="shared" si="360"/>
        <v>0</v>
      </c>
      <c r="EE521" s="19">
        <f t="shared" si="361"/>
        <v>0</v>
      </c>
      <c r="EF521" s="19">
        <f t="shared" si="362"/>
        <v>0</v>
      </c>
      <c r="EG521" s="19">
        <f t="shared" si="363"/>
        <v>0</v>
      </c>
    </row>
    <row r="522" customFormat="1" hidden="1" customHeight="1" spans="1:137">
      <c r="A522" s="32">
        <f t="shared" si="352"/>
        <v>520</v>
      </c>
      <c r="B522" s="31" t="s">
        <v>830</v>
      </c>
      <c r="C522" s="32" t="s">
        <v>413</v>
      </c>
      <c r="D522" s="33" t="s">
        <v>414</v>
      </c>
      <c r="E522" s="33" t="s">
        <v>597</v>
      </c>
      <c r="F522" s="33" t="s">
        <v>315</v>
      </c>
      <c r="G522" s="68">
        <v>45915</v>
      </c>
      <c r="H522" s="68">
        <v>45915</v>
      </c>
      <c r="I522" s="68">
        <v>45915</v>
      </c>
      <c r="J522" s="19"/>
      <c r="K522" s="19"/>
      <c r="L522" s="19"/>
      <c r="M522" s="73"/>
      <c r="N522" s="19"/>
      <c r="O522" s="38"/>
      <c r="P522" s="39"/>
      <c r="Q522" s="19"/>
      <c r="R522" s="19"/>
      <c r="S522" s="19"/>
      <c r="T522" s="19"/>
      <c r="U522" s="19"/>
      <c r="V522" s="19"/>
      <c r="W522" s="40"/>
      <c r="X522" s="19"/>
      <c r="Y522" s="39"/>
      <c r="Z522" s="19"/>
      <c r="AA522" s="19"/>
      <c r="AB522" s="19"/>
      <c r="AC522" s="19"/>
      <c r="AD522" s="19"/>
      <c r="AE522" s="19"/>
      <c r="AF522" s="40"/>
      <c r="AG522" s="41"/>
      <c r="AH522" s="41"/>
      <c r="AI522" s="41"/>
      <c r="AJ522" s="19"/>
      <c r="AK522" s="19"/>
      <c r="AL522" s="19"/>
      <c r="AM522" s="19"/>
      <c r="AN522" s="19"/>
      <c r="AO522" s="19"/>
      <c r="AP522" s="19"/>
      <c r="AQ522" s="19"/>
      <c r="AR522" s="40"/>
      <c r="AS522" s="19"/>
      <c r="AT522" s="19"/>
      <c r="AU522" s="19"/>
      <c r="AV522" s="19"/>
      <c r="AW522" s="19"/>
      <c r="AX522" s="19"/>
      <c r="AY522" s="19"/>
      <c r="AZ522" s="19"/>
      <c r="BA522" s="40"/>
      <c r="BB522" s="19"/>
      <c r="BC522" s="19"/>
      <c r="BD522" s="19"/>
      <c r="BE522" s="19"/>
      <c r="BF522" s="19"/>
      <c r="BG522" s="19"/>
      <c r="BH522" s="19"/>
      <c r="BI522" s="19"/>
      <c r="BJ522" s="40"/>
      <c r="BK522" s="19"/>
      <c r="BL522" s="19"/>
      <c r="BM522" s="19"/>
      <c r="BN522" s="19"/>
      <c r="BO522" s="19"/>
      <c r="BP522" s="19"/>
      <c r="BQ522" s="19"/>
      <c r="BR522" s="19"/>
      <c r="BS522" s="40"/>
      <c r="BT522" s="19"/>
      <c r="BU522" s="19"/>
      <c r="BV522" s="19"/>
      <c r="BW522" s="19"/>
      <c r="BX522" s="19"/>
      <c r="BY522" s="19"/>
      <c r="BZ522" s="19"/>
      <c r="CA522" s="19"/>
      <c r="CB522" s="40"/>
      <c r="CC522" s="19"/>
      <c r="CD522" s="19"/>
      <c r="CE522" s="19"/>
      <c r="CF522" s="19"/>
      <c r="CG522" s="19"/>
      <c r="CH522" s="19"/>
      <c r="CI522" s="19"/>
      <c r="CJ522" s="19"/>
      <c r="CK522" s="40"/>
      <c r="CL522" s="19"/>
      <c r="CM522" s="19"/>
      <c r="CN522" s="19"/>
      <c r="CO522" s="19"/>
      <c r="CP522" s="19"/>
      <c r="CQ522" s="19"/>
      <c r="CR522" s="19"/>
      <c r="CS522" s="19"/>
      <c r="CT522" s="40"/>
      <c r="CU522" s="19"/>
      <c r="CV522" s="19"/>
      <c r="CW522" s="19" t="s">
        <v>831</v>
      </c>
      <c r="CX522" s="19"/>
      <c r="CY522" s="19"/>
      <c r="CZ522" s="19"/>
      <c r="DA522" s="19"/>
      <c r="DB522" s="19"/>
      <c r="DC522" s="19"/>
      <c r="DD522" s="40"/>
      <c r="DE522" s="19"/>
      <c r="DF522" s="19">
        <v>6</v>
      </c>
      <c r="DG522" s="19"/>
      <c r="DH522" s="19"/>
      <c r="DI522" s="19">
        <v>2</v>
      </c>
      <c r="DJ522" s="19"/>
      <c r="DK522" s="19">
        <v>2</v>
      </c>
      <c r="DL522" s="19"/>
      <c r="DM522" s="40"/>
      <c r="DN522" s="19"/>
      <c r="DO522" s="19">
        <v>1</v>
      </c>
      <c r="DP522" s="19"/>
      <c r="DQ522" s="19"/>
      <c r="DR522" s="19">
        <v>12</v>
      </c>
      <c r="DS522" s="19"/>
      <c r="DT522" s="19">
        <v>12</v>
      </c>
      <c r="DU522" s="19"/>
      <c r="DV522" s="40"/>
      <c r="DW522" s="74">
        <f ca="1" t="shared" si="353"/>
        <v>1.53</v>
      </c>
      <c r="DX522" s="44">
        <f t="shared" si="354"/>
        <v>0</v>
      </c>
      <c r="DY522" s="44">
        <f ca="1" t="shared" si="355"/>
        <v>1.53</v>
      </c>
      <c r="DZ522" s="19">
        <f t="shared" si="356"/>
        <v>14</v>
      </c>
      <c r="EA522" s="19">
        <f t="shared" si="357"/>
        <v>14</v>
      </c>
      <c r="EB522" s="45">
        <f t="shared" si="358"/>
        <v>0</v>
      </c>
      <c r="EC522" s="46">
        <f t="shared" si="359"/>
        <v>0</v>
      </c>
      <c r="ED522" s="19">
        <f t="shared" si="360"/>
        <v>17.5</v>
      </c>
      <c r="EE522" s="19">
        <f t="shared" si="361"/>
        <v>0</v>
      </c>
      <c r="EF522" s="19">
        <f t="shared" si="362"/>
        <v>0</v>
      </c>
      <c r="EG522" s="19">
        <f t="shared" si="363"/>
        <v>0</v>
      </c>
    </row>
    <row r="523" customFormat="1" hidden="1" customHeight="1" spans="1:137">
      <c r="A523" s="32">
        <f t="shared" si="352"/>
        <v>521</v>
      </c>
      <c r="B523" s="31" t="s">
        <v>832</v>
      </c>
      <c r="C523" s="32" t="s">
        <v>52</v>
      </c>
      <c r="D523" s="33" t="s">
        <v>149</v>
      </c>
      <c r="E523" s="33" t="s">
        <v>679</v>
      </c>
      <c r="F523" s="33" t="s">
        <v>160</v>
      </c>
      <c r="G523" s="68">
        <v>45915</v>
      </c>
      <c r="H523" s="68">
        <v>45915</v>
      </c>
      <c r="I523" s="68">
        <v>45915</v>
      </c>
      <c r="J523" s="19"/>
      <c r="K523" s="19"/>
      <c r="L523" s="19"/>
      <c r="M523" s="73"/>
      <c r="N523" s="19"/>
      <c r="O523" s="38"/>
      <c r="P523" s="39"/>
      <c r="Q523" s="19"/>
      <c r="R523" s="19"/>
      <c r="S523" s="19"/>
      <c r="T523" s="19"/>
      <c r="U523" s="19"/>
      <c r="V523" s="19"/>
      <c r="W523" s="40"/>
      <c r="X523" s="19"/>
      <c r="Y523" s="39"/>
      <c r="Z523" s="19"/>
      <c r="AA523" s="19"/>
      <c r="AB523" s="19"/>
      <c r="AC523" s="19"/>
      <c r="AD523" s="19"/>
      <c r="AE523" s="19"/>
      <c r="AF523" s="40"/>
      <c r="AG523" s="41"/>
      <c r="AH523" s="41"/>
      <c r="AI523" s="41"/>
      <c r="AJ523" s="19"/>
      <c r="AK523" s="19"/>
      <c r="AL523" s="19"/>
      <c r="AM523" s="19"/>
      <c r="AN523" s="19"/>
      <c r="AO523" s="19"/>
      <c r="AP523" s="19"/>
      <c r="AQ523" s="19"/>
      <c r="AR523" s="40"/>
      <c r="AS523" s="19"/>
      <c r="AT523" s="19"/>
      <c r="AU523" s="19"/>
      <c r="AV523" s="19"/>
      <c r="AW523" s="19"/>
      <c r="AX523" s="19"/>
      <c r="AY523" s="19"/>
      <c r="AZ523" s="19"/>
      <c r="BA523" s="40"/>
      <c r="BB523" s="19"/>
      <c r="BC523" s="19"/>
      <c r="BD523" s="19"/>
      <c r="BE523" s="19"/>
      <c r="BF523" s="19"/>
      <c r="BG523" s="19"/>
      <c r="BH523" s="19"/>
      <c r="BI523" s="19"/>
      <c r="BJ523" s="40"/>
      <c r="BK523" s="19"/>
      <c r="BL523" s="19"/>
      <c r="BM523" s="19"/>
      <c r="BN523" s="19"/>
      <c r="BO523" s="19"/>
      <c r="BP523" s="19"/>
      <c r="BQ523" s="19"/>
      <c r="BR523" s="19"/>
      <c r="BS523" s="40"/>
      <c r="BT523" s="19"/>
      <c r="BU523" s="19"/>
      <c r="BV523" s="19"/>
      <c r="BW523" s="19"/>
      <c r="BX523" s="19"/>
      <c r="BY523" s="19"/>
      <c r="BZ523" s="19"/>
      <c r="CA523" s="19"/>
      <c r="CB523" s="40"/>
      <c r="CC523" s="19"/>
      <c r="CD523" s="19"/>
      <c r="CE523" s="19"/>
      <c r="CF523" s="19"/>
      <c r="CG523" s="19"/>
      <c r="CH523" s="19"/>
      <c r="CI523" s="19"/>
      <c r="CJ523" s="19"/>
      <c r="CK523" s="40"/>
      <c r="CL523" s="19"/>
      <c r="CM523" s="19"/>
      <c r="CN523" s="19"/>
      <c r="CO523" s="19"/>
      <c r="CP523" s="19"/>
      <c r="CQ523" s="19"/>
      <c r="CR523" s="19"/>
      <c r="CS523" s="19"/>
      <c r="CT523" s="40"/>
      <c r="CU523" s="19"/>
      <c r="CV523" s="19"/>
      <c r="CW523" s="19"/>
      <c r="CX523" s="19"/>
      <c r="CY523" s="19"/>
      <c r="CZ523" s="19"/>
      <c r="DA523" s="19" t="s">
        <v>151</v>
      </c>
      <c r="DB523" s="19"/>
      <c r="DC523" s="19"/>
      <c r="DD523" s="40"/>
      <c r="DE523" s="19"/>
      <c r="DF523" s="19"/>
      <c r="DG523" s="19"/>
      <c r="DH523" s="19"/>
      <c r="DI523" s="19"/>
      <c r="DJ523" s="19">
        <v>8</v>
      </c>
      <c r="DK523" s="19"/>
      <c r="DL523" s="19"/>
      <c r="DM523" s="40"/>
      <c r="DN523" s="19"/>
      <c r="DO523" s="19"/>
      <c r="DP523" s="19"/>
      <c r="DQ523" s="19"/>
      <c r="DR523" s="19"/>
      <c r="DS523" s="19"/>
      <c r="DT523" s="19"/>
      <c r="DU523" s="19"/>
      <c r="DV523" s="40"/>
      <c r="DW523" s="74">
        <f ca="1" t="shared" si="353"/>
        <v>1.53</v>
      </c>
      <c r="DX523" s="44">
        <f t="shared" si="354"/>
        <v>0</v>
      </c>
      <c r="DY523" s="44">
        <f ca="1" t="shared" si="355"/>
        <v>1.53</v>
      </c>
      <c r="DZ523" s="19">
        <f t="shared" si="356"/>
        <v>24</v>
      </c>
      <c r="EA523" s="19">
        <f t="shared" si="357"/>
        <v>0</v>
      </c>
      <c r="EB523" s="45">
        <f t="shared" si="358"/>
        <v>0</v>
      </c>
      <c r="EC523" s="46">
        <f t="shared" si="359"/>
        <v>40</v>
      </c>
      <c r="ED523" s="19">
        <f t="shared" si="360"/>
        <v>0</v>
      </c>
      <c r="EE523" s="19">
        <f t="shared" si="361"/>
        <v>0</v>
      </c>
      <c r="EF523" s="19">
        <f t="shared" si="362"/>
        <v>0</v>
      </c>
      <c r="EG523" s="19">
        <f t="shared" si="363"/>
        <v>0</v>
      </c>
    </row>
    <row r="524" customFormat="1" customHeight="1" spans="1:137">
      <c r="A524" s="32">
        <f t="shared" si="352"/>
        <v>522</v>
      </c>
      <c r="B524" s="31" t="s">
        <v>833</v>
      </c>
      <c r="C524" s="32" t="s">
        <v>286</v>
      </c>
      <c r="D524" s="33" t="s">
        <v>289</v>
      </c>
      <c r="E524" s="33" t="s">
        <v>290</v>
      </c>
      <c r="F524" s="33" t="s">
        <v>601</v>
      </c>
      <c r="G524" s="68">
        <v>45915</v>
      </c>
      <c r="H524" s="68">
        <v>45915</v>
      </c>
      <c r="I524" s="68">
        <v>45915</v>
      </c>
      <c r="J524" s="19"/>
      <c r="K524" s="19"/>
      <c r="L524" s="19"/>
      <c r="M524" s="73"/>
      <c r="N524" s="19"/>
      <c r="O524" s="38"/>
      <c r="P524" s="39"/>
      <c r="Q524" s="19"/>
      <c r="R524" s="19"/>
      <c r="S524" s="19"/>
      <c r="T524" s="19"/>
      <c r="U524" s="19"/>
      <c r="V524" s="19"/>
      <c r="W524" s="40"/>
      <c r="X524" s="19"/>
      <c r="Y524" s="39"/>
      <c r="Z524" s="19"/>
      <c r="AA524" s="19"/>
      <c r="AB524" s="19"/>
      <c r="AC524" s="19"/>
      <c r="AD524" s="19"/>
      <c r="AE524" s="19"/>
      <c r="AF524" s="40"/>
      <c r="AG524" s="41"/>
      <c r="AH524" s="41"/>
      <c r="AI524" s="41"/>
      <c r="AJ524" s="19"/>
      <c r="AK524" s="19"/>
      <c r="AL524" s="19"/>
      <c r="AM524" s="19"/>
      <c r="AN524" s="19"/>
      <c r="AO524" s="19"/>
      <c r="AP524" s="19"/>
      <c r="AQ524" s="19"/>
      <c r="AR524" s="40"/>
      <c r="AS524" s="19"/>
      <c r="AT524" s="19"/>
      <c r="AU524" s="19"/>
      <c r="AV524" s="19"/>
      <c r="AW524" s="19"/>
      <c r="AX524" s="19"/>
      <c r="AY524" s="19"/>
      <c r="AZ524" s="19"/>
      <c r="BA524" s="40"/>
      <c r="BB524" s="19"/>
      <c r="BC524" s="19"/>
      <c r="BD524" s="19"/>
      <c r="BE524" s="19"/>
      <c r="BF524" s="19"/>
      <c r="BG524" s="19"/>
      <c r="BH524" s="19"/>
      <c r="BI524" s="19"/>
      <c r="BJ524" s="40"/>
      <c r="BK524" s="19"/>
      <c r="BL524" s="19"/>
      <c r="BM524" s="19"/>
      <c r="BN524" s="19"/>
      <c r="BO524" s="19"/>
      <c r="BP524" s="19"/>
      <c r="BQ524" s="19"/>
      <c r="BR524" s="19"/>
      <c r="BS524" s="40"/>
      <c r="BT524" s="19"/>
      <c r="BU524" s="19"/>
      <c r="BV524" s="19"/>
      <c r="BW524" s="19"/>
      <c r="BX524" s="19"/>
      <c r="BY524" s="19"/>
      <c r="BZ524" s="19"/>
      <c r="CA524" s="19"/>
      <c r="CB524" s="40"/>
      <c r="CC524" s="19"/>
      <c r="CD524" s="19"/>
      <c r="CE524" s="19"/>
      <c r="CF524" s="19"/>
      <c r="CG524" s="19"/>
      <c r="CH524" s="19"/>
      <c r="CI524" s="19"/>
      <c r="CJ524" s="19"/>
      <c r="CK524" s="40"/>
      <c r="CL524" s="19"/>
      <c r="CM524" s="19"/>
      <c r="CN524" s="19"/>
      <c r="CO524" s="19"/>
      <c r="CP524" s="19"/>
      <c r="CQ524" s="19"/>
      <c r="CR524" s="19"/>
      <c r="CS524" s="19"/>
      <c r="CT524" s="40"/>
      <c r="CU524" s="19"/>
      <c r="CV524" s="19"/>
      <c r="CW524" s="19"/>
      <c r="CX524" s="19"/>
      <c r="CY524" s="19"/>
      <c r="CZ524" s="19"/>
      <c r="DA524" s="19"/>
      <c r="DB524" s="19"/>
      <c r="DC524" s="19"/>
      <c r="DD524" s="40"/>
      <c r="DE524" s="19"/>
      <c r="DF524" s="19"/>
      <c r="DG524" s="19"/>
      <c r="DH524" s="19"/>
      <c r="DI524" s="19">
        <v>2.5</v>
      </c>
      <c r="DJ524" s="19"/>
      <c r="DK524" s="19">
        <v>16</v>
      </c>
      <c r="DL524" s="19"/>
      <c r="DM524" s="40"/>
      <c r="DN524" s="19"/>
      <c r="DO524" s="19"/>
      <c r="DP524" s="19"/>
      <c r="DQ524" s="19"/>
      <c r="DR524" s="19">
        <v>10</v>
      </c>
      <c r="DS524" s="19"/>
      <c r="DT524" s="19">
        <v>16</v>
      </c>
      <c r="DU524" s="19"/>
      <c r="DV524" s="40"/>
      <c r="DW524" s="74">
        <f ca="1" t="shared" si="353"/>
        <v>1.53</v>
      </c>
      <c r="DX524" s="44">
        <f t="shared" si="354"/>
        <v>0</v>
      </c>
      <c r="DY524" s="44">
        <f ca="1" t="shared" si="355"/>
        <v>1.53</v>
      </c>
      <c r="DZ524" s="19">
        <f t="shared" si="356"/>
        <v>32</v>
      </c>
      <c r="EA524" s="19">
        <f t="shared" si="357"/>
        <v>12.5</v>
      </c>
      <c r="EB524" s="45">
        <f t="shared" si="358"/>
        <v>19.5</v>
      </c>
      <c r="EC524" s="46">
        <f t="shared" si="359"/>
        <v>0</v>
      </c>
      <c r="ED524" s="19">
        <f t="shared" si="360"/>
        <v>0</v>
      </c>
      <c r="EE524" s="19">
        <f t="shared" si="361"/>
        <v>0</v>
      </c>
      <c r="EF524" s="19">
        <f t="shared" si="362"/>
        <v>0</v>
      </c>
      <c r="EG524" s="19">
        <f t="shared" si="363"/>
        <v>0</v>
      </c>
    </row>
    <row r="525" customFormat="1" hidden="1" customHeight="1" spans="1:137">
      <c r="A525" s="32">
        <f t="shared" si="352"/>
        <v>523</v>
      </c>
      <c r="B525" s="31" t="s">
        <v>834</v>
      </c>
      <c r="C525" s="32" t="s">
        <v>52</v>
      </c>
      <c r="D525" s="33" t="s">
        <v>68</v>
      </c>
      <c r="E525" s="33" t="s">
        <v>54</v>
      </c>
      <c r="F525" s="33" t="s">
        <v>72</v>
      </c>
      <c r="G525" s="68">
        <v>45916</v>
      </c>
      <c r="H525" s="68">
        <v>45916</v>
      </c>
      <c r="I525" s="68">
        <v>45916</v>
      </c>
      <c r="J525" s="19"/>
      <c r="K525" s="19"/>
      <c r="L525" s="19"/>
      <c r="M525" s="73"/>
      <c r="N525" s="19"/>
      <c r="O525" s="38"/>
      <c r="P525" s="39"/>
      <c r="Q525" s="19"/>
      <c r="R525" s="19"/>
      <c r="S525" s="19"/>
      <c r="T525" s="19"/>
      <c r="U525" s="19"/>
      <c r="V525" s="19"/>
      <c r="W525" s="40"/>
      <c r="X525" s="19"/>
      <c r="Y525" s="39"/>
      <c r="Z525" s="19"/>
      <c r="AA525" s="19"/>
      <c r="AB525" s="19"/>
      <c r="AC525" s="19"/>
      <c r="AD525" s="19"/>
      <c r="AE525" s="19"/>
      <c r="AF525" s="40"/>
      <c r="AG525" s="41"/>
      <c r="AH525" s="41"/>
      <c r="AI525" s="41"/>
      <c r="AJ525" s="19"/>
      <c r="AK525" s="19"/>
      <c r="AL525" s="19"/>
      <c r="AM525" s="19"/>
      <c r="AN525" s="19"/>
      <c r="AO525" s="19"/>
      <c r="AP525" s="19"/>
      <c r="AQ525" s="19"/>
      <c r="AR525" s="40"/>
      <c r="AS525" s="19"/>
      <c r="AT525" s="19"/>
      <c r="AU525" s="19"/>
      <c r="AV525" s="19"/>
      <c r="AW525" s="19"/>
      <c r="AX525" s="19"/>
      <c r="AY525" s="19"/>
      <c r="AZ525" s="19"/>
      <c r="BA525" s="40"/>
      <c r="BB525" s="19"/>
      <c r="BC525" s="19"/>
      <c r="BD525" s="19"/>
      <c r="BE525" s="19"/>
      <c r="BF525" s="19"/>
      <c r="BG525" s="19"/>
      <c r="BH525" s="19"/>
      <c r="BI525" s="19"/>
      <c r="BJ525" s="40"/>
      <c r="BK525" s="19"/>
      <c r="BL525" s="19"/>
      <c r="BM525" s="19"/>
      <c r="BN525" s="19"/>
      <c r="BO525" s="19"/>
      <c r="BP525" s="19"/>
      <c r="BQ525" s="19"/>
      <c r="BR525" s="19"/>
      <c r="BS525" s="40"/>
      <c r="BT525" s="19"/>
      <c r="BU525" s="19"/>
      <c r="BV525" s="19"/>
      <c r="BW525" s="19"/>
      <c r="BX525" s="19"/>
      <c r="BY525" s="19"/>
      <c r="BZ525" s="19"/>
      <c r="CA525" s="19"/>
      <c r="CB525" s="40"/>
      <c r="CC525" s="19"/>
      <c r="CD525" s="19"/>
      <c r="CE525" s="19"/>
      <c r="CF525" s="19"/>
      <c r="CG525" s="19"/>
      <c r="CH525" s="19"/>
      <c r="CI525" s="19"/>
      <c r="CJ525" s="19"/>
      <c r="CK525" s="40"/>
      <c r="CL525" s="19"/>
      <c r="CM525" s="19"/>
      <c r="CN525" s="19"/>
      <c r="CO525" s="19"/>
      <c r="CP525" s="19"/>
      <c r="CQ525" s="19"/>
      <c r="CR525" s="19"/>
      <c r="CS525" s="19"/>
      <c r="CT525" s="40"/>
      <c r="CU525" s="19"/>
      <c r="CV525" s="19"/>
      <c r="CW525" s="19"/>
      <c r="CX525" s="19" t="s">
        <v>63</v>
      </c>
      <c r="CY525" s="19"/>
      <c r="CZ525" s="19"/>
      <c r="DA525" s="19"/>
      <c r="DB525" s="19"/>
      <c r="DC525" s="19"/>
      <c r="DD525" s="40"/>
      <c r="DE525" s="19"/>
      <c r="DF525" s="19"/>
      <c r="DG525" s="19"/>
      <c r="DH525" s="19"/>
      <c r="DI525" s="19"/>
      <c r="DJ525" s="19"/>
      <c r="DK525" s="19"/>
      <c r="DL525" s="19"/>
      <c r="DM525" s="40"/>
      <c r="DN525" s="19"/>
      <c r="DO525" s="19">
        <v>1</v>
      </c>
      <c r="DP525" s="19"/>
      <c r="DQ525" s="19"/>
      <c r="DR525" s="19"/>
      <c r="DS525" s="19">
        <v>15</v>
      </c>
      <c r="DT525" s="19"/>
      <c r="DU525" s="19"/>
      <c r="DV525" s="40"/>
      <c r="DW525" s="74">
        <f ca="1" t="shared" si="353"/>
        <v>1.52</v>
      </c>
      <c r="DX525" s="44">
        <f t="shared" si="354"/>
        <v>0</v>
      </c>
      <c r="DY525" s="44">
        <f ca="1" t="shared" si="355"/>
        <v>1.52</v>
      </c>
      <c r="DZ525" s="19">
        <f t="shared" si="356"/>
        <v>15</v>
      </c>
      <c r="EA525" s="19">
        <f t="shared" si="357"/>
        <v>0</v>
      </c>
      <c r="EB525" s="45">
        <f t="shared" si="358"/>
        <v>0</v>
      </c>
      <c r="EC525" s="46">
        <f t="shared" si="359"/>
        <v>15</v>
      </c>
      <c r="ED525" s="19">
        <f t="shared" si="360"/>
        <v>1</v>
      </c>
      <c r="EE525" s="19">
        <f t="shared" si="361"/>
        <v>1</v>
      </c>
      <c r="EF525" s="19">
        <f t="shared" si="362"/>
        <v>0</v>
      </c>
      <c r="EG525" s="19">
        <f t="shared" si="363"/>
        <v>0</v>
      </c>
    </row>
    <row r="526" customFormat="1" customHeight="1" spans="1:137">
      <c r="A526" s="32">
        <f t="shared" si="352"/>
        <v>524</v>
      </c>
      <c r="B526" s="31" t="s">
        <v>835</v>
      </c>
      <c r="C526" s="32" t="s">
        <v>286</v>
      </c>
      <c r="D526" s="33" t="s">
        <v>79</v>
      </c>
      <c r="E526" s="33" t="s">
        <v>542</v>
      </c>
      <c r="F526" s="33" t="s">
        <v>836</v>
      </c>
      <c r="G526" s="68">
        <v>45922</v>
      </c>
      <c r="H526" s="68">
        <v>45922</v>
      </c>
      <c r="I526" s="68">
        <v>45922</v>
      </c>
      <c r="J526" s="19"/>
      <c r="K526" s="19"/>
      <c r="L526" s="19"/>
      <c r="M526" s="73"/>
      <c r="N526" s="19"/>
      <c r="O526" s="38"/>
      <c r="P526" s="39"/>
      <c r="Q526" s="19"/>
      <c r="R526" s="19"/>
      <c r="S526" s="19"/>
      <c r="T526" s="19"/>
      <c r="U526" s="19"/>
      <c r="V526" s="19"/>
      <c r="W526" s="40"/>
      <c r="X526" s="19"/>
      <c r="Y526" s="39"/>
      <c r="Z526" s="19"/>
      <c r="AA526" s="19"/>
      <c r="AB526" s="19"/>
      <c r="AC526" s="19"/>
      <c r="AD526" s="19"/>
      <c r="AE526" s="19"/>
      <c r="AF526" s="40"/>
      <c r="AG526" s="41"/>
      <c r="AH526" s="41"/>
      <c r="AI526" s="41"/>
      <c r="AJ526" s="19"/>
      <c r="AK526" s="19"/>
      <c r="AL526" s="19"/>
      <c r="AM526" s="19"/>
      <c r="AN526" s="19"/>
      <c r="AO526" s="19"/>
      <c r="AP526" s="19"/>
      <c r="AQ526" s="19"/>
      <c r="AR526" s="40"/>
      <c r="AS526" s="19"/>
      <c r="AT526" s="19"/>
      <c r="AU526" s="19"/>
      <c r="AV526" s="19"/>
      <c r="AW526" s="19"/>
      <c r="AX526" s="19"/>
      <c r="AY526" s="19"/>
      <c r="AZ526" s="19"/>
      <c r="BA526" s="40"/>
      <c r="BB526" s="19"/>
      <c r="BC526" s="19"/>
      <c r="BD526" s="19"/>
      <c r="BE526" s="19"/>
      <c r="BF526" s="19"/>
      <c r="BG526" s="19"/>
      <c r="BH526" s="19"/>
      <c r="BI526" s="19"/>
      <c r="BJ526" s="40"/>
      <c r="BK526" s="19"/>
      <c r="BL526" s="19"/>
      <c r="BM526" s="19"/>
      <c r="BN526" s="19"/>
      <c r="BO526" s="19"/>
      <c r="BP526" s="19"/>
      <c r="BQ526" s="19"/>
      <c r="BR526" s="19"/>
      <c r="BS526" s="40"/>
      <c r="BT526" s="19"/>
      <c r="BU526" s="19"/>
      <c r="BV526" s="19"/>
      <c r="BW526" s="19"/>
      <c r="BX526" s="19"/>
      <c r="BY526" s="19"/>
      <c r="BZ526" s="19"/>
      <c r="CA526" s="19"/>
      <c r="CB526" s="40"/>
      <c r="CC526" s="19"/>
      <c r="CD526" s="19"/>
      <c r="CE526" s="19"/>
      <c r="CF526" s="19"/>
      <c r="CG526" s="19"/>
      <c r="CH526" s="19"/>
      <c r="CI526" s="19"/>
      <c r="CJ526" s="19"/>
      <c r="CK526" s="40"/>
      <c r="CL526" s="19"/>
      <c r="CM526" s="19"/>
      <c r="CN526" s="19"/>
      <c r="CO526" s="19"/>
      <c r="CP526" s="19"/>
      <c r="CQ526" s="19"/>
      <c r="CR526" s="19"/>
      <c r="CS526" s="19"/>
      <c r="CT526" s="40"/>
      <c r="CU526" s="19"/>
      <c r="CV526" s="19"/>
      <c r="CW526" s="19"/>
      <c r="CX526" s="19"/>
      <c r="CY526" s="19"/>
      <c r="CZ526" s="19"/>
      <c r="DA526" s="19"/>
      <c r="DB526" s="19"/>
      <c r="DC526" s="19"/>
      <c r="DD526" s="40"/>
      <c r="DE526" s="19">
        <v>0.5</v>
      </c>
      <c r="DF526" s="19">
        <v>3</v>
      </c>
      <c r="DG526" s="19"/>
      <c r="DH526" s="19"/>
      <c r="DI526" s="19"/>
      <c r="DJ526" s="19"/>
      <c r="DK526" s="19"/>
      <c r="DL526" s="19"/>
      <c r="DM526" s="40"/>
      <c r="DN526" s="19"/>
      <c r="DO526" s="19"/>
      <c r="DP526" s="19"/>
      <c r="DQ526" s="19"/>
      <c r="DR526" s="19"/>
      <c r="DS526" s="19"/>
      <c r="DT526" s="19"/>
      <c r="DU526" s="19"/>
      <c r="DV526" s="40"/>
      <c r="DW526" s="74">
        <f ca="1" t="shared" si="353"/>
        <v>1.44</v>
      </c>
      <c r="DX526" s="44">
        <f t="shared" si="354"/>
        <v>0.5</v>
      </c>
      <c r="DY526" s="44">
        <f ca="1" t="shared" si="355"/>
        <v>0.94</v>
      </c>
      <c r="DZ526" s="19">
        <f t="shared" si="356"/>
        <v>0</v>
      </c>
      <c r="EA526" s="19">
        <f t="shared" si="357"/>
        <v>0</v>
      </c>
      <c r="EB526" s="45">
        <f t="shared" si="358"/>
        <v>0</v>
      </c>
      <c r="EC526" s="46">
        <f t="shared" si="359"/>
        <v>0</v>
      </c>
      <c r="ED526" s="19">
        <f t="shared" si="360"/>
        <v>3</v>
      </c>
      <c r="EE526" s="19">
        <f t="shared" si="361"/>
        <v>0</v>
      </c>
      <c r="EF526" s="19">
        <f t="shared" si="362"/>
        <v>0</v>
      </c>
      <c r="EG526" s="19">
        <f t="shared" si="363"/>
        <v>0</v>
      </c>
    </row>
    <row r="527" customFormat="1" hidden="1" customHeight="1" spans="1:137">
      <c r="A527" s="32">
        <f t="shared" ref="A527:A574" si="364">ROW()-2</f>
        <v>525</v>
      </c>
      <c r="B527" s="31" t="s">
        <v>837</v>
      </c>
      <c r="C527" s="32" t="s">
        <v>52</v>
      </c>
      <c r="D527" s="33" t="s">
        <v>110</v>
      </c>
      <c r="E527" s="33" t="s">
        <v>115</v>
      </c>
      <c r="F527" s="33" t="s">
        <v>121</v>
      </c>
      <c r="G527" s="68">
        <v>45922</v>
      </c>
      <c r="H527" s="68">
        <v>45922</v>
      </c>
      <c r="I527" s="68">
        <v>45922</v>
      </c>
      <c r="J527" s="19"/>
      <c r="K527" s="19"/>
      <c r="L527" s="19"/>
      <c r="M527" s="73"/>
      <c r="N527" s="19"/>
      <c r="O527" s="38"/>
      <c r="P527" s="39"/>
      <c r="Q527" s="19"/>
      <c r="R527" s="19"/>
      <c r="S527" s="19"/>
      <c r="T527" s="19"/>
      <c r="U527" s="19"/>
      <c r="V527" s="19"/>
      <c r="W527" s="40"/>
      <c r="X527" s="19"/>
      <c r="Y527" s="39"/>
      <c r="Z527" s="19"/>
      <c r="AA527" s="19"/>
      <c r="AB527" s="19"/>
      <c r="AC527" s="19"/>
      <c r="AD527" s="19"/>
      <c r="AE527" s="19"/>
      <c r="AF527" s="40"/>
      <c r="AG527" s="41"/>
      <c r="AH527" s="41"/>
      <c r="AI527" s="41"/>
      <c r="AJ527" s="19"/>
      <c r="AK527" s="19"/>
      <c r="AL527" s="19"/>
      <c r="AM527" s="19"/>
      <c r="AN527" s="19"/>
      <c r="AO527" s="19"/>
      <c r="AP527" s="19"/>
      <c r="AQ527" s="19"/>
      <c r="AR527" s="40"/>
      <c r="AS527" s="19"/>
      <c r="AT527" s="19"/>
      <c r="AU527" s="19"/>
      <c r="AV527" s="19"/>
      <c r="AW527" s="19"/>
      <c r="AX527" s="19"/>
      <c r="AY527" s="19"/>
      <c r="AZ527" s="19"/>
      <c r="BA527" s="40"/>
      <c r="BB527" s="19"/>
      <c r="BC527" s="19"/>
      <c r="BD527" s="19"/>
      <c r="BE527" s="19"/>
      <c r="BF527" s="19"/>
      <c r="BG527" s="19"/>
      <c r="BH527" s="19"/>
      <c r="BI527" s="19"/>
      <c r="BJ527" s="40"/>
      <c r="BK527" s="19"/>
      <c r="BL527" s="19"/>
      <c r="BM527" s="19"/>
      <c r="BN527" s="19"/>
      <c r="BO527" s="19"/>
      <c r="BP527" s="19"/>
      <c r="BQ527" s="19"/>
      <c r="BR527" s="19"/>
      <c r="BS527" s="40"/>
      <c r="BT527" s="19"/>
      <c r="BU527" s="19"/>
      <c r="BV527" s="19"/>
      <c r="BW527" s="19"/>
      <c r="BX527" s="19"/>
      <c r="BY527" s="19"/>
      <c r="BZ527" s="19"/>
      <c r="CA527" s="19"/>
      <c r="CB527" s="40"/>
      <c r="CC527" s="19"/>
      <c r="CD527" s="19"/>
      <c r="CE527" s="19"/>
      <c r="CF527" s="19"/>
      <c r="CG527" s="19"/>
      <c r="CH527" s="19"/>
      <c r="CI527" s="19"/>
      <c r="CJ527" s="19"/>
      <c r="CK527" s="40"/>
      <c r="CL527" s="19"/>
      <c r="CM527" s="19"/>
      <c r="CN527" s="19"/>
      <c r="CO527" s="19"/>
      <c r="CP527" s="19"/>
      <c r="CQ527" s="19"/>
      <c r="CR527" s="19"/>
      <c r="CS527" s="19"/>
      <c r="CT527" s="40"/>
      <c r="CU527" s="19"/>
      <c r="CV527" s="19"/>
      <c r="CW527" s="19"/>
      <c r="CX527" s="19"/>
      <c r="CY527" s="19"/>
      <c r="CZ527" s="19"/>
      <c r="DA527" s="19"/>
      <c r="DB527" s="19"/>
      <c r="DC527" s="19"/>
      <c r="DD527" s="40"/>
      <c r="DE527" s="19"/>
      <c r="DF527" s="19">
        <v>8</v>
      </c>
      <c r="DG527" s="19"/>
      <c r="DH527" s="19"/>
      <c r="DI527" s="19"/>
      <c r="DJ527" s="19"/>
      <c r="DK527" s="19"/>
      <c r="DL527" s="19"/>
      <c r="DM527" s="40"/>
      <c r="DN527" s="19"/>
      <c r="DO527" s="19"/>
      <c r="DP527" s="19"/>
      <c r="DQ527" s="19"/>
      <c r="DR527" s="19"/>
      <c r="DS527" s="19"/>
      <c r="DT527" s="19"/>
      <c r="DU527" s="19"/>
      <c r="DV527" s="40"/>
      <c r="DW527" s="74">
        <f ca="1" t="shared" si="353"/>
        <v>1.44</v>
      </c>
      <c r="DX527" s="44">
        <f t="shared" si="354"/>
        <v>0</v>
      </c>
      <c r="DY527" s="44">
        <f ca="1" t="shared" si="355"/>
        <v>1.44</v>
      </c>
      <c r="DZ527" s="19">
        <f t="shared" si="356"/>
        <v>0</v>
      </c>
      <c r="EA527" s="19">
        <f t="shared" si="357"/>
        <v>0</v>
      </c>
      <c r="EB527" s="45">
        <f t="shared" si="358"/>
        <v>0</v>
      </c>
      <c r="EC527" s="46">
        <f t="shared" si="359"/>
        <v>0</v>
      </c>
      <c r="ED527" s="19">
        <f t="shared" si="360"/>
        <v>8</v>
      </c>
      <c r="EE527" s="19">
        <f t="shared" si="361"/>
        <v>0</v>
      </c>
      <c r="EF527" s="19">
        <f t="shared" si="362"/>
        <v>0</v>
      </c>
      <c r="EG527" s="19">
        <f t="shared" si="363"/>
        <v>0</v>
      </c>
    </row>
    <row r="528" customFormat="1" hidden="1" customHeight="1" spans="1:137">
      <c r="A528" s="32">
        <f t="shared" si="364"/>
        <v>526</v>
      </c>
      <c r="B528" s="31" t="s">
        <v>838</v>
      </c>
      <c r="C528" s="32" t="s">
        <v>404</v>
      </c>
      <c r="D528" s="33" t="s">
        <v>527</v>
      </c>
      <c r="E528" s="33" t="s">
        <v>742</v>
      </c>
      <c r="F528" s="33" t="s">
        <v>315</v>
      </c>
      <c r="G528" s="68">
        <v>45922</v>
      </c>
      <c r="H528" s="68">
        <v>45922</v>
      </c>
      <c r="I528" s="68">
        <v>45922</v>
      </c>
      <c r="J528" s="19"/>
      <c r="K528" s="19"/>
      <c r="L528" s="19"/>
      <c r="M528" s="73"/>
      <c r="N528" s="19"/>
      <c r="O528" s="38"/>
      <c r="P528" s="39"/>
      <c r="Q528" s="19"/>
      <c r="R528" s="19"/>
      <c r="S528" s="19"/>
      <c r="T528" s="19"/>
      <c r="U528" s="19"/>
      <c r="V528" s="19"/>
      <c r="W528" s="40"/>
      <c r="X528" s="19"/>
      <c r="Y528" s="39"/>
      <c r="Z528" s="19"/>
      <c r="AA528" s="19"/>
      <c r="AB528" s="19"/>
      <c r="AC528" s="19"/>
      <c r="AD528" s="19"/>
      <c r="AE528" s="19"/>
      <c r="AF528" s="40"/>
      <c r="AG528" s="41"/>
      <c r="AH528" s="41"/>
      <c r="AI528" s="41"/>
      <c r="AJ528" s="19"/>
      <c r="AK528" s="19"/>
      <c r="AL528" s="19"/>
      <c r="AM528" s="19"/>
      <c r="AN528" s="19"/>
      <c r="AO528" s="19"/>
      <c r="AP528" s="19"/>
      <c r="AQ528" s="19"/>
      <c r="AR528" s="40"/>
      <c r="AS528" s="19"/>
      <c r="AT528" s="19"/>
      <c r="AU528" s="19"/>
      <c r="AV528" s="19"/>
      <c r="AW528" s="19"/>
      <c r="AX528" s="19"/>
      <c r="AY528" s="19"/>
      <c r="AZ528" s="19"/>
      <c r="BA528" s="40"/>
      <c r="BB528" s="19"/>
      <c r="BC528" s="19"/>
      <c r="BD528" s="19"/>
      <c r="BE528" s="19"/>
      <c r="BF528" s="19"/>
      <c r="BG528" s="19"/>
      <c r="BH528" s="19"/>
      <c r="BI528" s="19"/>
      <c r="BJ528" s="40"/>
      <c r="BK528" s="19"/>
      <c r="BL528" s="19"/>
      <c r="BM528" s="19"/>
      <c r="BN528" s="19"/>
      <c r="BO528" s="19"/>
      <c r="BP528" s="19"/>
      <c r="BQ528" s="19"/>
      <c r="BR528" s="19"/>
      <c r="BS528" s="40"/>
      <c r="BT528" s="19"/>
      <c r="BU528" s="19"/>
      <c r="BV528" s="19"/>
      <c r="BW528" s="19"/>
      <c r="BX528" s="19"/>
      <c r="BY528" s="19"/>
      <c r="BZ528" s="19"/>
      <c r="CA528" s="19"/>
      <c r="CB528" s="40"/>
      <c r="CC528" s="19"/>
      <c r="CD528" s="19"/>
      <c r="CE528" s="19"/>
      <c r="CF528" s="19"/>
      <c r="CG528" s="19"/>
      <c r="CH528" s="19"/>
      <c r="CI528" s="19"/>
      <c r="CJ528" s="19"/>
      <c r="CK528" s="40"/>
      <c r="CL528" s="19"/>
      <c r="CM528" s="19">
        <v>2.5</v>
      </c>
      <c r="CN528" s="19"/>
      <c r="CO528" s="19"/>
      <c r="CP528" s="19"/>
      <c r="CQ528" s="19"/>
      <c r="CR528" s="19"/>
      <c r="CS528" s="19"/>
      <c r="CT528" s="40"/>
      <c r="CU528" s="19"/>
      <c r="CV528" s="19"/>
      <c r="CW528" s="19"/>
      <c r="CX528" s="19"/>
      <c r="CY528" s="19"/>
      <c r="CZ528" s="19"/>
      <c r="DA528" s="19"/>
      <c r="DB528" s="19"/>
      <c r="DC528" s="19"/>
      <c r="DD528" s="40"/>
      <c r="DE528" s="19"/>
      <c r="DF528" s="19"/>
      <c r="DG528" s="19">
        <v>1</v>
      </c>
      <c r="DH528" s="19"/>
      <c r="DI528" s="19"/>
      <c r="DJ528" s="19"/>
      <c r="DK528" s="19"/>
      <c r="DL528" s="19"/>
      <c r="DM528" s="40"/>
      <c r="DN528" s="19"/>
      <c r="DO528" s="19">
        <v>8</v>
      </c>
      <c r="DP528" s="19"/>
      <c r="DQ528" s="19"/>
      <c r="DR528" s="19">
        <v>8</v>
      </c>
      <c r="DS528" s="19"/>
      <c r="DT528" s="19">
        <v>8</v>
      </c>
      <c r="DU528" s="19"/>
      <c r="DV528" s="40"/>
      <c r="DW528" s="74">
        <f ca="1" t="shared" si="353"/>
        <v>1.44</v>
      </c>
      <c r="DX528" s="44">
        <f t="shared" si="354"/>
        <v>0</v>
      </c>
      <c r="DY528" s="44">
        <f ca="1" t="shared" si="355"/>
        <v>1.44</v>
      </c>
      <c r="DZ528" s="19">
        <f t="shared" si="356"/>
        <v>8</v>
      </c>
      <c r="EA528" s="19">
        <f t="shared" si="357"/>
        <v>8</v>
      </c>
      <c r="EB528" s="45">
        <f t="shared" si="358"/>
        <v>0</v>
      </c>
      <c r="EC528" s="46">
        <f t="shared" si="359"/>
        <v>0</v>
      </c>
      <c r="ED528" s="19">
        <f t="shared" si="360"/>
        <v>10.5</v>
      </c>
      <c r="EE528" s="19">
        <f t="shared" si="361"/>
        <v>1</v>
      </c>
      <c r="EF528" s="19">
        <f t="shared" si="362"/>
        <v>0</v>
      </c>
      <c r="EG528" s="19">
        <f t="shared" si="363"/>
        <v>0</v>
      </c>
    </row>
    <row r="529" customFormat="1" hidden="1" customHeight="1" spans="1:137">
      <c r="A529" s="32">
        <f t="shared" si="364"/>
        <v>527</v>
      </c>
      <c r="B529" s="31" t="s">
        <v>839</v>
      </c>
      <c r="C529" s="32" t="s">
        <v>52</v>
      </c>
      <c r="D529" s="33" t="s">
        <v>149</v>
      </c>
      <c r="E529" s="33" t="s">
        <v>150</v>
      </c>
      <c r="F529" s="33" t="s">
        <v>160</v>
      </c>
      <c r="G529" s="68">
        <v>45922</v>
      </c>
      <c r="H529" s="68">
        <v>45922</v>
      </c>
      <c r="I529" s="68">
        <v>45922</v>
      </c>
      <c r="J529" s="19"/>
      <c r="K529" s="19"/>
      <c r="L529" s="19"/>
      <c r="M529" s="73"/>
      <c r="N529" s="19"/>
      <c r="O529" s="38"/>
      <c r="P529" s="39"/>
      <c r="Q529" s="19"/>
      <c r="R529" s="19"/>
      <c r="S529" s="19"/>
      <c r="T529" s="19"/>
      <c r="U529" s="19"/>
      <c r="V529" s="19"/>
      <c r="W529" s="40"/>
      <c r="X529" s="19"/>
      <c r="Y529" s="39"/>
      <c r="Z529" s="19"/>
      <c r="AA529" s="19"/>
      <c r="AB529" s="19"/>
      <c r="AC529" s="19"/>
      <c r="AD529" s="19"/>
      <c r="AE529" s="19"/>
      <c r="AF529" s="40"/>
      <c r="AG529" s="41"/>
      <c r="AH529" s="41"/>
      <c r="AI529" s="41"/>
      <c r="AJ529" s="19"/>
      <c r="AK529" s="19"/>
      <c r="AL529" s="19"/>
      <c r="AM529" s="19"/>
      <c r="AN529" s="19"/>
      <c r="AO529" s="19"/>
      <c r="AP529" s="19"/>
      <c r="AQ529" s="19"/>
      <c r="AR529" s="40"/>
      <c r="AS529" s="19"/>
      <c r="AT529" s="19"/>
      <c r="AU529" s="19"/>
      <c r="AV529" s="19"/>
      <c r="AW529" s="19"/>
      <c r="AX529" s="19"/>
      <c r="AY529" s="19"/>
      <c r="AZ529" s="19"/>
      <c r="BA529" s="40"/>
      <c r="BB529" s="19"/>
      <c r="BC529" s="19"/>
      <c r="BD529" s="19"/>
      <c r="BE529" s="19"/>
      <c r="BF529" s="19"/>
      <c r="BG529" s="19"/>
      <c r="BH529" s="19"/>
      <c r="BI529" s="19"/>
      <c r="BJ529" s="40"/>
      <c r="BK529" s="19"/>
      <c r="BL529" s="19"/>
      <c r="BM529" s="19"/>
      <c r="BN529" s="19"/>
      <c r="BO529" s="19"/>
      <c r="BP529" s="19"/>
      <c r="BQ529" s="19"/>
      <c r="BR529" s="19"/>
      <c r="BS529" s="40"/>
      <c r="BT529" s="19"/>
      <c r="BU529" s="19"/>
      <c r="BV529" s="19"/>
      <c r="BW529" s="19"/>
      <c r="BX529" s="19"/>
      <c r="BY529" s="19"/>
      <c r="BZ529" s="19"/>
      <c r="CA529" s="19"/>
      <c r="CB529" s="40"/>
      <c r="CC529" s="19"/>
      <c r="CD529" s="19"/>
      <c r="CE529" s="19"/>
      <c r="CF529" s="19"/>
      <c r="CG529" s="19"/>
      <c r="CH529" s="19"/>
      <c r="CI529" s="19"/>
      <c r="CJ529" s="19"/>
      <c r="CK529" s="40"/>
      <c r="CL529" s="19"/>
      <c r="CM529" s="19"/>
      <c r="CN529" s="19"/>
      <c r="CO529" s="19"/>
      <c r="CP529" s="19"/>
      <c r="CQ529" s="19"/>
      <c r="CR529" s="19"/>
      <c r="CS529" s="19"/>
      <c r="CT529" s="40"/>
      <c r="CU529" s="19"/>
      <c r="CV529" s="19"/>
      <c r="CW529" s="19"/>
      <c r="CX529" s="19"/>
      <c r="CY529" s="19"/>
      <c r="CZ529" s="19"/>
      <c r="DA529" s="19"/>
      <c r="DB529" s="19"/>
      <c r="DC529" s="19"/>
      <c r="DD529" s="40"/>
      <c r="DE529" s="19"/>
      <c r="DF529" s="19"/>
      <c r="DG529" s="19"/>
      <c r="DH529" s="19"/>
      <c r="DI529" s="19"/>
      <c r="DJ529" s="19"/>
      <c r="DK529" s="19"/>
      <c r="DL529" s="19"/>
      <c r="DM529" s="40"/>
      <c r="DN529" s="19"/>
      <c r="DO529" s="19"/>
      <c r="DP529" s="19"/>
      <c r="DQ529" s="19"/>
      <c r="DR529" s="19"/>
      <c r="DS529" s="19"/>
      <c r="DT529" s="19"/>
      <c r="DU529" s="19"/>
      <c r="DV529" s="40"/>
      <c r="DW529" s="74">
        <f ca="1" t="shared" si="353"/>
        <v>1.44</v>
      </c>
      <c r="DX529" s="44">
        <f t="shared" si="354"/>
        <v>0</v>
      </c>
      <c r="DY529" s="44">
        <f ca="1" t="shared" si="355"/>
        <v>1.44</v>
      </c>
      <c r="DZ529" s="19">
        <f t="shared" si="356"/>
        <v>0</v>
      </c>
      <c r="EA529" s="19">
        <f t="shared" si="357"/>
        <v>0</v>
      </c>
      <c r="EB529" s="45">
        <f t="shared" si="358"/>
        <v>0</v>
      </c>
      <c r="EC529" s="46">
        <f t="shared" si="359"/>
        <v>0</v>
      </c>
      <c r="ED529" s="19">
        <f t="shared" si="360"/>
        <v>0</v>
      </c>
      <c r="EE529" s="19">
        <f t="shared" si="361"/>
        <v>0</v>
      </c>
      <c r="EF529" s="19">
        <f t="shared" si="362"/>
        <v>0</v>
      </c>
      <c r="EG529" s="19">
        <f t="shared" si="363"/>
        <v>0</v>
      </c>
    </row>
    <row r="530" customFormat="1" hidden="1" customHeight="1" spans="1:137">
      <c r="A530" s="32">
        <f t="shared" si="364"/>
        <v>528</v>
      </c>
      <c r="B530" s="31" t="s">
        <v>840</v>
      </c>
      <c r="C530" s="32" t="s">
        <v>52</v>
      </c>
      <c r="D530" s="33" t="s">
        <v>79</v>
      </c>
      <c r="E530" s="33" t="s">
        <v>85</v>
      </c>
      <c r="F530" s="33" t="s">
        <v>136</v>
      </c>
      <c r="G530" s="68">
        <v>45922</v>
      </c>
      <c r="H530" s="68">
        <v>45922</v>
      </c>
      <c r="I530" s="68">
        <v>45922</v>
      </c>
      <c r="J530" s="19"/>
      <c r="K530" s="19"/>
      <c r="L530" s="19"/>
      <c r="M530" s="73"/>
      <c r="N530" s="19"/>
      <c r="O530" s="38"/>
      <c r="P530" s="39"/>
      <c r="Q530" s="19"/>
      <c r="R530" s="19"/>
      <c r="S530" s="19"/>
      <c r="T530" s="19"/>
      <c r="U530" s="19"/>
      <c r="V530" s="19"/>
      <c r="W530" s="40"/>
      <c r="X530" s="19"/>
      <c r="Y530" s="39"/>
      <c r="Z530" s="19"/>
      <c r="AA530" s="19"/>
      <c r="AB530" s="19"/>
      <c r="AC530" s="19"/>
      <c r="AD530" s="19"/>
      <c r="AE530" s="19"/>
      <c r="AF530" s="40"/>
      <c r="AG530" s="41"/>
      <c r="AH530" s="41"/>
      <c r="AI530" s="41"/>
      <c r="AJ530" s="19"/>
      <c r="AK530" s="19"/>
      <c r="AL530" s="19"/>
      <c r="AM530" s="19"/>
      <c r="AN530" s="19"/>
      <c r="AO530" s="19"/>
      <c r="AP530" s="19"/>
      <c r="AQ530" s="19"/>
      <c r="AR530" s="40"/>
      <c r="AS530" s="19"/>
      <c r="AT530" s="19"/>
      <c r="AU530" s="19"/>
      <c r="AV530" s="19"/>
      <c r="AW530" s="19"/>
      <c r="AX530" s="19"/>
      <c r="AY530" s="19"/>
      <c r="AZ530" s="19"/>
      <c r="BA530" s="40"/>
      <c r="BB530" s="19"/>
      <c r="BC530" s="19"/>
      <c r="BD530" s="19"/>
      <c r="BE530" s="19"/>
      <c r="BF530" s="19"/>
      <c r="BG530" s="19"/>
      <c r="BH530" s="19"/>
      <c r="BI530" s="19"/>
      <c r="BJ530" s="40"/>
      <c r="BK530" s="19"/>
      <c r="BL530" s="19"/>
      <c r="BM530" s="19"/>
      <c r="BN530" s="19"/>
      <c r="BO530" s="19"/>
      <c r="BP530" s="19"/>
      <c r="BQ530" s="19"/>
      <c r="BR530" s="19"/>
      <c r="BS530" s="40"/>
      <c r="BT530" s="19"/>
      <c r="BU530" s="19"/>
      <c r="BV530" s="19"/>
      <c r="BW530" s="19"/>
      <c r="BX530" s="19"/>
      <c r="BY530" s="19"/>
      <c r="BZ530" s="19"/>
      <c r="CA530" s="19"/>
      <c r="CB530" s="40"/>
      <c r="CC530" s="19"/>
      <c r="CD530" s="19"/>
      <c r="CE530" s="19"/>
      <c r="CF530" s="19"/>
      <c r="CG530" s="19"/>
      <c r="CH530" s="19"/>
      <c r="CI530" s="19"/>
      <c r="CJ530" s="19"/>
      <c r="CK530" s="40"/>
      <c r="CL530" s="19"/>
      <c r="CM530" s="19"/>
      <c r="CN530" s="19"/>
      <c r="CO530" s="19"/>
      <c r="CP530" s="19"/>
      <c r="CQ530" s="19"/>
      <c r="CR530" s="19"/>
      <c r="CS530" s="19"/>
      <c r="CT530" s="40"/>
      <c r="CU530" s="19"/>
      <c r="CV530" s="19"/>
      <c r="CW530" s="19"/>
      <c r="CX530" s="19"/>
      <c r="CY530" s="19"/>
      <c r="CZ530" s="19"/>
      <c r="DA530" s="19"/>
      <c r="DB530" s="19"/>
      <c r="DC530" s="19"/>
      <c r="DD530" s="40"/>
      <c r="DE530" s="19"/>
      <c r="DF530" s="19"/>
      <c r="DG530" s="19"/>
      <c r="DH530" s="19"/>
      <c r="DI530" s="19"/>
      <c r="DJ530" s="19"/>
      <c r="DK530" s="19"/>
      <c r="DL530" s="19"/>
      <c r="DM530" s="40"/>
      <c r="DN530" s="19"/>
      <c r="DO530" s="19"/>
      <c r="DP530" s="19"/>
      <c r="DQ530" s="19"/>
      <c r="DR530" s="19"/>
      <c r="DS530" s="19"/>
      <c r="DT530" s="19"/>
      <c r="DU530" s="19"/>
      <c r="DV530" s="40"/>
      <c r="DW530" s="43">
        <v>0</v>
      </c>
      <c r="DX530" s="44">
        <f t="shared" si="354"/>
        <v>0</v>
      </c>
      <c r="DY530" s="44">
        <f t="shared" si="355"/>
        <v>0</v>
      </c>
      <c r="DZ530" s="19">
        <f t="shared" si="356"/>
        <v>0</v>
      </c>
      <c r="EA530" s="19">
        <f t="shared" si="357"/>
        <v>0</v>
      </c>
      <c r="EB530" s="45">
        <f t="shared" si="358"/>
        <v>0</v>
      </c>
      <c r="EC530" s="46">
        <f t="shared" si="359"/>
        <v>0</v>
      </c>
      <c r="ED530" s="19">
        <f t="shared" si="360"/>
        <v>0</v>
      </c>
      <c r="EE530" s="19">
        <f t="shared" si="361"/>
        <v>0</v>
      </c>
      <c r="EF530" s="19">
        <f t="shared" si="362"/>
        <v>0</v>
      </c>
      <c r="EG530" s="19">
        <f t="shared" si="363"/>
        <v>0</v>
      </c>
    </row>
    <row r="531" customFormat="1" hidden="1" customHeight="1" spans="1:137">
      <c r="A531" s="32">
        <f t="shared" si="364"/>
        <v>529</v>
      </c>
      <c r="B531" s="31" t="s">
        <v>841</v>
      </c>
      <c r="C531" s="32" t="s">
        <v>386</v>
      </c>
      <c r="D531" s="33" t="s">
        <v>387</v>
      </c>
      <c r="E531" s="33" t="s">
        <v>448</v>
      </c>
      <c r="F531" s="33" t="s">
        <v>315</v>
      </c>
      <c r="G531" s="68">
        <v>45922</v>
      </c>
      <c r="H531" s="68">
        <v>45922</v>
      </c>
      <c r="I531" s="68">
        <v>45922</v>
      </c>
      <c r="J531" s="19"/>
      <c r="K531" s="19"/>
      <c r="L531" s="19"/>
      <c r="M531" s="73"/>
      <c r="N531" s="19"/>
      <c r="O531" s="38"/>
      <c r="P531" s="39"/>
      <c r="Q531" s="19"/>
      <c r="R531" s="19"/>
      <c r="S531" s="19"/>
      <c r="T531" s="19"/>
      <c r="U531" s="19"/>
      <c r="V531" s="19"/>
      <c r="W531" s="40"/>
      <c r="X531" s="19"/>
      <c r="Y531" s="39"/>
      <c r="Z531" s="19"/>
      <c r="AA531" s="19"/>
      <c r="AB531" s="19"/>
      <c r="AC531" s="19"/>
      <c r="AD531" s="19"/>
      <c r="AE531" s="19"/>
      <c r="AF531" s="40"/>
      <c r="AG531" s="41"/>
      <c r="AH531" s="41"/>
      <c r="AI531" s="41"/>
      <c r="AJ531" s="19"/>
      <c r="AK531" s="19"/>
      <c r="AL531" s="19"/>
      <c r="AM531" s="19"/>
      <c r="AN531" s="19"/>
      <c r="AO531" s="19"/>
      <c r="AP531" s="19"/>
      <c r="AQ531" s="19"/>
      <c r="AR531" s="40"/>
      <c r="AS531" s="19"/>
      <c r="AT531" s="19"/>
      <c r="AU531" s="19"/>
      <c r="AV531" s="19"/>
      <c r="AW531" s="19"/>
      <c r="AX531" s="19"/>
      <c r="AY531" s="19"/>
      <c r="AZ531" s="19"/>
      <c r="BA531" s="40"/>
      <c r="BB531" s="19"/>
      <c r="BC531" s="19"/>
      <c r="BD531" s="19"/>
      <c r="BE531" s="19"/>
      <c r="BF531" s="19"/>
      <c r="BG531" s="19"/>
      <c r="BH531" s="19"/>
      <c r="BI531" s="19"/>
      <c r="BJ531" s="40"/>
      <c r="BK531" s="19"/>
      <c r="BL531" s="19"/>
      <c r="BM531" s="19"/>
      <c r="BN531" s="19"/>
      <c r="BO531" s="19"/>
      <c r="BP531" s="19"/>
      <c r="BQ531" s="19"/>
      <c r="BR531" s="19"/>
      <c r="BS531" s="40"/>
      <c r="BT531" s="19"/>
      <c r="BU531" s="19"/>
      <c r="BV531" s="19"/>
      <c r="BW531" s="19"/>
      <c r="BX531" s="19"/>
      <c r="BY531" s="19"/>
      <c r="BZ531" s="19"/>
      <c r="CA531" s="19"/>
      <c r="CB531" s="40"/>
      <c r="CC531" s="19"/>
      <c r="CD531" s="19"/>
      <c r="CE531" s="19"/>
      <c r="CF531" s="19"/>
      <c r="CG531" s="19"/>
      <c r="CH531" s="19"/>
      <c r="CI531" s="19"/>
      <c r="CJ531" s="19"/>
      <c r="CK531" s="40"/>
      <c r="CL531" s="19"/>
      <c r="CM531" s="19"/>
      <c r="CN531" s="19"/>
      <c r="CO531" s="19"/>
      <c r="CP531" s="19"/>
      <c r="CQ531" s="19"/>
      <c r="CR531" s="19"/>
      <c r="CS531" s="19"/>
      <c r="CT531" s="40"/>
      <c r="CU531" s="19"/>
      <c r="CV531" s="19"/>
      <c r="CW531" s="19"/>
      <c r="CX531" s="19"/>
      <c r="CY531" s="19"/>
      <c r="CZ531" s="19"/>
      <c r="DA531" s="19"/>
      <c r="DB531" s="19"/>
      <c r="DC531" s="19"/>
      <c r="DD531" s="40"/>
      <c r="DE531" s="19"/>
      <c r="DF531" s="19">
        <v>8</v>
      </c>
      <c r="DG531" s="19"/>
      <c r="DH531" s="19"/>
      <c r="DI531" s="19"/>
      <c r="DJ531" s="19"/>
      <c r="DK531" s="19"/>
      <c r="DL531" s="19"/>
      <c r="DM531" s="40"/>
      <c r="DN531" s="19"/>
      <c r="DO531" s="19">
        <v>8</v>
      </c>
      <c r="DP531" s="19"/>
      <c r="DQ531" s="19"/>
      <c r="DR531" s="19"/>
      <c r="DS531" s="19"/>
      <c r="DT531" s="19"/>
      <c r="DU531" s="19"/>
      <c r="DV531" s="40"/>
      <c r="DW531" s="74">
        <f ca="1">ROUND((TODAY()-I531)/365*5,2)</f>
        <v>1.44</v>
      </c>
      <c r="DX531" s="44">
        <f t="shared" ref="DX531:DX573" si="365">-AI531+AJ531+AS531+BB531+BK531+BT531+CC531+CL531+CV531+DE531+DN531</f>
        <v>0</v>
      </c>
      <c r="DY531" s="44">
        <f ca="1" t="shared" ref="DY531:DY573" si="366">DW531-DX531</f>
        <v>1.44</v>
      </c>
      <c r="DZ531" s="19">
        <f t="shared" ref="DZ531:DZ573" si="367">T531+U531+AC531+AD531+AO531+AP531+AX531+AY531++BG531+BH531+BP531+BQ531+BY531+BZ531+CH531+CI531+CQ531+CR531+DA531+DB531+DJ531+DK531+DS531+DT531</f>
        <v>0</v>
      </c>
      <c r="EA531" s="19">
        <f t="shared" ref="EA531:EA573" si="368">S531+AB531+AN531+AW531+BF531+BO531+BX531+CG531+CP531+CZ531+DI531+DR531</f>
        <v>0</v>
      </c>
      <c r="EB531" s="45">
        <f t="shared" ref="EB531:EB573" si="369">J531+U531-S531+AD531-AB531+AP531-AN531+AY531-AW531+BH531-BF531+BQ531-BO531+BZ531-BX531+CI531-CG531+CR531-CP531+DB531-CZ531+DK531-DI531+DT531-DR531-CU531</f>
        <v>0</v>
      </c>
      <c r="EC531" s="46">
        <f t="shared" ref="EC531:EC573" si="370">T531+AC531+AO531+BG531+BP531+BY531+CH531+CQ531+DA531+DA531+DJ531+DS531</f>
        <v>0</v>
      </c>
      <c r="ED531" s="19">
        <f t="shared" ref="ED531:ED573" si="371">O531+Y531+AK531+AT531+BC531+BL531+BU531+CD531+CM531+CW531+DF531+DO531</f>
        <v>16</v>
      </c>
      <c r="EE531" s="19">
        <f t="shared" ref="EE531:EE573" si="372">Q531+Z531+AL531+AU531+BD531+BM531+BV531+CE531+CN531+CX531+DG531+DP531</f>
        <v>0</v>
      </c>
      <c r="EF531" s="19">
        <f t="shared" ref="EF531:EF573" si="373">R531+AA531+AM531+AV531+BE531+BN531+BW531+CF531+CO531+CY531+DH531+DQ531</f>
        <v>0</v>
      </c>
      <c r="EG531" s="19">
        <f t="shared" ref="EG531:EG573" si="374">V531+AE531+AQ531+AZ531+BI531+BR531+CA531+CJ531+CS531+DC531+DL531+DU531</f>
        <v>0</v>
      </c>
    </row>
    <row r="532" customFormat="1" hidden="1" customHeight="1" spans="1:137">
      <c r="A532" s="32">
        <f t="shared" si="364"/>
        <v>530</v>
      </c>
      <c r="B532" s="31" t="s">
        <v>842</v>
      </c>
      <c r="C532" s="32" t="s">
        <v>404</v>
      </c>
      <c r="D532" s="33" t="s">
        <v>527</v>
      </c>
      <c r="E532" s="33" t="s">
        <v>54</v>
      </c>
      <c r="F532" s="33" t="s">
        <v>315</v>
      </c>
      <c r="G532" s="68">
        <v>45922</v>
      </c>
      <c r="H532" s="68">
        <v>45922</v>
      </c>
      <c r="I532" s="68">
        <v>45922</v>
      </c>
      <c r="J532" s="19"/>
      <c r="K532" s="19"/>
      <c r="L532" s="19"/>
      <c r="M532" s="73"/>
      <c r="N532" s="19"/>
      <c r="O532" s="38"/>
      <c r="P532" s="39"/>
      <c r="Q532" s="19"/>
      <c r="R532" s="19"/>
      <c r="S532" s="19"/>
      <c r="T532" s="19"/>
      <c r="U532" s="19"/>
      <c r="V532" s="19"/>
      <c r="W532" s="40"/>
      <c r="X532" s="19"/>
      <c r="Y532" s="39"/>
      <c r="Z532" s="19"/>
      <c r="AA532" s="19"/>
      <c r="AB532" s="19"/>
      <c r="AC532" s="19"/>
      <c r="AD532" s="19"/>
      <c r="AE532" s="19"/>
      <c r="AF532" s="40"/>
      <c r="AG532" s="41"/>
      <c r="AH532" s="41"/>
      <c r="AI532" s="41"/>
      <c r="AJ532" s="19"/>
      <c r="AK532" s="19"/>
      <c r="AL532" s="19"/>
      <c r="AM532" s="19"/>
      <c r="AN532" s="19"/>
      <c r="AO532" s="19"/>
      <c r="AP532" s="19"/>
      <c r="AQ532" s="19"/>
      <c r="AR532" s="40"/>
      <c r="AS532" s="19"/>
      <c r="AT532" s="19"/>
      <c r="AU532" s="19"/>
      <c r="AV532" s="19"/>
      <c r="AW532" s="19"/>
      <c r="AX532" s="19"/>
      <c r="AY532" s="19"/>
      <c r="AZ532" s="19"/>
      <c r="BA532" s="40"/>
      <c r="BB532" s="19"/>
      <c r="BC532" s="19"/>
      <c r="BD532" s="19"/>
      <c r="BE532" s="19"/>
      <c r="BF532" s="19"/>
      <c r="BG532" s="19"/>
      <c r="BH532" s="19"/>
      <c r="BI532" s="19"/>
      <c r="BJ532" s="40"/>
      <c r="BK532" s="19"/>
      <c r="BL532" s="19"/>
      <c r="BM532" s="19"/>
      <c r="BN532" s="19"/>
      <c r="BO532" s="19"/>
      <c r="BP532" s="19"/>
      <c r="BQ532" s="19"/>
      <c r="BR532" s="19"/>
      <c r="BS532" s="40"/>
      <c r="BT532" s="19"/>
      <c r="BU532" s="19"/>
      <c r="BV532" s="19"/>
      <c r="BW532" s="19"/>
      <c r="BX532" s="19"/>
      <c r="BY532" s="19"/>
      <c r="BZ532" s="19"/>
      <c r="CA532" s="19"/>
      <c r="CB532" s="40"/>
      <c r="CC532" s="19"/>
      <c r="CD532" s="19"/>
      <c r="CE532" s="19"/>
      <c r="CF532" s="19"/>
      <c r="CG532" s="19"/>
      <c r="CH532" s="19"/>
      <c r="CI532" s="19"/>
      <c r="CJ532" s="19"/>
      <c r="CK532" s="40"/>
      <c r="CL532" s="19"/>
      <c r="CM532" s="19">
        <v>8</v>
      </c>
      <c r="CN532" s="19"/>
      <c r="CO532" s="19"/>
      <c r="CP532" s="19"/>
      <c r="CQ532" s="19"/>
      <c r="CR532" s="19"/>
      <c r="CS532" s="19"/>
      <c r="CT532" s="40"/>
      <c r="CU532" s="19"/>
      <c r="CV532" s="19"/>
      <c r="CW532" s="19"/>
      <c r="CX532" s="19"/>
      <c r="CY532" s="19"/>
      <c r="CZ532" s="19"/>
      <c r="DA532" s="19"/>
      <c r="DB532" s="19"/>
      <c r="DC532" s="19"/>
      <c r="DD532" s="40"/>
      <c r="DE532" s="19"/>
      <c r="DF532" s="19">
        <v>4</v>
      </c>
      <c r="DG532" s="19"/>
      <c r="DH532" s="19"/>
      <c r="DI532" s="19">
        <v>12</v>
      </c>
      <c r="DJ532" s="19"/>
      <c r="DK532" s="19">
        <v>12</v>
      </c>
      <c r="DL532" s="19"/>
      <c r="DM532" s="40"/>
      <c r="DN532" s="19"/>
      <c r="DO532" s="19"/>
      <c r="DP532" s="19"/>
      <c r="DQ532" s="19"/>
      <c r="DR532" s="19">
        <v>8</v>
      </c>
      <c r="DS532" s="19"/>
      <c r="DT532" s="19">
        <v>11</v>
      </c>
      <c r="DU532" s="19"/>
      <c r="DV532" s="40"/>
      <c r="DW532" s="74">
        <f ca="1">ROUND((TODAY()-I532)/365*5,2)</f>
        <v>1.44</v>
      </c>
      <c r="DX532" s="44">
        <f t="shared" si="365"/>
        <v>0</v>
      </c>
      <c r="DY532" s="44">
        <f ca="1" t="shared" si="366"/>
        <v>1.44</v>
      </c>
      <c r="DZ532" s="19">
        <f t="shared" si="367"/>
        <v>23</v>
      </c>
      <c r="EA532" s="19">
        <f t="shared" si="368"/>
        <v>20</v>
      </c>
      <c r="EB532" s="45">
        <f t="shared" si="369"/>
        <v>3</v>
      </c>
      <c r="EC532" s="46">
        <f t="shared" si="370"/>
        <v>0</v>
      </c>
      <c r="ED532" s="19">
        <f t="shared" si="371"/>
        <v>12</v>
      </c>
      <c r="EE532" s="19">
        <f t="shared" si="372"/>
        <v>0</v>
      </c>
      <c r="EF532" s="19">
        <f t="shared" si="373"/>
        <v>0</v>
      </c>
      <c r="EG532" s="19">
        <f t="shared" si="374"/>
        <v>0</v>
      </c>
    </row>
    <row r="533" customFormat="1" hidden="1" customHeight="1" spans="1:137">
      <c r="A533" s="32">
        <f t="shared" si="364"/>
        <v>531</v>
      </c>
      <c r="B533" s="31" t="s">
        <v>843</v>
      </c>
      <c r="C533" s="32" t="s">
        <v>52</v>
      </c>
      <c r="D533" s="33" t="s">
        <v>149</v>
      </c>
      <c r="E533" s="33" t="s">
        <v>150</v>
      </c>
      <c r="F533" s="33" t="s">
        <v>128</v>
      </c>
      <c r="G533" s="68">
        <v>45939</v>
      </c>
      <c r="H533" s="68">
        <v>45939</v>
      </c>
      <c r="I533" s="68">
        <v>45939</v>
      </c>
      <c r="J533" s="19"/>
      <c r="K533" s="19"/>
      <c r="L533" s="19"/>
      <c r="M533" s="73"/>
      <c r="N533" s="19"/>
      <c r="O533" s="38"/>
      <c r="P533" s="39"/>
      <c r="Q533" s="19"/>
      <c r="R533" s="19"/>
      <c r="S533" s="19"/>
      <c r="T533" s="19"/>
      <c r="U533" s="19"/>
      <c r="V533" s="19"/>
      <c r="W533" s="40"/>
      <c r="X533" s="19"/>
      <c r="Y533" s="39"/>
      <c r="Z533" s="19"/>
      <c r="AA533" s="19"/>
      <c r="AB533" s="19"/>
      <c r="AC533" s="19"/>
      <c r="AD533" s="19"/>
      <c r="AE533" s="19"/>
      <c r="AF533" s="40"/>
      <c r="AG533" s="41"/>
      <c r="AH533" s="41"/>
      <c r="AI533" s="41"/>
      <c r="AJ533" s="19"/>
      <c r="AK533" s="19"/>
      <c r="AL533" s="19"/>
      <c r="AM533" s="19"/>
      <c r="AN533" s="19"/>
      <c r="AO533" s="19"/>
      <c r="AP533" s="19"/>
      <c r="AQ533" s="19"/>
      <c r="AR533" s="40"/>
      <c r="AS533" s="19"/>
      <c r="AT533" s="19"/>
      <c r="AU533" s="19"/>
      <c r="AV533" s="19"/>
      <c r="AW533" s="19"/>
      <c r="AX533" s="19"/>
      <c r="AY533" s="19"/>
      <c r="AZ533" s="19"/>
      <c r="BA533" s="40"/>
      <c r="BB533" s="19"/>
      <c r="BC533" s="19"/>
      <c r="BD533" s="19"/>
      <c r="BE533" s="19"/>
      <c r="BF533" s="19"/>
      <c r="BG533" s="19"/>
      <c r="BH533" s="19"/>
      <c r="BI533" s="19"/>
      <c r="BJ533" s="40"/>
      <c r="BK533" s="19"/>
      <c r="BL533" s="19"/>
      <c r="BM533" s="19"/>
      <c r="BN533" s="19"/>
      <c r="BO533" s="19"/>
      <c r="BP533" s="19"/>
      <c r="BQ533" s="19"/>
      <c r="BR533" s="19"/>
      <c r="BS533" s="40"/>
      <c r="BT533" s="19"/>
      <c r="BU533" s="19"/>
      <c r="BV533" s="19"/>
      <c r="BW533" s="19"/>
      <c r="BX533" s="19"/>
      <c r="BY533" s="19"/>
      <c r="BZ533" s="19"/>
      <c r="CA533" s="19"/>
      <c r="CB533" s="40"/>
      <c r="CC533" s="19"/>
      <c r="CD533" s="19"/>
      <c r="CE533" s="19"/>
      <c r="CF533" s="19"/>
      <c r="CG533" s="19"/>
      <c r="CH533" s="19"/>
      <c r="CI533" s="19"/>
      <c r="CJ533" s="19"/>
      <c r="CK533" s="40"/>
      <c r="CL533" s="19"/>
      <c r="CM533" s="19"/>
      <c r="CN533" s="19"/>
      <c r="CO533" s="19"/>
      <c r="CP533" s="19"/>
      <c r="CQ533" s="19"/>
      <c r="CR533" s="19"/>
      <c r="CS533" s="19"/>
      <c r="CT533" s="40"/>
      <c r="CU533" s="19"/>
      <c r="CV533" s="19"/>
      <c r="CW533" s="19"/>
      <c r="CX533" s="19"/>
      <c r="CY533" s="19"/>
      <c r="CZ533" s="19"/>
      <c r="DA533" s="19"/>
      <c r="DB533" s="19"/>
      <c r="DC533" s="19"/>
      <c r="DD533" s="40"/>
      <c r="DE533" s="19"/>
      <c r="DF533" s="19"/>
      <c r="DG533" s="19"/>
      <c r="DH533" s="19"/>
      <c r="DI533" s="19"/>
      <c r="DJ533" s="19"/>
      <c r="DK533" s="19"/>
      <c r="DL533" s="19"/>
      <c r="DM533" s="40"/>
      <c r="DN533" s="19"/>
      <c r="DO533" s="19"/>
      <c r="DP533" s="19"/>
      <c r="DQ533" s="19"/>
      <c r="DR533" s="19"/>
      <c r="DS533" s="19"/>
      <c r="DT533" s="19"/>
      <c r="DU533" s="19"/>
      <c r="DV533" s="40"/>
      <c r="DW533" s="74">
        <f ca="1">ROUND((TODAY()-I533)/365*5,2)</f>
        <v>1.21</v>
      </c>
      <c r="DX533" s="44">
        <f t="shared" si="365"/>
        <v>0</v>
      </c>
      <c r="DY533" s="44">
        <f ca="1" t="shared" si="366"/>
        <v>1.21</v>
      </c>
      <c r="DZ533" s="19">
        <f t="shared" si="367"/>
        <v>0</v>
      </c>
      <c r="EA533" s="19">
        <f t="shared" si="368"/>
        <v>0</v>
      </c>
      <c r="EB533" s="45">
        <f t="shared" si="369"/>
        <v>0</v>
      </c>
      <c r="EC533" s="46">
        <f t="shared" si="370"/>
        <v>0</v>
      </c>
      <c r="ED533" s="19">
        <f t="shared" si="371"/>
        <v>0</v>
      </c>
      <c r="EE533" s="19">
        <f t="shared" si="372"/>
        <v>0</v>
      </c>
      <c r="EF533" s="19">
        <f t="shared" si="373"/>
        <v>0</v>
      </c>
      <c r="EG533" s="19">
        <f t="shared" si="374"/>
        <v>0</v>
      </c>
    </row>
    <row r="534" customFormat="1" hidden="1" customHeight="1" spans="1:137">
      <c r="A534" s="32">
        <f t="shared" si="364"/>
        <v>532</v>
      </c>
      <c r="B534" s="31" t="s">
        <v>844</v>
      </c>
      <c r="C534" s="32" t="s">
        <v>592</v>
      </c>
      <c r="D534" s="33" t="s">
        <v>593</v>
      </c>
      <c r="E534" s="33" t="s">
        <v>594</v>
      </c>
      <c r="F534" s="33" t="s">
        <v>315</v>
      </c>
      <c r="G534" s="68">
        <v>45939</v>
      </c>
      <c r="H534" s="68">
        <v>45939</v>
      </c>
      <c r="I534" s="68">
        <v>45939</v>
      </c>
      <c r="J534" s="19"/>
      <c r="K534" s="19"/>
      <c r="L534" s="19"/>
      <c r="M534" s="73"/>
      <c r="N534" s="19"/>
      <c r="O534" s="38"/>
      <c r="P534" s="39"/>
      <c r="Q534" s="19"/>
      <c r="R534" s="19"/>
      <c r="S534" s="19"/>
      <c r="T534" s="19"/>
      <c r="U534" s="19"/>
      <c r="V534" s="19"/>
      <c r="W534" s="40"/>
      <c r="X534" s="19"/>
      <c r="Y534" s="39"/>
      <c r="Z534" s="19"/>
      <c r="AA534" s="19"/>
      <c r="AB534" s="19"/>
      <c r="AC534" s="19"/>
      <c r="AD534" s="19"/>
      <c r="AE534" s="19"/>
      <c r="AF534" s="40"/>
      <c r="AG534" s="41"/>
      <c r="AH534" s="41"/>
      <c r="AI534" s="41"/>
      <c r="AJ534" s="19"/>
      <c r="AK534" s="19"/>
      <c r="AL534" s="19"/>
      <c r="AM534" s="19"/>
      <c r="AN534" s="19"/>
      <c r="AO534" s="19"/>
      <c r="AP534" s="19"/>
      <c r="AQ534" s="19"/>
      <c r="AR534" s="40"/>
      <c r="AS534" s="19"/>
      <c r="AT534" s="19"/>
      <c r="AU534" s="19"/>
      <c r="AV534" s="19"/>
      <c r="AW534" s="19"/>
      <c r="AX534" s="19"/>
      <c r="AY534" s="19"/>
      <c r="AZ534" s="19"/>
      <c r="BA534" s="40"/>
      <c r="BB534" s="19"/>
      <c r="BC534" s="19"/>
      <c r="BD534" s="19"/>
      <c r="BE534" s="19"/>
      <c r="BF534" s="19"/>
      <c r="BG534" s="19"/>
      <c r="BH534" s="19"/>
      <c r="BI534" s="19"/>
      <c r="BJ534" s="40"/>
      <c r="BK534" s="19"/>
      <c r="BL534" s="19"/>
      <c r="BM534" s="19"/>
      <c r="BN534" s="19"/>
      <c r="BO534" s="19"/>
      <c r="BP534" s="19"/>
      <c r="BQ534" s="19"/>
      <c r="BR534" s="19"/>
      <c r="BS534" s="40"/>
      <c r="BT534" s="19"/>
      <c r="BU534" s="19"/>
      <c r="BV534" s="19"/>
      <c r="BW534" s="19"/>
      <c r="BX534" s="19"/>
      <c r="BY534" s="19"/>
      <c r="BZ534" s="19"/>
      <c r="CA534" s="19"/>
      <c r="CB534" s="40"/>
      <c r="CC534" s="19"/>
      <c r="CD534" s="19"/>
      <c r="CE534" s="19"/>
      <c r="CF534" s="19"/>
      <c r="CG534" s="19"/>
      <c r="CH534" s="19"/>
      <c r="CI534" s="19"/>
      <c r="CJ534" s="19"/>
      <c r="CK534" s="40"/>
      <c r="CL534" s="19"/>
      <c r="CM534" s="19"/>
      <c r="CN534" s="19"/>
      <c r="CO534" s="19"/>
      <c r="CP534" s="19"/>
      <c r="CQ534" s="19"/>
      <c r="CR534" s="19"/>
      <c r="CS534" s="19"/>
      <c r="CT534" s="40"/>
      <c r="CU534" s="19"/>
      <c r="CV534" s="19"/>
      <c r="CW534" s="19"/>
      <c r="CX534" s="19"/>
      <c r="CY534" s="19"/>
      <c r="CZ534" s="19"/>
      <c r="DA534" s="19"/>
      <c r="DB534" s="19"/>
      <c r="DC534" s="19"/>
      <c r="DD534" s="40"/>
      <c r="DE534" s="19"/>
      <c r="DF534" s="19">
        <v>5</v>
      </c>
      <c r="DG534" s="19"/>
      <c r="DH534" s="19"/>
      <c r="DI534" s="19"/>
      <c r="DJ534" s="19"/>
      <c r="DK534" s="19"/>
      <c r="DL534" s="19"/>
      <c r="DM534" s="40"/>
      <c r="DN534" s="19"/>
      <c r="DO534" s="19">
        <v>3</v>
      </c>
      <c r="DP534" s="19">
        <v>3</v>
      </c>
      <c r="DQ534" s="19"/>
      <c r="DR534" s="19"/>
      <c r="DS534" s="19"/>
      <c r="DT534" s="19"/>
      <c r="DU534" s="19"/>
      <c r="DV534" s="40"/>
      <c r="DW534" s="74">
        <f ca="1">ROUND((TODAY()-I534)/365*5,2)</f>
        <v>1.21</v>
      </c>
      <c r="DX534" s="44">
        <f t="shared" si="365"/>
        <v>0</v>
      </c>
      <c r="DY534" s="44">
        <f ca="1" t="shared" si="366"/>
        <v>1.21</v>
      </c>
      <c r="DZ534" s="19">
        <f t="shared" si="367"/>
        <v>0</v>
      </c>
      <c r="EA534" s="19">
        <f t="shared" si="368"/>
        <v>0</v>
      </c>
      <c r="EB534" s="45">
        <f t="shared" si="369"/>
        <v>0</v>
      </c>
      <c r="EC534" s="46">
        <f t="shared" si="370"/>
        <v>0</v>
      </c>
      <c r="ED534" s="19">
        <f t="shared" si="371"/>
        <v>8</v>
      </c>
      <c r="EE534" s="19">
        <f t="shared" si="372"/>
        <v>3</v>
      </c>
      <c r="EF534" s="19">
        <f t="shared" si="373"/>
        <v>0</v>
      </c>
      <c r="EG534" s="19">
        <f t="shared" si="374"/>
        <v>0</v>
      </c>
    </row>
    <row r="535" customFormat="1" customHeight="1" spans="1:137">
      <c r="A535" s="32">
        <f t="shared" si="364"/>
        <v>533</v>
      </c>
      <c r="B535" s="31" t="s">
        <v>845</v>
      </c>
      <c r="C535" s="32" t="s">
        <v>286</v>
      </c>
      <c r="D535" s="33" t="s">
        <v>312</v>
      </c>
      <c r="E535" s="33" t="s">
        <v>846</v>
      </c>
      <c r="F535" s="33" t="s">
        <v>315</v>
      </c>
      <c r="G535" s="68">
        <v>45939</v>
      </c>
      <c r="H535" s="68">
        <v>45939</v>
      </c>
      <c r="I535" s="68">
        <v>45939</v>
      </c>
      <c r="J535" s="19"/>
      <c r="K535" s="19"/>
      <c r="L535" s="19"/>
      <c r="M535" s="73"/>
      <c r="N535" s="19"/>
      <c r="O535" s="38"/>
      <c r="P535" s="39"/>
      <c r="Q535" s="19"/>
      <c r="R535" s="19"/>
      <c r="S535" s="19"/>
      <c r="T535" s="19"/>
      <c r="U535" s="19"/>
      <c r="V535" s="19"/>
      <c r="W535" s="40"/>
      <c r="X535" s="19"/>
      <c r="Y535" s="39"/>
      <c r="Z535" s="19"/>
      <c r="AA535" s="19"/>
      <c r="AB535" s="19"/>
      <c r="AC535" s="19"/>
      <c r="AD535" s="19"/>
      <c r="AE535" s="19"/>
      <c r="AF535" s="40"/>
      <c r="AG535" s="41"/>
      <c r="AH535" s="41"/>
      <c r="AI535" s="41"/>
      <c r="AJ535" s="19"/>
      <c r="AK535" s="19"/>
      <c r="AL535" s="19"/>
      <c r="AM535" s="19"/>
      <c r="AN535" s="19"/>
      <c r="AO535" s="19"/>
      <c r="AP535" s="19"/>
      <c r="AQ535" s="19"/>
      <c r="AR535" s="40"/>
      <c r="AS535" s="19"/>
      <c r="AT535" s="19"/>
      <c r="AU535" s="19"/>
      <c r="AV535" s="19"/>
      <c r="AW535" s="19"/>
      <c r="AX535" s="19"/>
      <c r="AY535" s="19"/>
      <c r="AZ535" s="19"/>
      <c r="BA535" s="40"/>
      <c r="BB535" s="19"/>
      <c r="BC535" s="19"/>
      <c r="BD535" s="19"/>
      <c r="BE535" s="19"/>
      <c r="BF535" s="19"/>
      <c r="BG535" s="19"/>
      <c r="BH535" s="19"/>
      <c r="BI535" s="19"/>
      <c r="BJ535" s="40"/>
      <c r="BK535" s="19"/>
      <c r="BL535" s="19"/>
      <c r="BM535" s="19"/>
      <c r="BN535" s="19"/>
      <c r="BO535" s="19"/>
      <c r="BP535" s="19"/>
      <c r="BQ535" s="19"/>
      <c r="BR535" s="19"/>
      <c r="BS535" s="40"/>
      <c r="BT535" s="19"/>
      <c r="BU535" s="19"/>
      <c r="BV535" s="19"/>
      <c r="BW535" s="19"/>
      <c r="BX535" s="19"/>
      <c r="BY535" s="19"/>
      <c r="BZ535" s="19"/>
      <c r="CA535" s="19"/>
      <c r="CB535" s="40"/>
      <c r="CC535" s="19"/>
      <c r="CD535" s="19"/>
      <c r="CE535" s="19"/>
      <c r="CF535" s="19"/>
      <c r="CG535" s="19"/>
      <c r="CH535" s="19"/>
      <c r="CI535" s="19"/>
      <c r="CJ535" s="19"/>
      <c r="CK535" s="40"/>
      <c r="CL535" s="19"/>
      <c r="CM535" s="19"/>
      <c r="CN535" s="19"/>
      <c r="CO535" s="19"/>
      <c r="CP535" s="19"/>
      <c r="CQ535" s="19"/>
      <c r="CR535" s="19"/>
      <c r="CS535" s="19"/>
      <c r="CT535" s="40"/>
      <c r="CU535" s="19"/>
      <c r="CV535" s="19"/>
      <c r="CW535" s="19"/>
      <c r="CX535" s="19"/>
      <c r="CY535" s="19"/>
      <c r="CZ535" s="19"/>
      <c r="DA535" s="19"/>
      <c r="DB535" s="19"/>
      <c r="DC535" s="19"/>
      <c r="DD535" s="40"/>
      <c r="DE535" s="19"/>
      <c r="DF535" s="19"/>
      <c r="DG535" s="19"/>
      <c r="DH535" s="19"/>
      <c r="DI535" s="19"/>
      <c r="DJ535" s="19"/>
      <c r="DK535" s="19"/>
      <c r="DL535" s="19"/>
      <c r="DM535" s="40"/>
      <c r="DN535" s="19"/>
      <c r="DO535" s="19"/>
      <c r="DP535" s="19"/>
      <c r="DQ535" s="19"/>
      <c r="DR535" s="19"/>
      <c r="DS535" s="19"/>
      <c r="DT535" s="19"/>
      <c r="DU535" s="19"/>
      <c r="DV535" s="40"/>
      <c r="DW535" s="74">
        <f ca="1">ROUND((TODAY()-I535)/365*5,2)</f>
        <v>1.21</v>
      </c>
      <c r="DX535" s="44">
        <f t="shared" si="365"/>
        <v>0</v>
      </c>
      <c r="DY535" s="44">
        <f ca="1" t="shared" si="366"/>
        <v>1.21</v>
      </c>
      <c r="DZ535" s="19">
        <f t="shared" si="367"/>
        <v>0</v>
      </c>
      <c r="EA535" s="19">
        <f t="shared" si="368"/>
        <v>0</v>
      </c>
      <c r="EB535" s="45">
        <f t="shared" si="369"/>
        <v>0</v>
      </c>
      <c r="EC535" s="46">
        <f t="shared" si="370"/>
        <v>0</v>
      </c>
      <c r="ED535" s="19">
        <f t="shared" si="371"/>
        <v>0</v>
      </c>
      <c r="EE535" s="19">
        <f t="shared" si="372"/>
        <v>0</v>
      </c>
      <c r="EF535" s="19">
        <f t="shared" si="373"/>
        <v>0</v>
      </c>
      <c r="EG535" s="19">
        <f t="shared" si="374"/>
        <v>0</v>
      </c>
    </row>
    <row r="536" customFormat="1" hidden="1" customHeight="1" spans="1:137">
      <c r="A536" s="32">
        <f t="shared" si="364"/>
        <v>534</v>
      </c>
      <c r="B536" s="31" t="s">
        <v>847</v>
      </c>
      <c r="C536" s="32" t="s">
        <v>52</v>
      </c>
      <c r="D536" s="33" t="s">
        <v>227</v>
      </c>
      <c r="E536" s="33" t="s">
        <v>54</v>
      </c>
      <c r="F536" s="33" t="s">
        <v>648</v>
      </c>
      <c r="G536" s="68">
        <v>45939</v>
      </c>
      <c r="H536" s="68">
        <v>45939</v>
      </c>
      <c r="I536" s="68">
        <v>45939</v>
      </c>
      <c r="J536" s="19"/>
      <c r="K536" s="19"/>
      <c r="L536" s="19"/>
      <c r="M536" s="73"/>
      <c r="N536" s="19"/>
      <c r="O536" s="38"/>
      <c r="P536" s="39"/>
      <c r="Q536" s="19"/>
      <c r="R536" s="19"/>
      <c r="S536" s="19"/>
      <c r="T536" s="19"/>
      <c r="U536" s="19"/>
      <c r="V536" s="19"/>
      <c r="W536" s="40"/>
      <c r="X536" s="19"/>
      <c r="Y536" s="39"/>
      <c r="Z536" s="19"/>
      <c r="AA536" s="19"/>
      <c r="AB536" s="19"/>
      <c r="AC536" s="19"/>
      <c r="AD536" s="19"/>
      <c r="AE536" s="19"/>
      <c r="AF536" s="40"/>
      <c r="AG536" s="41"/>
      <c r="AH536" s="41"/>
      <c r="AI536" s="41"/>
      <c r="AJ536" s="19"/>
      <c r="AK536" s="19"/>
      <c r="AL536" s="19"/>
      <c r="AM536" s="19"/>
      <c r="AN536" s="19"/>
      <c r="AO536" s="19"/>
      <c r="AP536" s="19"/>
      <c r="AQ536" s="19"/>
      <c r="AR536" s="40"/>
      <c r="AS536" s="19"/>
      <c r="AT536" s="19"/>
      <c r="AU536" s="19"/>
      <c r="AV536" s="19"/>
      <c r="AW536" s="19"/>
      <c r="AX536" s="19"/>
      <c r="AY536" s="19"/>
      <c r="AZ536" s="19"/>
      <c r="BA536" s="40"/>
      <c r="BB536" s="19"/>
      <c r="BC536" s="19"/>
      <c r="BD536" s="19"/>
      <c r="BE536" s="19"/>
      <c r="BF536" s="19"/>
      <c r="BG536" s="19"/>
      <c r="BH536" s="19"/>
      <c r="BI536" s="19"/>
      <c r="BJ536" s="40"/>
      <c r="BK536" s="19"/>
      <c r="BL536" s="19"/>
      <c r="BM536" s="19"/>
      <c r="BN536" s="19"/>
      <c r="BO536" s="19"/>
      <c r="BP536" s="19"/>
      <c r="BQ536" s="19"/>
      <c r="BR536" s="19"/>
      <c r="BS536" s="40"/>
      <c r="BT536" s="19"/>
      <c r="BU536" s="19"/>
      <c r="BV536" s="19"/>
      <c r="BW536" s="19"/>
      <c r="BX536" s="19"/>
      <c r="BY536" s="19"/>
      <c r="BZ536" s="19"/>
      <c r="CA536" s="19"/>
      <c r="CB536" s="40"/>
      <c r="CC536" s="19"/>
      <c r="CD536" s="19"/>
      <c r="CE536" s="19"/>
      <c r="CF536" s="19"/>
      <c r="CG536" s="19"/>
      <c r="CH536" s="19"/>
      <c r="CI536" s="19"/>
      <c r="CJ536" s="19"/>
      <c r="CK536" s="40"/>
      <c r="CL536" s="19"/>
      <c r="CM536" s="19"/>
      <c r="CN536" s="19"/>
      <c r="CO536" s="19"/>
      <c r="CP536" s="19"/>
      <c r="CQ536" s="19"/>
      <c r="CR536" s="19"/>
      <c r="CS536" s="19"/>
      <c r="CT536" s="40"/>
      <c r="CU536" s="19"/>
      <c r="CV536" s="19"/>
      <c r="CW536" s="19"/>
      <c r="CX536" s="19"/>
      <c r="CY536" s="19"/>
      <c r="CZ536" s="19"/>
      <c r="DA536" s="19" t="s">
        <v>66</v>
      </c>
      <c r="DB536" s="19"/>
      <c r="DC536" s="19"/>
      <c r="DD536" s="40"/>
      <c r="DE536" s="19"/>
      <c r="DF536" s="19"/>
      <c r="DG536" s="19"/>
      <c r="DH536" s="19"/>
      <c r="DI536" s="19"/>
      <c r="DJ536" s="19"/>
      <c r="DK536" s="19">
        <v>16</v>
      </c>
      <c r="DL536" s="19"/>
      <c r="DM536" s="40"/>
      <c r="DN536" s="19"/>
      <c r="DO536" s="19"/>
      <c r="DP536" s="19"/>
      <c r="DQ536" s="19"/>
      <c r="DR536" s="19"/>
      <c r="DS536" s="19"/>
      <c r="DT536" s="19">
        <v>7.5</v>
      </c>
      <c r="DU536" s="19"/>
      <c r="DV536" s="40"/>
      <c r="DW536" s="43">
        <v>0</v>
      </c>
      <c r="DX536" s="44">
        <f t="shared" si="365"/>
        <v>0</v>
      </c>
      <c r="DY536" s="44">
        <f t="shared" si="366"/>
        <v>0</v>
      </c>
      <c r="DZ536" s="19">
        <f t="shared" si="367"/>
        <v>26</v>
      </c>
      <c r="EA536" s="19">
        <f t="shared" si="368"/>
        <v>0</v>
      </c>
      <c r="EB536" s="45">
        <f t="shared" si="369"/>
        <v>23.5</v>
      </c>
      <c r="EC536" s="46">
        <f t="shared" si="370"/>
        <v>5</v>
      </c>
      <c r="ED536" s="19">
        <f t="shared" si="371"/>
        <v>0</v>
      </c>
      <c r="EE536" s="19">
        <f t="shared" si="372"/>
        <v>0</v>
      </c>
      <c r="EF536" s="19">
        <f t="shared" si="373"/>
        <v>0</v>
      </c>
      <c r="EG536" s="19">
        <f t="shared" si="374"/>
        <v>0</v>
      </c>
    </row>
    <row r="537" customFormat="1" hidden="1" customHeight="1" spans="1:137">
      <c r="A537" s="32">
        <f t="shared" si="364"/>
        <v>535</v>
      </c>
      <c r="B537" s="31" t="s">
        <v>848</v>
      </c>
      <c r="C537" s="32" t="s">
        <v>52</v>
      </c>
      <c r="D537" s="33" t="s">
        <v>149</v>
      </c>
      <c r="E537" s="33" t="s">
        <v>679</v>
      </c>
      <c r="F537" s="33" t="s">
        <v>134</v>
      </c>
      <c r="G537" s="68">
        <v>45939</v>
      </c>
      <c r="H537" s="68">
        <v>45939</v>
      </c>
      <c r="I537" s="68">
        <v>45939</v>
      </c>
      <c r="J537" s="19"/>
      <c r="K537" s="19"/>
      <c r="L537" s="19"/>
      <c r="M537" s="73"/>
      <c r="N537" s="19"/>
      <c r="O537" s="38"/>
      <c r="P537" s="39"/>
      <c r="Q537" s="19"/>
      <c r="R537" s="19"/>
      <c r="S537" s="19"/>
      <c r="T537" s="19"/>
      <c r="U537" s="19"/>
      <c r="V537" s="19"/>
      <c r="W537" s="40"/>
      <c r="X537" s="19"/>
      <c r="Y537" s="39"/>
      <c r="Z537" s="19"/>
      <c r="AA537" s="19"/>
      <c r="AB537" s="19"/>
      <c r="AC537" s="19"/>
      <c r="AD537" s="19"/>
      <c r="AE537" s="19"/>
      <c r="AF537" s="40"/>
      <c r="AG537" s="41"/>
      <c r="AH537" s="41"/>
      <c r="AI537" s="41"/>
      <c r="AJ537" s="19"/>
      <c r="AK537" s="19"/>
      <c r="AL537" s="19"/>
      <c r="AM537" s="19"/>
      <c r="AN537" s="19"/>
      <c r="AO537" s="19"/>
      <c r="AP537" s="19"/>
      <c r="AQ537" s="19"/>
      <c r="AR537" s="40"/>
      <c r="AS537" s="19"/>
      <c r="AT537" s="19"/>
      <c r="AU537" s="19"/>
      <c r="AV537" s="19"/>
      <c r="AW537" s="19"/>
      <c r="AX537" s="19"/>
      <c r="AY537" s="19"/>
      <c r="AZ537" s="19"/>
      <c r="BA537" s="40"/>
      <c r="BB537" s="19"/>
      <c r="BC537" s="19"/>
      <c r="BD537" s="19"/>
      <c r="BE537" s="19"/>
      <c r="BF537" s="19"/>
      <c r="BG537" s="19"/>
      <c r="BH537" s="19"/>
      <c r="BI537" s="19"/>
      <c r="BJ537" s="40"/>
      <c r="BK537" s="19"/>
      <c r="BL537" s="19"/>
      <c r="BM537" s="19"/>
      <c r="BN537" s="19"/>
      <c r="BO537" s="19"/>
      <c r="BP537" s="19"/>
      <c r="BQ537" s="19"/>
      <c r="BR537" s="19"/>
      <c r="BS537" s="40"/>
      <c r="BT537" s="19"/>
      <c r="BU537" s="19"/>
      <c r="BV537" s="19"/>
      <c r="BW537" s="19"/>
      <c r="BX537" s="19"/>
      <c r="BY537" s="19"/>
      <c r="BZ537" s="19"/>
      <c r="CA537" s="19"/>
      <c r="CB537" s="40"/>
      <c r="CC537" s="19"/>
      <c r="CD537" s="19"/>
      <c r="CE537" s="19"/>
      <c r="CF537" s="19"/>
      <c r="CG537" s="19"/>
      <c r="CH537" s="19"/>
      <c r="CI537" s="19"/>
      <c r="CJ537" s="19"/>
      <c r="CK537" s="40"/>
      <c r="CL537" s="19"/>
      <c r="CM537" s="19"/>
      <c r="CN537" s="19"/>
      <c r="CO537" s="19"/>
      <c r="CP537" s="19"/>
      <c r="CQ537" s="19"/>
      <c r="CR537" s="19"/>
      <c r="CS537" s="19"/>
      <c r="CT537" s="40"/>
      <c r="CU537" s="19"/>
      <c r="CV537" s="19"/>
      <c r="CW537" s="19"/>
      <c r="CX537" s="19"/>
      <c r="CY537" s="19"/>
      <c r="CZ537" s="19"/>
      <c r="DA537" s="19"/>
      <c r="DB537" s="19"/>
      <c r="DC537" s="19"/>
      <c r="DD537" s="40"/>
      <c r="DE537" s="19"/>
      <c r="DF537" s="19"/>
      <c r="DG537" s="19"/>
      <c r="DH537" s="19"/>
      <c r="DI537" s="19"/>
      <c r="DJ537" s="19"/>
      <c r="DK537" s="19"/>
      <c r="DL537" s="19"/>
      <c r="DM537" s="40"/>
      <c r="DN537" s="19"/>
      <c r="DO537" s="19"/>
      <c r="DP537" s="19">
        <v>1</v>
      </c>
      <c r="DQ537" s="19"/>
      <c r="DR537" s="19"/>
      <c r="DS537" s="19"/>
      <c r="DT537" s="19"/>
      <c r="DU537" s="19"/>
      <c r="DV537" s="40"/>
      <c r="DW537" s="74">
        <f ca="1" t="shared" ref="DW537:DW549" si="375">ROUND((TODAY()-I537)/365*5,2)</f>
        <v>1.21</v>
      </c>
      <c r="DX537" s="44">
        <f t="shared" si="365"/>
        <v>0</v>
      </c>
      <c r="DY537" s="44">
        <f ca="1" t="shared" si="366"/>
        <v>1.21</v>
      </c>
      <c r="DZ537" s="19">
        <f t="shared" si="367"/>
        <v>0</v>
      </c>
      <c r="EA537" s="19">
        <f t="shared" si="368"/>
        <v>0</v>
      </c>
      <c r="EB537" s="45">
        <f t="shared" si="369"/>
        <v>0</v>
      </c>
      <c r="EC537" s="46">
        <f t="shared" si="370"/>
        <v>0</v>
      </c>
      <c r="ED537" s="19">
        <f t="shared" si="371"/>
        <v>0</v>
      </c>
      <c r="EE537" s="19">
        <f t="shared" si="372"/>
        <v>1</v>
      </c>
      <c r="EF537" s="19">
        <f t="shared" si="373"/>
        <v>0</v>
      </c>
      <c r="EG537" s="19">
        <f t="shared" si="374"/>
        <v>0</v>
      </c>
    </row>
    <row r="538" customFormat="1" customHeight="1" spans="1:137">
      <c r="A538" s="32">
        <f t="shared" si="364"/>
        <v>536</v>
      </c>
      <c r="B538" s="31" t="s">
        <v>849</v>
      </c>
      <c r="C538" s="32" t="s">
        <v>286</v>
      </c>
      <c r="D538" s="33" t="s">
        <v>312</v>
      </c>
      <c r="E538" s="33" t="s">
        <v>846</v>
      </c>
      <c r="F538" s="33" t="s">
        <v>315</v>
      </c>
      <c r="G538" s="68">
        <v>45939</v>
      </c>
      <c r="H538" s="68">
        <v>45939</v>
      </c>
      <c r="I538" s="68">
        <v>45939</v>
      </c>
      <c r="J538" s="19"/>
      <c r="K538" s="19"/>
      <c r="L538" s="19"/>
      <c r="M538" s="73"/>
      <c r="N538" s="19"/>
      <c r="O538" s="38"/>
      <c r="P538" s="39"/>
      <c r="Q538" s="19"/>
      <c r="R538" s="19"/>
      <c r="S538" s="19"/>
      <c r="T538" s="19"/>
      <c r="U538" s="19"/>
      <c r="V538" s="19"/>
      <c r="W538" s="40"/>
      <c r="X538" s="19"/>
      <c r="Y538" s="39"/>
      <c r="Z538" s="19"/>
      <c r="AA538" s="19"/>
      <c r="AB538" s="19"/>
      <c r="AC538" s="19"/>
      <c r="AD538" s="19"/>
      <c r="AE538" s="19"/>
      <c r="AF538" s="40"/>
      <c r="AG538" s="41"/>
      <c r="AH538" s="41"/>
      <c r="AI538" s="41"/>
      <c r="AJ538" s="19"/>
      <c r="AK538" s="19"/>
      <c r="AL538" s="19"/>
      <c r="AM538" s="19"/>
      <c r="AN538" s="19"/>
      <c r="AO538" s="19"/>
      <c r="AP538" s="19"/>
      <c r="AQ538" s="19"/>
      <c r="AR538" s="40"/>
      <c r="AS538" s="19"/>
      <c r="AT538" s="19"/>
      <c r="AU538" s="19"/>
      <c r="AV538" s="19"/>
      <c r="AW538" s="19"/>
      <c r="AX538" s="19"/>
      <c r="AY538" s="19"/>
      <c r="AZ538" s="19"/>
      <c r="BA538" s="40"/>
      <c r="BB538" s="19"/>
      <c r="BC538" s="19"/>
      <c r="BD538" s="19"/>
      <c r="BE538" s="19"/>
      <c r="BF538" s="19"/>
      <c r="BG538" s="19"/>
      <c r="BH538" s="19"/>
      <c r="BI538" s="19"/>
      <c r="BJ538" s="40"/>
      <c r="BK538" s="19"/>
      <c r="BL538" s="19"/>
      <c r="BM538" s="19"/>
      <c r="BN538" s="19"/>
      <c r="BO538" s="19"/>
      <c r="BP538" s="19"/>
      <c r="BQ538" s="19"/>
      <c r="BR538" s="19"/>
      <c r="BS538" s="40"/>
      <c r="BT538" s="19"/>
      <c r="BU538" s="19"/>
      <c r="BV538" s="19"/>
      <c r="BW538" s="19"/>
      <c r="BX538" s="19"/>
      <c r="BY538" s="19"/>
      <c r="BZ538" s="19"/>
      <c r="CA538" s="19"/>
      <c r="CB538" s="40"/>
      <c r="CC538" s="19"/>
      <c r="CD538" s="19"/>
      <c r="CE538" s="19"/>
      <c r="CF538" s="19"/>
      <c r="CG538" s="19"/>
      <c r="CH538" s="19"/>
      <c r="CI538" s="19"/>
      <c r="CJ538" s="19"/>
      <c r="CK538" s="40"/>
      <c r="CL538" s="19"/>
      <c r="CM538" s="19"/>
      <c r="CN538" s="19"/>
      <c r="CO538" s="19"/>
      <c r="CP538" s="19"/>
      <c r="CQ538" s="19"/>
      <c r="CR538" s="19"/>
      <c r="CS538" s="19"/>
      <c r="CT538" s="40"/>
      <c r="CU538" s="19"/>
      <c r="CV538" s="19"/>
      <c r="CW538" s="19"/>
      <c r="CX538" s="19"/>
      <c r="CY538" s="19"/>
      <c r="CZ538" s="19"/>
      <c r="DA538" s="19"/>
      <c r="DB538" s="19"/>
      <c r="DC538" s="19"/>
      <c r="DD538" s="40"/>
      <c r="DE538" s="19"/>
      <c r="DF538" s="19"/>
      <c r="DG538" s="19"/>
      <c r="DH538" s="19"/>
      <c r="DI538" s="19"/>
      <c r="DJ538" s="19"/>
      <c r="DK538" s="19"/>
      <c r="DL538" s="19"/>
      <c r="DM538" s="40"/>
      <c r="DN538" s="19"/>
      <c r="DO538" s="19"/>
      <c r="DP538" s="19"/>
      <c r="DQ538" s="19"/>
      <c r="DR538" s="19"/>
      <c r="DS538" s="19"/>
      <c r="DT538" s="19"/>
      <c r="DU538" s="19"/>
      <c r="DV538" s="40"/>
      <c r="DW538" s="74">
        <f ca="1" t="shared" si="375"/>
        <v>1.21</v>
      </c>
      <c r="DX538" s="44">
        <f t="shared" si="365"/>
        <v>0</v>
      </c>
      <c r="DY538" s="44">
        <f ca="1" t="shared" si="366"/>
        <v>1.21</v>
      </c>
      <c r="DZ538" s="19">
        <f t="shared" si="367"/>
        <v>0</v>
      </c>
      <c r="EA538" s="19">
        <f t="shared" si="368"/>
        <v>0</v>
      </c>
      <c r="EB538" s="45">
        <f t="shared" si="369"/>
        <v>0</v>
      </c>
      <c r="EC538" s="46">
        <f t="shared" si="370"/>
        <v>0</v>
      </c>
      <c r="ED538" s="19">
        <f t="shared" si="371"/>
        <v>0</v>
      </c>
      <c r="EE538" s="19">
        <f t="shared" si="372"/>
        <v>0</v>
      </c>
      <c r="EF538" s="19">
        <f t="shared" si="373"/>
        <v>0</v>
      </c>
      <c r="EG538" s="19">
        <f t="shared" si="374"/>
        <v>0</v>
      </c>
    </row>
    <row r="539" customFormat="1" hidden="1" customHeight="1" spans="1:137">
      <c r="A539" s="32">
        <f t="shared" si="364"/>
        <v>537</v>
      </c>
      <c r="B539" s="31" t="s">
        <v>850</v>
      </c>
      <c r="C539" s="32" t="s">
        <v>592</v>
      </c>
      <c r="D539" s="33" t="s">
        <v>593</v>
      </c>
      <c r="E539" s="33" t="s">
        <v>594</v>
      </c>
      <c r="F539" s="33" t="s">
        <v>315</v>
      </c>
      <c r="G539" s="68">
        <v>45939</v>
      </c>
      <c r="H539" s="68">
        <v>45939</v>
      </c>
      <c r="I539" s="68">
        <v>45939</v>
      </c>
      <c r="J539" s="19"/>
      <c r="K539" s="19"/>
      <c r="L539" s="19"/>
      <c r="M539" s="73"/>
      <c r="N539" s="19"/>
      <c r="O539" s="38"/>
      <c r="P539" s="39"/>
      <c r="Q539" s="19"/>
      <c r="R539" s="19"/>
      <c r="S539" s="19"/>
      <c r="T539" s="19"/>
      <c r="U539" s="19"/>
      <c r="V539" s="19"/>
      <c r="W539" s="40"/>
      <c r="X539" s="19"/>
      <c r="Y539" s="39"/>
      <c r="Z539" s="19"/>
      <c r="AA539" s="19"/>
      <c r="AB539" s="19"/>
      <c r="AC539" s="19"/>
      <c r="AD539" s="19"/>
      <c r="AE539" s="19"/>
      <c r="AF539" s="40"/>
      <c r="AG539" s="41"/>
      <c r="AH539" s="41"/>
      <c r="AI539" s="41"/>
      <c r="AJ539" s="19"/>
      <c r="AK539" s="19"/>
      <c r="AL539" s="19"/>
      <c r="AM539" s="19"/>
      <c r="AN539" s="19"/>
      <c r="AO539" s="19"/>
      <c r="AP539" s="19"/>
      <c r="AQ539" s="19"/>
      <c r="AR539" s="40"/>
      <c r="AS539" s="19"/>
      <c r="AT539" s="19"/>
      <c r="AU539" s="19"/>
      <c r="AV539" s="19"/>
      <c r="AW539" s="19"/>
      <c r="AX539" s="19"/>
      <c r="AY539" s="19"/>
      <c r="AZ539" s="19"/>
      <c r="BA539" s="40"/>
      <c r="BB539" s="19"/>
      <c r="BC539" s="19"/>
      <c r="BD539" s="19"/>
      <c r="BE539" s="19"/>
      <c r="BF539" s="19"/>
      <c r="BG539" s="19"/>
      <c r="BH539" s="19"/>
      <c r="BI539" s="19"/>
      <c r="BJ539" s="40"/>
      <c r="BK539" s="19"/>
      <c r="BL539" s="19"/>
      <c r="BM539" s="19"/>
      <c r="BN539" s="19"/>
      <c r="BO539" s="19"/>
      <c r="BP539" s="19"/>
      <c r="BQ539" s="19"/>
      <c r="BR539" s="19"/>
      <c r="BS539" s="40"/>
      <c r="BT539" s="19"/>
      <c r="BU539" s="19"/>
      <c r="BV539" s="19"/>
      <c r="BW539" s="19"/>
      <c r="BX539" s="19"/>
      <c r="BY539" s="19"/>
      <c r="BZ539" s="19"/>
      <c r="CA539" s="19"/>
      <c r="CB539" s="40"/>
      <c r="CC539" s="19"/>
      <c r="CD539" s="19"/>
      <c r="CE539" s="19"/>
      <c r="CF539" s="19"/>
      <c r="CG539" s="19"/>
      <c r="CH539" s="19"/>
      <c r="CI539" s="19"/>
      <c r="CJ539" s="19"/>
      <c r="CK539" s="40"/>
      <c r="CL539" s="19"/>
      <c r="CM539" s="19"/>
      <c r="CN539" s="19"/>
      <c r="CO539" s="19"/>
      <c r="CP539" s="19"/>
      <c r="CQ539" s="19"/>
      <c r="CR539" s="19"/>
      <c r="CS539" s="19"/>
      <c r="CT539" s="40"/>
      <c r="CU539" s="19"/>
      <c r="CV539" s="19"/>
      <c r="CW539" s="19"/>
      <c r="CX539" s="19"/>
      <c r="CY539" s="19"/>
      <c r="CZ539" s="19"/>
      <c r="DA539" s="19"/>
      <c r="DB539" s="19"/>
      <c r="DC539" s="19"/>
      <c r="DD539" s="40"/>
      <c r="DE539" s="19"/>
      <c r="DF539" s="19"/>
      <c r="DG539" s="19"/>
      <c r="DH539" s="19"/>
      <c r="DI539" s="19"/>
      <c r="DJ539" s="19"/>
      <c r="DK539" s="19"/>
      <c r="DL539" s="19"/>
      <c r="DM539" s="40"/>
      <c r="DN539" s="19"/>
      <c r="DO539" s="19"/>
      <c r="DP539" s="19"/>
      <c r="DQ539" s="19"/>
      <c r="DR539" s="19"/>
      <c r="DS539" s="19"/>
      <c r="DT539" s="19"/>
      <c r="DU539" s="19"/>
      <c r="DV539" s="40"/>
      <c r="DW539" s="74">
        <f ca="1" t="shared" si="375"/>
        <v>1.21</v>
      </c>
      <c r="DX539" s="44">
        <f t="shared" si="365"/>
        <v>0</v>
      </c>
      <c r="DY539" s="44">
        <f ca="1" t="shared" si="366"/>
        <v>1.21</v>
      </c>
      <c r="DZ539" s="19">
        <f t="shared" si="367"/>
        <v>0</v>
      </c>
      <c r="EA539" s="19">
        <f t="shared" si="368"/>
        <v>0</v>
      </c>
      <c r="EB539" s="45">
        <f t="shared" si="369"/>
        <v>0</v>
      </c>
      <c r="EC539" s="46">
        <f t="shared" si="370"/>
        <v>0</v>
      </c>
      <c r="ED539" s="19">
        <f t="shared" si="371"/>
        <v>0</v>
      </c>
      <c r="EE539" s="19">
        <f t="shared" si="372"/>
        <v>0</v>
      </c>
      <c r="EF539" s="19">
        <f t="shared" si="373"/>
        <v>0</v>
      </c>
      <c r="EG539" s="19">
        <f t="shared" si="374"/>
        <v>0</v>
      </c>
    </row>
    <row r="540" customFormat="1" hidden="1" customHeight="1" spans="1:137">
      <c r="A540" s="32">
        <f t="shared" si="364"/>
        <v>538</v>
      </c>
      <c r="B540" s="31" t="s">
        <v>851</v>
      </c>
      <c r="C540" s="32" t="s">
        <v>52</v>
      </c>
      <c r="D540" s="33" t="s">
        <v>119</v>
      </c>
      <c r="E540" s="33" t="s">
        <v>120</v>
      </c>
      <c r="F540" s="33" t="s">
        <v>169</v>
      </c>
      <c r="G540" s="68">
        <v>45939</v>
      </c>
      <c r="H540" s="68">
        <v>45939</v>
      </c>
      <c r="I540" s="68">
        <v>45939</v>
      </c>
      <c r="J540" s="19"/>
      <c r="K540" s="19"/>
      <c r="L540" s="19"/>
      <c r="M540" s="73"/>
      <c r="N540" s="19"/>
      <c r="O540" s="38"/>
      <c r="P540" s="39"/>
      <c r="Q540" s="19"/>
      <c r="R540" s="19"/>
      <c r="S540" s="19"/>
      <c r="T540" s="19"/>
      <c r="U540" s="19"/>
      <c r="V540" s="19"/>
      <c r="W540" s="40"/>
      <c r="X540" s="19"/>
      <c r="Y540" s="39"/>
      <c r="Z540" s="19"/>
      <c r="AA540" s="19"/>
      <c r="AB540" s="19"/>
      <c r="AC540" s="19"/>
      <c r="AD540" s="19"/>
      <c r="AE540" s="19"/>
      <c r="AF540" s="40"/>
      <c r="AG540" s="41"/>
      <c r="AH540" s="41"/>
      <c r="AI540" s="41"/>
      <c r="AJ540" s="19"/>
      <c r="AK540" s="19"/>
      <c r="AL540" s="19"/>
      <c r="AM540" s="19"/>
      <c r="AN540" s="19"/>
      <c r="AO540" s="19"/>
      <c r="AP540" s="19"/>
      <c r="AQ540" s="19"/>
      <c r="AR540" s="40"/>
      <c r="AS540" s="19"/>
      <c r="AT540" s="19"/>
      <c r="AU540" s="19"/>
      <c r="AV540" s="19"/>
      <c r="AW540" s="19"/>
      <c r="AX540" s="19"/>
      <c r="AY540" s="19"/>
      <c r="AZ540" s="19"/>
      <c r="BA540" s="40"/>
      <c r="BB540" s="19"/>
      <c r="BC540" s="19"/>
      <c r="BD540" s="19"/>
      <c r="BE540" s="19"/>
      <c r="BF540" s="19"/>
      <c r="BG540" s="19"/>
      <c r="BH540" s="19"/>
      <c r="BI540" s="19"/>
      <c r="BJ540" s="40"/>
      <c r="BK540" s="19"/>
      <c r="BL540" s="19"/>
      <c r="BM540" s="19"/>
      <c r="BN540" s="19"/>
      <c r="BO540" s="19"/>
      <c r="BP540" s="19"/>
      <c r="BQ540" s="19"/>
      <c r="BR540" s="19"/>
      <c r="BS540" s="40"/>
      <c r="BT540" s="19"/>
      <c r="BU540" s="19"/>
      <c r="BV540" s="19"/>
      <c r="BW540" s="19"/>
      <c r="BX540" s="19"/>
      <c r="BY540" s="19"/>
      <c r="BZ540" s="19"/>
      <c r="CA540" s="19"/>
      <c r="CB540" s="40"/>
      <c r="CC540" s="19"/>
      <c r="CD540" s="19"/>
      <c r="CE540" s="19"/>
      <c r="CF540" s="19"/>
      <c r="CG540" s="19"/>
      <c r="CH540" s="19"/>
      <c r="CI540" s="19"/>
      <c r="CJ540" s="19"/>
      <c r="CK540" s="40"/>
      <c r="CL540" s="19"/>
      <c r="CM540" s="19"/>
      <c r="CN540" s="19"/>
      <c r="CO540" s="19"/>
      <c r="CP540" s="19"/>
      <c r="CQ540" s="19"/>
      <c r="CR540" s="19"/>
      <c r="CS540" s="19"/>
      <c r="CT540" s="40"/>
      <c r="CU540" s="19"/>
      <c r="CV540" s="19"/>
      <c r="CW540" s="19"/>
      <c r="CX540" s="19"/>
      <c r="CY540" s="19"/>
      <c r="CZ540" s="19"/>
      <c r="DA540" s="19"/>
      <c r="DB540" s="19"/>
      <c r="DC540" s="19"/>
      <c r="DD540" s="40"/>
      <c r="DE540" s="19"/>
      <c r="DF540" s="19"/>
      <c r="DG540" s="19"/>
      <c r="DH540" s="19"/>
      <c r="DI540" s="19"/>
      <c r="DJ540" s="19">
        <v>15.5</v>
      </c>
      <c r="DK540" s="19"/>
      <c r="DL540" s="19"/>
      <c r="DM540" s="40"/>
      <c r="DN540" s="19"/>
      <c r="DO540" s="19"/>
      <c r="DP540" s="19"/>
      <c r="DQ540" s="19"/>
      <c r="DR540" s="19"/>
      <c r="DS540" s="19">
        <v>23.5</v>
      </c>
      <c r="DT540" s="19"/>
      <c r="DU540" s="19"/>
      <c r="DV540" s="40"/>
      <c r="DW540" s="74">
        <f ca="1" t="shared" si="375"/>
        <v>1.21</v>
      </c>
      <c r="DX540" s="44">
        <f t="shared" si="365"/>
        <v>0</v>
      </c>
      <c r="DY540" s="44">
        <f ca="1" t="shared" si="366"/>
        <v>1.21</v>
      </c>
      <c r="DZ540" s="19">
        <f t="shared" si="367"/>
        <v>39</v>
      </c>
      <c r="EA540" s="19">
        <f t="shared" si="368"/>
        <v>0</v>
      </c>
      <c r="EB540" s="45">
        <f t="shared" si="369"/>
        <v>0</v>
      </c>
      <c r="EC540" s="46">
        <f t="shared" si="370"/>
        <v>39</v>
      </c>
      <c r="ED540" s="19">
        <f t="shared" si="371"/>
        <v>0</v>
      </c>
      <c r="EE540" s="19">
        <f t="shared" si="372"/>
        <v>0</v>
      </c>
      <c r="EF540" s="19">
        <f t="shared" si="373"/>
        <v>0</v>
      </c>
      <c r="EG540" s="19">
        <f t="shared" si="374"/>
        <v>0</v>
      </c>
    </row>
    <row r="541" customFormat="1" hidden="1" customHeight="1" spans="1:137">
      <c r="A541" s="32">
        <f t="shared" si="364"/>
        <v>539</v>
      </c>
      <c r="B541" s="31" t="s">
        <v>852</v>
      </c>
      <c r="C541" s="32" t="s">
        <v>52</v>
      </c>
      <c r="D541" s="33" t="s">
        <v>250</v>
      </c>
      <c r="E541" s="33" t="s">
        <v>54</v>
      </c>
      <c r="F541" s="33" t="s">
        <v>315</v>
      </c>
      <c r="G541" s="68">
        <v>45939</v>
      </c>
      <c r="H541" s="68">
        <v>45939</v>
      </c>
      <c r="I541" s="68">
        <v>45939</v>
      </c>
      <c r="J541" s="19"/>
      <c r="K541" s="19"/>
      <c r="L541" s="19"/>
      <c r="M541" s="73"/>
      <c r="N541" s="19"/>
      <c r="O541" s="38"/>
      <c r="P541" s="39"/>
      <c r="Q541" s="19"/>
      <c r="R541" s="19"/>
      <c r="S541" s="19"/>
      <c r="T541" s="19"/>
      <c r="U541" s="19"/>
      <c r="V541" s="19"/>
      <c r="W541" s="40"/>
      <c r="X541" s="19"/>
      <c r="Y541" s="39"/>
      <c r="Z541" s="19"/>
      <c r="AA541" s="19"/>
      <c r="AB541" s="19"/>
      <c r="AC541" s="19"/>
      <c r="AD541" s="19"/>
      <c r="AE541" s="19"/>
      <c r="AF541" s="40"/>
      <c r="AG541" s="41"/>
      <c r="AH541" s="41"/>
      <c r="AI541" s="41"/>
      <c r="AJ541" s="19"/>
      <c r="AK541" s="19"/>
      <c r="AL541" s="19"/>
      <c r="AM541" s="19"/>
      <c r="AN541" s="19"/>
      <c r="AO541" s="19"/>
      <c r="AP541" s="19"/>
      <c r="AQ541" s="19"/>
      <c r="AR541" s="40"/>
      <c r="AS541" s="19"/>
      <c r="AT541" s="19"/>
      <c r="AU541" s="19"/>
      <c r="AV541" s="19"/>
      <c r="AW541" s="19"/>
      <c r="AX541" s="19"/>
      <c r="AY541" s="19"/>
      <c r="AZ541" s="19"/>
      <c r="BA541" s="40"/>
      <c r="BB541" s="19"/>
      <c r="BC541" s="19"/>
      <c r="BD541" s="19"/>
      <c r="BE541" s="19"/>
      <c r="BF541" s="19"/>
      <c r="BG541" s="19"/>
      <c r="BH541" s="19"/>
      <c r="BI541" s="19"/>
      <c r="BJ541" s="40"/>
      <c r="BK541" s="19"/>
      <c r="BL541" s="19"/>
      <c r="BM541" s="19"/>
      <c r="BN541" s="19"/>
      <c r="BO541" s="19"/>
      <c r="BP541" s="19"/>
      <c r="BQ541" s="19"/>
      <c r="BR541" s="19"/>
      <c r="BS541" s="40"/>
      <c r="BT541" s="19"/>
      <c r="BU541" s="19"/>
      <c r="BV541" s="19"/>
      <c r="BW541" s="19"/>
      <c r="BX541" s="19"/>
      <c r="BY541" s="19"/>
      <c r="BZ541" s="19"/>
      <c r="CA541" s="19"/>
      <c r="CB541" s="40"/>
      <c r="CC541" s="19"/>
      <c r="CD541" s="19"/>
      <c r="CE541" s="19"/>
      <c r="CF541" s="19"/>
      <c r="CG541" s="19"/>
      <c r="CH541" s="19"/>
      <c r="CI541" s="19"/>
      <c r="CJ541" s="19"/>
      <c r="CK541" s="40"/>
      <c r="CL541" s="19"/>
      <c r="CM541" s="19"/>
      <c r="CN541" s="19"/>
      <c r="CO541" s="19"/>
      <c r="CP541" s="19"/>
      <c r="CQ541" s="19"/>
      <c r="CR541" s="19"/>
      <c r="CS541" s="19"/>
      <c r="CT541" s="40"/>
      <c r="CU541" s="19"/>
      <c r="CV541" s="19"/>
      <c r="CW541" s="19"/>
      <c r="CX541" s="19"/>
      <c r="CY541" s="19"/>
      <c r="CZ541" s="19"/>
      <c r="DA541" s="19"/>
      <c r="DB541" s="19"/>
      <c r="DC541" s="19"/>
      <c r="DD541" s="40"/>
      <c r="DE541" s="19"/>
      <c r="DF541" s="19"/>
      <c r="DG541" s="19"/>
      <c r="DH541" s="19"/>
      <c r="DI541" s="19"/>
      <c r="DJ541" s="19"/>
      <c r="DK541" s="19"/>
      <c r="DL541" s="19"/>
      <c r="DM541" s="40"/>
      <c r="DN541" s="19"/>
      <c r="DO541" s="19"/>
      <c r="DP541" s="19"/>
      <c r="DQ541" s="19"/>
      <c r="DR541" s="19"/>
      <c r="DS541" s="19"/>
      <c r="DT541" s="19"/>
      <c r="DU541" s="19"/>
      <c r="DV541" s="40"/>
      <c r="DW541" s="69">
        <f ca="1">ROUND((TODAY()-I541)/365*5,2)+0.5</f>
        <v>1.71</v>
      </c>
      <c r="DX541" s="44">
        <f t="shared" si="365"/>
        <v>0</v>
      </c>
      <c r="DY541" s="44">
        <f ca="1" t="shared" si="366"/>
        <v>1.71</v>
      </c>
      <c r="DZ541" s="19">
        <f t="shared" si="367"/>
        <v>0</v>
      </c>
      <c r="EA541" s="19">
        <f t="shared" si="368"/>
        <v>0</v>
      </c>
      <c r="EB541" s="45">
        <f t="shared" si="369"/>
        <v>0</v>
      </c>
      <c r="EC541" s="46">
        <f t="shared" si="370"/>
        <v>0</v>
      </c>
      <c r="ED541" s="19">
        <f t="shared" si="371"/>
        <v>0</v>
      </c>
      <c r="EE541" s="19">
        <f t="shared" si="372"/>
        <v>0</v>
      </c>
      <c r="EF541" s="19">
        <f t="shared" si="373"/>
        <v>0</v>
      </c>
      <c r="EG541" s="19">
        <f t="shared" si="374"/>
        <v>0</v>
      </c>
    </row>
    <row r="542" customFormat="1" hidden="1" customHeight="1" spans="1:137">
      <c r="A542" s="32">
        <f t="shared" si="364"/>
        <v>540</v>
      </c>
      <c r="B542" s="31" t="s">
        <v>853</v>
      </c>
      <c r="C542" s="32" t="s">
        <v>52</v>
      </c>
      <c r="D542" s="33" t="s">
        <v>79</v>
      </c>
      <c r="E542" s="33" t="s">
        <v>714</v>
      </c>
      <c r="F542" s="33" t="s">
        <v>736</v>
      </c>
      <c r="G542" s="68">
        <v>45939</v>
      </c>
      <c r="H542" s="68">
        <v>45939</v>
      </c>
      <c r="I542" s="68">
        <v>45939</v>
      </c>
      <c r="J542" s="19"/>
      <c r="K542" s="19"/>
      <c r="L542" s="19"/>
      <c r="M542" s="73"/>
      <c r="N542" s="19"/>
      <c r="O542" s="38"/>
      <c r="P542" s="39"/>
      <c r="Q542" s="19"/>
      <c r="R542" s="19"/>
      <c r="S542" s="19"/>
      <c r="T542" s="19"/>
      <c r="U542" s="19"/>
      <c r="V542" s="19"/>
      <c r="W542" s="40"/>
      <c r="X542" s="19"/>
      <c r="Y542" s="39"/>
      <c r="Z542" s="19"/>
      <c r="AA542" s="19"/>
      <c r="AB542" s="19"/>
      <c r="AC542" s="19"/>
      <c r="AD542" s="19"/>
      <c r="AE542" s="19"/>
      <c r="AF542" s="40"/>
      <c r="AG542" s="41"/>
      <c r="AH542" s="41"/>
      <c r="AI542" s="41"/>
      <c r="AJ542" s="19"/>
      <c r="AK542" s="19"/>
      <c r="AL542" s="19"/>
      <c r="AM542" s="19"/>
      <c r="AN542" s="19"/>
      <c r="AO542" s="19"/>
      <c r="AP542" s="19"/>
      <c r="AQ542" s="19"/>
      <c r="AR542" s="40"/>
      <c r="AS542" s="19"/>
      <c r="AT542" s="19"/>
      <c r="AU542" s="19"/>
      <c r="AV542" s="19"/>
      <c r="AW542" s="19"/>
      <c r="AX542" s="19"/>
      <c r="AY542" s="19"/>
      <c r="AZ542" s="19"/>
      <c r="BA542" s="40"/>
      <c r="BB542" s="19"/>
      <c r="BC542" s="19"/>
      <c r="BD542" s="19"/>
      <c r="BE542" s="19"/>
      <c r="BF542" s="19"/>
      <c r="BG542" s="19"/>
      <c r="BH542" s="19"/>
      <c r="BI542" s="19"/>
      <c r="BJ542" s="40"/>
      <c r="BK542" s="19"/>
      <c r="BL542" s="19"/>
      <c r="BM542" s="19"/>
      <c r="BN542" s="19"/>
      <c r="BO542" s="19"/>
      <c r="BP542" s="19"/>
      <c r="BQ542" s="19"/>
      <c r="BR542" s="19"/>
      <c r="BS542" s="40"/>
      <c r="BT542" s="19"/>
      <c r="BU542" s="19"/>
      <c r="BV542" s="19"/>
      <c r="BW542" s="19"/>
      <c r="BX542" s="19"/>
      <c r="BY542" s="19"/>
      <c r="BZ542" s="19"/>
      <c r="CA542" s="19"/>
      <c r="CB542" s="40"/>
      <c r="CC542" s="19"/>
      <c r="CD542" s="19"/>
      <c r="CE542" s="19"/>
      <c r="CF542" s="19"/>
      <c r="CG542" s="19"/>
      <c r="CH542" s="19"/>
      <c r="CI542" s="19"/>
      <c r="CJ542" s="19"/>
      <c r="CK542" s="40"/>
      <c r="CL542" s="19"/>
      <c r="CM542" s="19"/>
      <c r="CN542" s="19"/>
      <c r="CO542" s="19"/>
      <c r="CP542" s="19"/>
      <c r="CQ542" s="19"/>
      <c r="CR542" s="19"/>
      <c r="CS542" s="19"/>
      <c r="CT542" s="40"/>
      <c r="CU542" s="19"/>
      <c r="CV542" s="19"/>
      <c r="CW542" s="19"/>
      <c r="CX542" s="19"/>
      <c r="CY542" s="19"/>
      <c r="CZ542" s="19"/>
      <c r="DA542" s="19"/>
      <c r="DB542" s="19"/>
      <c r="DC542" s="19"/>
      <c r="DD542" s="40"/>
      <c r="DE542" s="19"/>
      <c r="DF542" s="19"/>
      <c r="DG542" s="19"/>
      <c r="DH542" s="19"/>
      <c r="DI542" s="19"/>
      <c r="DJ542" s="19"/>
      <c r="DK542" s="19"/>
      <c r="DL542" s="19"/>
      <c r="DM542" s="40"/>
      <c r="DN542" s="19">
        <v>1</v>
      </c>
      <c r="DO542" s="19"/>
      <c r="DP542" s="19"/>
      <c r="DQ542" s="19"/>
      <c r="DR542" s="19"/>
      <c r="DS542" s="19"/>
      <c r="DT542" s="19">
        <v>3.5</v>
      </c>
      <c r="DU542" s="19"/>
      <c r="DV542" s="40"/>
      <c r="DW542" s="74">
        <f ca="1" t="shared" si="375"/>
        <v>1.21</v>
      </c>
      <c r="DX542" s="44">
        <f t="shared" si="365"/>
        <v>1</v>
      </c>
      <c r="DY542" s="44">
        <f ca="1" t="shared" si="366"/>
        <v>0.21</v>
      </c>
      <c r="DZ542" s="19">
        <f t="shared" si="367"/>
        <v>3.5</v>
      </c>
      <c r="EA542" s="19">
        <f t="shared" si="368"/>
        <v>0</v>
      </c>
      <c r="EB542" s="45">
        <f t="shared" si="369"/>
        <v>3.5</v>
      </c>
      <c r="EC542" s="46">
        <f t="shared" si="370"/>
        <v>0</v>
      </c>
      <c r="ED542" s="19">
        <f t="shared" si="371"/>
        <v>0</v>
      </c>
      <c r="EE542" s="19">
        <f t="shared" si="372"/>
        <v>0</v>
      </c>
      <c r="EF542" s="19">
        <f t="shared" si="373"/>
        <v>0</v>
      </c>
      <c r="EG542" s="19">
        <f t="shared" si="374"/>
        <v>0</v>
      </c>
    </row>
    <row r="543" customFormat="1" customHeight="1" spans="1:137">
      <c r="A543" s="32">
        <f t="shared" si="364"/>
        <v>541</v>
      </c>
      <c r="B543" s="31" t="s">
        <v>854</v>
      </c>
      <c r="C543" s="32" t="s">
        <v>286</v>
      </c>
      <c r="D543" s="33" t="s">
        <v>79</v>
      </c>
      <c r="E543" s="33" t="s">
        <v>542</v>
      </c>
      <c r="F543" s="33" t="s">
        <v>355</v>
      </c>
      <c r="G543" s="68">
        <v>45940</v>
      </c>
      <c r="H543" s="68">
        <v>45940</v>
      </c>
      <c r="I543" s="68">
        <v>45940</v>
      </c>
      <c r="J543" s="19"/>
      <c r="K543" s="19"/>
      <c r="L543" s="19"/>
      <c r="M543" s="73"/>
      <c r="N543" s="19"/>
      <c r="O543" s="38"/>
      <c r="P543" s="39"/>
      <c r="Q543" s="19"/>
      <c r="R543" s="19"/>
      <c r="S543" s="19"/>
      <c r="T543" s="19"/>
      <c r="U543" s="19"/>
      <c r="V543" s="19"/>
      <c r="W543" s="40"/>
      <c r="X543" s="19"/>
      <c r="Y543" s="39"/>
      <c r="Z543" s="19"/>
      <c r="AA543" s="19"/>
      <c r="AB543" s="19"/>
      <c r="AC543" s="19"/>
      <c r="AD543" s="19"/>
      <c r="AE543" s="19"/>
      <c r="AF543" s="40"/>
      <c r="AG543" s="41"/>
      <c r="AH543" s="41"/>
      <c r="AI543" s="41"/>
      <c r="AJ543" s="19"/>
      <c r="AK543" s="19"/>
      <c r="AL543" s="19"/>
      <c r="AM543" s="19"/>
      <c r="AN543" s="19"/>
      <c r="AO543" s="19"/>
      <c r="AP543" s="19"/>
      <c r="AQ543" s="19"/>
      <c r="AR543" s="40"/>
      <c r="AS543" s="19"/>
      <c r="AT543" s="19"/>
      <c r="AU543" s="19"/>
      <c r="AV543" s="19"/>
      <c r="AW543" s="19"/>
      <c r="AX543" s="19"/>
      <c r="AY543" s="19"/>
      <c r="AZ543" s="19"/>
      <c r="BA543" s="40"/>
      <c r="BB543" s="19"/>
      <c r="BC543" s="19"/>
      <c r="BD543" s="19"/>
      <c r="BE543" s="19"/>
      <c r="BF543" s="19"/>
      <c r="BG543" s="19"/>
      <c r="BH543" s="19"/>
      <c r="BI543" s="19"/>
      <c r="BJ543" s="40"/>
      <c r="BK543" s="19"/>
      <c r="BL543" s="19"/>
      <c r="BM543" s="19"/>
      <c r="BN543" s="19"/>
      <c r="BO543" s="19"/>
      <c r="BP543" s="19"/>
      <c r="BQ543" s="19"/>
      <c r="BR543" s="19"/>
      <c r="BS543" s="40"/>
      <c r="BT543" s="19"/>
      <c r="BU543" s="19"/>
      <c r="BV543" s="19"/>
      <c r="BW543" s="19"/>
      <c r="BX543" s="19"/>
      <c r="BY543" s="19"/>
      <c r="BZ543" s="19"/>
      <c r="CA543" s="19"/>
      <c r="CB543" s="40"/>
      <c r="CC543" s="19"/>
      <c r="CD543" s="19"/>
      <c r="CE543" s="19"/>
      <c r="CF543" s="19"/>
      <c r="CG543" s="19"/>
      <c r="CH543" s="19"/>
      <c r="CI543" s="19"/>
      <c r="CJ543" s="19"/>
      <c r="CK543" s="40"/>
      <c r="CL543" s="19"/>
      <c r="CM543" s="19"/>
      <c r="CN543" s="19"/>
      <c r="CO543" s="19"/>
      <c r="CP543" s="19"/>
      <c r="CQ543" s="19"/>
      <c r="CR543" s="19"/>
      <c r="CS543" s="19"/>
      <c r="CT543" s="40"/>
      <c r="CU543" s="19"/>
      <c r="CV543" s="19"/>
      <c r="CW543" s="19"/>
      <c r="CX543" s="19"/>
      <c r="CY543" s="19"/>
      <c r="CZ543" s="19"/>
      <c r="DA543" s="19"/>
      <c r="DB543" s="19"/>
      <c r="DC543" s="19"/>
      <c r="DD543" s="40"/>
      <c r="DE543" s="19"/>
      <c r="DF543" s="19">
        <v>3</v>
      </c>
      <c r="DG543" s="19"/>
      <c r="DH543" s="19"/>
      <c r="DI543" s="19"/>
      <c r="DJ543" s="19"/>
      <c r="DK543" s="19"/>
      <c r="DL543" s="19"/>
      <c r="DM543" s="40"/>
      <c r="DN543" s="19"/>
      <c r="DO543" s="19">
        <v>4</v>
      </c>
      <c r="DP543" s="19"/>
      <c r="DQ543" s="19"/>
      <c r="DR543" s="19"/>
      <c r="DS543" s="19"/>
      <c r="DT543" s="19"/>
      <c r="DU543" s="19"/>
      <c r="DV543" s="40"/>
      <c r="DW543" s="74">
        <f ca="1" t="shared" si="375"/>
        <v>1.19</v>
      </c>
      <c r="DX543" s="44">
        <f t="shared" si="365"/>
        <v>0</v>
      </c>
      <c r="DY543" s="44">
        <f ca="1" t="shared" si="366"/>
        <v>1.19</v>
      </c>
      <c r="DZ543" s="19">
        <f t="shared" si="367"/>
        <v>0</v>
      </c>
      <c r="EA543" s="19">
        <f t="shared" si="368"/>
        <v>0</v>
      </c>
      <c r="EB543" s="45">
        <f t="shared" si="369"/>
        <v>0</v>
      </c>
      <c r="EC543" s="46">
        <f t="shared" si="370"/>
        <v>0</v>
      </c>
      <c r="ED543" s="19">
        <f t="shared" si="371"/>
        <v>7</v>
      </c>
      <c r="EE543" s="19">
        <f t="shared" si="372"/>
        <v>0</v>
      </c>
      <c r="EF543" s="19">
        <f t="shared" si="373"/>
        <v>0</v>
      </c>
      <c r="EG543" s="19">
        <f t="shared" si="374"/>
        <v>0</v>
      </c>
    </row>
    <row r="544" customFormat="1" hidden="1" customHeight="1" spans="1:137">
      <c r="A544" s="32">
        <f t="shared" si="364"/>
        <v>542</v>
      </c>
      <c r="B544" s="31" t="s">
        <v>855</v>
      </c>
      <c r="C544" s="32" t="s">
        <v>52</v>
      </c>
      <c r="D544" s="33" t="s">
        <v>79</v>
      </c>
      <c r="E544" s="33" t="s">
        <v>856</v>
      </c>
      <c r="F544" s="33" t="s">
        <v>91</v>
      </c>
      <c r="G544" s="68">
        <v>45944</v>
      </c>
      <c r="H544" s="68">
        <v>45944</v>
      </c>
      <c r="I544" s="68">
        <v>45944</v>
      </c>
      <c r="J544" s="19"/>
      <c r="K544" s="19"/>
      <c r="L544" s="19"/>
      <c r="M544" s="73"/>
      <c r="N544" s="19"/>
      <c r="O544" s="38"/>
      <c r="P544" s="39"/>
      <c r="Q544" s="19"/>
      <c r="R544" s="19"/>
      <c r="S544" s="19"/>
      <c r="T544" s="19"/>
      <c r="U544" s="19"/>
      <c r="V544" s="19"/>
      <c r="W544" s="40"/>
      <c r="X544" s="19"/>
      <c r="Y544" s="39"/>
      <c r="Z544" s="19"/>
      <c r="AA544" s="19"/>
      <c r="AB544" s="19"/>
      <c r="AC544" s="19"/>
      <c r="AD544" s="19"/>
      <c r="AE544" s="19"/>
      <c r="AF544" s="40"/>
      <c r="AG544" s="41"/>
      <c r="AH544" s="41"/>
      <c r="AI544" s="41"/>
      <c r="AJ544" s="19"/>
      <c r="AK544" s="19"/>
      <c r="AL544" s="19"/>
      <c r="AM544" s="19"/>
      <c r="AN544" s="19"/>
      <c r="AO544" s="19"/>
      <c r="AP544" s="19"/>
      <c r="AQ544" s="19"/>
      <c r="AR544" s="40"/>
      <c r="AS544" s="19"/>
      <c r="AT544" s="19"/>
      <c r="AU544" s="19"/>
      <c r="AV544" s="19"/>
      <c r="AW544" s="19"/>
      <c r="AX544" s="19"/>
      <c r="AY544" s="19"/>
      <c r="AZ544" s="19"/>
      <c r="BA544" s="40"/>
      <c r="BB544" s="19"/>
      <c r="BC544" s="19"/>
      <c r="BD544" s="19"/>
      <c r="BE544" s="19"/>
      <c r="BF544" s="19"/>
      <c r="BG544" s="19"/>
      <c r="BH544" s="19"/>
      <c r="BI544" s="19"/>
      <c r="BJ544" s="40"/>
      <c r="BK544" s="19"/>
      <c r="BL544" s="19"/>
      <c r="BM544" s="19"/>
      <c r="BN544" s="19"/>
      <c r="BO544" s="19"/>
      <c r="BP544" s="19"/>
      <c r="BQ544" s="19"/>
      <c r="BR544" s="19"/>
      <c r="BS544" s="40"/>
      <c r="BT544" s="19"/>
      <c r="BU544" s="19"/>
      <c r="BV544" s="19"/>
      <c r="BW544" s="19"/>
      <c r="BX544" s="19"/>
      <c r="BY544" s="19"/>
      <c r="BZ544" s="19"/>
      <c r="CA544" s="19"/>
      <c r="CB544" s="40"/>
      <c r="CC544" s="19"/>
      <c r="CD544" s="19"/>
      <c r="CE544" s="19"/>
      <c r="CF544" s="19"/>
      <c r="CG544" s="19"/>
      <c r="CH544" s="19"/>
      <c r="CI544" s="19"/>
      <c r="CJ544" s="19"/>
      <c r="CK544" s="40"/>
      <c r="CL544" s="19"/>
      <c r="CM544" s="19"/>
      <c r="CN544" s="19"/>
      <c r="CO544" s="19"/>
      <c r="CP544" s="19"/>
      <c r="CQ544" s="19"/>
      <c r="CR544" s="19"/>
      <c r="CS544" s="19"/>
      <c r="CT544" s="40"/>
      <c r="CU544" s="19"/>
      <c r="CV544" s="19"/>
      <c r="CW544" s="19"/>
      <c r="CX544" s="19"/>
      <c r="CY544" s="19"/>
      <c r="CZ544" s="19"/>
      <c r="DA544" s="19"/>
      <c r="DB544" s="19"/>
      <c r="DC544" s="19"/>
      <c r="DD544" s="40"/>
      <c r="DE544" s="19"/>
      <c r="DF544" s="19"/>
      <c r="DG544" s="19"/>
      <c r="DH544" s="19"/>
      <c r="DI544" s="19"/>
      <c r="DJ544" s="19"/>
      <c r="DK544" s="19"/>
      <c r="DL544" s="19"/>
      <c r="DM544" s="40"/>
      <c r="DN544" s="19"/>
      <c r="DO544" s="19">
        <v>8</v>
      </c>
      <c r="DP544" s="19">
        <v>1</v>
      </c>
      <c r="DQ544" s="19"/>
      <c r="DR544" s="19"/>
      <c r="DS544" s="19"/>
      <c r="DT544" s="19"/>
      <c r="DU544" s="19"/>
      <c r="DV544" s="40"/>
      <c r="DW544" s="74">
        <f ca="1" t="shared" si="375"/>
        <v>1.14</v>
      </c>
      <c r="DX544" s="44">
        <f t="shared" si="365"/>
        <v>0</v>
      </c>
      <c r="DY544" s="44">
        <f ca="1" t="shared" si="366"/>
        <v>1.14</v>
      </c>
      <c r="DZ544" s="19">
        <f t="shared" si="367"/>
        <v>0</v>
      </c>
      <c r="EA544" s="19">
        <f t="shared" si="368"/>
        <v>0</v>
      </c>
      <c r="EB544" s="45">
        <f t="shared" si="369"/>
        <v>0</v>
      </c>
      <c r="EC544" s="46">
        <f t="shared" si="370"/>
        <v>0</v>
      </c>
      <c r="ED544" s="19">
        <f t="shared" si="371"/>
        <v>8</v>
      </c>
      <c r="EE544" s="19">
        <f t="shared" si="372"/>
        <v>1</v>
      </c>
      <c r="EF544" s="19">
        <f t="shared" si="373"/>
        <v>0</v>
      </c>
      <c r="EG544" s="19">
        <f t="shared" si="374"/>
        <v>0</v>
      </c>
    </row>
    <row r="545" customFormat="1" hidden="1" customHeight="1" spans="1:137">
      <c r="A545" s="32">
        <f t="shared" si="364"/>
        <v>543</v>
      </c>
      <c r="B545" s="31" t="s">
        <v>857</v>
      </c>
      <c r="C545" s="32" t="s">
        <v>52</v>
      </c>
      <c r="D545" s="33" t="s">
        <v>237</v>
      </c>
      <c r="E545" s="33" t="s">
        <v>455</v>
      </c>
      <c r="F545" s="33" t="s">
        <v>315</v>
      </c>
      <c r="G545" s="68">
        <v>45945</v>
      </c>
      <c r="H545" s="68">
        <v>45945</v>
      </c>
      <c r="I545" s="68">
        <v>45945</v>
      </c>
      <c r="J545" s="19"/>
      <c r="K545" s="19"/>
      <c r="L545" s="19"/>
      <c r="M545" s="73"/>
      <c r="N545" s="19"/>
      <c r="O545" s="38"/>
      <c r="P545" s="39"/>
      <c r="Q545" s="19"/>
      <c r="R545" s="19"/>
      <c r="S545" s="19"/>
      <c r="T545" s="19"/>
      <c r="U545" s="19"/>
      <c r="V545" s="19"/>
      <c r="W545" s="40"/>
      <c r="X545" s="19"/>
      <c r="Y545" s="39"/>
      <c r="Z545" s="19"/>
      <c r="AA545" s="19"/>
      <c r="AB545" s="19"/>
      <c r="AC545" s="19"/>
      <c r="AD545" s="19"/>
      <c r="AE545" s="19"/>
      <c r="AF545" s="40"/>
      <c r="AG545" s="41"/>
      <c r="AH545" s="41"/>
      <c r="AI545" s="41"/>
      <c r="AJ545" s="19"/>
      <c r="AK545" s="19"/>
      <c r="AL545" s="19"/>
      <c r="AM545" s="19"/>
      <c r="AN545" s="19"/>
      <c r="AO545" s="19"/>
      <c r="AP545" s="19"/>
      <c r="AQ545" s="19"/>
      <c r="AR545" s="40"/>
      <c r="AS545" s="19"/>
      <c r="AT545" s="19"/>
      <c r="AU545" s="19"/>
      <c r="AV545" s="19"/>
      <c r="AW545" s="19"/>
      <c r="AX545" s="19"/>
      <c r="AY545" s="19"/>
      <c r="AZ545" s="19"/>
      <c r="BA545" s="40"/>
      <c r="BB545" s="19"/>
      <c r="BC545" s="19"/>
      <c r="BD545" s="19"/>
      <c r="BE545" s="19"/>
      <c r="BF545" s="19"/>
      <c r="BG545" s="19"/>
      <c r="BH545" s="19"/>
      <c r="BI545" s="19"/>
      <c r="BJ545" s="40"/>
      <c r="BK545" s="19"/>
      <c r="BL545" s="19"/>
      <c r="BM545" s="19"/>
      <c r="BN545" s="19"/>
      <c r="BO545" s="19"/>
      <c r="BP545" s="19"/>
      <c r="BQ545" s="19"/>
      <c r="BR545" s="19"/>
      <c r="BS545" s="40"/>
      <c r="BT545" s="19"/>
      <c r="BU545" s="19"/>
      <c r="BV545" s="19"/>
      <c r="BW545" s="19"/>
      <c r="BX545" s="19"/>
      <c r="BY545" s="19"/>
      <c r="BZ545" s="19"/>
      <c r="CA545" s="19"/>
      <c r="CB545" s="40"/>
      <c r="CC545" s="19"/>
      <c r="CD545" s="19"/>
      <c r="CE545" s="19"/>
      <c r="CF545" s="19"/>
      <c r="CG545" s="19"/>
      <c r="CH545" s="19"/>
      <c r="CI545" s="19"/>
      <c r="CJ545" s="19"/>
      <c r="CK545" s="40"/>
      <c r="CL545" s="19"/>
      <c r="CM545" s="19"/>
      <c r="CN545" s="19"/>
      <c r="CO545" s="19"/>
      <c r="CP545" s="19"/>
      <c r="CQ545" s="19"/>
      <c r="CR545" s="19"/>
      <c r="CS545" s="19"/>
      <c r="CT545" s="40"/>
      <c r="CU545" s="19"/>
      <c r="CV545" s="19"/>
      <c r="CW545" s="19"/>
      <c r="CX545" s="19"/>
      <c r="CY545" s="19"/>
      <c r="CZ545" s="19"/>
      <c r="DA545" s="19"/>
      <c r="DB545" s="19"/>
      <c r="DC545" s="19"/>
      <c r="DD545" s="40"/>
      <c r="DE545" s="19"/>
      <c r="DF545" s="19"/>
      <c r="DG545" s="19"/>
      <c r="DH545" s="19"/>
      <c r="DI545" s="19"/>
      <c r="DJ545" s="19"/>
      <c r="DK545" s="19"/>
      <c r="DL545" s="19"/>
      <c r="DM545" s="40"/>
      <c r="DN545" s="19"/>
      <c r="DO545" s="19">
        <v>1</v>
      </c>
      <c r="DP545" s="19"/>
      <c r="DQ545" s="19"/>
      <c r="DR545" s="19"/>
      <c r="DS545" s="19"/>
      <c r="DT545" s="19"/>
      <c r="DU545" s="19"/>
      <c r="DV545" s="40"/>
      <c r="DW545" s="74">
        <f ca="1" t="shared" si="375"/>
        <v>1.12</v>
      </c>
      <c r="DX545" s="44">
        <f t="shared" si="365"/>
        <v>0</v>
      </c>
      <c r="DY545" s="44">
        <f ca="1" t="shared" si="366"/>
        <v>1.12</v>
      </c>
      <c r="DZ545" s="19">
        <f t="shared" si="367"/>
        <v>0</v>
      </c>
      <c r="EA545" s="19">
        <f t="shared" si="368"/>
        <v>0</v>
      </c>
      <c r="EB545" s="45">
        <f t="shared" si="369"/>
        <v>0</v>
      </c>
      <c r="EC545" s="46">
        <f t="shared" si="370"/>
        <v>0</v>
      </c>
      <c r="ED545" s="19">
        <f t="shared" si="371"/>
        <v>1</v>
      </c>
      <c r="EE545" s="19">
        <f t="shared" si="372"/>
        <v>0</v>
      </c>
      <c r="EF545" s="19">
        <f t="shared" si="373"/>
        <v>0</v>
      </c>
      <c r="EG545" s="19">
        <f t="shared" si="374"/>
        <v>0</v>
      </c>
    </row>
    <row r="546" customFormat="1" customHeight="1" spans="1:137">
      <c r="A546" s="32">
        <f t="shared" si="364"/>
        <v>544</v>
      </c>
      <c r="B546" s="31" t="s">
        <v>858</v>
      </c>
      <c r="C546" s="32" t="s">
        <v>286</v>
      </c>
      <c r="D546" s="33" t="s">
        <v>305</v>
      </c>
      <c r="E546" s="33" t="s">
        <v>578</v>
      </c>
      <c r="F546" s="33" t="s">
        <v>315</v>
      </c>
      <c r="G546" s="68">
        <v>45945</v>
      </c>
      <c r="H546" s="68">
        <v>45945</v>
      </c>
      <c r="I546" s="68">
        <v>45945</v>
      </c>
      <c r="J546" s="19"/>
      <c r="K546" s="19"/>
      <c r="L546" s="19"/>
      <c r="M546" s="73"/>
      <c r="N546" s="19"/>
      <c r="O546" s="38"/>
      <c r="P546" s="39"/>
      <c r="Q546" s="19"/>
      <c r="R546" s="19"/>
      <c r="S546" s="19"/>
      <c r="T546" s="19"/>
      <c r="U546" s="19"/>
      <c r="V546" s="19"/>
      <c r="W546" s="40"/>
      <c r="X546" s="19"/>
      <c r="Y546" s="39"/>
      <c r="Z546" s="19"/>
      <c r="AA546" s="19"/>
      <c r="AB546" s="19"/>
      <c r="AC546" s="19"/>
      <c r="AD546" s="19"/>
      <c r="AE546" s="19"/>
      <c r="AF546" s="40"/>
      <c r="AG546" s="41"/>
      <c r="AH546" s="41"/>
      <c r="AI546" s="41"/>
      <c r="AJ546" s="19"/>
      <c r="AK546" s="19"/>
      <c r="AL546" s="19"/>
      <c r="AM546" s="19"/>
      <c r="AN546" s="19"/>
      <c r="AO546" s="19"/>
      <c r="AP546" s="19"/>
      <c r="AQ546" s="19"/>
      <c r="AR546" s="40"/>
      <c r="AS546" s="19"/>
      <c r="AT546" s="19"/>
      <c r="AU546" s="19"/>
      <c r="AV546" s="19"/>
      <c r="AW546" s="19"/>
      <c r="AX546" s="19"/>
      <c r="AY546" s="19"/>
      <c r="AZ546" s="19"/>
      <c r="BA546" s="40"/>
      <c r="BB546" s="19"/>
      <c r="BC546" s="19"/>
      <c r="BD546" s="19"/>
      <c r="BE546" s="19"/>
      <c r="BF546" s="19"/>
      <c r="BG546" s="19"/>
      <c r="BH546" s="19"/>
      <c r="BI546" s="19"/>
      <c r="BJ546" s="40"/>
      <c r="BK546" s="19"/>
      <c r="BL546" s="19"/>
      <c r="BM546" s="19"/>
      <c r="BN546" s="19"/>
      <c r="BO546" s="19"/>
      <c r="BP546" s="19"/>
      <c r="BQ546" s="19"/>
      <c r="BR546" s="19"/>
      <c r="BS546" s="40"/>
      <c r="BT546" s="19"/>
      <c r="BU546" s="19"/>
      <c r="BV546" s="19"/>
      <c r="BW546" s="19"/>
      <c r="BX546" s="19"/>
      <c r="BY546" s="19"/>
      <c r="BZ546" s="19"/>
      <c r="CA546" s="19"/>
      <c r="CB546" s="40"/>
      <c r="CC546" s="19"/>
      <c r="CD546" s="19"/>
      <c r="CE546" s="19"/>
      <c r="CF546" s="19"/>
      <c r="CG546" s="19"/>
      <c r="CH546" s="19"/>
      <c r="CI546" s="19"/>
      <c r="CJ546" s="19"/>
      <c r="CK546" s="40"/>
      <c r="CL546" s="19"/>
      <c r="CM546" s="19"/>
      <c r="CN546" s="19"/>
      <c r="CO546" s="19"/>
      <c r="CP546" s="19"/>
      <c r="CQ546" s="19"/>
      <c r="CR546" s="19"/>
      <c r="CS546" s="19"/>
      <c r="CT546" s="40"/>
      <c r="CU546" s="19"/>
      <c r="CV546" s="19"/>
      <c r="CW546" s="39">
        <v>5</v>
      </c>
      <c r="CX546" s="19"/>
      <c r="CY546" s="19"/>
      <c r="CZ546" s="19"/>
      <c r="DA546" s="19"/>
      <c r="DB546" s="19"/>
      <c r="DC546" s="19"/>
      <c r="DD546" s="40"/>
      <c r="DE546" s="19"/>
      <c r="DF546" s="19"/>
      <c r="DG546" s="19"/>
      <c r="DH546" s="19"/>
      <c r="DI546" s="19"/>
      <c r="DJ546" s="19"/>
      <c r="DK546" s="19"/>
      <c r="DL546" s="19"/>
      <c r="DM546" s="40"/>
      <c r="DN546" s="19">
        <v>1</v>
      </c>
      <c r="DO546" s="19"/>
      <c r="DP546" s="19"/>
      <c r="DQ546" s="19"/>
      <c r="DR546" s="19">
        <v>5</v>
      </c>
      <c r="DS546" s="19"/>
      <c r="DT546" s="19">
        <v>6</v>
      </c>
      <c r="DU546" s="19"/>
      <c r="DV546" s="40"/>
      <c r="DW546" s="74">
        <f ca="1" t="shared" si="375"/>
        <v>1.12</v>
      </c>
      <c r="DX546" s="44">
        <f t="shared" si="365"/>
        <v>1</v>
      </c>
      <c r="DY546" s="44">
        <f ca="1" t="shared" si="366"/>
        <v>0.12</v>
      </c>
      <c r="DZ546" s="19">
        <f t="shared" si="367"/>
        <v>6</v>
      </c>
      <c r="EA546" s="19">
        <f t="shared" si="368"/>
        <v>5</v>
      </c>
      <c r="EB546" s="45">
        <f t="shared" si="369"/>
        <v>1</v>
      </c>
      <c r="EC546" s="46">
        <f t="shared" si="370"/>
        <v>0</v>
      </c>
      <c r="ED546" s="19">
        <f t="shared" si="371"/>
        <v>5</v>
      </c>
      <c r="EE546" s="19">
        <f t="shared" si="372"/>
        <v>0</v>
      </c>
      <c r="EF546" s="19">
        <f t="shared" si="373"/>
        <v>0</v>
      </c>
      <c r="EG546" s="19">
        <f t="shared" si="374"/>
        <v>0</v>
      </c>
    </row>
    <row r="547" customFormat="1" hidden="1" customHeight="1" spans="1:137">
      <c r="A547" s="32">
        <f t="shared" si="364"/>
        <v>545</v>
      </c>
      <c r="B547" s="31" t="s">
        <v>859</v>
      </c>
      <c r="C547" s="32" t="s">
        <v>860</v>
      </c>
      <c r="D547" s="33" t="s">
        <v>861</v>
      </c>
      <c r="E547" s="33" t="s">
        <v>54</v>
      </c>
      <c r="F547" s="33" t="s">
        <v>309</v>
      </c>
      <c r="G547" s="68">
        <v>45947</v>
      </c>
      <c r="H547" s="68">
        <v>45947</v>
      </c>
      <c r="I547" s="68">
        <v>45947</v>
      </c>
      <c r="J547" s="19"/>
      <c r="K547" s="19"/>
      <c r="L547" s="19"/>
      <c r="M547" s="73"/>
      <c r="N547" s="19"/>
      <c r="O547" s="38"/>
      <c r="P547" s="39"/>
      <c r="Q547" s="19"/>
      <c r="R547" s="19"/>
      <c r="S547" s="19"/>
      <c r="T547" s="19"/>
      <c r="U547" s="19"/>
      <c r="V547" s="19"/>
      <c r="W547" s="40"/>
      <c r="X547" s="19"/>
      <c r="Y547" s="39"/>
      <c r="Z547" s="19"/>
      <c r="AA547" s="19"/>
      <c r="AB547" s="19"/>
      <c r="AC547" s="19"/>
      <c r="AD547" s="19"/>
      <c r="AE547" s="19"/>
      <c r="AF547" s="40"/>
      <c r="AG547" s="41"/>
      <c r="AH547" s="41"/>
      <c r="AI547" s="41"/>
      <c r="AJ547" s="19"/>
      <c r="AK547" s="19"/>
      <c r="AL547" s="19"/>
      <c r="AM547" s="19"/>
      <c r="AN547" s="19"/>
      <c r="AO547" s="19"/>
      <c r="AP547" s="19"/>
      <c r="AQ547" s="19"/>
      <c r="AR547" s="40"/>
      <c r="AS547" s="19"/>
      <c r="AT547" s="19"/>
      <c r="AU547" s="19"/>
      <c r="AV547" s="19"/>
      <c r="AW547" s="19"/>
      <c r="AX547" s="19"/>
      <c r="AY547" s="19"/>
      <c r="AZ547" s="19"/>
      <c r="BA547" s="40"/>
      <c r="BB547" s="19"/>
      <c r="BC547" s="19"/>
      <c r="BD547" s="19"/>
      <c r="BE547" s="19"/>
      <c r="BF547" s="19"/>
      <c r="BG547" s="19"/>
      <c r="BH547" s="19"/>
      <c r="BI547" s="19"/>
      <c r="BJ547" s="40"/>
      <c r="BK547" s="19"/>
      <c r="BL547" s="19"/>
      <c r="BM547" s="19"/>
      <c r="BN547" s="19"/>
      <c r="BO547" s="19"/>
      <c r="BP547" s="19"/>
      <c r="BQ547" s="19"/>
      <c r="BR547" s="19"/>
      <c r="BS547" s="40"/>
      <c r="BT547" s="19"/>
      <c r="BU547" s="19"/>
      <c r="BV547" s="19"/>
      <c r="BW547" s="19"/>
      <c r="BX547" s="19"/>
      <c r="BY547" s="19"/>
      <c r="BZ547" s="19"/>
      <c r="CA547" s="19"/>
      <c r="CB547" s="40"/>
      <c r="CC547" s="19"/>
      <c r="CD547" s="19"/>
      <c r="CE547" s="19"/>
      <c r="CF547" s="19"/>
      <c r="CG547" s="19"/>
      <c r="CH547" s="19"/>
      <c r="CI547" s="19"/>
      <c r="CJ547" s="19"/>
      <c r="CK547" s="40"/>
      <c r="CL547" s="19"/>
      <c r="CM547" s="19"/>
      <c r="CN547" s="19"/>
      <c r="CO547" s="19"/>
      <c r="CP547" s="19"/>
      <c r="CQ547" s="19"/>
      <c r="CR547" s="19"/>
      <c r="CS547" s="19"/>
      <c r="CT547" s="40"/>
      <c r="CU547" s="19"/>
      <c r="CV547" s="19"/>
      <c r="CW547" s="19"/>
      <c r="CX547" s="19"/>
      <c r="CY547" s="19"/>
      <c r="CZ547" s="19"/>
      <c r="DA547" s="19"/>
      <c r="DB547" s="19"/>
      <c r="DC547" s="19"/>
      <c r="DD547" s="40"/>
      <c r="DE547" s="19"/>
      <c r="DF547" s="19"/>
      <c r="DG547" s="19"/>
      <c r="DH547" s="19"/>
      <c r="DI547" s="19"/>
      <c r="DJ547" s="19"/>
      <c r="DK547" s="19"/>
      <c r="DL547" s="19"/>
      <c r="DM547" s="40"/>
      <c r="DN547" s="19"/>
      <c r="DO547" s="19"/>
      <c r="DP547" s="19"/>
      <c r="DQ547" s="19"/>
      <c r="DR547" s="19"/>
      <c r="DS547" s="19"/>
      <c r="DT547" s="19"/>
      <c r="DU547" s="19"/>
      <c r="DV547" s="40"/>
      <c r="DW547" s="74">
        <f ca="1" t="shared" si="375"/>
        <v>1.1</v>
      </c>
      <c r="DX547" s="44">
        <f t="shared" si="365"/>
        <v>0</v>
      </c>
      <c r="DY547" s="44">
        <f ca="1" t="shared" si="366"/>
        <v>1.1</v>
      </c>
      <c r="DZ547" s="19">
        <f t="shared" si="367"/>
        <v>0</v>
      </c>
      <c r="EA547" s="19">
        <f t="shared" si="368"/>
        <v>0</v>
      </c>
      <c r="EB547" s="45">
        <f t="shared" si="369"/>
        <v>0</v>
      </c>
      <c r="EC547" s="46">
        <f t="shared" si="370"/>
        <v>0</v>
      </c>
      <c r="ED547" s="19">
        <f t="shared" si="371"/>
        <v>0</v>
      </c>
      <c r="EE547" s="19">
        <f t="shared" si="372"/>
        <v>0</v>
      </c>
      <c r="EF547" s="19">
        <f t="shared" si="373"/>
        <v>0</v>
      </c>
      <c r="EG547" s="19">
        <f t="shared" si="374"/>
        <v>0</v>
      </c>
    </row>
    <row r="548" customFormat="1" hidden="1" customHeight="1" spans="1:137">
      <c r="A548" s="32">
        <f t="shared" si="364"/>
        <v>546</v>
      </c>
      <c r="B548" s="31" t="s">
        <v>862</v>
      </c>
      <c r="C548" s="32" t="s">
        <v>52</v>
      </c>
      <c r="D548" s="33" t="s">
        <v>110</v>
      </c>
      <c r="E548" s="33" t="s">
        <v>220</v>
      </c>
      <c r="F548" s="33" t="s">
        <v>863</v>
      </c>
      <c r="G548" s="68">
        <v>45950</v>
      </c>
      <c r="H548" s="68">
        <v>45950</v>
      </c>
      <c r="I548" s="68">
        <v>45950</v>
      </c>
      <c r="J548" s="19"/>
      <c r="K548" s="19"/>
      <c r="L548" s="19"/>
      <c r="M548" s="73"/>
      <c r="N548" s="19"/>
      <c r="O548" s="38"/>
      <c r="P548" s="39"/>
      <c r="Q548" s="19"/>
      <c r="R548" s="19"/>
      <c r="S548" s="19"/>
      <c r="T548" s="19"/>
      <c r="U548" s="19"/>
      <c r="V548" s="19"/>
      <c r="W548" s="40"/>
      <c r="X548" s="19"/>
      <c r="Y548" s="39"/>
      <c r="Z548" s="19"/>
      <c r="AA548" s="19"/>
      <c r="AB548" s="19"/>
      <c r="AC548" s="19"/>
      <c r="AD548" s="19"/>
      <c r="AE548" s="19"/>
      <c r="AF548" s="40"/>
      <c r="AG548" s="41"/>
      <c r="AH548" s="41"/>
      <c r="AI548" s="41"/>
      <c r="AJ548" s="19"/>
      <c r="AK548" s="19"/>
      <c r="AL548" s="19"/>
      <c r="AM548" s="19"/>
      <c r="AN548" s="19"/>
      <c r="AO548" s="19"/>
      <c r="AP548" s="19"/>
      <c r="AQ548" s="19"/>
      <c r="AR548" s="40"/>
      <c r="AS548" s="19"/>
      <c r="AT548" s="19"/>
      <c r="AU548" s="19"/>
      <c r="AV548" s="19"/>
      <c r="AW548" s="19"/>
      <c r="AX548" s="19"/>
      <c r="AY548" s="19"/>
      <c r="AZ548" s="19"/>
      <c r="BA548" s="40"/>
      <c r="BB548" s="19"/>
      <c r="BC548" s="19"/>
      <c r="BD548" s="19"/>
      <c r="BE548" s="19"/>
      <c r="BF548" s="19"/>
      <c r="BG548" s="19"/>
      <c r="BH548" s="19"/>
      <c r="BI548" s="19"/>
      <c r="BJ548" s="40"/>
      <c r="BK548" s="19"/>
      <c r="BL548" s="19"/>
      <c r="BM548" s="19"/>
      <c r="BN548" s="19"/>
      <c r="BO548" s="19"/>
      <c r="BP548" s="19"/>
      <c r="BQ548" s="19"/>
      <c r="BR548" s="19"/>
      <c r="BS548" s="40"/>
      <c r="BT548" s="19"/>
      <c r="BU548" s="19"/>
      <c r="BV548" s="19"/>
      <c r="BW548" s="19"/>
      <c r="BX548" s="19"/>
      <c r="BY548" s="19"/>
      <c r="BZ548" s="19"/>
      <c r="CA548" s="19"/>
      <c r="CB548" s="40"/>
      <c r="CC548" s="19"/>
      <c r="CD548" s="19"/>
      <c r="CE548" s="19"/>
      <c r="CF548" s="19"/>
      <c r="CG548" s="19"/>
      <c r="CH548" s="19"/>
      <c r="CI548" s="19"/>
      <c r="CJ548" s="19"/>
      <c r="CK548" s="40"/>
      <c r="CL548" s="19"/>
      <c r="CM548" s="19"/>
      <c r="CN548" s="19"/>
      <c r="CO548" s="19"/>
      <c r="CP548" s="19"/>
      <c r="CQ548" s="19"/>
      <c r="CR548" s="19"/>
      <c r="CS548" s="19"/>
      <c r="CT548" s="40"/>
      <c r="CU548" s="19"/>
      <c r="CV548" s="19"/>
      <c r="CW548" s="19"/>
      <c r="CX548" s="19"/>
      <c r="CY548" s="19"/>
      <c r="CZ548" s="19"/>
      <c r="DA548" s="19"/>
      <c r="DB548" s="19"/>
      <c r="DC548" s="19"/>
      <c r="DD548" s="40"/>
      <c r="DE548" s="19"/>
      <c r="DF548" s="19"/>
      <c r="DG548" s="19"/>
      <c r="DH548" s="19"/>
      <c r="DI548" s="19"/>
      <c r="DJ548" s="19"/>
      <c r="DK548" s="19"/>
      <c r="DL548" s="19"/>
      <c r="DM548" s="40"/>
      <c r="DN548" s="19"/>
      <c r="DO548" s="19"/>
      <c r="DP548" s="19"/>
      <c r="DQ548" s="19"/>
      <c r="DR548" s="19"/>
      <c r="DS548" s="19"/>
      <c r="DT548" s="19"/>
      <c r="DU548" s="19"/>
      <c r="DV548" s="40"/>
      <c r="DW548" s="74">
        <f ca="1" t="shared" si="375"/>
        <v>1.05</v>
      </c>
      <c r="DX548" s="44">
        <f t="shared" si="365"/>
        <v>0</v>
      </c>
      <c r="DY548" s="44">
        <f ca="1" t="shared" si="366"/>
        <v>1.05</v>
      </c>
      <c r="DZ548" s="19">
        <f t="shared" si="367"/>
        <v>0</v>
      </c>
      <c r="EA548" s="19">
        <f t="shared" si="368"/>
        <v>0</v>
      </c>
      <c r="EB548" s="45">
        <f t="shared" si="369"/>
        <v>0</v>
      </c>
      <c r="EC548" s="46">
        <f t="shared" si="370"/>
        <v>0</v>
      </c>
      <c r="ED548" s="19">
        <f t="shared" si="371"/>
        <v>0</v>
      </c>
      <c r="EE548" s="19">
        <f t="shared" si="372"/>
        <v>0</v>
      </c>
      <c r="EF548" s="19">
        <f t="shared" si="373"/>
        <v>0</v>
      </c>
      <c r="EG548" s="19">
        <f t="shared" si="374"/>
        <v>0</v>
      </c>
    </row>
    <row r="549" customFormat="1" hidden="1" customHeight="1" spans="1:137">
      <c r="A549" s="32">
        <f t="shared" si="364"/>
        <v>547</v>
      </c>
      <c r="B549" s="31" t="s">
        <v>864</v>
      </c>
      <c r="C549" s="32" t="s">
        <v>52</v>
      </c>
      <c r="D549" s="33" t="s">
        <v>149</v>
      </c>
      <c r="E549" s="33" t="s">
        <v>679</v>
      </c>
      <c r="F549" s="33" t="s">
        <v>123</v>
      </c>
      <c r="G549" s="68">
        <v>45950</v>
      </c>
      <c r="H549" s="68">
        <v>45950</v>
      </c>
      <c r="I549" s="68">
        <v>45950</v>
      </c>
      <c r="J549" s="19"/>
      <c r="K549" s="19"/>
      <c r="L549" s="19"/>
      <c r="M549" s="73"/>
      <c r="N549" s="19"/>
      <c r="O549" s="38"/>
      <c r="P549" s="39"/>
      <c r="Q549" s="19"/>
      <c r="R549" s="19"/>
      <c r="S549" s="19"/>
      <c r="T549" s="19"/>
      <c r="U549" s="19"/>
      <c r="V549" s="19"/>
      <c r="W549" s="40"/>
      <c r="X549" s="19"/>
      <c r="Y549" s="39"/>
      <c r="Z549" s="19"/>
      <c r="AA549" s="19"/>
      <c r="AB549" s="19"/>
      <c r="AC549" s="19"/>
      <c r="AD549" s="19"/>
      <c r="AE549" s="19"/>
      <c r="AF549" s="40"/>
      <c r="AG549" s="41"/>
      <c r="AH549" s="41"/>
      <c r="AI549" s="41"/>
      <c r="AJ549" s="19"/>
      <c r="AK549" s="19"/>
      <c r="AL549" s="19"/>
      <c r="AM549" s="19"/>
      <c r="AN549" s="19"/>
      <c r="AO549" s="19"/>
      <c r="AP549" s="19"/>
      <c r="AQ549" s="19"/>
      <c r="AR549" s="40"/>
      <c r="AS549" s="19"/>
      <c r="AT549" s="19"/>
      <c r="AU549" s="19"/>
      <c r="AV549" s="19"/>
      <c r="AW549" s="19"/>
      <c r="AX549" s="19"/>
      <c r="AY549" s="19"/>
      <c r="AZ549" s="19"/>
      <c r="BA549" s="40"/>
      <c r="BB549" s="19"/>
      <c r="BC549" s="19"/>
      <c r="BD549" s="19"/>
      <c r="BE549" s="19"/>
      <c r="BF549" s="19"/>
      <c r="BG549" s="19"/>
      <c r="BH549" s="19"/>
      <c r="BI549" s="19"/>
      <c r="BJ549" s="40"/>
      <c r="BK549" s="19"/>
      <c r="BL549" s="19"/>
      <c r="BM549" s="19"/>
      <c r="BN549" s="19"/>
      <c r="BO549" s="19"/>
      <c r="BP549" s="19"/>
      <c r="BQ549" s="19"/>
      <c r="BR549" s="19"/>
      <c r="BS549" s="40"/>
      <c r="BT549" s="19"/>
      <c r="BU549" s="19"/>
      <c r="BV549" s="19"/>
      <c r="BW549" s="19"/>
      <c r="BX549" s="19"/>
      <c r="BY549" s="19"/>
      <c r="BZ549" s="19"/>
      <c r="CA549" s="19"/>
      <c r="CB549" s="40"/>
      <c r="CC549" s="19"/>
      <c r="CD549" s="19"/>
      <c r="CE549" s="19"/>
      <c r="CF549" s="19"/>
      <c r="CG549" s="19"/>
      <c r="CH549" s="19"/>
      <c r="CI549" s="19"/>
      <c r="CJ549" s="19"/>
      <c r="CK549" s="40"/>
      <c r="CL549" s="19"/>
      <c r="CM549" s="19"/>
      <c r="CN549" s="19"/>
      <c r="CO549" s="19"/>
      <c r="CP549" s="19"/>
      <c r="CQ549" s="19"/>
      <c r="CR549" s="19"/>
      <c r="CS549" s="19"/>
      <c r="CT549" s="40"/>
      <c r="CU549" s="19"/>
      <c r="CV549" s="19"/>
      <c r="CW549" s="19"/>
      <c r="CX549" s="19"/>
      <c r="CY549" s="19"/>
      <c r="CZ549" s="19"/>
      <c r="DA549" s="19"/>
      <c r="DB549" s="19"/>
      <c r="DC549" s="19"/>
      <c r="DD549" s="40"/>
      <c r="DE549" s="19"/>
      <c r="DF549" s="19"/>
      <c r="DG549" s="19"/>
      <c r="DH549" s="19"/>
      <c r="DI549" s="19"/>
      <c r="DJ549" s="19"/>
      <c r="DK549" s="19"/>
      <c r="DL549" s="19"/>
      <c r="DM549" s="40"/>
      <c r="DN549" s="19">
        <v>0.5</v>
      </c>
      <c r="DO549" s="19"/>
      <c r="DP549" s="19"/>
      <c r="DQ549" s="19"/>
      <c r="DR549" s="19"/>
      <c r="DS549" s="19"/>
      <c r="DT549" s="19"/>
      <c r="DU549" s="19"/>
      <c r="DV549" s="40"/>
      <c r="DW549" s="74">
        <f ca="1" t="shared" si="375"/>
        <v>1.05</v>
      </c>
      <c r="DX549" s="44">
        <f t="shared" si="365"/>
        <v>0.5</v>
      </c>
      <c r="DY549" s="44">
        <f ca="1" t="shared" si="366"/>
        <v>0.55</v>
      </c>
      <c r="DZ549" s="19">
        <f t="shared" si="367"/>
        <v>0</v>
      </c>
      <c r="EA549" s="19">
        <f t="shared" si="368"/>
        <v>0</v>
      </c>
      <c r="EB549" s="45">
        <f t="shared" si="369"/>
        <v>0</v>
      </c>
      <c r="EC549" s="46">
        <f t="shared" si="370"/>
        <v>0</v>
      </c>
      <c r="ED549" s="19">
        <f t="shared" si="371"/>
        <v>0</v>
      </c>
      <c r="EE549" s="19">
        <f t="shared" si="372"/>
        <v>0</v>
      </c>
      <c r="EF549" s="19">
        <f t="shared" si="373"/>
        <v>0</v>
      </c>
      <c r="EG549" s="19">
        <f t="shared" si="374"/>
        <v>0</v>
      </c>
    </row>
    <row r="550" customFormat="1" hidden="1" customHeight="1" spans="1:137">
      <c r="A550" s="32">
        <f t="shared" si="364"/>
        <v>548</v>
      </c>
      <c r="B550" s="31" t="s">
        <v>865</v>
      </c>
      <c r="C550" s="32" t="s">
        <v>386</v>
      </c>
      <c r="D550" s="33" t="s">
        <v>387</v>
      </c>
      <c r="E550" s="33" t="s">
        <v>448</v>
      </c>
      <c r="F550" s="33" t="s">
        <v>315</v>
      </c>
      <c r="G550" s="68">
        <v>45950</v>
      </c>
      <c r="H550" s="68">
        <v>45950</v>
      </c>
      <c r="I550" s="68">
        <v>45950</v>
      </c>
      <c r="J550" s="19"/>
      <c r="K550" s="19"/>
      <c r="L550" s="19"/>
      <c r="M550" s="73"/>
      <c r="N550" s="19"/>
      <c r="O550" s="38"/>
      <c r="P550" s="39"/>
      <c r="Q550" s="19"/>
      <c r="R550" s="19"/>
      <c r="S550" s="19"/>
      <c r="T550" s="19"/>
      <c r="U550" s="19"/>
      <c r="V550" s="19"/>
      <c r="W550" s="40"/>
      <c r="X550" s="19"/>
      <c r="Y550" s="39"/>
      <c r="Z550" s="19"/>
      <c r="AA550" s="19"/>
      <c r="AB550" s="19"/>
      <c r="AC550" s="19"/>
      <c r="AD550" s="19"/>
      <c r="AE550" s="19"/>
      <c r="AF550" s="40"/>
      <c r="AG550" s="41"/>
      <c r="AH550" s="41"/>
      <c r="AI550" s="41"/>
      <c r="AJ550" s="19"/>
      <c r="AK550" s="19"/>
      <c r="AL550" s="19"/>
      <c r="AM550" s="19"/>
      <c r="AN550" s="19"/>
      <c r="AO550" s="19"/>
      <c r="AP550" s="19"/>
      <c r="AQ550" s="19"/>
      <c r="AR550" s="40"/>
      <c r="AS550" s="19"/>
      <c r="AT550" s="19"/>
      <c r="AU550" s="19"/>
      <c r="AV550" s="19"/>
      <c r="AW550" s="19"/>
      <c r="AX550" s="19"/>
      <c r="AY550" s="19"/>
      <c r="AZ550" s="19"/>
      <c r="BA550" s="40"/>
      <c r="BB550" s="19"/>
      <c r="BC550" s="19"/>
      <c r="BD550" s="19"/>
      <c r="BE550" s="19"/>
      <c r="BF550" s="19"/>
      <c r="BG550" s="19"/>
      <c r="BH550" s="19"/>
      <c r="BI550" s="19"/>
      <c r="BJ550" s="40"/>
      <c r="BK550" s="19"/>
      <c r="BL550" s="19"/>
      <c r="BM550" s="19"/>
      <c r="BN550" s="19"/>
      <c r="BO550" s="19"/>
      <c r="BP550" s="19"/>
      <c r="BQ550" s="19"/>
      <c r="BR550" s="19"/>
      <c r="BS550" s="40"/>
      <c r="BT550" s="19"/>
      <c r="BU550" s="19"/>
      <c r="BV550" s="19"/>
      <c r="BW550" s="19"/>
      <c r="BX550" s="19"/>
      <c r="BY550" s="19"/>
      <c r="BZ550" s="19"/>
      <c r="CA550" s="19"/>
      <c r="CB550" s="40"/>
      <c r="CC550" s="19"/>
      <c r="CD550" s="19"/>
      <c r="CE550" s="19"/>
      <c r="CF550" s="19"/>
      <c r="CG550" s="19"/>
      <c r="CH550" s="19"/>
      <c r="CI550" s="19"/>
      <c r="CJ550" s="19"/>
      <c r="CK550" s="40"/>
      <c r="CL550" s="19"/>
      <c r="CM550" s="19"/>
      <c r="CN550" s="19"/>
      <c r="CO550" s="19"/>
      <c r="CP550" s="19"/>
      <c r="CQ550" s="19"/>
      <c r="CR550" s="19"/>
      <c r="CS550" s="19"/>
      <c r="CT550" s="40"/>
      <c r="CU550" s="19"/>
      <c r="CV550" s="19"/>
      <c r="CW550" s="19"/>
      <c r="CX550" s="19"/>
      <c r="CY550" s="19"/>
      <c r="CZ550" s="19"/>
      <c r="DA550" s="19"/>
      <c r="DB550" s="19"/>
      <c r="DC550" s="19"/>
      <c r="DD550" s="40"/>
      <c r="DE550" s="19"/>
      <c r="DF550" s="19">
        <v>10.5</v>
      </c>
      <c r="DG550" s="19"/>
      <c r="DH550" s="19"/>
      <c r="DI550" s="19"/>
      <c r="DJ550" s="19"/>
      <c r="DK550" s="19"/>
      <c r="DL550" s="19"/>
      <c r="DM550" s="40"/>
      <c r="DN550" s="19"/>
      <c r="DO550" s="19"/>
      <c r="DP550" s="19"/>
      <c r="DQ550" s="19"/>
      <c r="DR550" s="19"/>
      <c r="DS550" s="19"/>
      <c r="DT550" s="19"/>
      <c r="DU550" s="19"/>
      <c r="DV550" s="40"/>
      <c r="DW550" s="43">
        <v>0</v>
      </c>
      <c r="DX550" s="44">
        <f t="shared" si="365"/>
        <v>0</v>
      </c>
      <c r="DY550" s="44">
        <f t="shared" si="366"/>
        <v>0</v>
      </c>
      <c r="DZ550" s="19">
        <f t="shared" si="367"/>
        <v>0</v>
      </c>
      <c r="EA550" s="19">
        <f t="shared" si="368"/>
        <v>0</v>
      </c>
      <c r="EB550" s="45">
        <f t="shared" si="369"/>
        <v>0</v>
      </c>
      <c r="EC550" s="46">
        <f t="shared" si="370"/>
        <v>0</v>
      </c>
      <c r="ED550" s="19">
        <f t="shared" si="371"/>
        <v>10.5</v>
      </c>
      <c r="EE550" s="19">
        <f t="shared" si="372"/>
        <v>0</v>
      </c>
      <c r="EF550" s="19">
        <f t="shared" si="373"/>
        <v>0</v>
      </c>
      <c r="EG550" s="19">
        <f t="shared" si="374"/>
        <v>0</v>
      </c>
    </row>
    <row r="551" customFormat="1" hidden="1" customHeight="1" spans="1:137">
      <c r="A551" s="32">
        <f t="shared" si="364"/>
        <v>549</v>
      </c>
      <c r="B551" s="31" t="s">
        <v>866</v>
      </c>
      <c r="C551" s="32" t="s">
        <v>52</v>
      </c>
      <c r="D551" s="33" t="s">
        <v>250</v>
      </c>
      <c r="E551" s="33" t="s">
        <v>269</v>
      </c>
      <c r="F551" s="33" t="s">
        <v>315</v>
      </c>
      <c r="G551" s="68">
        <v>45950</v>
      </c>
      <c r="H551" s="68">
        <v>45950</v>
      </c>
      <c r="I551" s="68">
        <v>45950</v>
      </c>
      <c r="J551" s="19"/>
      <c r="K551" s="19"/>
      <c r="L551" s="19"/>
      <c r="M551" s="73"/>
      <c r="N551" s="19"/>
      <c r="O551" s="38"/>
      <c r="P551" s="39"/>
      <c r="Q551" s="19"/>
      <c r="R551" s="19"/>
      <c r="S551" s="19"/>
      <c r="T551" s="19"/>
      <c r="U551" s="19"/>
      <c r="V551" s="19"/>
      <c r="W551" s="40"/>
      <c r="X551" s="19"/>
      <c r="Y551" s="39"/>
      <c r="Z551" s="19"/>
      <c r="AA551" s="19"/>
      <c r="AB551" s="19"/>
      <c r="AC551" s="19"/>
      <c r="AD551" s="19"/>
      <c r="AE551" s="19"/>
      <c r="AF551" s="40"/>
      <c r="AG551" s="41"/>
      <c r="AH551" s="41"/>
      <c r="AI551" s="41"/>
      <c r="AJ551" s="19"/>
      <c r="AK551" s="19"/>
      <c r="AL551" s="19"/>
      <c r="AM551" s="19"/>
      <c r="AN551" s="19"/>
      <c r="AO551" s="19"/>
      <c r="AP551" s="19"/>
      <c r="AQ551" s="19"/>
      <c r="AR551" s="40"/>
      <c r="AS551" s="19"/>
      <c r="AT551" s="19"/>
      <c r="AU551" s="19"/>
      <c r="AV551" s="19"/>
      <c r="AW551" s="19"/>
      <c r="AX551" s="19"/>
      <c r="AY551" s="19"/>
      <c r="AZ551" s="19"/>
      <c r="BA551" s="40"/>
      <c r="BB551" s="19"/>
      <c r="BC551" s="19"/>
      <c r="BD551" s="19"/>
      <c r="BE551" s="19"/>
      <c r="BF551" s="19"/>
      <c r="BG551" s="19"/>
      <c r="BH551" s="19"/>
      <c r="BI551" s="19"/>
      <c r="BJ551" s="40"/>
      <c r="BK551" s="19"/>
      <c r="BL551" s="19"/>
      <c r="BM551" s="19"/>
      <c r="BN551" s="19"/>
      <c r="BO551" s="19"/>
      <c r="BP551" s="19"/>
      <c r="BQ551" s="19"/>
      <c r="BR551" s="19"/>
      <c r="BS551" s="40"/>
      <c r="BT551" s="19"/>
      <c r="BU551" s="19"/>
      <c r="BV551" s="19"/>
      <c r="BW551" s="19"/>
      <c r="BX551" s="19"/>
      <c r="BY551" s="19"/>
      <c r="BZ551" s="19"/>
      <c r="CA551" s="19"/>
      <c r="CB551" s="40"/>
      <c r="CC551" s="19"/>
      <c r="CD551" s="19"/>
      <c r="CE551" s="19"/>
      <c r="CF551" s="19"/>
      <c r="CG551" s="19"/>
      <c r="CH551" s="19"/>
      <c r="CI551" s="19"/>
      <c r="CJ551" s="19"/>
      <c r="CK551" s="40"/>
      <c r="CL551" s="19"/>
      <c r="CM551" s="19"/>
      <c r="CN551" s="19"/>
      <c r="CO551" s="19"/>
      <c r="CP551" s="19"/>
      <c r="CQ551" s="19"/>
      <c r="CR551" s="19"/>
      <c r="CS551" s="19"/>
      <c r="CT551" s="40"/>
      <c r="CU551" s="19"/>
      <c r="CV551" s="19"/>
      <c r="CW551" s="19"/>
      <c r="CX551" s="19"/>
      <c r="CY551" s="19"/>
      <c r="CZ551" s="19"/>
      <c r="DA551" s="19"/>
      <c r="DB551" s="19"/>
      <c r="DC551" s="19"/>
      <c r="DD551" s="40"/>
      <c r="DE551" s="19"/>
      <c r="DF551" s="19">
        <v>5.5</v>
      </c>
      <c r="DG551" s="19"/>
      <c r="DH551" s="19"/>
      <c r="DI551" s="19"/>
      <c r="DJ551" s="19"/>
      <c r="DK551" s="19"/>
      <c r="DL551" s="19"/>
      <c r="DM551" s="40"/>
      <c r="DN551" s="19"/>
      <c r="DO551" s="19"/>
      <c r="DP551" s="19"/>
      <c r="DQ551" s="19"/>
      <c r="DR551" s="19"/>
      <c r="DS551" s="19"/>
      <c r="DT551" s="19"/>
      <c r="DU551" s="19"/>
      <c r="DV551" s="40"/>
      <c r="DW551" s="74">
        <f ca="1" t="shared" ref="DW551:DW561" si="376">ROUND((TODAY()-I551)/365*5,2)</f>
        <v>1.05</v>
      </c>
      <c r="DX551" s="44">
        <f t="shared" si="365"/>
        <v>0</v>
      </c>
      <c r="DY551" s="44">
        <f ca="1" t="shared" si="366"/>
        <v>1.05</v>
      </c>
      <c r="DZ551" s="19">
        <f t="shared" si="367"/>
        <v>0</v>
      </c>
      <c r="EA551" s="19">
        <f t="shared" si="368"/>
        <v>0</v>
      </c>
      <c r="EB551" s="45">
        <f t="shared" si="369"/>
        <v>0</v>
      </c>
      <c r="EC551" s="46">
        <f t="shared" si="370"/>
        <v>0</v>
      </c>
      <c r="ED551" s="19">
        <f t="shared" si="371"/>
        <v>5.5</v>
      </c>
      <c r="EE551" s="19">
        <f t="shared" si="372"/>
        <v>0</v>
      </c>
      <c r="EF551" s="19">
        <f t="shared" si="373"/>
        <v>0</v>
      </c>
      <c r="EG551" s="19">
        <f t="shared" si="374"/>
        <v>0</v>
      </c>
    </row>
    <row r="552" customFormat="1" hidden="1" customHeight="1" spans="1:137">
      <c r="A552" s="32">
        <f t="shared" si="364"/>
        <v>550</v>
      </c>
      <c r="B552" s="31" t="s">
        <v>867</v>
      </c>
      <c r="C552" s="32" t="s">
        <v>52</v>
      </c>
      <c r="D552" s="33" t="s">
        <v>119</v>
      </c>
      <c r="E552" s="33" t="s">
        <v>138</v>
      </c>
      <c r="F552" s="33" t="s">
        <v>167</v>
      </c>
      <c r="G552" s="68">
        <v>45950</v>
      </c>
      <c r="H552" s="68">
        <v>45950</v>
      </c>
      <c r="I552" s="68">
        <v>45950</v>
      </c>
      <c r="J552" s="19"/>
      <c r="K552" s="19"/>
      <c r="L552" s="19"/>
      <c r="M552" s="73"/>
      <c r="N552" s="19"/>
      <c r="O552" s="38"/>
      <c r="P552" s="39"/>
      <c r="Q552" s="19"/>
      <c r="R552" s="19"/>
      <c r="S552" s="19"/>
      <c r="T552" s="19"/>
      <c r="U552" s="19"/>
      <c r="V552" s="19"/>
      <c r="W552" s="40"/>
      <c r="X552" s="19"/>
      <c r="Y552" s="39"/>
      <c r="Z552" s="19"/>
      <c r="AA552" s="19"/>
      <c r="AB552" s="19"/>
      <c r="AC552" s="19"/>
      <c r="AD552" s="19"/>
      <c r="AE552" s="19"/>
      <c r="AF552" s="40"/>
      <c r="AG552" s="41"/>
      <c r="AH552" s="41"/>
      <c r="AI552" s="41"/>
      <c r="AJ552" s="19"/>
      <c r="AK552" s="19"/>
      <c r="AL552" s="19"/>
      <c r="AM552" s="19"/>
      <c r="AN552" s="19"/>
      <c r="AO552" s="19"/>
      <c r="AP552" s="19"/>
      <c r="AQ552" s="19"/>
      <c r="AR552" s="40"/>
      <c r="AS552" s="19"/>
      <c r="AT552" s="19"/>
      <c r="AU552" s="19"/>
      <c r="AV552" s="19"/>
      <c r="AW552" s="19"/>
      <c r="AX552" s="19"/>
      <c r="AY552" s="19"/>
      <c r="AZ552" s="19"/>
      <c r="BA552" s="40"/>
      <c r="BB552" s="19"/>
      <c r="BC552" s="19"/>
      <c r="BD552" s="19"/>
      <c r="BE552" s="19"/>
      <c r="BF552" s="19"/>
      <c r="BG552" s="19"/>
      <c r="BH552" s="19"/>
      <c r="BI552" s="19"/>
      <c r="BJ552" s="40"/>
      <c r="BK552" s="19"/>
      <c r="BL552" s="19"/>
      <c r="BM552" s="19"/>
      <c r="BN552" s="19"/>
      <c r="BO552" s="19"/>
      <c r="BP552" s="19"/>
      <c r="BQ552" s="19"/>
      <c r="BR552" s="19"/>
      <c r="BS552" s="40"/>
      <c r="BT552" s="19"/>
      <c r="BU552" s="19"/>
      <c r="BV552" s="19"/>
      <c r="BW552" s="19"/>
      <c r="BX552" s="19"/>
      <c r="BY552" s="19"/>
      <c r="BZ552" s="19"/>
      <c r="CA552" s="19"/>
      <c r="CB552" s="40"/>
      <c r="CC552" s="19"/>
      <c r="CD552" s="19"/>
      <c r="CE552" s="19"/>
      <c r="CF552" s="19"/>
      <c r="CG552" s="19"/>
      <c r="CH552" s="19"/>
      <c r="CI552" s="19"/>
      <c r="CJ552" s="19"/>
      <c r="CK552" s="40"/>
      <c r="CL552" s="19"/>
      <c r="CM552" s="19"/>
      <c r="CN552" s="19"/>
      <c r="CO552" s="19"/>
      <c r="CP552" s="19"/>
      <c r="CQ552" s="19"/>
      <c r="CR552" s="19"/>
      <c r="CS552" s="19"/>
      <c r="CT552" s="40"/>
      <c r="CU552" s="19"/>
      <c r="CV552" s="19"/>
      <c r="CW552" s="19"/>
      <c r="CX552" s="19"/>
      <c r="CY552" s="19"/>
      <c r="CZ552" s="19"/>
      <c r="DA552" s="19"/>
      <c r="DB552" s="19"/>
      <c r="DC552" s="19"/>
      <c r="DD552" s="40"/>
      <c r="DE552" s="19"/>
      <c r="DF552" s="19"/>
      <c r="DG552" s="19"/>
      <c r="DH552" s="19"/>
      <c r="DI552" s="19"/>
      <c r="DJ552" s="19">
        <v>8</v>
      </c>
      <c r="DK552" s="19">
        <v>16</v>
      </c>
      <c r="DL552" s="19"/>
      <c r="DM552" s="40"/>
      <c r="DN552" s="19"/>
      <c r="DO552" s="19"/>
      <c r="DP552" s="19"/>
      <c r="DQ552" s="19"/>
      <c r="DR552" s="19"/>
      <c r="DS552" s="19">
        <v>8</v>
      </c>
      <c r="DT552" s="19">
        <v>8</v>
      </c>
      <c r="DU552" s="19"/>
      <c r="DV552" s="40"/>
      <c r="DW552" s="74">
        <f ca="1" t="shared" si="376"/>
        <v>1.05</v>
      </c>
      <c r="DX552" s="44">
        <f t="shared" si="365"/>
        <v>0</v>
      </c>
      <c r="DY552" s="44">
        <f ca="1" t="shared" si="366"/>
        <v>1.05</v>
      </c>
      <c r="DZ552" s="19">
        <f t="shared" si="367"/>
        <v>40</v>
      </c>
      <c r="EA552" s="19">
        <f t="shared" si="368"/>
        <v>0</v>
      </c>
      <c r="EB552" s="45">
        <f t="shared" si="369"/>
        <v>24</v>
      </c>
      <c r="EC552" s="46">
        <f t="shared" si="370"/>
        <v>16</v>
      </c>
      <c r="ED552" s="19">
        <f t="shared" si="371"/>
        <v>0</v>
      </c>
      <c r="EE552" s="19">
        <f t="shared" si="372"/>
        <v>0</v>
      </c>
      <c r="EF552" s="19">
        <f t="shared" si="373"/>
        <v>0</v>
      </c>
      <c r="EG552" s="19">
        <f t="shared" si="374"/>
        <v>0</v>
      </c>
    </row>
    <row r="553" customFormat="1" hidden="1" customHeight="1" spans="1:137">
      <c r="A553" s="32">
        <f t="shared" si="364"/>
        <v>551</v>
      </c>
      <c r="B553" s="31" t="s">
        <v>868</v>
      </c>
      <c r="C553" s="32" t="s">
        <v>351</v>
      </c>
      <c r="D553" s="33" t="s">
        <v>368</v>
      </c>
      <c r="E553" s="33" t="s">
        <v>554</v>
      </c>
      <c r="F553" s="33" t="s">
        <v>315</v>
      </c>
      <c r="G553" s="68">
        <v>45950</v>
      </c>
      <c r="H553" s="68">
        <v>45950</v>
      </c>
      <c r="I553" s="68">
        <v>45950</v>
      </c>
      <c r="J553" s="19"/>
      <c r="K553" s="19"/>
      <c r="L553" s="19"/>
      <c r="M553" s="73"/>
      <c r="N553" s="19"/>
      <c r="O553" s="38"/>
      <c r="P553" s="39"/>
      <c r="Q553" s="19"/>
      <c r="R553" s="19"/>
      <c r="S553" s="19"/>
      <c r="T553" s="19"/>
      <c r="U553" s="19"/>
      <c r="V553" s="19"/>
      <c r="W553" s="40"/>
      <c r="X553" s="19"/>
      <c r="Y553" s="39"/>
      <c r="Z553" s="19"/>
      <c r="AA553" s="19"/>
      <c r="AB553" s="19"/>
      <c r="AC553" s="19"/>
      <c r="AD553" s="19"/>
      <c r="AE553" s="19"/>
      <c r="AF553" s="40"/>
      <c r="AG553" s="41"/>
      <c r="AH553" s="41"/>
      <c r="AI553" s="41"/>
      <c r="AJ553" s="19"/>
      <c r="AK553" s="19"/>
      <c r="AL553" s="19"/>
      <c r="AM553" s="19"/>
      <c r="AN553" s="19"/>
      <c r="AO553" s="19"/>
      <c r="AP553" s="19"/>
      <c r="AQ553" s="19"/>
      <c r="AR553" s="40"/>
      <c r="AS553" s="19"/>
      <c r="AT553" s="19"/>
      <c r="AU553" s="19"/>
      <c r="AV553" s="19"/>
      <c r="AW553" s="19"/>
      <c r="AX553" s="19"/>
      <c r="AY553" s="19"/>
      <c r="AZ553" s="19"/>
      <c r="BA553" s="40"/>
      <c r="BB553" s="19"/>
      <c r="BC553" s="19"/>
      <c r="BD553" s="19"/>
      <c r="BE553" s="19"/>
      <c r="BF553" s="19"/>
      <c r="BG553" s="19"/>
      <c r="BH553" s="19"/>
      <c r="BI553" s="19"/>
      <c r="BJ553" s="40"/>
      <c r="BK553" s="19"/>
      <c r="BL553" s="19"/>
      <c r="BM553" s="19"/>
      <c r="BN553" s="19"/>
      <c r="BO553" s="19"/>
      <c r="BP553" s="19"/>
      <c r="BQ553" s="19"/>
      <c r="BR553" s="19"/>
      <c r="BS553" s="40"/>
      <c r="BT553" s="19"/>
      <c r="BU553" s="19"/>
      <c r="BV553" s="19"/>
      <c r="BW553" s="19"/>
      <c r="BX553" s="19"/>
      <c r="BY553" s="19"/>
      <c r="BZ553" s="19"/>
      <c r="CA553" s="19"/>
      <c r="CB553" s="40"/>
      <c r="CC553" s="19"/>
      <c r="CD553" s="19"/>
      <c r="CE553" s="19"/>
      <c r="CF553" s="19"/>
      <c r="CG553" s="19"/>
      <c r="CH553" s="19"/>
      <c r="CI553" s="19"/>
      <c r="CJ553" s="19"/>
      <c r="CK553" s="40"/>
      <c r="CL553" s="19"/>
      <c r="CM553" s="19"/>
      <c r="CN553" s="19"/>
      <c r="CO553" s="19"/>
      <c r="CP553" s="19"/>
      <c r="CQ553" s="19"/>
      <c r="CR553" s="19"/>
      <c r="CS553" s="19"/>
      <c r="CT553" s="40"/>
      <c r="CU553" s="19"/>
      <c r="CV553" s="19"/>
      <c r="CW553" s="19"/>
      <c r="CX553" s="19"/>
      <c r="CY553" s="19"/>
      <c r="CZ553" s="19"/>
      <c r="DA553" s="19"/>
      <c r="DB553" s="19"/>
      <c r="DC553" s="19"/>
      <c r="DD553" s="40"/>
      <c r="DE553" s="19"/>
      <c r="DF553" s="19"/>
      <c r="DG553" s="19"/>
      <c r="DH553" s="19"/>
      <c r="DI553" s="19"/>
      <c r="DJ553" s="19"/>
      <c r="DK553" s="19"/>
      <c r="DL553" s="19"/>
      <c r="DM553" s="40"/>
      <c r="DN553" s="19"/>
      <c r="DO553" s="19">
        <v>8</v>
      </c>
      <c r="DP553" s="19"/>
      <c r="DQ553" s="19"/>
      <c r="DR553" s="19"/>
      <c r="DS553" s="19"/>
      <c r="DT553" s="19"/>
      <c r="DU553" s="19"/>
      <c r="DV553" s="40"/>
      <c r="DW553" s="74">
        <f ca="1" t="shared" si="376"/>
        <v>1.05</v>
      </c>
      <c r="DX553" s="44">
        <f t="shared" si="365"/>
        <v>0</v>
      </c>
      <c r="DY553" s="44">
        <f ca="1" t="shared" si="366"/>
        <v>1.05</v>
      </c>
      <c r="DZ553" s="19">
        <f t="shared" si="367"/>
        <v>0</v>
      </c>
      <c r="EA553" s="19">
        <f t="shared" si="368"/>
        <v>0</v>
      </c>
      <c r="EB553" s="45">
        <f t="shared" si="369"/>
        <v>0</v>
      </c>
      <c r="EC553" s="46">
        <f t="shared" si="370"/>
        <v>0</v>
      </c>
      <c r="ED553" s="19">
        <f t="shared" si="371"/>
        <v>8</v>
      </c>
      <c r="EE553" s="19">
        <f t="shared" si="372"/>
        <v>0</v>
      </c>
      <c r="EF553" s="19">
        <f t="shared" si="373"/>
        <v>0</v>
      </c>
      <c r="EG553" s="19">
        <f t="shared" si="374"/>
        <v>0</v>
      </c>
    </row>
    <row r="554" customFormat="1" hidden="1" customHeight="1" spans="1:137">
      <c r="A554" s="32">
        <f t="shared" si="364"/>
        <v>552</v>
      </c>
      <c r="B554" s="31" t="s">
        <v>869</v>
      </c>
      <c r="C554" s="32" t="s">
        <v>351</v>
      </c>
      <c r="D554" s="33" t="s">
        <v>368</v>
      </c>
      <c r="E554" s="33" t="s">
        <v>554</v>
      </c>
      <c r="F554" s="33" t="s">
        <v>315</v>
      </c>
      <c r="G554" s="68">
        <v>45952</v>
      </c>
      <c r="H554" s="68">
        <v>45952</v>
      </c>
      <c r="I554" s="68">
        <v>45952</v>
      </c>
      <c r="J554" s="19"/>
      <c r="K554" s="19"/>
      <c r="L554" s="19"/>
      <c r="M554" s="73"/>
      <c r="N554" s="19"/>
      <c r="O554" s="38"/>
      <c r="P554" s="39"/>
      <c r="Q554" s="19"/>
      <c r="R554" s="19"/>
      <c r="S554" s="19"/>
      <c r="T554" s="19"/>
      <c r="U554" s="19"/>
      <c r="V554" s="19"/>
      <c r="W554" s="40"/>
      <c r="X554" s="19"/>
      <c r="Y554" s="39"/>
      <c r="Z554" s="19"/>
      <c r="AA554" s="19"/>
      <c r="AB554" s="19"/>
      <c r="AC554" s="19"/>
      <c r="AD554" s="19"/>
      <c r="AE554" s="19"/>
      <c r="AF554" s="40"/>
      <c r="AG554" s="41"/>
      <c r="AH554" s="41"/>
      <c r="AI554" s="41"/>
      <c r="AJ554" s="19"/>
      <c r="AK554" s="19"/>
      <c r="AL554" s="19"/>
      <c r="AM554" s="19"/>
      <c r="AN554" s="19"/>
      <c r="AO554" s="19"/>
      <c r="AP554" s="19"/>
      <c r="AQ554" s="19"/>
      <c r="AR554" s="40"/>
      <c r="AS554" s="19"/>
      <c r="AT554" s="19"/>
      <c r="AU554" s="19"/>
      <c r="AV554" s="19"/>
      <c r="AW554" s="19"/>
      <c r="AX554" s="19"/>
      <c r="AY554" s="19"/>
      <c r="AZ554" s="19"/>
      <c r="BA554" s="40"/>
      <c r="BB554" s="19"/>
      <c r="BC554" s="19"/>
      <c r="BD554" s="19"/>
      <c r="BE554" s="19"/>
      <c r="BF554" s="19"/>
      <c r="BG554" s="19"/>
      <c r="BH554" s="19"/>
      <c r="BI554" s="19"/>
      <c r="BJ554" s="40"/>
      <c r="BK554" s="19"/>
      <c r="BL554" s="19"/>
      <c r="BM554" s="19"/>
      <c r="BN554" s="19"/>
      <c r="BO554" s="19"/>
      <c r="BP554" s="19"/>
      <c r="BQ554" s="19"/>
      <c r="BR554" s="19"/>
      <c r="BS554" s="40"/>
      <c r="BT554" s="19"/>
      <c r="BU554" s="19"/>
      <c r="BV554" s="19"/>
      <c r="BW554" s="19"/>
      <c r="BX554" s="19"/>
      <c r="BY554" s="19"/>
      <c r="BZ554" s="19"/>
      <c r="CA554" s="19"/>
      <c r="CB554" s="40"/>
      <c r="CC554" s="19"/>
      <c r="CD554" s="19"/>
      <c r="CE554" s="19"/>
      <c r="CF554" s="19"/>
      <c r="CG554" s="19"/>
      <c r="CH554" s="19"/>
      <c r="CI554" s="19"/>
      <c r="CJ554" s="19"/>
      <c r="CK554" s="40"/>
      <c r="CL554" s="19"/>
      <c r="CM554" s="19"/>
      <c r="CN554" s="19"/>
      <c r="CO554" s="19"/>
      <c r="CP554" s="19"/>
      <c r="CQ554" s="19"/>
      <c r="CR554" s="19"/>
      <c r="CS554" s="19"/>
      <c r="CT554" s="40"/>
      <c r="CU554" s="19"/>
      <c r="CV554" s="19"/>
      <c r="CW554" s="19"/>
      <c r="CX554" s="19"/>
      <c r="CY554" s="19"/>
      <c r="CZ554" s="19"/>
      <c r="DA554" s="19"/>
      <c r="DB554" s="19"/>
      <c r="DC554" s="19"/>
      <c r="DD554" s="40"/>
      <c r="DE554" s="19"/>
      <c r="DF554" s="19">
        <v>6</v>
      </c>
      <c r="DG554" s="19"/>
      <c r="DH554" s="19"/>
      <c r="DI554" s="19"/>
      <c r="DJ554" s="19"/>
      <c r="DK554" s="19"/>
      <c r="DL554" s="19"/>
      <c r="DM554" s="40"/>
      <c r="DN554" s="19"/>
      <c r="DO554" s="19">
        <v>8</v>
      </c>
      <c r="DP554" s="19"/>
      <c r="DQ554" s="19"/>
      <c r="DR554" s="19"/>
      <c r="DS554" s="19"/>
      <c r="DT554" s="19"/>
      <c r="DU554" s="19"/>
      <c r="DV554" s="40"/>
      <c r="DW554" s="74">
        <f ca="1" t="shared" si="376"/>
        <v>1.03</v>
      </c>
      <c r="DX554" s="44">
        <f t="shared" si="365"/>
        <v>0</v>
      </c>
      <c r="DY554" s="44">
        <f ca="1" t="shared" si="366"/>
        <v>1.03</v>
      </c>
      <c r="DZ554" s="19">
        <f t="shared" si="367"/>
        <v>0</v>
      </c>
      <c r="EA554" s="19">
        <f t="shared" si="368"/>
        <v>0</v>
      </c>
      <c r="EB554" s="45">
        <f t="shared" si="369"/>
        <v>0</v>
      </c>
      <c r="EC554" s="46">
        <f t="shared" si="370"/>
        <v>0</v>
      </c>
      <c r="ED554" s="19">
        <f t="shared" si="371"/>
        <v>14</v>
      </c>
      <c r="EE554" s="19">
        <f t="shared" si="372"/>
        <v>0</v>
      </c>
      <c r="EF554" s="19">
        <f t="shared" si="373"/>
        <v>0</v>
      </c>
      <c r="EG554" s="19">
        <f t="shared" si="374"/>
        <v>0</v>
      </c>
    </row>
    <row r="555" customFormat="1" hidden="1" customHeight="1" spans="1:137">
      <c r="A555" s="32">
        <f t="shared" si="364"/>
        <v>553</v>
      </c>
      <c r="B555" s="31" t="s">
        <v>870</v>
      </c>
      <c r="C555" s="32" t="s">
        <v>871</v>
      </c>
      <c r="D555" s="33" t="s">
        <v>872</v>
      </c>
      <c r="E555" s="33" t="s">
        <v>54</v>
      </c>
      <c r="F555" s="33" t="s">
        <v>873</v>
      </c>
      <c r="G555" s="68">
        <v>45957</v>
      </c>
      <c r="H555" s="68">
        <v>45957</v>
      </c>
      <c r="I555" s="68">
        <v>45957</v>
      </c>
      <c r="J555" s="19"/>
      <c r="K555" s="19"/>
      <c r="L555" s="19"/>
      <c r="M555" s="73"/>
      <c r="N555" s="19"/>
      <c r="O555" s="38"/>
      <c r="P555" s="39"/>
      <c r="Q555" s="19"/>
      <c r="R555" s="19"/>
      <c r="S555" s="19"/>
      <c r="T555" s="19"/>
      <c r="U555" s="19"/>
      <c r="V555" s="19"/>
      <c r="W555" s="40"/>
      <c r="X555" s="19"/>
      <c r="Y555" s="39"/>
      <c r="Z555" s="19"/>
      <c r="AA555" s="19"/>
      <c r="AB555" s="19"/>
      <c r="AC555" s="19"/>
      <c r="AD555" s="19"/>
      <c r="AE555" s="19"/>
      <c r="AF555" s="40"/>
      <c r="AG555" s="41"/>
      <c r="AH555" s="41"/>
      <c r="AI555" s="41"/>
      <c r="AJ555" s="19"/>
      <c r="AK555" s="19"/>
      <c r="AL555" s="19"/>
      <c r="AM555" s="19"/>
      <c r="AN555" s="19"/>
      <c r="AO555" s="19"/>
      <c r="AP555" s="19"/>
      <c r="AQ555" s="19"/>
      <c r="AR555" s="40"/>
      <c r="AS555" s="19"/>
      <c r="AT555" s="19"/>
      <c r="AU555" s="19"/>
      <c r="AV555" s="19"/>
      <c r="AW555" s="19"/>
      <c r="AX555" s="19"/>
      <c r="AY555" s="19"/>
      <c r="AZ555" s="19"/>
      <c r="BA555" s="40"/>
      <c r="BB555" s="19"/>
      <c r="BC555" s="19"/>
      <c r="BD555" s="19"/>
      <c r="BE555" s="19"/>
      <c r="BF555" s="19"/>
      <c r="BG555" s="19"/>
      <c r="BH555" s="19"/>
      <c r="BI555" s="19"/>
      <c r="BJ555" s="40"/>
      <c r="BK555" s="19"/>
      <c r="BL555" s="19"/>
      <c r="BM555" s="19"/>
      <c r="BN555" s="19"/>
      <c r="BO555" s="19"/>
      <c r="BP555" s="19"/>
      <c r="BQ555" s="19"/>
      <c r="BR555" s="19"/>
      <c r="BS555" s="40"/>
      <c r="BT555" s="19"/>
      <c r="BU555" s="19"/>
      <c r="BV555" s="19"/>
      <c r="BW555" s="19"/>
      <c r="BX555" s="19"/>
      <c r="BY555" s="19"/>
      <c r="BZ555" s="19"/>
      <c r="CA555" s="19"/>
      <c r="CB555" s="40"/>
      <c r="CC555" s="19"/>
      <c r="CD555" s="19"/>
      <c r="CE555" s="19"/>
      <c r="CF555" s="19"/>
      <c r="CG555" s="19"/>
      <c r="CH555" s="19"/>
      <c r="CI555" s="19"/>
      <c r="CJ555" s="19"/>
      <c r="CK555" s="40"/>
      <c r="CL555" s="19"/>
      <c r="CM555" s="19"/>
      <c r="CN555" s="19"/>
      <c r="CO555" s="19"/>
      <c r="CP555" s="19"/>
      <c r="CQ555" s="19"/>
      <c r="CR555" s="19"/>
      <c r="CS555" s="19"/>
      <c r="CT555" s="40"/>
      <c r="CU555" s="19"/>
      <c r="CV555" s="19"/>
      <c r="CW555" s="19"/>
      <c r="CX555" s="19"/>
      <c r="CY555" s="19"/>
      <c r="CZ555" s="19"/>
      <c r="DA555" s="19"/>
      <c r="DB555" s="19"/>
      <c r="DC555" s="19"/>
      <c r="DD555" s="40"/>
      <c r="DE555" s="19"/>
      <c r="DF555" s="19">
        <v>8</v>
      </c>
      <c r="DG555" s="19"/>
      <c r="DH555" s="19"/>
      <c r="DI555" s="19"/>
      <c r="DJ555" s="19"/>
      <c r="DK555" s="19"/>
      <c r="DL555" s="19"/>
      <c r="DM555" s="40"/>
      <c r="DN555" s="19"/>
      <c r="DO555" s="19"/>
      <c r="DP555" s="19"/>
      <c r="DQ555" s="19"/>
      <c r="DR555" s="19"/>
      <c r="DS555" s="19"/>
      <c r="DT555" s="19"/>
      <c r="DU555" s="19"/>
      <c r="DV555" s="40"/>
      <c r="DW555" s="74">
        <f ca="1" t="shared" si="376"/>
        <v>0.96</v>
      </c>
      <c r="DX555" s="44">
        <f t="shared" si="365"/>
        <v>0</v>
      </c>
      <c r="DY555" s="44">
        <f ca="1" t="shared" si="366"/>
        <v>0.96</v>
      </c>
      <c r="DZ555" s="19">
        <f t="shared" si="367"/>
        <v>0</v>
      </c>
      <c r="EA555" s="19">
        <f t="shared" si="368"/>
        <v>0</v>
      </c>
      <c r="EB555" s="45">
        <f t="shared" si="369"/>
        <v>0</v>
      </c>
      <c r="EC555" s="46">
        <f t="shared" si="370"/>
        <v>0</v>
      </c>
      <c r="ED555" s="19">
        <f t="shared" si="371"/>
        <v>8</v>
      </c>
      <c r="EE555" s="19">
        <f t="shared" si="372"/>
        <v>0</v>
      </c>
      <c r="EF555" s="19">
        <f t="shared" si="373"/>
        <v>0</v>
      </c>
      <c r="EG555" s="19">
        <f t="shared" si="374"/>
        <v>0</v>
      </c>
    </row>
    <row r="556" customFormat="1" hidden="1" customHeight="1" spans="1:137">
      <c r="A556" s="32">
        <f t="shared" si="364"/>
        <v>554</v>
      </c>
      <c r="B556" s="31" t="s">
        <v>874</v>
      </c>
      <c r="C556" s="32" t="s">
        <v>351</v>
      </c>
      <c r="D556" s="33" t="s">
        <v>368</v>
      </c>
      <c r="E556" s="33" t="s">
        <v>463</v>
      </c>
      <c r="F556" s="33" t="s">
        <v>315</v>
      </c>
      <c r="G556" s="68">
        <v>45957</v>
      </c>
      <c r="H556" s="68">
        <v>45957</v>
      </c>
      <c r="I556" s="68">
        <v>45957</v>
      </c>
      <c r="J556" s="19"/>
      <c r="K556" s="19"/>
      <c r="L556" s="19"/>
      <c r="M556" s="73"/>
      <c r="N556" s="19"/>
      <c r="O556" s="38"/>
      <c r="P556" s="39"/>
      <c r="Q556" s="19"/>
      <c r="R556" s="19"/>
      <c r="S556" s="19"/>
      <c r="T556" s="19"/>
      <c r="U556" s="19"/>
      <c r="V556" s="19"/>
      <c r="W556" s="40"/>
      <c r="X556" s="19"/>
      <c r="Y556" s="39"/>
      <c r="Z556" s="19"/>
      <c r="AA556" s="19"/>
      <c r="AB556" s="19"/>
      <c r="AC556" s="19"/>
      <c r="AD556" s="19"/>
      <c r="AE556" s="19"/>
      <c r="AF556" s="40"/>
      <c r="AG556" s="41"/>
      <c r="AH556" s="41"/>
      <c r="AI556" s="41"/>
      <c r="AJ556" s="19"/>
      <c r="AK556" s="19"/>
      <c r="AL556" s="19"/>
      <c r="AM556" s="19"/>
      <c r="AN556" s="19"/>
      <c r="AO556" s="19"/>
      <c r="AP556" s="19"/>
      <c r="AQ556" s="19"/>
      <c r="AR556" s="40"/>
      <c r="AS556" s="19"/>
      <c r="AT556" s="19"/>
      <c r="AU556" s="19"/>
      <c r="AV556" s="19"/>
      <c r="AW556" s="19"/>
      <c r="AX556" s="19"/>
      <c r="AY556" s="19"/>
      <c r="AZ556" s="19"/>
      <c r="BA556" s="40"/>
      <c r="BB556" s="19"/>
      <c r="BC556" s="19"/>
      <c r="BD556" s="19"/>
      <c r="BE556" s="19"/>
      <c r="BF556" s="19"/>
      <c r="BG556" s="19"/>
      <c r="BH556" s="19"/>
      <c r="BI556" s="19"/>
      <c r="BJ556" s="40"/>
      <c r="BK556" s="19"/>
      <c r="BL556" s="19"/>
      <c r="BM556" s="19"/>
      <c r="BN556" s="19"/>
      <c r="BO556" s="19"/>
      <c r="BP556" s="19"/>
      <c r="BQ556" s="19"/>
      <c r="BR556" s="19"/>
      <c r="BS556" s="40"/>
      <c r="BT556" s="19"/>
      <c r="BU556" s="19"/>
      <c r="BV556" s="19"/>
      <c r="BW556" s="19"/>
      <c r="BX556" s="19"/>
      <c r="BY556" s="19"/>
      <c r="BZ556" s="19"/>
      <c r="CA556" s="19"/>
      <c r="CB556" s="40"/>
      <c r="CC556" s="19"/>
      <c r="CD556" s="19"/>
      <c r="CE556" s="19"/>
      <c r="CF556" s="19"/>
      <c r="CG556" s="19"/>
      <c r="CH556" s="19"/>
      <c r="CI556" s="19"/>
      <c r="CJ556" s="19"/>
      <c r="CK556" s="40"/>
      <c r="CL556" s="19"/>
      <c r="CM556" s="19"/>
      <c r="CN556" s="19"/>
      <c r="CO556" s="19"/>
      <c r="CP556" s="19"/>
      <c r="CQ556" s="19"/>
      <c r="CR556" s="19"/>
      <c r="CS556" s="19"/>
      <c r="CT556" s="40"/>
      <c r="CU556" s="19"/>
      <c r="CV556" s="19"/>
      <c r="CW556" s="19"/>
      <c r="CX556" s="19"/>
      <c r="CY556" s="19"/>
      <c r="CZ556" s="19"/>
      <c r="DA556" s="19"/>
      <c r="DB556" s="19"/>
      <c r="DC556" s="19"/>
      <c r="DD556" s="40"/>
      <c r="DE556" s="19"/>
      <c r="DF556" s="19"/>
      <c r="DG556" s="19"/>
      <c r="DH556" s="19"/>
      <c r="DI556" s="19"/>
      <c r="DJ556" s="19"/>
      <c r="DK556" s="19"/>
      <c r="DL556" s="19"/>
      <c r="DM556" s="40"/>
      <c r="DN556" s="19"/>
      <c r="DO556" s="19"/>
      <c r="DP556" s="19"/>
      <c r="DQ556" s="19"/>
      <c r="DR556" s="19"/>
      <c r="DS556" s="19"/>
      <c r="DT556" s="19"/>
      <c r="DU556" s="19"/>
      <c r="DV556" s="40"/>
      <c r="DW556" s="74">
        <f ca="1" t="shared" si="376"/>
        <v>0.96</v>
      </c>
      <c r="DX556" s="44">
        <f t="shared" si="365"/>
        <v>0</v>
      </c>
      <c r="DY556" s="44">
        <f ca="1" t="shared" si="366"/>
        <v>0.96</v>
      </c>
      <c r="DZ556" s="19">
        <f t="shared" si="367"/>
        <v>0</v>
      </c>
      <c r="EA556" s="19">
        <f t="shared" si="368"/>
        <v>0</v>
      </c>
      <c r="EB556" s="45">
        <f t="shared" si="369"/>
        <v>0</v>
      </c>
      <c r="EC556" s="46">
        <f t="shared" si="370"/>
        <v>0</v>
      </c>
      <c r="ED556" s="19">
        <f t="shared" si="371"/>
        <v>0</v>
      </c>
      <c r="EE556" s="19">
        <f t="shared" si="372"/>
        <v>0</v>
      </c>
      <c r="EF556" s="19">
        <f t="shared" si="373"/>
        <v>0</v>
      </c>
      <c r="EG556" s="19">
        <f t="shared" si="374"/>
        <v>0</v>
      </c>
    </row>
    <row r="557" customFormat="1" hidden="1" customHeight="1" spans="1:137">
      <c r="A557" s="32">
        <f t="shared" si="364"/>
        <v>555</v>
      </c>
      <c r="B557" s="31" t="s">
        <v>875</v>
      </c>
      <c r="C557" s="32" t="s">
        <v>52</v>
      </c>
      <c r="D557" s="33" t="s">
        <v>119</v>
      </c>
      <c r="E557" s="33" t="s">
        <v>171</v>
      </c>
      <c r="F557" s="33" t="s">
        <v>160</v>
      </c>
      <c r="G557" s="68">
        <v>45958</v>
      </c>
      <c r="H557" s="68">
        <v>45958</v>
      </c>
      <c r="I557" s="68">
        <v>45958</v>
      </c>
      <c r="J557" s="19"/>
      <c r="K557" s="19"/>
      <c r="L557" s="19"/>
      <c r="M557" s="73"/>
      <c r="N557" s="19"/>
      <c r="O557" s="38"/>
      <c r="P557" s="39"/>
      <c r="Q557" s="19"/>
      <c r="R557" s="19"/>
      <c r="S557" s="19"/>
      <c r="T557" s="19"/>
      <c r="U557" s="19"/>
      <c r="V557" s="19"/>
      <c r="W557" s="40"/>
      <c r="X557" s="19"/>
      <c r="Y557" s="39"/>
      <c r="Z557" s="19"/>
      <c r="AA557" s="19"/>
      <c r="AB557" s="19"/>
      <c r="AC557" s="19"/>
      <c r="AD557" s="19"/>
      <c r="AE557" s="19"/>
      <c r="AF557" s="40"/>
      <c r="AG557" s="41"/>
      <c r="AH557" s="41"/>
      <c r="AI557" s="41"/>
      <c r="AJ557" s="19"/>
      <c r="AK557" s="19"/>
      <c r="AL557" s="19"/>
      <c r="AM557" s="19"/>
      <c r="AN557" s="19"/>
      <c r="AO557" s="19"/>
      <c r="AP557" s="19"/>
      <c r="AQ557" s="19"/>
      <c r="AR557" s="40"/>
      <c r="AS557" s="19"/>
      <c r="AT557" s="19"/>
      <c r="AU557" s="19"/>
      <c r="AV557" s="19"/>
      <c r="AW557" s="19"/>
      <c r="AX557" s="19"/>
      <c r="AY557" s="19"/>
      <c r="AZ557" s="19"/>
      <c r="BA557" s="40"/>
      <c r="BB557" s="19"/>
      <c r="BC557" s="19"/>
      <c r="BD557" s="19"/>
      <c r="BE557" s="19"/>
      <c r="BF557" s="19"/>
      <c r="BG557" s="19"/>
      <c r="BH557" s="19"/>
      <c r="BI557" s="19"/>
      <c r="BJ557" s="40"/>
      <c r="BK557" s="19"/>
      <c r="BL557" s="19"/>
      <c r="BM557" s="19"/>
      <c r="BN557" s="19"/>
      <c r="BO557" s="19"/>
      <c r="BP557" s="19"/>
      <c r="BQ557" s="19"/>
      <c r="BR557" s="19"/>
      <c r="BS557" s="40"/>
      <c r="BT557" s="19"/>
      <c r="BU557" s="19"/>
      <c r="BV557" s="19"/>
      <c r="BW557" s="19"/>
      <c r="BX557" s="19"/>
      <c r="BY557" s="19"/>
      <c r="BZ557" s="19"/>
      <c r="CA557" s="19"/>
      <c r="CB557" s="40"/>
      <c r="CC557" s="19"/>
      <c r="CD557" s="19"/>
      <c r="CE557" s="19"/>
      <c r="CF557" s="19"/>
      <c r="CG557" s="19"/>
      <c r="CH557" s="19"/>
      <c r="CI557" s="19"/>
      <c r="CJ557" s="19"/>
      <c r="CK557" s="40"/>
      <c r="CL557" s="19"/>
      <c r="CM557" s="19"/>
      <c r="CN557" s="19"/>
      <c r="CO557" s="19"/>
      <c r="CP557" s="19"/>
      <c r="CQ557" s="19"/>
      <c r="CR557" s="19"/>
      <c r="CS557" s="19"/>
      <c r="CT557" s="40"/>
      <c r="CU557" s="19"/>
      <c r="CV557" s="19"/>
      <c r="CW557" s="19"/>
      <c r="CX557" s="19"/>
      <c r="CY557" s="19"/>
      <c r="CZ557" s="19"/>
      <c r="DA557" s="19"/>
      <c r="DB557" s="19"/>
      <c r="DC557" s="19"/>
      <c r="DD557" s="40"/>
      <c r="DE557" s="19"/>
      <c r="DF557" s="19"/>
      <c r="DG557" s="19"/>
      <c r="DH557" s="19"/>
      <c r="DI557" s="19"/>
      <c r="DJ557" s="19">
        <v>18.5</v>
      </c>
      <c r="DK557" s="19"/>
      <c r="DL557" s="19"/>
      <c r="DM557" s="40"/>
      <c r="DN557" s="19"/>
      <c r="DO557" s="19"/>
      <c r="DP557" s="19"/>
      <c r="DQ557" s="19"/>
      <c r="DR557" s="19"/>
      <c r="DS557" s="19">
        <v>28.5</v>
      </c>
      <c r="DT557" s="19">
        <v>8</v>
      </c>
      <c r="DU557" s="19"/>
      <c r="DV557" s="40"/>
      <c r="DW557" s="74">
        <f ca="1" t="shared" si="376"/>
        <v>0.95</v>
      </c>
      <c r="DX557" s="44">
        <f t="shared" si="365"/>
        <v>0</v>
      </c>
      <c r="DY557" s="44">
        <f ca="1" t="shared" si="366"/>
        <v>0.95</v>
      </c>
      <c r="DZ557" s="19">
        <f t="shared" si="367"/>
        <v>55</v>
      </c>
      <c r="EA557" s="19">
        <f t="shared" si="368"/>
        <v>0</v>
      </c>
      <c r="EB557" s="45">
        <f t="shared" si="369"/>
        <v>8</v>
      </c>
      <c r="EC557" s="46">
        <f t="shared" si="370"/>
        <v>47</v>
      </c>
      <c r="ED557" s="19">
        <f t="shared" si="371"/>
        <v>0</v>
      </c>
      <c r="EE557" s="19">
        <f t="shared" si="372"/>
        <v>0</v>
      </c>
      <c r="EF557" s="19">
        <f t="shared" si="373"/>
        <v>0</v>
      </c>
      <c r="EG557" s="19">
        <f t="shared" si="374"/>
        <v>0</v>
      </c>
    </row>
    <row r="558" customFormat="1" hidden="1" customHeight="1" spans="1:137">
      <c r="A558" s="32">
        <f t="shared" si="364"/>
        <v>556</v>
      </c>
      <c r="B558" s="31" t="s">
        <v>876</v>
      </c>
      <c r="C558" s="32" t="s">
        <v>52</v>
      </c>
      <c r="D558" s="33" t="s">
        <v>149</v>
      </c>
      <c r="E558" s="33" t="s">
        <v>679</v>
      </c>
      <c r="F558" s="33" t="s">
        <v>134</v>
      </c>
      <c r="G558" s="68">
        <v>45958</v>
      </c>
      <c r="H558" s="68">
        <v>45958</v>
      </c>
      <c r="I558" s="68">
        <v>45958</v>
      </c>
      <c r="J558" s="19"/>
      <c r="K558" s="19"/>
      <c r="L558" s="19"/>
      <c r="M558" s="73"/>
      <c r="N558" s="19"/>
      <c r="O558" s="38"/>
      <c r="P558" s="39"/>
      <c r="Q558" s="19"/>
      <c r="R558" s="19"/>
      <c r="S558" s="19"/>
      <c r="T558" s="19"/>
      <c r="U558" s="19"/>
      <c r="V558" s="19"/>
      <c r="W558" s="40"/>
      <c r="X558" s="19"/>
      <c r="Y558" s="39"/>
      <c r="Z558" s="19"/>
      <c r="AA558" s="19"/>
      <c r="AB558" s="19"/>
      <c r="AC558" s="19"/>
      <c r="AD558" s="19"/>
      <c r="AE558" s="19"/>
      <c r="AF558" s="40"/>
      <c r="AG558" s="41"/>
      <c r="AH558" s="41"/>
      <c r="AI558" s="41"/>
      <c r="AJ558" s="19"/>
      <c r="AK558" s="19"/>
      <c r="AL558" s="19"/>
      <c r="AM558" s="19"/>
      <c r="AN558" s="19"/>
      <c r="AO558" s="19"/>
      <c r="AP558" s="19"/>
      <c r="AQ558" s="19"/>
      <c r="AR558" s="40"/>
      <c r="AS558" s="19"/>
      <c r="AT558" s="19"/>
      <c r="AU558" s="19"/>
      <c r="AV558" s="19"/>
      <c r="AW558" s="19"/>
      <c r="AX558" s="19"/>
      <c r="AY558" s="19"/>
      <c r="AZ558" s="19"/>
      <c r="BA558" s="40"/>
      <c r="BB558" s="19"/>
      <c r="BC558" s="19"/>
      <c r="BD558" s="19"/>
      <c r="BE558" s="19"/>
      <c r="BF558" s="19"/>
      <c r="BG558" s="19"/>
      <c r="BH558" s="19"/>
      <c r="BI558" s="19"/>
      <c r="BJ558" s="40"/>
      <c r="BK558" s="19"/>
      <c r="BL558" s="19"/>
      <c r="BM558" s="19"/>
      <c r="BN558" s="19"/>
      <c r="BO558" s="19"/>
      <c r="BP558" s="19"/>
      <c r="BQ558" s="19"/>
      <c r="BR558" s="19"/>
      <c r="BS558" s="40"/>
      <c r="BT558" s="19"/>
      <c r="BU558" s="19"/>
      <c r="BV558" s="19"/>
      <c r="BW558" s="19"/>
      <c r="BX558" s="19"/>
      <c r="BY558" s="19"/>
      <c r="BZ558" s="19"/>
      <c r="CA558" s="19"/>
      <c r="CB558" s="40"/>
      <c r="CC558" s="19"/>
      <c r="CD558" s="19"/>
      <c r="CE558" s="19"/>
      <c r="CF558" s="19"/>
      <c r="CG558" s="19"/>
      <c r="CH558" s="19"/>
      <c r="CI558" s="19"/>
      <c r="CJ558" s="19"/>
      <c r="CK558" s="40"/>
      <c r="CL558" s="19"/>
      <c r="CM558" s="19"/>
      <c r="CN558" s="19"/>
      <c r="CO558" s="19"/>
      <c r="CP558" s="19"/>
      <c r="CQ558" s="19"/>
      <c r="CR558" s="19"/>
      <c r="CS558" s="19"/>
      <c r="CT558" s="40"/>
      <c r="CU558" s="19"/>
      <c r="CV558" s="19"/>
      <c r="CW558" s="19"/>
      <c r="CX558" s="19"/>
      <c r="CY558" s="19"/>
      <c r="CZ558" s="19"/>
      <c r="DA558" s="19"/>
      <c r="DB558" s="19"/>
      <c r="DC558" s="19"/>
      <c r="DD558" s="40"/>
      <c r="DE558" s="19"/>
      <c r="DF558" s="19"/>
      <c r="DG558" s="19"/>
      <c r="DH558" s="19"/>
      <c r="DI558" s="19"/>
      <c r="DJ558" s="19"/>
      <c r="DK558" s="19"/>
      <c r="DL558" s="19"/>
      <c r="DM558" s="40"/>
      <c r="DN558" s="19"/>
      <c r="DO558" s="19">
        <v>10.5</v>
      </c>
      <c r="DP558" s="19">
        <v>1</v>
      </c>
      <c r="DQ558" s="19"/>
      <c r="DR558" s="19"/>
      <c r="DS558" s="19"/>
      <c r="DT558" s="19"/>
      <c r="DU558" s="19"/>
      <c r="DV558" s="40"/>
      <c r="DW558" s="74">
        <f ca="1" t="shared" si="376"/>
        <v>0.95</v>
      </c>
      <c r="DX558" s="44">
        <f t="shared" si="365"/>
        <v>0</v>
      </c>
      <c r="DY558" s="44">
        <f ca="1" t="shared" si="366"/>
        <v>0.95</v>
      </c>
      <c r="DZ558" s="19">
        <f t="shared" si="367"/>
        <v>0</v>
      </c>
      <c r="EA558" s="19">
        <f t="shared" si="368"/>
        <v>0</v>
      </c>
      <c r="EB558" s="45">
        <f t="shared" si="369"/>
        <v>0</v>
      </c>
      <c r="EC558" s="46">
        <f t="shared" si="370"/>
        <v>0</v>
      </c>
      <c r="ED558" s="19">
        <f t="shared" si="371"/>
        <v>10.5</v>
      </c>
      <c r="EE558" s="19">
        <f t="shared" si="372"/>
        <v>1</v>
      </c>
      <c r="EF558" s="19">
        <f t="shared" si="373"/>
        <v>0</v>
      </c>
      <c r="EG558" s="19">
        <f t="shared" si="374"/>
        <v>0</v>
      </c>
    </row>
    <row r="559" customFormat="1" hidden="1" customHeight="1" spans="1:137">
      <c r="A559" s="32">
        <f t="shared" si="364"/>
        <v>557</v>
      </c>
      <c r="B559" s="31" t="s">
        <v>877</v>
      </c>
      <c r="C559" s="32" t="s">
        <v>52</v>
      </c>
      <c r="D559" s="33" t="s">
        <v>110</v>
      </c>
      <c r="E559" s="33" t="s">
        <v>125</v>
      </c>
      <c r="F559" s="33" t="s">
        <v>160</v>
      </c>
      <c r="G559" s="68">
        <v>45958</v>
      </c>
      <c r="H559" s="68">
        <v>45958</v>
      </c>
      <c r="I559" s="68">
        <v>45958</v>
      </c>
      <c r="J559" s="19"/>
      <c r="K559" s="19"/>
      <c r="L559" s="19"/>
      <c r="M559" s="73"/>
      <c r="N559" s="19"/>
      <c r="O559" s="38"/>
      <c r="P559" s="39"/>
      <c r="Q559" s="19"/>
      <c r="R559" s="19"/>
      <c r="S559" s="19"/>
      <c r="T559" s="19"/>
      <c r="U559" s="19"/>
      <c r="V559" s="19"/>
      <c r="W559" s="40"/>
      <c r="X559" s="19"/>
      <c r="Y559" s="39"/>
      <c r="Z559" s="19"/>
      <c r="AA559" s="19"/>
      <c r="AB559" s="19"/>
      <c r="AC559" s="19"/>
      <c r="AD559" s="19"/>
      <c r="AE559" s="19"/>
      <c r="AF559" s="40"/>
      <c r="AG559" s="41"/>
      <c r="AH559" s="41"/>
      <c r="AI559" s="41"/>
      <c r="AJ559" s="19"/>
      <c r="AK559" s="19"/>
      <c r="AL559" s="19"/>
      <c r="AM559" s="19"/>
      <c r="AN559" s="19"/>
      <c r="AO559" s="19"/>
      <c r="AP559" s="19"/>
      <c r="AQ559" s="19"/>
      <c r="AR559" s="40"/>
      <c r="AS559" s="19"/>
      <c r="AT559" s="19"/>
      <c r="AU559" s="19"/>
      <c r="AV559" s="19"/>
      <c r="AW559" s="19"/>
      <c r="AX559" s="19"/>
      <c r="AY559" s="19"/>
      <c r="AZ559" s="19"/>
      <c r="BA559" s="40"/>
      <c r="BB559" s="19"/>
      <c r="BC559" s="19"/>
      <c r="BD559" s="19"/>
      <c r="BE559" s="19"/>
      <c r="BF559" s="19"/>
      <c r="BG559" s="19"/>
      <c r="BH559" s="19"/>
      <c r="BI559" s="19"/>
      <c r="BJ559" s="40"/>
      <c r="BK559" s="19"/>
      <c r="BL559" s="19"/>
      <c r="BM559" s="19"/>
      <c r="BN559" s="19"/>
      <c r="BO559" s="19"/>
      <c r="BP559" s="19"/>
      <c r="BQ559" s="19"/>
      <c r="BR559" s="19"/>
      <c r="BS559" s="40"/>
      <c r="BT559" s="19"/>
      <c r="BU559" s="19"/>
      <c r="BV559" s="19"/>
      <c r="BW559" s="19"/>
      <c r="BX559" s="19"/>
      <c r="BY559" s="19"/>
      <c r="BZ559" s="19"/>
      <c r="CA559" s="19"/>
      <c r="CB559" s="40"/>
      <c r="CC559" s="19"/>
      <c r="CD559" s="19"/>
      <c r="CE559" s="19"/>
      <c r="CF559" s="19"/>
      <c r="CG559" s="19"/>
      <c r="CH559" s="19"/>
      <c r="CI559" s="19"/>
      <c r="CJ559" s="19"/>
      <c r="CK559" s="40"/>
      <c r="CL559" s="19"/>
      <c r="CM559" s="19"/>
      <c r="CN559" s="19"/>
      <c r="CO559" s="19"/>
      <c r="CP559" s="19"/>
      <c r="CQ559" s="19"/>
      <c r="CR559" s="19"/>
      <c r="CS559" s="19"/>
      <c r="CT559" s="40"/>
      <c r="CU559" s="19"/>
      <c r="CV559" s="19"/>
      <c r="CW559" s="19"/>
      <c r="CX559" s="19"/>
      <c r="CY559" s="19"/>
      <c r="CZ559" s="19"/>
      <c r="DA559" s="19"/>
      <c r="DB559" s="19"/>
      <c r="DC559" s="19"/>
      <c r="DD559" s="40"/>
      <c r="DE559" s="19"/>
      <c r="DF559" s="19"/>
      <c r="DG559" s="19"/>
      <c r="DH559" s="19"/>
      <c r="DI559" s="19"/>
      <c r="DJ559" s="19"/>
      <c r="DK559" s="19"/>
      <c r="DL559" s="19"/>
      <c r="DM559" s="40"/>
      <c r="DN559" s="19"/>
      <c r="DO559" s="19"/>
      <c r="DP559" s="19"/>
      <c r="DQ559" s="19"/>
      <c r="DR559" s="19"/>
      <c r="DS559" s="19"/>
      <c r="DT559" s="19"/>
      <c r="DU559" s="19"/>
      <c r="DV559" s="40"/>
      <c r="DW559" s="74">
        <f ca="1" t="shared" si="376"/>
        <v>0.95</v>
      </c>
      <c r="DX559" s="44">
        <f t="shared" si="365"/>
        <v>0</v>
      </c>
      <c r="DY559" s="44">
        <f ca="1" t="shared" si="366"/>
        <v>0.95</v>
      </c>
      <c r="DZ559" s="19">
        <f t="shared" si="367"/>
        <v>0</v>
      </c>
      <c r="EA559" s="19">
        <f t="shared" si="368"/>
        <v>0</v>
      </c>
      <c r="EB559" s="45">
        <f t="shared" si="369"/>
        <v>0</v>
      </c>
      <c r="EC559" s="46">
        <f t="shared" si="370"/>
        <v>0</v>
      </c>
      <c r="ED559" s="19">
        <f t="shared" si="371"/>
        <v>0</v>
      </c>
      <c r="EE559" s="19">
        <f t="shared" si="372"/>
        <v>0</v>
      </c>
      <c r="EF559" s="19">
        <f t="shared" si="373"/>
        <v>0</v>
      </c>
      <c r="EG559" s="19">
        <f t="shared" si="374"/>
        <v>0</v>
      </c>
    </row>
    <row r="560" customFormat="1" hidden="1" customHeight="1" spans="1:137">
      <c r="A560" s="32">
        <f t="shared" si="364"/>
        <v>558</v>
      </c>
      <c r="B560" s="31" t="s">
        <v>878</v>
      </c>
      <c r="C560" s="32" t="s">
        <v>52</v>
      </c>
      <c r="D560" s="33" t="s">
        <v>149</v>
      </c>
      <c r="E560" s="33" t="s">
        <v>679</v>
      </c>
      <c r="F560" s="33" t="s">
        <v>116</v>
      </c>
      <c r="G560" s="68">
        <v>45964</v>
      </c>
      <c r="H560" s="68">
        <v>45964</v>
      </c>
      <c r="I560" s="68">
        <v>45964</v>
      </c>
      <c r="J560" s="19"/>
      <c r="K560" s="19"/>
      <c r="L560" s="19"/>
      <c r="M560" s="73"/>
      <c r="N560" s="19"/>
      <c r="O560" s="38"/>
      <c r="P560" s="39"/>
      <c r="Q560" s="19"/>
      <c r="R560" s="19"/>
      <c r="S560" s="19"/>
      <c r="T560" s="19"/>
      <c r="U560" s="19"/>
      <c r="V560" s="19"/>
      <c r="W560" s="40"/>
      <c r="X560" s="19"/>
      <c r="Y560" s="39"/>
      <c r="Z560" s="19"/>
      <c r="AA560" s="19"/>
      <c r="AB560" s="19"/>
      <c r="AC560" s="19"/>
      <c r="AD560" s="19"/>
      <c r="AE560" s="19"/>
      <c r="AF560" s="40"/>
      <c r="AG560" s="41"/>
      <c r="AH560" s="41"/>
      <c r="AI560" s="41"/>
      <c r="AJ560" s="19"/>
      <c r="AK560" s="19"/>
      <c r="AL560" s="19"/>
      <c r="AM560" s="19"/>
      <c r="AN560" s="19"/>
      <c r="AO560" s="19"/>
      <c r="AP560" s="19"/>
      <c r="AQ560" s="19"/>
      <c r="AR560" s="40"/>
      <c r="AS560" s="19"/>
      <c r="AT560" s="19"/>
      <c r="AU560" s="19"/>
      <c r="AV560" s="19"/>
      <c r="AW560" s="19"/>
      <c r="AX560" s="19"/>
      <c r="AY560" s="19"/>
      <c r="AZ560" s="19"/>
      <c r="BA560" s="40"/>
      <c r="BB560" s="19"/>
      <c r="BC560" s="19"/>
      <c r="BD560" s="19"/>
      <c r="BE560" s="19"/>
      <c r="BF560" s="19"/>
      <c r="BG560" s="19"/>
      <c r="BH560" s="19"/>
      <c r="BI560" s="19"/>
      <c r="BJ560" s="40"/>
      <c r="BK560" s="19"/>
      <c r="BL560" s="19"/>
      <c r="BM560" s="19"/>
      <c r="BN560" s="19"/>
      <c r="BO560" s="19"/>
      <c r="BP560" s="19"/>
      <c r="BQ560" s="19"/>
      <c r="BR560" s="19"/>
      <c r="BS560" s="40"/>
      <c r="BT560" s="19"/>
      <c r="BU560" s="19"/>
      <c r="BV560" s="19"/>
      <c r="BW560" s="19"/>
      <c r="BX560" s="19"/>
      <c r="BY560" s="19"/>
      <c r="BZ560" s="19"/>
      <c r="CA560" s="19"/>
      <c r="CB560" s="40"/>
      <c r="CC560" s="19"/>
      <c r="CD560" s="19"/>
      <c r="CE560" s="19"/>
      <c r="CF560" s="19"/>
      <c r="CG560" s="19"/>
      <c r="CH560" s="19"/>
      <c r="CI560" s="19"/>
      <c r="CJ560" s="19"/>
      <c r="CK560" s="40"/>
      <c r="CL560" s="19"/>
      <c r="CM560" s="19"/>
      <c r="CN560" s="19"/>
      <c r="CO560" s="19"/>
      <c r="CP560" s="19"/>
      <c r="CQ560" s="19"/>
      <c r="CR560" s="19"/>
      <c r="CS560" s="19"/>
      <c r="CT560" s="40"/>
      <c r="CU560" s="19"/>
      <c r="CV560" s="19"/>
      <c r="CW560" s="19"/>
      <c r="CX560" s="19"/>
      <c r="CY560" s="19"/>
      <c r="CZ560" s="19"/>
      <c r="DA560" s="19"/>
      <c r="DB560" s="19"/>
      <c r="DC560" s="19"/>
      <c r="DD560" s="40"/>
      <c r="DE560" s="19"/>
      <c r="DF560" s="19">
        <v>1</v>
      </c>
      <c r="DG560" s="19"/>
      <c r="DH560" s="19"/>
      <c r="DI560" s="19"/>
      <c r="DJ560" s="19"/>
      <c r="DK560" s="19"/>
      <c r="DL560" s="19"/>
      <c r="DM560" s="40"/>
      <c r="DN560" s="19">
        <v>0.5</v>
      </c>
      <c r="DO560" s="19"/>
      <c r="DP560" s="19"/>
      <c r="DQ560" s="19"/>
      <c r="DR560" s="19"/>
      <c r="DS560" s="19"/>
      <c r="DT560" s="19"/>
      <c r="DU560" s="19"/>
      <c r="DV560" s="40"/>
      <c r="DW560" s="74">
        <f ca="1" t="shared" si="376"/>
        <v>0.86</v>
      </c>
      <c r="DX560" s="44">
        <f t="shared" si="365"/>
        <v>0.5</v>
      </c>
      <c r="DY560" s="44">
        <f ca="1" t="shared" si="366"/>
        <v>0.36</v>
      </c>
      <c r="DZ560" s="19">
        <f t="shared" si="367"/>
        <v>0</v>
      </c>
      <c r="EA560" s="19">
        <f t="shared" si="368"/>
        <v>0</v>
      </c>
      <c r="EB560" s="45">
        <f t="shared" si="369"/>
        <v>0</v>
      </c>
      <c r="EC560" s="46">
        <f t="shared" si="370"/>
        <v>0</v>
      </c>
      <c r="ED560" s="19">
        <f t="shared" si="371"/>
        <v>1</v>
      </c>
      <c r="EE560" s="19">
        <f t="shared" si="372"/>
        <v>0</v>
      </c>
      <c r="EF560" s="19">
        <f t="shared" si="373"/>
        <v>0</v>
      </c>
      <c r="EG560" s="19">
        <f t="shared" si="374"/>
        <v>0</v>
      </c>
    </row>
    <row r="561" customFormat="1" hidden="1" customHeight="1" spans="1:137">
      <c r="A561" s="32">
        <f t="shared" si="364"/>
        <v>559</v>
      </c>
      <c r="B561" s="31" t="s">
        <v>879</v>
      </c>
      <c r="C561" s="32" t="s">
        <v>52</v>
      </c>
      <c r="D561" s="33" t="s">
        <v>99</v>
      </c>
      <c r="E561" s="33" t="s">
        <v>54</v>
      </c>
      <c r="F561" s="33" t="s">
        <v>107</v>
      </c>
      <c r="G561" s="68">
        <v>45964</v>
      </c>
      <c r="H561" s="68">
        <v>45964</v>
      </c>
      <c r="I561" s="68">
        <v>45964</v>
      </c>
      <c r="J561" s="19"/>
      <c r="K561" s="19"/>
      <c r="L561" s="19"/>
      <c r="M561" s="73"/>
      <c r="N561" s="19"/>
      <c r="O561" s="38"/>
      <c r="P561" s="39"/>
      <c r="Q561" s="19"/>
      <c r="R561" s="19"/>
      <c r="S561" s="19"/>
      <c r="T561" s="19"/>
      <c r="U561" s="19"/>
      <c r="V561" s="19"/>
      <c r="W561" s="40"/>
      <c r="X561" s="19"/>
      <c r="Y561" s="39"/>
      <c r="Z561" s="19"/>
      <c r="AA561" s="19"/>
      <c r="AB561" s="19"/>
      <c r="AC561" s="19"/>
      <c r="AD561" s="19"/>
      <c r="AE561" s="19"/>
      <c r="AF561" s="40"/>
      <c r="AG561" s="41"/>
      <c r="AH561" s="41"/>
      <c r="AI561" s="41"/>
      <c r="AJ561" s="19"/>
      <c r="AK561" s="19"/>
      <c r="AL561" s="19"/>
      <c r="AM561" s="19"/>
      <c r="AN561" s="19"/>
      <c r="AO561" s="19"/>
      <c r="AP561" s="19"/>
      <c r="AQ561" s="19"/>
      <c r="AR561" s="40"/>
      <c r="AS561" s="19"/>
      <c r="AT561" s="19"/>
      <c r="AU561" s="19"/>
      <c r="AV561" s="19"/>
      <c r="AW561" s="19"/>
      <c r="AX561" s="19"/>
      <c r="AY561" s="19"/>
      <c r="AZ561" s="19"/>
      <c r="BA561" s="40"/>
      <c r="BB561" s="19"/>
      <c r="BC561" s="19"/>
      <c r="BD561" s="19"/>
      <c r="BE561" s="19"/>
      <c r="BF561" s="19"/>
      <c r="BG561" s="19"/>
      <c r="BH561" s="19"/>
      <c r="BI561" s="19"/>
      <c r="BJ561" s="40"/>
      <c r="BK561" s="19"/>
      <c r="BL561" s="19"/>
      <c r="BM561" s="19"/>
      <c r="BN561" s="19"/>
      <c r="BO561" s="19"/>
      <c r="BP561" s="19"/>
      <c r="BQ561" s="19"/>
      <c r="BR561" s="19"/>
      <c r="BS561" s="40"/>
      <c r="BT561" s="19"/>
      <c r="BU561" s="19"/>
      <c r="BV561" s="19"/>
      <c r="BW561" s="19"/>
      <c r="BX561" s="19"/>
      <c r="BY561" s="19"/>
      <c r="BZ561" s="19"/>
      <c r="CA561" s="19"/>
      <c r="CB561" s="40"/>
      <c r="CC561" s="19"/>
      <c r="CD561" s="19"/>
      <c r="CE561" s="19"/>
      <c r="CF561" s="19"/>
      <c r="CG561" s="19"/>
      <c r="CH561" s="19"/>
      <c r="CI561" s="19"/>
      <c r="CJ561" s="19"/>
      <c r="CK561" s="40"/>
      <c r="CL561" s="19"/>
      <c r="CM561" s="19"/>
      <c r="CN561" s="19"/>
      <c r="CO561" s="19"/>
      <c r="CP561" s="19"/>
      <c r="CQ561" s="19"/>
      <c r="CR561" s="19"/>
      <c r="CS561" s="19"/>
      <c r="CT561" s="40"/>
      <c r="CU561" s="19"/>
      <c r="CV561" s="19"/>
      <c r="CW561" s="19"/>
      <c r="CX561" s="19"/>
      <c r="CY561" s="19"/>
      <c r="CZ561" s="19"/>
      <c r="DA561" s="19"/>
      <c r="DB561" s="19"/>
      <c r="DC561" s="19"/>
      <c r="DD561" s="40"/>
      <c r="DE561" s="19"/>
      <c r="DF561" s="19"/>
      <c r="DG561" s="19"/>
      <c r="DH561" s="19"/>
      <c r="DI561" s="19"/>
      <c r="DJ561" s="19"/>
      <c r="DK561" s="19"/>
      <c r="DL561" s="19"/>
      <c r="DM561" s="40"/>
      <c r="DN561" s="19"/>
      <c r="DO561" s="19"/>
      <c r="DP561" s="19"/>
      <c r="DQ561" s="19"/>
      <c r="DR561" s="19"/>
      <c r="DS561" s="19"/>
      <c r="DT561" s="19">
        <v>13</v>
      </c>
      <c r="DU561" s="19"/>
      <c r="DV561" s="40"/>
      <c r="DW561" s="74">
        <f ca="1" t="shared" si="376"/>
        <v>0.86</v>
      </c>
      <c r="DX561" s="44">
        <f t="shared" si="365"/>
        <v>0</v>
      </c>
      <c r="DY561" s="44">
        <f ca="1" t="shared" si="366"/>
        <v>0.86</v>
      </c>
      <c r="DZ561" s="19">
        <f t="shared" si="367"/>
        <v>13</v>
      </c>
      <c r="EA561" s="19">
        <f t="shared" si="368"/>
        <v>0</v>
      </c>
      <c r="EB561" s="45">
        <f t="shared" si="369"/>
        <v>13</v>
      </c>
      <c r="EC561" s="46">
        <f t="shared" si="370"/>
        <v>0</v>
      </c>
      <c r="ED561" s="19">
        <f t="shared" si="371"/>
        <v>0</v>
      </c>
      <c r="EE561" s="19">
        <f t="shared" si="372"/>
        <v>0</v>
      </c>
      <c r="EF561" s="19">
        <f t="shared" si="373"/>
        <v>0</v>
      </c>
      <c r="EG561" s="19">
        <f t="shared" si="374"/>
        <v>0</v>
      </c>
    </row>
    <row r="562" customFormat="1" hidden="1" customHeight="1" spans="1:137">
      <c r="A562" s="32">
        <f t="shared" si="364"/>
        <v>560</v>
      </c>
      <c r="B562" s="31" t="s">
        <v>880</v>
      </c>
      <c r="C562" s="32" t="s">
        <v>52</v>
      </c>
      <c r="D562" s="33" t="s">
        <v>149</v>
      </c>
      <c r="E562" s="33" t="s">
        <v>679</v>
      </c>
      <c r="F562" s="33" t="s">
        <v>121</v>
      </c>
      <c r="G562" s="68">
        <v>45964</v>
      </c>
      <c r="H562" s="68">
        <v>45964</v>
      </c>
      <c r="I562" s="68">
        <v>45964</v>
      </c>
      <c r="J562" s="19"/>
      <c r="K562" s="19"/>
      <c r="L562" s="19"/>
      <c r="M562" s="73"/>
      <c r="N562" s="19"/>
      <c r="O562" s="38"/>
      <c r="P562" s="39"/>
      <c r="Q562" s="19"/>
      <c r="R562" s="19"/>
      <c r="S562" s="19"/>
      <c r="T562" s="19"/>
      <c r="U562" s="19"/>
      <c r="V562" s="19"/>
      <c r="W562" s="40"/>
      <c r="X562" s="19"/>
      <c r="Y562" s="39"/>
      <c r="Z562" s="19"/>
      <c r="AA562" s="19"/>
      <c r="AB562" s="19"/>
      <c r="AC562" s="19"/>
      <c r="AD562" s="19"/>
      <c r="AE562" s="19"/>
      <c r="AF562" s="40"/>
      <c r="AG562" s="41"/>
      <c r="AH562" s="41"/>
      <c r="AI562" s="41"/>
      <c r="AJ562" s="19"/>
      <c r="AK562" s="19"/>
      <c r="AL562" s="19"/>
      <c r="AM562" s="19"/>
      <c r="AN562" s="19"/>
      <c r="AO562" s="19"/>
      <c r="AP562" s="19"/>
      <c r="AQ562" s="19"/>
      <c r="AR562" s="40"/>
      <c r="AS562" s="19"/>
      <c r="AT562" s="19"/>
      <c r="AU562" s="19"/>
      <c r="AV562" s="19"/>
      <c r="AW562" s="19"/>
      <c r="AX562" s="19"/>
      <c r="AY562" s="19"/>
      <c r="AZ562" s="19"/>
      <c r="BA562" s="40"/>
      <c r="BB562" s="19"/>
      <c r="BC562" s="19"/>
      <c r="BD562" s="19"/>
      <c r="BE562" s="19"/>
      <c r="BF562" s="19"/>
      <c r="BG562" s="19"/>
      <c r="BH562" s="19"/>
      <c r="BI562" s="19"/>
      <c r="BJ562" s="40"/>
      <c r="BK562" s="19"/>
      <c r="BL562" s="19"/>
      <c r="BM562" s="19"/>
      <c r="BN562" s="19"/>
      <c r="BO562" s="19"/>
      <c r="BP562" s="19"/>
      <c r="BQ562" s="19"/>
      <c r="BR562" s="19"/>
      <c r="BS562" s="40"/>
      <c r="BT562" s="19"/>
      <c r="BU562" s="19"/>
      <c r="BV562" s="19"/>
      <c r="BW562" s="19"/>
      <c r="BX562" s="19"/>
      <c r="BY562" s="19"/>
      <c r="BZ562" s="19"/>
      <c r="CA562" s="19"/>
      <c r="CB562" s="40"/>
      <c r="CC562" s="19"/>
      <c r="CD562" s="19"/>
      <c r="CE562" s="19"/>
      <c r="CF562" s="19"/>
      <c r="CG562" s="19"/>
      <c r="CH562" s="19"/>
      <c r="CI562" s="19"/>
      <c r="CJ562" s="19"/>
      <c r="CK562" s="40"/>
      <c r="CL562" s="19"/>
      <c r="CM562" s="19"/>
      <c r="CN562" s="19"/>
      <c r="CO562" s="19"/>
      <c r="CP562" s="19"/>
      <c r="CQ562" s="19"/>
      <c r="CR562" s="19"/>
      <c r="CS562" s="19"/>
      <c r="CT562" s="40"/>
      <c r="CU562" s="19"/>
      <c r="CV562" s="19"/>
      <c r="CW562" s="19"/>
      <c r="CX562" s="19"/>
      <c r="CY562" s="19"/>
      <c r="CZ562" s="19"/>
      <c r="DA562" s="19"/>
      <c r="DB562" s="19"/>
      <c r="DC562" s="19"/>
      <c r="DD562" s="40"/>
      <c r="DE562" s="19"/>
      <c r="DF562" s="19"/>
      <c r="DG562" s="19"/>
      <c r="DH562" s="19"/>
      <c r="DI562" s="19"/>
      <c r="DJ562" s="19"/>
      <c r="DK562" s="19"/>
      <c r="DL562" s="19"/>
      <c r="DM562" s="40"/>
      <c r="DN562" s="19"/>
      <c r="DO562" s="19"/>
      <c r="DP562" s="19"/>
      <c r="DQ562" s="19"/>
      <c r="DR562" s="19"/>
      <c r="DS562" s="19"/>
      <c r="DT562" s="19"/>
      <c r="DU562" s="19"/>
      <c r="DV562" s="40"/>
      <c r="DW562" s="69">
        <f ca="1">ROUND((TODAY()-I562)/365*5,2)+0.5</f>
        <v>1.36</v>
      </c>
      <c r="DX562" s="44">
        <f t="shared" si="365"/>
        <v>0</v>
      </c>
      <c r="DY562" s="44">
        <f ca="1" t="shared" si="366"/>
        <v>1.36</v>
      </c>
      <c r="DZ562" s="19">
        <f t="shared" si="367"/>
        <v>0</v>
      </c>
      <c r="EA562" s="19">
        <f t="shared" si="368"/>
        <v>0</v>
      </c>
      <c r="EB562" s="45">
        <f t="shared" si="369"/>
        <v>0</v>
      </c>
      <c r="EC562" s="46">
        <f t="shared" si="370"/>
        <v>0</v>
      </c>
      <c r="ED562" s="19">
        <f t="shared" si="371"/>
        <v>0</v>
      </c>
      <c r="EE562" s="19">
        <f t="shared" si="372"/>
        <v>0</v>
      </c>
      <c r="EF562" s="19">
        <f t="shared" si="373"/>
        <v>0</v>
      </c>
      <c r="EG562" s="19">
        <f t="shared" si="374"/>
        <v>0</v>
      </c>
    </row>
    <row r="563" customFormat="1" hidden="1" customHeight="1" spans="1:137">
      <c r="A563" s="32">
        <f t="shared" si="364"/>
        <v>561</v>
      </c>
      <c r="B563" s="31" t="s">
        <v>881</v>
      </c>
      <c r="C563" s="32" t="s">
        <v>52</v>
      </c>
      <c r="D563" s="33" t="s">
        <v>233</v>
      </c>
      <c r="E563" s="33" t="s">
        <v>234</v>
      </c>
      <c r="F563" s="33" t="s">
        <v>315</v>
      </c>
      <c r="G563" s="68">
        <v>45964</v>
      </c>
      <c r="H563" s="68">
        <v>45964</v>
      </c>
      <c r="I563" s="68">
        <v>45964</v>
      </c>
      <c r="J563" s="19"/>
      <c r="K563" s="19"/>
      <c r="L563" s="19"/>
      <c r="M563" s="73"/>
      <c r="N563" s="19"/>
      <c r="O563" s="38"/>
      <c r="P563" s="39"/>
      <c r="Q563" s="19"/>
      <c r="R563" s="19"/>
      <c r="S563" s="19"/>
      <c r="T563" s="19"/>
      <c r="U563" s="19"/>
      <c r="V563" s="19"/>
      <c r="W563" s="40"/>
      <c r="X563" s="19"/>
      <c r="Y563" s="39"/>
      <c r="Z563" s="19"/>
      <c r="AA563" s="19"/>
      <c r="AB563" s="19"/>
      <c r="AC563" s="19"/>
      <c r="AD563" s="19"/>
      <c r="AE563" s="19"/>
      <c r="AF563" s="40"/>
      <c r="AG563" s="41"/>
      <c r="AH563" s="41"/>
      <c r="AI563" s="41"/>
      <c r="AJ563" s="19"/>
      <c r="AK563" s="19"/>
      <c r="AL563" s="19"/>
      <c r="AM563" s="19"/>
      <c r="AN563" s="19"/>
      <c r="AO563" s="19"/>
      <c r="AP563" s="19"/>
      <c r="AQ563" s="19"/>
      <c r="AR563" s="40"/>
      <c r="AS563" s="19"/>
      <c r="AT563" s="19"/>
      <c r="AU563" s="19"/>
      <c r="AV563" s="19"/>
      <c r="AW563" s="19"/>
      <c r="AX563" s="19"/>
      <c r="AY563" s="19"/>
      <c r="AZ563" s="19"/>
      <c r="BA563" s="40"/>
      <c r="BB563" s="19"/>
      <c r="BC563" s="19"/>
      <c r="BD563" s="19"/>
      <c r="BE563" s="19"/>
      <c r="BF563" s="19"/>
      <c r="BG563" s="19"/>
      <c r="BH563" s="19"/>
      <c r="BI563" s="19"/>
      <c r="BJ563" s="40"/>
      <c r="BK563" s="19"/>
      <c r="BL563" s="19"/>
      <c r="BM563" s="19"/>
      <c r="BN563" s="19"/>
      <c r="BO563" s="19"/>
      <c r="BP563" s="19"/>
      <c r="BQ563" s="19"/>
      <c r="BR563" s="19"/>
      <c r="BS563" s="40"/>
      <c r="BT563" s="19"/>
      <c r="BU563" s="19"/>
      <c r="BV563" s="19"/>
      <c r="BW563" s="19"/>
      <c r="BX563" s="19"/>
      <c r="BY563" s="19"/>
      <c r="BZ563" s="19"/>
      <c r="CA563" s="19"/>
      <c r="CB563" s="40"/>
      <c r="CC563" s="19"/>
      <c r="CD563" s="19"/>
      <c r="CE563" s="19"/>
      <c r="CF563" s="19"/>
      <c r="CG563" s="19"/>
      <c r="CH563" s="19"/>
      <c r="CI563" s="19"/>
      <c r="CJ563" s="19"/>
      <c r="CK563" s="40"/>
      <c r="CL563" s="19"/>
      <c r="CM563" s="19"/>
      <c r="CN563" s="19"/>
      <c r="CO563" s="19"/>
      <c r="CP563" s="19"/>
      <c r="CQ563" s="19"/>
      <c r="CR563" s="19"/>
      <c r="CS563" s="19"/>
      <c r="CT563" s="40"/>
      <c r="CU563" s="19"/>
      <c r="CV563" s="19"/>
      <c r="CW563" s="19"/>
      <c r="CX563" s="19"/>
      <c r="CY563" s="19"/>
      <c r="CZ563" s="19"/>
      <c r="DA563" s="19"/>
      <c r="DB563" s="19"/>
      <c r="DC563" s="19"/>
      <c r="DD563" s="40"/>
      <c r="DE563" s="19"/>
      <c r="DF563" s="19"/>
      <c r="DG563" s="19"/>
      <c r="DH563" s="19"/>
      <c r="DI563" s="19"/>
      <c r="DJ563" s="19"/>
      <c r="DK563" s="19"/>
      <c r="DL563" s="19"/>
      <c r="DM563" s="40"/>
      <c r="DN563" s="19"/>
      <c r="DO563" s="19"/>
      <c r="DP563" s="19"/>
      <c r="DQ563" s="19"/>
      <c r="DR563" s="19"/>
      <c r="DS563" s="19"/>
      <c r="DT563" s="19"/>
      <c r="DU563" s="19"/>
      <c r="DV563" s="40"/>
      <c r="DW563" s="74">
        <f ca="1">ROUND((TODAY()-I563)/365*5,2)</f>
        <v>0.86</v>
      </c>
      <c r="DX563" s="44">
        <f t="shared" si="365"/>
        <v>0</v>
      </c>
      <c r="DY563" s="44">
        <f ca="1" t="shared" si="366"/>
        <v>0.86</v>
      </c>
      <c r="DZ563" s="19">
        <f t="shared" si="367"/>
        <v>0</v>
      </c>
      <c r="EA563" s="19">
        <f t="shared" si="368"/>
        <v>0</v>
      </c>
      <c r="EB563" s="45">
        <f t="shared" si="369"/>
        <v>0</v>
      </c>
      <c r="EC563" s="46">
        <f t="shared" si="370"/>
        <v>0</v>
      </c>
      <c r="ED563" s="19">
        <f t="shared" si="371"/>
        <v>0</v>
      </c>
      <c r="EE563" s="19">
        <f t="shared" si="372"/>
        <v>0</v>
      </c>
      <c r="EF563" s="19">
        <f t="shared" si="373"/>
        <v>0</v>
      </c>
      <c r="EG563" s="19">
        <f t="shared" si="374"/>
        <v>0</v>
      </c>
    </row>
    <row r="564" customFormat="1" hidden="1" customHeight="1" spans="1:137">
      <c r="A564" s="32">
        <f t="shared" si="364"/>
        <v>562</v>
      </c>
      <c r="B564" s="31" t="s">
        <v>882</v>
      </c>
      <c r="C564" s="32" t="s">
        <v>52</v>
      </c>
      <c r="D564" s="33" t="s">
        <v>237</v>
      </c>
      <c r="E564" s="33" t="s">
        <v>455</v>
      </c>
      <c r="F564" s="33" t="s">
        <v>315</v>
      </c>
      <c r="G564" s="68">
        <v>45964</v>
      </c>
      <c r="H564" s="68">
        <v>45964</v>
      </c>
      <c r="I564" s="68">
        <v>45964</v>
      </c>
      <c r="J564" s="19"/>
      <c r="K564" s="19"/>
      <c r="L564" s="19"/>
      <c r="M564" s="73"/>
      <c r="N564" s="19"/>
      <c r="O564" s="38"/>
      <c r="P564" s="39"/>
      <c r="Q564" s="19"/>
      <c r="R564" s="19"/>
      <c r="S564" s="19"/>
      <c r="T564" s="19"/>
      <c r="U564" s="19"/>
      <c r="V564" s="19"/>
      <c r="W564" s="40"/>
      <c r="X564" s="19"/>
      <c r="Y564" s="39"/>
      <c r="Z564" s="19"/>
      <c r="AA564" s="19"/>
      <c r="AB564" s="19"/>
      <c r="AC564" s="19"/>
      <c r="AD564" s="19"/>
      <c r="AE564" s="19"/>
      <c r="AF564" s="40"/>
      <c r="AG564" s="41"/>
      <c r="AH564" s="41"/>
      <c r="AI564" s="41"/>
      <c r="AJ564" s="19"/>
      <c r="AK564" s="19"/>
      <c r="AL564" s="19"/>
      <c r="AM564" s="19"/>
      <c r="AN564" s="19"/>
      <c r="AO564" s="19"/>
      <c r="AP564" s="19"/>
      <c r="AQ564" s="19"/>
      <c r="AR564" s="40"/>
      <c r="AS564" s="19"/>
      <c r="AT564" s="19"/>
      <c r="AU564" s="19"/>
      <c r="AV564" s="19"/>
      <c r="AW564" s="19"/>
      <c r="AX564" s="19"/>
      <c r="AY564" s="19"/>
      <c r="AZ564" s="19"/>
      <c r="BA564" s="40"/>
      <c r="BB564" s="19"/>
      <c r="BC564" s="19"/>
      <c r="BD564" s="19"/>
      <c r="BE564" s="19"/>
      <c r="BF564" s="19"/>
      <c r="BG564" s="19"/>
      <c r="BH564" s="19"/>
      <c r="BI564" s="19"/>
      <c r="BJ564" s="40"/>
      <c r="BK564" s="19"/>
      <c r="BL564" s="19"/>
      <c r="BM564" s="19"/>
      <c r="BN564" s="19"/>
      <c r="BO564" s="19"/>
      <c r="BP564" s="19"/>
      <c r="BQ564" s="19"/>
      <c r="BR564" s="19"/>
      <c r="BS564" s="40"/>
      <c r="BT564" s="19"/>
      <c r="BU564" s="19"/>
      <c r="BV564" s="19"/>
      <c r="BW564" s="19"/>
      <c r="BX564" s="19"/>
      <c r="BY564" s="19"/>
      <c r="BZ564" s="19"/>
      <c r="CA564" s="19"/>
      <c r="CB564" s="40"/>
      <c r="CC564" s="19"/>
      <c r="CD564" s="19"/>
      <c r="CE564" s="19"/>
      <c r="CF564" s="19"/>
      <c r="CG564" s="19"/>
      <c r="CH564" s="19"/>
      <c r="CI564" s="19"/>
      <c r="CJ564" s="19"/>
      <c r="CK564" s="40"/>
      <c r="CL564" s="19"/>
      <c r="CM564" s="19"/>
      <c r="CN564" s="19"/>
      <c r="CO564" s="19"/>
      <c r="CP564" s="19"/>
      <c r="CQ564" s="19"/>
      <c r="CR564" s="19"/>
      <c r="CS564" s="19"/>
      <c r="CT564" s="40"/>
      <c r="CU564" s="19"/>
      <c r="CV564" s="19"/>
      <c r="CW564" s="19"/>
      <c r="CX564" s="19"/>
      <c r="CY564" s="19"/>
      <c r="CZ564" s="19"/>
      <c r="DA564" s="19"/>
      <c r="DB564" s="19"/>
      <c r="DC564" s="19"/>
      <c r="DD564" s="40"/>
      <c r="DE564" s="19"/>
      <c r="DF564" s="19"/>
      <c r="DG564" s="19"/>
      <c r="DH564" s="19"/>
      <c r="DI564" s="19"/>
      <c r="DJ564" s="19"/>
      <c r="DK564" s="19"/>
      <c r="DL564" s="19"/>
      <c r="DM564" s="40"/>
      <c r="DN564" s="19"/>
      <c r="DO564" s="19"/>
      <c r="DP564" s="19"/>
      <c r="DQ564" s="19"/>
      <c r="DR564" s="19"/>
      <c r="DS564" s="19"/>
      <c r="DT564" s="19"/>
      <c r="DU564" s="19"/>
      <c r="DV564" s="40"/>
      <c r="DW564" s="74">
        <f ca="1">ROUND((TODAY()-I564)/365*5,2)</f>
        <v>0.86</v>
      </c>
      <c r="DX564" s="44">
        <f t="shared" si="365"/>
        <v>0</v>
      </c>
      <c r="DY564" s="44">
        <f ca="1" t="shared" si="366"/>
        <v>0.86</v>
      </c>
      <c r="DZ564" s="19">
        <f t="shared" si="367"/>
        <v>0</v>
      </c>
      <c r="EA564" s="19">
        <f t="shared" si="368"/>
        <v>0</v>
      </c>
      <c r="EB564" s="45">
        <f t="shared" si="369"/>
        <v>0</v>
      </c>
      <c r="EC564" s="46">
        <f t="shared" si="370"/>
        <v>0</v>
      </c>
      <c r="ED564" s="19">
        <f t="shared" si="371"/>
        <v>0</v>
      </c>
      <c r="EE564" s="19">
        <f t="shared" si="372"/>
        <v>0</v>
      </c>
      <c r="EF564" s="19">
        <f t="shared" si="373"/>
        <v>0</v>
      </c>
      <c r="EG564" s="19">
        <f t="shared" si="374"/>
        <v>0</v>
      </c>
    </row>
    <row r="565" customFormat="1" hidden="1" customHeight="1" spans="1:137">
      <c r="A565" s="32">
        <f t="shared" si="364"/>
        <v>563</v>
      </c>
      <c r="B565" s="31" t="s">
        <v>883</v>
      </c>
      <c r="C565" s="32" t="s">
        <v>52</v>
      </c>
      <c r="D565" s="33" t="s">
        <v>250</v>
      </c>
      <c r="E565" s="33" t="s">
        <v>269</v>
      </c>
      <c r="F565" s="33" t="s">
        <v>315</v>
      </c>
      <c r="G565" s="68">
        <v>45964</v>
      </c>
      <c r="H565" s="68">
        <v>45964</v>
      </c>
      <c r="I565" s="68">
        <v>45964</v>
      </c>
      <c r="J565" s="19"/>
      <c r="K565" s="19"/>
      <c r="L565" s="19"/>
      <c r="M565" s="73"/>
      <c r="N565" s="19"/>
      <c r="O565" s="38"/>
      <c r="P565" s="39"/>
      <c r="Q565" s="19"/>
      <c r="R565" s="19"/>
      <c r="S565" s="19"/>
      <c r="T565" s="19"/>
      <c r="U565" s="19"/>
      <c r="V565" s="19"/>
      <c r="W565" s="40"/>
      <c r="X565" s="19"/>
      <c r="Y565" s="39"/>
      <c r="Z565" s="19"/>
      <c r="AA565" s="19"/>
      <c r="AB565" s="19"/>
      <c r="AC565" s="19"/>
      <c r="AD565" s="19"/>
      <c r="AE565" s="19"/>
      <c r="AF565" s="40"/>
      <c r="AG565" s="41"/>
      <c r="AH565" s="41"/>
      <c r="AI565" s="41"/>
      <c r="AJ565" s="19"/>
      <c r="AK565" s="19"/>
      <c r="AL565" s="19"/>
      <c r="AM565" s="19"/>
      <c r="AN565" s="19"/>
      <c r="AO565" s="19"/>
      <c r="AP565" s="19"/>
      <c r="AQ565" s="19"/>
      <c r="AR565" s="40"/>
      <c r="AS565" s="19"/>
      <c r="AT565" s="19"/>
      <c r="AU565" s="19"/>
      <c r="AV565" s="19"/>
      <c r="AW565" s="19"/>
      <c r="AX565" s="19"/>
      <c r="AY565" s="19"/>
      <c r="AZ565" s="19"/>
      <c r="BA565" s="40"/>
      <c r="BB565" s="19"/>
      <c r="BC565" s="19"/>
      <c r="BD565" s="19"/>
      <c r="BE565" s="19"/>
      <c r="BF565" s="19"/>
      <c r="BG565" s="19"/>
      <c r="BH565" s="19"/>
      <c r="BI565" s="19"/>
      <c r="BJ565" s="40"/>
      <c r="BK565" s="19"/>
      <c r="BL565" s="19"/>
      <c r="BM565" s="19"/>
      <c r="BN565" s="19"/>
      <c r="BO565" s="19"/>
      <c r="BP565" s="19"/>
      <c r="BQ565" s="19"/>
      <c r="BR565" s="19"/>
      <c r="BS565" s="40"/>
      <c r="BT565" s="19"/>
      <c r="BU565" s="19"/>
      <c r="BV565" s="19"/>
      <c r="BW565" s="19"/>
      <c r="BX565" s="19"/>
      <c r="BY565" s="19"/>
      <c r="BZ565" s="19"/>
      <c r="CA565" s="19"/>
      <c r="CB565" s="40"/>
      <c r="CC565" s="19"/>
      <c r="CD565" s="19"/>
      <c r="CE565" s="19"/>
      <c r="CF565" s="19"/>
      <c r="CG565" s="19"/>
      <c r="CH565" s="19"/>
      <c r="CI565" s="19"/>
      <c r="CJ565" s="19"/>
      <c r="CK565" s="40"/>
      <c r="CL565" s="19"/>
      <c r="CM565" s="19"/>
      <c r="CN565" s="19"/>
      <c r="CO565" s="19"/>
      <c r="CP565" s="19"/>
      <c r="CQ565" s="19"/>
      <c r="CR565" s="19"/>
      <c r="CS565" s="19"/>
      <c r="CT565" s="40"/>
      <c r="CU565" s="19"/>
      <c r="CV565" s="19"/>
      <c r="CW565" s="19"/>
      <c r="CX565" s="19"/>
      <c r="CY565" s="19"/>
      <c r="CZ565" s="19"/>
      <c r="DA565" s="19"/>
      <c r="DB565" s="19"/>
      <c r="DC565" s="19"/>
      <c r="DD565" s="40"/>
      <c r="DE565" s="19"/>
      <c r="DF565" s="19"/>
      <c r="DG565" s="19"/>
      <c r="DH565" s="19"/>
      <c r="DI565" s="19"/>
      <c r="DJ565" s="19"/>
      <c r="DK565" s="19"/>
      <c r="DL565" s="19"/>
      <c r="DM565" s="40"/>
      <c r="DN565" s="19"/>
      <c r="DO565" s="19"/>
      <c r="DP565" s="19"/>
      <c r="DQ565" s="19"/>
      <c r="DR565" s="19"/>
      <c r="DS565" s="19"/>
      <c r="DT565" s="19"/>
      <c r="DU565" s="19"/>
      <c r="DV565" s="40"/>
      <c r="DW565" s="74">
        <f ca="1">ROUND((TODAY()-I565)/365*5,2)</f>
        <v>0.86</v>
      </c>
      <c r="DX565" s="44">
        <f t="shared" si="365"/>
        <v>0</v>
      </c>
      <c r="DY565" s="44">
        <f ca="1" t="shared" si="366"/>
        <v>0.86</v>
      </c>
      <c r="DZ565" s="19">
        <f t="shared" si="367"/>
        <v>0</v>
      </c>
      <c r="EA565" s="19">
        <f t="shared" si="368"/>
        <v>0</v>
      </c>
      <c r="EB565" s="45">
        <f t="shared" si="369"/>
        <v>0</v>
      </c>
      <c r="EC565" s="46">
        <f t="shared" si="370"/>
        <v>0</v>
      </c>
      <c r="ED565" s="19">
        <f t="shared" si="371"/>
        <v>0</v>
      </c>
      <c r="EE565" s="19">
        <f t="shared" si="372"/>
        <v>0</v>
      </c>
      <c r="EF565" s="19">
        <f t="shared" si="373"/>
        <v>0</v>
      </c>
      <c r="EG565" s="19">
        <f t="shared" si="374"/>
        <v>0</v>
      </c>
    </row>
    <row r="566" customFormat="1" hidden="1" customHeight="1" spans="1:137">
      <c r="A566" s="32">
        <f t="shared" si="364"/>
        <v>564</v>
      </c>
      <c r="B566" s="31" t="s">
        <v>884</v>
      </c>
      <c r="C566" s="32" t="s">
        <v>52</v>
      </c>
      <c r="D566" s="33" t="s">
        <v>110</v>
      </c>
      <c r="E566" s="33" t="s">
        <v>885</v>
      </c>
      <c r="F566" s="33" t="s">
        <v>198</v>
      </c>
      <c r="G566" s="68">
        <v>45964</v>
      </c>
      <c r="H566" s="68">
        <v>45964</v>
      </c>
      <c r="I566" s="68">
        <v>45964</v>
      </c>
      <c r="J566" s="19"/>
      <c r="K566" s="19"/>
      <c r="L566" s="19"/>
      <c r="M566" s="73"/>
      <c r="N566" s="19"/>
      <c r="O566" s="38"/>
      <c r="P566" s="39"/>
      <c r="Q566" s="19"/>
      <c r="R566" s="19"/>
      <c r="S566" s="19"/>
      <c r="T566" s="19"/>
      <c r="U566" s="19"/>
      <c r="V566" s="19"/>
      <c r="W566" s="40"/>
      <c r="X566" s="19"/>
      <c r="Y566" s="39"/>
      <c r="Z566" s="19"/>
      <c r="AA566" s="19"/>
      <c r="AB566" s="19"/>
      <c r="AC566" s="19"/>
      <c r="AD566" s="19"/>
      <c r="AE566" s="19"/>
      <c r="AF566" s="40"/>
      <c r="AG566" s="41"/>
      <c r="AH566" s="41"/>
      <c r="AI566" s="41"/>
      <c r="AJ566" s="19"/>
      <c r="AK566" s="19"/>
      <c r="AL566" s="19"/>
      <c r="AM566" s="19"/>
      <c r="AN566" s="19"/>
      <c r="AO566" s="19"/>
      <c r="AP566" s="19"/>
      <c r="AQ566" s="19"/>
      <c r="AR566" s="40"/>
      <c r="AS566" s="19"/>
      <c r="AT566" s="19"/>
      <c r="AU566" s="19"/>
      <c r="AV566" s="19"/>
      <c r="AW566" s="19"/>
      <c r="AX566" s="19"/>
      <c r="AY566" s="19"/>
      <c r="AZ566" s="19"/>
      <c r="BA566" s="40"/>
      <c r="BB566" s="19"/>
      <c r="BC566" s="19"/>
      <c r="BD566" s="19"/>
      <c r="BE566" s="19"/>
      <c r="BF566" s="19"/>
      <c r="BG566" s="19"/>
      <c r="BH566" s="19"/>
      <c r="BI566" s="19"/>
      <c r="BJ566" s="40"/>
      <c r="BK566" s="19"/>
      <c r="BL566" s="19"/>
      <c r="BM566" s="19"/>
      <c r="BN566" s="19"/>
      <c r="BO566" s="19"/>
      <c r="BP566" s="19"/>
      <c r="BQ566" s="19"/>
      <c r="BR566" s="19"/>
      <c r="BS566" s="40"/>
      <c r="BT566" s="19"/>
      <c r="BU566" s="19"/>
      <c r="BV566" s="19"/>
      <c r="BW566" s="19"/>
      <c r="BX566" s="19"/>
      <c r="BY566" s="19"/>
      <c r="BZ566" s="19"/>
      <c r="CA566" s="19"/>
      <c r="CB566" s="40"/>
      <c r="CC566" s="19"/>
      <c r="CD566" s="19"/>
      <c r="CE566" s="19"/>
      <c r="CF566" s="19"/>
      <c r="CG566" s="19"/>
      <c r="CH566" s="19"/>
      <c r="CI566" s="19"/>
      <c r="CJ566" s="19"/>
      <c r="CK566" s="40"/>
      <c r="CL566" s="19"/>
      <c r="CM566" s="19"/>
      <c r="CN566" s="19"/>
      <c r="CO566" s="19"/>
      <c r="CP566" s="19"/>
      <c r="CQ566" s="19"/>
      <c r="CR566" s="19"/>
      <c r="CS566" s="19"/>
      <c r="CT566" s="40"/>
      <c r="CU566" s="19"/>
      <c r="CV566" s="19"/>
      <c r="CW566" s="19"/>
      <c r="CX566" s="19"/>
      <c r="CY566" s="19"/>
      <c r="CZ566" s="19"/>
      <c r="DA566" s="19"/>
      <c r="DB566" s="19"/>
      <c r="DC566" s="19"/>
      <c r="DD566" s="40"/>
      <c r="DE566" s="19"/>
      <c r="DF566" s="19"/>
      <c r="DG566" s="19"/>
      <c r="DH566" s="19"/>
      <c r="DI566" s="19"/>
      <c r="DJ566" s="19"/>
      <c r="DK566" s="19"/>
      <c r="DL566" s="19"/>
      <c r="DM566" s="40"/>
      <c r="DN566" s="19"/>
      <c r="DO566" s="19"/>
      <c r="DP566" s="19"/>
      <c r="DQ566" s="19"/>
      <c r="DR566" s="19"/>
      <c r="DS566" s="19"/>
      <c r="DT566" s="19"/>
      <c r="DU566" s="19"/>
      <c r="DV566" s="40"/>
      <c r="DW566" s="69">
        <f ca="1">ROUND((TODAY()-I566)/365*5,2)+0.5</f>
        <v>1.36</v>
      </c>
      <c r="DX566" s="44">
        <f t="shared" si="365"/>
        <v>0</v>
      </c>
      <c r="DY566" s="44">
        <f ca="1" t="shared" si="366"/>
        <v>1.36</v>
      </c>
      <c r="DZ566" s="19">
        <f t="shared" si="367"/>
        <v>0</v>
      </c>
      <c r="EA566" s="19">
        <f t="shared" si="368"/>
        <v>0</v>
      </c>
      <c r="EB566" s="45">
        <f t="shared" si="369"/>
        <v>0</v>
      </c>
      <c r="EC566" s="46">
        <f t="shared" si="370"/>
        <v>0</v>
      </c>
      <c r="ED566" s="19">
        <f t="shared" si="371"/>
        <v>0</v>
      </c>
      <c r="EE566" s="19">
        <f t="shared" si="372"/>
        <v>0</v>
      </c>
      <c r="EF566" s="19">
        <f t="shared" si="373"/>
        <v>0</v>
      </c>
      <c r="EG566" s="19">
        <f t="shared" si="374"/>
        <v>0</v>
      </c>
    </row>
    <row r="567" customFormat="1" hidden="1" customHeight="1" spans="1:137">
      <c r="A567" s="32">
        <f t="shared" si="364"/>
        <v>565</v>
      </c>
      <c r="B567" s="31" t="s">
        <v>886</v>
      </c>
      <c r="C567" s="32" t="s">
        <v>52</v>
      </c>
      <c r="D567" s="33" t="s">
        <v>233</v>
      </c>
      <c r="E567" s="33" t="s">
        <v>262</v>
      </c>
      <c r="F567" s="33" t="s">
        <v>315</v>
      </c>
      <c r="G567" s="68">
        <v>45964</v>
      </c>
      <c r="H567" s="68">
        <v>45964</v>
      </c>
      <c r="I567" s="68">
        <v>45964</v>
      </c>
      <c r="J567" s="19"/>
      <c r="K567" s="19"/>
      <c r="L567" s="19"/>
      <c r="M567" s="73"/>
      <c r="N567" s="19"/>
      <c r="O567" s="38"/>
      <c r="P567" s="39"/>
      <c r="Q567" s="19"/>
      <c r="R567" s="19"/>
      <c r="S567" s="19"/>
      <c r="T567" s="19"/>
      <c r="U567" s="19"/>
      <c r="V567" s="19"/>
      <c r="W567" s="40"/>
      <c r="X567" s="19"/>
      <c r="Y567" s="39"/>
      <c r="Z567" s="19"/>
      <c r="AA567" s="19"/>
      <c r="AB567" s="19"/>
      <c r="AC567" s="19"/>
      <c r="AD567" s="19"/>
      <c r="AE567" s="19"/>
      <c r="AF567" s="40"/>
      <c r="AG567" s="41"/>
      <c r="AH567" s="41"/>
      <c r="AI567" s="41"/>
      <c r="AJ567" s="19"/>
      <c r="AK567" s="19"/>
      <c r="AL567" s="19"/>
      <c r="AM567" s="19"/>
      <c r="AN567" s="19"/>
      <c r="AO567" s="19"/>
      <c r="AP567" s="19"/>
      <c r="AQ567" s="19"/>
      <c r="AR567" s="40"/>
      <c r="AS567" s="19"/>
      <c r="AT567" s="19"/>
      <c r="AU567" s="19"/>
      <c r="AV567" s="19"/>
      <c r="AW567" s="19"/>
      <c r="AX567" s="19"/>
      <c r="AY567" s="19"/>
      <c r="AZ567" s="19"/>
      <c r="BA567" s="40"/>
      <c r="BB567" s="19"/>
      <c r="BC567" s="19"/>
      <c r="BD567" s="19"/>
      <c r="BE567" s="19"/>
      <c r="BF567" s="19"/>
      <c r="BG567" s="19"/>
      <c r="BH567" s="19"/>
      <c r="BI567" s="19"/>
      <c r="BJ567" s="40"/>
      <c r="BK567" s="19"/>
      <c r="BL567" s="19"/>
      <c r="BM567" s="19"/>
      <c r="BN567" s="19"/>
      <c r="BO567" s="19"/>
      <c r="BP567" s="19"/>
      <c r="BQ567" s="19"/>
      <c r="BR567" s="19"/>
      <c r="BS567" s="40"/>
      <c r="BT567" s="19"/>
      <c r="BU567" s="19"/>
      <c r="BV567" s="19"/>
      <c r="BW567" s="19"/>
      <c r="BX567" s="19"/>
      <c r="BY567" s="19"/>
      <c r="BZ567" s="19"/>
      <c r="CA567" s="19"/>
      <c r="CB567" s="40"/>
      <c r="CC567" s="19"/>
      <c r="CD567" s="19"/>
      <c r="CE567" s="19"/>
      <c r="CF567" s="19"/>
      <c r="CG567" s="19"/>
      <c r="CH567" s="19"/>
      <c r="CI567" s="19"/>
      <c r="CJ567" s="19"/>
      <c r="CK567" s="40"/>
      <c r="CL567" s="19"/>
      <c r="CM567" s="19"/>
      <c r="CN567" s="19"/>
      <c r="CO567" s="19"/>
      <c r="CP567" s="19"/>
      <c r="CQ567" s="19"/>
      <c r="CR567" s="19"/>
      <c r="CS567" s="19"/>
      <c r="CT567" s="40"/>
      <c r="CU567" s="19"/>
      <c r="CV567" s="19"/>
      <c r="CW567" s="19"/>
      <c r="CX567" s="19"/>
      <c r="CY567" s="19"/>
      <c r="CZ567" s="19"/>
      <c r="DA567" s="19"/>
      <c r="DB567" s="19"/>
      <c r="DC567" s="19"/>
      <c r="DD567" s="40"/>
      <c r="DE567" s="19"/>
      <c r="DF567" s="19"/>
      <c r="DG567" s="19"/>
      <c r="DH567" s="19"/>
      <c r="DI567" s="19">
        <v>8</v>
      </c>
      <c r="DJ567" s="19"/>
      <c r="DK567" s="19">
        <v>8</v>
      </c>
      <c r="DL567" s="19"/>
      <c r="DM567" s="40"/>
      <c r="DN567" s="19"/>
      <c r="DO567" s="19">
        <v>18</v>
      </c>
      <c r="DP567" s="19"/>
      <c r="DQ567" s="19"/>
      <c r="DR567" s="19"/>
      <c r="DS567" s="19"/>
      <c r="DT567" s="19"/>
      <c r="DU567" s="19"/>
      <c r="DV567" s="40"/>
      <c r="DW567" s="74">
        <f ca="1" t="shared" ref="DW567:DW573" si="377">ROUND((TODAY()-I567)/365*5,2)</f>
        <v>0.86</v>
      </c>
      <c r="DX567" s="44">
        <f t="shared" si="365"/>
        <v>0</v>
      </c>
      <c r="DY567" s="44">
        <f ca="1" t="shared" si="366"/>
        <v>0.86</v>
      </c>
      <c r="DZ567" s="19">
        <f t="shared" si="367"/>
        <v>8</v>
      </c>
      <c r="EA567" s="19">
        <f t="shared" si="368"/>
        <v>8</v>
      </c>
      <c r="EB567" s="45">
        <f t="shared" si="369"/>
        <v>0</v>
      </c>
      <c r="EC567" s="46">
        <f t="shared" si="370"/>
        <v>0</v>
      </c>
      <c r="ED567" s="19">
        <f t="shared" si="371"/>
        <v>18</v>
      </c>
      <c r="EE567" s="19">
        <f t="shared" si="372"/>
        <v>0</v>
      </c>
      <c r="EF567" s="19">
        <f t="shared" si="373"/>
        <v>0</v>
      </c>
      <c r="EG567" s="19">
        <f t="shared" si="374"/>
        <v>0</v>
      </c>
    </row>
    <row r="568" customFormat="1" customHeight="1" spans="1:137">
      <c r="A568" s="32">
        <f t="shared" si="364"/>
        <v>566</v>
      </c>
      <c r="B568" s="31" t="s">
        <v>887</v>
      </c>
      <c r="C568" s="32" t="s">
        <v>286</v>
      </c>
      <c r="D568" s="33" t="s">
        <v>305</v>
      </c>
      <c r="E568" s="33" t="s">
        <v>888</v>
      </c>
      <c r="F568" s="33" t="s">
        <v>315</v>
      </c>
      <c r="G568" s="68">
        <v>45965</v>
      </c>
      <c r="H568" s="68">
        <v>45965</v>
      </c>
      <c r="I568" s="68">
        <v>45965</v>
      </c>
      <c r="J568" s="19"/>
      <c r="K568" s="19"/>
      <c r="L568" s="19"/>
      <c r="M568" s="73"/>
      <c r="N568" s="19"/>
      <c r="O568" s="38"/>
      <c r="P568" s="39"/>
      <c r="Q568" s="19"/>
      <c r="R568" s="19"/>
      <c r="S568" s="19"/>
      <c r="T568" s="19"/>
      <c r="U568" s="19"/>
      <c r="V568" s="19"/>
      <c r="W568" s="40"/>
      <c r="X568" s="19"/>
      <c r="Y568" s="39"/>
      <c r="Z568" s="19"/>
      <c r="AA568" s="19"/>
      <c r="AB568" s="19"/>
      <c r="AC568" s="19"/>
      <c r="AD568" s="19"/>
      <c r="AE568" s="19"/>
      <c r="AF568" s="40"/>
      <c r="AG568" s="41"/>
      <c r="AH568" s="41"/>
      <c r="AI568" s="41"/>
      <c r="AJ568" s="19"/>
      <c r="AK568" s="19"/>
      <c r="AL568" s="19"/>
      <c r="AM568" s="19"/>
      <c r="AN568" s="19"/>
      <c r="AO568" s="19"/>
      <c r="AP568" s="19"/>
      <c r="AQ568" s="19"/>
      <c r="AR568" s="40"/>
      <c r="AS568" s="19"/>
      <c r="AT568" s="19"/>
      <c r="AU568" s="19"/>
      <c r="AV568" s="19"/>
      <c r="AW568" s="19"/>
      <c r="AX568" s="19"/>
      <c r="AY568" s="19"/>
      <c r="AZ568" s="19"/>
      <c r="BA568" s="40"/>
      <c r="BB568" s="19"/>
      <c r="BC568" s="19"/>
      <c r="BD568" s="19"/>
      <c r="BE568" s="19"/>
      <c r="BF568" s="19"/>
      <c r="BG568" s="19"/>
      <c r="BH568" s="19"/>
      <c r="BI568" s="19"/>
      <c r="BJ568" s="40"/>
      <c r="BK568" s="19"/>
      <c r="BL568" s="19"/>
      <c r="BM568" s="19"/>
      <c r="BN568" s="19"/>
      <c r="BO568" s="19"/>
      <c r="BP568" s="19"/>
      <c r="BQ568" s="19"/>
      <c r="BR568" s="19"/>
      <c r="BS568" s="40"/>
      <c r="BT568" s="19"/>
      <c r="BU568" s="19"/>
      <c r="BV568" s="19"/>
      <c r="BW568" s="19"/>
      <c r="BX568" s="19"/>
      <c r="BY568" s="19"/>
      <c r="BZ568" s="19"/>
      <c r="CA568" s="19"/>
      <c r="CB568" s="40"/>
      <c r="CC568" s="19"/>
      <c r="CD568" s="19"/>
      <c r="CE568" s="19"/>
      <c r="CF568" s="19"/>
      <c r="CG568" s="19"/>
      <c r="CH568" s="19"/>
      <c r="CI568" s="19"/>
      <c r="CJ568" s="19"/>
      <c r="CK568" s="40"/>
      <c r="CL568" s="19"/>
      <c r="CM568" s="19"/>
      <c r="CN568" s="19"/>
      <c r="CO568" s="19"/>
      <c r="CP568" s="19"/>
      <c r="CQ568" s="19"/>
      <c r="CR568" s="19"/>
      <c r="CS568" s="19"/>
      <c r="CT568" s="40"/>
      <c r="CU568" s="19"/>
      <c r="CV568" s="19"/>
      <c r="CW568" s="19"/>
      <c r="CX568" s="19"/>
      <c r="CY568" s="19"/>
      <c r="CZ568" s="19"/>
      <c r="DA568" s="19"/>
      <c r="DB568" s="19"/>
      <c r="DC568" s="19"/>
      <c r="DD568" s="40"/>
      <c r="DE568" s="19"/>
      <c r="DF568" s="19"/>
      <c r="DG568" s="19"/>
      <c r="DH568" s="19"/>
      <c r="DI568" s="19"/>
      <c r="DJ568" s="19"/>
      <c r="DK568" s="19"/>
      <c r="DL568" s="19"/>
      <c r="DM568" s="40"/>
      <c r="DN568" s="19"/>
      <c r="DO568" s="19"/>
      <c r="DP568" s="19"/>
      <c r="DQ568" s="19"/>
      <c r="DR568" s="19"/>
      <c r="DS568" s="19"/>
      <c r="DT568" s="19"/>
      <c r="DU568" s="19"/>
      <c r="DV568" s="40"/>
      <c r="DW568" s="74">
        <f ca="1" t="shared" si="377"/>
        <v>0.85</v>
      </c>
      <c r="DX568" s="44">
        <f t="shared" si="365"/>
        <v>0</v>
      </c>
      <c r="DY568" s="44">
        <f ca="1" t="shared" si="366"/>
        <v>0.85</v>
      </c>
      <c r="DZ568" s="19">
        <f t="shared" si="367"/>
        <v>0</v>
      </c>
      <c r="EA568" s="19">
        <f t="shared" si="368"/>
        <v>0</v>
      </c>
      <c r="EB568" s="45">
        <f t="shared" si="369"/>
        <v>0</v>
      </c>
      <c r="EC568" s="46">
        <f t="shared" si="370"/>
        <v>0</v>
      </c>
      <c r="ED568" s="19">
        <f t="shared" si="371"/>
        <v>0</v>
      </c>
      <c r="EE568" s="19">
        <f t="shared" si="372"/>
        <v>0</v>
      </c>
      <c r="EF568" s="19">
        <f t="shared" si="373"/>
        <v>0</v>
      </c>
      <c r="EG568" s="19">
        <f t="shared" si="374"/>
        <v>0</v>
      </c>
    </row>
    <row r="569" customFormat="1" customHeight="1" spans="1:137">
      <c r="A569" s="32">
        <f t="shared" si="364"/>
        <v>567</v>
      </c>
      <c r="B569" s="31" t="s">
        <v>889</v>
      </c>
      <c r="C569" s="32" t="s">
        <v>286</v>
      </c>
      <c r="D569" s="33" t="s">
        <v>305</v>
      </c>
      <c r="E569" s="33" t="s">
        <v>349</v>
      </c>
      <c r="F569" s="33" t="s">
        <v>315</v>
      </c>
      <c r="G569" s="68">
        <v>45966</v>
      </c>
      <c r="H569" s="68">
        <v>45966</v>
      </c>
      <c r="I569" s="68">
        <v>45966</v>
      </c>
      <c r="J569" s="19"/>
      <c r="K569" s="19"/>
      <c r="L569" s="19"/>
      <c r="M569" s="73"/>
      <c r="N569" s="19"/>
      <c r="O569" s="38"/>
      <c r="P569" s="39"/>
      <c r="Q569" s="19"/>
      <c r="R569" s="19"/>
      <c r="S569" s="19"/>
      <c r="T569" s="19"/>
      <c r="U569" s="19"/>
      <c r="V569" s="19"/>
      <c r="W569" s="40"/>
      <c r="X569" s="19"/>
      <c r="Y569" s="39"/>
      <c r="Z569" s="19"/>
      <c r="AA569" s="19"/>
      <c r="AB569" s="19"/>
      <c r="AC569" s="19"/>
      <c r="AD569" s="19"/>
      <c r="AE569" s="19"/>
      <c r="AF569" s="40"/>
      <c r="AG569" s="41"/>
      <c r="AH569" s="41"/>
      <c r="AI569" s="41"/>
      <c r="AJ569" s="19"/>
      <c r="AK569" s="19"/>
      <c r="AL569" s="19"/>
      <c r="AM569" s="19"/>
      <c r="AN569" s="19"/>
      <c r="AO569" s="19"/>
      <c r="AP569" s="19"/>
      <c r="AQ569" s="19"/>
      <c r="AR569" s="40"/>
      <c r="AS569" s="19"/>
      <c r="AT569" s="19"/>
      <c r="AU569" s="19"/>
      <c r="AV569" s="19"/>
      <c r="AW569" s="19"/>
      <c r="AX569" s="19"/>
      <c r="AY569" s="19"/>
      <c r="AZ569" s="19"/>
      <c r="BA569" s="40"/>
      <c r="BB569" s="19"/>
      <c r="BC569" s="19"/>
      <c r="BD569" s="19"/>
      <c r="BE569" s="19"/>
      <c r="BF569" s="19"/>
      <c r="BG569" s="19"/>
      <c r="BH569" s="19"/>
      <c r="BI569" s="19"/>
      <c r="BJ569" s="40"/>
      <c r="BK569" s="19"/>
      <c r="BL569" s="19"/>
      <c r="BM569" s="19"/>
      <c r="BN569" s="19"/>
      <c r="BO569" s="19"/>
      <c r="BP569" s="19"/>
      <c r="BQ569" s="19"/>
      <c r="BR569" s="19"/>
      <c r="BS569" s="40"/>
      <c r="BT569" s="19"/>
      <c r="BU569" s="19"/>
      <c r="BV569" s="19"/>
      <c r="BW569" s="19"/>
      <c r="BX569" s="19"/>
      <c r="BY569" s="19"/>
      <c r="BZ569" s="19"/>
      <c r="CA569" s="19"/>
      <c r="CB569" s="40"/>
      <c r="CC569" s="19"/>
      <c r="CD569" s="19"/>
      <c r="CE569" s="19"/>
      <c r="CF569" s="19"/>
      <c r="CG569" s="19"/>
      <c r="CH569" s="19"/>
      <c r="CI569" s="19"/>
      <c r="CJ569" s="19"/>
      <c r="CK569" s="40"/>
      <c r="CL569" s="19"/>
      <c r="CM569" s="19"/>
      <c r="CN569" s="19"/>
      <c r="CO569" s="19"/>
      <c r="CP569" s="19"/>
      <c r="CQ569" s="19"/>
      <c r="CR569" s="19"/>
      <c r="CS569" s="19"/>
      <c r="CT569" s="40"/>
      <c r="CU569" s="19"/>
      <c r="CV569" s="19"/>
      <c r="CW569" s="19"/>
      <c r="CX569" s="19"/>
      <c r="CY569" s="19"/>
      <c r="CZ569" s="19"/>
      <c r="DA569" s="19"/>
      <c r="DB569" s="19"/>
      <c r="DC569" s="19"/>
      <c r="DD569" s="40"/>
      <c r="DE569" s="19"/>
      <c r="DF569" s="19"/>
      <c r="DG569" s="19"/>
      <c r="DH569" s="19"/>
      <c r="DI569" s="19"/>
      <c r="DJ569" s="19"/>
      <c r="DK569" s="19"/>
      <c r="DL569" s="19"/>
      <c r="DM569" s="40"/>
      <c r="DN569" s="19"/>
      <c r="DO569" s="19">
        <v>8</v>
      </c>
      <c r="DP569" s="19"/>
      <c r="DQ569" s="19"/>
      <c r="DR569" s="19"/>
      <c r="DS569" s="19"/>
      <c r="DT569" s="19"/>
      <c r="DU569" s="19"/>
      <c r="DV569" s="40"/>
      <c r="DW569" s="74">
        <f ca="1" t="shared" si="377"/>
        <v>0.84</v>
      </c>
      <c r="DX569" s="44">
        <f t="shared" si="365"/>
        <v>0</v>
      </c>
      <c r="DY569" s="44">
        <f ca="1" t="shared" si="366"/>
        <v>0.84</v>
      </c>
      <c r="DZ569" s="19">
        <f t="shared" si="367"/>
        <v>0</v>
      </c>
      <c r="EA569" s="19">
        <f t="shared" si="368"/>
        <v>0</v>
      </c>
      <c r="EB569" s="45">
        <f t="shared" si="369"/>
        <v>0</v>
      </c>
      <c r="EC569" s="46">
        <f t="shared" si="370"/>
        <v>0</v>
      </c>
      <c r="ED569" s="19">
        <f t="shared" si="371"/>
        <v>8</v>
      </c>
      <c r="EE569" s="19">
        <f t="shared" si="372"/>
        <v>0</v>
      </c>
      <c r="EF569" s="19">
        <f t="shared" si="373"/>
        <v>0</v>
      </c>
      <c r="EG569" s="19">
        <f t="shared" si="374"/>
        <v>0</v>
      </c>
    </row>
    <row r="570" customFormat="1" hidden="1" customHeight="1" spans="1:137">
      <c r="A570" s="32">
        <f t="shared" si="364"/>
        <v>568</v>
      </c>
      <c r="B570" s="31" t="s">
        <v>890</v>
      </c>
      <c r="C570" s="32" t="s">
        <v>52</v>
      </c>
      <c r="D570" s="33" t="s">
        <v>891</v>
      </c>
      <c r="E570" s="33" t="s">
        <v>892</v>
      </c>
      <c r="F570" s="33" t="s">
        <v>893</v>
      </c>
      <c r="G570" s="68">
        <v>45967</v>
      </c>
      <c r="H570" s="68">
        <v>45967</v>
      </c>
      <c r="I570" s="68">
        <v>45967</v>
      </c>
      <c r="J570" s="19"/>
      <c r="K570" s="19"/>
      <c r="L570" s="19"/>
      <c r="M570" s="73"/>
      <c r="N570" s="19"/>
      <c r="O570" s="38"/>
      <c r="P570" s="39"/>
      <c r="Q570" s="19"/>
      <c r="R570" s="19"/>
      <c r="S570" s="19"/>
      <c r="T570" s="19"/>
      <c r="U570" s="19"/>
      <c r="V570" s="19"/>
      <c r="W570" s="40"/>
      <c r="X570" s="19"/>
      <c r="Y570" s="39"/>
      <c r="Z570" s="19"/>
      <c r="AA570" s="19"/>
      <c r="AB570" s="19"/>
      <c r="AC570" s="19"/>
      <c r="AD570" s="19"/>
      <c r="AE570" s="19"/>
      <c r="AF570" s="40"/>
      <c r="AG570" s="41"/>
      <c r="AH570" s="41"/>
      <c r="AI570" s="41"/>
      <c r="AJ570" s="19"/>
      <c r="AK570" s="19"/>
      <c r="AL570" s="19"/>
      <c r="AM570" s="19"/>
      <c r="AN570" s="19"/>
      <c r="AO570" s="19"/>
      <c r="AP570" s="19"/>
      <c r="AQ570" s="19"/>
      <c r="AR570" s="40"/>
      <c r="AS570" s="19"/>
      <c r="AT570" s="19"/>
      <c r="AU570" s="19"/>
      <c r="AV570" s="19"/>
      <c r="AW570" s="19"/>
      <c r="AX570" s="19"/>
      <c r="AY570" s="19"/>
      <c r="AZ570" s="19"/>
      <c r="BA570" s="40"/>
      <c r="BB570" s="19"/>
      <c r="BC570" s="19"/>
      <c r="BD570" s="19"/>
      <c r="BE570" s="19"/>
      <c r="BF570" s="19"/>
      <c r="BG570" s="19"/>
      <c r="BH570" s="19"/>
      <c r="BI570" s="19"/>
      <c r="BJ570" s="40"/>
      <c r="BK570" s="19"/>
      <c r="BL570" s="19"/>
      <c r="BM570" s="19"/>
      <c r="BN570" s="19"/>
      <c r="BO570" s="19"/>
      <c r="BP570" s="19"/>
      <c r="BQ570" s="19"/>
      <c r="BR570" s="19"/>
      <c r="BS570" s="40"/>
      <c r="BT570" s="19"/>
      <c r="BU570" s="19"/>
      <c r="BV570" s="19"/>
      <c r="BW570" s="19"/>
      <c r="BX570" s="19"/>
      <c r="BY570" s="19"/>
      <c r="BZ570" s="19"/>
      <c r="CA570" s="19"/>
      <c r="CB570" s="40"/>
      <c r="CC570" s="19"/>
      <c r="CD570" s="19"/>
      <c r="CE570" s="19"/>
      <c r="CF570" s="19"/>
      <c r="CG570" s="19"/>
      <c r="CH570" s="19"/>
      <c r="CI570" s="19"/>
      <c r="CJ570" s="19"/>
      <c r="CK570" s="40"/>
      <c r="CL570" s="19"/>
      <c r="CM570" s="19"/>
      <c r="CN570" s="19"/>
      <c r="CO570" s="19"/>
      <c r="CP570" s="19"/>
      <c r="CQ570" s="19"/>
      <c r="CR570" s="19"/>
      <c r="CS570" s="19"/>
      <c r="CT570" s="40"/>
      <c r="CU570" s="19"/>
      <c r="CV570" s="19"/>
      <c r="CW570" s="19"/>
      <c r="CX570" s="19"/>
      <c r="CY570" s="19"/>
      <c r="CZ570" s="19"/>
      <c r="DA570" s="19"/>
      <c r="DB570" s="19"/>
      <c r="DC570" s="19"/>
      <c r="DD570" s="40"/>
      <c r="DE570" s="19"/>
      <c r="DF570" s="19"/>
      <c r="DG570" s="19"/>
      <c r="DH570" s="19"/>
      <c r="DI570" s="19"/>
      <c r="DJ570" s="19"/>
      <c r="DK570" s="19"/>
      <c r="DL570" s="19"/>
      <c r="DM570" s="40"/>
      <c r="DN570" s="19"/>
      <c r="DO570" s="19">
        <v>8</v>
      </c>
      <c r="DP570" s="19"/>
      <c r="DQ570" s="19"/>
      <c r="DR570" s="19"/>
      <c r="DS570" s="19"/>
      <c r="DT570" s="19"/>
      <c r="DU570" s="19"/>
      <c r="DV570" s="40"/>
      <c r="DW570" s="74">
        <f ca="1" t="shared" si="377"/>
        <v>0.82</v>
      </c>
      <c r="DX570" s="44">
        <f t="shared" si="365"/>
        <v>0</v>
      </c>
      <c r="DY570" s="44">
        <f ca="1" t="shared" si="366"/>
        <v>0.82</v>
      </c>
      <c r="DZ570" s="19">
        <f t="shared" si="367"/>
        <v>0</v>
      </c>
      <c r="EA570" s="19">
        <f t="shared" si="368"/>
        <v>0</v>
      </c>
      <c r="EB570" s="45">
        <f t="shared" si="369"/>
        <v>0</v>
      </c>
      <c r="EC570" s="46">
        <f t="shared" si="370"/>
        <v>0</v>
      </c>
      <c r="ED570" s="19">
        <f t="shared" si="371"/>
        <v>8</v>
      </c>
      <c r="EE570" s="19">
        <f t="shared" si="372"/>
        <v>0</v>
      </c>
      <c r="EF570" s="19">
        <f t="shared" si="373"/>
        <v>0</v>
      </c>
      <c r="EG570" s="19">
        <f t="shared" si="374"/>
        <v>0</v>
      </c>
    </row>
    <row r="571" customFormat="1" hidden="1" customHeight="1" spans="1:137">
      <c r="A571" s="32">
        <f t="shared" si="364"/>
        <v>569</v>
      </c>
      <c r="B571" s="31" t="s">
        <v>894</v>
      </c>
      <c r="C571" s="32" t="s">
        <v>895</v>
      </c>
      <c r="D571" s="33" t="s">
        <v>896</v>
      </c>
      <c r="E571" s="33" t="s">
        <v>54</v>
      </c>
      <c r="F571" s="33" t="s">
        <v>873</v>
      </c>
      <c r="G571" s="68">
        <v>45971</v>
      </c>
      <c r="H571" s="68">
        <v>45971</v>
      </c>
      <c r="I571" s="68">
        <v>45971</v>
      </c>
      <c r="J571" s="19"/>
      <c r="K571" s="19"/>
      <c r="L571" s="19"/>
      <c r="M571" s="73"/>
      <c r="N571" s="19"/>
      <c r="O571" s="38"/>
      <c r="P571" s="39"/>
      <c r="Q571" s="19"/>
      <c r="R571" s="19"/>
      <c r="S571" s="19"/>
      <c r="T571" s="19"/>
      <c r="U571" s="19"/>
      <c r="V571" s="19"/>
      <c r="W571" s="40"/>
      <c r="X571" s="19"/>
      <c r="Y571" s="39"/>
      <c r="Z571" s="19"/>
      <c r="AA571" s="19"/>
      <c r="AB571" s="19"/>
      <c r="AC571" s="19"/>
      <c r="AD571" s="19"/>
      <c r="AE571" s="19"/>
      <c r="AF571" s="40"/>
      <c r="AG571" s="41"/>
      <c r="AH571" s="41"/>
      <c r="AI571" s="41"/>
      <c r="AJ571" s="19"/>
      <c r="AK571" s="19"/>
      <c r="AL571" s="19"/>
      <c r="AM571" s="19"/>
      <c r="AN571" s="19"/>
      <c r="AO571" s="19"/>
      <c r="AP571" s="19"/>
      <c r="AQ571" s="19"/>
      <c r="AR571" s="40"/>
      <c r="AS571" s="19"/>
      <c r="AT571" s="19"/>
      <c r="AU571" s="19"/>
      <c r="AV571" s="19"/>
      <c r="AW571" s="19"/>
      <c r="AX571" s="19"/>
      <c r="AY571" s="19"/>
      <c r="AZ571" s="19"/>
      <c r="BA571" s="40"/>
      <c r="BB571" s="19"/>
      <c r="BC571" s="19"/>
      <c r="BD571" s="19"/>
      <c r="BE571" s="19"/>
      <c r="BF571" s="19"/>
      <c r="BG571" s="19"/>
      <c r="BH571" s="19"/>
      <c r="BI571" s="19"/>
      <c r="BJ571" s="40"/>
      <c r="BK571" s="19"/>
      <c r="BL571" s="19"/>
      <c r="BM571" s="19"/>
      <c r="BN571" s="19"/>
      <c r="BO571" s="19"/>
      <c r="BP571" s="19"/>
      <c r="BQ571" s="19"/>
      <c r="BR571" s="19"/>
      <c r="BS571" s="40"/>
      <c r="BT571" s="19"/>
      <c r="BU571" s="19"/>
      <c r="BV571" s="19"/>
      <c r="BW571" s="19"/>
      <c r="BX571" s="19"/>
      <c r="BY571" s="19"/>
      <c r="BZ571" s="19"/>
      <c r="CA571" s="19"/>
      <c r="CB571" s="40"/>
      <c r="CC571" s="19"/>
      <c r="CD571" s="19"/>
      <c r="CE571" s="19"/>
      <c r="CF571" s="19"/>
      <c r="CG571" s="19"/>
      <c r="CH571" s="19"/>
      <c r="CI571" s="19"/>
      <c r="CJ571" s="19"/>
      <c r="CK571" s="40"/>
      <c r="CL571" s="19"/>
      <c r="CM571" s="19"/>
      <c r="CN571" s="19"/>
      <c r="CO571" s="19"/>
      <c r="CP571" s="19"/>
      <c r="CQ571" s="19"/>
      <c r="CR571" s="19"/>
      <c r="CS571" s="19"/>
      <c r="CT571" s="40"/>
      <c r="CU571" s="19"/>
      <c r="CV571" s="19"/>
      <c r="CW571" s="19"/>
      <c r="CX571" s="19"/>
      <c r="CY571" s="19"/>
      <c r="CZ571" s="19"/>
      <c r="DA571" s="19"/>
      <c r="DB571" s="19"/>
      <c r="DC571" s="19"/>
      <c r="DD571" s="40"/>
      <c r="DE571" s="19"/>
      <c r="DF571" s="19"/>
      <c r="DG571" s="19"/>
      <c r="DH571" s="19"/>
      <c r="DI571" s="19"/>
      <c r="DJ571" s="19"/>
      <c r="DK571" s="19"/>
      <c r="DL571" s="19"/>
      <c r="DM571" s="40"/>
      <c r="DN571" s="19"/>
      <c r="DO571" s="19"/>
      <c r="DP571" s="19"/>
      <c r="DQ571" s="19"/>
      <c r="DR571" s="19"/>
      <c r="DS571" s="19"/>
      <c r="DT571" s="19"/>
      <c r="DU571" s="19"/>
      <c r="DV571" s="40"/>
      <c r="DW571" s="74">
        <f ca="1" t="shared" si="377"/>
        <v>0.77</v>
      </c>
      <c r="DX571" s="44">
        <f t="shared" si="365"/>
        <v>0</v>
      </c>
      <c r="DY571" s="44">
        <f ca="1" t="shared" si="366"/>
        <v>0.77</v>
      </c>
      <c r="DZ571" s="19">
        <f t="shared" si="367"/>
        <v>0</v>
      </c>
      <c r="EA571" s="19">
        <f t="shared" si="368"/>
        <v>0</v>
      </c>
      <c r="EB571" s="45">
        <f t="shared" si="369"/>
        <v>0</v>
      </c>
      <c r="EC571" s="46">
        <f t="shared" si="370"/>
        <v>0</v>
      </c>
      <c r="ED571" s="19">
        <f t="shared" si="371"/>
        <v>0</v>
      </c>
      <c r="EE571" s="19">
        <f t="shared" si="372"/>
        <v>0</v>
      </c>
      <c r="EF571" s="19">
        <f t="shared" si="373"/>
        <v>0</v>
      </c>
      <c r="EG571" s="19">
        <f t="shared" si="374"/>
        <v>0</v>
      </c>
    </row>
    <row r="572" customFormat="1" hidden="1" customHeight="1" spans="1:137">
      <c r="A572" s="32">
        <f t="shared" si="364"/>
        <v>570</v>
      </c>
      <c r="B572" s="31" t="s">
        <v>897</v>
      </c>
      <c r="C572" s="32" t="s">
        <v>895</v>
      </c>
      <c r="D572" s="33" t="s">
        <v>896</v>
      </c>
      <c r="E572" s="33" t="s">
        <v>54</v>
      </c>
      <c r="F572" s="33" t="s">
        <v>873</v>
      </c>
      <c r="G572" s="68">
        <v>45971</v>
      </c>
      <c r="H572" s="68">
        <v>45971</v>
      </c>
      <c r="I572" s="68">
        <v>45971</v>
      </c>
      <c r="J572" s="19"/>
      <c r="K572" s="19"/>
      <c r="L572" s="19"/>
      <c r="M572" s="73"/>
      <c r="N572" s="19"/>
      <c r="O572" s="38"/>
      <c r="P572" s="39"/>
      <c r="Q572" s="19"/>
      <c r="R572" s="19"/>
      <c r="S572" s="19"/>
      <c r="T572" s="19"/>
      <c r="U572" s="19"/>
      <c r="V572" s="19"/>
      <c r="W572" s="40"/>
      <c r="X572" s="19"/>
      <c r="Y572" s="39"/>
      <c r="Z572" s="19"/>
      <c r="AA572" s="19"/>
      <c r="AB572" s="19"/>
      <c r="AC572" s="19"/>
      <c r="AD572" s="19"/>
      <c r="AE572" s="19"/>
      <c r="AF572" s="40"/>
      <c r="AG572" s="41"/>
      <c r="AH572" s="41"/>
      <c r="AI572" s="41"/>
      <c r="AJ572" s="19"/>
      <c r="AK572" s="19"/>
      <c r="AL572" s="19"/>
      <c r="AM572" s="19"/>
      <c r="AN572" s="19"/>
      <c r="AO572" s="19"/>
      <c r="AP572" s="19"/>
      <c r="AQ572" s="19"/>
      <c r="AR572" s="40"/>
      <c r="AS572" s="19"/>
      <c r="AT572" s="19"/>
      <c r="AU572" s="19"/>
      <c r="AV572" s="19"/>
      <c r="AW572" s="19"/>
      <c r="AX572" s="19"/>
      <c r="AY572" s="19"/>
      <c r="AZ572" s="19"/>
      <c r="BA572" s="40"/>
      <c r="BB572" s="19"/>
      <c r="BC572" s="19"/>
      <c r="BD572" s="19"/>
      <c r="BE572" s="19"/>
      <c r="BF572" s="19"/>
      <c r="BG572" s="19"/>
      <c r="BH572" s="19"/>
      <c r="BI572" s="19"/>
      <c r="BJ572" s="40"/>
      <c r="BK572" s="19"/>
      <c r="BL572" s="19"/>
      <c r="BM572" s="19"/>
      <c r="BN572" s="19"/>
      <c r="BO572" s="19"/>
      <c r="BP572" s="19"/>
      <c r="BQ572" s="19"/>
      <c r="BR572" s="19"/>
      <c r="BS572" s="40"/>
      <c r="BT572" s="19"/>
      <c r="BU572" s="19"/>
      <c r="BV572" s="19"/>
      <c r="BW572" s="19"/>
      <c r="BX572" s="19"/>
      <c r="BY572" s="19"/>
      <c r="BZ572" s="19"/>
      <c r="CA572" s="19"/>
      <c r="CB572" s="40"/>
      <c r="CC572" s="19"/>
      <c r="CD572" s="19"/>
      <c r="CE572" s="19"/>
      <c r="CF572" s="19"/>
      <c r="CG572" s="19"/>
      <c r="CH572" s="19"/>
      <c r="CI572" s="19"/>
      <c r="CJ572" s="19"/>
      <c r="CK572" s="40"/>
      <c r="CL572" s="19"/>
      <c r="CM572" s="19"/>
      <c r="CN572" s="19"/>
      <c r="CO572" s="19"/>
      <c r="CP572" s="19"/>
      <c r="CQ572" s="19"/>
      <c r="CR572" s="19"/>
      <c r="CS572" s="19"/>
      <c r="CT572" s="40"/>
      <c r="CU572" s="19"/>
      <c r="CV572" s="19"/>
      <c r="CW572" s="19"/>
      <c r="CX572" s="19"/>
      <c r="CY572" s="19"/>
      <c r="CZ572" s="19"/>
      <c r="DA572" s="19"/>
      <c r="DB572" s="19"/>
      <c r="DC572" s="19"/>
      <c r="DD572" s="40"/>
      <c r="DE572" s="19"/>
      <c r="DF572" s="19"/>
      <c r="DG572" s="19"/>
      <c r="DH572" s="19"/>
      <c r="DI572" s="19"/>
      <c r="DJ572" s="19"/>
      <c r="DK572" s="19"/>
      <c r="DL572" s="19"/>
      <c r="DM572" s="40"/>
      <c r="DN572" s="19"/>
      <c r="DO572" s="19"/>
      <c r="DP572" s="19"/>
      <c r="DQ572" s="19"/>
      <c r="DR572" s="19"/>
      <c r="DS572" s="19"/>
      <c r="DT572" s="19"/>
      <c r="DU572" s="19"/>
      <c r="DV572" s="40"/>
      <c r="DW572" s="74">
        <f ca="1" t="shared" si="377"/>
        <v>0.77</v>
      </c>
      <c r="DX572" s="44">
        <f t="shared" si="365"/>
        <v>0</v>
      </c>
      <c r="DY572" s="44">
        <f ca="1" t="shared" si="366"/>
        <v>0.77</v>
      </c>
      <c r="DZ572" s="19">
        <f t="shared" si="367"/>
        <v>0</v>
      </c>
      <c r="EA572" s="19">
        <f t="shared" si="368"/>
        <v>0</v>
      </c>
      <c r="EB572" s="45">
        <f t="shared" si="369"/>
        <v>0</v>
      </c>
      <c r="EC572" s="46">
        <f t="shared" si="370"/>
        <v>0</v>
      </c>
      <c r="ED572" s="19">
        <f t="shared" si="371"/>
        <v>0</v>
      </c>
      <c r="EE572" s="19">
        <f t="shared" si="372"/>
        <v>0</v>
      </c>
      <c r="EF572" s="19">
        <f t="shared" si="373"/>
        <v>0</v>
      </c>
      <c r="EG572" s="19">
        <f t="shared" si="374"/>
        <v>0</v>
      </c>
    </row>
    <row r="573" customFormat="1" hidden="1" customHeight="1" spans="1:137">
      <c r="A573" s="32">
        <f t="shared" si="364"/>
        <v>571</v>
      </c>
      <c r="B573" s="31" t="s">
        <v>898</v>
      </c>
      <c r="C573" s="32" t="s">
        <v>52</v>
      </c>
      <c r="D573" s="33" t="s">
        <v>79</v>
      </c>
      <c r="E573" s="33" t="s">
        <v>667</v>
      </c>
      <c r="F573" s="33" t="s">
        <v>727</v>
      </c>
      <c r="G573" s="68">
        <v>45971</v>
      </c>
      <c r="H573" s="68">
        <v>45971</v>
      </c>
      <c r="I573" s="68">
        <v>45971</v>
      </c>
      <c r="J573" s="19"/>
      <c r="K573" s="19"/>
      <c r="L573" s="19"/>
      <c r="M573" s="73"/>
      <c r="N573" s="19"/>
      <c r="O573" s="38"/>
      <c r="P573" s="39"/>
      <c r="Q573" s="19"/>
      <c r="R573" s="19"/>
      <c r="S573" s="19"/>
      <c r="T573" s="19"/>
      <c r="U573" s="19"/>
      <c r="V573" s="19"/>
      <c r="W573" s="40"/>
      <c r="X573" s="19"/>
      <c r="Y573" s="39"/>
      <c r="Z573" s="19"/>
      <c r="AA573" s="19"/>
      <c r="AB573" s="19"/>
      <c r="AC573" s="19"/>
      <c r="AD573" s="19"/>
      <c r="AE573" s="19"/>
      <c r="AF573" s="40"/>
      <c r="AG573" s="41"/>
      <c r="AH573" s="41"/>
      <c r="AI573" s="41"/>
      <c r="AJ573" s="19"/>
      <c r="AK573" s="19"/>
      <c r="AL573" s="19"/>
      <c r="AM573" s="19"/>
      <c r="AN573" s="19"/>
      <c r="AO573" s="19"/>
      <c r="AP573" s="19"/>
      <c r="AQ573" s="19"/>
      <c r="AR573" s="40"/>
      <c r="AS573" s="19"/>
      <c r="AT573" s="19"/>
      <c r="AU573" s="19"/>
      <c r="AV573" s="19"/>
      <c r="AW573" s="19"/>
      <c r="AX573" s="19"/>
      <c r="AY573" s="19"/>
      <c r="AZ573" s="19"/>
      <c r="BA573" s="40"/>
      <c r="BB573" s="19"/>
      <c r="BC573" s="19"/>
      <c r="BD573" s="19"/>
      <c r="BE573" s="19"/>
      <c r="BF573" s="19"/>
      <c r="BG573" s="19"/>
      <c r="BH573" s="19"/>
      <c r="BI573" s="19"/>
      <c r="BJ573" s="40"/>
      <c r="BK573" s="19"/>
      <c r="BL573" s="19"/>
      <c r="BM573" s="19"/>
      <c r="BN573" s="19"/>
      <c r="BO573" s="19"/>
      <c r="BP573" s="19"/>
      <c r="BQ573" s="19"/>
      <c r="BR573" s="19"/>
      <c r="BS573" s="40"/>
      <c r="BT573" s="19"/>
      <c r="BU573" s="19"/>
      <c r="BV573" s="19"/>
      <c r="BW573" s="19"/>
      <c r="BX573" s="19"/>
      <c r="BY573" s="19"/>
      <c r="BZ573" s="19"/>
      <c r="CA573" s="19"/>
      <c r="CB573" s="40"/>
      <c r="CC573" s="19"/>
      <c r="CD573" s="19"/>
      <c r="CE573" s="19"/>
      <c r="CF573" s="19"/>
      <c r="CG573" s="19"/>
      <c r="CH573" s="19"/>
      <c r="CI573" s="19"/>
      <c r="CJ573" s="19"/>
      <c r="CK573" s="40"/>
      <c r="CL573" s="19"/>
      <c r="CM573" s="19"/>
      <c r="CN573" s="19"/>
      <c r="CO573" s="19"/>
      <c r="CP573" s="19"/>
      <c r="CQ573" s="19"/>
      <c r="CR573" s="19"/>
      <c r="CS573" s="19"/>
      <c r="CT573" s="40"/>
      <c r="CU573" s="19"/>
      <c r="CV573" s="19"/>
      <c r="CW573" s="19"/>
      <c r="CX573" s="19"/>
      <c r="CY573" s="19"/>
      <c r="CZ573" s="19"/>
      <c r="DA573" s="19"/>
      <c r="DB573" s="19"/>
      <c r="DC573" s="19"/>
      <c r="DD573" s="40"/>
      <c r="DE573" s="19"/>
      <c r="DF573" s="19"/>
      <c r="DG573" s="19"/>
      <c r="DH573" s="19"/>
      <c r="DI573" s="19"/>
      <c r="DJ573" s="19"/>
      <c r="DK573" s="19"/>
      <c r="DL573" s="19"/>
      <c r="DM573" s="40"/>
      <c r="DN573" s="19"/>
      <c r="DO573" s="19"/>
      <c r="DP573" s="19"/>
      <c r="DQ573" s="19"/>
      <c r="DR573" s="19"/>
      <c r="DS573" s="19"/>
      <c r="DT573" s="19"/>
      <c r="DU573" s="19"/>
      <c r="DV573" s="40"/>
      <c r="DW573" s="74">
        <f ca="1" t="shared" si="377"/>
        <v>0.77</v>
      </c>
      <c r="DX573" s="44">
        <f t="shared" si="365"/>
        <v>0</v>
      </c>
      <c r="DY573" s="44">
        <f ca="1" t="shared" si="366"/>
        <v>0.77</v>
      </c>
      <c r="DZ573" s="19">
        <f t="shared" si="367"/>
        <v>0</v>
      </c>
      <c r="EA573" s="19">
        <f t="shared" si="368"/>
        <v>0</v>
      </c>
      <c r="EB573" s="45">
        <f t="shared" si="369"/>
        <v>0</v>
      </c>
      <c r="EC573" s="46">
        <f t="shared" si="370"/>
        <v>0</v>
      </c>
      <c r="ED573" s="19">
        <f t="shared" si="371"/>
        <v>0</v>
      </c>
      <c r="EE573" s="19">
        <f t="shared" si="372"/>
        <v>0</v>
      </c>
      <c r="EF573" s="19">
        <f t="shared" si="373"/>
        <v>0</v>
      </c>
      <c r="EG573" s="19">
        <f t="shared" si="374"/>
        <v>0</v>
      </c>
    </row>
    <row r="574" customFormat="1" hidden="1" customHeight="1" spans="1:137">
      <c r="A574" s="32">
        <f t="shared" si="364"/>
        <v>572</v>
      </c>
      <c r="B574" s="31" t="s">
        <v>899</v>
      </c>
      <c r="C574" s="32" t="s">
        <v>391</v>
      </c>
      <c r="D574" s="33" t="s">
        <v>392</v>
      </c>
      <c r="E574" s="33" t="s">
        <v>54</v>
      </c>
      <c r="F574" s="33" t="s">
        <v>315</v>
      </c>
      <c r="G574" s="68">
        <v>45971</v>
      </c>
      <c r="H574" s="68">
        <v>45971</v>
      </c>
      <c r="I574" s="68">
        <v>45971</v>
      </c>
      <c r="J574" s="19"/>
      <c r="K574" s="19"/>
      <c r="L574" s="19"/>
      <c r="M574" s="73"/>
      <c r="N574" s="19"/>
      <c r="O574" s="38"/>
      <c r="P574" s="39"/>
      <c r="Q574" s="19"/>
      <c r="R574" s="19"/>
      <c r="S574" s="19"/>
      <c r="T574" s="19"/>
      <c r="U574" s="19"/>
      <c r="V574" s="19"/>
      <c r="W574" s="40"/>
      <c r="X574" s="19"/>
      <c r="Y574" s="39"/>
      <c r="Z574" s="19"/>
      <c r="AA574" s="19"/>
      <c r="AB574" s="19"/>
      <c r="AC574" s="19"/>
      <c r="AD574" s="19"/>
      <c r="AE574" s="19"/>
      <c r="AF574" s="40"/>
      <c r="AG574" s="41"/>
      <c r="AH574" s="41"/>
      <c r="AI574" s="41"/>
      <c r="AJ574" s="19"/>
      <c r="AK574" s="19"/>
      <c r="AL574" s="19"/>
      <c r="AM574" s="19"/>
      <c r="AN574" s="19"/>
      <c r="AO574" s="19"/>
      <c r="AP574" s="19"/>
      <c r="AQ574" s="19"/>
      <c r="AR574" s="40"/>
      <c r="AS574" s="19"/>
      <c r="AT574" s="19"/>
      <c r="AU574" s="19"/>
      <c r="AV574" s="19"/>
      <c r="AW574" s="19"/>
      <c r="AX574" s="19"/>
      <c r="AY574" s="19"/>
      <c r="AZ574" s="19"/>
      <c r="BA574" s="40"/>
      <c r="BB574" s="19"/>
      <c r="BC574" s="19"/>
      <c r="BD574" s="19"/>
      <c r="BE574" s="19"/>
      <c r="BF574" s="19"/>
      <c r="BG574" s="19"/>
      <c r="BH574" s="19"/>
      <c r="BI574" s="19"/>
      <c r="BJ574" s="40"/>
      <c r="BK574" s="19"/>
      <c r="BL574" s="19"/>
      <c r="BM574" s="19"/>
      <c r="BN574" s="19"/>
      <c r="BO574" s="19"/>
      <c r="BP574" s="19"/>
      <c r="BQ574" s="19"/>
      <c r="BR574" s="19"/>
      <c r="BS574" s="40"/>
      <c r="BT574" s="19"/>
      <c r="BU574" s="19"/>
      <c r="BV574" s="19"/>
      <c r="BW574" s="19"/>
      <c r="BX574" s="19"/>
      <c r="BY574" s="19"/>
      <c r="BZ574" s="19"/>
      <c r="CA574" s="19"/>
      <c r="CB574" s="40"/>
      <c r="CC574" s="19"/>
      <c r="CD574" s="19"/>
      <c r="CE574" s="19"/>
      <c r="CF574" s="19"/>
      <c r="CG574" s="19"/>
      <c r="CH574" s="19"/>
      <c r="CI574" s="19"/>
      <c r="CJ574" s="19"/>
      <c r="CK574" s="40"/>
      <c r="CL574" s="19"/>
      <c r="CM574" s="19"/>
      <c r="CN574" s="19"/>
      <c r="CO574" s="19"/>
      <c r="CP574" s="19"/>
      <c r="CQ574" s="19"/>
      <c r="CR574" s="19"/>
      <c r="CS574" s="19"/>
      <c r="CT574" s="40"/>
      <c r="CU574" s="19"/>
      <c r="CV574" s="19"/>
      <c r="CW574" s="19"/>
      <c r="CX574" s="19"/>
      <c r="CY574" s="19"/>
      <c r="CZ574" s="19"/>
      <c r="DA574" s="19"/>
      <c r="DB574" s="19"/>
      <c r="DC574" s="19"/>
      <c r="DD574" s="40"/>
      <c r="DE574" s="19"/>
      <c r="DF574" s="19">
        <v>8</v>
      </c>
      <c r="DG574" s="19"/>
      <c r="DH574" s="19"/>
      <c r="DI574" s="19"/>
      <c r="DJ574" s="19"/>
      <c r="DK574" s="19"/>
      <c r="DL574" s="19"/>
      <c r="DM574" s="40"/>
      <c r="DN574" s="19"/>
      <c r="DO574" s="19">
        <v>16</v>
      </c>
      <c r="DP574" s="19"/>
      <c r="DQ574" s="19"/>
      <c r="DR574" s="19"/>
      <c r="DS574" s="19"/>
      <c r="DT574" s="19">
        <v>16</v>
      </c>
      <c r="DU574" s="19"/>
      <c r="DV574" s="40"/>
      <c r="DW574" s="74">
        <f ca="1" t="shared" ref="DW574:DW585" si="378">ROUND((TODAY()-I574)/365*5,2)</f>
        <v>0.77</v>
      </c>
      <c r="DX574" s="44">
        <f t="shared" ref="DX574:DX585" si="379">-AI574+AJ574+AS574+BB574+BK574+BT574+CC574+CL574+CV574+DE574+DN574</f>
        <v>0</v>
      </c>
      <c r="DY574" s="44">
        <f ca="1" t="shared" ref="DY574:DY585" si="380">DW574-DX574</f>
        <v>0.77</v>
      </c>
      <c r="DZ574" s="19">
        <f t="shared" ref="DZ574:DZ585" si="381">T574+U574+AC574+AD574+AO574+AP574+AX574+AY574++BG574+BH574+BP574+BQ574+BY574+BZ574+CH574+CI574+CQ574+CR574+DA574+DB574+DJ574+DK574+DS574+DT574</f>
        <v>16</v>
      </c>
      <c r="EA574" s="19">
        <f t="shared" ref="EA574:EA585" si="382">S574+AB574+AN574+AW574+BF574+BO574+BX574+CG574+CP574+CZ574+DI574+DR574</f>
        <v>0</v>
      </c>
      <c r="EB574" s="45">
        <f t="shared" ref="EB574:EB585" si="383">J574+U574-S574+AD574-AB574+AP574-AN574+AY574-AW574+BH574-BF574+BQ574-BO574+BZ574-BX574+CI574-CG574+CR574-CP574+DB574-CZ574+DK574-DI574+DT574-DR574-CU574</f>
        <v>16</v>
      </c>
      <c r="EC574" s="46">
        <f t="shared" ref="EC574:EC585" si="384">T574+AC574+AO574+BG574+BP574+BY574+CH574+CQ574+DA574+DA574+DJ574+DS574</f>
        <v>0</v>
      </c>
      <c r="ED574" s="19">
        <f t="shared" ref="ED574:ED585" si="385">O574+Y574+AK574+AT574+BC574+BL574+BU574+CD574+CM574+CW574+DF574+DO574</f>
        <v>24</v>
      </c>
      <c r="EE574" s="19">
        <f t="shared" ref="EE574:EE585" si="386">Q574+Z574+AL574+AU574+BD574+BM574+BV574+CE574+CN574+CX574+DG574+DP574</f>
        <v>0</v>
      </c>
      <c r="EF574" s="19">
        <f t="shared" ref="EF574:EF585" si="387">R574+AA574+AM574+AV574+BE574+BN574+BW574+CF574+CO574+CY574+DH574+DQ574</f>
        <v>0</v>
      </c>
      <c r="EG574" s="19">
        <f t="shared" ref="EG574:EG585" si="388">V574+AE574+AQ574+AZ574+BI574+BR574+CA574+CJ574+CS574+DC574+DL574+DU574</f>
        <v>0</v>
      </c>
    </row>
    <row r="575" customFormat="1" hidden="1" customHeight="1" spans="1:137">
      <c r="A575" s="32">
        <f t="shared" ref="A575:A585" si="389">ROW()-2</f>
        <v>573</v>
      </c>
      <c r="B575" s="31" t="s">
        <v>900</v>
      </c>
      <c r="C575" s="32" t="s">
        <v>386</v>
      </c>
      <c r="D575" s="33" t="s">
        <v>387</v>
      </c>
      <c r="E575" s="33" t="s">
        <v>54</v>
      </c>
      <c r="F575" s="33" t="s">
        <v>315</v>
      </c>
      <c r="G575" s="68">
        <v>45973</v>
      </c>
      <c r="H575" s="68">
        <v>45973</v>
      </c>
      <c r="I575" s="68">
        <v>45973</v>
      </c>
      <c r="J575" s="19"/>
      <c r="K575" s="19"/>
      <c r="L575" s="19"/>
      <c r="M575" s="73"/>
      <c r="N575" s="19"/>
      <c r="O575" s="38"/>
      <c r="P575" s="39"/>
      <c r="Q575" s="19"/>
      <c r="R575" s="19"/>
      <c r="S575" s="19"/>
      <c r="T575" s="19"/>
      <c r="U575" s="19"/>
      <c r="V575" s="19"/>
      <c r="W575" s="40"/>
      <c r="X575" s="19"/>
      <c r="Y575" s="39"/>
      <c r="Z575" s="19"/>
      <c r="AA575" s="19"/>
      <c r="AB575" s="19"/>
      <c r="AC575" s="19"/>
      <c r="AD575" s="19"/>
      <c r="AE575" s="19"/>
      <c r="AF575" s="40"/>
      <c r="AG575" s="41"/>
      <c r="AH575" s="41"/>
      <c r="AI575" s="41"/>
      <c r="AJ575" s="19"/>
      <c r="AK575" s="19"/>
      <c r="AL575" s="19"/>
      <c r="AM575" s="19"/>
      <c r="AN575" s="19"/>
      <c r="AO575" s="19"/>
      <c r="AP575" s="19"/>
      <c r="AQ575" s="19"/>
      <c r="AR575" s="40"/>
      <c r="AS575" s="19"/>
      <c r="AT575" s="19"/>
      <c r="AU575" s="19"/>
      <c r="AV575" s="19"/>
      <c r="AW575" s="19"/>
      <c r="AX575" s="19"/>
      <c r="AY575" s="19"/>
      <c r="AZ575" s="19"/>
      <c r="BA575" s="40"/>
      <c r="BB575" s="19"/>
      <c r="BC575" s="19"/>
      <c r="BD575" s="19"/>
      <c r="BE575" s="19"/>
      <c r="BF575" s="19"/>
      <c r="BG575" s="19"/>
      <c r="BH575" s="19"/>
      <c r="BI575" s="19"/>
      <c r="BJ575" s="40"/>
      <c r="BK575" s="19"/>
      <c r="BL575" s="19"/>
      <c r="BM575" s="19"/>
      <c r="BN575" s="19"/>
      <c r="BO575" s="19"/>
      <c r="BP575" s="19"/>
      <c r="BQ575" s="19"/>
      <c r="BR575" s="19"/>
      <c r="BS575" s="40"/>
      <c r="BT575" s="19"/>
      <c r="BU575" s="19"/>
      <c r="BV575" s="19"/>
      <c r="BW575" s="19"/>
      <c r="BX575" s="19"/>
      <c r="BY575" s="19"/>
      <c r="BZ575" s="19"/>
      <c r="CA575" s="19"/>
      <c r="CB575" s="40"/>
      <c r="CC575" s="19"/>
      <c r="CD575" s="19"/>
      <c r="CE575" s="19"/>
      <c r="CF575" s="19"/>
      <c r="CG575" s="19"/>
      <c r="CH575" s="19"/>
      <c r="CI575" s="19"/>
      <c r="CJ575" s="19"/>
      <c r="CK575" s="40"/>
      <c r="CL575" s="19"/>
      <c r="CM575" s="19"/>
      <c r="CN575" s="19"/>
      <c r="CO575" s="19"/>
      <c r="CP575" s="19"/>
      <c r="CQ575" s="19"/>
      <c r="CR575" s="19"/>
      <c r="CS575" s="19"/>
      <c r="CT575" s="40"/>
      <c r="CU575" s="19"/>
      <c r="CV575" s="19"/>
      <c r="CW575" s="19"/>
      <c r="CX575" s="19"/>
      <c r="CY575" s="19"/>
      <c r="CZ575" s="19"/>
      <c r="DA575" s="19"/>
      <c r="DB575" s="19"/>
      <c r="DC575" s="19"/>
      <c r="DD575" s="40"/>
      <c r="DE575" s="19"/>
      <c r="DF575" s="19"/>
      <c r="DG575" s="19"/>
      <c r="DH575" s="19"/>
      <c r="DI575" s="19"/>
      <c r="DJ575" s="19"/>
      <c r="DK575" s="19"/>
      <c r="DL575" s="19"/>
      <c r="DM575" s="40"/>
      <c r="DN575" s="19"/>
      <c r="DO575" s="19"/>
      <c r="DP575" s="19"/>
      <c r="DQ575" s="19"/>
      <c r="DR575" s="19"/>
      <c r="DS575" s="19"/>
      <c r="DT575" s="19"/>
      <c r="DU575" s="19"/>
      <c r="DV575" s="40"/>
      <c r="DW575" s="74">
        <f ca="1" t="shared" si="378"/>
        <v>0.74</v>
      </c>
      <c r="DX575" s="44">
        <f t="shared" si="379"/>
        <v>0</v>
      </c>
      <c r="DY575" s="44">
        <f ca="1" t="shared" si="380"/>
        <v>0.74</v>
      </c>
      <c r="DZ575" s="19">
        <f t="shared" si="381"/>
        <v>0</v>
      </c>
      <c r="EA575" s="19">
        <f t="shared" si="382"/>
        <v>0</v>
      </c>
      <c r="EB575" s="45">
        <f t="shared" si="383"/>
        <v>0</v>
      </c>
      <c r="EC575" s="46">
        <f t="shared" si="384"/>
        <v>0</v>
      </c>
      <c r="ED575" s="19">
        <f t="shared" si="385"/>
        <v>0</v>
      </c>
      <c r="EE575" s="19">
        <f t="shared" si="386"/>
        <v>0</v>
      </c>
      <c r="EF575" s="19">
        <f t="shared" si="387"/>
        <v>0</v>
      </c>
      <c r="EG575" s="19">
        <f t="shared" si="388"/>
        <v>0</v>
      </c>
    </row>
    <row r="576" customFormat="1" hidden="1" customHeight="1" spans="1:137">
      <c r="A576" s="32">
        <f t="shared" si="389"/>
        <v>574</v>
      </c>
      <c r="B576" s="31" t="s">
        <v>901</v>
      </c>
      <c r="C576" s="32" t="s">
        <v>386</v>
      </c>
      <c r="D576" s="33" t="s">
        <v>387</v>
      </c>
      <c r="E576" s="33" t="s">
        <v>448</v>
      </c>
      <c r="F576" s="33" t="s">
        <v>315</v>
      </c>
      <c r="G576" s="68">
        <v>45973</v>
      </c>
      <c r="H576" s="68">
        <v>45973</v>
      </c>
      <c r="I576" s="68">
        <v>45973</v>
      </c>
      <c r="J576" s="19"/>
      <c r="K576" s="19"/>
      <c r="L576" s="19"/>
      <c r="M576" s="73"/>
      <c r="N576" s="19"/>
      <c r="O576" s="38"/>
      <c r="P576" s="39"/>
      <c r="Q576" s="19"/>
      <c r="R576" s="19"/>
      <c r="S576" s="19"/>
      <c r="T576" s="19"/>
      <c r="U576" s="19"/>
      <c r="V576" s="19"/>
      <c r="W576" s="40"/>
      <c r="X576" s="19"/>
      <c r="Y576" s="39"/>
      <c r="Z576" s="19"/>
      <c r="AA576" s="19"/>
      <c r="AB576" s="19"/>
      <c r="AC576" s="19"/>
      <c r="AD576" s="19"/>
      <c r="AE576" s="19"/>
      <c r="AF576" s="40"/>
      <c r="AG576" s="41"/>
      <c r="AH576" s="41"/>
      <c r="AI576" s="41"/>
      <c r="AJ576" s="19"/>
      <c r="AK576" s="19"/>
      <c r="AL576" s="19"/>
      <c r="AM576" s="19"/>
      <c r="AN576" s="19"/>
      <c r="AO576" s="19"/>
      <c r="AP576" s="19"/>
      <c r="AQ576" s="19"/>
      <c r="AR576" s="40"/>
      <c r="AS576" s="19"/>
      <c r="AT576" s="19"/>
      <c r="AU576" s="19"/>
      <c r="AV576" s="19"/>
      <c r="AW576" s="19"/>
      <c r="AX576" s="19"/>
      <c r="AY576" s="19"/>
      <c r="AZ576" s="19"/>
      <c r="BA576" s="40"/>
      <c r="BB576" s="19"/>
      <c r="BC576" s="19"/>
      <c r="BD576" s="19"/>
      <c r="BE576" s="19"/>
      <c r="BF576" s="19"/>
      <c r="BG576" s="19"/>
      <c r="BH576" s="19"/>
      <c r="BI576" s="19"/>
      <c r="BJ576" s="40"/>
      <c r="BK576" s="19"/>
      <c r="BL576" s="19"/>
      <c r="BM576" s="19"/>
      <c r="BN576" s="19"/>
      <c r="BO576" s="19"/>
      <c r="BP576" s="19"/>
      <c r="BQ576" s="19"/>
      <c r="BR576" s="19"/>
      <c r="BS576" s="40"/>
      <c r="BT576" s="19"/>
      <c r="BU576" s="19"/>
      <c r="BV576" s="19"/>
      <c r="BW576" s="19"/>
      <c r="BX576" s="19"/>
      <c r="BY576" s="19"/>
      <c r="BZ576" s="19"/>
      <c r="CA576" s="19"/>
      <c r="CB576" s="40"/>
      <c r="CC576" s="19"/>
      <c r="CD576" s="19"/>
      <c r="CE576" s="19"/>
      <c r="CF576" s="19"/>
      <c r="CG576" s="19"/>
      <c r="CH576" s="19"/>
      <c r="CI576" s="19"/>
      <c r="CJ576" s="19"/>
      <c r="CK576" s="40"/>
      <c r="CL576" s="19"/>
      <c r="CM576" s="19"/>
      <c r="CN576" s="19"/>
      <c r="CO576" s="19"/>
      <c r="CP576" s="19"/>
      <c r="CQ576" s="19"/>
      <c r="CR576" s="19"/>
      <c r="CS576" s="19"/>
      <c r="CT576" s="40"/>
      <c r="CU576" s="19"/>
      <c r="CV576" s="19"/>
      <c r="CW576" s="19"/>
      <c r="CX576" s="19"/>
      <c r="CY576" s="19"/>
      <c r="CZ576" s="19"/>
      <c r="DA576" s="19"/>
      <c r="DB576" s="19"/>
      <c r="DC576" s="19"/>
      <c r="DD576" s="40"/>
      <c r="DE576" s="19"/>
      <c r="DF576" s="19">
        <v>8</v>
      </c>
      <c r="DG576" s="19"/>
      <c r="DH576" s="19"/>
      <c r="DI576" s="19"/>
      <c r="DJ576" s="19"/>
      <c r="DK576" s="19"/>
      <c r="DL576" s="19"/>
      <c r="DM576" s="40"/>
      <c r="DN576" s="19"/>
      <c r="DO576" s="19"/>
      <c r="DP576" s="19"/>
      <c r="DQ576" s="19"/>
      <c r="DR576" s="19"/>
      <c r="DS576" s="19"/>
      <c r="DT576" s="19"/>
      <c r="DU576" s="19"/>
      <c r="DV576" s="40"/>
      <c r="DW576" s="74">
        <f ca="1" t="shared" si="378"/>
        <v>0.74</v>
      </c>
      <c r="DX576" s="44">
        <f t="shared" si="379"/>
        <v>0</v>
      </c>
      <c r="DY576" s="44">
        <f ca="1" t="shared" si="380"/>
        <v>0.74</v>
      </c>
      <c r="DZ576" s="19">
        <f t="shared" si="381"/>
        <v>0</v>
      </c>
      <c r="EA576" s="19">
        <f t="shared" si="382"/>
        <v>0</v>
      </c>
      <c r="EB576" s="45">
        <f t="shared" si="383"/>
        <v>0</v>
      </c>
      <c r="EC576" s="46">
        <f t="shared" si="384"/>
        <v>0</v>
      </c>
      <c r="ED576" s="19">
        <f t="shared" si="385"/>
        <v>8</v>
      </c>
      <c r="EE576" s="19">
        <f t="shared" si="386"/>
        <v>0</v>
      </c>
      <c r="EF576" s="19">
        <f t="shared" si="387"/>
        <v>0</v>
      </c>
      <c r="EG576" s="19">
        <f t="shared" si="388"/>
        <v>0</v>
      </c>
    </row>
    <row r="577" customFormat="1" hidden="1" customHeight="1" spans="1:137">
      <c r="A577" s="32">
        <f t="shared" si="389"/>
        <v>575</v>
      </c>
      <c r="B577" s="31" t="s">
        <v>902</v>
      </c>
      <c r="C577" s="32" t="s">
        <v>52</v>
      </c>
      <c r="D577" s="33" t="s">
        <v>110</v>
      </c>
      <c r="E577" s="33" t="s">
        <v>125</v>
      </c>
      <c r="F577" s="33" t="s">
        <v>160</v>
      </c>
      <c r="G577" s="68">
        <v>45978</v>
      </c>
      <c r="H577" s="68">
        <v>45978</v>
      </c>
      <c r="I577" s="68">
        <v>45978</v>
      </c>
      <c r="J577" s="19"/>
      <c r="K577" s="19"/>
      <c r="L577" s="19"/>
      <c r="M577" s="73"/>
      <c r="N577" s="19"/>
      <c r="O577" s="38"/>
      <c r="P577" s="39"/>
      <c r="Q577" s="19"/>
      <c r="R577" s="19"/>
      <c r="S577" s="19"/>
      <c r="T577" s="19"/>
      <c r="U577" s="19"/>
      <c r="V577" s="19"/>
      <c r="W577" s="40"/>
      <c r="X577" s="19"/>
      <c r="Y577" s="39"/>
      <c r="Z577" s="19"/>
      <c r="AA577" s="19"/>
      <c r="AB577" s="19"/>
      <c r="AC577" s="19"/>
      <c r="AD577" s="19"/>
      <c r="AE577" s="19"/>
      <c r="AF577" s="40"/>
      <c r="AG577" s="41"/>
      <c r="AH577" s="41"/>
      <c r="AI577" s="41"/>
      <c r="AJ577" s="19"/>
      <c r="AK577" s="19"/>
      <c r="AL577" s="19"/>
      <c r="AM577" s="19"/>
      <c r="AN577" s="19"/>
      <c r="AO577" s="19"/>
      <c r="AP577" s="19"/>
      <c r="AQ577" s="19"/>
      <c r="AR577" s="40"/>
      <c r="AS577" s="19"/>
      <c r="AT577" s="19"/>
      <c r="AU577" s="19"/>
      <c r="AV577" s="19"/>
      <c r="AW577" s="19"/>
      <c r="AX577" s="19"/>
      <c r="AY577" s="19"/>
      <c r="AZ577" s="19"/>
      <c r="BA577" s="40"/>
      <c r="BB577" s="19"/>
      <c r="BC577" s="19"/>
      <c r="BD577" s="19"/>
      <c r="BE577" s="19"/>
      <c r="BF577" s="19"/>
      <c r="BG577" s="19"/>
      <c r="BH577" s="19"/>
      <c r="BI577" s="19"/>
      <c r="BJ577" s="40"/>
      <c r="BK577" s="19"/>
      <c r="BL577" s="19"/>
      <c r="BM577" s="19"/>
      <c r="BN577" s="19"/>
      <c r="BO577" s="19"/>
      <c r="BP577" s="19"/>
      <c r="BQ577" s="19"/>
      <c r="BR577" s="19"/>
      <c r="BS577" s="40"/>
      <c r="BT577" s="19"/>
      <c r="BU577" s="19"/>
      <c r="BV577" s="19"/>
      <c r="BW577" s="19"/>
      <c r="BX577" s="19"/>
      <c r="BY577" s="19"/>
      <c r="BZ577" s="19"/>
      <c r="CA577" s="19"/>
      <c r="CB577" s="40"/>
      <c r="CC577" s="19"/>
      <c r="CD577" s="19"/>
      <c r="CE577" s="19"/>
      <c r="CF577" s="19"/>
      <c r="CG577" s="19"/>
      <c r="CH577" s="19"/>
      <c r="CI577" s="19"/>
      <c r="CJ577" s="19"/>
      <c r="CK577" s="40"/>
      <c r="CL577" s="19"/>
      <c r="CM577" s="19"/>
      <c r="CN577" s="19"/>
      <c r="CO577" s="19"/>
      <c r="CP577" s="19"/>
      <c r="CQ577" s="19"/>
      <c r="CR577" s="19"/>
      <c r="CS577" s="19"/>
      <c r="CT577" s="40"/>
      <c r="CU577" s="19"/>
      <c r="CV577" s="19"/>
      <c r="CW577" s="19"/>
      <c r="CX577" s="19"/>
      <c r="CY577" s="19"/>
      <c r="CZ577" s="19"/>
      <c r="DA577" s="19"/>
      <c r="DB577" s="19"/>
      <c r="DC577" s="19"/>
      <c r="DD577" s="40"/>
      <c r="DE577" s="19"/>
      <c r="DF577" s="19"/>
      <c r="DG577" s="19"/>
      <c r="DH577" s="19"/>
      <c r="DI577" s="19"/>
      <c r="DJ577" s="19"/>
      <c r="DK577" s="19"/>
      <c r="DL577" s="19"/>
      <c r="DM577" s="40"/>
      <c r="DN577" s="19"/>
      <c r="DO577" s="19"/>
      <c r="DP577" s="19"/>
      <c r="DQ577" s="19"/>
      <c r="DR577" s="19"/>
      <c r="DS577" s="19"/>
      <c r="DT577" s="19"/>
      <c r="DU577" s="19"/>
      <c r="DV577" s="40"/>
      <c r="DW577" s="74">
        <f ca="1" t="shared" si="378"/>
        <v>0.67</v>
      </c>
      <c r="DX577" s="44">
        <f t="shared" si="379"/>
        <v>0</v>
      </c>
      <c r="DY577" s="44">
        <f ca="1" t="shared" si="380"/>
        <v>0.67</v>
      </c>
      <c r="DZ577" s="19">
        <f t="shared" si="381"/>
        <v>0</v>
      </c>
      <c r="EA577" s="19">
        <f t="shared" si="382"/>
        <v>0</v>
      </c>
      <c r="EB577" s="45">
        <f t="shared" si="383"/>
        <v>0</v>
      </c>
      <c r="EC577" s="46">
        <f t="shared" si="384"/>
        <v>0</v>
      </c>
      <c r="ED577" s="19">
        <f t="shared" si="385"/>
        <v>0</v>
      </c>
      <c r="EE577" s="19">
        <f t="shared" si="386"/>
        <v>0</v>
      </c>
      <c r="EF577" s="19">
        <f t="shared" si="387"/>
        <v>0</v>
      </c>
      <c r="EG577" s="19">
        <f t="shared" si="388"/>
        <v>0</v>
      </c>
    </row>
    <row r="578" customFormat="1" hidden="1" customHeight="1" spans="1:137">
      <c r="A578" s="32">
        <f t="shared" si="389"/>
        <v>576</v>
      </c>
      <c r="B578" s="31" t="s">
        <v>903</v>
      </c>
      <c r="C578" s="32" t="s">
        <v>52</v>
      </c>
      <c r="D578" s="33" t="s">
        <v>110</v>
      </c>
      <c r="E578" s="33" t="s">
        <v>125</v>
      </c>
      <c r="F578" s="33" t="s">
        <v>179</v>
      </c>
      <c r="G578" s="68">
        <v>45978</v>
      </c>
      <c r="H578" s="68">
        <v>45978</v>
      </c>
      <c r="I578" s="68">
        <v>45978</v>
      </c>
      <c r="J578" s="19"/>
      <c r="K578" s="19"/>
      <c r="L578" s="19"/>
      <c r="M578" s="73"/>
      <c r="N578" s="19"/>
      <c r="O578" s="38"/>
      <c r="P578" s="39"/>
      <c r="Q578" s="19"/>
      <c r="R578" s="19"/>
      <c r="S578" s="19"/>
      <c r="T578" s="19"/>
      <c r="U578" s="19"/>
      <c r="V578" s="19"/>
      <c r="W578" s="40"/>
      <c r="X578" s="19"/>
      <c r="Y578" s="39"/>
      <c r="Z578" s="19"/>
      <c r="AA578" s="19"/>
      <c r="AB578" s="19"/>
      <c r="AC578" s="19"/>
      <c r="AD578" s="19"/>
      <c r="AE578" s="19"/>
      <c r="AF578" s="40"/>
      <c r="AG578" s="41"/>
      <c r="AH578" s="41"/>
      <c r="AI578" s="41"/>
      <c r="AJ578" s="19"/>
      <c r="AK578" s="19"/>
      <c r="AL578" s="19"/>
      <c r="AM578" s="19"/>
      <c r="AN578" s="19"/>
      <c r="AO578" s="19"/>
      <c r="AP578" s="19"/>
      <c r="AQ578" s="19"/>
      <c r="AR578" s="40"/>
      <c r="AS578" s="19"/>
      <c r="AT578" s="19"/>
      <c r="AU578" s="19"/>
      <c r="AV578" s="19"/>
      <c r="AW578" s="19"/>
      <c r="AX578" s="19"/>
      <c r="AY578" s="19"/>
      <c r="AZ578" s="19"/>
      <c r="BA578" s="40"/>
      <c r="BB578" s="19"/>
      <c r="BC578" s="19"/>
      <c r="BD578" s="19"/>
      <c r="BE578" s="19"/>
      <c r="BF578" s="19"/>
      <c r="BG578" s="19"/>
      <c r="BH578" s="19"/>
      <c r="BI578" s="19"/>
      <c r="BJ578" s="40"/>
      <c r="BK578" s="19"/>
      <c r="BL578" s="19"/>
      <c r="BM578" s="19"/>
      <c r="BN578" s="19"/>
      <c r="BO578" s="19"/>
      <c r="BP578" s="19"/>
      <c r="BQ578" s="19"/>
      <c r="BR578" s="19"/>
      <c r="BS578" s="40"/>
      <c r="BT578" s="19"/>
      <c r="BU578" s="19"/>
      <c r="BV578" s="19"/>
      <c r="BW578" s="19"/>
      <c r="BX578" s="19"/>
      <c r="BY578" s="19"/>
      <c r="BZ578" s="19"/>
      <c r="CA578" s="19"/>
      <c r="CB578" s="40"/>
      <c r="CC578" s="19"/>
      <c r="CD578" s="19"/>
      <c r="CE578" s="19"/>
      <c r="CF578" s="19"/>
      <c r="CG578" s="19"/>
      <c r="CH578" s="19"/>
      <c r="CI578" s="19"/>
      <c r="CJ578" s="19"/>
      <c r="CK578" s="40"/>
      <c r="CL578" s="19"/>
      <c r="CM578" s="19"/>
      <c r="CN578" s="19"/>
      <c r="CO578" s="19"/>
      <c r="CP578" s="19"/>
      <c r="CQ578" s="19"/>
      <c r="CR578" s="19"/>
      <c r="CS578" s="19"/>
      <c r="CT578" s="40"/>
      <c r="CU578" s="19"/>
      <c r="CV578" s="19"/>
      <c r="CW578" s="19"/>
      <c r="CX578" s="19"/>
      <c r="CY578" s="19"/>
      <c r="CZ578" s="19"/>
      <c r="DA578" s="19"/>
      <c r="DB578" s="19"/>
      <c r="DC578" s="19"/>
      <c r="DD578" s="40"/>
      <c r="DE578" s="19"/>
      <c r="DF578" s="19"/>
      <c r="DG578" s="19"/>
      <c r="DH578" s="19"/>
      <c r="DI578" s="19"/>
      <c r="DJ578" s="19"/>
      <c r="DK578" s="19"/>
      <c r="DL578" s="19"/>
      <c r="DM578" s="40"/>
      <c r="DN578" s="19"/>
      <c r="DO578" s="19"/>
      <c r="DP578" s="19"/>
      <c r="DQ578" s="19"/>
      <c r="DR578" s="19"/>
      <c r="DS578" s="19"/>
      <c r="DT578" s="19"/>
      <c r="DU578" s="19"/>
      <c r="DV578" s="40"/>
      <c r="DW578" s="74">
        <f ca="1" t="shared" si="378"/>
        <v>0.67</v>
      </c>
      <c r="DX578" s="44">
        <f t="shared" si="379"/>
        <v>0</v>
      </c>
      <c r="DY578" s="44">
        <f ca="1" t="shared" si="380"/>
        <v>0.67</v>
      </c>
      <c r="DZ578" s="19">
        <f t="shared" si="381"/>
        <v>0</v>
      </c>
      <c r="EA578" s="19">
        <f t="shared" si="382"/>
        <v>0</v>
      </c>
      <c r="EB578" s="45">
        <f t="shared" si="383"/>
        <v>0</v>
      </c>
      <c r="EC578" s="46">
        <f t="shared" si="384"/>
        <v>0</v>
      </c>
      <c r="ED578" s="19">
        <f t="shared" si="385"/>
        <v>0</v>
      </c>
      <c r="EE578" s="19">
        <f t="shared" si="386"/>
        <v>0</v>
      </c>
      <c r="EF578" s="19">
        <f t="shared" si="387"/>
        <v>0</v>
      </c>
      <c r="EG578" s="19">
        <f t="shared" si="388"/>
        <v>0</v>
      </c>
    </row>
    <row r="579" customFormat="1" hidden="1" customHeight="1" spans="1:137">
      <c r="A579" s="32">
        <f t="shared" si="389"/>
        <v>577</v>
      </c>
      <c r="B579" s="31" t="s">
        <v>904</v>
      </c>
      <c r="C579" s="32" t="s">
        <v>52</v>
      </c>
      <c r="D579" s="33" t="s">
        <v>110</v>
      </c>
      <c r="E579" s="33" t="s">
        <v>115</v>
      </c>
      <c r="F579" s="33" t="s">
        <v>160</v>
      </c>
      <c r="G579" s="68">
        <v>45978</v>
      </c>
      <c r="H579" s="68">
        <v>45978</v>
      </c>
      <c r="I579" s="68">
        <v>45978</v>
      </c>
      <c r="J579" s="19"/>
      <c r="K579" s="19"/>
      <c r="L579" s="19"/>
      <c r="M579" s="73"/>
      <c r="N579" s="19"/>
      <c r="O579" s="38"/>
      <c r="P579" s="39"/>
      <c r="Q579" s="19"/>
      <c r="R579" s="19"/>
      <c r="S579" s="19"/>
      <c r="T579" s="19"/>
      <c r="U579" s="19"/>
      <c r="V579" s="19"/>
      <c r="W579" s="40"/>
      <c r="X579" s="19"/>
      <c r="Y579" s="39"/>
      <c r="Z579" s="19"/>
      <c r="AA579" s="19"/>
      <c r="AB579" s="19"/>
      <c r="AC579" s="19"/>
      <c r="AD579" s="19"/>
      <c r="AE579" s="19"/>
      <c r="AF579" s="40"/>
      <c r="AG579" s="41"/>
      <c r="AH579" s="41"/>
      <c r="AI579" s="41"/>
      <c r="AJ579" s="19"/>
      <c r="AK579" s="19"/>
      <c r="AL579" s="19"/>
      <c r="AM579" s="19"/>
      <c r="AN579" s="19"/>
      <c r="AO579" s="19"/>
      <c r="AP579" s="19"/>
      <c r="AQ579" s="19"/>
      <c r="AR579" s="40"/>
      <c r="AS579" s="19"/>
      <c r="AT579" s="19"/>
      <c r="AU579" s="19"/>
      <c r="AV579" s="19"/>
      <c r="AW579" s="19"/>
      <c r="AX579" s="19"/>
      <c r="AY579" s="19"/>
      <c r="AZ579" s="19"/>
      <c r="BA579" s="40"/>
      <c r="BB579" s="19"/>
      <c r="BC579" s="19"/>
      <c r="BD579" s="19"/>
      <c r="BE579" s="19"/>
      <c r="BF579" s="19"/>
      <c r="BG579" s="19"/>
      <c r="BH579" s="19"/>
      <c r="BI579" s="19"/>
      <c r="BJ579" s="40"/>
      <c r="BK579" s="19"/>
      <c r="BL579" s="19"/>
      <c r="BM579" s="19"/>
      <c r="BN579" s="19"/>
      <c r="BO579" s="19"/>
      <c r="BP579" s="19"/>
      <c r="BQ579" s="19"/>
      <c r="BR579" s="19"/>
      <c r="BS579" s="40"/>
      <c r="BT579" s="19"/>
      <c r="BU579" s="19"/>
      <c r="BV579" s="19"/>
      <c r="BW579" s="19"/>
      <c r="BX579" s="19"/>
      <c r="BY579" s="19"/>
      <c r="BZ579" s="19"/>
      <c r="CA579" s="19"/>
      <c r="CB579" s="40"/>
      <c r="CC579" s="19"/>
      <c r="CD579" s="19"/>
      <c r="CE579" s="19"/>
      <c r="CF579" s="19"/>
      <c r="CG579" s="19"/>
      <c r="CH579" s="19"/>
      <c r="CI579" s="19"/>
      <c r="CJ579" s="19"/>
      <c r="CK579" s="40"/>
      <c r="CL579" s="19"/>
      <c r="CM579" s="19"/>
      <c r="CN579" s="19"/>
      <c r="CO579" s="19"/>
      <c r="CP579" s="19"/>
      <c r="CQ579" s="19"/>
      <c r="CR579" s="19"/>
      <c r="CS579" s="19"/>
      <c r="CT579" s="40"/>
      <c r="CU579" s="19"/>
      <c r="CV579" s="19"/>
      <c r="CW579" s="19"/>
      <c r="CX579" s="19"/>
      <c r="CY579" s="19"/>
      <c r="CZ579" s="19"/>
      <c r="DA579" s="19"/>
      <c r="DB579" s="19"/>
      <c r="DC579" s="19"/>
      <c r="DD579" s="40"/>
      <c r="DE579" s="19"/>
      <c r="DF579" s="19"/>
      <c r="DG579" s="19"/>
      <c r="DH579" s="19"/>
      <c r="DI579" s="19"/>
      <c r="DJ579" s="19"/>
      <c r="DK579" s="19"/>
      <c r="DL579" s="19"/>
      <c r="DM579" s="40"/>
      <c r="DN579" s="19"/>
      <c r="DO579" s="19"/>
      <c r="DP579" s="19"/>
      <c r="DQ579" s="19"/>
      <c r="DR579" s="19"/>
      <c r="DS579" s="19"/>
      <c r="DT579" s="19">
        <v>8</v>
      </c>
      <c r="DU579" s="19"/>
      <c r="DV579" s="40"/>
      <c r="DW579" s="74">
        <f ca="1" t="shared" si="378"/>
        <v>0.67</v>
      </c>
      <c r="DX579" s="44">
        <f t="shared" si="379"/>
        <v>0</v>
      </c>
      <c r="DY579" s="44">
        <f ca="1" t="shared" si="380"/>
        <v>0.67</v>
      </c>
      <c r="DZ579" s="19">
        <f t="shared" si="381"/>
        <v>8</v>
      </c>
      <c r="EA579" s="19">
        <f t="shared" si="382"/>
        <v>0</v>
      </c>
      <c r="EB579" s="45">
        <f t="shared" si="383"/>
        <v>8</v>
      </c>
      <c r="EC579" s="46">
        <f t="shared" si="384"/>
        <v>0</v>
      </c>
      <c r="ED579" s="19">
        <f t="shared" si="385"/>
        <v>0</v>
      </c>
      <c r="EE579" s="19">
        <f t="shared" si="386"/>
        <v>0</v>
      </c>
      <c r="EF579" s="19">
        <f t="shared" si="387"/>
        <v>0</v>
      </c>
      <c r="EG579" s="19">
        <f t="shared" si="388"/>
        <v>0</v>
      </c>
    </row>
    <row r="580" customFormat="1" hidden="1" customHeight="1" spans="1:137">
      <c r="A580" s="32">
        <f t="shared" si="389"/>
        <v>578</v>
      </c>
      <c r="B580" s="31" t="s">
        <v>905</v>
      </c>
      <c r="C580" s="32" t="s">
        <v>860</v>
      </c>
      <c r="D580" s="33" t="s">
        <v>861</v>
      </c>
      <c r="E580" s="33" t="s">
        <v>54</v>
      </c>
      <c r="F580" s="33" t="s">
        <v>315</v>
      </c>
      <c r="G580" s="68">
        <v>45978</v>
      </c>
      <c r="H580" s="68">
        <v>45978</v>
      </c>
      <c r="I580" s="68">
        <v>45978</v>
      </c>
      <c r="J580" s="19"/>
      <c r="K580" s="19"/>
      <c r="L580" s="19"/>
      <c r="M580" s="73"/>
      <c r="N580" s="19"/>
      <c r="O580" s="38"/>
      <c r="P580" s="39"/>
      <c r="Q580" s="19"/>
      <c r="R580" s="19"/>
      <c r="S580" s="19"/>
      <c r="T580" s="19"/>
      <c r="U580" s="19"/>
      <c r="V580" s="19"/>
      <c r="W580" s="40"/>
      <c r="X580" s="19"/>
      <c r="Y580" s="39"/>
      <c r="Z580" s="19"/>
      <c r="AA580" s="19"/>
      <c r="AB580" s="19"/>
      <c r="AC580" s="19"/>
      <c r="AD580" s="19"/>
      <c r="AE580" s="19"/>
      <c r="AF580" s="40"/>
      <c r="AG580" s="41"/>
      <c r="AH580" s="41"/>
      <c r="AI580" s="41"/>
      <c r="AJ580" s="19"/>
      <c r="AK580" s="19"/>
      <c r="AL580" s="19"/>
      <c r="AM580" s="19"/>
      <c r="AN580" s="19"/>
      <c r="AO580" s="19"/>
      <c r="AP580" s="19"/>
      <c r="AQ580" s="19"/>
      <c r="AR580" s="40"/>
      <c r="AS580" s="19"/>
      <c r="AT580" s="19"/>
      <c r="AU580" s="19"/>
      <c r="AV580" s="19"/>
      <c r="AW580" s="19"/>
      <c r="AX580" s="19"/>
      <c r="AY580" s="19"/>
      <c r="AZ580" s="19"/>
      <c r="BA580" s="40"/>
      <c r="BB580" s="19"/>
      <c r="BC580" s="19"/>
      <c r="BD580" s="19"/>
      <c r="BE580" s="19"/>
      <c r="BF580" s="19"/>
      <c r="BG580" s="19"/>
      <c r="BH580" s="19"/>
      <c r="BI580" s="19"/>
      <c r="BJ580" s="40"/>
      <c r="BK580" s="19"/>
      <c r="BL580" s="19"/>
      <c r="BM580" s="19"/>
      <c r="BN580" s="19"/>
      <c r="BO580" s="19"/>
      <c r="BP580" s="19"/>
      <c r="BQ580" s="19"/>
      <c r="BR580" s="19"/>
      <c r="BS580" s="40"/>
      <c r="BT580" s="19"/>
      <c r="BU580" s="19"/>
      <c r="BV580" s="19"/>
      <c r="BW580" s="19"/>
      <c r="BX580" s="19"/>
      <c r="BY580" s="19"/>
      <c r="BZ580" s="19"/>
      <c r="CA580" s="19"/>
      <c r="CB580" s="40"/>
      <c r="CC580" s="19"/>
      <c r="CD580" s="19"/>
      <c r="CE580" s="19"/>
      <c r="CF580" s="19"/>
      <c r="CG580" s="19"/>
      <c r="CH580" s="19"/>
      <c r="CI580" s="19"/>
      <c r="CJ580" s="19"/>
      <c r="CK580" s="40"/>
      <c r="CL580" s="19"/>
      <c r="CM580" s="19"/>
      <c r="CN580" s="19"/>
      <c r="CO580" s="19"/>
      <c r="CP580" s="19"/>
      <c r="CQ580" s="19"/>
      <c r="CR580" s="19"/>
      <c r="CS580" s="19"/>
      <c r="CT580" s="40"/>
      <c r="CU580" s="19"/>
      <c r="CV580" s="19"/>
      <c r="CW580" s="19"/>
      <c r="CX580" s="19"/>
      <c r="CY580" s="19"/>
      <c r="CZ580" s="19"/>
      <c r="DA580" s="19"/>
      <c r="DB580" s="19"/>
      <c r="DC580" s="19"/>
      <c r="DD580" s="40"/>
      <c r="DE580" s="19"/>
      <c r="DF580" s="19"/>
      <c r="DG580" s="19"/>
      <c r="DH580" s="19"/>
      <c r="DI580" s="19"/>
      <c r="DJ580" s="19"/>
      <c r="DK580" s="19"/>
      <c r="DL580" s="19"/>
      <c r="DM580" s="40"/>
      <c r="DN580" s="19"/>
      <c r="DO580" s="19"/>
      <c r="DP580" s="19"/>
      <c r="DQ580" s="19"/>
      <c r="DR580" s="19"/>
      <c r="DS580" s="19"/>
      <c r="DT580" s="19"/>
      <c r="DU580" s="19"/>
      <c r="DV580" s="40"/>
      <c r="DW580" s="74">
        <f ca="1" t="shared" si="378"/>
        <v>0.67</v>
      </c>
      <c r="DX580" s="44">
        <f t="shared" si="379"/>
        <v>0</v>
      </c>
      <c r="DY580" s="44">
        <f ca="1" t="shared" si="380"/>
        <v>0.67</v>
      </c>
      <c r="DZ580" s="19">
        <f t="shared" si="381"/>
        <v>0</v>
      </c>
      <c r="EA580" s="19">
        <f t="shared" si="382"/>
        <v>0</v>
      </c>
      <c r="EB580" s="45">
        <f t="shared" si="383"/>
        <v>0</v>
      </c>
      <c r="EC580" s="46">
        <f t="shared" si="384"/>
        <v>0</v>
      </c>
      <c r="ED580" s="19">
        <f t="shared" si="385"/>
        <v>0</v>
      </c>
      <c r="EE580" s="19">
        <f t="shared" si="386"/>
        <v>0</v>
      </c>
      <c r="EF580" s="19">
        <f t="shared" si="387"/>
        <v>0</v>
      </c>
      <c r="EG580" s="19">
        <f t="shared" si="388"/>
        <v>0</v>
      </c>
    </row>
    <row r="581" customFormat="1" hidden="1" customHeight="1" spans="1:137">
      <c r="A581" s="32">
        <f t="shared" si="389"/>
        <v>579</v>
      </c>
      <c r="B581" s="31" t="s">
        <v>906</v>
      </c>
      <c r="C581" s="32" t="s">
        <v>52</v>
      </c>
      <c r="D581" s="33" t="s">
        <v>110</v>
      </c>
      <c r="E581" s="33" t="s">
        <v>159</v>
      </c>
      <c r="F581" s="33" t="s">
        <v>160</v>
      </c>
      <c r="G581" s="68">
        <v>45980</v>
      </c>
      <c r="H581" s="68">
        <v>45980</v>
      </c>
      <c r="I581" s="68">
        <v>45980</v>
      </c>
      <c r="J581" s="19"/>
      <c r="K581" s="19"/>
      <c r="L581" s="19"/>
      <c r="M581" s="73"/>
      <c r="N581" s="19"/>
      <c r="O581" s="38"/>
      <c r="P581" s="39"/>
      <c r="Q581" s="19"/>
      <c r="R581" s="19"/>
      <c r="S581" s="19"/>
      <c r="T581" s="19"/>
      <c r="U581" s="19"/>
      <c r="V581" s="19"/>
      <c r="W581" s="40"/>
      <c r="X581" s="19"/>
      <c r="Y581" s="39"/>
      <c r="Z581" s="19"/>
      <c r="AA581" s="19"/>
      <c r="AB581" s="19"/>
      <c r="AC581" s="19"/>
      <c r="AD581" s="19"/>
      <c r="AE581" s="19"/>
      <c r="AF581" s="40"/>
      <c r="AG581" s="41"/>
      <c r="AH581" s="41"/>
      <c r="AI581" s="41"/>
      <c r="AJ581" s="19"/>
      <c r="AK581" s="19"/>
      <c r="AL581" s="19"/>
      <c r="AM581" s="19"/>
      <c r="AN581" s="19"/>
      <c r="AO581" s="19"/>
      <c r="AP581" s="19"/>
      <c r="AQ581" s="19"/>
      <c r="AR581" s="40"/>
      <c r="AS581" s="19"/>
      <c r="AT581" s="19"/>
      <c r="AU581" s="19"/>
      <c r="AV581" s="19"/>
      <c r="AW581" s="19"/>
      <c r="AX581" s="19"/>
      <c r="AY581" s="19"/>
      <c r="AZ581" s="19"/>
      <c r="BA581" s="40"/>
      <c r="BB581" s="19"/>
      <c r="BC581" s="19"/>
      <c r="BD581" s="19"/>
      <c r="BE581" s="19"/>
      <c r="BF581" s="19"/>
      <c r="BG581" s="19"/>
      <c r="BH581" s="19"/>
      <c r="BI581" s="19"/>
      <c r="BJ581" s="40"/>
      <c r="BK581" s="19"/>
      <c r="BL581" s="19"/>
      <c r="BM581" s="19"/>
      <c r="BN581" s="19"/>
      <c r="BO581" s="19"/>
      <c r="BP581" s="19"/>
      <c r="BQ581" s="19"/>
      <c r="BR581" s="19"/>
      <c r="BS581" s="40"/>
      <c r="BT581" s="19"/>
      <c r="BU581" s="19"/>
      <c r="BV581" s="19"/>
      <c r="BW581" s="19"/>
      <c r="BX581" s="19"/>
      <c r="BY581" s="19"/>
      <c r="BZ581" s="19"/>
      <c r="CA581" s="19"/>
      <c r="CB581" s="40"/>
      <c r="CC581" s="19"/>
      <c r="CD581" s="19"/>
      <c r="CE581" s="19"/>
      <c r="CF581" s="19"/>
      <c r="CG581" s="19"/>
      <c r="CH581" s="19"/>
      <c r="CI581" s="19"/>
      <c r="CJ581" s="19"/>
      <c r="CK581" s="40"/>
      <c r="CL581" s="19"/>
      <c r="CM581" s="19"/>
      <c r="CN581" s="19"/>
      <c r="CO581" s="19"/>
      <c r="CP581" s="19"/>
      <c r="CQ581" s="19"/>
      <c r="CR581" s="19"/>
      <c r="CS581" s="19"/>
      <c r="CT581" s="40"/>
      <c r="CU581" s="19"/>
      <c r="CV581" s="19"/>
      <c r="CW581" s="19"/>
      <c r="CX581" s="19"/>
      <c r="CY581" s="19"/>
      <c r="CZ581" s="19"/>
      <c r="DA581" s="19"/>
      <c r="DB581" s="19"/>
      <c r="DC581" s="19"/>
      <c r="DD581" s="40"/>
      <c r="DE581" s="19"/>
      <c r="DF581" s="19"/>
      <c r="DG581" s="19"/>
      <c r="DH581" s="19"/>
      <c r="DI581" s="19"/>
      <c r="DJ581" s="19"/>
      <c r="DK581" s="19"/>
      <c r="DL581" s="19"/>
      <c r="DM581" s="40"/>
      <c r="DN581" s="19"/>
      <c r="DO581" s="19"/>
      <c r="DP581" s="19"/>
      <c r="DQ581" s="19"/>
      <c r="DR581" s="19"/>
      <c r="DS581" s="19"/>
      <c r="DT581" s="19"/>
      <c r="DU581" s="19"/>
      <c r="DV581" s="40"/>
      <c r="DW581" s="74">
        <f ca="1" t="shared" si="378"/>
        <v>0.64</v>
      </c>
      <c r="DX581" s="44">
        <f t="shared" si="379"/>
        <v>0</v>
      </c>
      <c r="DY581" s="44">
        <f ca="1" t="shared" si="380"/>
        <v>0.64</v>
      </c>
      <c r="DZ581" s="19">
        <f t="shared" si="381"/>
        <v>0</v>
      </c>
      <c r="EA581" s="19">
        <f t="shared" si="382"/>
        <v>0</v>
      </c>
      <c r="EB581" s="45">
        <f t="shared" si="383"/>
        <v>0</v>
      </c>
      <c r="EC581" s="46">
        <f t="shared" si="384"/>
        <v>0</v>
      </c>
      <c r="ED581" s="19">
        <f t="shared" si="385"/>
        <v>0</v>
      </c>
      <c r="EE581" s="19">
        <f t="shared" si="386"/>
        <v>0</v>
      </c>
      <c r="EF581" s="19">
        <f t="shared" si="387"/>
        <v>0</v>
      </c>
      <c r="EG581" s="19">
        <f t="shared" si="388"/>
        <v>0</v>
      </c>
    </row>
    <row r="582" customFormat="1" hidden="1" customHeight="1" spans="1:137">
      <c r="A582" s="32">
        <f t="shared" si="389"/>
        <v>580</v>
      </c>
      <c r="B582" s="31" t="s">
        <v>907</v>
      </c>
      <c r="C582" s="32" t="s">
        <v>413</v>
      </c>
      <c r="D582" s="33" t="s">
        <v>414</v>
      </c>
      <c r="E582" s="33" t="s">
        <v>597</v>
      </c>
      <c r="F582" s="33" t="s">
        <v>315</v>
      </c>
      <c r="G582" s="68">
        <v>45985</v>
      </c>
      <c r="H582" s="68">
        <v>45985</v>
      </c>
      <c r="I582" s="68">
        <v>45985</v>
      </c>
      <c r="J582" s="19"/>
      <c r="K582" s="19"/>
      <c r="L582" s="19"/>
      <c r="M582" s="73"/>
      <c r="N582" s="19"/>
      <c r="O582" s="38"/>
      <c r="P582" s="39"/>
      <c r="Q582" s="19"/>
      <c r="R582" s="19"/>
      <c r="S582" s="19"/>
      <c r="T582" s="19"/>
      <c r="U582" s="19"/>
      <c r="V582" s="19"/>
      <c r="W582" s="40"/>
      <c r="X582" s="19"/>
      <c r="Y582" s="39"/>
      <c r="Z582" s="19"/>
      <c r="AA582" s="19"/>
      <c r="AB582" s="19"/>
      <c r="AC582" s="19"/>
      <c r="AD582" s="19"/>
      <c r="AE582" s="19"/>
      <c r="AF582" s="40"/>
      <c r="AG582" s="41"/>
      <c r="AH582" s="41"/>
      <c r="AI582" s="41"/>
      <c r="AJ582" s="19"/>
      <c r="AK582" s="19"/>
      <c r="AL582" s="19"/>
      <c r="AM582" s="19"/>
      <c r="AN582" s="19"/>
      <c r="AO582" s="19"/>
      <c r="AP582" s="19"/>
      <c r="AQ582" s="19"/>
      <c r="AR582" s="40"/>
      <c r="AS582" s="19"/>
      <c r="AT582" s="19"/>
      <c r="AU582" s="19"/>
      <c r="AV582" s="19"/>
      <c r="AW582" s="19"/>
      <c r="AX582" s="19"/>
      <c r="AY582" s="19"/>
      <c r="AZ582" s="19"/>
      <c r="BA582" s="40"/>
      <c r="BB582" s="19"/>
      <c r="BC582" s="19"/>
      <c r="BD582" s="19"/>
      <c r="BE582" s="19"/>
      <c r="BF582" s="19"/>
      <c r="BG582" s="19"/>
      <c r="BH582" s="19"/>
      <c r="BI582" s="19"/>
      <c r="BJ582" s="40"/>
      <c r="BK582" s="19"/>
      <c r="BL582" s="19"/>
      <c r="BM582" s="19"/>
      <c r="BN582" s="19"/>
      <c r="BO582" s="19"/>
      <c r="BP582" s="19"/>
      <c r="BQ582" s="19"/>
      <c r="BR582" s="19"/>
      <c r="BS582" s="40"/>
      <c r="BT582" s="19"/>
      <c r="BU582" s="19"/>
      <c r="BV582" s="19"/>
      <c r="BW582" s="19"/>
      <c r="BX582" s="19"/>
      <c r="BY582" s="19"/>
      <c r="BZ582" s="19"/>
      <c r="CA582" s="19"/>
      <c r="CB582" s="40"/>
      <c r="CC582" s="19"/>
      <c r="CD582" s="19"/>
      <c r="CE582" s="19"/>
      <c r="CF582" s="19"/>
      <c r="CG582" s="19"/>
      <c r="CH582" s="19"/>
      <c r="CI582" s="19"/>
      <c r="CJ582" s="19"/>
      <c r="CK582" s="40"/>
      <c r="CL582" s="19"/>
      <c r="CM582" s="19"/>
      <c r="CN582" s="19"/>
      <c r="CO582" s="19"/>
      <c r="CP582" s="19"/>
      <c r="CQ582" s="19"/>
      <c r="CR582" s="19"/>
      <c r="CS582" s="19"/>
      <c r="CT582" s="40"/>
      <c r="CU582" s="19"/>
      <c r="CV582" s="19"/>
      <c r="CW582" s="19"/>
      <c r="CX582" s="19"/>
      <c r="CY582" s="19"/>
      <c r="CZ582" s="19"/>
      <c r="DA582" s="19"/>
      <c r="DB582" s="19"/>
      <c r="DC582" s="19"/>
      <c r="DD582" s="40"/>
      <c r="DE582" s="19"/>
      <c r="DF582" s="19"/>
      <c r="DG582" s="19"/>
      <c r="DH582" s="19"/>
      <c r="DI582" s="19"/>
      <c r="DJ582" s="19"/>
      <c r="DK582" s="19"/>
      <c r="DL582" s="19"/>
      <c r="DM582" s="40"/>
      <c r="DN582" s="19"/>
      <c r="DO582" s="19">
        <v>8</v>
      </c>
      <c r="DP582" s="19"/>
      <c r="DQ582" s="19"/>
      <c r="DR582" s="19">
        <v>8</v>
      </c>
      <c r="DS582" s="19"/>
      <c r="DT582" s="19">
        <v>12</v>
      </c>
      <c r="DU582" s="19"/>
      <c r="DV582" s="40"/>
      <c r="DW582" s="74">
        <f ca="1" t="shared" si="378"/>
        <v>0.58</v>
      </c>
      <c r="DX582" s="44">
        <f t="shared" si="379"/>
        <v>0</v>
      </c>
      <c r="DY582" s="44">
        <f ca="1" t="shared" si="380"/>
        <v>0.58</v>
      </c>
      <c r="DZ582" s="19">
        <f t="shared" si="381"/>
        <v>12</v>
      </c>
      <c r="EA582" s="19">
        <f t="shared" si="382"/>
        <v>8</v>
      </c>
      <c r="EB582" s="45">
        <f t="shared" si="383"/>
        <v>4</v>
      </c>
      <c r="EC582" s="46">
        <f t="shared" si="384"/>
        <v>0</v>
      </c>
      <c r="ED582" s="19">
        <f t="shared" si="385"/>
        <v>8</v>
      </c>
      <c r="EE582" s="19">
        <f t="shared" si="386"/>
        <v>0</v>
      </c>
      <c r="EF582" s="19">
        <f t="shared" si="387"/>
        <v>0</v>
      </c>
      <c r="EG582" s="19">
        <f t="shared" si="388"/>
        <v>0</v>
      </c>
    </row>
    <row r="583" customFormat="1" hidden="1" customHeight="1" spans="1:137">
      <c r="A583" s="32">
        <f t="shared" si="389"/>
        <v>581</v>
      </c>
      <c r="B583" s="31" t="s">
        <v>908</v>
      </c>
      <c r="C583" s="32" t="s">
        <v>413</v>
      </c>
      <c r="D583" s="33" t="s">
        <v>414</v>
      </c>
      <c r="E583" s="33" t="s">
        <v>597</v>
      </c>
      <c r="F583" s="33" t="s">
        <v>315</v>
      </c>
      <c r="G583" s="68">
        <v>45985</v>
      </c>
      <c r="H583" s="68">
        <v>45985</v>
      </c>
      <c r="I583" s="68">
        <v>45985</v>
      </c>
      <c r="J583" s="19"/>
      <c r="K583" s="19"/>
      <c r="L583" s="19"/>
      <c r="M583" s="73"/>
      <c r="N583" s="19"/>
      <c r="O583" s="38"/>
      <c r="P583" s="39"/>
      <c r="Q583" s="19"/>
      <c r="R583" s="19"/>
      <c r="S583" s="19"/>
      <c r="T583" s="19"/>
      <c r="U583" s="19"/>
      <c r="V583" s="19"/>
      <c r="W583" s="40"/>
      <c r="X583" s="19"/>
      <c r="Y583" s="39"/>
      <c r="Z583" s="19"/>
      <c r="AA583" s="19"/>
      <c r="AB583" s="19"/>
      <c r="AC583" s="19"/>
      <c r="AD583" s="19"/>
      <c r="AE583" s="19"/>
      <c r="AF583" s="40"/>
      <c r="AG583" s="41"/>
      <c r="AH583" s="41"/>
      <c r="AI583" s="41"/>
      <c r="AJ583" s="19"/>
      <c r="AK583" s="19"/>
      <c r="AL583" s="19"/>
      <c r="AM583" s="19"/>
      <c r="AN583" s="19"/>
      <c r="AO583" s="19"/>
      <c r="AP583" s="19"/>
      <c r="AQ583" s="19"/>
      <c r="AR583" s="40"/>
      <c r="AS583" s="19"/>
      <c r="AT583" s="19"/>
      <c r="AU583" s="19"/>
      <c r="AV583" s="19"/>
      <c r="AW583" s="19"/>
      <c r="AX583" s="19"/>
      <c r="AY583" s="19"/>
      <c r="AZ583" s="19"/>
      <c r="BA583" s="40"/>
      <c r="BB583" s="19"/>
      <c r="BC583" s="19"/>
      <c r="BD583" s="19"/>
      <c r="BE583" s="19"/>
      <c r="BF583" s="19"/>
      <c r="BG583" s="19"/>
      <c r="BH583" s="19"/>
      <c r="BI583" s="19"/>
      <c r="BJ583" s="40"/>
      <c r="BK583" s="19"/>
      <c r="BL583" s="19"/>
      <c r="BM583" s="19"/>
      <c r="BN583" s="19"/>
      <c r="BO583" s="19"/>
      <c r="BP583" s="19"/>
      <c r="BQ583" s="19"/>
      <c r="BR583" s="19"/>
      <c r="BS583" s="40"/>
      <c r="BT583" s="19"/>
      <c r="BU583" s="19"/>
      <c r="BV583" s="19"/>
      <c r="BW583" s="19"/>
      <c r="BX583" s="19"/>
      <c r="BY583" s="19"/>
      <c r="BZ583" s="19"/>
      <c r="CA583" s="19"/>
      <c r="CB583" s="40"/>
      <c r="CC583" s="19"/>
      <c r="CD583" s="19"/>
      <c r="CE583" s="19"/>
      <c r="CF583" s="19"/>
      <c r="CG583" s="19"/>
      <c r="CH583" s="19"/>
      <c r="CI583" s="19"/>
      <c r="CJ583" s="19"/>
      <c r="CK583" s="40"/>
      <c r="CL583" s="19"/>
      <c r="CM583" s="19"/>
      <c r="CN583" s="19"/>
      <c r="CO583" s="19"/>
      <c r="CP583" s="19"/>
      <c r="CQ583" s="19"/>
      <c r="CR583" s="19"/>
      <c r="CS583" s="19"/>
      <c r="CT583" s="40"/>
      <c r="CU583" s="19"/>
      <c r="CV583" s="19"/>
      <c r="CW583" s="19"/>
      <c r="CX583" s="19"/>
      <c r="CY583" s="19"/>
      <c r="CZ583" s="19"/>
      <c r="DA583" s="19"/>
      <c r="DB583" s="19"/>
      <c r="DC583" s="19"/>
      <c r="DD583" s="40"/>
      <c r="DE583" s="19"/>
      <c r="DF583" s="19">
        <v>1.5</v>
      </c>
      <c r="DG583" s="19"/>
      <c r="DH583" s="19"/>
      <c r="DI583" s="19"/>
      <c r="DJ583" s="19"/>
      <c r="DK583" s="19"/>
      <c r="DL583" s="19"/>
      <c r="DM583" s="40"/>
      <c r="DN583" s="19"/>
      <c r="DO583" s="19">
        <v>3.5</v>
      </c>
      <c r="DP583" s="19"/>
      <c r="DQ583" s="19"/>
      <c r="DR583" s="19"/>
      <c r="DS583" s="19"/>
      <c r="DT583" s="19"/>
      <c r="DU583" s="19"/>
      <c r="DV583" s="40"/>
      <c r="DW583" s="74">
        <f ca="1" t="shared" si="378"/>
        <v>0.58</v>
      </c>
      <c r="DX583" s="44">
        <f t="shared" si="379"/>
        <v>0</v>
      </c>
      <c r="DY583" s="44">
        <f ca="1" t="shared" si="380"/>
        <v>0.58</v>
      </c>
      <c r="DZ583" s="19">
        <f t="shared" si="381"/>
        <v>0</v>
      </c>
      <c r="EA583" s="19">
        <f t="shared" si="382"/>
        <v>0</v>
      </c>
      <c r="EB583" s="45">
        <f t="shared" si="383"/>
        <v>0</v>
      </c>
      <c r="EC583" s="46">
        <f t="shared" si="384"/>
        <v>0</v>
      </c>
      <c r="ED583" s="19">
        <f t="shared" si="385"/>
        <v>5</v>
      </c>
      <c r="EE583" s="19">
        <f t="shared" si="386"/>
        <v>0</v>
      </c>
      <c r="EF583" s="19">
        <f t="shared" si="387"/>
        <v>0</v>
      </c>
      <c r="EG583" s="19">
        <f t="shared" si="388"/>
        <v>0</v>
      </c>
    </row>
    <row r="584" customFormat="1" hidden="1" customHeight="1" spans="1:137">
      <c r="A584" s="32">
        <f t="shared" si="389"/>
        <v>582</v>
      </c>
      <c r="B584" s="31" t="s">
        <v>909</v>
      </c>
      <c r="C584" s="32" t="s">
        <v>52</v>
      </c>
      <c r="D584" s="33" t="s">
        <v>110</v>
      </c>
      <c r="E584" s="33" t="s">
        <v>159</v>
      </c>
      <c r="F584" s="33" t="s">
        <v>179</v>
      </c>
      <c r="G584" s="68">
        <v>45985</v>
      </c>
      <c r="H584" s="68">
        <v>45985</v>
      </c>
      <c r="I584" s="68">
        <v>45985</v>
      </c>
      <c r="J584" s="19"/>
      <c r="K584" s="19"/>
      <c r="L584" s="19"/>
      <c r="M584" s="73"/>
      <c r="N584" s="19"/>
      <c r="O584" s="38"/>
      <c r="P584" s="39"/>
      <c r="Q584" s="19"/>
      <c r="R584" s="19"/>
      <c r="S584" s="19"/>
      <c r="T584" s="19"/>
      <c r="U584" s="19"/>
      <c r="V584" s="19"/>
      <c r="W584" s="40"/>
      <c r="X584" s="19"/>
      <c r="Y584" s="39"/>
      <c r="Z584" s="19"/>
      <c r="AA584" s="19"/>
      <c r="AB584" s="19"/>
      <c r="AC584" s="19"/>
      <c r="AD584" s="19"/>
      <c r="AE584" s="19"/>
      <c r="AF584" s="40"/>
      <c r="AG584" s="41"/>
      <c r="AH584" s="41"/>
      <c r="AI584" s="41"/>
      <c r="AJ584" s="19"/>
      <c r="AK584" s="19"/>
      <c r="AL584" s="19"/>
      <c r="AM584" s="19"/>
      <c r="AN584" s="19"/>
      <c r="AO584" s="19"/>
      <c r="AP584" s="19"/>
      <c r="AQ584" s="19"/>
      <c r="AR584" s="40"/>
      <c r="AS584" s="19"/>
      <c r="AT584" s="19"/>
      <c r="AU584" s="19"/>
      <c r="AV584" s="19"/>
      <c r="AW584" s="19"/>
      <c r="AX584" s="19"/>
      <c r="AY584" s="19"/>
      <c r="AZ584" s="19"/>
      <c r="BA584" s="40"/>
      <c r="BB584" s="19"/>
      <c r="BC584" s="19"/>
      <c r="BD584" s="19"/>
      <c r="BE584" s="19"/>
      <c r="BF584" s="19"/>
      <c r="BG584" s="19"/>
      <c r="BH584" s="19"/>
      <c r="BI584" s="19"/>
      <c r="BJ584" s="40"/>
      <c r="BK584" s="19"/>
      <c r="BL584" s="19"/>
      <c r="BM584" s="19"/>
      <c r="BN584" s="19"/>
      <c r="BO584" s="19"/>
      <c r="BP584" s="19"/>
      <c r="BQ584" s="19"/>
      <c r="BR584" s="19"/>
      <c r="BS584" s="40"/>
      <c r="BT584" s="19"/>
      <c r="BU584" s="19"/>
      <c r="BV584" s="19"/>
      <c r="BW584" s="19"/>
      <c r="BX584" s="19"/>
      <c r="BY584" s="19"/>
      <c r="BZ584" s="19"/>
      <c r="CA584" s="19"/>
      <c r="CB584" s="40"/>
      <c r="CC584" s="19"/>
      <c r="CD584" s="19"/>
      <c r="CE584" s="19"/>
      <c r="CF584" s="19"/>
      <c r="CG584" s="19"/>
      <c r="CH584" s="19"/>
      <c r="CI584" s="19"/>
      <c r="CJ584" s="19"/>
      <c r="CK584" s="40"/>
      <c r="CL584" s="19"/>
      <c r="CM584" s="19"/>
      <c r="CN584" s="19"/>
      <c r="CO584" s="19"/>
      <c r="CP584" s="19"/>
      <c r="CQ584" s="19"/>
      <c r="CR584" s="19"/>
      <c r="CS584" s="19"/>
      <c r="CT584" s="40"/>
      <c r="CU584" s="19"/>
      <c r="CV584" s="19"/>
      <c r="CW584" s="19"/>
      <c r="CX584" s="19"/>
      <c r="CY584" s="19"/>
      <c r="CZ584" s="19"/>
      <c r="DA584" s="19"/>
      <c r="DB584" s="19"/>
      <c r="DC584" s="19"/>
      <c r="DD584" s="40"/>
      <c r="DE584" s="19"/>
      <c r="DF584" s="19"/>
      <c r="DG584" s="19"/>
      <c r="DH584" s="19"/>
      <c r="DI584" s="19"/>
      <c r="DJ584" s="19"/>
      <c r="DK584" s="19"/>
      <c r="DL584" s="19"/>
      <c r="DM584" s="40"/>
      <c r="DN584" s="19"/>
      <c r="DO584" s="19"/>
      <c r="DP584" s="19">
        <v>2</v>
      </c>
      <c r="DQ584" s="19"/>
      <c r="DR584" s="19"/>
      <c r="DS584" s="19"/>
      <c r="DT584" s="19"/>
      <c r="DU584" s="19"/>
      <c r="DV584" s="40"/>
      <c r="DW584" s="74">
        <f ca="1" t="shared" si="378"/>
        <v>0.58</v>
      </c>
      <c r="DX584" s="44">
        <f t="shared" si="379"/>
        <v>0</v>
      </c>
      <c r="DY584" s="44">
        <f ca="1" t="shared" si="380"/>
        <v>0.58</v>
      </c>
      <c r="DZ584" s="19">
        <f t="shared" si="381"/>
        <v>0</v>
      </c>
      <c r="EA584" s="19">
        <f t="shared" si="382"/>
        <v>0</v>
      </c>
      <c r="EB584" s="45">
        <f t="shared" si="383"/>
        <v>0</v>
      </c>
      <c r="EC584" s="46">
        <f t="shared" si="384"/>
        <v>0</v>
      </c>
      <c r="ED584" s="19">
        <f t="shared" si="385"/>
        <v>0</v>
      </c>
      <c r="EE584" s="19">
        <f t="shared" si="386"/>
        <v>2</v>
      </c>
      <c r="EF584" s="19">
        <f t="shared" si="387"/>
        <v>0</v>
      </c>
      <c r="EG584" s="19">
        <f t="shared" si="388"/>
        <v>0</v>
      </c>
    </row>
    <row r="585" customFormat="1" hidden="1" customHeight="1" spans="1:137">
      <c r="A585" s="32">
        <f t="shared" si="389"/>
        <v>583</v>
      </c>
      <c r="B585" s="31" t="s">
        <v>910</v>
      </c>
      <c r="C585" s="32" t="s">
        <v>52</v>
      </c>
      <c r="D585" s="33" t="s">
        <v>79</v>
      </c>
      <c r="E585" s="33" t="s">
        <v>54</v>
      </c>
      <c r="F585" s="33" t="s">
        <v>911</v>
      </c>
      <c r="G585" s="68">
        <v>45988</v>
      </c>
      <c r="H585" s="68">
        <v>45988</v>
      </c>
      <c r="I585" s="68">
        <v>45988</v>
      </c>
      <c r="J585" s="19"/>
      <c r="K585" s="19"/>
      <c r="L585" s="19"/>
      <c r="M585" s="73"/>
      <c r="N585" s="19"/>
      <c r="O585" s="38"/>
      <c r="P585" s="39"/>
      <c r="Q585" s="19"/>
      <c r="R585" s="19"/>
      <c r="S585" s="19"/>
      <c r="T585" s="19"/>
      <c r="U585" s="19"/>
      <c r="V585" s="19"/>
      <c r="W585" s="40"/>
      <c r="X585" s="19"/>
      <c r="Y585" s="39"/>
      <c r="Z585" s="19"/>
      <c r="AA585" s="19"/>
      <c r="AB585" s="19"/>
      <c r="AC585" s="19"/>
      <c r="AD585" s="19"/>
      <c r="AE585" s="19"/>
      <c r="AF585" s="40"/>
      <c r="AG585" s="41"/>
      <c r="AH585" s="41"/>
      <c r="AI585" s="41"/>
      <c r="AJ585" s="19"/>
      <c r="AK585" s="19"/>
      <c r="AL585" s="19"/>
      <c r="AM585" s="19"/>
      <c r="AN585" s="19"/>
      <c r="AO585" s="19"/>
      <c r="AP585" s="19"/>
      <c r="AQ585" s="19"/>
      <c r="AR585" s="40"/>
      <c r="AS585" s="19"/>
      <c r="AT585" s="19"/>
      <c r="AU585" s="19"/>
      <c r="AV585" s="19"/>
      <c r="AW585" s="19"/>
      <c r="AX585" s="19"/>
      <c r="AY585" s="19"/>
      <c r="AZ585" s="19"/>
      <c r="BA585" s="40"/>
      <c r="BB585" s="19"/>
      <c r="BC585" s="19"/>
      <c r="BD585" s="19"/>
      <c r="BE585" s="19"/>
      <c r="BF585" s="19"/>
      <c r="BG585" s="19"/>
      <c r="BH585" s="19"/>
      <c r="BI585" s="19"/>
      <c r="BJ585" s="40"/>
      <c r="BK585" s="19"/>
      <c r="BL585" s="19"/>
      <c r="BM585" s="19"/>
      <c r="BN585" s="19"/>
      <c r="BO585" s="19"/>
      <c r="BP585" s="19"/>
      <c r="BQ585" s="19"/>
      <c r="BR585" s="19"/>
      <c r="BS585" s="40"/>
      <c r="BT585" s="19"/>
      <c r="BU585" s="19"/>
      <c r="BV585" s="19"/>
      <c r="BW585" s="19"/>
      <c r="BX585" s="19"/>
      <c r="BY585" s="19"/>
      <c r="BZ585" s="19"/>
      <c r="CA585" s="19"/>
      <c r="CB585" s="40"/>
      <c r="CC585" s="19"/>
      <c r="CD585" s="19"/>
      <c r="CE585" s="19"/>
      <c r="CF585" s="19"/>
      <c r="CG585" s="19"/>
      <c r="CH585" s="19"/>
      <c r="CI585" s="19"/>
      <c r="CJ585" s="19"/>
      <c r="CK585" s="40"/>
      <c r="CL585" s="19"/>
      <c r="CM585" s="19"/>
      <c r="CN585" s="19"/>
      <c r="CO585" s="19"/>
      <c r="CP585" s="19"/>
      <c r="CQ585" s="19"/>
      <c r="CR585" s="19"/>
      <c r="CS585" s="19"/>
      <c r="CT585" s="40"/>
      <c r="CU585" s="19"/>
      <c r="CV585" s="19"/>
      <c r="CW585" s="19"/>
      <c r="CX585" s="19"/>
      <c r="CY585" s="19"/>
      <c r="CZ585" s="19"/>
      <c r="DA585" s="19"/>
      <c r="DB585" s="19"/>
      <c r="DC585" s="19"/>
      <c r="DD585" s="40"/>
      <c r="DE585" s="19"/>
      <c r="DF585" s="19"/>
      <c r="DG585" s="19"/>
      <c r="DH585" s="19"/>
      <c r="DI585" s="19"/>
      <c r="DJ585" s="19"/>
      <c r="DK585" s="19"/>
      <c r="DL585" s="19"/>
      <c r="DM585" s="40"/>
      <c r="DN585" s="19"/>
      <c r="DO585" s="19"/>
      <c r="DP585" s="19"/>
      <c r="DQ585" s="19"/>
      <c r="DR585" s="19"/>
      <c r="DS585" s="19"/>
      <c r="DT585" s="19"/>
      <c r="DU585" s="19"/>
      <c r="DV585" s="40"/>
      <c r="DW585" s="74">
        <f ca="1" t="shared" si="378"/>
        <v>0.53</v>
      </c>
      <c r="DX585" s="44">
        <f t="shared" si="379"/>
        <v>0</v>
      </c>
      <c r="DY585" s="44">
        <f ca="1" t="shared" si="380"/>
        <v>0.53</v>
      </c>
      <c r="DZ585" s="19">
        <f t="shared" si="381"/>
        <v>0</v>
      </c>
      <c r="EA585" s="19">
        <f t="shared" si="382"/>
        <v>0</v>
      </c>
      <c r="EB585" s="45">
        <f t="shared" si="383"/>
        <v>0</v>
      </c>
      <c r="EC585" s="46">
        <f t="shared" si="384"/>
        <v>0</v>
      </c>
      <c r="ED585" s="19">
        <f t="shared" si="385"/>
        <v>0</v>
      </c>
      <c r="EE585" s="19">
        <f t="shared" si="386"/>
        <v>0</v>
      </c>
      <c r="EF585" s="19">
        <f t="shared" si="387"/>
        <v>0</v>
      </c>
      <c r="EG585" s="19">
        <f t="shared" si="388"/>
        <v>0</v>
      </c>
    </row>
    <row r="586" customFormat="1" customHeight="1" spans="1:137">
      <c r="A586" s="32">
        <f t="shared" ref="A586:A595" si="390">ROW()-2</f>
        <v>584</v>
      </c>
      <c r="B586" s="31" t="s">
        <v>912</v>
      </c>
      <c r="C586" s="32" t="s">
        <v>286</v>
      </c>
      <c r="D586" s="33" t="s">
        <v>312</v>
      </c>
      <c r="E586" s="33" t="s">
        <v>846</v>
      </c>
      <c r="F586" s="33" t="s">
        <v>315</v>
      </c>
      <c r="G586" s="68">
        <v>45992</v>
      </c>
      <c r="H586" s="68">
        <v>45992</v>
      </c>
      <c r="I586" s="68">
        <v>45992</v>
      </c>
      <c r="J586" s="19"/>
      <c r="K586" s="19"/>
      <c r="L586" s="19"/>
      <c r="M586" s="73"/>
      <c r="N586" s="19"/>
      <c r="O586" s="38"/>
      <c r="P586" s="39"/>
      <c r="Q586" s="19"/>
      <c r="R586" s="19"/>
      <c r="S586" s="19"/>
      <c r="T586" s="19"/>
      <c r="U586" s="19"/>
      <c r="V586" s="19"/>
      <c r="W586" s="40"/>
      <c r="X586" s="19"/>
      <c r="Y586" s="39"/>
      <c r="Z586" s="19"/>
      <c r="AA586" s="19"/>
      <c r="AB586" s="19"/>
      <c r="AC586" s="19"/>
      <c r="AD586" s="19"/>
      <c r="AE586" s="19"/>
      <c r="AF586" s="40"/>
      <c r="AG586" s="41"/>
      <c r="AH586" s="41"/>
      <c r="AI586" s="41"/>
      <c r="AJ586" s="19"/>
      <c r="AK586" s="19"/>
      <c r="AL586" s="19"/>
      <c r="AM586" s="19"/>
      <c r="AN586" s="19"/>
      <c r="AO586" s="19"/>
      <c r="AP586" s="19"/>
      <c r="AQ586" s="19"/>
      <c r="AR586" s="40"/>
      <c r="AS586" s="19"/>
      <c r="AT586" s="19"/>
      <c r="AU586" s="19"/>
      <c r="AV586" s="19"/>
      <c r="AW586" s="19"/>
      <c r="AX586" s="19"/>
      <c r="AY586" s="19"/>
      <c r="AZ586" s="19"/>
      <c r="BA586" s="40"/>
      <c r="BB586" s="19"/>
      <c r="BC586" s="19"/>
      <c r="BD586" s="19"/>
      <c r="BE586" s="19"/>
      <c r="BF586" s="19"/>
      <c r="BG586" s="19"/>
      <c r="BH586" s="19"/>
      <c r="BI586" s="19"/>
      <c r="BJ586" s="40"/>
      <c r="BK586" s="19"/>
      <c r="BL586" s="19"/>
      <c r="BM586" s="19"/>
      <c r="BN586" s="19"/>
      <c r="BO586" s="19"/>
      <c r="BP586" s="19"/>
      <c r="BQ586" s="19"/>
      <c r="BR586" s="19"/>
      <c r="BS586" s="40"/>
      <c r="BT586" s="19"/>
      <c r="BU586" s="19"/>
      <c r="BV586" s="19"/>
      <c r="BW586" s="19"/>
      <c r="BX586" s="19"/>
      <c r="BY586" s="19"/>
      <c r="BZ586" s="19"/>
      <c r="CA586" s="19"/>
      <c r="CB586" s="40"/>
      <c r="CC586" s="19"/>
      <c r="CD586" s="19"/>
      <c r="CE586" s="19"/>
      <c r="CF586" s="19"/>
      <c r="CG586" s="19"/>
      <c r="CH586" s="19"/>
      <c r="CI586" s="19"/>
      <c r="CJ586" s="19"/>
      <c r="CK586" s="40"/>
      <c r="CL586" s="19"/>
      <c r="CM586" s="19"/>
      <c r="CN586" s="19"/>
      <c r="CO586" s="19"/>
      <c r="CP586" s="19"/>
      <c r="CQ586" s="19"/>
      <c r="CR586" s="19"/>
      <c r="CS586" s="19"/>
      <c r="CT586" s="40"/>
      <c r="CU586" s="19"/>
      <c r="CV586" s="19"/>
      <c r="CW586" s="19"/>
      <c r="CX586" s="19"/>
      <c r="CY586" s="19"/>
      <c r="CZ586" s="19"/>
      <c r="DA586" s="19"/>
      <c r="DB586" s="19"/>
      <c r="DC586" s="19"/>
      <c r="DD586" s="40"/>
      <c r="DE586" s="19"/>
      <c r="DF586" s="19"/>
      <c r="DG586" s="19"/>
      <c r="DH586" s="19"/>
      <c r="DI586" s="19"/>
      <c r="DJ586" s="19"/>
      <c r="DK586" s="19"/>
      <c r="DL586" s="19"/>
      <c r="DM586" s="40"/>
      <c r="DN586" s="19"/>
      <c r="DO586" s="19">
        <v>3</v>
      </c>
      <c r="DP586" s="19"/>
      <c r="DQ586" s="19"/>
      <c r="DR586" s="19"/>
      <c r="DS586" s="19"/>
      <c r="DT586" s="19"/>
      <c r="DU586" s="19"/>
      <c r="DV586" s="40"/>
      <c r="DW586" s="74">
        <f ca="1" t="shared" ref="DW586:DW615" si="391">ROUND((TODAY()-I586)/365*5,2)</f>
        <v>0.48</v>
      </c>
      <c r="DX586" s="44">
        <f t="shared" ref="DX586:DX615" si="392">-AI586+AJ586+AS586+BB586+BK586+BT586+CC586+CL586+CV586+DE586+DN586</f>
        <v>0</v>
      </c>
      <c r="DY586" s="44">
        <f ca="1" t="shared" ref="DY586:DY615" si="393">DW586-DX586</f>
        <v>0.48</v>
      </c>
      <c r="DZ586" s="19">
        <f t="shared" ref="DZ586:DZ615" si="394">T586+U586+AC586+AD586+AO586+AP586+AX586+AY586++BG586+BH586+BP586+BQ586+BY586+BZ586+CH586+CI586+CQ586+CR586+DA586+DB586+DJ586+DK586+DS586+DT586</f>
        <v>0</v>
      </c>
      <c r="EA586" s="19">
        <f t="shared" ref="EA586:EA615" si="395">S586+AB586+AN586+AW586+BF586+BO586+BX586+CG586+CP586+CZ586+DI586+DR586</f>
        <v>0</v>
      </c>
      <c r="EB586" s="45">
        <f t="shared" ref="EB586:EB615" si="396">J586+U586-S586+AD586-AB586+AP586-AN586+AY586-AW586+BH586-BF586+BQ586-BO586+BZ586-BX586+CI586-CG586+CR586-CP586+DB586-CZ586+DK586-DI586+DT586-DR586-CU586</f>
        <v>0</v>
      </c>
      <c r="EC586" s="46">
        <f t="shared" ref="EC586:EC615" si="397">T586+AC586+AO586+BG586+BP586+BY586+CH586+CQ586+DA586+DA586+DJ586+DS586</f>
        <v>0</v>
      </c>
      <c r="ED586" s="19">
        <f t="shared" ref="ED586:ED615" si="398">O586+Y586+AK586+AT586+BC586+BL586+BU586+CD586+CM586+CW586+DF586+DO586</f>
        <v>3</v>
      </c>
      <c r="EE586" s="19">
        <f t="shared" ref="EE586:EE615" si="399">Q586+Z586+AL586+AU586+BD586+BM586+BV586+CE586+CN586+CX586+DG586+DP586</f>
        <v>0</v>
      </c>
      <c r="EF586" s="19">
        <f t="shared" ref="EF586:EF615" si="400">R586+AA586+AM586+AV586+BE586+BN586+BW586+CF586+CO586+CY586+DH586+DQ586</f>
        <v>0</v>
      </c>
      <c r="EG586" s="19">
        <f t="shared" ref="EG586:EG615" si="401">V586+AE586+AQ586+AZ586+BI586+BR586+CA586+CJ586+CS586+DC586+DL586+DU586</f>
        <v>0</v>
      </c>
    </row>
    <row r="587" customFormat="1" hidden="1" customHeight="1" spans="1:137">
      <c r="A587" s="32">
        <f t="shared" si="390"/>
        <v>585</v>
      </c>
      <c r="B587" s="31" t="s">
        <v>913</v>
      </c>
      <c r="C587" s="32" t="s">
        <v>52</v>
      </c>
      <c r="D587" s="33" t="s">
        <v>149</v>
      </c>
      <c r="E587" s="33" t="s">
        <v>156</v>
      </c>
      <c r="F587" s="33" t="s">
        <v>776</v>
      </c>
      <c r="G587" s="68">
        <v>45992</v>
      </c>
      <c r="H587" s="68">
        <v>45992</v>
      </c>
      <c r="I587" s="68">
        <v>45992</v>
      </c>
      <c r="J587" s="19"/>
      <c r="K587" s="19"/>
      <c r="L587" s="19"/>
      <c r="M587" s="73"/>
      <c r="N587" s="19"/>
      <c r="O587" s="38"/>
      <c r="P587" s="39"/>
      <c r="Q587" s="19"/>
      <c r="R587" s="19"/>
      <c r="S587" s="19"/>
      <c r="T587" s="19"/>
      <c r="U587" s="19"/>
      <c r="V587" s="19"/>
      <c r="W587" s="40"/>
      <c r="X587" s="19"/>
      <c r="Y587" s="39"/>
      <c r="Z587" s="19"/>
      <c r="AA587" s="19"/>
      <c r="AB587" s="19"/>
      <c r="AC587" s="19"/>
      <c r="AD587" s="19"/>
      <c r="AE587" s="19"/>
      <c r="AF587" s="40"/>
      <c r="AG587" s="41"/>
      <c r="AH587" s="41"/>
      <c r="AI587" s="41"/>
      <c r="AJ587" s="19"/>
      <c r="AK587" s="19"/>
      <c r="AL587" s="19"/>
      <c r="AM587" s="19"/>
      <c r="AN587" s="19"/>
      <c r="AO587" s="19"/>
      <c r="AP587" s="19"/>
      <c r="AQ587" s="19"/>
      <c r="AR587" s="40"/>
      <c r="AS587" s="19"/>
      <c r="AT587" s="19"/>
      <c r="AU587" s="19"/>
      <c r="AV587" s="19"/>
      <c r="AW587" s="19"/>
      <c r="AX587" s="19"/>
      <c r="AY587" s="19"/>
      <c r="AZ587" s="19"/>
      <c r="BA587" s="40"/>
      <c r="BB587" s="19"/>
      <c r="BC587" s="19"/>
      <c r="BD587" s="19"/>
      <c r="BE587" s="19"/>
      <c r="BF587" s="19"/>
      <c r="BG587" s="19"/>
      <c r="BH587" s="19"/>
      <c r="BI587" s="19"/>
      <c r="BJ587" s="40"/>
      <c r="BK587" s="19"/>
      <c r="BL587" s="19"/>
      <c r="BM587" s="19"/>
      <c r="BN587" s="19"/>
      <c r="BO587" s="19"/>
      <c r="BP587" s="19"/>
      <c r="BQ587" s="19"/>
      <c r="BR587" s="19"/>
      <c r="BS587" s="40"/>
      <c r="BT587" s="19"/>
      <c r="BU587" s="19"/>
      <c r="BV587" s="19"/>
      <c r="BW587" s="19"/>
      <c r="BX587" s="19"/>
      <c r="BY587" s="19"/>
      <c r="BZ587" s="19"/>
      <c r="CA587" s="19"/>
      <c r="CB587" s="40"/>
      <c r="CC587" s="19"/>
      <c r="CD587" s="19"/>
      <c r="CE587" s="19"/>
      <c r="CF587" s="19"/>
      <c r="CG587" s="19"/>
      <c r="CH587" s="19"/>
      <c r="CI587" s="19"/>
      <c r="CJ587" s="19"/>
      <c r="CK587" s="40"/>
      <c r="CL587" s="19"/>
      <c r="CM587" s="19"/>
      <c r="CN587" s="19"/>
      <c r="CO587" s="19"/>
      <c r="CP587" s="19"/>
      <c r="CQ587" s="19"/>
      <c r="CR587" s="19"/>
      <c r="CS587" s="19"/>
      <c r="CT587" s="40"/>
      <c r="CU587" s="19"/>
      <c r="CV587" s="19"/>
      <c r="CW587" s="19"/>
      <c r="CX587" s="19"/>
      <c r="CY587" s="19"/>
      <c r="CZ587" s="19"/>
      <c r="DA587" s="19"/>
      <c r="DB587" s="19"/>
      <c r="DC587" s="19"/>
      <c r="DD587" s="40"/>
      <c r="DE587" s="19"/>
      <c r="DF587" s="19"/>
      <c r="DG587" s="19"/>
      <c r="DH587" s="19"/>
      <c r="DI587" s="19"/>
      <c r="DJ587" s="19"/>
      <c r="DK587" s="19"/>
      <c r="DL587" s="19"/>
      <c r="DM587" s="40"/>
      <c r="DN587" s="19"/>
      <c r="DO587" s="19"/>
      <c r="DP587" s="19"/>
      <c r="DQ587" s="19"/>
      <c r="DR587" s="19"/>
      <c r="DS587" s="19"/>
      <c r="DT587" s="19">
        <v>8</v>
      </c>
      <c r="DU587" s="19"/>
      <c r="DV587" s="40"/>
      <c r="DW587" s="74">
        <f ca="1" t="shared" si="391"/>
        <v>0.48</v>
      </c>
      <c r="DX587" s="44">
        <f t="shared" si="392"/>
        <v>0</v>
      </c>
      <c r="DY587" s="44">
        <f ca="1" t="shared" si="393"/>
        <v>0.48</v>
      </c>
      <c r="DZ587" s="19">
        <f t="shared" si="394"/>
        <v>8</v>
      </c>
      <c r="EA587" s="19">
        <f t="shared" si="395"/>
        <v>0</v>
      </c>
      <c r="EB587" s="45">
        <f t="shared" si="396"/>
        <v>8</v>
      </c>
      <c r="EC587" s="46">
        <f t="shared" si="397"/>
        <v>0</v>
      </c>
      <c r="ED587" s="19">
        <f t="shared" si="398"/>
        <v>0</v>
      </c>
      <c r="EE587" s="19">
        <f t="shared" si="399"/>
        <v>0</v>
      </c>
      <c r="EF587" s="19">
        <f t="shared" si="400"/>
        <v>0</v>
      </c>
      <c r="EG587" s="19">
        <f t="shared" si="401"/>
        <v>0</v>
      </c>
    </row>
    <row r="588" customFormat="1" customHeight="1" spans="1:137">
      <c r="A588" s="32">
        <f t="shared" si="390"/>
        <v>586</v>
      </c>
      <c r="B588" s="31" t="s">
        <v>914</v>
      </c>
      <c r="C588" s="32" t="s">
        <v>915</v>
      </c>
      <c r="D588" s="33" t="s">
        <v>916</v>
      </c>
      <c r="E588" s="33" t="s">
        <v>54</v>
      </c>
      <c r="F588" s="33" t="s">
        <v>315</v>
      </c>
      <c r="G588" s="68">
        <v>45992</v>
      </c>
      <c r="H588" s="68">
        <v>45992</v>
      </c>
      <c r="I588" s="68">
        <v>45992</v>
      </c>
      <c r="J588" s="19"/>
      <c r="K588" s="19"/>
      <c r="L588" s="19"/>
      <c r="M588" s="73"/>
      <c r="N588" s="19"/>
      <c r="O588" s="38"/>
      <c r="P588" s="39"/>
      <c r="Q588" s="19"/>
      <c r="R588" s="19"/>
      <c r="S588" s="19"/>
      <c r="T588" s="19"/>
      <c r="U588" s="19"/>
      <c r="V588" s="19"/>
      <c r="W588" s="40"/>
      <c r="X588" s="19"/>
      <c r="Y588" s="39"/>
      <c r="Z588" s="19"/>
      <c r="AA588" s="19"/>
      <c r="AB588" s="19"/>
      <c r="AC588" s="19"/>
      <c r="AD588" s="19"/>
      <c r="AE588" s="19"/>
      <c r="AF588" s="40"/>
      <c r="AG588" s="41"/>
      <c r="AH588" s="41"/>
      <c r="AI588" s="41"/>
      <c r="AJ588" s="19"/>
      <c r="AK588" s="19"/>
      <c r="AL588" s="19"/>
      <c r="AM588" s="19"/>
      <c r="AN588" s="19"/>
      <c r="AO588" s="19"/>
      <c r="AP588" s="19"/>
      <c r="AQ588" s="19"/>
      <c r="AR588" s="40"/>
      <c r="AS588" s="19"/>
      <c r="AT588" s="19"/>
      <c r="AU588" s="19"/>
      <c r="AV588" s="19"/>
      <c r="AW588" s="19"/>
      <c r="AX588" s="19"/>
      <c r="AY588" s="19"/>
      <c r="AZ588" s="19"/>
      <c r="BA588" s="40"/>
      <c r="BB588" s="19"/>
      <c r="BC588" s="19"/>
      <c r="BD588" s="19"/>
      <c r="BE588" s="19"/>
      <c r="BF588" s="19"/>
      <c r="BG588" s="19"/>
      <c r="BH588" s="19"/>
      <c r="BI588" s="19"/>
      <c r="BJ588" s="40"/>
      <c r="BK588" s="19"/>
      <c r="BL588" s="19"/>
      <c r="BM588" s="19"/>
      <c r="BN588" s="19"/>
      <c r="BO588" s="19"/>
      <c r="BP588" s="19"/>
      <c r="BQ588" s="19"/>
      <c r="BR588" s="19"/>
      <c r="BS588" s="40"/>
      <c r="BT588" s="19"/>
      <c r="BU588" s="19"/>
      <c r="BV588" s="19"/>
      <c r="BW588" s="19"/>
      <c r="BX588" s="19"/>
      <c r="BY588" s="19"/>
      <c r="BZ588" s="19"/>
      <c r="CA588" s="19"/>
      <c r="CB588" s="40"/>
      <c r="CC588" s="19"/>
      <c r="CD588" s="19"/>
      <c r="CE588" s="19"/>
      <c r="CF588" s="19"/>
      <c r="CG588" s="19"/>
      <c r="CH588" s="19"/>
      <c r="CI588" s="19"/>
      <c r="CJ588" s="19"/>
      <c r="CK588" s="40"/>
      <c r="CL588" s="19"/>
      <c r="CM588" s="19"/>
      <c r="CN588" s="19"/>
      <c r="CO588" s="19"/>
      <c r="CP588" s="19"/>
      <c r="CQ588" s="19"/>
      <c r="CR588" s="19"/>
      <c r="CS588" s="19"/>
      <c r="CT588" s="40"/>
      <c r="CU588" s="19"/>
      <c r="CV588" s="19"/>
      <c r="CW588" s="19"/>
      <c r="CX588" s="19"/>
      <c r="CY588" s="19"/>
      <c r="CZ588" s="19"/>
      <c r="DA588" s="19"/>
      <c r="DB588" s="19"/>
      <c r="DC588" s="19"/>
      <c r="DD588" s="40"/>
      <c r="DE588" s="19"/>
      <c r="DF588" s="19"/>
      <c r="DG588" s="19"/>
      <c r="DH588" s="19"/>
      <c r="DI588" s="19"/>
      <c r="DJ588" s="19"/>
      <c r="DK588" s="19"/>
      <c r="DL588" s="19"/>
      <c r="DM588" s="40"/>
      <c r="DN588" s="19"/>
      <c r="DO588" s="19"/>
      <c r="DP588" s="19"/>
      <c r="DQ588" s="19"/>
      <c r="DR588" s="19">
        <v>7.5</v>
      </c>
      <c r="DS588" s="19"/>
      <c r="DT588" s="19">
        <v>7.5</v>
      </c>
      <c r="DU588" s="19"/>
      <c r="DV588" s="40"/>
      <c r="DW588" s="74">
        <f ca="1" t="shared" si="391"/>
        <v>0.48</v>
      </c>
      <c r="DX588" s="44">
        <f t="shared" si="392"/>
        <v>0</v>
      </c>
      <c r="DY588" s="44">
        <f ca="1" t="shared" si="393"/>
        <v>0.48</v>
      </c>
      <c r="DZ588" s="19">
        <f t="shared" si="394"/>
        <v>7.5</v>
      </c>
      <c r="EA588" s="19">
        <f t="shared" si="395"/>
        <v>7.5</v>
      </c>
      <c r="EB588" s="45">
        <f t="shared" si="396"/>
        <v>0</v>
      </c>
      <c r="EC588" s="46">
        <f t="shared" si="397"/>
        <v>0</v>
      </c>
      <c r="ED588" s="19">
        <f t="shared" si="398"/>
        <v>0</v>
      </c>
      <c r="EE588" s="19">
        <f t="shared" si="399"/>
        <v>0</v>
      </c>
      <c r="EF588" s="19">
        <f t="shared" si="400"/>
        <v>0</v>
      </c>
      <c r="EG588" s="19">
        <f t="shared" si="401"/>
        <v>0</v>
      </c>
    </row>
    <row r="589" customFormat="1" hidden="1" customHeight="1" spans="1:137">
      <c r="A589" s="32">
        <f t="shared" si="390"/>
        <v>587</v>
      </c>
      <c r="B589" s="31" t="s">
        <v>917</v>
      </c>
      <c r="C589" s="32" t="s">
        <v>52</v>
      </c>
      <c r="D589" s="33" t="s">
        <v>227</v>
      </c>
      <c r="E589" s="33" t="s">
        <v>918</v>
      </c>
      <c r="F589" s="33" t="s">
        <v>808</v>
      </c>
      <c r="G589" s="68">
        <v>45992</v>
      </c>
      <c r="H589" s="68">
        <v>45992</v>
      </c>
      <c r="I589" s="68">
        <v>45992</v>
      </c>
      <c r="J589" s="19"/>
      <c r="K589" s="19"/>
      <c r="L589" s="19"/>
      <c r="M589" s="73"/>
      <c r="N589" s="19"/>
      <c r="O589" s="38"/>
      <c r="P589" s="39"/>
      <c r="Q589" s="19"/>
      <c r="R589" s="19"/>
      <c r="S589" s="19"/>
      <c r="T589" s="19"/>
      <c r="U589" s="19"/>
      <c r="V589" s="19"/>
      <c r="W589" s="40"/>
      <c r="X589" s="19"/>
      <c r="Y589" s="39"/>
      <c r="Z589" s="19"/>
      <c r="AA589" s="19"/>
      <c r="AB589" s="19"/>
      <c r="AC589" s="19"/>
      <c r="AD589" s="19"/>
      <c r="AE589" s="19"/>
      <c r="AF589" s="40"/>
      <c r="AG589" s="41"/>
      <c r="AH589" s="41"/>
      <c r="AI589" s="41"/>
      <c r="AJ589" s="19"/>
      <c r="AK589" s="19"/>
      <c r="AL589" s="19"/>
      <c r="AM589" s="19"/>
      <c r="AN589" s="19"/>
      <c r="AO589" s="19"/>
      <c r="AP589" s="19"/>
      <c r="AQ589" s="19"/>
      <c r="AR589" s="40"/>
      <c r="AS589" s="19"/>
      <c r="AT589" s="19"/>
      <c r="AU589" s="19"/>
      <c r="AV589" s="19"/>
      <c r="AW589" s="19"/>
      <c r="AX589" s="19"/>
      <c r="AY589" s="19"/>
      <c r="AZ589" s="19"/>
      <c r="BA589" s="40"/>
      <c r="BB589" s="19"/>
      <c r="BC589" s="19"/>
      <c r="BD589" s="19"/>
      <c r="BE589" s="19"/>
      <c r="BF589" s="19"/>
      <c r="BG589" s="19"/>
      <c r="BH589" s="19"/>
      <c r="BI589" s="19"/>
      <c r="BJ589" s="40"/>
      <c r="BK589" s="19"/>
      <c r="BL589" s="19"/>
      <c r="BM589" s="19"/>
      <c r="BN589" s="19"/>
      <c r="BO589" s="19"/>
      <c r="BP589" s="19"/>
      <c r="BQ589" s="19"/>
      <c r="BR589" s="19"/>
      <c r="BS589" s="40"/>
      <c r="BT589" s="19"/>
      <c r="BU589" s="19"/>
      <c r="BV589" s="19"/>
      <c r="BW589" s="19"/>
      <c r="BX589" s="19"/>
      <c r="BY589" s="19"/>
      <c r="BZ589" s="19"/>
      <c r="CA589" s="19"/>
      <c r="CB589" s="40"/>
      <c r="CC589" s="19"/>
      <c r="CD589" s="19"/>
      <c r="CE589" s="19"/>
      <c r="CF589" s="19"/>
      <c r="CG589" s="19"/>
      <c r="CH589" s="19"/>
      <c r="CI589" s="19"/>
      <c r="CJ589" s="19"/>
      <c r="CK589" s="40"/>
      <c r="CL589" s="19"/>
      <c r="CM589" s="19"/>
      <c r="CN589" s="19"/>
      <c r="CO589" s="19"/>
      <c r="CP589" s="19"/>
      <c r="CQ589" s="19"/>
      <c r="CR589" s="19"/>
      <c r="CS589" s="19"/>
      <c r="CT589" s="40"/>
      <c r="CU589" s="19"/>
      <c r="CV589" s="19"/>
      <c r="CW589" s="19"/>
      <c r="CX589" s="19"/>
      <c r="CY589" s="19"/>
      <c r="CZ589" s="19"/>
      <c r="DA589" s="19"/>
      <c r="DB589" s="19"/>
      <c r="DC589" s="19"/>
      <c r="DD589" s="40"/>
      <c r="DE589" s="19"/>
      <c r="DF589" s="19"/>
      <c r="DG589" s="19"/>
      <c r="DH589" s="19"/>
      <c r="DI589" s="19"/>
      <c r="DJ589" s="19"/>
      <c r="DK589" s="19"/>
      <c r="DL589" s="19"/>
      <c r="DM589" s="40"/>
      <c r="DN589" s="19"/>
      <c r="DO589" s="19"/>
      <c r="DP589" s="19"/>
      <c r="DQ589" s="19"/>
      <c r="DR589" s="19"/>
      <c r="DS589" s="19"/>
      <c r="DT589" s="19"/>
      <c r="DU589" s="19"/>
      <c r="DV589" s="40"/>
      <c r="DW589" s="74">
        <f ca="1" t="shared" si="391"/>
        <v>0.48</v>
      </c>
      <c r="DX589" s="44">
        <f t="shared" si="392"/>
        <v>0</v>
      </c>
      <c r="DY589" s="44">
        <f ca="1" t="shared" si="393"/>
        <v>0.48</v>
      </c>
      <c r="DZ589" s="19">
        <f t="shared" si="394"/>
        <v>0</v>
      </c>
      <c r="EA589" s="19">
        <f t="shared" si="395"/>
        <v>0</v>
      </c>
      <c r="EB589" s="45">
        <f t="shared" si="396"/>
        <v>0</v>
      </c>
      <c r="EC589" s="46">
        <f t="shared" si="397"/>
        <v>0</v>
      </c>
      <c r="ED589" s="19">
        <f t="shared" si="398"/>
        <v>0</v>
      </c>
      <c r="EE589" s="19">
        <f t="shared" si="399"/>
        <v>0</v>
      </c>
      <c r="EF589" s="19">
        <f t="shared" si="400"/>
        <v>0</v>
      </c>
      <c r="EG589" s="19">
        <f t="shared" si="401"/>
        <v>0</v>
      </c>
    </row>
    <row r="590" customFormat="1" hidden="1" customHeight="1" spans="1:137">
      <c r="A590" s="32">
        <f t="shared" si="390"/>
        <v>588</v>
      </c>
      <c r="B590" s="31" t="s">
        <v>919</v>
      </c>
      <c r="C590" s="32" t="s">
        <v>871</v>
      </c>
      <c r="D590" s="33" t="s">
        <v>872</v>
      </c>
      <c r="E590" s="33" t="s">
        <v>54</v>
      </c>
      <c r="F590" s="33" t="s">
        <v>315</v>
      </c>
      <c r="G590" s="68">
        <v>45992</v>
      </c>
      <c r="H590" s="68">
        <v>45992</v>
      </c>
      <c r="I590" s="68">
        <v>45992</v>
      </c>
      <c r="J590" s="19"/>
      <c r="K590" s="19"/>
      <c r="L590" s="19"/>
      <c r="M590" s="73"/>
      <c r="N590" s="19"/>
      <c r="O590" s="38"/>
      <c r="P590" s="39"/>
      <c r="Q590" s="19"/>
      <c r="R590" s="19"/>
      <c r="S590" s="19"/>
      <c r="T590" s="19"/>
      <c r="U590" s="19"/>
      <c r="V590" s="19"/>
      <c r="W590" s="40"/>
      <c r="X590" s="19"/>
      <c r="Y590" s="39"/>
      <c r="Z590" s="19"/>
      <c r="AA590" s="19"/>
      <c r="AB590" s="19"/>
      <c r="AC590" s="19"/>
      <c r="AD590" s="19"/>
      <c r="AE590" s="19"/>
      <c r="AF590" s="40"/>
      <c r="AG590" s="41"/>
      <c r="AH590" s="41"/>
      <c r="AI590" s="41"/>
      <c r="AJ590" s="19"/>
      <c r="AK590" s="19"/>
      <c r="AL590" s="19"/>
      <c r="AM590" s="19"/>
      <c r="AN590" s="19"/>
      <c r="AO590" s="19"/>
      <c r="AP590" s="19"/>
      <c r="AQ590" s="19"/>
      <c r="AR590" s="40"/>
      <c r="AS590" s="19"/>
      <c r="AT590" s="19"/>
      <c r="AU590" s="19"/>
      <c r="AV590" s="19"/>
      <c r="AW590" s="19"/>
      <c r="AX590" s="19"/>
      <c r="AY590" s="19"/>
      <c r="AZ590" s="19"/>
      <c r="BA590" s="40"/>
      <c r="BB590" s="19"/>
      <c r="BC590" s="19"/>
      <c r="BD590" s="19"/>
      <c r="BE590" s="19"/>
      <c r="BF590" s="19"/>
      <c r="BG590" s="19"/>
      <c r="BH590" s="19"/>
      <c r="BI590" s="19"/>
      <c r="BJ590" s="40"/>
      <c r="BK590" s="19"/>
      <c r="BL590" s="19"/>
      <c r="BM590" s="19"/>
      <c r="BN590" s="19"/>
      <c r="BO590" s="19"/>
      <c r="BP590" s="19"/>
      <c r="BQ590" s="19"/>
      <c r="BR590" s="19"/>
      <c r="BS590" s="40"/>
      <c r="BT590" s="19"/>
      <c r="BU590" s="19"/>
      <c r="BV590" s="19"/>
      <c r="BW590" s="19"/>
      <c r="BX590" s="19"/>
      <c r="BY590" s="19"/>
      <c r="BZ590" s="19"/>
      <c r="CA590" s="19"/>
      <c r="CB590" s="40"/>
      <c r="CC590" s="19"/>
      <c r="CD590" s="19"/>
      <c r="CE590" s="19"/>
      <c r="CF590" s="19"/>
      <c r="CG590" s="19"/>
      <c r="CH590" s="19"/>
      <c r="CI590" s="19"/>
      <c r="CJ590" s="19"/>
      <c r="CK590" s="40"/>
      <c r="CL590" s="19"/>
      <c r="CM590" s="19"/>
      <c r="CN590" s="19"/>
      <c r="CO590" s="19"/>
      <c r="CP590" s="19"/>
      <c r="CQ590" s="19"/>
      <c r="CR590" s="19"/>
      <c r="CS590" s="19"/>
      <c r="CT590" s="40"/>
      <c r="CU590" s="19"/>
      <c r="CV590" s="19"/>
      <c r="CW590" s="19"/>
      <c r="CX590" s="19"/>
      <c r="CY590" s="19"/>
      <c r="CZ590" s="19"/>
      <c r="DA590" s="19"/>
      <c r="DB590" s="19"/>
      <c r="DC590" s="19"/>
      <c r="DD590" s="40"/>
      <c r="DE590" s="19"/>
      <c r="DF590" s="19"/>
      <c r="DG590" s="19"/>
      <c r="DH590" s="19"/>
      <c r="DI590" s="19"/>
      <c r="DJ590" s="19"/>
      <c r="DK590" s="19"/>
      <c r="DL590" s="19"/>
      <c r="DM590" s="40"/>
      <c r="DN590" s="19"/>
      <c r="DO590" s="19">
        <v>8</v>
      </c>
      <c r="DP590" s="19"/>
      <c r="DQ590" s="19"/>
      <c r="DR590" s="19"/>
      <c r="DS590" s="19"/>
      <c r="DT590" s="19"/>
      <c r="DU590" s="19"/>
      <c r="DV590" s="40"/>
      <c r="DW590" s="74">
        <f ca="1" t="shared" si="391"/>
        <v>0.48</v>
      </c>
      <c r="DX590" s="44">
        <f t="shared" si="392"/>
        <v>0</v>
      </c>
      <c r="DY590" s="44">
        <f ca="1" t="shared" si="393"/>
        <v>0.48</v>
      </c>
      <c r="DZ590" s="19">
        <f t="shared" si="394"/>
        <v>0</v>
      </c>
      <c r="EA590" s="19">
        <f t="shared" si="395"/>
        <v>0</v>
      </c>
      <c r="EB590" s="45">
        <f t="shared" si="396"/>
        <v>0</v>
      </c>
      <c r="EC590" s="46">
        <f t="shared" si="397"/>
        <v>0</v>
      </c>
      <c r="ED590" s="19">
        <f t="shared" si="398"/>
        <v>8</v>
      </c>
      <c r="EE590" s="19">
        <f t="shared" si="399"/>
        <v>0</v>
      </c>
      <c r="EF590" s="19">
        <f t="shared" si="400"/>
        <v>0</v>
      </c>
      <c r="EG590" s="19">
        <f t="shared" si="401"/>
        <v>0</v>
      </c>
    </row>
    <row r="591" customFormat="1" customHeight="1" spans="1:137">
      <c r="A591" s="32">
        <f t="shared" si="390"/>
        <v>589</v>
      </c>
      <c r="B591" s="31" t="s">
        <v>920</v>
      </c>
      <c r="C591" s="32" t="s">
        <v>915</v>
      </c>
      <c r="D591" s="33" t="s">
        <v>916</v>
      </c>
      <c r="E591" s="33" t="s">
        <v>54</v>
      </c>
      <c r="F591" s="33" t="s">
        <v>315</v>
      </c>
      <c r="G591" s="68">
        <v>45992</v>
      </c>
      <c r="H591" s="68">
        <v>45992</v>
      </c>
      <c r="I591" s="68">
        <v>45992</v>
      </c>
      <c r="J591" s="19"/>
      <c r="K591" s="19"/>
      <c r="L591" s="19"/>
      <c r="M591" s="73"/>
      <c r="N591" s="19"/>
      <c r="O591" s="38"/>
      <c r="P591" s="39"/>
      <c r="Q591" s="19"/>
      <c r="R591" s="19"/>
      <c r="S591" s="19"/>
      <c r="T591" s="19"/>
      <c r="U591" s="19"/>
      <c r="V591" s="19"/>
      <c r="W591" s="40"/>
      <c r="X591" s="19"/>
      <c r="Y591" s="39"/>
      <c r="Z591" s="19"/>
      <c r="AA591" s="19"/>
      <c r="AB591" s="19"/>
      <c r="AC591" s="19"/>
      <c r="AD591" s="19"/>
      <c r="AE591" s="19"/>
      <c r="AF591" s="40"/>
      <c r="AG591" s="41"/>
      <c r="AH591" s="41"/>
      <c r="AI591" s="41"/>
      <c r="AJ591" s="19"/>
      <c r="AK591" s="19"/>
      <c r="AL591" s="19"/>
      <c r="AM591" s="19"/>
      <c r="AN591" s="19"/>
      <c r="AO591" s="19"/>
      <c r="AP591" s="19"/>
      <c r="AQ591" s="19"/>
      <c r="AR591" s="40"/>
      <c r="AS591" s="19"/>
      <c r="AT591" s="19"/>
      <c r="AU591" s="19"/>
      <c r="AV591" s="19"/>
      <c r="AW591" s="19"/>
      <c r="AX591" s="19"/>
      <c r="AY591" s="19"/>
      <c r="AZ591" s="19"/>
      <c r="BA591" s="40"/>
      <c r="BB591" s="19"/>
      <c r="BC591" s="19"/>
      <c r="BD591" s="19"/>
      <c r="BE591" s="19"/>
      <c r="BF591" s="19"/>
      <c r="BG591" s="19"/>
      <c r="BH591" s="19"/>
      <c r="BI591" s="19"/>
      <c r="BJ591" s="40"/>
      <c r="BK591" s="19"/>
      <c r="BL591" s="19"/>
      <c r="BM591" s="19"/>
      <c r="BN591" s="19"/>
      <c r="BO591" s="19"/>
      <c r="BP591" s="19"/>
      <c r="BQ591" s="19"/>
      <c r="BR591" s="19"/>
      <c r="BS591" s="40"/>
      <c r="BT591" s="19"/>
      <c r="BU591" s="19"/>
      <c r="BV591" s="19"/>
      <c r="BW591" s="19"/>
      <c r="BX591" s="19"/>
      <c r="BY591" s="19"/>
      <c r="BZ591" s="19"/>
      <c r="CA591" s="19"/>
      <c r="CB591" s="40"/>
      <c r="CC591" s="19"/>
      <c r="CD591" s="19"/>
      <c r="CE591" s="19"/>
      <c r="CF591" s="19"/>
      <c r="CG591" s="19"/>
      <c r="CH591" s="19"/>
      <c r="CI591" s="19"/>
      <c r="CJ591" s="19"/>
      <c r="CK591" s="40"/>
      <c r="CL591" s="19"/>
      <c r="CM591" s="19"/>
      <c r="CN591" s="19"/>
      <c r="CO591" s="19"/>
      <c r="CP591" s="19"/>
      <c r="CQ591" s="19"/>
      <c r="CR591" s="19"/>
      <c r="CS591" s="19"/>
      <c r="CT591" s="40"/>
      <c r="CU591" s="19"/>
      <c r="CV591" s="19"/>
      <c r="CW591" s="19"/>
      <c r="CX591" s="19"/>
      <c r="CY591" s="19"/>
      <c r="CZ591" s="19"/>
      <c r="DA591" s="19"/>
      <c r="DB591" s="19"/>
      <c r="DC591" s="19"/>
      <c r="DD591" s="40"/>
      <c r="DE591" s="19"/>
      <c r="DF591" s="19"/>
      <c r="DG591" s="19"/>
      <c r="DH591" s="19"/>
      <c r="DI591" s="19"/>
      <c r="DJ591" s="19"/>
      <c r="DK591" s="19"/>
      <c r="DL591" s="19"/>
      <c r="DM591" s="40"/>
      <c r="DN591" s="19"/>
      <c r="DO591" s="19"/>
      <c r="DP591" s="19"/>
      <c r="DQ591" s="19"/>
      <c r="DR591" s="19"/>
      <c r="DS591" s="19"/>
      <c r="DT591" s="19"/>
      <c r="DU591" s="19"/>
      <c r="DV591" s="40"/>
      <c r="DW591" s="74">
        <f ca="1" t="shared" si="391"/>
        <v>0.48</v>
      </c>
      <c r="DX591" s="44">
        <f t="shared" si="392"/>
        <v>0</v>
      </c>
      <c r="DY591" s="44">
        <f ca="1" t="shared" si="393"/>
        <v>0.48</v>
      </c>
      <c r="DZ591" s="19">
        <f t="shared" si="394"/>
        <v>0</v>
      </c>
      <c r="EA591" s="19">
        <f t="shared" si="395"/>
        <v>0</v>
      </c>
      <c r="EB591" s="45">
        <f t="shared" si="396"/>
        <v>0</v>
      </c>
      <c r="EC591" s="46">
        <f t="shared" si="397"/>
        <v>0</v>
      </c>
      <c r="ED591" s="19">
        <f t="shared" si="398"/>
        <v>0</v>
      </c>
      <c r="EE591" s="19">
        <f t="shared" si="399"/>
        <v>0</v>
      </c>
      <c r="EF591" s="19">
        <f t="shared" si="400"/>
        <v>0</v>
      </c>
      <c r="EG591" s="19">
        <f t="shared" si="401"/>
        <v>0</v>
      </c>
    </row>
    <row r="592" customFormat="1" hidden="1" customHeight="1" spans="1:137">
      <c r="A592" s="32">
        <f t="shared" si="390"/>
        <v>590</v>
      </c>
      <c r="B592" s="31" t="s">
        <v>921</v>
      </c>
      <c r="C592" s="32" t="s">
        <v>871</v>
      </c>
      <c r="D592" s="33" t="s">
        <v>872</v>
      </c>
      <c r="E592" s="33" t="s">
        <v>54</v>
      </c>
      <c r="F592" s="33" t="s">
        <v>315</v>
      </c>
      <c r="G592" s="68">
        <v>45992</v>
      </c>
      <c r="H592" s="68">
        <v>45992</v>
      </c>
      <c r="I592" s="68">
        <v>45992</v>
      </c>
      <c r="J592" s="19"/>
      <c r="K592" s="19"/>
      <c r="L592" s="19"/>
      <c r="M592" s="73"/>
      <c r="N592" s="19"/>
      <c r="O592" s="38"/>
      <c r="P592" s="39"/>
      <c r="Q592" s="19"/>
      <c r="R592" s="19"/>
      <c r="S592" s="19"/>
      <c r="T592" s="19"/>
      <c r="U592" s="19"/>
      <c r="V592" s="19"/>
      <c r="W592" s="40"/>
      <c r="X592" s="19"/>
      <c r="Y592" s="39"/>
      <c r="Z592" s="19"/>
      <c r="AA592" s="19"/>
      <c r="AB592" s="19"/>
      <c r="AC592" s="19"/>
      <c r="AD592" s="19"/>
      <c r="AE592" s="19"/>
      <c r="AF592" s="40"/>
      <c r="AG592" s="41"/>
      <c r="AH592" s="41"/>
      <c r="AI592" s="41"/>
      <c r="AJ592" s="19"/>
      <c r="AK592" s="19"/>
      <c r="AL592" s="19"/>
      <c r="AM592" s="19"/>
      <c r="AN592" s="19"/>
      <c r="AO592" s="19"/>
      <c r="AP592" s="19"/>
      <c r="AQ592" s="19"/>
      <c r="AR592" s="40"/>
      <c r="AS592" s="19"/>
      <c r="AT592" s="19"/>
      <c r="AU592" s="19"/>
      <c r="AV592" s="19"/>
      <c r="AW592" s="19"/>
      <c r="AX592" s="19"/>
      <c r="AY592" s="19"/>
      <c r="AZ592" s="19"/>
      <c r="BA592" s="40"/>
      <c r="BB592" s="19"/>
      <c r="BC592" s="19"/>
      <c r="BD592" s="19"/>
      <c r="BE592" s="19"/>
      <c r="BF592" s="19"/>
      <c r="BG592" s="19"/>
      <c r="BH592" s="19"/>
      <c r="BI592" s="19"/>
      <c r="BJ592" s="40"/>
      <c r="BK592" s="19"/>
      <c r="BL592" s="19"/>
      <c r="BM592" s="19"/>
      <c r="BN592" s="19"/>
      <c r="BO592" s="19"/>
      <c r="BP592" s="19"/>
      <c r="BQ592" s="19"/>
      <c r="BR592" s="19"/>
      <c r="BS592" s="40"/>
      <c r="BT592" s="19"/>
      <c r="BU592" s="19"/>
      <c r="BV592" s="19"/>
      <c r="BW592" s="19"/>
      <c r="BX592" s="19"/>
      <c r="BY592" s="19"/>
      <c r="BZ592" s="19"/>
      <c r="CA592" s="19"/>
      <c r="CB592" s="40"/>
      <c r="CC592" s="19"/>
      <c r="CD592" s="19"/>
      <c r="CE592" s="19"/>
      <c r="CF592" s="19"/>
      <c r="CG592" s="19"/>
      <c r="CH592" s="19"/>
      <c r="CI592" s="19"/>
      <c r="CJ592" s="19"/>
      <c r="CK592" s="40"/>
      <c r="CL592" s="19"/>
      <c r="CM592" s="19"/>
      <c r="CN592" s="19"/>
      <c r="CO592" s="19"/>
      <c r="CP592" s="19"/>
      <c r="CQ592" s="19"/>
      <c r="CR592" s="19"/>
      <c r="CS592" s="19"/>
      <c r="CT592" s="40"/>
      <c r="CU592" s="19"/>
      <c r="CV592" s="19"/>
      <c r="CW592" s="19"/>
      <c r="CX592" s="19"/>
      <c r="CY592" s="19"/>
      <c r="CZ592" s="19"/>
      <c r="DA592" s="19"/>
      <c r="DB592" s="19"/>
      <c r="DC592" s="19"/>
      <c r="DD592" s="40"/>
      <c r="DE592" s="19"/>
      <c r="DF592" s="19"/>
      <c r="DG592" s="19"/>
      <c r="DH592" s="19"/>
      <c r="DI592" s="19"/>
      <c r="DJ592" s="19"/>
      <c r="DK592" s="19"/>
      <c r="DL592" s="19"/>
      <c r="DM592" s="40"/>
      <c r="DN592" s="19"/>
      <c r="DO592" s="19">
        <v>4</v>
      </c>
      <c r="DP592" s="19"/>
      <c r="DQ592" s="19"/>
      <c r="DR592" s="19"/>
      <c r="DS592" s="19"/>
      <c r="DT592" s="19"/>
      <c r="DU592" s="19"/>
      <c r="DV592" s="40"/>
      <c r="DW592" s="74">
        <f ca="1" t="shared" si="391"/>
        <v>0.48</v>
      </c>
      <c r="DX592" s="44">
        <f t="shared" si="392"/>
        <v>0</v>
      </c>
      <c r="DY592" s="44">
        <f ca="1" t="shared" si="393"/>
        <v>0.48</v>
      </c>
      <c r="DZ592" s="19">
        <f t="shared" si="394"/>
        <v>0</v>
      </c>
      <c r="EA592" s="19">
        <f t="shared" si="395"/>
        <v>0</v>
      </c>
      <c r="EB592" s="45">
        <f t="shared" si="396"/>
        <v>0</v>
      </c>
      <c r="EC592" s="46">
        <f t="shared" si="397"/>
        <v>0</v>
      </c>
      <c r="ED592" s="19">
        <f t="shared" si="398"/>
        <v>4</v>
      </c>
      <c r="EE592" s="19">
        <f t="shared" si="399"/>
        <v>0</v>
      </c>
      <c r="EF592" s="19">
        <f t="shared" si="400"/>
        <v>0</v>
      </c>
      <c r="EG592" s="19">
        <f t="shared" si="401"/>
        <v>0</v>
      </c>
    </row>
    <row r="593" customFormat="1" hidden="1" customHeight="1" spans="1:137">
      <c r="A593" s="32">
        <f t="shared" si="390"/>
        <v>591</v>
      </c>
      <c r="B593" s="31" t="s">
        <v>922</v>
      </c>
      <c r="C593" s="32" t="s">
        <v>860</v>
      </c>
      <c r="D593" s="33" t="s">
        <v>861</v>
      </c>
      <c r="E593" s="33" t="s">
        <v>54</v>
      </c>
      <c r="F593" s="33" t="s">
        <v>243</v>
      </c>
      <c r="G593" s="68">
        <v>45992</v>
      </c>
      <c r="H593" s="68">
        <v>45992</v>
      </c>
      <c r="I593" s="68">
        <v>45992</v>
      </c>
      <c r="J593" s="19"/>
      <c r="K593" s="19"/>
      <c r="L593" s="19"/>
      <c r="M593" s="73"/>
      <c r="N593" s="19"/>
      <c r="O593" s="38"/>
      <c r="P593" s="39"/>
      <c r="Q593" s="19"/>
      <c r="R593" s="19"/>
      <c r="S593" s="19"/>
      <c r="T593" s="19"/>
      <c r="U593" s="19"/>
      <c r="V593" s="19"/>
      <c r="W593" s="40"/>
      <c r="X593" s="19"/>
      <c r="Y593" s="39"/>
      <c r="Z593" s="19"/>
      <c r="AA593" s="19"/>
      <c r="AB593" s="19"/>
      <c r="AC593" s="19"/>
      <c r="AD593" s="19"/>
      <c r="AE593" s="19"/>
      <c r="AF593" s="40"/>
      <c r="AG593" s="41"/>
      <c r="AH593" s="41"/>
      <c r="AI593" s="41"/>
      <c r="AJ593" s="19"/>
      <c r="AK593" s="19"/>
      <c r="AL593" s="19"/>
      <c r="AM593" s="19"/>
      <c r="AN593" s="19"/>
      <c r="AO593" s="19"/>
      <c r="AP593" s="19"/>
      <c r="AQ593" s="19"/>
      <c r="AR593" s="40"/>
      <c r="AS593" s="19"/>
      <c r="AT593" s="19"/>
      <c r="AU593" s="19"/>
      <c r="AV593" s="19"/>
      <c r="AW593" s="19"/>
      <c r="AX593" s="19"/>
      <c r="AY593" s="19"/>
      <c r="AZ593" s="19"/>
      <c r="BA593" s="40"/>
      <c r="BB593" s="19"/>
      <c r="BC593" s="19"/>
      <c r="BD593" s="19"/>
      <c r="BE593" s="19"/>
      <c r="BF593" s="19"/>
      <c r="BG593" s="19"/>
      <c r="BH593" s="19"/>
      <c r="BI593" s="19"/>
      <c r="BJ593" s="40"/>
      <c r="BK593" s="19"/>
      <c r="BL593" s="19"/>
      <c r="BM593" s="19"/>
      <c r="BN593" s="19"/>
      <c r="BO593" s="19"/>
      <c r="BP593" s="19"/>
      <c r="BQ593" s="19"/>
      <c r="BR593" s="19"/>
      <c r="BS593" s="40"/>
      <c r="BT593" s="19"/>
      <c r="BU593" s="19"/>
      <c r="BV593" s="19"/>
      <c r="BW593" s="19"/>
      <c r="BX593" s="19"/>
      <c r="BY593" s="19"/>
      <c r="BZ593" s="19"/>
      <c r="CA593" s="19"/>
      <c r="CB593" s="40"/>
      <c r="CC593" s="19"/>
      <c r="CD593" s="19"/>
      <c r="CE593" s="19"/>
      <c r="CF593" s="19"/>
      <c r="CG593" s="19"/>
      <c r="CH593" s="19"/>
      <c r="CI593" s="19"/>
      <c r="CJ593" s="19"/>
      <c r="CK593" s="40"/>
      <c r="CL593" s="19"/>
      <c r="CM593" s="19"/>
      <c r="CN593" s="19"/>
      <c r="CO593" s="19"/>
      <c r="CP593" s="19"/>
      <c r="CQ593" s="19"/>
      <c r="CR593" s="19"/>
      <c r="CS593" s="19"/>
      <c r="CT593" s="40"/>
      <c r="CU593" s="19"/>
      <c r="CV593" s="19"/>
      <c r="CW593" s="19"/>
      <c r="CX593" s="19"/>
      <c r="CY593" s="19"/>
      <c r="CZ593" s="19"/>
      <c r="DA593" s="19"/>
      <c r="DB593" s="19"/>
      <c r="DC593" s="19"/>
      <c r="DD593" s="40"/>
      <c r="DE593" s="19"/>
      <c r="DF593" s="19"/>
      <c r="DG593" s="19"/>
      <c r="DH593" s="19"/>
      <c r="DI593" s="19"/>
      <c r="DJ593" s="19"/>
      <c r="DK593" s="19"/>
      <c r="DL593" s="19"/>
      <c r="DM593" s="40"/>
      <c r="DN593" s="19"/>
      <c r="DO593" s="19"/>
      <c r="DP593" s="19"/>
      <c r="DQ593" s="19"/>
      <c r="DR593" s="19"/>
      <c r="DS593" s="19"/>
      <c r="DT593" s="19"/>
      <c r="DU593" s="19"/>
      <c r="DV593" s="40"/>
      <c r="DW593" s="74">
        <f ca="1" t="shared" si="391"/>
        <v>0.48</v>
      </c>
      <c r="DX593" s="44">
        <f t="shared" si="392"/>
        <v>0</v>
      </c>
      <c r="DY593" s="44">
        <f ca="1" t="shared" si="393"/>
        <v>0.48</v>
      </c>
      <c r="DZ593" s="19">
        <f t="shared" si="394"/>
        <v>0</v>
      </c>
      <c r="EA593" s="19">
        <f t="shared" si="395"/>
        <v>0</v>
      </c>
      <c r="EB593" s="45">
        <f t="shared" si="396"/>
        <v>0</v>
      </c>
      <c r="EC593" s="46">
        <f t="shared" si="397"/>
        <v>0</v>
      </c>
      <c r="ED593" s="19">
        <f t="shared" si="398"/>
        <v>0</v>
      </c>
      <c r="EE593" s="19">
        <f t="shared" si="399"/>
        <v>0</v>
      </c>
      <c r="EF593" s="19">
        <f t="shared" si="400"/>
        <v>0</v>
      </c>
      <c r="EG593" s="19">
        <f t="shared" si="401"/>
        <v>0</v>
      </c>
    </row>
    <row r="594" customFormat="1" hidden="1" customHeight="1" spans="1:137">
      <c r="A594" s="32">
        <f t="shared" si="390"/>
        <v>592</v>
      </c>
      <c r="B594" s="31" t="s">
        <v>923</v>
      </c>
      <c r="C594" s="32" t="s">
        <v>924</v>
      </c>
      <c r="D594" s="33" t="s">
        <v>99</v>
      </c>
      <c r="E594" s="33" t="s">
        <v>54</v>
      </c>
      <c r="F594" s="33" t="s">
        <v>102</v>
      </c>
      <c r="G594" s="68">
        <v>45992</v>
      </c>
      <c r="H594" s="68">
        <v>45992</v>
      </c>
      <c r="I594" s="68">
        <v>45992</v>
      </c>
      <c r="J594" s="19"/>
      <c r="K594" s="19"/>
      <c r="L594" s="19"/>
      <c r="M594" s="73"/>
      <c r="N594" s="19"/>
      <c r="O594" s="38"/>
      <c r="P594" s="39"/>
      <c r="Q594" s="19"/>
      <c r="R594" s="19"/>
      <c r="S594" s="19"/>
      <c r="T594" s="19"/>
      <c r="U594" s="19"/>
      <c r="V594" s="19"/>
      <c r="W594" s="40"/>
      <c r="X594" s="19"/>
      <c r="Y594" s="39"/>
      <c r="Z594" s="19"/>
      <c r="AA594" s="19"/>
      <c r="AB594" s="19"/>
      <c r="AC594" s="19"/>
      <c r="AD594" s="19"/>
      <c r="AE594" s="19"/>
      <c r="AF594" s="40"/>
      <c r="AG594" s="41"/>
      <c r="AH594" s="41"/>
      <c r="AI594" s="41"/>
      <c r="AJ594" s="19"/>
      <c r="AK594" s="19"/>
      <c r="AL594" s="19"/>
      <c r="AM594" s="19"/>
      <c r="AN594" s="19"/>
      <c r="AO594" s="19"/>
      <c r="AP594" s="19"/>
      <c r="AQ594" s="19"/>
      <c r="AR594" s="40"/>
      <c r="AS594" s="19"/>
      <c r="AT594" s="19"/>
      <c r="AU594" s="19"/>
      <c r="AV594" s="19"/>
      <c r="AW594" s="19"/>
      <c r="AX594" s="19"/>
      <c r="AY594" s="19"/>
      <c r="AZ594" s="19"/>
      <c r="BA594" s="40"/>
      <c r="BB594" s="19"/>
      <c r="BC594" s="19"/>
      <c r="BD594" s="19"/>
      <c r="BE594" s="19"/>
      <c r="BF594" s="19"/>
      <c r="BG594" s="19"/>
      <c r="BH594" s="19"/>
      <c r="BI594" s="19"/>
      <c r="BJ594" s="40"/>
      <c r="BK594" s="19"/>
      <c r="BL594" s="19"/>
      <c r="BM594" s="19"/>
      <c r="BN594" s="19"/>
      <c r="BO594" s="19"/>
      <c r="BP594" s="19"/>
      <c r="BQ594" s="19"/>
      <c r="BR594" s="19"/>
      <c r="BS594" s="40"/>
      <c r="BT594" s="19"/>
      <c r="BU594" s="19"/>
      <c r="BV594" s="19"/>
      <c r="BW594" s="19"/>
      <c r="BX594" s="19"/>
      <c r="BY594" s="19"/>
      <c r="BZ594" s="19"/>
      <c r="CA594" s="19"/>
      <c r="CB594" s="40"/>
      <c r="CC594" s="19"/>
      <c r="CD594" s="19"/>
      <c r="CE594" s="19"/>
      <c r="CF594" s="19"/>
      <c r="CG594" s="19"/>
      <c r="CH594" s="19"/>
      <c r="CI594" s="19"/>
      <c r="CJ594" s="19"/>
      <c r="CK594" s="40"/>
      <c r="CL594" s="19"/>
      <c r="CM594" s="19"/>
      <c r="CN594" s="19"/>
      <c r="CO594" s="19"/>
      <c r="CP594" s="19"/>
      <c r="CQ594" s="19"/>
      <c r="CR594" s="19"/>
      <c r="CS594" s="19"/>
      <c r="CT594" s="40"/>
      <c r="CU594" s="19"/>
      <c r="CV594" s="19"/>
      <c r="CW594" s="19"/>
      <c r="CX594" s="19"/>
      <c r="CY594" s="19"/>
      <c r="CZ594" s="19"/>
      <c r="DA594" s="19"/>
      <c r="DB594" s="19"/>
      <c r="DC594" s="19"/>
      <c r="DD594" s="40"/>
      <c r="DE594" s="19"/>
      <c r="DF594" s="19"/>
      <c r="DG594" s="19"/>
      <c r="DH594" s="19"/>
      <c r="DI594" s="19"/>
      <c r="DJ594" s="19"/>
      <c r="DK594" s="19"/>
      <c r="DL594" s="19"/>
      <c r="DM594" s="40"/>
      <c r="DN594" s="19"/>
      <c r="DO594" s="19">
        <v>8</v>
      </c>
      <c r="DP594" s="19"/>
      <c r="DQ594" s="19"/>
      <c r="DR594" s="19"/>
      <c r="DS594" s="19"/>
      <c r="DT594" s="19"/>
      <c r="DU594" s="19"/>
      <c r="DV594" s="40"/>
      <c r="DW594" s="74">
        <f ca="1" t="shared" si="391"/>
        <v>0.48</v>
      </c>
      <c r="DX594" s="44">
        <f t="shared" si="392"/>
        <v>0</v>
      </c>
      <c r="DY594" s="44">
        <f ca="1" t="shared" si="393"/>
        <v>0.48</v>
      </c>
      <c r="DZ594" s="19">
        <f t="shared" si="394"/>
        <v>0</v>
      </c>
      <c r="EA594" s="19">
        <f t="shared" si="395"/>
        <v>0</v>
      </c>
      <c r="EB594" s="45">
        <f t="shared" si="396"/>
        <v>0</v>
      </c>
      <c r="EC594" s="46">
        <f t="shared" si="397"/>
        <v>0</v>
      </c>
      <c r="ED594" s="19">
        <f t="shared" si="398"/>
        <v>8</v>
      </c>
      <c r="EE594" s="19">
        <f t="shared" si="399"/>
        <v>0</v>
      </c>
      <c r="EF594" s="19">
        <f t="shared" si="400"/>
        <v>0</v>
      </c>
      <c r="EG594" s="19">
        <f t="shared" si="401"/>
        <v>0</v>
      </c>
    </row>
    <row r="595" customFormat="1" hidden="1" customHeight="1" spans="1:137">
      <c r="A595" s="32">
        <f t="shared" si="390"/>
        <v>593</v>
      </c>
      <c r="B595" s="31" t="s">
        <v>925</v>
      </c>
      <c r="C595" s="32" t="s">
        <v>860</v>
      </c>
      <c r="D595" s="33" t="s">
        <v>861</v>
      </c>
      <c r="E595" s="33" t="s">
        <v>54</v>
      </c>
      <c r="F595" s="33" t="s">
        <v>315</v>
      </c>
      <c r="G595" s="68">
        <v>45992</v>
      </c>
      <c r="H595" s="68">
        <v>45992</v>
      </c>
      <c r="I595" s="68">
        <v>45992</v>
      </c>
      <c r="J595" s="19"/>
      <c r="K595" s="19"/>
      <c r="L595" s="19"/>
      <c r="M595" s="73"/>
      <c r="N595" s="19"/>
      <c r="O595" s="38"/>
      <c r="P595" s="39"/>
      <c r="Q595" s="19"/>
      <c r="R595" s="19"/>
      <c r="S595" s="19"/>
      <c r="T595" s="19"/>
      <c r="U595" s="19"/>
      <c r="V595" s="19"/>
      <c r="W595" s="40"/>
      <c r="X595" s="19"/>
      <c r="Y595" s="39"/>
      <c r="Z595" s="19"/>
      <c r="AA595" s="19"/>
      <c r="AB595" s="19"/>
      <c r="AC595" s="19"/>
      <c r="AD595" s="19"/>
      <c r="AE595" s="19"/>
      <c r="AF595" s="40"/>
      <c r="AG595" s="41"/>
      <c r="AH595" s="41"/>
      <c r="AI595" s="41"/>
      <c r="AJ595" s="19"/>
      <c r="AK595" s="19"/>
      <c r="AL595" s="19"/>
      <c r="AM595" s="19"/>
      <c r="AN595" s="19"/>
      <c r="AO595" s="19"/>
      <c r="AP595" s="19"/>
      <c r="AQ595" s="19"/>
      <c r="AR595" s="40"/>
      <c r="AS595" s="19"/>
      <c r="AT595" s="19"/>
      <c r="AU595" s="19"/>
      <c r="AV595" s="19"/>
      <c r="AW595" s="19"/>
      <c r="AX595" s="19"/>
      <c r="AY595" s="19"/>
      <c r="AZ595" s="19"/>
      <c r="BA595" s="40"/>
      <c r="BB595" s="19"/>
      <c r="BC595" s="19"/>
      <c r="BD595" s="19"/>
      <c r="BE595" s="19"/>
      <c r="BF595" s="19"/>
      <c r="BG595" s="19"/>
      <c r="BH595" s="19"/>
      <c r="BI595" s="19"/>
      <c r="BJ595" s="40"/>
      <c r="BK595" s="19"/>
      <c r="BL595" s="19"/>
      <c r="BM595" s="19"/>
      <c r="BN595" s="19"/>
      <c r="BO595" s="19"/>
      <c r="BP595" s="19"/>
      <c r="BQ595" s="19"/>
      <c r="BR595" s="19"/>
      <c r="BS595" s="40"/>
      <c r="BT595" s="19"/>
      <c r="BU595" s="19"/>
      <c r="BV595" s="19"/>
      <c r="BW595" s="19"/>
      <c r="BX595" s="19"/>
      <c r="BY595" s="19"/>
      <c r="BZ595" s="19"/>
      <c r="CA595" s="19"/>
      <c r="CB595" s="40"/>
      <c r="CC595" s="19"/>
      <c r="CD595" s="19"/>
      <c r="CE595" s="19"/>
      <c r="CF595" s="19"/>
      <c r="CG595" s="19"/>
      <c r="CH595" s="19"/>
      <c r="CI595" s="19"/>
      <c r="CJ595" s="19"/>
      <c r="CK595" s="40"/>
      <c r="CL595" s="19"/>
      <c r="CM595" s="19"/>
      <c r="CN595" s="19"/>
      <c r="CO595" s="19"/>
      <c r="CP595" s="19"/>
      <c r="CQ595" s="19"/>
      <c r="CR595" s="19"/>
      <c r="CS595" s="19"/>
      <c r="CT595" s="40"/>
      <c r="CU595" s="19"/>
      <c r="CV595" s="19"/>
      <c r="CW595" s="19"/>
      <c r="CX595" s="19"/>
      <c r="CY595" s="19"/>
      <c r="CZ595" s="19"/>
      <c r="DA595" s="19"/>
      <c r="DB595" s="19"/>
      <c r="DC595" s="19"/>
      <c r="DD595" s="40"/>
      <c r="DE595" s="19"/>
      <c r="DF595" s="19"/>
      <c r="DG595" s="19"/>
      <c r="DH595" s="19"/>
      <c r="DI595" s="19"/>
      <c r="DJ595" s="19"/>
      <c r="DK595" s="19"/>
      <c r="DL595" s="19"/>
      <c r="DM595" s="40"/>
      <c r="DN595" s="19"/>
      <c r="DO595" s="19"/>
      <c r="DP595" s="19"/>
      <c r="DQ595" s="19"/>
      <c r="DR595" s="19"/>
      <c r="DS595" s="19"/>
      <c r="DT595" s="19"/>
      <c r="DU595" s="19"/>
      <c r="DV595" s="40"/>
      <c r="DW595" s="74">
        <f ca="1" t="shared" si="391"/>
        <v>0.48</v>
      </c>
      <c r="DX595" s="44">
        <f t="shared" si="392"/>
        <v>0</v>
      </c>
      <c r="DY595" s="44">
        <f ca="1" t="shared" si="393"/>
        <v>0.48</v>
      </c>
      <c r="DZ595" s="19">
        <f t="shared" si="394"/>
        <v>0</v>
      </c>
      <c r="EA595" s="19">
        <f t="shared" si="395"/>
        <v>0</v>
      </c>
      <c r="EB595" s="45">
        <f t="shared" si="396"/>
        <v>0</v>
      </c>
      <c r="EC595" s="46">
        <f t="shared" si="397"/>
        <v>0</v>
      </c>
      <c r="ED595" s="19">
        <f t="shared" si="398"/>
        <v>0</v>
      </c>
      <c r="EE595" s="19">
        <f t="shared" si="399"/>
        <v>0</v>
      </c>
      <c r="EF595" s="19">
        <f t="shared" si="400"/>
        <v>0</v>
      </c>
      <c r="EG595" s="19">
        <f t="shared" si="401"/>
        <v>0</v>
      </c>
    </row>
    <row r="596" customFormat="1" hidden="1" customHeight="1" spans="1:137">
      <c r="A596" s="32">
        <f t="shared" ref="A596:A605" si="402">ROW()-2</f>
        <v>594</v>
      </c>
      <c r="B596" s="31" t="s">
        <v>926</v>
      </c>
      <c r="C596" s="32" t="s">
        <v>391</v>
      </c>
      <c r="D596" s="33" t="s">
        <v>392</v>
      </c>
      <c r="E596" s="33" t="s">
        <v>395</v>
      </c>
      <c r="F596" s="33" t="s">
        <v>315</v>
      </c>
      <c r="G596" s="68">
        <v>45992</v>
      </c>
      <c r="H596" s="68">
        <v>45992</v>
      </c>
      <c r="I596" s="68">
        <v>45992</v>
      </c>
      <c r="J596" s="19"/>
      <c r="K596" s="19"/>
      <c r="L596" s="19"/>
      <c r="M596" s="73"/>
      <c r="N596" s="19"/>
      <c r="O596" s="38"/>
      <c r="P596" s="39"/>
      <c r="Q596" s="19"/>
      <c r="R596" s="19"/>
      <c r="S596" s="19"/>
      <c r="T596" s="19"/>
      <c r="U596" s="19"/>
      <c r="V596" s="19"/>
      <c r="W596" s="40"/>
      <c r="X596" s="19"/>
      <c r="Y596" s="39"/>
      <c r="Z596" s="19"/>
      <c r="AA596" s="19"/>
      <c r="AB596" s="19"/>
      <c r="AC596" s="19"/>
      <c r="AD596" s="19"/>
      <c r="AE596" s="19"/>
      <c r="AF596" s="40"/>
      <c r="AG596" s="41"/>
      <c r="AH596" s="41"/>
      <c r="AI596" s="41"/>
      <c r="AJ596" s="19"/>
      <c r="AK596" s="19"/>
      <c r="AL596" s="19"/>
      <c r="AM596" s="19"/>
      <c r="AN596" s="19"/>
      <c r="AO596" s="19"/>
      <c r="AP596" s="19"/>
      <c r="AQ596" s="19"/>
      <c r="AR596" s="40"/>
      <c r="AS596" s="19"/>
      <c r="AT596" s="19"/>
      <c r="AU596" s="19"/>
      <c r="AV596" s="19"/>
      <c r="AW596" s="19"/>
      <c r="AX596" s="19"/>
      <c r="AY596" s="19"/>
      <c r="AZ596" s="19"/>
      <c r="BA596" s="40"/>
      <c r="BB596" s="19"/>
      <c r="BC596" s="19"/>
      <c r="BD596" s="19"/>
      <c r="BE596" s="19"/>
      <c r="BF596" s="19"/>
      <c r="BG596" s="19"/>
      <c r="BH596" s="19"/>
      <c r="BI596" s="19"/>
      <c r="BJ596" s="40"/>
      <c r="BK596" s="19"/>
      <c r="BL596" s="19"/>
      <c r="BM596" s="19"/>
      <c r="BN596" s="19"/>
      <c r="BO596" s="19"/>
      <c r="BP596" s="19"/>
      <c r="BQ596" s="19"/>
      <c r="BR596" s="19"/>
      <c r="BS596" s="40"/>
      <c r="BT596" s="19"/>
      <c r="BU596" s="19"/>
      <c r="BV596" s="19"/>
      <c r="BW596" s="19"/>
      <c r="BX596" s="19"/>
      <c r="BY596" s="19"/>
      <c r="BZ596" s="19"/>
      <c r="CA596" s="19"/>
      <c r="CB596" s="40"/>
      <c r="CC596" s="19"/>
      <c r="CD596" s="19"/>
      <c r="CE596" s="19"/>
      <c r="CF596" s="19"/>
      <c r="CG596" s="19"/>
      <c r="CH596" s="19"/>
      <c r="CI596" s="19"/>
      <c r="CJ596" s="19"/>
      <c r="CK596" s="40"/>
      <c r="CL596" s="19"/>
      <c r="CM596" s="19"/>
      <c r="CN596" s="19"/>
      <c r="CO596" s="19"/>
      <c r="CP596" s="19"/>
      <c r="CQ596" s="19"/>
      <c r="CR596" s="19"/>
      <c r="CS596" s="19"/>
      <c r="CT596" s="40"/>
      <c r="CU596" s="19"/>
      <c r="CV596" s="19"/>
      <c r="CW596" s="19"/>
      <c r="CX596" s="19"/>
      <c r="CY596" s="19"/>
      <c r="CZ596" s="19"/>
      <c r="DA596" s="19"/>
      <c r="DB596" s="19"/>
      <c r="DC596" s="19"/>
      <c r="DD596" s="40"/>
      <c r="DE596" s="19"/>
      <c r="DF596" s="19"/>
      <c r="DG596" s="19"/>
      <c r="DH596" s="19"/>
      <c r="DI596" s="19"/>
      <c r="DJ596" s="19"/>
      <c r="DK596" s="19"/>
      <c r="DL596" s="19"/>
      <c r="DM596" s="40"/>
      <c r="DN596" s="19"/>
      <c r="DO596" s="19"/>
      <c r="DP596" s="19"/>
      <c r="DQ596" s="19"/>
      <c r="DR596" s="19">
        <v>8</v>
      </c>
      <c r="DS596" s="19"/>
      <c r="DT596" s="19">
        <v>8</v>
      </c>
      <c r="DU596" s="19"/>
      <c r="DV596" s="40"/>
      <c r="DW596" s="74">
        <f ca="1" t="shared" si="391"/>
        <v>0.48</v>
      </c>
      <c r="DX596" s="44">
        <f t="shared" si="392"/>
        <v>0</v>
      </c>
      <c r="DY596" s="44">
        <f ca="1" t="shared" si="393"/>
        <v>0.48</v>
      </c>
      <c r="DZ596" s="19">
        <f t="shared" si="394"/>
        <v>8</v>
      </c>
      <c r="EA596" s="19">
        <f t="shared" si="395"/>
        <v>8</v>
      </c>
      <c r="EB596" s="45">
        <f t="shared" si="396"/>
        <v>0</v>
      </c>
      <c r="EC596" s="46">
        <f t="shared" si="397"/>
        <v>0</v>
      </c>
      <c r="ED596" s="19">
        <f t="shared" si="398"/>
        <v>0</v>
      </c>
      <c r="EE596" s="19">
        <f t="shared" si="399"/>
        <v>0</v>
      </c>
      <c r="EF596" s="19">
        <f t="shared" si="400"/>
        <v>0</v>
      </c>
      <c r="EG596" s="19">
        <f t="shared" si="401"/>
        <v>0</v>
      </c>
    </row>
    <row r="597" customFormat="1" hidden="1" customHeight="1" spans="1:137">
      <c r="A597" s="32">
        <f t="shared" si="402"/>
        <v>595</v>
      </c>
      <c r="B597" s="31" t="s">
        <v>927</v>
      </c>
      <c r="C597" s="32" t="s">
        <v>871</v>
      </c>
      <c r="D597" s="33" t="s">
        <v>872</v>
      </c>
      <c r="E597" s="33" t="s">
        <v>54</v>
      </c>
      <c r="F597" s="33" t="s">
        <v>315</v>
      </c>
      <c r="G597" s="68">
        <v>45992</v>
      </c>
      <c r="H597" s="68">
        <v>45992</v>
      </c>
      <c r="I597" s="68">
        <v>45992</v>
      </c>
      <c r="J597" s="19"/>
      <c r="K597" s="19"/>
      <c r="L597" s="19"/>
      <c r="M597" s="73"/>
      <c r="N597" s="19"/>
      <c r="O597" s="38"/>
      <c r="P597" s="39"/>
      <c r="Q597" s="19"/>
      <c r="R597" s="19"/>
      <c r="S597" s="19"/>
      <c r="T597" s="19"/>
      <c r="U597" s="19"/>
      <c r="V597" s="19"/>
      <c r="W597" s="40"/>
      <c r="X597" s="19"/>
      <c r="Y597" s="39"/>
      <c r="Z597" s="19"/>
      <c r="AA597" s="19"/>
      <c r="AB597" s="19"/>
      <c r="AC597" s="19"/>
      <c r="AD597" s="19"/>
      <c r="AE597" s="19"/>
      <c r="AF597" s="40"/>
      <c r="AG597" s="41"/>
      <c r="AH597" s="41"/>
      <c r="AI597" s="41"/>
      <c r="AJ597" s="19"/>
      <c r="AK597" s="19"/>
      <c r="AL597" s="19"/>
      <c r="AM597" s="19"/>
      <c r="AN597" s="19"/>
      <c r="AO597" s="19"/>
      <c r="AP597" s="19"/>
      <c r="AQ597" s="19"/>
      <c r="AR597" s="40"/>
      <c r="AS597" s="19"/>
      <c r="AT597" s="19"/>
      <c r="AU597" s="19"/>
      <c r="AV597" s="19"/>
      <c r="AW597" s="19"/>
      <c r="AX597" s="19"/>
      <c r="AY597" s="19"/>
      <c r="AZ597" s="19"/>
      <c r="BA597" s="40"/>
      <c r="BB597" s="19"/>
      <c r="BC597" s="19"/>
      <c r="BD597" s="19"/>
      <c r="BE597" s="19"/>
      <c r="BF597" s="19"/>
      <c r="BG597" s="19"/>
      <c r="BH597" s="19"/>
      <c r="BI597" s="19"/>
      <c r="BJ597" s="40"/>
      <c r="BK597" s="19"/>
      <c r="BL597" s="19"/>
      <c r="BM597" s="19"/>
      <c r="BN597" s="19"/>
      <c r="BO597" s="19"/>
      <c r="BP597" s="19"/>
      <c r="BQ597" s="19"/>
      <c r="BR597" s="19"/>
      <c r="BS597" s="40"/>
      <c r="BT597" s="19"/>
      <c r="BU597" s="19"/>
      <c r="BV597" s="19"/>
      <c r="BW597" s="19"/>
      <c r="BX597" s="19"/>
      <c r="BY597" s="19"/>
      <c r="BZ597" s="19"/>
      <c r="CA597" s="19"/>
      <c r="CB597" s="40"/>
      <c r="CC597" s="19"/>
      <c r="CD597" s="19"/>
      <c r="CE597" s="19"/>
      <c r="CF597" s="19"/>
      <c r="CG597" s="19"/>
      <c r="CH597" s="19"/>
      <c r="CI597" s="19"/>
      <c r="CJ597" s="19"/>
      <c r="CK597" s="40"/>
      <c r="CL597" s="19"/>
      <c r="CM597" s="19"/>
      <c r="CN597" s="19"/>
      <c r="CO597" s="19"/>
      <c r="CP597" s="19"/>
      <c r="CQ597" s="19"/>
      <c r="CR597" s="19"/>
      <c r="CS597" s="19"/>
      <c r="CT597" s="40"/>
      <c r="CU597" s="19"/>
      <c r="CV597" s="19"/>
      <c r="CW597" s="19"/>
      <c r="CX597" s="19"/>
      <c r="CY597" s="19"/>
      <c r="CZ597" s="19"/>
      <c r="DA597" s="19"/>
      <c r="DB597" s="19"/>
      <c r="DC597" s="19"/>
      <c r="DD597" s="40"/>
      <c r="DE597" s="19"/>
      <c r="DF597" s="19"/>
      <c r="DG597" s="19"/>
      <c r="DH597" s="19"/>
      <c r="DI597" s="19"/>
      <c r="DJ597" s="19"/>
      <c r="DK597" s="19"/>
      <c r="DL597" s="19"/>
      <c r="DM597" s="40"/>
      <c r="DN597" s="19"/>
      <c r="DO597" s="19"/>
      <c r="DP597" s="19"/>
      <c r="DQ597" s="19"/>
      <c r="DR597" s="19"/>
      <c r="DS597" s="19"/>
      <c r="DT597" s="19"/>
      <c r="DU597" s="19"/>
      <c r="DV597" s="40"/>
      <c r="DW597" s="74">
        <f ca="1" t="shared" si="391"/>
        <v>0.48</v>
      </c>
      <c r="DX597" s="44">
        <f t="shared" si="392"/>
        <v>0</v>
      </c>
      <c r="DY597" s="44">
        <f ca="1" t="shared" si="393"/>
        <v>0.48</v>
      </c>
      <c r="DZ597" s="19">
        <f t="shared" si="394"/>
        <v>0</v>
      </c>
      <c r="EA597" s="19">
        <f t="shared" si="395"/>
        <v>0</v>
      </c>
      <c r="EB597" s="45">
        <f t="shared" si="396"/>
        <v>0</v>
      </c>
      <c r="EC597" s="46">
        <f t="shared" si="397"/>
        <v>0</v>
      </c>
      <c r="ED597" s="19">
        <f t="shared" si="398"/>
        <v>0</v>
      </c>
      <c r="EE597" s="19">
        <f t="shared" si="399"/>
        <v>0</v>
      </c>
      <c r="EF597" s="19">
        <f t="shared" si="400"/>
        <v>0</v>
      </c>
      <c r="EG597" s="19">
        <f t="shared" si="401"/>
        <v>0</v>
      </c>
    </row>
    <row r="598" customFormat="1" customHeight="1" spans="1:137">
      <c r="A598" s="32">
        <f t="shared" si="402"/>
        <v>596</v>
      </c>
      <c r="B598" s="31" t="s">
        <v>928</v>
      </c>
      <c r="C598" s="32" t="s">
        <v>915</v>
      </c>
      <c r="D598" s="33" t="s">
        <v>916</v>
      </c>
      <c r="E598" s="33" t="s">
        <v>54</v>
      </c>
      <c r="F598" s="33" t="s">
        <v>315</v>
      </c>
      <c r="G598" s="68">
        <v>45992</v>
      </c>
      <c r="H598" s="68">
        <v>45992</v>
      </c>
      <c r="I598" s="68">
        <v>45992</v>
      </c>
      <c r="J598" s="19"/>
      <c r="K598" s="19"/>
      <c r="L598" s="19"/>
      <c r="M598" s="73"/>
      <c r="N598" s="19"/>
      <c r="O598" s="38"/>
      <c r="P598" s="39"/>
      <c r="Q598" s="19"/>
      <c r="R598" s="19"/>
      <c r="S598" s="19"/>
      <c r="T598" s="19"/>
      <c r="U598" s="19"/>
      <c r="V598" s="19"/>
      <c r="W598" s="40"/>
      <c r="X598" s="19"/>
      <c r="Y598" s="39"/>
      <c r="Z598" s="19"/>
      <c r="AA598" s="19"/>
      <c r="AB598" s="19"/>
      <c r="AC598" s="19"/>
      <c r="AD598" s="19"/>
      <c r="AE598" s="19"/>
      <c r="AF598" s="40"/>
      <c r="AG598" s="41"/>
      <c r="AH598" s="41"/>
      <c r="AI598" s="41"/>
      <c r="AJ598" s="19"/>
      <c r="AK598" s="19"/>
      <c r="AL598" s="19"/>
      <c r="AM598" s="19"/>
      <c r="AN598" s="19"/>
      <c r="AO598" s="19"/>
      <c r="AP598" s="19"/>
      <c r="AQ598" s="19"/>
      <c r="AR598" s="40"/>
      <c r="AS598" s="19"/>
      <c r="AT598" s="19"/>
      <c r="AU598" s="19"/>
      <c r="AV598" s="19"/>
      <c r="AW598" s="19"/>
      <c r="AX598" s="19"/>
      <c r="AY598" s="19"/>
      <c r="AZ598" s="19"/>
      <c r="BA598" s="40"/>
      <c r="BB598" s="19"/>
      <c r="BC598" s="19"/>
      <c r="BD598" s="19"/>
      <c r="BE598" s="19"/>
      <c r="BF598" s="19"/>
      <c r="BG598" s="19"/>
      <c r="BH598" s="19"/>
      <c r="BI598" s="19"/>
      <c r="BJ598" s="40"/>
      <c r="BK598" s="19"/>
      <c r="BL598" s="19"/>
      <c r="BM598" s="19"/>
      <c r="BN598" s="19"/>
      <c r="BO598" s="19"/>
      <c r="BP598" s="19"/>
      <c r="BQ598" s="19"/>
      <c r="BR598" s="19"/>
      <c r="BS598" s="40"/>
      <c r="BT598" s="19"/>
      <c r="BU598" s="19"/>
      <c r="BV598" s="19"/>
      <c r="BW598" s="19"/>
      <c r="BX598" s="19"/>
      <c r="BY598" s="19"/>
      <c r="BZ598" s="19"/>
      <c r="CA598" s="19"/>
      <c r="CB598" s="40"/>
      <c r="CC598" s="19"/>
      <c r="CD598" s="19"/>
      <c r="CE598" s="19"/>
      <c r="CF598" s="19"/>
      <c r="CG598" s="19"/>
      <c r="CH598" s="19"/>
      <c r="CI598" s="19"/>
      <c r="CJ598" s="19"/>
      <c r="CK598" s="40"/>
      <c r="CL598" s="19"/>
      <c r="CM598" s="19"/>
      <c r="CN598" s="19"/>
      <c r="CO598" s="19"/>
      <c r="CP598" s="19"/>
      <c r="CQ598" s="19"/>
      <c r="CR598" s="19"/>
      <c r="CS598" s="19"/>
      <c r="CT598" s="40"/>
      <c r="CU598" s="19"/>
      <c r="CV598" s="19"/>
      <c r="CW598" s="19"/>
      <c r="CX598" s="19"/>
      <c r="CY598" s="19"/>
      <c r="CZ598" s="19"/>
      <c r="DA598" s="19"/>
      <c r="DB598" s="19"/>
      <c r="DC598" s="19"/>
      <c r="DD598" s="40"/>
      <c r="DE598" s="19"/>
      <c r="DF598" s="19"/>
      <c r="DG598" s="19"/>
      <c r="DH598" s="19"/>
      <c r="DI598" s="19"/>
      <c r="DJ598" s="19"/>
      <c r="DK598" s="19"/>
      <c r="DL598" s="19"/>
      <c r="DM598" s="40"/>
      <c r="DN598" s="19"/>
      <c r="DO598" s="19"/>
      <c r="DP598" s="19"/>
      <c r="DQ598" s="19"/>
      <c r="DR598" s="19"/>
      <c r="DS598" s="19"/>
      <c r="DT598" s="19"/>
      <c r="DU598" s="19"/>
      <c r="DV598" s="40"/>
      <c r="DW598" s="74">
        <f ca="1" t="shared" si="391"/>
        <v>0.48</v>
      </c>
      <c r="DX598" s="44">
        <f t="shared" si="392"/>
        <v>0</v>
      </c>
      <c r="DY598" s="44">
        <f ca="1" t="shared" si="393"/>
        <v>0.48</v>
      </c>
      <c r="DZ598" s="19">
        <f t="shared" si="394"/>
        <v>0</v>
      </c>
      <c r="EA598" s="19">
        <f t="shared" si="395"/>
        <v>0</v>
      </c>
      <c r="EB598" s="45">
        <f t="shared" si="396"/>
        <v>0</v>
      </c>
      <c r="EC598" s="46">
        <f t="shared" si="397"/>
        <v>0</v>
      </c>
      <c r="ED598" s="19">
        <f t="shared" si="398"/>
        <v>0</v>
      </c>
      <c r="EE598" s="19">
        <f t="shared" si="399"/>
        <v>0</v>
      </c>
      <c r="EF598" s="19">
        <f t="shared" si="400"/>
        <v>0</v>
      </c>
      <c r="EG598" s="19">
        <f t="shared" si="401"/>
        <v>0</v>
      </c>
    </row>
    <row r="599" customFormat="1" hidden="1" customHeight="1" spans="1:137">
      <c r="A599" s="32">
        <f t="shared" si="402"/>
        <v>597</v>
      </c>
      <c r="B599" s="31" t="s">
        <v>929</v>
      </c>
      <c r="C599" s="32" t="s">
        <v>860</v>
      </c>
      <c r="D599" s="33" t="s">
        <v>861</v>
      </c>
      <c r="E599" s="33" t="s">
        <v>54</v>
      </c>
      <c r="F599" s="33" t="s">
        <v>315</v>
      </c>
      <c r="G599" s="68">
        <v>45999</v>
      </c>
      <c r="H599" s="68">
        <v>45999</v>
      </c>
      <c r="I599" s="68">
        <v>45999</v>
      </c>
      <c r="J599" s="19"/>
      <c r="K599" s="19"/>
      <c r="L599" s="19"/>
      <c r="M599" s="73"/>
      <c r="N599" s="19"/>
      <c r="O599" s="38"/>
      <c r="P599" s="39"/>
      <c r="Q599" s="19"/>
      <c r="R599" s="19"/>
      <c r="S599" s="19"/>
      <c r="T599" s="19"/>
      <c r="U599" s="19"/>
      <c r="V599" s="19"/>
      <c r="W599" s="40"/>
      <c r="X599" s="19"/>
      <c r="Y599" s="39"/>
      <c r="Z599" s="19"/>
      <c r="AA599" s="19"/>
      <c r="AB599" s="19"/>
      <c r="AC599" s="19"/>
      <c r="AD599" s="19"/>
      <c r="AE599" s="19"/>
      <c r="AF599" s="40"/>
      <c r="AG599" s="41"/>
      <c r="AH599" s="41"/>
      <c r="AI599" s="41"/>
      <c r="AJ599" s="19"/>
      <c r="AK599" s="19"/>
      <c r="AL599" s="19"/>
      <c r="AM599" s="19"/>
      <c r="AN599" s="19"/>
      <c r="AO599" s="19"/>
      <c r="AP599" s="19"/>
      <c r="AQ599" s="19"/>
      <c r="AR599" s="40"/>
      <c r="AS599" s="19"/>
      <c r="AT599" s="19"/>
      <c r="AU599" s="19"/>
      <c r="AV599" s="19"/>
      <c r="AW599" s="19"/>
      <c r="AX599" s="19"/>
      <c r="AY599" s="19"/>
      <c r="AZ599" s="19"/>
      <c r="BA599" s="40"/>
      <c r="BB599" s="19"/>
      <c r="BC599" s="19"/>
      <c r="BD599" s="19"/>
      <c r="BE599" s="19"/>
      <c r="BF599" s="19"/>
      <c r="BG599" s="19"/>
      <c r="BH599" s="19"/>
      <c r="BI599" s="19"/>
      <c r="BJ599" s="40"/>
      <c r="BK599" s="19"/>
      <c r="BL599" s="19"/>
      <c r="BM599" s="19"/>
      <c r="BN599" s="19"/>
      <c r="BO599" s="19"/>
      <c r="BP599" s="19"/>
      <c r="BQ599" s="19"/>
      <c r="BR599" s="19"/>
      <c r="BS599" s="40"/>
      <c r="BT599" s="19"/>
      <c r="BU599" s="19"/>
      <c r="BV599" s="19"/>
      <c r="BW599" s="19"/>
      <c r="BX599" s="19"/>
      <c r="BY599" s="19"/>
      <c r="BZ599" s="19"/>
      <c r="CA599" s="19"/>
      <c r="CB599" s="40"/>
      <c r="CC599" s="19"/>
      <c r="CD599" s="19"/>
      <c r="CE599" s="19"/>
      <c r="CF599" s="19"/>
      <c r="CG599" s="19"/>
      <c r="CH599" s="19"/>
      <c r="CI599" s="19"/>
      <c r="CJ599" s="19"/>
      <c r="CK599" s="40"/>
      <c r="CL599" s="19"/>
      <c r="CM599" s="19"/>
      <c r="CN599" s="19"/>
      <c r="CO599" s="19"/>
      <c r="CP599" s="19"/>
      <c r="CQ599" s="19"/>
      <c r="CR599" s="19"/>
      <c r="CS599" s="19"/>
      <c r="CT599" s="40"/>
      <c r="CU599" s="19"/>
      <c r="CV599" s="19"/>
      <c r="CW599" s="19"/>
      <c r="CX599" s="19"/>
      <c r="CY599" s="19"/>
      <c r="CZ599" s="19"/>
      <c r="DA599" s="19"/>
      <c r="DB599" s="19"/>
      <c r="DC599" s="19"/>
      <c r="DD599" s="40"/>
      <c r="DE599" s="19"/>
      <c r="DF599" s="19"/>
      <c r="DG599" s="19"/>
      <c r="DH599" s="19"/>
      <c r="DI599" s="19"/>
      <c r="DJ599" s="19"/>
      <c r="DK599" s="19"/>
      <c r="DL599" s="19"/>
      <c r="DM599" s="40"/>
      <c r="DN599" s="19"/>
      <c r="DO599" s="19">
        <v>12</v>
      </c>
      <c r="DP599" s="19"/>
      <c r="DQ599" s="19"/>
      <c r="DR599" s="19"/>
      <c r="DS599" s="19"/>
      <c r="DT599" s="19"/>
      <c r="DU599" s="19"/>
      <c r="DV599" s="40"/>
      <c r="DW599" s="74">
        <f ca="1" t="shared" si="391"/>
        <v>0.38</v>
      </c>
      <c r="DX599" s="44">
        <f t="shared" si="392"/>
        <v>0</v>
      </c>
      <c r="DY599" s="44">
        <f ca="1" t="shared" si="393"/>
        <v>0.38</v>
      </c>
      <c r="DZ599" s="19">
        <f t="shared" si="394"/>
        <v>0</v>
      </c>
      <c r="EA599" s="19">
        <f t="shared" si="395"/>
        <v>0</v>
      </c>
      <c r="EB599" s="45">
        <f t="shared" si="396"/>
        <v>0</v>
      </c>
      <c r="EC599" s="46">
        <f t="shared" si="397"/>
        <v>0</v>
      </c>
      <c r="ED599" s="19">
        <f t="shared" si="398"/>
        <v>12</v>
      </c>
      <c r="EE599" s="19">
        <f t="shared" si="399"/>
        <v>0</v>
      </c>
      <c r="EF599" s="19">
        <f t="shared" si="400"/>
        <v>0</v>
      </c>
      <c r="EG599" s="19">
        <f t="shared" si="401"/>
        <v>0</v>
      </c>
    </row>
    <row r="600" customFormat="1" hidden="1" customHeight="1" spans="1:137">
      <c r="A600" s="32">
        <f t="shared" si="402"/>
        <v>598</v>
      </c>
      <c r="B600" s="31" t="s">
        <v>930</v>
      </c>
      <c r="C600" s="32" t="s">
        <v>52</v>
      </c>
      <c r="D600" s="33" t="s">
        <v>110</v>
      </c>
      <c r="E600" s="33" t="s">
        <v>159</v>
      </c>
      <c r="F600" s="33" t="s">
        <v>179</v>
      </c>
      <c r="G600" s="68">
        <v>45999</v>
      </c>
      <c r="H600" s="68">
        <v>45999</v>
      </c>
      <c r="I600" s="68">
        <v>45999</v>
      </c>
      <c r="J600" s="19"/>
      <c r="K600" s="19"/>
      <c r="L600" s="19"/>
      <c r="M600" s="73"/>
      <c r="N600" s="19"/>
      <c r="O600" s="38"/>
      <c r="P600" s="39"/>
      <c r="Q600" s="19"/>
      <c r="R600" s="19"/>
      <c r="S600" s="19"/>
      <c r="T600" s="19"/>
      <c r="U600" s="19"/>
      <c r="V600" s="19"/>
      <c r="W600" s="40"/>
      <c r="X600" s="19"/>
      <c r="Y600" s="39"/>
      <c r="Z600" s="19"/>
      <c r="AA600" s="19"/>
      <c r="AB600" s="19"/>
      <c r="AC600" s="19"/>
      <c r="AD600" s="19"/>
      <c r="AE600" s="19"/>
      <c r="AF600" s="40"/>
      <c r="AG600" s="41"/>
      <c r="AH600" s="41"/>
      <c r="AI600" s="41"/>
      <c r="AJ600" s="19"/>
      <c r="AK600" s="19"/>
      <c r="AL600" s="19"/>
      <c r="AM600" s="19"/>
      <c r="AN600" s="19"/>
      <c r="AO600" s="19"/>
      <c r="AP600" s="19"/>
      <c r="AQ600" s="19"/>
      <c r="AR600" s="40"/>
      <c r="AS600" s="19"/>
      <c r="AT600" s="19"/>
      <c r="AU600" s="19"/>
      <c r="AV600" s="19"/>
      <c r="AW600" s="19"/>
      <c r="AX600" s="19"/>
      <c r="AY600" s="19"/>
      <c r="AZ600" s="19"/>
      <c r="BA600" s="40"/>
      <c r="BB600" s="19"/>
      <c r="BC600" s="19"/>
      <c r="BD600" s="19"/>
      <c r="BE600" s="19"/>
      <c r="BF600" s="19"/>
      <c r="BG600" s="19"/>
      <c r="BH600" s="19"/>
      <c r="BI600" s="19"/>
      <c r="BJ600" s="40"/>
      <c r="BK600" s="19"/>
      <c r="BL600" s="19"/>
      <c r="BM600" s="19"/>
      <c r="BN600" s="19"/>
      <c r="BO600" s="19"/>
      <c r="BP600" s="19"/>
      <c r="BQ600" s="19"/>
      <c r="BR600" s="19"/>
      <c r="BS600" s="40"/>
      <c r="BT600" s="19"/>
      <c r="BU600" s="19"/>
      <c r="BV600" s="19"/>
      <c r="BW600" s="19"/>
      <c r="BX600" s="19"/>
      <c r="BY600" s="19"/>
      <c r="BZ600" s="19"/>
      <c r="CA600" s="19"/>
      <c r="CB600" s="40"/>
      <c r="CC600" s="19"/>
      <c r="CD600" s="19"/>
      <c r="CE600" s="19"/>
      <c r="CF600" s="19"/>
      <c r="CG600" s="19"/>
      <c r="CH600" s="19"/>
      <c r="CI600" s="19"/>
      <c r="CJ600" s="19"/>
      <c r="CK600" s="40"/>
      <c r="CL600" s="19"/>
      <c r="CM600" s="19"/>
      <c r="CN600" s="19"/>
      <c r="CO600" s="19"/>
      <c r="CP600" s="19"/>
      <c r="CQ600" s="19"/>
      <c r="CR600" s="19"/>
      <c r="CS600" s="19"/>
      <c r="CT600" s="40"/>
      <c r="CU600" s="19"/>
      <c r="CV600" s="19"/>
      <c r="CW600" s="19"/>
      <c r="CX600" s="19"/>
      <c r="CY600" s="19"/>
      <c r="CZ600" s="19"/>
      <c r="DA600" s="19"/>
      <c r="DB600" s="19"/>
      <c r="DC600" s="19"/>
      <c r="DD600" s="40"/>
      <c r="DE600" s="19"/>
      <c r="DF600" s="19"/>
      <c r="DG600" s="19"/>
      <c r="DH600" s="19"/>
      <c r="DI600" s="19"/>
      <c r="DJ600" s="19"/>
      <c r="DK600" s="19"/>
      <c r="DL600" s="19"/>
      <c r="DM600" s="40"/>
      <c r="DN600" s="19"/>
      <c r="DO600" s="19"/>
      <c r="DP600" s="19"/>
      <c r="DQ600" s="19"/>
      <c r="DR600" s="19"/>
      <c r="DS600" s="19"/>
      <c r="DT600" s="19"/>
      <c r="DU600" s="19"/>
      <c r="DV600" s="40"/>
      <c r="DW600" s="74">
        <f ca="1" t="shared" si="391"/>
        <v>0.38</v>
      </c>
      <c r="DX600" s="44">
        <f t="shared" si="392"/>
        <v>0</v>
      </c>
      <c r="DY600" s="44">
        <f ca="1" t="shared" si="393"/>
        <v>0.38</v>
      </c>
      <c r="DZ600" s="19">
        <f t="shared" si="394"/>
        <v>0</v>
      </c>
      <c r="EA600" s="19">
        <f t="shared" si="395"/>
        <v>0</v>
      </c>
      <c r="EB600" s="45">
        <f t="shared" si="396"/>
        <v>0</v>
      </c>
      <c r="EC600" s="46">
        <f t="shared" si="397"/>
        <v>0</v>
      </c>
      <c r="ED600" s="19">
        <f t="shared" si="398"/>
        <v>0</v>
      </c>
      <c r="EE600" s="19">
        <f t="shared" si="399"/>
        <v>0</v>
      </c>
      <c r="EF600" s="19">
        <f t="shared" si="400"/>
        <v>0</v>
      </c>
      <c r="EG600" s="19">
        <f t="shared" si="401"/>
        <v>0</v>
      </c>
    </row>
    <row r="601" customFormat="1" hidden="1" customHeight="1" spans="1:137">
      <c r="A601" s="32">
        <f t="shared" si="402"/>
        <v>599</v>
      </c>
      <c r="B601" s="31" t="s">
        <v>931</v>
      </c>
      <c r="C601" s="32" t="s">
        <v>52</v>
      </c>
      <c r="D601" s="33" t="s">
        <v>110</v>
      </c>
      <c r="E601" s="33" t="s">
        <v>125</v>
      </c>
      <c r="F601" s="33" t="s">
        <v>179</v>
      </c>
      <c r="G601" s="68">
        <v>45999</v>
      </c>
      <c r="H601" s="68">
        <v>45999</v>
      </c>
      <c r="I601" s="68">
        <v>45999</v>
      </c>
      <c r="J601" s="19"/>
      <c r="K601" s="19"/>
      <c r="L601" s="19"/>
      <c r="M601" s="73"/>
      <c r="N601" s="19"/>
      <c r="O601" s="38"/>
      <c r="P601" s="39"/>
      <c r="Q601" s="19"/>
      <c r="R601" s="19"/>
      <c r="S601" s="19"/>
      <c r="T601" s="19"/>
      <c r="U601" s="19"/>
      <c r="V601" s="19"/>
      <c r="W601" s="40"/>
      <c r="X601" s="19"/>
      <c r="Y601" s="39"/>
      <c r="Z601" s="19"/>
      <c r="AA601" s="19"/>
      <c r="AB601" s="19"/>
      <c r="AC601" s="19"/>
      <c r="AD601" s="19"/>
      <c r="AE601" s="19"/>
      <c r="AF601" s="40"/>
      <c r="AG601" s="41"/>
      <c r="AH601" s="41"/>
      <c r="AI601" s="41"/>
      <c r="AJ601" s="19"/>
      <c r="AK601" s="19"/>
      <c r="AL601" s="19"/>
      <c r="AM601" s="19"/>
      <c r="AN601" s="19"/>
      <c r="AO601" s="19"/>
      <c r="AP601" s="19"/>
      <c r="AQ601" s="19"/>
      <c r="AR601" s="40"/>
      <c r="AS601" s="19"/>
      <c r="AT601" s="19"/>
      <c r="AU601" s="19"/>
      <c r="AV601" s="19"/>
      <c r="AW601" s="19"/>
      <c r="AX601" s="19"/>
      <c r="AY601" s="19"/>
      <c r="AZ601" s="19"/>
      <c r="BA601" s="40"/>
      <c r="BB601" s="19"/>
      <c r="BC601" s="19"/>
      <c r="BD601" s="19"/>
      <c r="BE601" s="19"/>
      <c r="BF601" s="19"/>
      <c r="BG601" s="19"/>
      <c r="BH601" s="19"/>
      <c r="BI601" s="19"/>
      <c r="BJ601" s="40"/>
      <c r="BK601" s="19"/>
      <c r="BL601" s="19"/>
      <c r="BM601" s="19"/>
      <c r="BN601" s="19"/>
      <c r="BO601" s="19"/>
      <c r="BP601" s="19"/>
      <c r="BQ601" s="19"/>
      <c r="BR601" s="19"/>
      <c r="BS601" s="40"/>
      <c r="BT601" s="19"/>
      <c r="BU601" s="19"/>
      <c r="BV601" s="19"/>
      <c r="BW601" s="19"/>
      <c r="BX601" s="19"/>
      <c r="BY601" s="19"/>
      <c r="BZ601" s="19"/>
      <c r="CA601" s="19"/>
      <c r="CB601" s="40"/>
      <c r="CC601" s="19"/>
      <c r="CD601" s="19"/>
      <c r="CE601" s="19"/>
      <c r="CF601" s="19"/>
      <c r="CG601" s="19"/>
      <c r="CH601" s="19"/>
      <c r="CI601" s="19"/>
      <c r="CJ601" s="19"/>
      <c r="CK601" s="40"/>
      <c r="CL601" s="19"/>
      <c r="CM601" s="19"/>
      <c r="CN601" s="19"/>
      <c r="CO601" s="19"/>
      <c r="CP601" s="19"/>
      <c r="CQ601" s="19"/>
      <c r="CR601" s="19"/>
      <c r="CS601" s="19"/>
      <c r="CT601" s="40"/>
      <c r="CU601" s="19"/>
      <c r="CV601" s="19"/>
      <c r="CW601" s="19"/>
      <c r="CX601" s="19"/>
      <c r="CY601" s="19"/>
      <c r="CZ601" s="19"/>
      <c r="DA601" s="19"/>
      <c r="DB601" s="19"/>
      <c r="DC601" s="19"/>
      <c r="DD601" s="40"/>
      <c r="DE601" s="19"/>
      <c r="DF601" s="19"/>
      <c r="DG601" s="19"/>
      <c r="DH601" s="19"/>
      <c r="DI601" s="19"/>
      <c r="DJ601" s="19"/>
      <c r="DK601" s="19"/>
      <c r="DL601" s="19"/>
      <c r="DM601" s="40"/>
      <c r="DN601" s="19"/>
      <c r="DO601" s="19"/>
      <c r="DP601" s="19"/>
      <c r="DQ601" s="19"/>
      <c r="DR601" s="19"/>
      <c r="DS601" s="19"/>
      <c r="DT601" s="19"/>
      <c r="DU601" s="19"/>
      <c r="DV601" s="40"/>
      <c r="DW601" s="74">
        <f ca="1" t="shared" si="391"/>
        <v>0.38</v>
      </c>
      <c r="DX601" s="44">
        <f t="shared" si="392"/>
        <v>0</v>
      </c>
      <c r="DY601" s="44">
        <f ca="1" t="shared" si="393"/>
        <v>0.38</v>
      </c>
      <c r="DZ601" s="19">
        <f t="shared" si="394"/>
        <v>0</v>
      </c>
      <c r="EA601" s="19">
        <f t="shared" si="395"/>
        <v>0</v>
      </c>
      <c r="EB601" s="45">
        <f t="shared" si="396"/>
        <v>0</v>
      </c>
      <c r="EC601" s="46">
        <f t="shared" si="397"/>
        <v>0</v>
      </c>
      <c r="ED601" s="19">
        <f t="shared" si="398"/>
        <v>0</v>
      </c>
      <c r="EE601" s="19">
        <f t="shared" si="399"/>
        <v>0</v>
      </c>
      <c r="EF601" s="19">
        <f t="shared" si="400"/>
        <v>0</v>
      </c>
      <c r="EG601" s="19">
        <f t="shared" si="401"/>
        <v>0</v>
      </c>
    </row>
    <row r="602" customFormat="1" hidden="1" customHeight="1" spans="1:137">
      <c r="A602" s="32">
        <f t="shared" si="402"/>
        <v>600</v>
      </c>
      <c r="B602" s="31" t="s">
        <v>932</v>
      </c>
      <c r="C602" s="32" t="s">
        <v>52</v>
      </c>
      <c r="D602" s="33" t="s">
        <v>79</v>
      </c>
      <c r="E602" s="33" t="s">
        <v>589</v>
      </c>
      <c r="F602" s="33" t="s">
        <v>933</v>
      </c>
      <c r="G602" s="68">
        <v>45999</v>
      </c>
      <c r="H602" s="68">
        <v>45999</v>
      </c>
      <c r="I602" s="68">
        <v>45999</v>
      </c>
      <c r="J602" s="19"/>
      <c r="K602" s="19"/>
      <c r="L602" s="19"/>
      <c r="M602" s="73"/>
      <c r="N602" s="19"/>
      <c r="O602" s="38"/>
      <c r="P602" s="39"/>
      <c r="Q602" s="19"/>
      <c r="R602" s="19"/>
      <c r="S602" s="19"/>
      <c r="T602" s="19"/>
      <c r="U602" s="19"/>
      <c r="V602" s="19"/>
      <c r="W602" s="40"/>
      <c r="X602" s="19"/>
      <c r="Y602" s="39"/>
      <c r="Z602" s="19"/>
      <c r="AA602" s="19"/>
      <c r="AB602" s="19"/>
      <c r="AC602" s="19"/>
      <c r="AD602" s="19"/>
      <c r="AE602" s="19"/>
      <c r="AF602" s="40"/>
      <c r="AG602" s="41"/>
      <c r="AH602" s="41"/>
      <c r="AI602" s="41"/>
      <c r="AJ602" s="19"/>
      <c r="AK602" s="19"/>
      <c r="AL602" s="19"/>
      <c r="AM602" s="19"/>
      <c r="AN602" s="19"/>
      <c r="AO602" s="19"/>
      <c r="AP602" s="19"/>
      <c r="AQ602" s="19"/>
      <c r="AR602" s="40"/>
      <c r="AS602" s="19"/>
      <c r="AT602" s="19"/>
      <c r="AU602" s="19"/>
      <c r="AV602" s="19"/>
      <c r="AW602" s="19"/>
      <c r="AX602" s="19"/>
      <c r="AY602" s="19"/>
      <c r="AZ602" s="19"/>
      <c r="BA602" s="40"/>
      <c r="BB602" s="19"/>
      <c r="BC602" s="19"/>
      <c r="BD602" s="19"/>
      <c r="BE602" s="19"/>
      <c r="BF602" s="19"/>
      <c r="BG602" s="19"/>
      <c r="BH602" s="19"/>
      <c r="BI602" s="19"/>
      <c r="BJ602" s="40"/>
      <c r="BK602" s="19"/>
      <c r="BL602" s="19"/>
      <c r="BM602" s="19"/>
      <c r="BN602" s="19"/>
      <c r="BO602" s="19"/>
      <c r="BP602" s="19"/>
      <c r="BQ602" s="19"/>
      <c r="BR602" s="19"/>
      <c r="BS602" s="40"/>
      <c r="BT602" s="19"/>
      <c r="BU602" s="19"/>
      <c r="BV602" s="19"/>
      <c r="BW602" s="19"/>
      <c r="BX602" s="19"/>
      <c r="BY602" s="19"/>
      <c r="BZ602" s="19"/>
      <c r="CA602" s="19"/>
      <c r="CB602" s="40"/>
      <c r="CC602" s="19"/>
      <c r="CD602" s="19"/>
      <c r="CE602" s="19"/>
      <c r="CF602" s="19"/>
      <c r="CG602" s="19"/>
      <c r="CH602" s="19"/>
      <c r="CI602" s="19"/>
      <c r="CJ602" s="19"/>
      <c r="CK602" s="40"/>
      <c r="CL602" s="19"/>
      <c r="CM602" s="19"/>
      <c r="CN602" s="19"/>
      <c r="CO602" s="19"/>
      <c r="CP602" s="19"/>
      <c r="CQ602" s="19"/>
      <c r="CR602" s="19"/>
      <c r="CS602" s="19"/>
      <c r="CT602" s="40"/>
      <c r="CU602" s="19"/>
      <c r="CV602" s="19"/>
      <c r="CW602" s="19"/>
      <c r="CX602" s="19"/>
      <c r="CY602" s="19"/>
      <c r="CZ602" s="19"/>
      <c r="DA602" s="19"/>
      <c r="DB602" s="19"/>
      <c r="DC602" s="19"/>
      <c r="DD602" s="40"/>
      <c r="DE602" s="19"/>
      <c r="DF602" s="19"/>
      <c r="DG602" s="19"/>
      <c r="DH602" s="19"/>
      <c r="DI602" s="19"/>
      <c r="DJ602" s="19"/>
      <c r="DK602" s="19"/>
      <c r="DL602" s="19"/>
      <c r="DM602" s="40"/>
      <c r="DN602" s="19"/>
      <c r="DO602" s="19"/>
      <c r="DP602" s="19"/>
      <c r="DQ602" s="19"/>
      <c r="DR602" s="19"/>
      <c r="DS602" s="19"/>
      <c r="DT602" s="19"/>
      <c r="DU602" s="19"/>
      <c r="DV602" s="40"/>
      <c r="DW602" s="74">
        <f ca="1" t="shared" si="391"/>
        <v>0.38</v>
      </c>
      <c r="DX602" s="44">
        <f t="shared" si="392"/>
        <v>0</v>
      </c>
      <c r="DY602" s="44">
        <f ca="1" t="shared" si="393"/>
        <v>0.38</v>
      </c>
      <c r="DZ602" s="19">
        <f t="shared" si="394"/>
        <v>0</v>
      </c>
      <c r="EA602" s="19">
        <f t="shared" si="395"/>
        <v>0</v>
      </c>
      <c r="EB602" s="45">
        <f t="shared" si="396"/>
        <v>0</v>
      </c>
      <c r="EC602" s="46">
        <f t="shared" si="397"/>
        <v>0</v>
      </c>
      <c r="ED602" s="19">
        <f t="shared" si="398"/>
        <v>0</v>
      </c>
      <c r="EE602" s="19">
        <f t="shared" si="399"/>
        <v>0</v>
      </c>
      <c r="EF602" s="19">
        <f t="shared" si="400"/>
        <v>0</v>
      </c>
      <c r="EG602" s="19">
        <f t="shared" si="401"/>
        <v>0</v>
      </c>
    </row>
    <row r="603" customFormat="1" hidden="1" customHeight="1" spans="1:137">
      <c r="A603" s="32">
        <f t="shared" si="402"/>
        <v>601</v>
      </c>
      <c r="B603" s="31" t="s">
        <v>934</v>
      </c>
      <c r="C603" s="32" t="s">
        <v>52</v>
      </c>
      <c r="D603" s="33" t="s">
        <v>79</v>
      </c>
      <c r="E603" s="33" t="s">
        <v>442</v>
      </c>
      <c r="F603" s="33" t="s">
        <v>355</v>
      </c>
      <c r="G603" s="68">
        <v>45999</v>
      </c>
      <c r="H603" s="68">
        <v>45999</v>
      </c>
      <c r="I603" s="68">
        <v>45999</v>
      </c>
      <c r="J603" s="19"/>
      <c r="K603" s="19"/>
      <c r="L603" s="19"/>
      <c r="M603" s="73"/>
      <c r="N603" s="19"/>
      <c r="O603" s="38"/>
      <c r="P603" s="39"/>
      <c r="Q603" s="19"/>
      <c r="R603" s="19"/>
      <c r="S603" s="19"/>
      <c r="T603" s="19"/>
      <c r="U603" s="19"/>
      <c r="V603" s="19"/>
      <c r="W603" s="40"/>
      <c r="X603" s="19"/>
      <c r="Y603" s="39"/>
      <c r="Z603" s="19"/>
      <c r="AA603" s="19"/>
      <c r="AB603" s="19"/>
      <c r="AC603" s="19"/>
      <c r="AD603" s="19"/>
      <c r="AE603" s="19"/>
      <c r="AF603" s="40"/>
      <c r="AG603" s="41"/>
      <c r="AH603" s="41"/>
      <c r="AI603" s="41"/>
      <c r="AJ603" s="19"/>
      <c r="AK603" s="19"/>
      <c r="AL603" s="19"/>
      <c r="AM603" s="19"/>
      <c r="AN603" s="19"/>
      <c r="AO603" s="19"/>
      <c r="AP603" s="19"/>
      <c r="AQ603" s="19"/>
      <c r="AR603" s="40"/>
      <c r="AS603" s="19"/>
      <c r="AT603" s="19"/>
      <c r="AU603" s="19"/>
      <c r="AV603" s="19"/>
      <c r="AW603" s="19"/>
      <c r="AX603" s="19"/>
      <c r="AY603" s="19"/>
      <c r="AZ603" s="19"/>
      <c r="BA603" s="40"/>
      <c r="BB603" s="19"/>
      <c r="BC603" s="19"/>
      <c r="BD603" s="19"/>
      <c r="BE603" s="19"/>
      <c r="BF603" s="19"/>
      <c r="BG603" s="19"/>
      <c r="BH603" s="19"/>
      <c r="BI603" s="19"/>
      <c r="BJ603" s="40"/>
      <c r="BK603" s="19"/>
      <c r="BL603" s="19"/>
      <c r="BM603" s="19"/>
      <c r="BN603" s="19"/>
      <c r="BO603" s="19"/>
      <c r="BP603" s="19"/>
      <c r="BQ603" s="19"/>
      <c r="BR603" s="19"/>
      <c r="BS603" s="40"/>
      <c r="BT603" s="19"/>
      <c r="BU603" s="19"/>
      <c r="BV603" s="19"/>
      <c r="BW603" s="19"/>
      <c r="BX603" s="19"/>
      <c r="BY603" s="19"/>
      <c r="BZ603" s="19"/>
      <c r="CA603" s="19"/>
      <c r="CB603" s="40"/>
      <c r="CC603" s="19"/>
      <c r="CD603" s="19"/>
      <c r="CE603" s="19"/>
      <c r="CF603" s="19"/>
      <c r="CG603" s="19"/>
      <c r="CH603" s="19"/>
      <c r="CI603" s="19"/>
      <c r="CJ603" s="19"/>
      <c r="CK603" s="40"/>
      <c r="CL603" s="19"/>
      <c r="CM603" s="19"/>
      <c r="CN603" s="19"/>
      <c r="CO603" s="19"/>
      <c r="CP603" s="19"/>
      <c r="CQ603" s="19"/>
      <c r="CR603" s="19"/>
      <c r="CS603" s="19"/>
      <c r="CT603" s="40"/>
      <c r="CU603" s="19"/>
      <c r="CV603" s="19"/>
      <c r="CW603" s="19"/>
      <c r="CX603" s="19"/>
      <c r="CY603" s="19"/>
      <c r="CZ603" s="19"/>
      <c r="DA603" s="19"/>
      <c r="DB603" s="19"/>
      <c r="DC603" s="19"/>
      <c r="DD603" s="40"/>
      <c r="DE603" s="19"/>
      <c r="DF603" s="19"/>
      <c r="DG603" s="19"/>
      <c r="DH603" s="19"/>
      <c r="DI603" s="19"/>
      <c r="DJ603" s="19"/>
      <c r="DK603" s="19"/>
      <c r="DL603" s="19"/>
      <c r="DM603" s="40"/>
      <c r="DN603" s="19"/>
      <c r="DO603" s="19"/>
      <c r="DP603" s="19"/>
      <c r="DQ603" s="19"/>
      <c r="DR603" s="19"/>
      <c r="DS603" s="19"/>
      <c r="DT603" s="19"/>
      <c r="DU603" s="19"/>
      <c r="DV603" s="40"/>
      <c r="DW603" s="74">
        <f ca="1" t="shared" si="391"/>
        <v>0.38</v>
      </c>
      <c r="DX603" s="44">
        <f t="shared" si="392"/>
        <v>0</v>
      </c>
      <c r="DY603" s="44">
        <f ca="1" t="shared" si="393"/>
        <v>0.38</v>
      </c>
      <c r="DZ603" s="19">
        <f t="shared" si="394"/>
        <v>0</v>
      </c>
      <c r="EA603" s="19">
        <f t="shared" si="395"/>
        <v>0</v>
      </c>
      <c r="EB603" s="45">
        <f t="shared" si="396"/>
        <v>0</v>
      </c>
      <c r="EC603" s="46">
        <f t="shared" si="397"/>
        <v>0</v>
      </c>
      <c r="ED603" s="19">
        <f t="shared" si="398"/>
        <v>0</v>
      </c>
      <c r="EE603" s="19">
        <f t="shared" si="399"/>
        <v>0</v>
      </c>
      <c r="EF603" s="19">
        <f t="shared" si="400"/>
        <v>0</v>
      </c>
      <c r="EG603" s="19">
        <f t="shared" si="401"/>
        <v>0</v>
      </c>
    </row>
    <row r="604" customFormat="1" hidden="1" customHeight="1" spans="1:137">
      <c r="A604" s="32">
        <f t="shared" si="402"/>
        <v>602</v>
      </c>
      <c r="B604" s="31" t="s">
        <v>935</v>
      </c>
      <c r="C604" s="32" t="s">
        <v>52</v>
      </c>
      <c r="D604" s="33" t="s">
        <v>227</v>
      </c>
      <c r="E604" s="33" t="s">
        <v>936</v>
      </c>
      <c r="F604" s="33" t="s">
        <v>230</v>
      </c>
      <c r="G604" s="68">
        <v>45999</v>
      </c>
      <c r="H604" s="68">
        <v>45999</v>
      </c>
      <c r="I604" s="68">
        <v>45999</v>
      </c>
      <c r="J604" s="19"/>
      <c r="K604" s="19"/>
      <c r="L604" s="19"/>
      <c r="M604" s="73"/>
      <c r="N604" s="19"/>
      <c r="O604" s="38"/>
      <c r="P604" s="39"/>
      <c r="Q604" s="19"/>
      <c r="R604" s="19"/>
      <c r="S604" s="19"/>
      <c r="T604" s="19"/>
      <c r="U604" s="19"/>
      <c r="V604" s="19"/>
      <c r="W604" s="40"/>
      <c r="X604" s="19"/>
      <c r="Y604" s="39"/>
      <c r="Z604" s="19"/>
      <c r="AA604" s="19"/>
      <c r="AB604" s="19"/>
      <c r="AC604" s="19"/>
      <c r="AD604" s="19"/>
      <c r="AE604" s="19"/>
      <c r="AF604" s="40"/>
      <c r="AG604" s="41"/>
      <c r="AH604" s="41"/>
      <c r="AI604" s="41"/>
      <c r="AJ604" s="19"/>
      <c r="AK604" s="19"/>
      <c r="AL604" s="19"/>
      <c r="AM604" s="19"/>
      <c r="AN604" s="19"/>
      <c r="AO604" s="19"/>
      <c r="AP604" s="19"/>
      <c r="AQ604" s="19"/>
      <c r="AR604" s="40"/>
      <c r="AS604" s="19"/>
      <c r="AT604" s="19"/>
      <c r="AU604" s="19"/>
      <c r="AV604" s="19"/>
      <c r="AW604" s="19"/>
      <c r="AX604" s="19"/>
      <c r="AY604" s="19"/>
      <c r="AZ604" s="19"/>
      <c r="BA604" s="40"/>
      <c r="BB604" s="19"/>
      <c r="BC604" s="19"/>
      <c r="BD604" s="19"/>
      <c r="BE604" s="19"/>
      <c r="BF604" s="19"/>
      <c r="BG604" s="19"/>
      <c r="BH604" s="19"/>
      <c r="BI604" s="19"/>
      <c r="BJ604" s="40"/>
      <c r="BK604" s="19"/>
      <c r="BL604" s="19"/>
      <c r="BM604" s="19"/>
      <c r="BN604" s="19"/>
      <c r="BO604" s="19"/>
      <c r="BP604" s="19"/>
      <c r="BQ604" s="19"/>
      <c r="BR604" s="19"/>
      <c r="BS604" s="40"/>
      <c r="BT604" s="19"/>
      <c r="BU604" s="19"/>
      <c r="BV604" s="19"/>
      <c r="BW604" s="19"/>
      <c r="BX604" s="19"/>
      <c r="BY604" s="19"/>
      <c r="BZ604" s="19"/>
      <c r="CA604" s="19"/>
      <c r="CB604" s="40"/>
      <c r="CC604" s="19"/>
      <c r="CD604" s="19"/>
      <c r="CE604" s="19"/>
      <c r="CF604" s="19"/>
      <c r="CG604" s="19"/>
      <c r="CH604" s="19"/>
      <c r="CI604" s="19"/>
      <c r="CJ604" s="19"/>
      <c r="CK604" s="40"/>
      <c r="CL604" s="19"/>
      <c r="CM604" s="19"/>
      <c r="CN604" s="19"/>
      <c r="CO604" s="19"/>
      <c r="CP604" s="19"/>
      <c r="CQ604" s="19"/>
      <c r="CR604" s="19"/>
      <c r="CS604" s="19"/>
      <c r="CT604" s="40"/>
      <c r="CU604" s="19"/>
      <c r="CV604" s="19"/>
      <c r="CW604" s="19"/>
      <c r="CX604" s="19"/>
      <c r="CY604" s="19"/>
      <c r="CZ604" s="19"/>
      <c r="DA604" s="19"/>
      <c r="DB604" s="19"/>
      <c r="DC604" s="19"/>
      <c r="DD604" s="40"/>
      <c r="DE604" s="19"/>
      <c r="DF604" s="19"/>
      <c r="DG604" s="19"/>
      <c r="DH604" s="19"/>
      <c r="DI604" s="19"/>
      <c r="DJ604" s="19"/>
      <c r="DK604" s="19"/>
      <c r="DL604" s="19"/>
      <c r="DM604" s="40"/>
      <c r="DN604" s="19"/>
      <c r="DO604" s="19"/>
      <c r="DP604" s="19"/>
      <c r="DQ604" s="19"/>
      <c r="DR604" s="19"/>
      <c r="DS604" s="19"/>
      <c r="DT604" s="19"/>
      <c r="DU604" s="19"/>
      <c r="DV604" s="40"/>
      <c r="DW604" s="74">
        <f ca="1" t="shared" si="391"/>
        <v>0.38</v>
      </c>
      <c r="DX604" s="44">
        <f t="shared" si="392"/>
        <v>0</v>
      </c>
      <c r="DY604" s="44">
        <f ca="1" t="shared" si="393"/>
        <v>0.38</v>
      </c>
      <c r="DZ604" s="19">
        <f t="shared" si="394"/>
        <v>0</v>
      </c>
      <c r="EA604" s="19">
        <f t="shared" si="395"/>
        <v>0</v>
      </c>
      <c r="EB604" s="45">
        <f t="shared" si="396"/>
        <v>0</v>
      </c>
      <c r="EC604" s="46">
        <f t="shared" si="397"/>
        <v>0</v>
      </c>
      <c r="ED604" s="19">
        <f t="shared" si="398"/>
        <v>0</v>
      </c>
      <c r="EE604" s="19">
        <f t="shared" si="399"/>
        <v>0</v>
      </c>
      <c r="EF604" s="19">
        <f t="shared" si="400"/>
        <v>0</v>
      </c>
      <c r="EG604" s="19">
        <f t="shared" si="401"/>
        <v>0</v>
      </c>
    </row>
    <row r="605" customFormat="1" hidden="1" customHeight="1" spans="1:137">
      <c r="A605" s="32">
        <f t="shared" si="402"/>
        <v>603</v>
      </c>
      <c r="B605" s="31" t="s">
        <v>937</v>
      </c>
      <c r="C605" s="32" t="s">
        <v>52</v>
      </c>
      <c r="D605" s="33" t="s">
        <v>149</v>
      </c>
      <c r="E605" s="33" t="s">
        <v>150</v>
      </c>
      <c r="F605" s="33" t="s">
        <v>160</v>
      </c>
      <c r="G605" s="68">
        <v>45999</v>
      </c>
      <c r="H605" s="68">
        <v>45999</v>
      </c>
      <c r="I605" s="68">
        <v>45999</v>
      </c>
      <c r="J605" s="19"/>
      <c r="K605" s="19"/>
      <c r="L605" s="19"/>
      <c r="M605" s="73"/>
      <c r="N605" s="19"/>
      <c r="O605" s="38"/>
      <c r="P605" s="39"/>
      <c r="Q605" s="19"/>
      <c r="R605" s="19"/>
      <c r="S605" s="19"/>
      <c r="T605" s="19"/>
      <c r="U605" s="19"/>
      <c r="V605" s="19"/>
      <c r="W605" s="40"/>
      <c r="X605" s="19"/>
      <c r="Y605" s="39"/>
      <c r="Z605" s="19"/>
      <c r="AA605" s="19"/>
      <c r="AB605" s="19"/>
      <c r="AC605" s="19"/>
      <c r="AD605" s="19"/>
      <c r="AE605" s="19"/>
      <c r="AF605" s="40"/>
      <c r="AG605" s="41"/>
      <c r="AH605" s="41"/>
      <c r="AI605" s="41"/>
      <c r="AJ605" s="19"/>
      <c r="AK605" s="19"/>
      <c r="AL605" s="19"/>
      <c r="AM605" s="19"/>
      <c r="AN605" s="19"/>
      <c r="AO605" s="19"/>
      <c r="AP605" s="19"/>
      <c r="AQ605" s="19"/>
      <c r="AR605" s="40"/>
      <c r="AS605" s="19"/>
      <c r="AT605" s="19"/>
      <c r="AU605" s="19"/>
      <c r="AV605" s="19"/>
      <c r="AW605" s="19"/>
      <c r="AX605" s="19"/>
      <c r="AY605" s="19"/>
      <c r="AZ605" s="19"/>
      <c r="BA605" s="40"/>
      <c r="BB605" s="19"/>
      <c r="BC605" s="19"/>
      <c r="BD605" s="19"/>
      <c r="BE605" s="19"/>
      <c r="BF605" s="19"/>
      <c r="BG605" s="19"/>
      <c r="BH605" s="19"/>
      <c r="BI605" s="19"/>
      <c r="BJ605" s="40"/>
      <c r="BK605" s="19"/>
      <c r="BL605" s="19"/>
      <c r="BM605" s="19"/>
      <c r="BN605" s="19"/>
      <c r="BO605" s="19"/>
      <c r="BP605" s="19"/>
      <c r="BQ605" s="19"/>
      <c r="BR605" s="19"/>
      <c r="BS605" s="40"/>
      <c r="BT605" s="19"/>
      <c r="BU605" s="19"/>
      <c r="BV605" s="19"/>
      <c r="BW605" s="19"/>
      <c r="BX605" s="19"/>
      <c r="BY605" s="19"/>
      <c r="BZ605" s="19"/>
      <c r="CA605" s="19"/>
      <c r="CB605" s="40"/>
      <c r="CC605" s="19"/>
      <c r="CD605" s="19"/>
      <c r="CE605" s="19"/>
      <c r="CF605" s="19"/>
      <c r="CG605" s="19"/>
      <c r="CH605" s="19"/>
      <c r="CI605" s="19"/>
      <c r="CJ605" s="19"/>
      <c r="CK605" s="40"/>
      <c r="CL605" s="19"/>
      <c r="CM605" s="19"/>
      <c r="CN605" s="19"/>
      <c r="CO605" s="19"/>
      <c r="CP605" s="19"/>
      <c r="CQ605" s="19"/>
      <c r="CR605" s="19"/>
      <c r="CS605" s="19"/>
      <c r="CT605" s="40"/>
      <c r="CU605" s="19"/>
      <c r="CV605" s="19"/>
      <c r="CW605" s="19"/>
      <c r="CX605" s="19"/>
      <c r="CY605" s="19"/>
      <c r="CZ605" s="19"/>
      <c r="DA605" s="19"/>
      <c r="DB605" s="19"/>
      <c r="DC605" s="19"/>
      <c r="DD605" s="40"/>
      <c r="DE605" s="19"/>
      <c r="DF605" s="19"/>
      <c r="DG605" s="19"/>
      <c r="DH605" s="19"/>
      <c r="DI605" s="19"/>
      <c r="DJ605" s="19"/>
      <c r="DK605" s="19"/>
      <c r="DL605" s="19"/>
      <c r="DM605" s="40"/>
      <c r="DN605" s="19"/>
      <c r="DO605" s="19">
        <v>8</v>
      </c>
      <c r="DP605" s="19"/>
      <c r="DQ605" s="19"/>
      <c r="DR605" s="19"/>
      <c r="DS605" s="19"/>
      <c r="DT605" s="19"/>
      <c r="DU605" s="19"/>
      <c r="DV605" s="40"/>
      <c r="DW605" s="74">
        <f ca="1" t="shared" si="391"/>
        <v>0.38</v>
      </c>
      <c r="DX605" s="44">
        <f t="shared" si="392"/>
        <v>0</v>
      </c>
      <c r="DY605" s="44">
        <f ca="1" t="shared" si="393"/>
        <v>0.38</v>
      </c>
      <c r="DZ605" s="19">
        <f t="shared" si="394"/>
        <v>0</v>
      </c>
      <c r="EA605" s="19">
        <f t="shared" si="395"/>
        <v>0</v>
      </c>
      <c r="EB605" s="45">
        <f t="shared" si="396"/>
        <v>0</v>
      </c>
      <c r="EC605" s="46">
        <f t="shared" si="397"/>
        <v>0</v>
      </c>
      <c r="ED605" s="19">
        <f t="shared" si="398"/>
        <v>8</v>
      </c>
      <c r="EE605" s="19">
        <f t="shared" si="399"/>
        <v>0</v>
      </c>
      <c r="EF605" s="19">
        <f t="shared" si="400"/>
        <v>0</v>
      </c>
      <c r="EG605" s="19">
        <f t="shared" si="401"/>
        <v>0</v>
      </c>
    </row>
    <row r="606" customFormat="1" customHeight="1" spans="1:137">
      <c r="A606" s="32">
        <f t="shared" ref="A606:A615" si="403">ROW()-2</f>
        <v>604</v>
      </c>
      <c r="B606" s="31" t="s">
        <v>938</v>
      </c>
      <c r="C606" s="32" t="s">
        <v>939</v>
      </c>
      <c r="D606" s="33" t="s">
        <v>940</v>
      </c>
      <c r="E606" s="33" t="s">
        <v>54</v>
      </c>
      <c r="F606" s="33" t="s">
        <v>243</v>
      </c>
      <c r="G606" s="68">
        <v>46001</v>
      </c>
      <c r="H606" s="68">
        <v>46001</v>
      </c>
      <c r="I606" s="68">
        <v>46001</v>
      </c>
      <c r="J606" s="19"/>
      <c r="K606" s="19"/>
      <c r="L606" s="19"/>
      <c r="M606" s="73"/>
      <c r="N606" s="19"/>
      <c r="O606" s="38"/>
      <c r="P606" s="39"/>
      <c r="Q606" s="19"/>
      <c r="R606" s="19"/>
      <c r="S606" s="19"/>
      <c r="T606" s="19"/>
      <c r="U606" s="19"/>
      <c r="V606" s="19"/>
      <c r="W606" s="40"/>
      <c r="X606" s="19"/>
      <c r="Y606" s="39"/>
      <c r="Z606" s="19"/>
      <c r="AA606" s="19"/>
      <c r="AB606" s="19"/>
      <c r="AC606" s="19"/>
      <c r="AD606" s="19"/>
      <c r="AE606" s="19"/>
      <c r="AF606" s="40"/>
      <c r="AG606" s="41"/>
      <c r="AH606" s="41"/>
      <c r="AI606" s="41"/>
      <c r="AJ606" s="19"/>
      <c r="AK606" s="19"/>
      <c r="AL606" s="19"/>
      <c r="AM606" s="19"/>
      <c r="AN606" s="19"/>
      <c r="AO606" s="19"/>
      <c r="AP606" s="19"/>
      <c r="AQ606" s="19"/>
      <c r="AR606" s="40"/>
      <c r="AS606" s="19"/>
      <c r="AT606" s="19"/>
      <c r="AU606" s="19"/>
      <c r="AV606" s="19"/>
      <c r="AW606" s="19"/>
      <c r="AX606" s="19"/>
      <c r="AY606" s="19"/>
      <c r="AZ606" s="19"/>
      <c r="BA606" s="40"/>
      <c r="BB606" s="19"/>
      <c r="BC606" s="19"/>
      <c r="BD606" s="19"/>
      <c r="BE606" s="19"/>
      <c r="BF606" s="19"/>
      <c r="BG606" s="19"/>
      <c r="BH606" s="19"/>
      <c r="BI606" s="19"/>
      <c r="BJ606" s="40"/>
      <c r="BK606" s="19"/>
      <c r="BL606" s="19"/>
      <c r="BM606" s="19"/>
      <c r="BN606" s="19"/>
      <c r="BO606" s="19"/>
      <c r="BP606" s="19"/>
      <c r="BQ606" s="19"/>
      <c r="BR606" s="19"/>
      <c r="BS606" s="40"/>
      <c r="BT606" s="19"/>
      <c r="BU606" s="19"/>
      <c r="BV606" s="19"/>
      <c r="BW606" s="19"/>
      <c r="BX606" s="19"/>
      <c r="BY606" s="19"/>
      <c r="BZ606" s="19"/>
      <c r="CA606" s="19"/>
      <c r="CB606" s="40"/>
      <c r="CC606" s="19"/>
      <c r="CD606" s="19"/>
      <c r="CE606" s="19"/>
      <c r="CF606" s="19"/>
      <c r="CG606" s="19"/>
      <c r="CH606" s="19"/>
      <c r="CI606" s="19"/>
      <c r="CJ606" s="19"/>
      <c r="CK606" s="40"/>
      <c r="CL606" s="19"/>
      <c r="CM606" s="19"/>
      <c r="CN606" s="19"/>
      <c r="CO606" s="19"/>
      <c r="CP606" s="19"/>
      <c r="CQ606" s="19"/>
      <c r="CR606" s="19"/>
      <c r="CS606" s="19"/>
      <c r="CT606" s="40"/>
      <c r="CU606" s="19"/>
      <c r="CV606" s="19"/>
      <c r="CW606" s="19"/>
      <c r="CX606" s="19"/>
      <c r="CY606" s="19"/>
      <c r="CZ606" s="19"/>
      <c r="DA606" s="19"/>
      <c r="DB606" s="19"/>
      <c r="DC606" s="19"/>
      <c r="DD606" s="40"/>
      <c r="DE606" s="19"/>
      <c r="DF606" s="19"/>
      <c r="DG606" s="19"/>
      <c r="DH606" s="19"/>
      <c r="DI606" s="19"/>
      <c r="DJ606" s="19"/>
      <c r="DK606" s="19"/>
      <c r="DL606" s="19"/>
      <c r="DM606" s="40"/>
      <c r="DN606" s="19"/>
      <c r="DO606" s="19"/>
      <c r="DP606" s="19"/>
      <c r="DQ606" s="19"/>
      <c r="DR606" s="19"/>
      <c r="DS606" s="19"/>
      <c r="DT606" s="19"/>
      <c r="DU606" s="19"/>
      <c r="DV606" s="40"/>
      <c r="DW606" s="74">
        <f ca="1" t="shared" si="391"/>
        <v>0.36</v>
      </c>
      <c r="DX606" s="44">
        <f t="shared" si="392"/>
        <v>0</v>
      </c>
      <c r="DY606" s="44">
        <f ca="1" t="shared" si="393"/>
        <v>0.36</v>
      </c>
      <c r="DZ606" s="19">
        <f t="shared" si="394"/>
        <v>0</v>
      </c>
      <c r="EA606" s="19">
        <f t="shared" si="395"/>
        <v>0</v>
      </c>
      <c r="EB606" s="45">
        <f t="shared" si="396"/>
        <v>0</v>
      </c>
      <c r="EC606" s="46">
        <f t="shared" si="397"/>
        <v>0</v>
      </c>
      <c r="ED606" s="19">
        <f t="shared" si="398"/>
        <v>0</v>
      </c>
      <c r="EE606" s="19">
        <f t="shared" si="399"/>
        <v>0</v>
      </c>
      <c r="EF606" s="19">
        <f t="shared" si="400"/>
        <v>0</v>
      </c>
      <c r="EG606" s="19">
        <f t="shared" si="401"/>
        <v>0</v>
      </c>
    </row>
    <row r="607" customFormat="1" customHeight="1" spans="1:137">
      <c r="A607" s="32">
        <f t="shared" si="403"/>
        <v>605</v>
      </c>
      <c r="B607" s="31" t="s">
        <v>941</v>
      </c>
      <c r="C607" s="32" t="s">
        <v>286</v>
      </c>
      <c r="D607" s="33" t="s">
        <v>305</v>
      </c>
      <c r="E607" s="33" t="s">
        <v>578</v>
      </c>
      <c r="F607" s="33" t="s">
        <v>315</v>
      </c>
      <c r="G607" s="68">
        <v>46006</v>
      </c>
      <c r="H607" s="68">
        <v>46006</v>
      </c>
      <c r="I607" s="68">
        <v>46006</v>
      </c>
      <c r="J607" s="19"/>
      <c r="K607" s="19"/>
      <c r="L607" s="19"/>
      <c r="M607" s="73"/>
      <c r="N607" s="19"/>
      <c r="O607" s="38"/>
      <c r="P607" s="39"/>
      <c r="Q607" s="19"/>
      <c r="R607" s="19"/>
      <c r="S607" s="19"/>
      <c r="T607" s="19"/>
      <c r="U607" s="19"/>
      <c r="V607" s="19"/>
      <c r="W607" s="40"/>
      <c r="X607" s="19"/>
      <c r="Y607" s="39"/>
      <c r="Z607" s="19"/>
      <c r="AA607" s="19"/>
      <c r="AB607" s="19"/>
      <c r="AC607" s="19"/>
      <c r="AD607" s="19"/>
      <c r="AE607" s="19"/>
      <c r="AF607" s="40"/>
      <c r="AG607" s="41"/>
      <c r="AH607" s="41"/>
      <c r="AI607" s="41"/>
      <c r="AJ607" s="19"/>
      <c r="AK607" s="19"/>
      <c r="AL607" s="19"/>
      <c r="AM607" s="19"/>
      <c r="AN607" s="19"/>
      <c r="AO607" s="19"/>
      <c r="AP607" s="19"/>
      <c r="AQ607" s="19"/>
      <c r="AR607" s="40"/>
      <c r="AS607" s="19"/>
      <c r="AT607" s="19"/>
      <c r="AU607" s="19"/>
      <c r="AV607" s="19"/>
      <c r="AW607" s="19"/>
      <c r="AX607" s="19"/>
      <c r="AY607" s="19"/>
      <c r="AZ607" s="19"/>
      <c r="BA607" s="40"/>
      <c r="BB607" s="19"/>
      <c r="BC607" s="19"/>
      <c r="BD607" s="19"/>
      <c r="BE607" s="19"/>
      <c r="BF607" s="19"/>
      <c r="BG607" s="19"/>
      <c r="BH607" s="19"/>
      <c r="BI607" s="19"/>
      <c r="BJ607" s="40"/>
      <c r="BK607" s="19"/>
      <c r="BL607" s="19"/>
      <c r="BM607" s="19"/>
      <c r="BN607" s="19"/>
      <c r="BO607" s="19"/>
      <c r="BP607" s="19"/>
      <c r="BQ607" s="19"/>
      <c r="BR607" s="19"/>
      <c r="BS607" s="40"/>
      <c r="BT607" s="19"/>
      <c r="BU607" s="19"/>
      <c r="BV607" s="19"/>
      <c r="BW607" s="19"/>
      <c r="BX607" s="19"/>
      <c r="BY607" s="19"/>
      <c r="BZ607" s="19"/>
      <c r="CA607" s="19"/>
      <c r="CB607" s="40"/>
      <c r="CC607" s="19"/>
      <c r="CD607" s="19"/>
      <c r="CE607" s="19"/>
      <c r="CF607" s="19"/>
      <c r="CG607" s="19"/>
      <c r="CH607" s="19"/>
      <c r="CI607" s="19"/>
      <c r="CJ607" s="19"/>
      <c r="CK607" s="40"/>
      <c r="CL607" s="19"/>
      <c r="CM607" s="19"/>
      <c r="CN607" s="19"/>
      <c r="CO607" s="19"/>
      <c r="CP607" s="19"/>
      <c r="CQ607" s="19"/>
      <c r="CR607" s="19"/>
      <c r="CS607" s="19"/>
      <c r="CT607" s="40"/>
      <c r="CU607" s="19"/>
      <c r="CV607" s="19"/>
      <c r="CW607" s="19"/>
      <c r="CX607" s="19"/>
      <c r="CY607" s="19"/>
      <c r="CZ607" s="19"/>
      <c r="DA607" s="19"/>
      <c r="DB607" s="19"/>
      <c r="DC607" s="19"/>
      <c r="DD607" s="40"/>
      <c r="DE607" s="19"/>
      <c r="DF607" s="19"/>
      <c r="DG607" s="19"/>
      <c r="DH607" s="19"/>
      <c r="DI607" s="19"/>
      <c r="DJ607" s="19"/>
      <c r="DK607" s="19"/>
      <c r="DL607" s="19"/>
      <c r="DM607" s="40"/>
      <c r="DN607" s="19"/>
      <c r="DO607" s="19">
        <v>22</v>
      </c>
      <c r="DP607" s="19"/>
      <c r="DQ607" s="19"/>
      <c r="DR607" s="19"/>
      <c r="DS607" s="19"/>
      <c r="DT607" s="19"/>
      <c r="DU607" s="19"/>
      <c r="DV607" s="40"/>
      <c r="DW607" s="74">
        <f ca="1" t="shared" si="391"/>
        <v>0.29</v>
      </c>
      <c r="DX607" s="44">
        <f t="shared" si="392"/>
        <v>0</v>
      </c>
      <c r="DY607" s="44">
        <f ca="1" t="shared" si="393"/>
        <v>0.29</v>
      </c>
      <c r="DZ607" s="19">
        <f t="shared" si="394"/>
        <v>0</v>
      </c>
      <c r="EA607" s="19">
        <f t="shared" si="395"/>
        <v>0</v>
      </c>
      <c r="EB607" s="45">
        <f t="shared" si="396"/>
        <v>0</v>
      </c>
      <c r="EC607" s="46">
        <f t="shared" si="397"/>
        <v>0</v>
      </c>
      <c r="ED607" s="19">
        <f t="shared" si="398"/>
        <v>22</v>
      </c>
      <c r="EE607" s="19">
        <f t="shared" si="399"/>
        <v>0</v>
      </c>
      <c r="EF607" s="19">
        <f t="shared" si="400"/>
        <v>0</v>
      </c>
      <c r="EG607" s="19">
        <f t="shared" si="401"/>
        <v>0</v>
      </c>
    </row>
    <row r="608" customFormat="1" hidden="1" customHeight="1" spans="1:137">
      <c r="A608" s="32">
        <f t="shared" si="403"/>
        <v>606</v>
      </c>
      <c r="B608" s="31" t="s">
        <v>942</v>
      </c>
      <c r="C608" s="32" t="s">
        <v>52</v>
      </c>
      <c r="D608" s="33" t="s">
        <v>110</v>
      </c>
      <c r="E608" s="33" t="s">
        <v>125</v>
      </c>
      <c r="F608" s="33" t="s">
        <v>179</v>
      </c>
      <c r="G608" s="68">
        <v>46006</v>
      </c>
      <c r="H608" s="68">
        <v>46006</v>
      </c>
      <c r="I608" s="68">
        <v>46006</v>
      </c>
      <c r="J608" s="19"/>
      <c r="K608" s="19"/>
      <c r="L608" s="19"/>
      <c r="M608" s="73"/>
      <c r="N608" s="19"/>
      <c r="O608" s="38"/>
      <c r="P608" s="39"/>
      <c r="Q608" s="19"/>
      <c r="R608" s="19"/>
      <c r="S608" s="19"/>
      <c r="T608" s="19"/>
      <c r="U608" s="19"/>
      <c r="V608" s="19"/>
      <c r="W608" s="40"/>
      <c r="X608" s="19"/>
      <c r="Y608" s="39"/>
      <c r="Z608" s="19"/>
      <c r="AA608" s="19"/>
      <c r="AB608" s="19"/>
      <c r="AC608" s="19"/>
      <c r="AD608" s="19"/>
      <c r="AE608" s="19"/>
      <c r="AF608" s="40"/>
      <c r="AG608" s="41"/>
      <c r="AH608" s="41"/>
      <c r="AI608" s="41"/>
      <c r="AJ608" s="19"/>
      <c r="AK608" s="19"/>
      <c r="AL608" s="19"/>
      <c r="AM608" s="19"/>
      <c r="AN608" s="19"/>
      <c r="AO608" s="19"/>
      <c r="AP608" s="19"/>
      <c r="AQ608" s="19"/>
      <c r="AR608" s="40"/>
      <c r="AS608" s="19"/>
      <c r="AT608" s="19"/>
      <c r="AU608" s="19"/>
      <c r="AV608" s="19"/>
      <c r="AW608" s="19"/>
      <c r="AX608" s="19"/>
      <c r="AY608" s="19"/>
      <c r="AZ608" s="19"/>
      <c r="BA608" s="40"/>
      <c r="BB608" s="19"/>
      <c r="BC608" s="19"/>
      <c r="BD608" s="19"/>
      <c r="BE608" s="19"/>
      <c r="BF608" s="19"/>
      <c r="BG608" s="19"/>
      <c r="BH608" s="19"/>
      <c r="BI608" s="19"/>
      <c r="BJ608" s="40"/>
      <c r="BK608" s="19"/>
      <c r="BL608" s="19"/>
      <c r="BM608" s="19"/>
      <c r="BN608" s="19"/>
      <c r="BO608" s="19"/>
      <c r="BP608" s="19"/>
      <c r="BQ608" s="19"/>
      <c r="BR608" s="19"/>
      <c r="BS608" s="40"/>
      <c r="BT608" s="19"/>
      <c r="BU608" s="19"/>
      <c r="BV608" s="19"/>
      <c r="BW608" s="19"/>
      <c r="BX608" s="19"/>
      <c r="BY608" s="19"/>
      <c r="BZ608" s="19"/>
      <c r="CA608" s="19"/>
      <c r="CB608" s="40"/>
      <c r="CC608" s="19"/>
      <c r="CD608" s="19"/>
      <c r="CE608" s="19"/>
      <c r="CF608" s="19"/>
      <c r="CG608" s="19"/>
      <c r="CH608" s="19"/>
      <c r="CI608" s="19"/>
      <c r="CJ608" s="19"/>
      <c r="CK608" s="40"/>
      <c r="CL608" s="19"/>
      <c r="CM608" s="19"/>
      <c r="CN608" s="19"/>
      <c r="CO608" s="19"/>
      <c r="CP608" s="19"/>
      <c r="CQ608" s="19"/>
      <c r="CR608" s="19"/>
      <c r="CS608" s="19"/>
      <c r="CT608" s="40"/>
      <c r="CU608" s="19"/>
      <c r="CV608" s="19"/>
      <c r="CW608" s="19"/>
      <c r="CX608" s="19"/>
      <c r="CY608" s="19"/>
      <c r="CZ608" s="19"/>
      <c r="DA608" s="19"/>
      <c r="DB608" s="19"/>
      <c r="DC608" s="19"/>
      <c r="DD608" s="40"/>
      <c r="DE608" s="19"/>
      <c r="DF608" s="19"/>
      <c r="DG608" s="19"/>
      <c r="DH608" s="19"/>
      <c r="DI608" s="19"/>
      <c r="DJ608" s="19"/>
      <c r="DK608" s="19"/>
      <c r="DL608" s="19"/>
      <c r="DM608" s="40"/>
      <c r="DN608" s="19"/>
      <c r="DO608" s="19"/>
      <c r="DP608" s="19"/>
      <c r="DQ608" s="19"/>
      <c r="DR608" s="19"/>
      <c r="DS608" s="19"/>
      <c r="DT608" s="19"/>
      <c r="DU608" s="19"/>
      <c r="DV608" s="40"/>
      <c r="DW608" s="74">
        <f ca="1" t="shared" si="391"/>
        <v>0.29</v>
      </c>
      <c r="DX608" s="44">
        <f t="shared" si="392"/>
        <v>0</v>
      </c>
      <c r="DY608" s="44">
        <f ca="1" t="shared" si="393"/>
        <v>0.29</v>
      </c>
      <c r="DZ608" s="19">
        <f t="shared" si="394"/>
        <v>0</v>
      </c>
      <c r="EA608" s="19">
        <f t="shared" si="395"/>
        <v>0</v>
      </c>
      <c r="EB608" s="45">
        <f t="shared" si="396"/>
        <v>0</v>
      </c>
      <c r="EC608" s="46">
        <f t="shared" si="397"/>
        <v>0</v>
      </c>
      <c r="ED608" s="19">
        <f t="shared" si="398"/>
        <v>0</v>
      </c>
      <c r="EE608" s="19">
        <f t="shared" si="399"/>
        <v>0</v>
      </c>
      <c r="EF608" s="19">
        <f t="shared" si="400"/>
        <v>0</v>
      </c>
      <c r="EG608" s="19">
        <f t="shared" si="401"/>
        <v>0</v>
      </c>
    </row>
    <row r="609" customFormat="1" hidden="1" customHeight="1" spans="1:137">
      <c r="A609" s="32">
        <f t="shared" si="403"/>
        <v>607</v>
      </c>
      <c r="B609" s="31" t="s">
        <v>943</v>
      </c>
      <c r="C609" s="32" t="s">
        <v>895</v>
      </c>
      <c r="D609" s="33" t="s">
        <v>896</v>
      </c>
      <c r="E609" s="33" t="s">
        <v>54</v>
      </c>
      <c r="F609" s="33" t="s">
        <v>315</v>
      </c>
      <c r="G609" s="68">
        <v>46006</v>
      </c>
      <c r="H609" s="68">
        <v>46006</v>
      </c>
      <c r="I609" s="68">
        <v>46006</v>
      </c>
      <c r="J609" s="19"/>
      <c r="K609" s="19"/>
      <c r="L609" s="19"/>
      <c r="M609" s="73"/>
      <c r="N609" s="19"/>
      <c r="O609" s="38"/>
      <c r="P609" s="39"/>
      <c r="Q609" s="19"/>
      <c r="R609" s="19"/>
      <c r="S609" s="19"/>
      <c r="T609" s="19"/>
      <c r="U609" s="19"/>
      <c r="V609" s="19"/>
      <c r="W609" s="40"/>
      <c r="X609" s="19"/>
      <c r="Y609" s="39"/>
      <c r="Z609" s="19"/>
      <c r="AA609" s="19"/>
      <c r="AB609" s="19"/>
      <c r="AC609" s="19"/>
      <c r="AD609" s="19"/>
      <c r="AE609" s="19"/>
      <c r="AF609" s="40"/>
      <c r="AG609" s="41"/>
      <c r="AH609" s="41"/>
      <c r="AI609" s="41"/>
      <c r="AJ609" s="19"/>
      <c r="AK609" s="19"/>
      <c r="AL609" s="19"/>
      <c r="AM609" s="19"/>
      <c r="AN609" s="19"/>
      <c r="AO609" s="19"/>
      <c r="AP609" s="19"/>
      <c r="AQ609" s="19"/>
      <c r="AR609" s="40"/>
      <c r="AS609" s="19"/>
      <c r="AT609" s="19"/>
      <c r="AU609" s="19"/>
      <c r="AV609" s="19"/>
      <c r="AW609" s="19"/>
      <c r="AX609" s="19"/>
      <c r="AY609" s="19"/>
      <c r="AZ609" s="19"/>
      <c r="BA609" s="40"/>
      <c r="BB609" s="19"/>
      <c r="BC609" s="19"/>
      <c r="BD609" s="19"/>
      <c r="BE609" s="19"/>
      <c r="BF609" s="19"/>
      <c r="BG609" s="19"/>
      <c r="BH609" s="19"/>
      <c r="BI609" s="19"/>
      <c r="BJ609" s="40"/>
      <c r="BK609" s="19"/>
      <c r="BL609" s="19"/>
      <c r="BM609" s="19"/>
      <c r="BN609" s="19"/>
      <c r="BO609" s="19"/>
      <c r="BP609" s="19"/>
      <c r="BQ609" s="19"/>
      <c r="BR609" s="19"/>
      <c r="BS609" s="40"/>
      <c r="BT609" s="19"/>
      <c r="BU609" s="19"/>
      <c r="BV609" s="19"/>
      <c r="BW609" s="19"/>
      <c r="BX609" s="19"/>
      <c r="BY609" s="19"/>
      <c r="BZ609" s="19"/>
      <c r="CA609" s="19"/>
      <c r="CB609" s="40"/>
      <c r="CC609" s="19"/>
      <c r="CD609" s="19"/>
      <c r="CE609" s="19"/>
      <c r="CF609" s="19"/>
      <c r="CG609" s="19"/>
      <c r="CH609" s="19"/>
      <c r="CI609" s="19"/>
      <c r="CJ609" s="19"/>
      <c r="CK609" s="40"/>
      <c r="CL609" s="19"/>
      <c r="CM609" s="19"/>
      <c r="CN609" s="19"/>
      <c r="CO609" s="19"/>
      <c r="CP609" s="19"/>
      <c r="CQ609" s="19"/>
      <c r="CR609" s="19"/>
      <c r="CS609" s="19"/>
      <c r="CT609" s="40"/>
      <c r="CU609" s="19"/>
      <c r="CV609" s="19"/>
      <c r="CW609" s="19"/>
      <c r="CX609" s="19"/>
      <c r="CY609" s="19"/>
      <c r="CZ609" s="19"/>
      <c r="DA609" s="19"/>
      <c r="DB609" s="19"/>
      <c r="DC609" s="19"/>
      <c r="DD609" s="40"/>
      <c r="DE609" s="19"/>
      <c r="DF609" s="19"/>
      <c r="DG609" s="19"/>
      <c r="DH609" s="19"/>
      <c r="DI609" s="19"/>
      <c r="DJ609" s="19"/>
      <c r="DK609" s="19"/>
      <c r="DL609" s="19"/>
      <c r="DM609" s="40"/>
      <c r="DN609" s="19"/>
      <c r="DO609" s="19"/>
      <c r="DP609" s="19"/>
      <c r="DQ609" s="19"/>
      <c r="DR609" s="19"/>
      <c r="DS609" s="19"/>
      <c r="DT609" s="19"/>
      <c r="DU609" s="19"/>
      <c r="DV609" s="40"/>
      <c r="DW609" s="74">
        <f ca="1" t="shared" si="391"/>
        <v>0.29</v>
      </c>
      <c r="DX609" s="44">
        <f t="shared" si="392"/>
        <v>0</v>
      </c>
      <c r="DY609" s="44">
        <f ca="1" t="shared" si="393"/>
        <v>0.29</v>
      </c>
      <c r="DZ609" s="19">
        <f t="shared" si="394"/>
        <v>0</v>
      </c>
      <c r="EA609" s="19">
        <f t="shared" si="395"/>
        <v>0</v>
      </c>
      <c r="EB609" s="45">
        <f t="shared" si="396"/>
        <v>0</v>
      </c>
      <c r="EC609" s="46">
        <f t="shared" si="397"/>
        <v>0</v>
      </c>
      <c r="ED609" s="19">
        <f t="shared" si="398"/>
        <v>0</v>
      </c>
      <c r="EE609" s="19">
        <f t="shared" si="399"/>
        <v>0</v>
      </c>
      <c r="EF609" s="19">
        <f t="shared" si="400"/>
        <v>0</v>
      </c>
      <c r="EG609" s="19">
        <f t="shared" si="401"/>
        <v>0</v>
      </c>
    </row>
    <row r="610" customFormat="1" customHeight="1" spans="1:137">
      <c r="A610" s="32">
        <f t="shared" si="403"/>
        <v>608</v>
      </c>
      <c r="B610" s="31" t="s">
        <v>944</v>
      </c>
      <c r="C610" s="32" t="s">
        <v>945</v>
      </c>
      <c r="D610" s="33" t="s">
        <v>946</v>
      </c>
      <c r="E610" s="33" t="s">
        <v>54</v>
      </c>
      <c r="F610" s="33" t="s">
        <v>315</v>
      </c>
      <c r="G610" s="68">
        <v>46007</v>
      </c>
      <c r="H610" s="68">
        <v>46007</v>
      </c>
      <c r="I610" s="68">
        <v>46007</v>
      </c>
      <c r="J610" s="19"/>
      <c r="K610" s="19"/>
      <c r="L610" s="19"/>
      <c r="M610" s="73"/>
      <c r="N610" s="19"/>
      <c r="O610" s="38"/>
      <c r="P610" s="39"/>
      <c r="Q610" s="19"/>
      <c r="R610" s="19"/>
      <c r="S610" s="19"/>
      <c r="T610" s="19"/>
      <c r="U610" s="19"/>
      <c r="V610" s="19"/>
      <c r="W610" s="40"/>
      <c r="X610" s="19"/>
      <c r="Y610" s="39"/>
      <c r="Z610" s="19"/>
      <c r="AA610" s="19"/>
      <c r="AB610" s="19"/>
      <c r="AC610" s="19"/>
      <c r="AD610" s="19"/>
      <c r="AE610" s="19"/>
      <c r="AF610" s="40"/>
      <c r="AG610" s="41"/>
      <c r="AH610" s="41"/>
      <c r="AI610" s="41"/>
      <c r="AJ610" s="19"/>
      <c r="AK610" s="19"/>
      <c r="AL610" s="19"/>
      <c r="AM610" s="19"/>
      <c r="AN610" s="19"/>
      <c r="AO610" s="19"/>
      <c r="AP610" s="19"/>
      <c r="AQ610" s="19"/>
      <c r="AR610" s="40"/>
      <c r="AS610" s="19"/>
      <c r="AT610" s="19"/>
      <c r="AU610" s="19"/>
      <c r="AV610" s="19"/>
      <c r="AW610" s="19"/>
      <c r="AX610" s="19"/>
      <c r="AY610" s="19"/>
      <c r="AZ610" s="19"/>
      <c r="BA610" s="40"/>
      <c r="BB610" s="19"/>
      <c r="BC610" s="19"/>
      <c r="BD610" s="19"/>
      <c r="BE610" s="19"/>
      <c r="BF610" s="19"/>
      <c r="BG610" s="19"/>
      <c r="BH610" s="19"/>
      <c r="BI610" s="19"/>
      <c r="BJ610" s="40"/>
      <c r="BK610" s="19"/>
      <c r="BL610" s="19"/>
      <c r="BM610" s="19"/>
      <c r="BN610" s="19"/>
      <c r="BO610" s="19"/>
      <c r="BP610" s="19"/>
      <c r="BQ610" s="19"/>
      <c r="BR610" s="19"/>
      <c r="BS610" s="40"/>
      <c r="BT610" s="19"/>
      <c r="BU610" s="19"/>
      <c r="BV610" s="19"/>
      <c r="BW610" s="19"/>
      <c r="BX610" s="19"/>
      <c r="BY610" s="19"/>
      <c r="BZ610" s="19"/>
      <c r="CA610" s="19"/>
      <c r="CB610" s="40"/>
      <c r="CC610" s="19"/>
      <c r="CD610" s="19"/>
      <c r="CE610" s="19"/>
      <c r="CF610" s="19"/>
      <c r="CG610" s="19"/>
      <c r="CH610" s="19"/>
      <c r="CI610" s="19"/>
      <c r="CJ610" s="19"/>
      <c r="CK610" s="40"/>
      <c r="CL610" s="19"/>
      <c r="CM610" s="19"/>
      <c r="CN610" s="19"/>
      <c r="CO610" s="19"/>
      <c r="CP610" s="19"/>
      <c r="CQ610" s="19"/>
      <c r="CR610" s="19"/>
      <c r="CS610" s="19"/>
      <c r="CT610" s="40"/>
      <c r="CU610" s="19"/>
      <c r="CV610" s="19"/>
      <c r="CW610" s="19"/>
      <c r="CX610" s="19"/>
      <c r="CY610" s="19"/>
      <c r="CZ610" s="19"/>
      <c r="DA610" s="19"/>
      <c r="DB610" s="19"/>
      <c r="DC610" s="19"/>
      <c r="DD610" s="40"/>
      <c r="DE610" s="19"/>
      <c r="DF610" s="19"/>
      <c r="DG610" s="19"/>
      <c r="DH610" s="19"/>
      <c r="DI610" s="19"/>
      <c r="DJ610" s="19"/>
      <c r="DK610" s="19"/>
      <c r="DL610" s="19"/>
      <c r="DM610" s="40"/>
      <c r="DN610" s="19"/>
      <c r="DO610" s="19"/>
      <c r="DP610" s="19"/>
      <c r="DQ610" s="19"/>
      <c r="DR610" s="19"/>
      <c r="DS610" s="19"/>
      <c r="DT610" s="19"/>
      <c r="DU610" s="19"/>
      <c r="DV610" s="40"/>
      <c r="DW610" s="74">
        <f ca="1" t="shared" si="391"/>
        <v>0.27</v>
      </c>
      <c r="DX610" s="44">
        <f t="shared" si="392"/>
        <v>0</v>
      </c>
      <c r="DY610" s="44">
        <f ca="1" t="shared" si="393"/>
        <v>0.27</v>
      </c>
      <c r="DZ610" s="19">
        <f t="shared" si="394"/>
        <v>0</v>
      </c>
      <c r="EA610" s="19">
        <f t="shared" si="395"/>
        <v>0</v>
      </c>
      <c r="EB610" s="45">
        <f t="shared" si="396"/>
        <v>0</v>
      </c>
      <c r="EC610" s="46">
        <f t="shared" si="397"/>
        <v>0</v>
      </c>
      <c r="ED610" s="19">
        <f t="shared" si="398"/>
        <v>0</v>
      </c>
      <c r="EE610" s="19">
        <f t="shared" si="399"/>
        <v>0</v>
      </c>
      <c r="EF610" s="19">
        <f t="shared" si="400"/>
        <v>0</v>
      </c>
      <c r="EG610" s="19">
        <f t="shared" si="401"/>
        <v>0</v>
      </c>
    </row>
    <row r="611" customFormat="1" customHeight="1" spans="1:137">
      <c r="A611" s="32">
        <f t="shared" si="403"/>
        <v>609</v>
      </c>
      <c r="B611" s="31" t="s">
        <v>947</v>
      </c>
      <c r="C611" s="32" t="s">
        <v>945</v>
      </c>
      <c r="D611" s="33" t="s">
        <v>946</v>
      </c>
      <c r="E611" s="33" t="s">
        <v>54</v>
      </c>
      <c r="F611" s="33" t="s">
        <v>315</v>
      </c>
      <c r="G611" s="68">
        <v>46007</v>
      </c>
      <c r="H611" s="68">
        <v>46007</v>
      </c>
      <c r="I611" s="68">
        <v>46007</v>
      </c>
      <c r="J611" s="19"/>
      <c r="K611" s="19"/>
      <c r="L611" s="19"/>
      <c r="M611" s="73"/>
      <c r="N611" s="19"/>
      <c r="O611" s="38"/>
      <c r="P611" s="39"/>
      <c r="Q611" s="19"/>
      <c r="R611" s="19"/>
      <c r="S611" s="19"/>
      <c r="T611" s="19"/>
      <c r="U611" s="19"/>
      <c r="V611" s="19"/>
      <c r="W611" s="40"/>
      <c r="X611" s="19"/>
      <c r="Y611" s="39"/>
      <c r="Z611" s="19"/>
      <c r="AA611" s="19"/>
      <c r="AB611" s="19"/>
      <c r="AC611" s="19"/>
      <c r="AD611" s="19"/>
      <c r="AE611" s="19"/>
      <c r="AF611" s="40"/>
      <c r="AG611" s="41"/>
      <c r="AH611" s="41"/>
      <c r="AI611" s="41"/>
      <c r="AJ611" s="19"/>
      <c r="AK611" s="19"/>
      <c r="AL611" s="19"/>
      <c r="AM611" s="19"/>
      <c r="AN611" s="19"/>
      <c r="AO611" s="19"/>
      <c r="AP611" s="19"/>
      <c r="AQ611" s="19"/>
      <c r="AR611" s="40"/>
      <c r="AS611" s="19"/>
      <c r="AT611" s="19"/>
      <c r="AU611" s="19"/>
      <c r="AV611" s="19"/>
      <c r="AW611" s="19"/>
      <c r="AX611" s="19"/>
      <c r="AY611" s="19"/>
      <c r="AZ611" s="19"/>
      <c r="BA611" s="40"/>
      <c r="BB611" s="19"/>
      <c r="BC611" s="19"/>
      <c r="BD611" s="19"/>
      <c r="BE611" s="19"/>
      <c r="BF611" s="19"/>
      <c r="BG611" s="19"/>
      <c r="BH611" s="19"/>
      <c r="BI611" s="19"/>
      <c r="BJ611" s="40"/>
      <c r="BK611" s="19"/>
      <c r="BL611" s="19"/>
      <c r="BM611" s="19"/>
      <c r="BN611" s="19"/>
      <c r="BO611" s="19"/>
      <c r="BP611" s="19"/>
      <c r="BQ611" s="19"/>
      <c r="BR611" s="19"/>
      <c r="BS611" s="40"/>
      <c r="BT611" s="19"/>
      <c r="BU611" s="19"/>
      <c r="BV611" s="19"/>
      <c r="BW611" s="19"/>
      <c r="BX611" s="19"/>
      <c r="BY611" s="19"/>
      <c r="BZ611" s="19"/>
      <c r="CA611" s="19"/>
      <c r="CB611" s="40"/>
      <c r="CC611" s="19"/>
      <c r="CD611" s="19"/>
      <c r="CE611" s="19"/>
      <c r="CF611" s="19"/>
      <c r="CG611" s="19"/>
      <c r="CH611" s="19"/>
      <c r="CI611" s="19"/>
      <c r="CJ611" s="19"/>
      <c r="CK611" s="40"/>
      <c r="CL611" s="19"/>
      <c r="CM611" s="19"/>
      <c r="CN611" s="19"/>
      <c r="CO611" s="19"/>
      <c r="CP611" s="19"/>
      <c r="CQ611" s="19"/>
      <c r="CR611" s="19"/>
      <c r="CS611" s="19"/>
      <c r="CT611" s="40"/>
      <c r="CU611" s="19"/>
      <c r="CV611" s="19"/>
      <c r="CW611" s="19"/>
      <c r="CX611" s="19"/>
      <c r="CY611" s="19"/>
      <c r="CZ611" s="19"/>
      <c r="DA611" s="19"/>
      <c r="DB611" s="19"/>
      <c r="DC611" s="19"/>
      <c r="DD611" s="40"/>
      <c r="DE611" s="19"/>
      <c r="DF611" s="19"/>
      <c r="DG611" s="19"/>
      <c r="DH611" s="19"/>
      <c r="DI611" s="19"/>
      <c r="DJ611" s="19"/>
      <c r="DK611" s="19"/>
      <c r="DL611" s="19"/>
      <c r="DM611" s="40"/>
      <c r="DN611" s="19"/>
      <c r="DO611" s="19"/>
      <c r="DP611" s="19"/>
      <c r="DQ611" s="19"/>
      <c r="DR611" s="19"/>
      <c r="DS611" s="19"/>
      <c r="DT611" s="19"/>
      <c r="DU611" s="19"/>
      <c r="DV611" s="40"/>
      <c r="DW611" s="74">
        <f ca="1" t="shared" si="391"/>
        <v>0.27</v>
      </c>
      <c r="DX611" s="44">
        <f t="shared" si="392"/>
        <v>0</v>
      </c>
      <c r="DY611" s="44">
        <f ca="1" t="shared" si="393"/>
        <v>0.27</v>
      </c>
      <c r="DZ611" s="19">
        <f t="shared" si="394"/>
        <v>0</v>
      </c>
      <c r="EA611" s="19">
        <f t="shared" si="395"/>
        <v>0</v>
      </c>
      <c r="EB611" s="45">
        <f t="shared" si="396"/>
        <v>0</v>
      </c>
      <c r="EC611" s="46">
        <f t="shared" si="397"/>
        <v>0</v>
      </c>
      <c r="ED611" s="19">
        <f t="shared" si="398"/>
        <v>0</v>
      </c>
      <c r="EE611" s="19">
        <f t="shared" si="399"/>
        <v>0</v>
      </c>
      <c r="EF611" s="19">
        <f t="shared" si="400"/>
        <v>0</v>
      </c>
      <c r="EG611" s="19">
        <f t="shared" si="401"/>
        <v>0</v>
      </c>
    </row>
    <row r="612" customFormat="1" customHeight="1" spans="1:137">
      <c r="A612" s="32">
        <f t="shared" si="403"/>
        <v>610</v>
      </c>
      <c r="B612" s="31" t="s">
        <v>948</v>
      </c>
      <c r="C612" s="32" t="s">
        <v>945</v>
      </c>
      <c r="D612" s="33" t="s">
        <v>946</v>
      </c>
      <c r="E612" s="33" t="s">
        <v>54</v>
      </c>
      <c r="F612" s="33" t="s">
        <v>315</v>
      </c>
      <c r="G612" s="68">
        <v>46007</v>
      </c>
      <c r="H612" s="68">
        <v>46007</v>
      </c>
      <c r="I612" s="68">
        <v>46007</v>
      </c>
      <c r="J612" s="19"/>
      <c r="K612" s="19"/>
      <c r="L612" s="19"/>
      <c r="M612" s="73"/>
      <c r="N612" s="19"/>
      <c r="O612" s="38"/>
      <c r="P612" s="39"/>
      <c r="Q612" s="19"/>
      <c r="R612" s="19"/>
      <c r="S612" s="19"/>
      <c r="T612" s="19"/>
      <c r="U612" s="19"/>
      <c r="V612" s="19"/>
      <c r="W612" s="40"/>
      <c r="X612" s="19"/>
      <c r="Y612" s="39"/>
      <c r="Z612" s="19"/>
      <c r="AA612" s="19"/>
      <c r="AB612" s="19"/>
      <c r="AC612" s="19"/>
      <c r="AD612" s="19"/>
      <c r="AE612" s="19"/>
      <c r="AF612" s="40"/>
      <c r="AG612" s="41"/>
      <c r="AH612" s="41"/>
      <c r="AI612" s="41"/>
      <c r="AJ612" s="19"/>
      <c r="AK612" s="19"/>
      <c r="AL612" s="19"/>
      <c r="AM612" s="19"/>
      <c r="AN612" s="19"/>
      <c r="AO612" s="19"/>
      <c r="AP612" s="19"/>
      <c r="AQ612" s="19"/>
      <c r="AR612" s="40"/>
      <c r="AS612" s="19"/>
      <c r="AT612" s="19"/>
      <c r="AU612" s="19"/>
      <c r="AV612" s="19"/>
      <c r="AW612" s="19"/>
      <c r="AX612" s="19"/>
      <c r="AY612" s="19"/>
      <c r="AZ612" s="19"/>
      <c r="BA612" s="40"/>
      <c r="BB612" s="19"/>
      <c r="BC612" s="19"/>
      <c r="BD612" s="19"/>
      <c r="BE612" s="19"/>
      <c r="BF612" s="19"/>
      <c r="BG612" s="19"/>
      <c r="BH612" s="19"/>
      <c r="BI612" s="19"/>
      <c r="BJ612" s="40"/>
      <c r="BK612" s="19"/>
      <c r="BL612" s="19"/>
      <c r="BM612" s="19"/>
      <c r="BN612" s="19"/>
      <c r="BO612" s="19"/>
      <c r="BP612" s="19"/>
      <c r="BQ612" s="19"/>
      <c r="BR612" s="19"/>
      <c r="BS612" s="40"/>
      <c r="BT612" s="19"/>
      <c r="BU612" s="19"/>
      <c r="BV612" s="19"/>
      <c r="BW612" s="19"/>
      <c r="BX612" s="19"/>
      <c r="BY612" s="19"/>
      <c r="BZ612" s="19"/>
      <c r="CA612" s="19"/>
      <c r="CB612" s="40"/>
      <c r="CC612" s="19"/>
      <c r="CD612" s="19"/>
      <c r="CE612" s="19"/>
      <c r="CF612" s="19"/>
      <c r="CG612" s="19"/>
      <c r="CH612" s="19"/>
      <c r="CI612" s="19"/>
      <c r="CJ612" s="19"/>
      <c r="CK612" s="40"/>
      <c r="CL612" s="19"/>
      <c r="CM612" s="19"/>
      <c r="CN612" s="19"/>
      <c r="CO612" s="19"/>
      <c r="CP612" s="19"/>
      <c r="CQ612" s="19"/>
      <c r="CR612" s="19"/>
      <c r="CS612" s="19"/>
      <c r="CT612" s="40"/>
      <c r="CU612" s="19"/>
      <c r="CV612" s="19"/>
      <c r="CW612" s="19"/>
      <c r="CX612" s="19"/>
      <c r="CY612" s="19"/>
      <c r="CZ612" s="19"/>
      <c r="DA612" s="19"/>
      <c r="DB612" s="19"/>
      <c r="DC612" s="19"/>
      <c r="DD612" s="40"/>
      <c r="DE612" s="19"/>
      <c r="DF612" s="19"/>
      <c r="DG612" s="19"/>
      <c r="DH612" s="19"/>
      <c r="DI612" s="19"/>
      <c r="DJ612" s="19"/>
      <c r="DK612" s="19"/>
      <c r="DL612" s="19"/>
      <c r="DM612" s="40"/>
      <c r="DN612" s="19"/>
      <c r="DO612" s="19"/>
      <c r="DP612" s="19"/>
      <c r="DQ612" s="19"/>
      <c r="DR612" s="19"/>
      <c r="DS612" s="19"/>
      <c r="DT612" s="19"/>
      <c r="DU612" s="19"/>
      <c r="DV612" s="40"/>
      <c r="DW612" s="74">
        <f ca="1" t="shared" si="391"/>
        <v>0.27</v>
      </c>
      <c r="DX612" s="44">
        <f t="shared" si="392"/>
        <v>0</v>
      </c>
      <c r="DY612" s="44">
        <f ca="1" t="shared" si="393"/>
        <v>0.27</v>
      </c>
      <c r="DZ612" s="19">
        <f t="shared" si="394"/>
        <v>0</v>
      </c>
      <c r="EA612" s="19">
        <f t="shared" si="395"/>
        <v>0</v>
      </c>
      <c r="EB612" s="45">
        <f t="shared" si="396"/>
        <v>0</v>
      </c>
      <c r="EC612" s="46">
        <f t="shared" si="397"/>
        <v>0</v>
      </c>
      <c r="ED612" s="19">
        <f t="shared" si="398"/>
        <v>0</v>
      </c>
      <c r="EE612" s="19">
        <f t="shared" si="399"/>
        <v>0</v>
      </c>
      <c r="EF612" s="19">
        <f t="shared" si="400"/>
        <v>0</v>
      </c>
      <c r="EG612" s="19">
        <f t="shared" si="401"/>
        <v>0</v>
      </c>
    </row>
    <row r="613" customFormat="1" customHeight="1" spans="1:137">
      <c r="A613" s="32">
        <f t="shared" si="403"/>
        <v>611</v>
      </c>
      <c r="B613" s="31" t="s">
        <v>949</v>
      </c>
      <c r="C613" s="32" t="s">
        <v>286</v>
      </c>
      <c r="D613" s="33" t="s">
        <v>79</v>
      </c>
      <c r="E613" s="33" t="s">
        <v>542</v>
      </c>
      <c r="F613" s="33" t="s">
        <v>546</v>
      </c>
      <c r="G613" s="68">
        <v>46008</v>
      </c>
      <c r="H613" s="68">
        <v>46008</v>
      </c>
      <c r="I613" s="68">
        <v>46008</v>
      </c>
      <c r="J613" s="19"/>
      <c r="K613" s="19"/>
      <c r="L613" s="19"/>
      <c r="M613" s="73"/>
      <c r="N613" s="19"/>
      <c r="O613" s="38"/>
      <c r="P613" s="39"/>
      <c r="Q613" s="19"/>
      <c r="R613" s="19"/>
      <c r="S613" s="19"/>
      <c r="T613" s="19"/>
      <c r="U613" s="19"/>
      <c r="V613" s="19"/>
      <c r="W613" s="40"/>
      <c r="X613" s="19"/>
      <c r="Y613" s="39"/>
      <c r="Z613" s="19"/>
      <c r="AA613" s="19"/>
      <c r="AB613" s="19"/>
      <c r="AC613" s="19"/>
      <c r="AD613" s="19"/>
      <c r="AE613" s="19"/>
      <c r="AF613" s="40"/>
      <c r="AG613" s="41"/>
      <c r="AH613" s="41"/>
      <c r="AI613" s="41"/>
      <c r="AJ613" s="19"/>
      <c r="AK613" s="19"/>
      <c r="AL613" s="19"/>
      <c r="AM613" s="19"/>
      <c r="AN613" s="19"/>
      <c r="AO613" s="19"/>
      <c r="AP613" s="19"/>
      <c r="AQ613" s="19"/>
      <c r="AR613" s="40"/>
      <c r="AS613" s="19"/>
      <c r="AT613" s="19"/>
      <c r="AU613" s="19"/>
      <c r="AV613" s="19"/>
      <c r="AW613" s="19"/>
      <c r="AX613" s="19"/>
      <c r="AY613" s="19"/>
      <c r="AZ613" s="19"/>
      <c r="BA613" s="40"/>
      <c r="BB613" s="19"/>
      <c r="BC613" s="19"/>
      <c r="BD613" s="19"/>
      <c r="BE613" s="19"/>
      <c r="BF613" s="19"/>
      <c r="BG613" s="19"/>
      <c r="BH613" s="19"/>
      <c r="BI613" s="19"/>
      <c r="BJ613" s="40"/>
      <c r="BK613" s="19"/>
      <c r="BL613" s="19"/>
      <c r="BM613" s="19"/>
      <c r="BN613" s="19"/>
      <c r="BO613" s="19"/>
      <c r="BP613" s="19"/>
      <c r="BQ613" s="19"/>
      <c r="BR613" s="19"/>
      <c r="BS613" s="40"/>
      <c r="BT613" s="19"/>
      <c r="BU613" s="19"/>
      <c r="BV613" s="19"/>
      <c r="BW613" s="19"/>
      <c r="BX613" s="19"/>
      <c r="BY613" s="19"/>
      <c r="BZ613" s="19"/>
      <c r="CA613" s="19"/>
      <c r="CB613" s="40"/>
      <c r="CC613" s="19"/>
      <c r="CD613" s="19"/>
      <c r="CE613" s="19"/>
      <c r="CF613" s="19"/>
      <c r="CG613" s="19"/>
      <c r="CH613" s="19"/>
      <c r="CI613" s="19"/>
      <c r="CJ613" s="19"/>
      <c r="CK613" s="40"/>
      <c r="CL613" s="19"/>
      <c r="CM613" s="19"/>
      <c r="CN613" s="19"/>
      <c r="CO613" s="19"/>
      <c r="CP613" s="19"/>
      <c r="CQ613" s="19"/>
      <c r="CR613" s="19"/>
      <c r="CS613" s="19"/>
      <c r="CT613" s="40"/>
      <c r="CU613" s="19"/>
      <c r="CV613" s="19"/>
      <c r="CW613" s="19"/>
      <c r="CX613" s="19"/>
      <c r="CY613" s="19"/>
      <c r="CZ613" s="19"/>
      <c r="DA613" s="19"/>
      <c r="DB613" s="19"/>
      <c r="DC613" s="19"/>
      <c r="DD613" s="40"/>
      <c r="DE613" s="19"/>
      <c r="DF613" s="19"/>
      <c r="DG613" s="19"/>
      <c r="DH613" s="19"/>
      <c r="DI613" s="19"/>
      <c r="DJ613" s="19"/>
      <c r="DK613" s="19"/>
      <c r="DL613" s="19"/>
      <c r="DM613" s="40"/>
      <c r="DN613" s="19"/>
      <c r="DO613" s="19"/>
      <c r="DP613" s="19"/>
      <c r="DQ613" s="19"/>
      <c r="DR613" s="19"/>
      <c r="DS613" s="19"/>
      <c r="DT613" s="19"/>
      <c r="DU613" s="19"/>
      <c r="DV613" s="40"/>
      <c r="DW613" s="74">
        <f ca="1" t="shared" si="391"/>
        <v>0.26</v>
      </c>
      <c r="DX613" s="44">
        <f t="shared" si="392"/>
        <v>0</v>
      </c>
      <c r="DY613" s="44">
        <f ca="1" t="shared" si="393"/>
        <v>0.26</v>
      </c>
      <c r="DZ613" s="19">
        <f t="shared" si="394"/>
        <v>0</v>
      </c>
      <c r="EA613" s="19">
        <f t="shared" si="395"/>
        <v>0</v>
      </c>
      <c r="EB613" s="45">
        <f t="shared" si="396"/>
        <v>0</v>
      </c>
      <c r="EC613" s="46">
        <f t="shared" si="397"/>
        <v>0</v>
      </c>
      <c r="ED613" s="19">
        <f t="shared" si="398"/>
        <v>0</v>
      </c>
      <c r="EE613" s="19">
        <f t="shared" si="399"/>
        <v>0</v>
      </c>
      <c r="EF613" s="19">
        <f t="shared" si="400"/>
        <v>0</v>
      </c>
      <c r="EG613" s="19">
        <f t="shared" si="401"/>
        <v>0</v>
      </c>
    </row>
    <row r="614" customFormat="1" customHeight="1" spans="1:137">
      <c r="A614" s="32">
        <f t="shared" si="403"/>
        <v>612</v>
      </c>
      <c r="B614" s="31" t="s">
        <v>950</v>
      </c>
      <c r="C614" s="32" t="s">
        <v>286</v>
      </c>
      <c r="D614" s="33" t="s">
        <v>79</v>
      </c>
      <c r="E614" s="33" t="s">
        <v>542</v>
      </c>
      <c r="F614" s="33" t="s">
        <v>546</v>
      </c>
      <c r="G614" s="68">
        <v>46013</v>
      </c>
      <c r="H614" s="68">
        <v>46013</v>
      </c>
      <c r="I614" s="68">
        <v>46013</v>
      </c>
      <c r="J614" s="19"/>
      <c r="K614" s="19"/>
      <c r="L614" s="19"/>
      <c r="M614" s="73"/>
      <c r="N614" s="19"/>
      <c r="O614" s="38"/>
      <c r="P614" s="39"/>
      <c r="Q614" s="19"/>
      <c r="R614" s="19"/>
      <c r="S614" s="19"/>
      <c r="T614" s="19"/>
      <c r="U614" s="19"/>
      <c r="V614" s="19"/>
      <c r="W614" s="40"/>
      <c r="X614" s="19"/>
      <c r="Y614" s="39"/>
      <c r="Z614" s="19"/>
      <c r="AA614" s="19"/>
      <c r="AB614" s="19"/>
      <c r="AC614" s="19"/>
      <c r="AD614" s="19"/>
      <c r="AE614" s="19"/>
      <c r="AF614" s="40"/>
      <c r="AG614" s="41"/>
      <c r="AH614" s="41"/>
      <c r="AI614" s="41"/>
      <c r="AJ614" s="19"/>
      <c r="AK614" s="19"/>
      <c r="AL614" s="19"/>
      <c r="AM614" s="19"/>
      <c r="AN614" s="19"/>
      <c r="AO614" s="19"/>
      <c r="AP614" s="19"/>
      <c r="AQ614" s="19"/>
      <c r="AR614" s="40"/>
      <c r="AS614" s="19"/>
      <c r="AT614" s="19"/>
      <c r="AU614" s="19"/>
      <c r="AV614" s="19"/>
      <c r="AW614" s="19"/>
      <c r="AX614" s="19"/>
      <c r="AY614" s="19"/>
      <c r="AZ614" s="19"/>
      <c r="BA614" s="40"/>
      <c r="BB614" s="19"/>
      <c r="BC614" s="19"/>
      <c r="BD614" s="19"/>
      <c r="BE614" s="19"/>
      <c r="BF614" s="19"/>
      <c r="BG614" s="19"/>
      <c r="BH614" s="19"/>
      <c r="BI614" s="19"/>
      <c r="BJ614" s="40"/>
      <c r="BK614" s="19"/>
      <c r="BL614" s="19"/>
      <c r="BM614" s="19"/>
      <c r="BN614" s="19"/>
      <c r="BO614" s="19"/>
      <c r="BP614" s="19"/>
      <c r="BQ614" s="19"/>
      <c r="BR614" s="19"/>
      <c r="BS614" s="40"/>
      <c r="BT614" s="19"/>
      <c r="BU614" s="19"/>
      <c r="BV614" s="19"/>
      <c r="BW614" s="19"/>
      <c r="BX614" s="19"/>
      <c r="BY614" s="19"/>
      <c r="BZ614" s="19"/>
      <c r="CA614" s="19"/>
      <c r="CB614" s="40"/>
      <c r="CC614" s="19"/>
      <c r="CD614" s="19"/>
      <c r="CE614" s="19"/>
      <c r="CF614" s="19"/>
      <c r="CG614" s="19"/>
      <c r="CH614" s="19"/>
      <c r="CI614" s="19"/>
      <c r="CJ614" s="19"/>
      <c r="CK614" s="40"/>
      <c r="CL614" s="19"/>
      <c r="CM614" s="19"/>
      <c r="CN614" s="19"/>
      <c r="CO614" s="19"/>
      <c r="CP614" s="19"/>
      <c r="CQ614" s="19"/>
      <c r="CR614" s="19"/>
      <c r="CS614" s="19"/>
      <c r="CT614" s="40"/>
      <c r="CU614" s="19"/>
      <c r="CV614" s="19"/>
      <c r="CW614" s="19"/>
      <c r="CX614" s="19"/>
      <c r="CY614" s="19"/>
      <c r="CZ614" s="19"/>
      <c r="DA614" s="19"/>
      <c r="DB614" s="19"/>
      <c r="DC614" s="19"/>
      <c r="DD614" s="40"/>
      <c r="DE614" s="19"/>
      <c r="DF614" s="19"/>
      <c r="DG614" s="19"/>
      <c r="DH614" s="19"/>
      <c r="DI614" s="19"/>
      <c r="DJ614" s="19"/>
      <c r="DK614" s="19"/>
      <c r="DL614" s="19"/>
      <c r="DM614" s="40"/>
      <c r="DN614" s="19"/>
      <c r="DO614" s="19"/>
      <c r="DP614" s="19"/>
      <c r="DQ614" s="19"/>
      <c r="DR614" s="19"/>
      <c r="DS614" s="19"/>
      <c r="DT614" s="19"/>
      <c r="DU614" s="19"/>
      <c r="DV614" s="40"/>
      <c r="DW614" s="74">
        <f ca="1" t="shared" si="391"/>
        <v>0.19</v>
      </c>
      <c r="DX614" s="44">
        <f t="shared" si="392"/>
        <v>0</v>
      </c>
      <c r="DY614" s="44">
        <f ca="1" t="shared" si="393"/>
        <v>0.19</v>
      </c>
      <c r="DZ614" s="19">
        <f t="shared" si="394"/>
        <v>0</v>
      </c>
      <c r="EA614" s="19">
        <f t="shared" si="395"/>
        <v>0</v>
      </c>
      <c r="EB614" s="45">
        <f t="shared" si="396"/>
        <v>0</v>
      </c>
      <c r="EC614" s="46">
        <f t="shared" si="397"/>
        <v>0</v>
      </c>
      <c r="ED614" s="19">
        <f t="shared" si="398"/>
        <v>0</v>
      </c>
      <c r="EE614" s="19">
        <f t="shared" si="399"/>
        <v>0</v>
      </c>
      <c r="EF614" s="19">
        <f t="shared" si="400"/>
        <v>0</v>
      </c>
      <c r="EG614" s="19">
        <f t="shared" si="401"/>
        <v>0</v>
      </c>
    </row>
    <row r="615" customFormat="1" hidden="1" customHeight="1" spans="1:137">
      <c r="A615" s="32">
        <f t="shared" si="403"/>
        <v>613</v>
      </c>
      <c r="B615" s="31" t="s">
        <v>951</v>
      </c>
      <c r="C615" s="32" t="s">
        <v>52</v>
      </c>
      <c r="D615" s="33" t="s">
        <v>149</v>
      </c>
      <c r="E615" s="33" t="s">
        <v>150</v>
      </c>
      <c r="F615" s="33" t="s">
        <v>121</v>
      </c>
      <c r="G615" s="68">
        <v>46015</v>
      </c>
      <c r="H615" s="68">
        <v>46015</v>
      </c>
      <c r="I615" s="68">
        <v>46015</v>
      </c>
      <c r="J615" s="19"/>
      <c r="K615" s="19"/>
      <c r="L615" s="19"/>
      <c r="M615" s="73"/>
      <c r="N615" s="19"/>
      <c r="O615" s="38"/>
      <c r="P615" s="39"/>
      <c r="Q615" s="19"/>
      <c r="R615" s="19"/>
      <c r="S615" s="19"/>
      <c r="T615" s="19"/>
      <c r="U615" s="19"/>
      <c r="V615" s="19"/>
      <c r="W615" s="40"/>
      <c r="X615" s="19"/>
      <c r="Y615" s="39"/>
      <c r="Z615" s="19"/>
      <c r="AA615" s="19"/>
      <c r="AB615" s="19"/>
      <c r="AC615" s="19"/>
      <c r="AD615" s="19"/>
      <c r="AE615" s="19"/>
      <c r="AF615" s="40"/>
      <c r="AG615" s="41"/>
      <c r="AH615" s="41"/>
      <c r="AI615" s="41"/>
      <c r="AJ615" s="19"/>
      <c r="AK615" s="19"/>
      <c r="AL615" s="19"/>
      <c r="AM615" s="19"/>
      <c r="AN615" s="19"/>
      <c r="AO615" s="19"/>
      <c r="AP615" s="19"/>
      <c r="AQ615" s="19"/>
      <c r="AR615" s="40"/>
      <c r="AS615" s="19"/>
      <c r="AT615" s="19"/>
      <c r="AU615" s="19"/>
      <c r="AV615" s="19"/>
      <c r="AW615" s="19"/>
      <c r="AX615" s="19"/>
      <c r="AY615" s="19"/>
      <c r="AZ615" s="19"/>
      <c r="BA615" s="40"/>
      <c r="BB615" s="19"/>
      <c r="BC615" s="19"/>
      <c r="BD615" s="19"/>
      <c r="BE615" s="19"/>
      <c r="BF615" s="19"/>
      <c r="BG615" s="19"/>
      <c r="BH615" s="19"/>
      <c r="BI615" s="19"/>
      <c r="BJ615" s="40"/>
      <c r="BK615" s="19"/>
      <c r="BL615" s="19"/>
      <c r="BM615" s="19"/>
      <c r="BN615" s="19"/>
      <c r="BO615" s="19"/>
      <c r="BP615" s="19"/>
      <c r="BQ615" s="19"/>
      <c r="BR615" s="19"/>
      <c r="BS615" s="40"/>
      <c r="BT615" s="19"/>
      <c r="BU615" s="19"/>
      <c r="BV615" s="19"/>
      <c r="BW615" s="19"/>
      <c r="BX615" s="19"/>
      <c r="BY615" s="19"/>
      <c r="BZ615" s="19"/>
      <c r="CA615" s="19"/>
      <c r="CB615" s="40"/>
      <c r="CC615" s="19"/>
      <c r="CD615" s="19"/>
      <c r="CE615" s="19"/>
      <c r="CF615" s="19"/>
      <c r="CG615" s="19"/>
      <c r="CH615" s="19"/>
      <c r="CI615" s="19"/>
      <c r="CJ615" s="19"/>
      <c r="CK615" s="40"/>
      <c r="CL615" s="19"/>
      <c r="CM615" s="19"/>
      <c r="CN615" s="19"/>
      <c r="CO615" s="19"/>
      <c r="CP615" s="19"/>
      <c r="CQ615" s="19"/>
      <c r="CR615" s="19"/>
      <c r="CS615" s="19"/>
      <c r="CT615" s="40"/>
      <c r="CU615" s="19"/>
      <c r="CV615" s="19"/>
      <c r="CW615" s="19"/>
      <c r="CX615" s="19"/>
      <c r="CY615" s="19"/>
      <c r="CZ615" s="19"/>
      <c r="DA615" s="19"/>
      <c r="DB615" s="19"/>
      <c r="DC615" s="19"/>
      <c r="DD615" s="40"/>
      <c r="DE615" s="19"/>
      <c r="DF615" s="19"/>
      <c r="DG615" s="19"/>
      <c r="DH615" s="19"/>
      <c r="DI615" s="19"/>
      <c r="DJ615" s="19"/>
      <c r="DK615" s="19"/>
      <c r="DL615" s="19"/>
      <c r="DM615" s="40"/>
      <c r="DN615" s="19"/>
      <c r="DO615" s="19"/>
      <c r="DP615" s="19"/>
      <c r="DQ615" s="19"/>
      <c r="DR615" s="19"/>
      <c r="DS615" s="19"/>
      <c r="DT615" s="19"/>
      <c r="DU615" s="19"/>
      <c r="DV615" s="40"/>
      <c r="DW615" s="74">
        <f ca="1" t="shared" si="391"/>
        <v>0.16</v>
      </c>
      <c r="DX615" s="44">
        <f t="shared" si="392"/>
        <v>0</v>
      </c>
      <c r="DY615" s="44">
        <f ca="1" t="shared" si="393"/>
        <v>0.16</v>
      </c>
      <c r="DZ615" s="19">
        <f t="shared" si="394"/>
        <v>0</v>
      </c>
      <c r="EA615" s="19">
        <f t="shared" si="395"/>
        <v>0</v>
      </c>
      <c r="EB615" s="45">
        <f t="shared" si="396"/>
        <v>0</v>
      </c>
      <c r="EC615" s="46">
        <f t="shared" si="397"/>
        <v>0</v>
      </c>
      <c r="ED615" s="19">
        <f t="shared" si="398"/>
        <v>0</v>
      </c>
      <c r="EE615" s="19">
        <f t="shared" si="399"/>
        <v>0</v>
      </c>
      <c r="EF615" s="19">
        <f t="shared" si="400"/>
        <v>0</v>
      </c>
      <c r="EG615" s="19">
        <f t="shared" si="401"/>
        <v>0</v>
      </c>
    </row>
  </sheetData>
  <autoFilter xmlns:etc="http://www.wps.cn/officeDocument/2017/etCustomData" ref="A2:EG615" etc:filterBottomFollowUsedRange="0">
    <filterColumn colId="2">
      <filters>
        <filter val="长泰"/>
        <filter val="石家庄"/>
        <filter val="厦门"/>
        <filter val="龙岩"/>
        <filter val="南昌"/>
        <filter val="广州"/>
      </filters>
    </filterColumn>
    <extLst/>
  </autoFilter>
  <mergeCells count="30">
    <mergeCell ref="K1:M1"/>
    <mergeCell ref="O1:W1"/>
    <mergeCell ref="X1:AF1"/>
    <mergeCell ref="AJ1:AR1"/>
    <mergeCell ref="AS1:BA1"/>
    <mergeCell ref="BB1:BJ1"/>
    <mergeCell ref="BK1:BS1"/>
    <mergeCell ref="BT1:CB1"/>
    <mergeCell ref="CC1:CK1"/>
    <mergeCell ref="CL1:CT1"/>
    <mergeCell ref="CV1:DD1"/>
    <mergeCell ref="DE1:DM1"/>
    <mergeCell ref="DN1:DV1"/>
    <mergeCell ref="DW1:DY1"/>
    <mergeCell ref="DZ1:EC1"/>
    <mergeCell ref="ED1:EG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N1:N2"/>
    <mergeCell ref="AG1:AG2"/>
    <mergeCell ref="AH1:AH2"/>
    <mergeCell ref="AI1:AI2"/>
  </mergeCells>
  <conditionalFormatting sqref="A3">
    <cfRule type="duplicateValues" dxfId="0" priority="4986"/>
  </conditionalFormatting>
  <conditionalFormatting sqref="A4">
    <cfRule type="duplicateValues" dxfId="0" priority="1216"/>
  </conditionalFormatting>
  <conditionalFormatting sqref="A5">
    <cfRule type="duplicateValues" dxfId="0" priority="1215"/>
  </conditionalFormatting>
  <conditionalFormatting sqref="A6">
    <cfRule type="duplicateValues" dxfId="0" priority="1214"/>
  </conditionalFormatting>
  <conditionalFormatting sqref="A7">
    <cfRule type="duplicateValues" dxfId="0" priority="1213"/>
  </conditionalFormatting>
  <conditionalFormatting sqref="A8">
    <cfRule type="duplicateValues" dxfId="0" priority="1212"/>
  </conditionalFormatting>
  <conditionalFormatting sqref="A9">
    <cfRule type="duplicateValues" dxfId="0" priority="1211"/>
  </conditionalFormatting>
  <conditionalFormatting sqref="A10">
    <cfRule type="duplicateValues" dxfId="0" priority="1210"/>
  </conditionalFormatting>
  <conditionalFormatting sqref="A11">
    <cfRule type="duplicateValues" dxfId="0" priority="1209"/>
  </conditionalFormatting>
  <conditionalFormatting sqref="A12">
    <cfRule type="duplicateValues" dxfId="0" priority="1208"/>
  </conditionalFormatting>
  <conditionalFormatting sqref="A13">
    <cfRule type="duplicateValues" dxfId="0" priority="1207"/>
  </conditionalFormatting>
  <conditionalFormatting sqref="A14">
    <cfRule type="duplicateValues" dxfId="0" priority="1206"/>
  </conditionalFormatting>
  <conditionalFormatting sqref="A15">
    <cfRule type="duplicateValues" dxfId="0" priority="1205"/>
  </conditionalFormatting>
  <conditionalFormatting sqref="A16">
    <cfRule type="duplicateValues" dxfId="0" priority="1204"/>
  </conditionalFormatting>
  <conditionalFormatting sqref="A17">
    <cfRule type="duplicateValues" dxfId="0" priority="1203"/>
  </conditionalFormatting>
  <conditionalFormatting sqref="A18">
    <cfRule type="duplicateValues" dxfId="0" priority="1202"/>
  </conditionalFormatting>
  <conditionalFormatting sqref="A19">
    <cfRule type="duplicateValues" dxfId="0" priority="1201"/>
  </conditionalFormatting>
  <conditionalFormatting sqref="A20">
    <cfRule type="duplicateValues" dxfId="0" priority="1200"/>
  </conditionalFormatting>
  <conditionalFormatting sqref="A21">
    <cfRule type="duplicateValues" dxfId="0" priority="1199"/>
  </conditionalFormatting>
  <conditionalFormatting sqref="A22">
    <cfRule type="duplicateValues" dxfId="0" priority="1198"/>
  </conditionalFormatting>
  <conditionalFormatting sqref="A23">
    <cfRule type="duplicateValues" dxfId="0" priority="1197"/>
  </conditionalFormatting>
  <conditionalFormatting sqref="A24">
    <cfRule type="duplicateValues" dxfId="0" priority="1196"/>
  </conditionalFormatting>
  <conditionalFormatting sqref="A25">
    <cfRule type="duplicateValues" dxfId="0" priority="1195"/>
  </conditionalFormatting>
  <conditionalFormatting sqref="A26">
    <cfRule type="duplicateValues" dxfId="0" priority="1194"/>
  </conditionalFormatting>
  <conditionalFormatting sqref="A27">
    <cfRule type="duplicateValues" dxfId="0" priority="1193"/>
  </conditionalFormatting>
  <conditionalFormatting sqref="A28">
    <cfRule type="duplicateValues" dxfId="0" priority="1192"/>
  </conditionalFormatting>
  <conditionalFormatting sqref="A29">
    <cfRule type="duplicateValues" dxfId="0" priority="1191"/>
  </conditionalFormatting>
  <conditionalFormatting sqref="A30">
    <cfRule type="duplicateValues" dxfId="0" priority="1190"/>
  </conditionalFormatting>
  <conditionalFormatting sqref="A31">
    <cfRule type="duplicateValues" dxfId="0" priority="1189"/>
  </conditionalFormatting>
  <conditionalFormatting sqref="A32">
    <cfRule type="duplicateValues" dxfId="0" priority="1188"/>
  </conditionalFormatting>
  <conditionalFormatting sqref="A33">
    <cfRule type="duplicateValues" dxfId="0" priority="1187"/>
  </conditionalFormatting>
  <conditionalFormatting sqref="A34">
    <cfRule type="duplicateValues" dxfId="0" priority="1186"/>
  </conditionalFormatting>
  <conditionalFormatting sqref="A35">
    <cfRule type="duplicateValues" dxfId="0" priority="1185"/>
  </conditionalFormatting>
  <conditionalFormatting sqref="A36">
    <cfRule type="duplicateValues" dxfId="0" priority="1184"/>
  </conditionalFormatting>
  <conditionalFormatting sqref="A37">
    <cfRule type="duplicateValues" dxfId="0" priority="1183"/>
  </conditionalFormatting>
  <conditionalFormatting sqref="A38">
    <cfRule type="duplicateValues" dxfId="0" priority="1182"/>
  </conditionalFormatting>
  <conditionalFormatting sqref="A39">
    <cfRule type="duplicateValues" dxfId="0" priority="1181"/>
  </conditionalFormatting>
  <conditionalFormatting sqref="A40">
    <cfRule type="duplicateValues" dxfId="0" priority="1180"/>
  </conditionalFormatting>
  <conditionalFormatting sqref="A41">
    <cfRule type="duplicateValues" dxfId="0" priority="1179"/>
  </conditionalFormatting>
  <conditionalFormatting sqref="A42">
    <cfRule type="duplicateValues" dxfId="0" priority="1178"/>
  </conditionalFormatting>
  <conditionalFormatting sqref="A43">
    <cfRule type="duplicateValues" dxfId="0" priority="1177"/>
  </conditionalFormatting>
  <conditionalFormatting sqref="A44">
    <cfRule type="duplicateValues" dxfId="0" priority="1176"/>
  </conditionalFormatting>
  <conditionalFormatting sqref="A45">
    <cfRule type="duplicateValues" dxfId="0" priority="1175"/>
  </conditionalFormatting>
  <conditionalFormatting sqref="A46">
    <cfRule type="duplicateValues" dxfId="0" priority="1174"/>
  </conditionalFormatting>
  <conditionalFormatting sqref="A47">
    <cfRule type="duplicateValues" dxfId="0" priority="1173"/>
  </conditionalFormatting>
  <conditionalFormatting sqref="A48">
    <cfRule type="duplicateValues" dxfId="0" priority="1172"/>
  </conditionalFormatting>
  <conditionalFormatting sqref="A49">
    <cfRule type="duplicateValues" dxfId="0" priority="1171"/>
  </conditionalFormatting>
  <conditionalFormatting sqref="A50">
    <cfRule type="duplicateValues" dxfId="0" priority="1170"/>
  </conditionalFormatting>
  <conditionalFormatting sqref="A51">
    <cfRule type="duplicateValues" dxfId="0" priority="1169"/>
  </conditionalFormatting>
  <conditionalFormatting sqref="A52">
    <cfRule type="duplicateValues" dxfId="0" priority="1168"/>
  </conditionalFormatting>
  <conditionalFormatting sqref="A53">
    <cfRule type="duplicateValues" dxfId="0" priority="1167"/>
  </conditionalFormatting>
  <conditionalFormatting sqref="A54">
    <cfRule type="duplicateValues" dxfId="0" priority="1166"/>
  </conditionalFormatting>
  <conditionalFormatting sqref="A55">
    <cfRule type="duplicateValues" dxfId="0" priority="1165"/>
  </conditionalFormatting>
  <conditionalFormatting sqref="A56">
    <cfRule type="duplicateValues" dxfId="0" priority="1164"/>
  </conditionalFormatting>
  <conditionalFormatting sqref="A57">
    <cfRule type="duplicateValues" dxfId="0" priority="1163"/>
  </conditionalFormatting>
  <conditionalFormatting sqref="A58">
    <cfRule type="duplicateValues" dxfId="0" priority="1162"/>
  </conditionalFormatting>
  <conditionalFormatting sqref="A59">
    <cfRule type="duplicateValues" dxfId="0" priority="1161"/>
  </conditionalFormatting>
  <conditionalFormatting sqref="A60">
    <cfRule type="duplicateValues" dxfId="0" priority="1159"/>
  </conditionalFormatting>
  <conditionalFormatting sqref="A61">
    <cfRule type="duplicateValues" dxfId="0" priority="1158"/>
  </conditionalFormatting>
  <conditionalFormatting sqref="A62">
    <cfRule type="duplicateValues" dxfId="0" priority="1157"/>
  </conditionalFormatting>
  <conditionalFormatting sqref="A63">
    <cfRule type="duplicateValues" dxfId="0" priority="1156"/>
  </conditionalFormatting>
  <conditionalFormatting sqref="A64">
    <cfRule type="duplicateValues" dxfId="0" priority="1155"/>
  </conditionalFormatting>
  <conditionalFormatting sqref="A65">
    <cfRule type="duplicateValues" dxfId="0" priority="1154"/>
  </conditionalFormatting>
  <conditionalFormatting sqref="A66">
    <cfRule type="duplicateValues" dxfId="0" priority="1153"/>
  </conditionalFormatting>
  <conditionalFormatting sqref="A67">
    <cfRule type="duplicateValues" dxfId="0" priority="1152"/>
  </conditionalFormatting>
  <conditionalFormatting sqref="A68">
    <cfRule type="duplicateValues" dxfId="0" priority="1151"/>
  </conditionalFormatting>
  <conditionalFormatting sqref="A69">
    <cfRule type="duplicateValues" dxfId="0" priority="1150"/>
  </conditionalFormatting>
  <conditionalFormatting sqref="A70">
    <cfRule type="duplicateValues" dxfId="0" priority="1149"/>
  </conditionalFormatting>
  <conditionalFormatting sqref="A71">
    <cfRule type="duplicateValues" dxfId="0" priority="1148"/>
  </conditionalFormatting>
  <conditionalFormatting sqref="A72">
    <cfRule type="duplicateValues" dxfId="0" priority="1147"/>
  </conditionalFormatting>
  <conditionalFormatting sqref="A73">
    <cfRule type="duplicateValues" dxfId="0" priority="1146"/>
  </conditionalFormatting>
  <conditionalFormatting sqref="A74">
    <cfRule type="duplicateValues" dxfId="0" priority="1145"/>
  </conditionalFormatting>
  <conditionalFormatting sqref="A75">
    <cfRule type="duplicateValues" dxfId="0" priority="1144"/>
  </conditionalFormatting>
  <conditionalFormatting sqref="A76">
    <cfRule type="duplicateValues" dxfId="0" priority="1143"/>
  </conditionalFormatting>
  <conditionalFormatting sqref="A77">
    <cfRule type="duplicateValues" dxfId="0" priority="1142"/>
  </conditionalFormatting>
  <conditionalFormatting sqref="A78">
    <cfRule type="duplicateValues" dxfId="0" priority="1141"/>
  </conditionalFormatting>
  <conditionalFormatting sqref="A79">
    <cfRule type="duplicateValues" dxfId="0" priority="1140"/>
  </conditionalFormatting>
  <conditionalFormatting sqref="A80">
    <cfRule type="duplicateValues" dxfId="0" priority="1138"/>
  </conditionalFormatting>
  <conditionalFormatting sqref="A81">
    <cfRule type="duplicateValues" dxfId="0" priority="1137"/>
  </conditionalFormatting>
  <conditionalFormatting sqref="A82">
    <cfRule type="duplicateValues" dxfId="0" priority="1136"/>
  </conditionalFormatting>
  <conditionalFormatting sqref="A83">
    <cfRule type="duplicateValues" dxfId="0" priority="1135"/>
  </conditionalFormatting>
  <conditionalFormatting sqref="A84">
    <cfRule type="duplicateValues" dxfId="0" priority="1134"/>
  </conditionalFormatting>
  <conditionalFormatting sqref="A85">
    <cfRule type="duplicateValues" dxfId="0" priority="1133"/>
  </conditionalFormatting>
  <conditionalFormatting sqref="A86">
    <cfRule type="duplicateValues" dxfId="0" priority="1132"/>
  </conditionalFormatting>
  <conditionalFormatting sqref="A87">
    <cfRule type="duplicateValues" dxfId="0" priority="1131"/>
  </conditionalFormatting>
  <conditionalFormatting sqref="A88">
    <cfRule type="duplicateValues" dxfId="0" priority="1130"/>
  </conditionalFormatting>
  <conditionalFormatting sqref="A89">
    <cfRule type="duplicateValues" dxfId="0" priority="1129"/>
  </conditionalFormatting>
  <conditionalFormatting sqref="A90">
    <cfRule type="duplicateValues" dxfId="0" priority="1128"/>
  </conditionalFormatting>
  <conditionalFormatting sqref="A91">
    <cfRule type="duplicateValues" dxfId="0" priority="1127"/>
  </conditionalFormatting>
  <conditionalFormatting sqref="A92">
    <cfRule type="duplicateValues" dxfId="0" priority="1126"/>
  </conditionalFormatting>
  <conditionalFormatting sqref="A93">
    <cfRule type="duplicateValues" dxfId="0" priority="1125"/>
  </conditionalFormatting>
  <conditionalFormatting sqref="A94">
    <cfRule type="duplicateValues" dxfId="0" priority="1123"/>
  </conditionalFormatting>
  <conditionalFormatting sqref="A95">
    <cfRule type="duplicateValues" dxfId="0" priority="1122"/>
  </conditionalFormatting>
  <conditionalFormatting sqref="A96">
    <cfRule type="duplicateValues" dxfId="0" priority="1121"/>
  </conditionalFormatting>
  <conditionalFormatting sqref="A97">
    <cfRule type="duplicateValues" dxfId="0" priority="1120"/>
  </conditionalFormatting>
  <conditionalFormatting sqref="A98">
    <cfRule type="duplicateValues" dxfId="0" priority="1119"/>
  </conditionalFormatting>
  <conditionalFormatting sqref="A99">
    <cfRule type="duplicateValues" dxfId="0" priority="1118"/>
  </conditionalFormatting>
  <conditionalFormatting sqref="A100">
    <cfRule type="duplicateValues" dxfId="0" priority="1117"/>
  </conditionalFormatting>
  <conditionalFormatting sqref="A101">
    <cfRule type="duplicateValues" dxfId="0" priority="1116"/>
  </conditionalFormatting>
  <conditionalFormatting sqref="A102">
    <cfRule type="duplicateValues" dxfId="0" priority="1115"/>
  </conditionalFormatting>
  <conditionalFormatting sqref="A103">
    <cfRule type="duplicateValues" dxfId="0" priority="1114"/>
  </conditionalFormatting>
  <conditionalFormatting sqref="A104">
    <cfRule type="duplicateValues" dxfId="0" priority="1113"/>
  </conditionalFormatting>
  <conditionalFormatting sqref="A105">
    <cfRule type="duplicateValues" dxfId="0" priority="1112"/>
  </conditionalFormatting>
  <conditionalFormatting sqref="A106">
    <cfRule type="duplicateValues" dxfId="0" priority="1111"/>
  </conditionalFormatting>
  <conditionalFormatting sqref="A107">
    <cfRule type="duplicateValues" dxfId="0" priority="1110"/>
  </conditionalFormatting>
  <conditionalFormatting sqref="A108">
    <cfRule type="duplicateValues" dxfId="0" priority="1109"/>
  </conditionalFormatting>
  <conditionalFormatting sqref="A109">
    <cfRule type="duplicateValues" dxfId="0" priority="1108"/>
  </conditionalFormatting>
  <conditionalFormatting sqref="A110">
    <cfRule type="duplicateValues" dxfId="0" priority="1107"/>
  </conditionalFormatting>
  <conditionalFormatting sqref="A111">
    <cfRule type="duplicateValues" dxfId="0" priority="1106"/>
  </conditionalFormatting>
  <conditionalFormatting sqref="A112">
    <cfRule type="duplicateValues" dxfId="0" priority="1105"/>
  </conditionalFormatting>
  <conditionalFormatting sqref="A113">
    <cfRule type="duplicateValues" dxfId="0" priority="1104"/>
  </conditionalFormatting>
  <conditionalFormatting sqref="A114">
    <cfRule type="duplicateValues" dxfId="0" priority="1103"/>
  </conditionalFormatting>
  <conditionalFormatting sqref="A115">
    <cfRule type="duplicateValues" dxfId="0" priority="1102"/>
  </conditionalFormatting>
  <conditionalFormatting sqref="A116">
    <cfRule type="duplicateValues" dxfId="0" priority="1101"/>
  </conditionalFormatting>
  <conditionalFormatting sqref="A117">
    <cfRule type="duplicateValues" dxfId="0" priority="1100"/>
  </conditionalFormatting>
  <conditionalFormatting sqref="A118">
    <cfRule type="duplicateValues" dxfId="0" priority="1099"/>
  </conditionalFormatting>
  <conditionalFormatting sqref="A119">
    <cfRule type="duplicateValues" dxfId="0" priority="1098"/>
  </conditionalFormatting>
  <conditionalFormatting sqref="A120">
    <cfRule type="duplicateValues" dxfId="0" priority="1097"/>
  </conditionalFormatting>
  <conditionalFormatting sqref="A121">
    <cfRule type="duplicateValues" dxfId="0" priority="1096"/>
  </conditionalFormatting>
  <conditionalFormatting sqref="A122">
    <cfRule type="duplicateValues" dxfId="0" priority="1095"/>
  </conditionalFormatting>
  <conditionalFormatting sqref="A123">
    <cfRule type="duplicateValues" dxfId="0" priority="1094"/>
  </conditionalFormatting>
  <conditionalFormatting sqref="A124">
    <cfRule type="duplicateValues" dxfId="0" priority="1093"/>
  </conditionalFormatting>
  <conditionalFormatting sqref="A125">
    <cfRule type="duplicateValues" dxfId="0" priority="1092"/>
  </conditionalFormatting>
  <conditionalFormatting sqref="A126">
    <cfRule type="duplicateValues" dxfId="0" priority="1091"/>
  </conditionalFormatting>
  <conditionalFormatting sqref="A127">
    <cfRule type="duplicateValues" dxfId="0" priority="1090"/>
  </conditionalFormatting>
  <conditionalFormatting sqref="A128">
    <cfRule type="duplicateValues" dxfId="0" priority="1089"/>
  </conditionalFormatting>
  <conditionalFormatting sqref="A129">
    <cfRule type="duplicateValues" dxfId="0" priority="1088"/>
  </conditionalFormatting>
  <conditionalFormatting sqref="A130">
    <cfRule type="duplicateValues" dxfId="0" priority="1087"/>
  </conditionalFormatting>
  <conditionalFormatting sqref="A131">
    <cfRule type="duplicateValues" dxfId="0" priority="1086"/>
  </conditionalFormatting>
  <conditionalFormatting sqref="A132">
    <cfRule type="duplicateValues" dxfId="0" priority="1085"/>
  </conditionalFormatting>
  <conditionalFormatting sqref="A133">
    <cfRule type="duplicateValues" dxfId="0" priority="1084"/>
  </conditionalFormatting>
  <conditionalFormatting sqref="A134">
    <cfRule type="duplicateValues" dxfId="0" priority="1083"/>
  </conditionalFormatting>
  <conditionalFormatting sqref="A135">
    <cfRule type="duplicateValues" dxfId="0" priority="1082"/>
  </conditionalFormatting>
  <conditionalFormatting sqref="A136">
    <cfRule type="duplicateValues" dxfId="0" priority="1081"/>
  </conditionalFormatting>
  <conditionalFormatting sqref="A137">
    <cfRule type="duplicateValues" dxfId="0" priority="1080"/>
  </conditionalFormatting>
  <conditionalFormatting sqref="A138">
    <cfRule type="duplicateValues" dxfId="0" priority="1079"/>
  </conditionalFormatting>
  <conditionalFormatting sqref="A139">
    <cfRule type="duplicateValues" dxfId="0" priority="1078"/>
  </conditionalFormatting>
  <conditionalFormatting sqref="A140">
    <cfRule type="duplicateValues" dxfId="0" priority="1077"/>
  </conditionalFormatting>
  <conditionalFormatting sqref="A141">
    <cfRule type="duplicateValues" dxfId="0" priority="1076"/>
  </conditionalFormatting>
  <conditionalFormatting sqref="A142">
    <cfRule type="duplicateValues" dxfId="0" priority="1075"/>
  </conditionalFormatting>
  <conditionalFormatting sqref="A143">
    <cfRule type="duplicateValues" dxfId="0" priority="1074"/>
  </conditionalFormatting>
  <conditionalFormatting sqref="A144">
    <cfRule type="duplicateValues" dxfId="0" priority="1073"/>
  </conditionalFormatting>
  <conditionalFormatting sqref="A145">
    <cfRule type="duplicateValues" dxfId="0" priority="1072"/>
  </conditionalFormatting>
  <conditionalFormatting sqref="A146">
    <cfRule type="duplicateValues" dxfId="0" priority="1071"/>
  </conditionalFormatting>
  <conditionalFormatting sqref="A147">
    <cfRule type="duplicateValues" dxfId="0" priority="1070"/>
  </conditionalFormatting>
  <conditionalFormatting sqref="A148">
    <cfRule type="duplicateValues" dxfId="0" priority="1069"/>
  </conditionalFormatting>
  <conditionalFormatting sqref="A149">
    <cfRule type="duplicateValues" dxfId="0" priority="1068"/>
  </conditionalFormatting>
  <conditionalFormatting sqref="A150">
    <cfRule type="duplicateValues" dxfId="0" priority="1067"/>
  </conditionalFormatting>
  <conditionalFormatting sqref="A151">
    <cfRule type="duplicateValues" dxfId="0" priority="1066"/>
  </conditionalFormatting>
  <conditionalFormatting sqref="A152">
    <cfRule type="duplicateValues" dxfId="0" priority="1065"/>
  </conditionalFormatting>
  <conditionalFormatting sqref="A153">
    <cfRule type="duplicateValues" dxfId="0" priority="1064"/>
  </conditionalFormatting>
  <conditionalFormatting sqref="A154">
    <cfRule type="duplicateValues" dxfId="0" priority="1063"/>
  </conditionalFormatting>
  <conditionalFormatting sqref="A155">
    <cfRule type="duplicateValues" dxfId="0" priority="1062"/>
  </conditionalFormatting>
  <conditionalFormatting sqref="A156">
    <cfRule type="duplicateValues" dxfId="0" priority="1061"/>
  </conditionalFormatting>
  <conditionalFormatting sqref="A157">
    <cfRule type="duplicateValues" dxfId="0" priority="1060"/>
  </conditionalFormatting>
  <conditionalFormatting sqref="A158">
    <cfRule type="duplicateValues" dxfId="0" priority="1059"/>
  </conditionalFormatting>
  <conditionalFormatting sqref="A159">
    <cfRule type="duplicateValues" dxfId="0" priority="1058"/>
  </conditionalFormatting>
  <conditionalFormatting sqref="A160">
    <cfRule type="duplicateValues" dxfId="0" priority="1057"/>
  </conditionalFormatting>
  <conditionalFormatting sqref="A161">
    <cfRule type="duplicateValues" dxfId="0" priority="1056"/>
  </conditionalFormatting>
  <conditionalFormatting sqref="A162">
    <cfRule type="duplicateValues" dxfId="0" priority="1055"/>
  </conditionalFormatting>
  <conditionalFormatting sqref="A163">
    <cfRule type="duplicateValues" dxfId="0" priority="1054"/>
  </conditionalFormatting>
  <conditionalFormatting sqref="A164">
    <cfRule type="duplicateValues" dxfId="0" priority="1053"/>
  </conditionalFormatting>
  <conditionalFormatting sqref="A165">
    <cfRule type="duplicateValues" dxfId="0" priority="1052"/>
  </conditionalFormatting>
  <conditionalFormatting sqref="A166">
    <cfRule type="duplicateValues" dxfId="0" priority="1051"/>
  </conditionalFormatting>
  <conditionalFormatting sqref="A167">
    <cfRule type="duplicateValues" dxfId="0" priority="1050"/>
  </conditionalFormatting>
  <conditionalFormatting sqref="A168">
    <cfRule type="duplicateValues" dxfId="0" priority="1048"/>
  </conditionalFormatting>
  <conditionalFormatting sqref="A169">
    <cfRule type="duplicateValues" dxfId="0" priority="1047"/>
  </conditionalFormatting>
  <conditionalFormatting sqref="A170">
    <cfRule type="duplicateValues" dxfId="0" priority="1046"/>
  </conditionalFormatting>
  <conditionalFormatting sqref="A171">
    <cfRule type="duplicateValues" dxfId="0" priority="1045"/>
  </conditionalFormatting>
  <conditionalFormatting sqref="A172">
    <cfRule type="duplicateValues" dxfId="0" priority="1044"/>
  </conditionalFormatting>
  <conditionalFormatting sqref="A173">
    <cfRule type="duplicateValues" dxfId="0" priority="1043"/>
  </conditionalFormatting>
  <conditionalFormatting sqref="A174">
    <cfRule type="duplicateValues" dxfId="0" priority="1042"/>
  </conditionalFormatting>
  <conditionalFormatting sqref="A175">
    <cfRule type="duplicateValues" dxfId="0" priority="1041"/>
  </conditionalFormatting>
  <conditionalFormatting sqref="A176">
    <cfRule type="duplicateValues" dxfId="0" priority="1040"/>
  </conditionalFormatting>
  <conditionalFormatting sqref="A177">
    <cfRule type="duplicateValues" dxfId="0" priority="1039"/>
  </conditionalFormatting>
  <conditionalFormatting sqref="A178">
    <cfRule type="duplicateValues" dxfId="0" priority="1038"/>
  </conditionalFormatting>
  <conditionalFormatting sqref="A179">
    <cfRule type="duplicateValues" dxfId="0" priority="1037"/>
  </conditionalFormatting>
  <conditionalFormatting sqref="A180">
    <cfRule type="duplicateValues" dxfId="0" priority="1036"/>
  </conditionalFormatting>
  <conditionalFormatting sqref="A181">
    <cfRule type="duplicateValues" dxfId="0" priority="1035"/>
  </conditionalFormatting>
  <conditionalFormatting sqref="A182">
    <cfRule type="duplicateValues" dxfId="0" priority="1034"/>
  </conditionalFormatting>
  <conditionalFormatting sqref="A183">
    <cfRule type="duplicateValues" dxfId="0" priority="1033"/>
  </conditionalFormatting>
  <conditionalFormatting sqref="A184">
    <cfRule type="duplicateValues" dxfId="0" priority="1032"/>
  </conditionalFormatting>
  <conditionalFormatting sqref="A185">
    <cfRule type="duplicateValues" dxfId="0" priority="1031"/>
  </conditionalFormatting>
  <conditionalFormatting sqref="A186">
    <cfRule type="duplicateValues" dxfId="0" priority="1030"/>
  </conditionalFormatting>
  <conditionalFormatting sqref="A187">
    <cfRule type="duplicateValues" dxfId="0" priority="1029"/>
  </conditionalFormatting>
  <conditionalFormatting sqref="A188">
    <cfRule type="duplicateValues" dxfId="0" priority="1028"/>
  </conditionalFormatting>
  <conditionalFormatting sqref="A189">
    <cfRule type="duplicateValues" dxfId="0" priority="1027"/>
  </conditionalFormatting>
  <conditionalFormatting sqref="A190">
    <cfRule type="duplicateValues" dxfId="0" priority="1026"/>
  </conditionalFormatting>
  <conditionalFormatting sqref="A191">
    <cfRule type="duplicateValues" dxfId="0" priority="1025"/>
  </conditionalFormatting>
  <conditionalFormatting sqref="A192">
    <cfRule type="duplicateValues" dxfId="0" priority="1024"/>
  </conditionalFormatting>
  <conditionalFormatting sqref="A193">
    <cfRule type="duplicateValues" dxfId="0" priority="1023"/>
  </conditionalFormatting>
  <conditionalFormatting sqref="A194">
    <cfRule type="duplicateValues" dxfId="0" priority="1022"/>
  </conditionalFormatting>
  <conditionalFormatting sqref="A195">
    <cfRule type="duplicateValues" dxfId="0" priority="1021"/>
  </conditionalFormatting>
  <conditionalFormatting sqref="A196">
    <cfRule type="duplicateValues" dxfId="0" priority="1020"/>
  </conditionalFormatting>
  <conditionalFormatting sqref="A197">
    <cfRule type="duplicateValues" dxfId="0" priority="1018"/>
  </conditionalFormatting>
  <conditionalFormatting sqref="A198">
    <cfRule type="duplicateValues" dxfId="0" priority="1017"/>
  </conditionalFormatting>
  <conditionalFormatting sqref="A199">
    <cfRule type="duplicateValues" dxfId="0" priority="1016"/>
  </conditionalFormatting>
  <conditionalFormatting sqref="A200">
    <cfRule type="duplicateValues" dxfId="0" priority="1015"/>
  </conditionalFormatting>
  <conditionalFormatting sqref="A201">
    <cfRule type="duplicateValues" dxfId="0" priority="1014"/>
  </conditionalFormatting>
  <conditionalFormatting sqref="A202">
    <cfRule type="duplicateValues" dxfId="0" priority="1013"/>
  </conditionalFormatting>
  <conditionalFormatting sqref="A203">
    <cfRule type="duplicateValues" dxfId="0" priority="1012"/>
  </conditionalFormatting>
  <conditionalFormatting sqref="A204">
    <cfRule type="duplicateValues" dxfId="0" priority="1011"/>
  </conditionalFormatting>
  <conditionalFormatting sqref="A205">
    <cfRule type="duplicateValues" dxfId="0" priority="1010"/>
  </conditionalFormatting>
  <conditionalFormatting sqref="A206">
    <cfRule type="duplicateValues" dxfId="0" priority="1009"/>
  </conditionalFormatting>
  <conditionalFormatting sqref="A207">
    <cfRule type="duplicateValues" dxfId="0" priority="1008"/>
  </conditionalFormatting>
  <conditionalFormatting sqref="A208">
    <cfRule type="duplicateValues" dxfId="0" priority="1007"/>
  </conditionalFormatting>
  <conditionalFormatting sqref="A209">
    <cfRule type="duplicateValues" dxfId="0" priority="1006"/>
  </conditionalFormatting>
  <conditionalFormatting sqref="A210">
    <cfRule type="duplicateValues" dxfId="0" priority="1004"/>
  </conditionalFormatting>
  <conditionalFormatting sqref="A211">
    <cfRule type="duplicateValues" dxfId="0" priority="1003"/>
  </conditionalFormatting>
  <conditionalFormatting sqref="A212">
    <cfRule type="duplicateValues" dxfId="0" priority="1002"/>
  </conditionalFormatting>
  <conditionalFormatting sqref="A213">
    <cfRule type="duplicateValues" dxfId="0" priority="1001"/>
  </conditionalFormatting>
  <conditionalFormatting sqref="A214">
    <cfRule type="duplicateValues" dxfId="0" priority="1000"/>
  </conditionalFormatting>
  <conditionalFormatting sqref="A215">
    <cfRule type="duplicateValues" dxfId="0" priority="999"/>
  </conditionalFormatting>
  <conditionalFormatting sqref="A216">
    <cfRule type="duplicateValues" dxfId="0" priority="998"/>
  </conditionalFormatting>
  <conditionalFormatting sqref="A217">
    <cfRule type="duplicateValues" dxfId="0" priority="997"/>
  </conditionalFormatting>
  <conditionalFormatting sqref="A218">
    <cfRule type="duplicateValues" dxfId="0" priority="996"/>
  </conditionalFormatting>
  <conditionalFormatting sqref="A219">
    <cfRule type="duplicateValues" dxfId="0" priority="995"/>
  </conditionalFormatting>
  <conditionalFormatting sqref="A220">
    <cfRule type="duplicateValues" dxfId="0" priority="994"/>
  </conditionalFormatting>
  <conditionalFormatting sqref="A221">
    <cfRule type="duplicateValues" dxfId="0" priority="993"/>
  </conditionalFormatting>
  <conditionalFormatting sqref="A222">
    <cfRule type="duplicateValues" dxfId="0" priority="992"/>
  </conditionalFormatting>
  <conditionalFormatting sqref="A223">
    <cfRule type="duplicateValues" dxfId="0" priority="991"/>
  </conditionalFormatting>
  <conditionalFormatting sqref="A224">
    <cfRule type="duplicateValues" dxfId="0" priority="990"/>
  </conditionalFormatting>
  <conditionalFormatting sqref="A225">
    <cfRule type="duplicateValues" dxfId="0" priority="989"/>
  </conditionalFormatting>
  <conditionalFormatting sqref="A226">
    <cfRule type="duplicateValues" dxfId="0" priority="987"/>
  </conditionalFormatting>
  <conditionalFormatting sqref="A227">
    <cfRule type="duplicateValues" dxfId="0" priority="986"/>
  </conditionalFormatting>
  <conditionalFormatting sqref="A228">
    <cfRule type="duplicateValues" dxfId="0" priority="985"/>
  </conditionalFormatting>
  <conditionalFormatting sqref="A229">
    <cfRule type="duplicateValues" dxfId="0" priority="984"/>
  </conditionalFormatting>
  <conditionalFormatting sqref="A230">
    <cfRule type="duplicateValues" dxfId="0" priority="983"/>
  </conditionalFormatting>
  <conditionalFormatting sqref="A231">
    <cfRule type="duplicateValues" dxfId="0" priority="981"/>
  </conditionalFormatting>
  <conditionalFormatting sqref="A232">
    <cfRule type="duplicateValues" dxfId="0" priority="979"/>
  </conditionalFormatting>
  <conditionalFormatting sqref="A233">
    <cfRule type="duplicateValues" dxfId="0" priority="978"/>
  </conditionalFormatting>
  <conditionalFormatting sqref="A234">
    <cfRule type="duplicateValues" dxfId="0" priority="977"/>
  </conditionalFormatting>
  <conditionalFormatting sqref="A235">
    <cfRule type="duplicateValues" dxfId="0" priority="976"/>
  </conditionalFormatting>
  <conditionalFormatting sqref="A236">
    <cfRule type="duplicateValues" dxfId="0" priority="975"/>
  </conditionalFormatting>
  <conditionalFormatting sqref="A237">
    <cfRule type="duplicateValues" dxfId="0" priority="974"/>
  </conditionalFormatting>
  <conditionalFormatting sqref="A238">
    <cfRule type="duplicateValues" dxfId="0" priority="973"/>
  </conditionalFormatting>
  <conditionalFormatting sqref="A239">
    <cfRule type="duplicateValues" dxfId="0" priority="972"/>
  </conditionalFormatting>
  <conditionalFormatting sqref="A240">
    <cfRule type="duplicateValues" dxfId="0" priority="971"/>
  </conditionalFormatting>
  <conditionalFormatting sqref="A241">
    <cfRule type="duplicateValues" dxfId="0" priority="970"/>
  </conditionalFormatting>
  <conditionalFormatting sqref="A242">
    <cfRule type="duplicateValues" dxfId="0" priority="969"/>
  </conditionalFormatting>
  <conditionalFormatting sqref="A243">
    <cfRule type="duplicateValues" dxfId="0" priority="968"/>
  </conditionalFormatting>
  <conditionalFormatting sqref="A244">
    <cfRule type="duplicateValues" dxfId="0" priority="967"/>
  </conditionalFormatting>
  <conditionalFormatting sqref="A245">
    <cfRule type="duplicateValues" dxfId="0" priority="966"/>
  </conditionalFormatting>
  <conditionalFormatting sqref="A246">
    <cfRule type="duplicateValues" dxfId="0" priority="965"/>
  </conditionalFormatting>
  <conditionalFormatting sqref="A247">
    <cfRule type="duplicateValues" dxfId="0" priority="964"/>
  </conditionalFormatting>
  <conditionalFormatting sqref="A248">
    <cfRule type="duplicateValues" dxfId="0" priority="963"/>
  </conditionalFormatting>
  <conditionalFormatting sqref="A249">
    <cfRule type="duplicateValues" dxfId="0" priority="962"/>
  </conditionalFormatting>
  <conditionalFormatting sqref="A250">
    <cfRule type="duplicateValues" dxfId="0" priority="961"/>
  </conditionalFormatting>
  <conditionalFormatting sqref="A251">
    <cfRule type="duplicateValues" dxfId="0" priority="960"/>
  </conditionalFormatting>
  <conditionalFormatting sqref="A252">
    <cfRule type="duplicateValues" dxfId="0" priority="959"/>
  </conditionalFormatting>
  <conditionalFormatting sqref="A253">
    <cfRule type="duplicateValues" dxfId="0" priority="958"/>
  </conditionalFormatting>
  <conditionalFormatting sqref="A254">
    <cfRule type="duplicateValues" dxfId="0" priority="957"/>
  </conditionalFormatting>
  <conditionalFormatting sqref="A255">
    <cfRule type="duplicateValues" dxfId="0" priority="956"/>
  </conditionalFormatting>
  <conditionalFormatting sqref="A256">
    <cfRule type="duplicateValues" dxfId="0" priority="955"/>
  </conditionalFormatting>
  <conditionalFormatting sqref="A257">
    <cfRule type="duplicateValues" dxfId="0" priority="954"/>
  </conditionalFormatting>
  <conditionalFormatting sqref="A258">
    <cfRule type="duplicateValues" dxfId="0" priority="953"/>
  </conditionalFormatting>
  <conditionalFormatting sqref="A259">
    <cfRule type="duplicateValues" dxfId="0" priority="952"/>
  </conditionalFormatting>
  <conditionalFormatting sqref="A260">
    <cfRule type="duplicateValues" dxfId="0" priority="951"/>
  </conditionalFormatting>
  <conditionalFormatting sqref="A261">
    <cfRule type="duplicateValues" dxfId="0" priority="950"/>
  </conditionalFormatting>
  <conditionalFormatting sqref="A262">
    <cfRule type="duplicateValues" dxfId="0" priority="949"/>
  </conditionalFormatting>
  <conditionalFormatting sqref="A263">
    <cfRule type="duplicateValues" dxfId="0" priority="948"/>
  </conditionalFormatting>
  <conditionalFormatting sqref="A264">
    <cfRule type="duplicateValues" dxfId="0" priority="947"/>
  </conditionalFormatting>
  <conditionalFormatting sqref="A265">
    <cfRule type="duplicateValues" dxfId="0" priority="946"/>
  </conditionalFormatting>
  <conditionalFormatting sqref="A266">
    <cfRule type="duplicateValues" dxfId="0" priority="945"/>
  </conditionalFormatting>
  <conditionalFormatting sqref="A267">
    <cfRule type="duplicateValues" dxfId="0" priority="944"/>
  </conditionalFormatting>
  <conditionalFormatting sqref="A268">
    <cfRule type="duplicateValues" dxfId="0" priority="943"/>
  </conditionalFormatting>
  <conditionalFormatting sqref="A269">
    <cfRule type="duplicateValues" dxfId="0" priority="942"/>
  </conditionalFormatting>
  <conditionalFormatting sqref="A270">
    <cfRule type="duplicateValues" dxfId="0" priority="941"/>
  </conditionalFormatting>
  <conditionalFormatting sqref="A271">
    <cfRule type="duplicateValues" dxfId="0" priority="940"/>
  </conditionalFormatting>
  <conditionalFormatting sqref="A272">
    <cfRule type="duplicateValues" dxfId="0" priority="939"/>
  </conditionalFormatting>
  <conditionalFormatting sqref="A273">
    <cfRule type="duplicateValues" dxfId="0" priority="938"/>
  </conditionalFormatting>
  <conditionalFormatting sqref="A274">
    <cfRule type="duplicateValues" dxfId="0" priority="937"/>
  </conditionalFormatting>
  <conditionalFormatting sqref="A275">
    <cfRule type="duplicateValues" dxfId="0" priority="936"/>
  </conditionalFormatting>
  <conditionalFormatting sqref="A276">
    <cfRule type="duplicateValues" dxfId="0" priority="935"/>
  </conditionalFormatting>
  <conditionalFormatting sqref="A277">
    <cfRule type="duplicateValues" dxfId="0" priority="934"/>
  </conditionalFormatting>
  <conditionalFormatting sqref="A278">
    <cfRule type="duplicateValues" dxfId="0" priority="933"/>
  </conditionalFormatting>
  <conditionalFormatting sqref="A279">
    <cfRule type="duplicateValues" dxfId="0" priority="932"/>
  </conditionalFormatting>
  <conditionalFormatting sqref="A280">
    <cfRule type="duplicateValues" dxfId="0" priority="931"/>
  </conditionalFormatting>
  <conditionalFormatting sqref="A281">
    <cfRule type="duplicateValues" dxfId="0" priority="930"/>
  </conditionalFormatting>
  <conditionalFormatting sqref="A282">
    <cfRule type="duplicateValues" dxfId="0" priority="929"/>
  </conditionalFormatting>
  <conditionalFormatting sqref="A283">
    <cfRule type="duplicateValues" dxfId="0" priority="928"/>
  </conditionalFormatting>
  <conditionalFormatting sqref="A284">
    <cfRule type="duplicateValues" dxfId="0" priority="927"/>
  </conditionalFormatting>
  <conditionalFormatting sqref="A285">
    <cfRule type="duplicateValues" dxfId="0" priority="926"/>
  </conditionalFormatting>
  <conditionalFormatting sqref="A286">
    <cfRule type="duplicateValues" dxfId="0" priority="925"/>
  </conditionalFormatting>
  <conditionalFormatting sqref="A287">
    <cfRule type="duplicateValues" dxfId="0" priority="924"/>
  </conditionalFormatting>
  <conditionalFormatting sqref="A288">
    <cfRule type="duplicateValues" dxfId="0" priority="923"/>
  </conditionalFormatting>
  <conditionalFormatting sqref="A289">
    <cfRule type="duplicateValues" dxfId="0" priority="922"/>
  </conditionalFormatting>
  <conditionalFormatting sqref="A290">
    <cfRule type="duplicateValues" dxfId="0" priority="921"/>
  </conditionalFormatting>
  <conditionalFormatting sqref="A291">
    <cfRule type="duplicateValues" dxfId="0" priority="920"/>
  </conditionalFormatting>
  <conditionalFormatting sqref="A292">
    <cfRule type="duplicateValues" dxfId="0" priority="918"/>
  </conditionalFormatting>
  <conditionalFormatting sqref="A293">
    <cfRule type="duplicateValues" dxfId="0" priority="917"/>
  </conditionalFormatting>
  <conditionalFormatting sqref="A294">
    <cfRule type="duplicateValues" dxfId="0" priority="916"/>
  </conditionalFormatting>
  <conditionalFormatting sqref="A295">
    <cfRule type="duplicateValues" dxfId="0" priority="915"/>
  </conditionalFormatting>
  <conditionalFormatting sqref="A296">
    <cfRule type="duplicateValues" dxfId="0" priority="914"/>
  </conditionalFormatting>
  <conditionalFormatting sqref="A297">
    <cfRule type="duplicateValues" dxfId="0" priority="913"/>
  </conditionalFormatting>
  <conditionalFormatting sqref="A298">
    <cfRule type="duplicateValues" dxfId="0" priority="912"/>
  </conditionalFormatting>
  <conditionalFormatting sqref="A299">
    <cfRule type="duplicateValues" dxfId="0" priority="911"/>
  </conditionalFormatting>
  <conditionalFormatting sqref="A300">
    <cfRule type="duplicateValues" dxfId="0" priority="910"/>
  </conditionalFormatting>
  <conditionalFormatting sqref="A301">
    <cfRule type="duplicateValues" dxfId="0" priority="909"/>
  </conditionalFormatting>
  <conditionalFormatting sqref="A302">
    <cfRule type="duplicateValues" dxfId="0" priority="908"/>
  </conditionalFormatting>
  <conditionalFormatting sqref="A303">
    <cfRule type="duplicateValues" dxfId="0" priority="907"/>
  </conditionalFormatting>
  <conditionalFormatting sqref="A304">
    <cfRule type="duplicateValues" dxfId="0" priority="905"/>
  </conditionalFormatting>
  <conditionalFormatting sqref="A305">
    <cfRule type="duplicateValues" dxfId="0" priority="904"/>
  </conditionalFormatting>
  <conditionalFormatting sqref="A306">
    <cfRule type="duplicateValues" dxfId="0" priority="903"/>
  </conditionalFormatting>
  <conditionalFormatting sqref="A307">
    <cfRule type="duplicateValues" dxfId="0" priority="902"/>
  </conditionalFormatting>
  <conditionalFormatting sqref="A308">
    <cfRule type="duplicateValues" dxfId="0" priority="900"/>
  </conditionalFormatting>
  <conditionalFormatting sqref="A309">
    <cfRule type="duplicateValues" dxfId="0" priority="899"/>
  </conditionalFormatting>
  <conditionalFormatting sqref="A310">
    <cfRule type="duplicateValues" dxfId="0" priority="898"/>
  </conditionalFormatting>
  <conditionalFormatting sqref="A311">
    <cfRule type="duplicateValues" dxfId="0" priority="896"/>
  </conditionalFormatting>
  <conditionalFormatting sqref="A312">
    <cfRule type="duplicateValues" dxfId="0" priority="895"/>
  </conditionalFormatting>
  <conditionalFormatting sqref="A313">
    <cfRule type="duplicateValues" dxfId="0" priority="894"/>
  </conditionalFormatting>
  <conditionalFormatting sqref="A314">
    <cfRule type="duplicateValues" dxfId="0" priority="893"/>
  </conditionalFormatting>
  <conditionalFormatting sqref="A315">
    <cfRule type="duplicateValues" dxfId="0" priority="891"/>
  </conditionalFormatting>
  <conditionalFormatting sqref="A316">
    <cfRule type="duplicateValues" dxfId="0" priority="890"/>
  </conditionalFormatting>
  <conditionalFormatting sqref="A317">
    <cfRule type="duplicateValues" dxfId="0" priority="889"/>
  </conditionalFormatting>
  <conditionalFormatting sqref="A318">
    <cfRule type="duplicateValues" dxfId="0" priority="887"/>
  </conditionalFormatting>
  <conditionalFormatting sqref="A319">
    <cfRule type="duplicateValues" dxfId="0" priority="886"/>
  </conditionalFormatting>
  <conditionalFormatting sqref="A320">
    <cfRule type="duplicateValues" dxfId="0" priority="885"/>
  </conditionalFormatting>
  <conditionalFormatting sqref="A321">
    <cfRule type="duplicateValues" dxfId="0" priority="884"/>
  </conditionalFormatting>
  <conditionalFormatting sqref="A322">
    <cfRule type="duplicateValues" dxfId="0" priority="883"/>
  </conditionalFormatting>
  <conditionalFormatting sqref="A323">
    <cfRule type="duplicateValues" dxfId="0" priority="882"/>
  </conditionalFormatting>
  <conditionalFormatting sqref="A324">
    <cfRule type="duplicateValues" dxfId="0" priority="881"/>
  </conditionalFormatting>
  <conditionalFormatting sqref="A325">
    <cfRule type="duplicateValues" dxfId="0" priority="880"/>
  </conditionalFormatting>
  <conditionalFormatting sqref="A326">
    <cfRule type="duplicateValues" dxfId="0" priority="879"/>
  </conditionalFormatting>
  <conditionalFormatting sqref="A327">
    <cfRule type="duplicateValues" dxfId="0" priority="878"/>
  </conditionalFormatting>
  <conditionalFormatting sqref="A328">
    <cfRule type="duplicateValues" dxfId="0" priority="877"/>
  </conditionalFormatting>
  <conditionalFormatting sqref="A329">
    <cfRule type="duplicateValues" dxfId="0" priority="876"/>
  </conditionalFormatting>
  <conditionalFormatting sqref="A330">
    <cfRule type="duplicateValues" dxfId="0" priority="875"/>
  </conditionalFormatting>
  <conditionalFormatting sqref="A331">
    <cfRule type="duplicateValues" dxfId="0" priority="874"/>
  </conditionalFormatting>
  <conditionalFormatting sqref="A332">
    <cfRule type="duplicateValues" dxfId="0" priority="873"/>
  </conditionalFormatting>
  <conditionalFormatting sqref="A333">
    <cfRule type="duplicateValues" dxfId="0" priority="871"/>
  </conditionalFormatting>
  <conditionalFormatting sqref="A334">
    <cfRule type="duplicateValues" dxfId="0" priority="869"/>
  </conditionalFormatting>
  <conditionalFormatting sqref="A335">
    <cfRule type="duplicateValues" dxfId="0" priority="868"/>
  </conditionalFormatting>
  <conditionalFormatting sqref="A336">
    <cfRule type="duplicateValues" dxfId="0" priority="867"/>
  </conditionalFormatting>
  <conditionalFormatting sqref="A337">
    <cfRule type="duplicateValues" dxfId="0" priority="866"/>
  </conditionalFormatting>
  <conditionalFormatting sqref="A338">
    <cfRule type="duplicateValues" dxfId="0" priority="864"/>
  </conditionalFormatting>
  <conditionalFormatting sqref="A339">
    <cfRule type="duplicateValues" dxfId="0" priority="862"/>
  </conditionalFormatting>
  <conditionalFormatting sqref="A340">
    <cfRule type="duplicateValues" dxfId="0" priority="861"/>
  </conditionalFormatting>
  <conditionalFormatting sqref="A341">
    <cfRule type="duplicateValues" dxfId="0" priority="860"/>
  </conditionalFormatting>
  <conditionalFormatting sqref="A342">
    <cfRule type="duplicateValues" dxfId="0" priority="859"/>
  </conditionalFormatting>
  <conditionalFormatting sqref="A343">
    <cfRule type="duplicateValues" dxfId="0" priority="858"/>
  </conditionalFormatting>
  <conditionalFormatting sqref="A344">
    <cfRule type="duplicateValues" dxfId="0" priority="857"/>
  </conditionalFormatting>
  <conditionalFormatting sqref="A345">
    <cfRule type="duplicateValues" dxfId="0" priority="856"/>
  </conditionalFormatting>
  <conditionalFormatting sqref="A346">
    <cfRule type="duplicateValues" dxfId="0" priority="854"/>
  </conditionalFormatting>
  <conditionalFormatting sqref="A347">
    <cfRule type="duplicateValues" dxfId="0" priority="853"/>
  </conditionalFormatting>
  <conditionalFormatting sqref="A348">
    <cfRule type="duplicateValues" dxfId="0" priority="852"/>
  </conditionalFormatting>
  <conditionalFormatting sqref="A349">
    <cfRule type="duplicateValues" dxfId="0" priority="848"/>
  </conditionalFormatting>
  <conditionalFormatting sqref="A350">
    <cfRule type="duplicateValues" dxfId="0" priority="847"/>
  </conditionalFormatting>
  <conditionalFormatting sqref="A351">
    <cfRule type="duplicateValues" dxfId="0" priority="846"/>
  </conditionalFormatting>
  <conditionalFormatting sqref="A352">
    <cfRule type="duplicateValues" dxfId="0" priority="845"/>
  </conditionalFormatting>
  <conditionalFormatting sqref="A353">
    <cfRule type="duplicateValues" dxfId="0" priority="843"/>
  </conditionalFormatting>
  <conditionalFormatting sqref="A354">
    <cfRule type="duplicateValues" dxfId="0" priority="841"/>
  </conditionalFormatting>
  <conditionalFormatting sqref="A355">
    <cfRule type="duplicateValues" dxfId="0" priority="840"/>
  </conditionalFormatting>
  <conditionalFormatting sqref="A356">
    <cfRule type="duplicateValues" dxfId="0" priority="838"/>
  </conditionalFormatting>
  <conditionalFormatting sqref="A357">
    <cfRule type="duplicateValues" dxfId="0" priority="837"/>
  </conditionalFormatting>
  <conditionalFormatting sqref="A358">
    <cfRule type="duplicateValues" dxfId="0" priority="835"/>
  </conditionalFormatting>
  <conditionalFormatting sqref="A359">
    <cfRule type="duplicateValues" dxfId="0" priority="833"/>
  </conditionalFormatting>
  <conditionalFormatting sqref="A360">
    <cfRule type="duplicateValues" dxfId="0" priority="832"/>
  </conditionalFormatting>
  <conditionalFormatting sqref="A361">
    <cfRule type="duplicateValues" dxfId="0" priority="830"/>
  </conditionalFormatting>
  <conditionalFormatting sqref="A362">
    <cfRule type="duplicateValues" dxfId="0" priority="828"/>
  </conditionalFormatting>
  <conditionalFormatting sqref="A363">
    <cfRule type="duplicateValues" dxfId="0" priority="827"/>
  </conditionalFormatting>
  <conditionalFormatting sqref="A364">
    <cfRule type="duplicateValues" dxfId="0" priority="826"/>
  </conditionalFormatting>
  <conditionalFormatting sqref="A365">
    <cfRule type="duplicateValues" dxfId="0" priority="825"/>
  </conditionalFormatting>
  <conditionalFormatting sqref="A366">
    <cfRule type="duplicateValues" dxfId="0" priority="824"/>
  </conditionalFormatting>
  <conditionalFormatting sqref="A367">
    <cfRule type="duplicateValues" dxfId="0" priority="823"/>
  </conditionalFormatting>
  <conditionalFormatting sqref="A368">
    <cfRule type="duplicateValues" dxfId="0" priority="822"/>
  </conditionalFormatting>
  <conditionalFormatting sqref="A369">
    <cfRule type="duplicateValues" dxfId="0" priority="820"/>
  </conditionalFormatting>
  <conditionalFormatting sqref="A370">
    <cfRule type="duplicateValues" dxfId="0" priority="819"/>
  </conditionalFormatting>
  <conditionalFormatting sqref="A371">
    <cfRule type="duplicateValues" dxfId="0" priority="818"/>
  </conditionalFormatting>
  <conditionalFormatting sqref="A372">
    <cfRule type="duplicateValues" dxfId="0" priority="817"/>
  </conditionalFormatting>
  <conditionalFormatting sqref="A373">
    <cfRule type="duplicateValues" dxfId="0" priority="816"/>
  </conditionalFormatting>
  <conditionalFormatting sqref="A374">
    <cfRule type="duplicateValues" dxfId="0" priority="815"/>
  </conditionalFormatting>
  <conditionalFormatting sqref="A375">
    <cfRule type="duplicateValues" dxfId="0" priority="814"/>
  </conditionalFormatting>
  <conditionalFormatting sqref="A376">
    <cfRule type="duplicateValues" dxfId="0" priority="811"/>
  </conditionalFormatting>
  <conditionalFormatting sqref="A377">
    <cfRule type="duplicateValues" dxfId="0" priority="810"/>
  </conditionalFormatting>
  <conditionalFormatting sqref="A378">
    <cfRule type="duplicateValues" dxfId="0" priority="809"/>
  </conditionalFormatting>
  <conditionalFormatting sqref="A379">
    <cfRule type="duplicateValues" dxfId="0" priority="808"/>
  </conditionalFormatting>
  <conditionalFormatting sqref="A380">
    <cfRule type="duplicateValues" dxfId="0" priority="806"/>
  </conditionalFormatting>
  <conditionalFormatting sqref="A381">
    <cfRule type="duplicateValues" dxfId="0" priority="802"/>
  </conditionalFormatting>
  <conditionalFormatting sqref="A382">
    <cfRule type="duplicateValues" dxfId="0" priority="800"/>
  </conditionalFormatting>
  <conditionalFormatting sqref="A383">
    <cfRule type="duplicateValues" dxfId="0" priority="798"/>
  </conditionalFormatting>
  <conditionalFormatting sqref="A384">
    <cfRule type="duplicateValues" dxfId="0" priority="797"/>
  </conditionalFormatting>
  <conditionalFormatting sqref="A385">
    <cfRule type="duplicateValues" dxfId="0" priority="796"/>
  </conditionalFormatting>
  <conditionalFormatting sqref="A386">
    <cfRule type="duplicateValues" dxfId="0" priority="795"/>
  </conditionalFormatting>
  <conditionalFormatting sqref="A387">
    <cfRule type="duplicateValues" dxfId="0" priority="794"/>
  </conditionalFormatting>
  <conditionalFormatting sqref="A388">
    <cfRule type="duplicateValues" dxfId="0" priority="790"/>
  </conditionalFormatting>
  <conditionalFormatting sqref="A389">
    <cfRule type="duplicateValues" dxfId="0" priority="789"/>
  </conditionalFormatting>
  <conditionalFormatting sqref="A390">
    <cfRule type="duplicateValues" dxfId="0" priority="788"/>
  </conditionalFormatting>
  <conditionalFormatting sqref="A391">
    <cfRule type="duplicateValues" dxfId="0" priority="780"/>
  </conditionalFormatting>
  <conditionalFormatting sqref="A392">
    <cfRule type="duplicateValues" dxfId="0" priority="779"/>
  </conditionalFormatting>
  <conditionalFormatting sqref="A393">
    <cfRule type="duplicateValues" dxfId="0" priority="778"/>
  </conditionalFormatting>
  <conditionalFormatting sqref="A394">
    <cfRule type="duplicateValues" dxfId="0" priority="777"/>
  </conditionalFormatting>
  <conditionalFormatting sqref="A395">
    <cfRule type="duplicateValues" dxfId="0" priority="776"/>
  </conditionalFormatting>
  <conditionalFormatting sqref="A396">
    <cfRule type="duplicateValues" dxfId="0" priority="775"/>
  </conditionalFormatting>
  <conditionalFormatting sqref="A397">
    <cfRule type="duplicateValues" dxfId="0" priority="774"/>
  </conditionalFormatting>
  <conditionalFormatting sqref="A398">
    <cfRule type="duplicateValues" dxfId="0" priority="772"/>
  </conditionalFormatting>
  <conditionalFormatting sqref="A399">
    <cfRule type="duplicateValues" dxfId="0" priority="770"/>
  </conditionalFormatting>
  <conditionalFormatting sqref="A400">
    <cfRule type="duplicateValues" dxfId="0" priority="769"/>
  </conditionalFormatting>
  <conditionalFormatting sqref="A401">
    <cfRule type="duplicateValues" dxfId="0" priority="768"/>
  </conditionalFormatting>
  <conditionalFormatting sqref="A402">
    <cfRule type="duplicateValues" dxfId="0" priority="767"/>
  </conditionalFormatting>
  <conditionalFormatting sqref="A403">
    <cfRule type="duplicateValues" dxfId="0" priority="766"/>
  </conditionalFormatting>
  <conditionalFormatting sqref="A404">
    <cfRule type="duplicateValues" dxfId="0" priority="765"/>
  </conditionalFormatting>
  <conditionalFormatting sqref="A405">
    <cfRule type="duplicateValues" dxfId="0" priority="764"/>
  </conditionalFormatting>
  <conditionalFormatting sqref="A406">
    <cfRule type="duplicateValues" dxfId="0" priority="761"/>
  </conditionalFormatting>
  <conditionalFormatting sqref="A407">
    <cfRule type="duplicateValues" dxfId="0" priority="760"/>
  </conditionalFormatting>
  <conditionalFormatting sqref="A408">
    <cfRule type="duplicateValues" dxfId="0" priority="759"/>
  </conditionalFormatting>
  <conditionalFormatting sqref="A409">
    <cfRule type="duplicateValues" dxfId="0" priority="758"/>
  </conditionalFormatting>
  <conditionalFormatting sqref="A410">
    <cfRule type="duplicateValues" dxfId="0" priority="757"/>
  </conditionalFormatting>
  <conditionalFormatting sqref="A411">
    <cfRule type="duplicateValues" dxfId="0" priority="754"/>
  </conditionalFormatting>
  <conditionalFormatting sqref="A412">
    <cfRule type="duplicateValues" dxfId="0" priority="753"/>
  </conditionalFormatting>
  <conditionalFormatting sqref="A413">
    <cfRule type="duplicateValues" dxfId="0" priority="752"/>
  </conditionalFormatting>
  <conditionalFormatting sqref="A414">
    <cfRule type="duplicateValues" dxfId="0" priority="750"/>
  </conditionalFormatting>
  <conditionalFormatting sqref="A415">
    <cfRule type="duplicateValues" dxfId="0" priority="749"/>
  </conditionalFormatting>
  <conditionalFormatting sqref="A416">
    <cfRule type="duplicateValues" dxfId="0" priority="746"/>
  </conditionalFormatting>
  <conditionalFormatting sqref="A417">
    <cfRule type="duplicateValues" dxfId="0" priority="744"/>
  </conditionalFormatting>
  <conditionalFormatting sqref="A418">
    <cfRule type="duplicateValues" dxfId="0" priority="742"/>
  </conditionalFormatting>
  <conditionalFormatting sqref="A419">
    <cfRule type="duplicateValues" dxfId="0" priority="741"/>
  </conditionalFormatting>
  <conditionalFormatting sqref="A420">
    <cfRule type="duplicateValues" dxfId="0" priority="739"/>
  </conditionalFormatting>
  <conditionalFormatting sqref="A421">
    <cfRule type="duplicateValues" dxfId="0" priority="738"/>
  </conditionalFormatting>
  <conditionalFormatting sqref="A422">
    <cfRule type="duplicateValues" dxfId="0" priority="737"/>
  </conditionalFormatting>
  <conditionalFormatting sqref="A423">
    <cfRule type="duplicateValues" dxfId="0" priority="732"/>
  </conditionalFormatting>
  <conditionalFormatting sqref="A424">
    <cfRule type="duplicateValues" dxfId="0" priority="731"/>
  </conditionalFormatting>
  <conditionalFormatting sqref="A425">
    <cfRule type="duplicateValues" dxfId="0" priority="729"/>
  </conditionalFormatting>
  <conditionalFormatting sqref="A426">
    <cfRule type="duplicateValues" dxfId="0" priority="728"/>
  </conditionalFormatting>
  <conditionalFormatting sqref="A427">
    <cfRule type="duplicateValues" dxfId="0" priority="726"/>
  </conditionalFormatting>
  <conditionalFormatting sqref="A428">
    <cfRule type="duplicateValues" dxfId="0" priority="725"/>
  </conditionalFormatting>
  <conditionalFormatting sqref="A429">
    <cfRule type="duplicateValues" dxfId="0" priority="724"/>
  </conditionalFormatting>
  <conditionalFormatting sqref="A430">
    <cfRule type="duplicateValues" dxfId="0" priority="722"/>
  </conditionalFormatting>
  <conditionalFormatting sqref="A431">
    <cfRule type="duplicateValues" dxfId="0" priority="721"/>
  </conditionalFormatting>
  <conditionalFormatting sqref="A432">
    <cfRule type="duplicateValues" dxfId="0" priority="719"/>
  </conditionalFormatting>
  <conditionalFormatting sqref="A433">
    <cfRule type="duplicateValues" dxfId="0" priority="718"/>
  </conditionalFormatting>
  <conditionalFormatting sqref="A434">
    <cfRule type="duplicateValues" dxfId="0" priority="717"/>
  </conditionalFormatting>
  <conditionalFormatting sqref="A435">
    <cfRule type="duplicateValues" dxfId="0" priority="714"/>
  </conditionalFormatting>
  <conditionalFormatting sqref="A436">
    <cfRule type="duplicateValues" dxfId="0" priority="712"/>
  </conditionalFormatting>
  <conditionalFormatting sqref="A437">
    <cfRule type="duplicateValues" dxfId="0" priority="710"/>
  </conditionalFormatting>
  <conditionalFormatting sqref="A438">
    <cfRule type="duplicateValues" dxfId="0" priority="709"/>
  </conditionalFormatting>
  <conditionalFormatting sqref="A439">
    <cfRule type="duplicateValues" dxfId="0" priority="707"/>
  </conditionalFormatting>
  <conditionalFormatting sqref="B452">
    <cfRule type="duplicateValues" dxfId="0" priority="518"/>
  </conditionalFormatting>
  <conditionalFormatting sqref="B453">
    <cfRule type="duplicateValues" dxfId="0" priority="517"/>
  </conditionalFormatting>
  <conditionalFormatting sqref="B454">
    <cfRule type="duplicateValues" dxfId="0" priority="516"/>
  </conditionalFormatting>
  <conditionalFormatting sqref="B455">
    <cfRule type="duplicateValues" dxfId="0" priority="515"/>
  </conditionalFormatting>
  <conditionalFormatting sqref="B456">
    <cfRule type="duplicateValues" dxfId="0" priority="513"/>
  </conditionalFormatting>
  <conditionalFormatting sqref="B457">
    <cfRule type="duplicateValues" dxfId="0" priority="512"/>
  </conditionalFormatting>
  <conditionalFormatting sqref="B458">
    <cfRule type="duplicateValues" dxfId="0" priority="511"/>
  </conditionalFormatting>
  <conditionalFormatting sqref="B459">
    <cfRule type="duplicateValues" dxfId="0" priority="509"/>
  </conditionalFormatting>
  <conditionalFormatting sqref="B460">
    <cfRule type="duplicateValues" dxfId="0" priority="508"/>
  </conditionalFormatting>
  <conditionalFormatting sqref="B461">
    <cfRule type="duplicateValues" dxfId="0" priority="507"/>
  </conditionalFormatting>
  <conditionalFormatting sqref="B462">
    <cfRule type="duplicateValues" dxfId="0" priority="504"/>
  </conditionalFormatting>
  <conditionalFormatting sqref="B463">
    <cfRule type="duplicateValues" dxfId="0" priority="502"/>
  </conditionalFormatting>
  <conditionalFormatting sqref="B464">
    <cfRule type="duplicateValues" dxfId="0" priority="501"/>
  </conditionalFormatting>
  <conditionalFormatting sqref="B465">
    <cfRule type="duplicateValues" dxfId="0" priority="496"/>
  </conditionalFormatting>
  <conditionalFormatting sqref="B466">
    <cfRule type="duplicateValues" dxfId="0" priority="495"/>
  </conditionalFormatting>
  <conditionalFormatting sqref="B467">
    <cfRule type="duplicateValues" dxfId="0" priority="494"/>
  </conditionalFormatting>
  <conditionalFormatting sqref="B468">
    <cfRule type="duplicateValues" dxfId="0" priority="492"/>
  </conditionalFormatting>
  <conditionalFormatting sqref="B469">
    <cfRule type="duplicateValues" dxfId="0" priority="491"/>
  </conditionalFormatting>
  <conditionalFormatting sqref="B470">
    <cfRule type="duplicateValues" dxfId="0" priority="489"/>
  </conditionalFormatting>
  <conditionalFormatting sqref="B471">
    <cfRule type="duplicateValues" dxfId="0" priority="488"/>
  </conditionalFormatting>
  <conditionalFormatting sqref="B472">
    <cfRule type="duplicateValues" dxfId="0" priority="487"/>
  </conditionalFormatting>
  <conditionalFormatting sqref="B473">
    <cfRule type="duplicateValues" dxfId="0" priority="486"/>
  </conditionalFormatting>
  <conditionalFormatting sqref="B474">
    <cfRule type="duplicateValues" dxfId="0" priority="485"/>
  </conditionalFormatting>
  <conditionalFormatting sqref="B475">
    <cfRule type="duplicateValues" dxfId="0" priority="484"/>
  </conditionalFormatting>
  <conditionalFormatting sqref="B476">
    <cfRule type="duplicateValues" dxfId="0" priority="483"/>
  </conditionalFormatting>
  <conditionalFormatting sqref="B477">
    <cfRule type="duplicateValues" dxfId="0" priority="481"/>
  </conditionalFormatting>
  <conditionalFormatting sqref="B478">
    <cfRule type="duplicateValues" dxfId="0" priority="480"/>
  </conditionalFormatting>
  <conditionalFormatting sqref="B479">
    <cfRule type="duplicateValues" dxfId="0" priority="479"/>
  </conditionalFormatting>
  <conditionalFormatting sqref="B480">
    <cfRule type="duplicateValues" dxfId="0" priority="477"/>
  </conditionalFormatting>
  <conditionalFormatting sqref="B481">
    <cfRule type="duplicateValues" dxfId="0" priority="476"/>
  </conditionalFormatting>
  <conditionalFormatting sqref="B482">
    <cfRule type="duplicateValues" dxfId="0" priority="475"/>
  </conditionalFormatting>
  <conditionalFormatting sqref="B483">
    <cfRule type="duplicateValues" dxfId="0" priority="473"/>
  </conditionalFormatting>
  <conditionalFormatting sqref="A484">
    <cfRule type="duplicateValues" dxfId="0" priority="408"/>
  </conditionalFormatting>
  <conditionalFormatting sqref="B484">
    <cfRule type="duplicateValues" dxfId="0" priority="375"/>
  </conditionalFormatting>
  <conditionalFormatting sqref="A485">
    <cfRule type="duplicateValues" dxfId="0" priority="407"/>
  </conditionalFormatting>
  <conditionalFormatting sqref="B485">
    <cfRule type="duplicateValues" dxfId="0" priority="374"/>
  </conditionalFormatting>
  <conditionalFormatting sqref="A486">
    <cfRule type="duplicateValues" dxfId="0" priority="406"/>
  </conditionalFormatting>
  <conditionalFormatting sqref="B486">
    <cfRule type="duplicateValues" dxfId="0" priority="373"/>
  </conditionalFormatting>
  <conditionalFormatting sqref="A487">
    <cfRule type="duplicateValues" dxfId="0" priority="403"/>
  </conditionalFormatting>
  <conditionalFormatting sqref="B487">
    <cfRule type="duplicateValues" dxfId="0" priority="370"/>
  </conditionalFormatting>
  <conditionalFormatting sqref="A488">
    <cfRule type="duplicateValues" dxfId="0" priority="402"/>
  </conditionalFormatting>
  <conditionalFormatting sqref="B488">
    <cfRule type="duplicateValues" dxfId="0" priority="369"/>
  </conditionalFormatting>
  <conditionalFormatting sqref="A489">
    <cfRule type="duplicateValues" dxfId="0" priority="401"/>
  </conditionalFormatting>
  <conditionalFormatting sqref="B489">
    <cfRule type="duplicateValues" dxfId="0" priority="368"/>
  </conditionalFormatting>
  <conditionalFormatting sqref="A490">
    <cfRule type="duplicateValues" dxfId="0" priority="399"/>
  </conditionalFormatting>
  <conditionalFormatting sqref="B490">
    <cfRule type="duplicateValues" dxfId="0" priority="366"/>
  </conditionalFormatting>
  <conditionalFormatting sqref="A491">
    <cfRule type="duplicateValues" dxfId="0" priority="397"/>
  </conditionalFormatting>
  <conditionalFormatting sqref="B491">
    <cfRule type="duplicateValues" dxfId="0" priority="364"/>
  </conditionalFormatting>
  <conditionalFormatting sqref="A492">
    <cfRule type="duplicateValues" dxfId="0" priority="396"/>
  </conditionalFormatting>
  <conditionalFormatting sqref="B492">
    <cfRule type="duplicateValues" dxfId="0" priority="363"/>
  </conditionalFormatting>
  <conditionalFormatting sqref="A493">
    <cfRule type="duplicateValues" dxfId="0" priority="395"/>
  </conditionalFormatting>
  <conditionalFormatting sqref="B493">
    <cfRule type="duplicateValues" dxfId="0" priority="362"/>
  </conditionalFormatting>
  <conditionalFormatting sqref="A494">
    <cfRule type="duplicateValues" dxfId="0" priority="394"/>
  </conditionalFormatting>
  <conditionalFormatting sqref="B494">
    <cfRule type="duplicateValues" dxfId="0" priority="361"/>
  </conditionalFormatting>
  <conditionalFormatting sqref="A495">
    <cfRule type="duplicateValues" dxfId="0" priority="393"/>
  </conditionalFormatting>
  <conditionalFormatting sqref="B495">
    <cfRule type="duplicateValues" dxfId="0" priority="360"/>
  </conditionalFormatting>
  <conditionalFormatting sqref="A496">
    <cfRule type="duplicateValues" dxfId="0" priority="391"/>
  </conditionalFormatting>
  <conditionalFormatting sqref="B496">
    <cfRule type="duplicateValues" dxfId="0" priority="358"/>
  </conditionalFormatting>
  <conditionalFormatting sqref="A497">
    <cfRule type="duplicateValues" dxfId="0" priority="390"/>
  </conditionalFormatting>
  <conditionalFormatting sqref="B497">
    <cfRule type="duplicateValues" dxfId="0" priority="357"/>
  </conditionalFormatting>
  <conditionalFormatting sqref="A498">
    <cfRule type="duplicateValues" dxfId="0" priority="389"/>
  </conditionalFormatting>
  <conditionalFormatting sqref="B498">
    <cfRule type="duplicateValues" dxfId="0" priority="356"/>
  </conditionalFormatting>
  <conditionalFormatting sqref="A499">
    <cfRule type="duplicateValues" dxfId="0" priority="386"/>
  </conditionalFormatting>
  <conditionalFormatting sqref="B499">
    <cfRule type="duplicateValues" dxfId="0" priority="353"/>
  </conditionalFormatting>
  <conditionalFormatting sqref="A500">
    <cfRule type="duplicateValues" dxfId="0" priority="384"/>
  </conditionalFormatting>
  <conditionalFormatting sqref="B500">
    <cfRule type="duplicateValues" dxfId="0" priority="351"/>
  </conditionalFormatting>
  <conditionalFormatting sqref="A501">
    <cfRule type="duplicateValues" dxfId="0" priority="382"/>
  </conditionalFormatting>
  <conditionalFormatting sqref="B501">
    <cfRule type="duplicateValues" dxfId="0" priority="349"/>
  </conditionalFormatting>
  <conditionalFormatting sqref="A502">
    <cfRule type="duplicateValues" dxfId="0" priority="381"/>
  </conditionalFormatting>
  <conditionalFormatting sqref="B502">
    <cfRule type="duplicateValues" dxfId="0" priority="348"/>
  </conditionalFormatting>
  <conditionalFormatting sqref="A503">
    <cfRule type="duplicateValues" dxfId="0" priority="380"/>
  </conditionalFormatting>
  <conditionalFormatting sqref="B503">
    <cfRule type="duplicateValues" dxfId="0" priority="347"/>
  </conditionalFormatting>
  <conditionalFormatting sqref="A504">
    <cfRule type="duplicateValues" dxfId="0" priority="377"/>
  </conditionalFormatting>
  <conditionalFormatting sqref="B504">
    <cfRule type="duplicateValues" dxfId="0" priority="344"/>
  </conditionalFormatting>
  <conditionalFormatting sqref="A505">
    <cfRule type="duplicateValues" dxfId="0" priority="376"/>
  </conditionalFormatting>
  <conditionalFormatting sqref="B505">
    <cfRule type="duplicateValues" dxfId="0" priority="343"/>
  </conditionalFormatting>
  <conditionalFormatting sqref="A506">
    <cfRule type="duplicateValues" dxfId="0" priority="295"/>
  </conditionalFormatting>
  <conditionalFormatting sqref="B506">
    <cfRule type="duplicateValues" dxfId="0" priority="291"/>
  </conditionalFormatting>
  <conditionalFormatting sqref="A507">
    <cfRule type="duplicateValues" dxfId="0" priority="294"/>
  </conditionalFormatting>
  <conditionalFormatting sqref="B507">
    <cfRule type="duplicateValues" dxfId="0" priority="290"/>
  </conditionalFormatting>
  <conditionalFormatting sqref="A508">
    <cfRule type="duplicateValues" dxfId="0" priority="293"/>
  </conditionalFormatting>
  <conditionalFormatting sqref="B508">
    <cfRule type="duplicateValues" dxfId="0" priority="289"/>
  </conditionalFormatting>
  <conditionalFormatting sqref="A509">
    <cfRule type="duplicateValues" dxfId="0" priority="288"/>
  </conditionalFormatting>
  <conditionalFormatting sqref="B509">
    <cfRule type="duplicateValues" dxfId="0" priority="246"/>
  </conditionalFormatting>
  <conditionalFormatting sqref="A510">
    <cfRule type="duplicateValues" dxfId="0" priority="266"/>
  </conditionalFormatting>
  <conditionalFormatting sqref="B510">
    <cfRule type="duplicateValues" dxfId="0" priority="224"/>
  </conditionalFormatting>
  <conditionalFormatting sqref="A511">
    <cfRule type="duplicateValues" dxfId="0" priority="256"/>
  </conditionalFormatting>
  <conditionalFormatting sqref="B511">
    <cfRule type="duplicateValues" dxfId="0" priority="214"/>
  </conditionalFormatting>
  <conditionalFormatting sqref="A512">
    <cfRule type="duplicateValues" dxfId="0" priority="287"/>
  </conditionalFormatting>
  <conditionalFormatting sqref="B512">
    <cfRule type="duplicateValues" dxfId="0" priority="245"/>
  </conditionalFormatting>
  <conditionalFormatting sqref="A513">
    <cfRule type="duplicateValues" dxfId="0" priority="276"/>
  </conditionalFormatting>
  <conditionalFormatting sqref="B513">
    <cfRule type="duplicateValues" dxfId="0" priority="234"/>
  </conditionalFormatting>
  <conditionalFormatting sqref="A514">
    <cfRule type="duplicateValues" dxfId="0" priority="255"/>
  </conditionalFormatting>
  <conditionalFormatting sqref="B514">
    <cfRule type="duplicateValues" dxfId="0" priority="213"/>
  </conditionalFormatting>
  <conditionalFormatting sqref="A515">
    <cfRule type="duplicateValues" dxfId="0" priority="286"/>
  </conditionalFormatting>
  <conditionalFormatting sqref="B515">
    <cfRule type="duplicateValues" dxfId="0" priority="244"/>
  </conditionalFormatting>
  <conditionalFormatting sqref="A516">
    <cfRule type="duplicateValues" dxfId="0" priority="264"/>
  </conditionalFormatting>
  <conditionalFormatting sqref="B516">
    <cfRule type="duplicateValues" dxfId="0" priority="222"/>
  </conditionalFormatting>
  <conditionalFormatting sqref="A517">
    <cfRule type="duplicateValues" dxfId="0" priority="254"/>
  </conditionalFormatting>
  <conditionalFormatting sqref="B517">
    <cfRule type="duplicateValues" dxfId="0" priority="212"/>
  </conditionalFormatting>
  <conditionalFormatting sqref="A518">
    <cfRule type="duplicateValues" dxfId="0" priority="285"/>
  </conditionalFormatting>
  <conditionalFormatting sqref="B518">
    <cfRule type="duplicateValues" dxfId="0" priority="243"/>
  </conditionalFormatting>
  <conditionalFormatting sqref="A519">
    <cfRule type="duplicateValues" dxfId="0" priority="274"/>
  </conditionalFormatting>
  <conditionalFormatting sqref="B519">
    <cfRule type="duplicateValues" dxfId="0" priority="232"/>
  </conditionalFormatting>
  <conditionalFormatting sqref="A520">
    <cfRule type="duplicateValues" dxfId="0" priority="263"/>
  </conditionalFormatting>
  <conditionalFormatting sqref="B520">
    <cfRule type="duplicateValues" dxfId="0" priority="221"/>
  </conditionalFormatting>
  <conditionalFormatting sqref="A521">
    <cfRule type="duplicateValues" dxfId="0" priority="273"/>
  </conditionalFormatting>
  <conditionalFormatting sqref="B521">
    <cfRule type="duplicateValues" dxfId="0" priority="231"/>
  </conditionalFormatting>
  <conditionalFormatting sqref="A522">
    <cfRule type="duplicateValues" dxfId="0" priority="262"/>
  </conditionalFormatting>
  <conditionalFormatting sqref="B522">
    <cfRule type="duplicateValues" dxfId="0" priority="220"/>
  </conditionalFormatting>
  <conditionalFormatting sqref="A523">
    <cfRule type="duplicateValues" dxfId="0" priority="283"/>
  </conditionalFormatting>
  <conditionalFormatting sqref="B523">
    <cfRule type="duplicateValues" dxfId="0" priority="241"/>
  </conditionalFormatting>
  <conditionalFormatting sqref="A524">
    <cfRule type="duplicateValues" dxfId="0" priority="251"/>
  </conditionalFormatting>
  <conditionalFormatting sqref="B524">
    <cfRule type="duplicateValues" dxfId="0" priority="209"/>
  </conditionalFormatting>
  <conditionalFormatting sqref="A525">
    <cfRule type="duplicateValues" dxfId="0" priority="282"/>
  </conditionalFormatting>
  <conditionalFormatting sqref="B525">
    <cfRule type="duplicateValues" dxfId="0" priority="240"/>
  </conditionalFormatting>
  <conditionalFormatting sqref="A526">
    <cfRule type="duplicateValues" dxfId="0" priority="270"/>
  </conditionalFormatting>
  <conditionalFormatting sqref="B526">
    <cfRule type="duplicateValues" dxfId="0" priority="228"/>
  </conditionalFormatting>
  <conditionalFormatting sqref="A527">
    <cfRule type="duplicateValues" dxfId="0" priority="249"/>
  </conditionalFormatting>
  <conditionalFormatting sqref="B527">
    <cfRule type="duplicateValues" dxfId="0" priority="207"/>
  </conditionalFormatting>
  <conditionalFormatting sqref="A528">
    <cfRule type="duplicateValues" dxfId="0" priority="280"/>
  </conditionalFormatting>
  <conditionalFormatting sqref="B528">
    <cfRule type="duplicateValues" dxfId="0" priority="238"/>
  </conditionalFormatting>
  <conditionalFormatting sqref="A529">
    <cfRule type="duplicateValues" dxfId="0" priority="269"/>
  </conditionalFormatting>
  <conditionalFormatting sqref="B529">
    <cfRule type="duplicateValues" dxfId="0" priority="227"/>
  </conditionalFormatting>
  <conditionalFormatting sqref="A530">
    <cfRule type="duplicateValues" dxfId="0" priority="258"/>
  </conditionalFormatting>
  <conditionalFormatting sqref="B530">
    <cfRule type="duplicateValues" dxfId="0" priority="216"/>
  </conditionalFormatting>
  <conditionalFormatting sqref="A531">
    <cfRule type="duplicateValues" dxfId="0" priority="257"/>
  </conditionalFormatting>
  <conditionalFormatting sqref="B531">
    <cfRule type="duplicateValues" dxfId="0" priority="215"/>
  </conditionalFormatting>
  <conditionalFormatting sqref="B532">
    <cfRule type="duplicateValues" dxfId="0" priority="205"/>
  </conditionalFormatting>
  <conditionalFormatting sqref="B533">
    <cfRule type="duplicateValues" dxfId="0" priority="167"/>
  </conditionalFormatting>
  <conditionalFormatting sqref="B534">
    <cfRule type="duplicateValues" dxfId="0" priority="166"/>
  </conditionalFormatting>
  <conditionalFormatting sqref="B535">
    <cfRule type="duplicateValues" dxfId="0" priority="165"/>
  </conditionalFormatting>
  <conditionalFormatting sqref="B536">
    <cfRule type="duplicateValues" dxfId="0" priority="164"/>
  </conditionalFormatting>
  <conditionalFormatting sqref="B537">
    <cfRule type="duplicateValues" dxfId="0" priority="163"/>
  </conditionalFormatting>
  <conditionalFormatting sqref="B538">
    <cfRule type="duplicateValues" dxfId="0" priority="161"/>
  </conditionalFormatting>
  <conditionalFormatting sqref="B539">
    <cfRule type="duplicateValues" dxfId="0" priority="160"/>
  </conditionalFormatting>
  <conditionalFormatting sqref="B540">
    <cfRule type="duplicateValues" dxfId="0" priority="159"/>
  </conditionalFormatting>
  <conditionalFormatting sqref="B541">
    <cfRule type="duplicateValues" dxfId="0" priority="158"/>
  </conditionalFormatting>
  <conditionalFormatting sqref="B542">
    <cfRule type="duplicateValues" dxfId="0" priority="157"/>
  </conditionalFormatting>
  <conditionalFormatting sqref="B543">
    <cfRule type="duplicateValues" dxfId="0" priority="156"/>
  </conditionalFormatting>
  <conditionalFormatting sqref="B544">
    <cfRule type="duplicateValues" dxfId="0" priority="155"/>
  </conditionalFormatting>
  <conditionalFormatting sqref="B545">
    <cfRule type="duplicateValues" dxfId="0" priority="153"/>
  </conditionalFormatting>
  <conditionalFormatting sqref="B546">
    <cfRule type="duplicateValues" dxfId="0" priority="152"/>
  </conditionalFormatting>
  <conditionalFormatting sqref="B547">
    <cfRule type="duplicateValues" dxfId="0" priority="151"/>
  </conditionalFormatting>
  <conditionalFormatting sqref="B548">
    <cfRule type="duplicateValues" dxfId="0" priority="150"/>
  </conditionalFormatting>
  <conditionalFormatting sqref="B549">
    <cfRule type="duplicateValues" dxfId="0" priority="149"/>
  </conditionalFormatting>
  <conditionalFormatting sqref="B550">
    <cfRule type="duplicateValues" dxfId="0" priority="146"/>
  </conditionalFormatting>
  <conditionalFormatting sqref="B551">
    <cfRule type="duplicateValues" dxfId="0" priority="144"/>
  </conditionalFormatting>
  <conditionalFormatting sqref="B552">
    <cfRule type="duplicateValues" dxfId="0" priority="143"/>
  </conditionalFormatting>
  <conditionalFormatting sqref="B553">
    <cfRule type="duplicateValues" dxfId="0" priority="141"/>
  </conditionalFormatting>
  <conditionalFormatting sqref="B554">
    <cfRule type="duplicateValues" dxfId="0" priority="139"/>
  </conditionalFormatting>
  <conditionalFormatting sqref="B555">
    <cfRule type="duplicateValues" dxfId="0" priority="135"/>
  </conditionalFormatting>
  <conditionalFormatting sqref="B556">
    <cfRule type="duplicateValues" dxfId="0" priority="134"/>
  </conditionalFormatting>
  <conditionalFormatting sqref="B557">
    <cfRule type="duplicateValues" dxfId="0" priority="133"/>
  </conditionalFormatting>
  <conditionalFormatting sqref="B558">
    <cfRule type="duplicateValues" dxfId="0" priority="132"/>
  </conditionalFormatting>
  <conditionalFormatting sqref="B559">
    <cfRule type="duplicateValues" dxfId="0" priority="131"/>
  </conditionalFormatting>
  <conditionalFormatting sqref="B560">
    <cfRule type="duplicateValues" dxfId="0" priority="95"/>
  </conditionalFormatting>
  <conditionalFormatting sqref="B561">
    <cfRule type="duplicateValues" dxfId="0" priority="94"/>
  </conditionalFormatting>
  <conditionalFormatting sqref="B562">
    <cfRule type="duplicateValues" dxfId="0" priority="92"/>
  </conditionalFormatting>
  <conditionalFormatting sqref="B563">
    <cfRule type="duplicateValues" dxfId="0" priority="90"/>
  </conditionalFormatting>
  <conditionalFormatting sqref="B564">
    <cfRule type="duplicateValues" dxfId="0" priority="89"/>
  </conditionalFormatting>
  <conditionalFormatting sqref="B565">
    <cfRule type="duplicateValues" dxfId="0" priority="88"/>
  </conditionalFormatting>
  <conditionalFormatting sqref="B566">
    <cfRule type="duplicateValues" dxfId="0" priority="85"/>
  </conditionalFormatting>
  <conditionalFormatting sqref="B567">
    <cfRule type="duplicateValues" dxfId="0" priority="84"/>
  </conditionalFormatting>
  <conditionalFormatting sqref="B568">
    <cfRule type="duplicateValues" dxfId="0" priority="83"/>
  </conditionalFormatting>
  <conditionalFormatting sqref="B569">
    <cfRule type="duplicateValues" dxfId="0" priority="82"/>
  </conditionalFormatting>
  <conditionalFormatting sqref="B570">
    <cfRule type="duplicateValues" dxfId="0" priority="80"/>
  </conditionalFormatting>
  <conditionalFormatting sqref="B571">
    <cfRule type="duplicateValues" dxfId="0" priority="79"/>
  </conditionalFormatting>
  <conditionalFormatting sqref="B572">
    <cfRule type="duplicateValues" dxfId="0" priority="76"/>
  </conditionalFormatting>
  <conditionalFormatting sqref="B573">
    <cfRule type="duplicateValues" dxfId="0" priority="75"/>
  </conditionalFormatting>
  <conditionalFormatting sqref="B574">
    <cfRule type="duplicateValues" dxfId="0" priority="73"/>
  </conditionalFormatting>
  <conditionalFormatting sqref="B575">
    <cfRule type="duplicateValues" dxfId="0" priority="71"/>
  </conditionalFormatting>
  <conditionalFormatting sqref="B576">
    <cfRule type="duplicateValues" dxfId="0" priority="70"/>
  </conditionalFormatting>
  <conditionalFormatting sqref="B577">
    <cfRule type="duplicateValues" dxfId="0" priority="69"/>
  </conditionalFormatting>
  <conditionalFormatting sqref="B578">
    <cfRule type="duplicateValues" dxfId="0" priority="68"/>
  </conditionalFormatting>
  <conditionalFormatting sqref="B579">
    <cfRule type="duplicateValues" dxfId="0" priority="67"/>
  </conditionalFormatting>
  <conditionalFormatting sqref="B580">
    <cfRule type="duplicateValues" dxfId="0" priority="66"/>
  </conditionalFormatting>
  <conditionalFormatting sqref="B581">
    <cfRule type="duplicateValues" dxfId="0" priority="65"/>
  </conditionalFormatting>
  <conditionalFormatting sqref="B582">
    <cfRule type="duplicateValues" dxfId="0" priority="64"/>
  </conditionalFormatting>
  <conditionalFormatting sqref="B583">
    <cfRule type="duplicateValues" dxfId="0" priority="63"/>
  </conditionalFormatting>
  <conditionalFormatting sqref="B584">
    <cfRule type="duplicateValues" dxfId="0" priority="62"/>
  </conditionalFormatting>
  <conditionalFormatting sqref="B585">
    <cfRule type="duplicateValues" dxfId="0" priority="61"/>
  </conditionalFormatting>
  <conditionalFormatting sqref="B586">
    <cfRule type="duplicateValues" dxfId="0" priority="30"/>
  </conditionalFormatting>
  <conditionalFormatting sqref="B587">
    <cfRule type="duplicateValues" dxfId="0" priority="29"/>
  </conditionalFormatting>
  <conditionalFormatting sqref="B588">
    <cfRule type="duplicateValues" dxfId="0" priority="28"/>
  </conditionalFormatting>
  <conditionalFormatting sqref="B589">
    <cfRule type="duplicateValues" dxfId="0" priority="27"/>
  </conditionalFormatting>
  <conditionalFormatting sqref="B590">
    <cfRule type="duplicateValues" dxfId="0" priority="26"/>
  </conditionalFormatting>
  <conditionalFormatting sqref="B591">
    <cfRule type="duplicateValues" dxfId="0" priority="25"/>
  </conditionalFormatting>
  <conditionalFormatting sqref="B592">
    <cfRule type="duplicateValues" dxfId="0" priority="24"/>
  </conditionalFormatting>
  <conditionalFormatting sqref="B593">
    <cfRule type="duplicateValues" dxfId="0" priority="23"/>
  </conditionalFormatting>
  <conditionalFormatting sqref="B594">
    <cfRule type="duplicateValues" dxfId="0" priority="22"/>
  </conditionalFormatting>
  <conditionalFormatting sqref="B595">
    <cfRule type="duplicateValues" dxfId="0" priority="21"/>
  </conditionalFormatting>
  <conditionalFormatting sqref="B596">
    <cfRule type="duplicateValues" dxfId="0" priority="20"/>
  </conditionalFormatting>
  <conditionalFormatting sqref="B597">
    <cfRule type="duplicateValues" dxfId="0" priority="19"/>
  </conditionalFormatting>
  <conditionalFormatting sqref="B598">
    <cfRule type="duplicateValues" dxfId="0" priority="18"/>
  </conditionalFormatting>
  <conditionalFormatting sqref="B599">
    <cfRule type="duplicateValues" dxfId="0" priority="17"/>
  </conditionalFormatting>
  <conditionalFormatting sqref="B600">
    <cfRule type="duplicateValues" dxfId="0" priority="16"/>
  </conditionalFormatting>
  <conditionalFormatting sqref="B601">
    <cfRule type="duplicateValues" dxfId="0" priority="15"/>
  </conditionalFormatting>
  <conditionalFormatting sqref="B602">
    <cfRule type="duplicateValues" dxfId="0" priority="14"/>
  </conditionalFormatting>
  <conditionalFormatting sqref="B603">
    <cfRule type="duplicateValues" dxfId="0" priority="13"/>
  </conditionalFormatting>
  <conditionalFormatting sqref="B604">
    <cfRule type="duplicateValues" dxfId="0" priority="12"/>
  </conditionalFormatting>
  <conditionalFormatting sqref="B605">
    <cfRule type="duplicateValues" dxfId="0" priority="11"/>
  </conditionalFormatting>
  <conditionalFormatting sqref="B606">
    <cfRule type="duplicateValues" dxfId="0" priority="10"/>
  </conditionalFormatting>
  <conditionalFormatting sqref="B607">
    <cfRule type="duplicateValues" dxfId="0" priority="9"/>
  </conditionalFormatting>
  <conditionalFormatting sqref="B608">
    <cfRule type="duplicateValues" dxfId="0" priority="8"/>
  </conditionalFormatting>
  <conditionalFormatting sqref="B609">
    <cfRule type="duplicateValues" dxfId="0" priority="7"/>
  </conditionalFormatting>
  <conditionalFormatting sqref="B610">
    <cfRule type="duplicateValues" dxfId="0" priority="6"/>
  </conditionalFormatting>
  <conditionalFormatting sqref="B611">
    <cfRule type="duplicateValues" dxfId="0" priority="5"/>
  </conditionalFormatting>
  <conditionalFormatting sqref="B612">
    <cfRule type="duplicateValues" dxfId="0" priority="4"/>
  </conditionalFormatting>
  <conditionalFormatting sqref="B613">
    <cfRule type="duplicateValues" dxfId="0" priority="3"/>
  </conditionalFormatting>
  <conditionalFormatting sqref="B614">
    <cfRule type="duplicateValues" dxfId="0" priority="2"/>
  </conditionalFormatting>
  <conditionalFormatting sqref="B615">
    <cfRule type="duplicateValues" dxfId="0" priority="1"/>
  </conditionalFormatting>
  <conditionalFormatting sqref="A1:A2">
    <cfRule type="duplicateValues" dxfId="0" priority="4988"/>
  </conditionalFormatting>
  <conditionalFormatting sqref="A440:A483">
    <cfRule type="duplicateValues" dxfId="0" priority="704"/>
  </conditionalFormatting>
  <conditionalFormatting sqref="A532:A615">
    <cfRule type="duplicateValues" dxfId="0" priority="247"/>
  </conditionalFormatting>
  <conditionalFormatting sqref="B1:B451">
    <cfRule type="duplicateValues" dxfId="0" priority="5500"/>
  </conditionalFormatting>
  <pageMargins left="0.75" right="0.75" top="1" bottom="1" header="0.5" footer="0.5"/>
  <pageSetup paperSize="9" orientation="portrait"/>
  <headerFooter/>
  <ignoredErrors>
    <ignoredError sqref="DX171" evalErro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"/>
  <sheetViews>
    <sheetView topLeftCell="A55" workbookViewId="0">
      <selection activeCell="K11" sqref="K11"/>
    </sheetView>
  </sheetViews>
  <sheetFormatPr defaultColWidth="8.73333333333333" defaultRowHeight="13.5"/>
  <cols>
    <col min="1" max="1" width="8.73333333333333" style="5"/>
    <col min="2" max="2" width="13.7333333333333" customWidth="1"/>
    <col min="3" max="3" width="15.9083333333333" customWidth="1"/>
    <col min="4" max="4" width="15" customWidth="1"/>
    <col min="5" max="5" width="14" customWidth="1"/>
    <col min="6" max="6" width="23.2833333333333" customWidth="1"/>
    <col min="7" max="7" width="16.6416666666667" customWidth="1"/>
    <col min="8" max="8" width="37.3583333333333" customWidth="1"/>
    <col min="9" max="9" width="10.6833333333333" customWidth="1"/>
  </cols>
  <sheetData>
    <row r="1" ht="29" customHeight="1" spans="1:9">
      <c r="A1" s="82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2" t="s">
        <v>5</v>
      </c>
      <c r="G1" s="82" t="s">
        <v>6</v>
      </c>
      <c r="H1" s="84" t="s">
        <v>952</v>
      </c>
    </row>
    <row r="2" ht="20" customHeight="1" spans="1:9">
      <c r="A2" s="5">
        <f>ROW()-1</f>
        <v>1</v>
      </c>
      <c r="B2" s="85" t="s">
        <v>74</v>
      </c>
      <c r="C2" s="86" t="s">
        <v>52</v>
      </c>
      <c r="D2" s="87" t="s">
        <v>68</v>
      </c>
      <c r="E2" s="87" t="s">
        <v>54</v>
      </c>
      <c r="F2" s="87" t="s">
        <v>75</v>
      </c>
      <c r="G2" s="88">
        <v>44144</v>
      </c>
      <c r="H2" s="89" t="s">
        <v>953</v>
      </c>
      <c r="I2" s="90"/>
    </row>
    <row r="3" ht="20" customHeight="1" spans="1:9">
      <c r="A3" s="5">
        <f t="shared" ref="A3:A12" si="0">ROW()-1</f>
        <v>2</v>
      </c>
      <c r="B3" s="91" t="s">
        <v>98</v>
      </c>
      <c r="C3" s="86" t="s">
        <v>52</v>
      </c>
      <c r="D3" s="87" t="s">
        <v>99</v>
      </c>
      <c r="E3" s="87" t="s">
        <v>54</v>
      </c>
      <c r="F3" s="87" t="s">
        <v>100</v>
      </c>
      <c r="G3" s="88">
        <v>43192</v>
      </c>
      <c r="H3" s="89" t="s">
        <v>953</v>
      </c>
      <c r="I3" s="90"/>
    </row>
    <row r="4" ht="20" customHeight="1" spans="1:9">
      <c r="A4" s="5">
        <f t="shared" si="0"/>
        <v>3</v>
      </c>
      <c r="B4" s="85" t="s">
        <v>195</v>
      </c>
      <c r="C4" s="86" t="s">
        <v>52</v>
      </c>
      <c r="D4" s="87" t="s">
        <v>119</v>
      </c>
      <c r="E4" s="87" t="s">
        <v>120</v>
      </c>
      <c r="F4" s="87" t="s">
        <v>954</v>
      </c>
      <c r="G4" s="88">
        <v>44350</v>
      </c>
      <c r="H4" s="89" t="s">
        <v>953</v>
      </c>
      <c r="I4" s="90"/>
    </row>
    <row r="5" ht="20" customHeight="1" spans="1:9">
      <c r="A5" s="5">
        <f t="shared" si="0"/>
        <v>4</v>
      </c>
      <c r="B5" s="85" t="s">
        <v>207</v>
      </c>
      <c r="C5" s="86" t="s">
        <v>52</v>
      </c>
      <c r="D5" s="87" t="s">
        <v>119</v>
      </c>
      <c r="E5" s="87">
        <v>0</v>
      </c>
      <c r="F5" s="87" t="s">
        <v>208</v>
      </c>
      <c r="G5" s="88">
        <v>42005</v>
      </c>
      <c r="H5" s="89" t="s">
        <v>953</v>
      </c>
      <c r="I5" s="90"/>
    </row>
    <row r="6" ht="20" customHeight="1" spans="1:9">
      <c r="A6" s="5">
        <f t="shared" si="0"/>
        <v>5</v>
      </c>
      <c r="B6" s="85" t="s">
        <v>244</v>
      </c>
      <c r="C6" s="86" t="s">
        <v>52</v>
      </c>
      <c r="D6" s="87" t="s">
        <v>237</v>
      </c>
      <c r="E6" s="87" t="s">
        <v>245</v>
      </c>
      <c r="F6" s="87" t="s">
        <v>246</v>
      </c>
      <c r="G6" s="88">
        <v>43619</v>
      </c>
      <c r="H6" s="89" t="s">
        <v>953</v>
      </c>
      <c r="I6" s="90"/>
    </row>
    <row r="7" ht="20" customHeight="1" spans="1:9">
      <c r="A7" s="5">
        <f t="shared" si="0"/>
        <v>6</v>
      </c>
      <c r="B7" s="85" t="s">
        <v>252</v>
      </c>
      <c r="C7" s="86" t="s">
        <v>52</v>
      </c>
      <c r="D7" s="87" t="s">
        <v>68</v>
      </c>
      <c r="E7" s="87">
        <v>0</v>
      </c>
      <c r="F7" s="87" t="s">
        <v>955</v>
      </c>
      <c r="G7" s="88">
        <v>42005</v>
      </c>
      <c r="H7" s="89" t="s">
        <v>953</v>
      </c>
      <c r="I7" s="90"/>
    </row>
    <row r="8" ht="20" customHeight="1" spans="1:9">
      <c r="A8" s="5">
        <f t="shared" si="0"/>
        <v>7</v>
      </c>
      <c r="B8" s="85" t="s">
        <v>264</v>
      </c>
      <c r="C8" s="86" t="s">
        <v>52</v>
      </c>
      <c r="D8" s="87" t="s">
        <v>233</v>
      </c>
      <c r="E8" s="87" t="s">
        <v>265</v>
      </c>
      <c r="F8" s="87" t="s">
        <v>246</v>
      </c>
      <c r="G8" s="88">
        <v>43384</v>
      </c>
      <c r="H8" s="89" t="s">
        <v>953</v>
      </c>
      <c r="I8" s="90"/>
    </row>
    <row r="9" ht="20" customHeight="1" spans="1:9">
      <c r="A9" s="5">
        <f t="shared" si="0"/>
        <v>8</v>
      </c>
      <c r="B9" s="85" t="s">
        <v>267</v>
      </c>
      <c r="C9" s="86" t="s">
        <v>52</v>
      </c>
      <c r="D9" s="87" t="s">
        <v>233</v>
      </c>
      <c r="E9" s="87" t="s">
        <v>265</v>
      </c>
      <c r="F9" s="87" t="s">
        <v>248</v>
      </c>
      <c r="G9" s="88">
        <v>43906</v>
      </c>
      <c r="H9" s="89" t="s">
        <v>953</v>
      </c>
      <c r="I9" s="90"/>
    </row>
    <row r="10" ht="20" customHeight="1" spans="1:9">
      <c r="A10" s="5">
        <f t="shared" si="0"/>
        <v>9</v>
      </c>
      <c r="B10" s="85" t="s">
        <v>285</v>
      </c>
      <c r="C10" s="85" t="s">
        <v>286</v>
      </c>
      <c r="D10" s="87" t="s">
        <v>119</v>
      </c>
      <c r="E10" s="87" t="s">
        <v>171</v>
      </c>
      <c r="F10" s="87" t="s">
        <v>287</v>
      </c>
      <c r="G10" s="88">
        <v>42005</v>
      </c>
      <c r="H10" s="89" t="s">
        <v>953</v>
      </c>
      <c r="I10" s="90"/>
    </row>
    <row r="11" ht="20" customHeight="1" spans="1:9">
      <c r="A11" s="5">
        <f t="shared" si="0"/>
        <v>10</v>
      </c>
      <c r="B11" s="85" t="s">
        <v>292</v>
      </c>
      <c r="C11" s="86" t="s">
        <v>286</v>
      </c>
      <c r="D11" s="87" t="s">
        <v>289</v>
      </c>
      <c r="E11" s="87" t="s">
        <v>293</v>
      </c>
      <c r="F11" s="87" t="s">
        <v>294</v>
      </c>
      <c r="G11" s="88">
        <v>43969</v>
      </c>
      <c r="H11" s="89" t="s">
        <v>953</v>
      </c>
      <c r="I11" s="90"/>
    </row>
    <row r="12" ht="20" customHeight="1" spans="1:9">
      <c r="A12" s="5">
        <f t="shared" si="0"/>
        <v>11</v>
      </c>
      <c r="B12" s="92" t="s">
        <v>299</v>
      </c>
      <c r="C12" s="86" t="s">
        <v>300</v>
      </c>
      <c r="D12" s="87" t="s">
        <v>289</v>
      </c>
      <c r="E12" s="87" t="s">
        <v>301</v>
      </c>
      <c r="F12" s="87" t="s">
        <v>294</v>
      </c>
      <c r="G12" s="88">
        <v>42355</v>
      </c>
      <c r="H12" s="89" t="s">
        <v>953</v>
      </c>
      <c r="I12" s="90"/>
    </row>
    <row r="13" ht="20" customHeight="1" spans="1:9">
      <c r="A13" s="5">
        <f t="shared" ref="A13:A22" si="1">ROW()-1</f>
        <v>12</v>
      </c>
      <c r="B13" s="92" t="s">
        <v>302</v>
      </c>
      <c r="C13" s="86" t="s">
        <v>300</v>
      </c>
      <c r="D13" s="87" t="s">
        <v>289</v>
      </c>
      <c r="E13" s="87" t="s">
        <v>301</v>
      </c>
      <c r="F13" s="87" t="s">
        <v>298</v>
      </c>
      <c r="G13" s="88">
        <v>42788</v>
      </c>
      <c r="H13" s="89" t="s">
        <v>953</v>
      </c>
      <c r="I13" s="90"/>
    </row>
    <row r="14" ht="20" customHeight="1" spans="1:9">
      <c r="A14" s="5">
        <f t="shared" si="1"/>
        <v>13</v>
      </c>
      <c r="B14" s="87" t="s">
        <v>303</v>
      </c>
      <c r="C14" s="86" t="s">
        <v>300</v>
      </c>
      <c r="D14" s="87" t="s">
        <v>289</v>
      </c>
      <c r="E14" s="87" t="s">
        <v>301</v>
      </c>
      <c r="F14" s="87" t="s">
        <v>298</v>
      </c>
      <c r="G14" s="88">
        <v>43474</v>
      </c>
      <c r="H14" s="89" t="s">
        <v>953</v>
      </c>
      <c r="I14" s="90"/>
    </row>
    <row r="15" ht="20" customHeight="1" spans="1:9">
      <c r="A15" s="5">
        <f t="shared" si="1"/>
        <v>14</v>
      </c>
      <c r="B15" s="85" t="s">
        <v>311</v>
      </c>
      <c r="C15" s="86" t="s">
        <v>286</v>
      </c>
      <c r="D15" s="87" t="s">
        <v>312</v>
      </c>
      <c r="E15" s="87" t="s">
        <v>720</v>
      </c>
      <c r="F15" s="87" t="s">
        <v>309</v>
      </c>
      <c r="G15" s="88">
        <v>42416</v>
      </c>
      <c r="H15" s="89" t="s">
        <v>953</v>
      </c>
      <c r="I15" s="90"/>
    </row>
    <row r="16" ht="20" customHeight="1" spans="1:9">
      <c r="A16" s="5">
        <f t="shared" si="1"/>
        <v>15</v>
      </c>
      <c r="B16" s="87" t="s">
        <v>316</v>
      </c>
      <c r="C16" s="86" t="s">
        <v>286</v>
      </c>
      <c r="D16" s="87" t="s">
        <v>312</v>
      </c>
      <c r="E16" s="87" t="s">
        <v>317</v>
      </c>
      <c r="F16" s="87" t="s">
        <v>243</v>
      </c>
      <c r="G16" s="88">
        <v>44060</v>
      </c>
      <c r="H16" s="89" t="s">
        <v>953</v>
      </c>
      <c r="I16" s="90"/>
    </row>
    <row r="17" ht="20" customHeight="1" spans="1:9">
      <c r="A17" s="5">
        <f t="shared" si="1"/>
        <v>16</v>
      </c>
      <c r="B17" s="92" t="s">
        <v>332</v>
      </c>
      <c r="C17" s="86" t="s">
        <v>286</v>
      </c>
      <c r="D17" s="87" t="s">
        <v>305</v>
      </c>
      <c r="E17" s="87" t="s">
        <v>333</v>
      </c>
      <c r="F17" s="87" t="s">
        <v>246</v>
      </c>
      <c r="G17" s="88">
        <v>42943</v>
      </c>
      <c r="H17" s="89" t="s">
        <v>953</v>
      </c>
      <c r="I17" s="90"/>
    </row>
    <row r="18" ht="20" customHeight="1" spans="1:9">
      <c r="A18" s="5">
        <f t="shared" si="1"/>
        <v>17</v>
      </c>
      <c r="B18" s="87" t="s">
        <v>334</v>
      </c>
      <c r="C18" s="86" t="s">
        <v>286</v>
      </c>
      <c r="D18" s="87" t="s">
        <v>305</v>
      </c>
      <c r="E18" s="87" t="s">
        <v>333</v>
      </c>
      <c r="F18" s="87" t="s">
        <v>248</v>
      </c>
      <c r="G18" s="88">
        <v>43556</v>
      </c>
      <c r="H18" s="89" t="s">
        <v>953</v>
      </c>
      <c r="I18" s="90"/>
    </row>
    <row r="19" ht="20" customHeight="1" spans="1:9">
      <c r="A19" s="5">
        <f t="shared" si="1"/>
        <v>18</v>
      </c>
      <c r="B19" s="87" t="s">
        <v>336</v>
      </c>
      <c r="C19" s="86" t="s">
        <v>286</v>
      </c>
      <c r="D19" s="87" t="s">
        <v>305</v>
      </c>
      <c r="E19" s="87" t="s">
        <v>333</v>
      </c>
      <c r="F19" s="87" t="s">
        <v>248</v>
      </c>
      <c r="G19" s="88">
        <v>43619</v>
      </c>
      <c r="H19" s="89" t="s">
        <v>953</v>
      </c>
      <c r="I19" s="90"/>
    </row>
    <row r="20" ht="20" customHeight="1" spans="1:9">
      <c r="A20" s="5">
        <f t="shared" si="1"/>
        <v>19</v>
      </c>
      <c r="B20" s="85" t="s">
        <v>337</v>
      </c>
      <c r="C20" s="86" t="s">
        <v>286</v>
      </c>
      <c r="D20" s="87" t="s">
        <v>305</v>
      </c>
      <c r="E20" s="87" t="s">
        <v>333</v>
      </c>
      <c r="F20" s="87" t="s">
        <v>248</v>
      </c>
      <c r="G20" s="88">
        <v>43941</v>
      </c>
      <c r="H20" s="89" t="s">
        <v>953</v>
      </c>
      <c r="I20" s="90"/>
    </row>
    <row r="21" ht="20" customHeight="1" spans="1:9">
      <c r="A21" s="5">
        <f t="shared" si="1"/>
        <v>20</v>
      </c>
      <c r="B21" s="85" t="s">
        <v>356</v>
      </c>
      <c r="C21" s="86" t="s">
        <v>351</v>
      </c>
      <c r="D21" s="87" t="s">
        <v>357</v>
      </c>
      <c r="E21" s="87" t="s">
        <v>358</v>
      </c>
      <c r="F21" s="87" t="s">
        <v>294</v>
      </c>
      <c r="G21" s="88">
        <v>43992</v>
      </c>
      <c r="H21" s="89" t="s">
        <v>953</v>
      </c>
      <c r="I21" s="90"/>
    </row>
    <row r="22" ht="20" customHeight="1" spans="1:9">
      <c r="A22" s="5">
        <f t="shared" si="1"/>
        <v>21</v>
      </c>
      <c r="B22" s="92" t="s">
        <v>375</v>
      </c>
      <c r="C22" s="86" t="s">
        <v>351</v>
      </c>
      <c r="D22" s="87">
        <v>0</v>
      </c>
      <c r="E22" s="87">
        <v>0</v>
      </c>
      <c r="F22" s="87" t="s">
        <v>309</v>
      </c>
      <c r="G22" s="88">
        <v>41640</v>
      </c>
      <c r="H22" s="89" t="s">
        <v>953</v>
      </c>
      <c r="I22" s="90"/>
    </row>
    <row r="23" ht="20" customHeight="1" spans="1:9">
      <c r="A23" s="5">
        <f t="shared" ref="A23:A32" si="2">ROW()-1</f>
        <v>22</v>
      </c>
      <c r="B23" s="85" t="s">
        <v>441</v>
      </c>
      <c r="C23" s="86" t="s">
        <v>52</v>
      </c>
      <c r="D23" s="87" t="s">
        <v>79</v>
      </c>
      <c r="E23" s="87" t="s">
        <v>442</v>
      </c>
      <c r="F23" s="87" t="s">
        <v>956</v>
      </c>
      <c r="G23" s="88">
        <v>45125</v>
      </c>
      <c r="H23" s="89" t="s">
        <v>953</v>
      </c>
      <c r="I23" s="90"/>
    </row>
    <row r="24" ht="20" customHeight="1" spans="1:9">
      <c r="A24" s="5">
        <f t="shared" si="2"/>
        <v>23</v>
      </c>
      <c r="B24" s="85" t="s">
        <v>541</v>
      </c>
      <c r="C24" s="86" t="s">
        <v>286</v>
      </c>
      <c r="D24" s="87" t="s">
        <v>79</v>
      </c>
      <c r="E24" s="87" t="s">
        <v>542</v>
      </c>
      <c r="F24" s="87" t="s">
        <v>957</v>
      </c>
      <c r="G24" s="88">
        <v>45397</v>
      </c>
      <c r="H24" s="89" t="s">
        <v>953</v>
      </c>
      <c r="I24" s="90"/>
    </row>
    <row r="25" ht="20" customHeight="1" spans="1:9">
      <c r="A25" s="5">
        <f t="shared" si="2"/>
        <v>24</v>
      </c>
      <c r="B25" s="85" t="s">
        <v>304</v>
      </c>
      <c r="C25" s="86" t="s">
        <v>286</v>
      </c>
      <c r="D25" s="87" t="s">
        <v>305</v>
      </c>
      <c r="E25" s="87" t="s">
        <v>768</v>
      </c>
      <c r="F25" s="87" t="s">
        <v>257</v>
      </c>
      <c r="G25" s="88">
        <v>43627</v>
      </c>
      <c r="H25" s="89" t="s">
        <v>953</v>
      </c>
      <c r="I25" s="90"/>
    </row>
    <row r="26" ht="20" customHeight="1" spans="1:9">
      <c r="A26" s="5">
        <f t="shared" si="2"/>
        <v>25</v>
      </c>
      <c r="B26" s="85" t="s">
        <v>92</v>
      </c>
      <c r="C26" s="86" t="s">
        <v>52</v>
      </c>
      <c r="D26" s="87" t="s">
        <v>79</v>
      </c>
      <c r="E26" s="87" t="s">
        <v>90</v>
      </c>
      <c r="F26" s="87" t="s">
        <v>93</v>
      </c>
      <c r="G26" s="88">
        <v>44159</v>
      </c>
      <c r="H26" s="89" t="s">
        <v>953</v>
      </c>
      <c r="I26" s="90"/>
    </row>
    <row r="27" ht="20" customHeight="1" spans="1:9">
      <c r="A27" s="5">
        <f t="shared" si="2"/>
        <v>26</v>
      </c>
      <c r="B27" s="85" t="s">
        <v>451</v>
      </c>
      <c r="C27" s="86" t="s">
        <v>52</v>
      </c>
      <c r="D27" s="87" t="s">
        <v>79</v>
      </c>
      <c r="E27" s="87" t="s">
        <v>88</v>
      </c>
      <c r="F27" s="87" t="s">
        <v>230</v>
      </c>
      <c r="G27" s="88">
        <v>45145</v>
      </c>
      <c r="H27" s="89" t="s">
        <v>953</v>
      </c>
      <c r="I27" s="90"/>
    </row>
    <row r="28" ht="20" customHeight="1" spans="1:9">
      <c r="A28" s="5">
        <f t="shared" si="2"/>
        <v>27</v>
      </c>
      <c r="B28" s="85" t="s">
        <v>168</v>
      </c>
      <c r="C28" s="86" t="s">
        <v>52</v>
      </c>
      <c r="D28" s="87" t="s">
        <v>119</v>
      </c>
      <c r="E28" s="87" t="s">
        <v>138</v>
      </c>
      <c r="F28" s="87" t="s">
        <v>169</v>
      </c>
      <c r="G28" s="88">
        <v>44267</v>
      </c>
      <c r="H28" s="89" t="s">
        <v>953</v>
      </c>
      <c r="I28" s="90"/>
    </row>
    <row r="29" ht="20" customHeight="1" spans="1:9">
      <c r="A29" s="5">
        <f t="shared" si="2"/>
        <v>28</v>
      </c>
      <c r="B29" s="85" t="s">
        <v>364</v>
      </c>
      <c r="C29" s="86" t="s">
        <v>351</v>
      </c>
      <c r="D29" s="87" t="s">
        <v>357</v>
      </c>
      <c r="E29" s="87" t="s">
        <v>362</v>
      </c>
      <c r="F29" s="87" t="s">
        <v>294</v>
      </c>
      <c r="G29" s="88">
        <v>43922</v>
      </c>
      <c r="H29" s="89" t="s">
        <v>953</v>
      </c>
      <c r="I29" s="90"/>
    </row>
    <row r="30" ht="20" customHeight="1" spans="1:9">
      <c r="A30" s="5">
        <f t="shared" si="2"/>
        <v>29</v>
      </c>
      <c r="B30" s="85" t="s">
        <v>620</v>
      </c>
      <c r="C30" s="86" t="s">
        <v>52</v>
      </c>
      <c r="D30" s="87" t="s">
        <v>233</v>
      </c>
      <c r="E30" s="87" t="s">
        <v>262</v>
      </c>
      <c r="F30" s="87" t="s">
        <v>315</v>
      </c>
      <c r="G30" s="88">
        <v>45553</v>
      </c>
      <c r="H30" s="89" t="s">
        <v>953</v>
      </c>
      <c r="I30" s="90"/>
    </row>
    <row r="31" ht="20" customHeight="1" spans="1:9">
      <c r="A31" s="5">
        <f t="shared" si="2"/>
        <v>30</v>
      </c>
      <c r="B31" s="85" t="s">
        <v>261</v>
      </c>
      <c r="C31" s="86" t="s">
        <v>52</v>
      </c>
      <c r="D31" s="87" t="s">
        <v>233</v>
      </c>
      <c r="E31" s="87" t="s">
        <v>262</v>
      </c>
      <c r="F31" s="87" t="s">
        <v>958</v>
      </c>
      <c r="G31" s="88">
        <v>43920</v>
      </c>
      <c r="H31" s="89" t="s">
        <v>953</v>
      </c>
      <c r="I31" s="90"/>
    </row>
    <row r="32" ht="20" customHeight="1" spans="1:9">
      <c r="A32" s="5">
        <f t="shared" si="2"/>
        <v>31</v>
      </c>
      <c r="B32" s="85" t="s">
        <v>501</v>
      </c>
      <c r="C32" s="86" t="s">
        <v>52</v>
      </c>
      <c r="D32" s="87" t="s">
        <v>250</v>
      </c>
      <c r="E32" s="87" t="s">
        <v>251</v>
      </c>
      <c r="F32" s="87" t="s">
        <v>248</v>
      </c>
      <c r="G32" s="88">
        <v>45341</v>
      </c>
      <c r="H32" s="89" t="s">
        <v>953</v>
      </c>
      <c r="I32" s="90"/>
    </row>
    <row r="33" ht="20" customHeight="1" spans="1:9">
      <c r="A33" s="5">
        <f t="shared" ref="A33:A53" si="3">ROW()-1</f>
        <v>32</v>
      </c>
      <c r="B33" s="85" t="s">
        <v>328</v>
      </c>
      <c r="C33" s="86" t="s">
        <v>286</v>
      </c>
      <c r="D33" s="87" t="s">
        <v>312</v>
      </c>
      <c r="E33" s="87" t="s">
        <v>329</v>
      </c>
      <c r="F33" s="87" t="s">
        <v>246</v>
      </c>
      <c r="G33" s="88">
        <v>43368</v>
      </c>
      <c r="H33" s="89" t="s">
        <v>953</v>
      </c>
      <c r="I33" s="90"/>
    </row>
    <row r="34" ht="20" customHeight="1" spans="1:9">
      <c r="A34" s="5">
        <f t="shared" si="3"/>
        <v>33</v>
      </c>
      <c r="B34" s="85" t="s">
        <v>331</v>
      </c>
      <c r="C34" s="86" t="s">
        <v>286</v>
      </c>
      <c r="D34" s="87" t="s">
        <v>312</v>
      </c>
      <c r="E34" s="87" t="s">
        <v>329</v>
      </c>
      <c r="F34" s="87" t="s">
        <v>248</v>
      </c>
      <c r="G34" s="88">
        <v>43928</v>
      </c>
      <c r="H34" s="89" t="s">
        <v>953</v>
      </c>
      <c r="I34" s="90"/>
    </row>
    <row r="35" ht="20" customHeight="1" spans="1:9">
      <c r="A35" s="5">
        <f t="shared" si="3"/>
        <v>34</v>
      </c>
      <c r="B35" s="85" t="s">
        <v>376</v>
      </c>
      <c r="C35" s="86" t="s">
        <v>351</v>
      </c>
      <c r="D35" s="87" t="s">
        <v>354</v>
      </c>
      <c r="E35" s="87" t="s">
        <v>377</v>
      </c>
      <c r="F35" s="87" t="s">
        <v>246</v>
      </c>
      <c r="G35" s="88">
        <v>43661</v>
      </c>
      <c r="H35" s="89" t="s">
        <v>953</v>
      </c>
      <c r="I35" s="90"/>
    </row>
    <row r="36" ht="20" customHeight="1" spans="1:9">
      <c r="A36" s="5">
        <f t="shared" si="3"/>
        <v>35</v>
      </c>
      <c r="B36" s="85" t="s">
        <v>959</v>
      </c>
      <c r="C36" s="93" t="s">
        <v>286</v>
      </c>
      <c r="D36" s="87" t="s">
        <v>289</v>
      </c>
      <c r="E36" s="87" t="s">
        <v>789</v>
      </c>
      <c r="F36" s="87" t="s">
        <v>601</v>
      </c>
      <c r="G36" s="88">
        <v>45614</v>
      </c>
      <c r="H36" s="89" t="s">
        <v>953</v>
      </c>
      <c r="I36" s="90"/>
    </row>
    <row r="37" ht="20" customHeight="1" spans="1:9">
      <c r="A37" s="5">
        <f t="shared" si="3"/>
        <v>36</v>
      </c>
      <c r="B37" s="85" t="s">
        <v>432</v>
      </c>
      <c r="C37" s="86" t="s">
        <v>286</v>
      </c>
      <c r="D37" s="87" t="s">
        <v>79</v>
      </c>
      <c r="E37" s="87" t="s">
        <v>433</v>
      </c>
      <c r="F37" s="87" t="s">
        <v>960</v>
      </c>
      <c r="G37" s="88">
        <v>45110</v>
      </c>
      <c r="H37" s="89" t="s">
        <v>953</v>
      </c>
      <c r="I37" s="90"/>
    </row>
    <row r="38" ht="20" customHeight="1" spans="1:9">
      <c r="A38" s="5">
        <f t="shared" si="3"/>
        <v>37</v>
      </c>
      <c r="B38" s="85" t="s">
        <v>655</v>
      </c>
      <c r="C38" s="93" t="s">
        <v>52</v>
      </c>
      <c r="D38" s="87" t="s">
        <v>119</v>
      </c>
      <c r="E38" s="87" t="s">
        <v>171</v>
      </c>
      <c r="F38" s="87" t="s">
        <v>121</v>
      </c>
      <c r="G38" s="88">
        <v>45659</v>
      </c>
      <c r="H38" s="89" t="s">
        <v>953</v>
      </c>
      <c r="I38" s="90"/>
    </row>
    <row r="39" ht="20" customHeight="1" spans="1:9">
      <c r="A39" s="5">
        <f t="shared" si="3"/>
        <v>38</v>
      </c>
      <c r="B39" s="85" t="s">
        <v>626</v>
      </c>
      <c r="C39" s="51" t="s">
        <v>286</v>
      </c>
      <c r="D39" s="87" t="s">
        <v>79</v>
      </c>
      <c r="E39" s="87" t="s">
        <v>542</v>
      </c>
      <c r="F39" s="87" t="s">
        <v>548</v>
      </c>
      <c r="G39" s="88">
        <v>45586</v>
      </c>
      <c r="H39" s="89" t="s">
        <v>953</v>
      </c>
      <c r="I39" s="90"/>
    </row>
    <row r="40" ht="20" customHeight="1" spans="1:9">
      <c r="A40" s="5">
        <f t="shared" si="3"/>
        <v>39</v>
      </c>
      <c r="B40" s="85" t="s">
        <v>218</v>
      </c>
      <c r="C40" s="86" t="s">
        <v>52</v>
      </c>
      <c r="D40" s="87" t="s">
        <v>110</v>
      </c>
      <c r="E40" s="87" t="s">
        <v>961</v>
      </c>
      <c r="F40" s="87" t="s">
        <v>962</v>
      </c>
      <c r="G40" s="88">
        <v>44256</v>
      </c>
      <c r="H40" s="89" t="s">
        <v>953</v>
      </c>
      <c r="I40" s="90"/>
    </row>
    <row r="41" ht="20" customHeight="1" spans="1:9">
      <c r="A41" s="5">
        <f t="shared" si="3"/>
        <v>40</v>
      </c>
      <c r="B41" s="85" t="s">
        <v>666</v>
      </c>
      <c r="C41" s="94" t="s">
        <v>52</v>
      </c>
      <c r="D41" s="87" t="s">
        <v>79</v>
      </c>
      <c r="E41" s="87" t="s">
        <v>667</v>
      </c>
      <c r="F41" s="87" t="s">
        <v>668</v>
      </c>
      <c r="G41" s="88">
        <v>45719</v>
      </c>
      <c r="H41" s="89" t="s">
        <v>953</v>
      </c>
      <c r="I41" s="90" t="s">
        <v>963</v>
      </c>
    </row>
    <row r="42" ht="20" customHeight="1" spans="1:9">
      <c r="A42" s="5">
        <f t="shared" si="3"/>
        <v>41</v>
      </c>
      <c r="B42" s="85" t="s">
        <v>94</v>
      </c>
      <c r="C42" s="94" t="s">
        <v>52</v>
      </c>
      <c r="D42" s="87" t="s">
        <v>79</v>
      </c>
      <c r="E42" s="87" t="s">
        <v>90</v>
      </c>
      <c r="F42" s="87" t="s">
        <v>95</v>
      </c>
      <c r="G42" s="88">
        <v>43185</v>
      </c>
      <c r="H42" s="89" t="s">
        <v>953</v>
      </c>
      <c r="I42" s="90" t="s">
        <v>964</v>
      </c>
    </row>
    <row r="43" ht="20" customHeight="1" spans="1:9">
      <c r="A43" s="5">
        <f t="shared" si="3"/>
        <v>42</v>
      </c>
      <c r="B43" s="85" t="s">
        <v>506</v>
      </c>
      <c r="C43" s="51" t="s">
        <v>286</v>
      </c>
      <c r="D43" s="87" t="s">
        <v>99</v>
      </c>
      <c r="E43" s="87" t="s">
        <v>54</v>
      </c>
      <c r="F43" s="87" t="s">
        <v>965</v>
      </c>
      <c r="G43" s="88">
        <v>45356</v>
      </c>
      <c r="H43" s="89" t="s">
        <v>953</v>
      </c>
      <c r="I43" s="90" t="s">
        <v>966</v>
      </c>
    </row>
    <row r="44" ht="20" customHeight="1" spans="1:9">
      <c r="A44" s="5">
        <f t="shared" si="3"/>
        <v>43</v>
      </c>
      <c r="B44" s="85" t="s">
        <v>504</v>
      </c>
      <c r="C44" s="51" t="s">
        <v>52</v>
      </c>
      <c r="D44" s="87" t="s">
        <v>110</v>
      </c>
      <c r="E44" s="87" t="s">
        <v>961</v>
      </c>
      <c r="F44" s="87" t="s">
        <v>967</v>
      </c>
      <c r="G44" s="88">
        <v>45352</v>
      </c>
      <c r="H44" s="89" t="s">
        <v>953</v>
      </c>
      <c r="I44" s="90" t="s">
        <v>964</v>
      </c>
    </row>
    <row r="45" ht="20" customHeight="1" spans="1:9">
      <c r="A45" s="5">
        <f t="shared" si="3"/>
        <v>44</v>
      </c>
      <c r="B45" s="85" t="s">
        <v>87</v>
      </c>
      <c r="C45" s="86" t="s">
        <v>52</v>
      </c>
      <c r="D45" s="87" t="s">
        <v>79</v>
      </c>
      <c r="E45" s="87" t="s">
        <v>88</v>
      </c>
      <c r="F45" s="87" t="s">
        <v>86</v>
      </c>
      <c r="G45" s="88">
        <v>43696</v>
      </c>
      <c r="H45" s="89" t="s">
        <v>953</v>
      </c>
      <c r="I45" s="90" t="s">
        <v>964</v>
      </c>
    </row>
    <row r="46" ht="20" customHeight="1" spans="1:9">
      <c r="A46" s="5">
        <f t="shared" si="3"/>
        <v>45</v>
      </c>
      <c r="B46" s="85" t="s">
        <v>440</v>
      </c>
      <c r="C46" s="86" t="s">
        <v>286</v>
      </c>
      <c r="D46" s="87" t="s">
        <v>79</v>
      </c>
      <c r="E46" s="87" t="s">
        <v>433</v>
      </c>
      <c r="F46" s="87" t="s">
        <v>436</v>
      </c>
      <c r="G46" s="88">
        <v>45118</v>
      </c>
      <c r="H46" s="89" t="s">
        <v>953</v>
      </c>
      <c r="I46" s="90" t="s">
        <v>968</v>
      </c>
    </row>
    <row r="47" ht="20" customHeight="1" spans="1:9">
      <c r="A47" s="5">
        <f t="shared" si="3"/>
        <v>46</v>
      </c>
      <c r="B47" s="85" t="s">
        <v>584</v>
      </c>
      <c r="C47" s="86" t="s">
        <v>286</v>
      </c>
      <c r="D47" s="87" t="s">
        <v>79</v>
      </c>
      <c r="E47" s="87" t="s">
        <v>542</v>
      </c>
      <c r="F47" s="87" t="s">
        <v>969</v>
      </c>
      <c r="G47" s="88">
        <v>45488</v>
      </c>
      <c r="H47" s="89" t="s">
        <v>953</v>
      </c>
      <c r="I47" s="90" t="s">
        <v>963</v>
      </c>
    </row>
    <row r="48" customFormat="1" ht="20" customHeight="1" spans="1:9">
      <c r="A48" s="5">
        <f t="shared" si="3"/>
        <v>47</v>
      </c>
      <c r="B48" s="85" t="s">
        <v>785</v>
      </c>
      <c r="C48" s="85" t="s">
        <v>413</v>
      </c>
      <c r="D48" s="86" t="s">
        <v>414</v>
      </c>
      <c r="E48" s="87" t="s">
        <v>54</v>
      </c>
      <c r="F48" s="87" t="s">
        <v>248</v>
      </c>
      <c r="G48" s="88">
        <v>45866</v>
      </c>
      <c r="H48" s="89" t="s">
        <v>953</v>
      </c>
      <c r="I48" s="90" t="s">
        <v>968</v>
      </c>
    </row>
    <row r="49" customFormat="1" ht="20" customHeight="1" spans="1:9">
      <c r="A49" s="5">
        <f t="shared" si="3"/>
        <v>48</v>
      </c>
      <c r="B49" s="85" t="s">
        <v>728</v>
      </c>
      <c r="C49" s="86" t="s">
        <v>52</v>
      </c>
      <c r="D49" s="87" t="s">
        <v>79</v>
      </c>
      <c r="E49" s="87" t="s">
        <v>667</v>
      </c>
      <c r="F49" s="87" t="s">
        <v>727</v>
      </c>
      <c r="G49" s="88">
        <v>45803</v>
      </c>
      <c r="H49" s="89" t="s">
        <v>953</v>
      </c>
      <c r="I49" s="90" t="s">
        <v>966</v>
      </c>
    </row>
    <row r="50" customFormat="1" ht="20" customHeight="1" spans="1:9">
      <c r="A50" s="5">
        <f t="shared" si="3"/>
        <v>49</v>
      </c>
      <c r="B50" s="85" t="s">
        <v>547</v>
      </c>
      <c r="C50" s="86" t="s">
        <v>286</v>
      </c>
      <c r="D50" s="87" t="s">
        <v>79</v>
      </c>
      <c r="E50" s="87" t="s">
        <v>542</v>
      </c>
      <c r="F50" s="87" t="s">
        <v>970</v>
      </c>
      <c r="G50" s="88">
        <v>45397</v>
      </c>
      <c r="H50" s="89" t="s">
        <v>953</v>
      </c>
      <c r="I50" s="90" t="s">
        <v>964</v>
      </c>
    </row>
    <row r="51" customFormat="1" ht="20" customHeight="1" spans="1:9">
      <c r="A51" s="5">
        <f t="shared" si="3"/>
        <v>50</v>
      </c>
      <c r="B51" s="85" t="s">
        <v>338</v>
      </c>
      <c r="C51" s="86" t="s">
        <v>286</v>
      </c>
      <c r="D51" s="87" t="s">
        <v>312</v>
      </c>
      <c r="E51" s="87" t="s">
        <v>329</v>
      </c>
      <c r="F51" s="87" t="s">
        <v>248</v>
      </c>
      <c r="G51" s="88">
        <v>44040</v>
      </c>
      <c r="H51" s="89" t="s">
        <v>953</v>
      </c>
      <c r="I51" s="90" t="s">
        <v>968</v>
      </c>
    </row>
    <row r="52" customFormat="1" ht="20" customHeight="1" spans="1:9">
      <c r="A52" s="5">
        <f t="shared" si="3"/>
        <v>51</v>
      </c>
      <c r="B52" s="85" t="s">
        <v>82</v>
      </c>
      <c r="C52" s="94" t="s">
        <v>52</v>
      </c>
      <c r="D52" s="87" t="s">
        <v>79</v>
      </c>
      <c r="E52" s="87" t="s">
        <v>54</v>
      </c>
      <c r="F52" s="87" t="s">
        <v>971</v>
      </c>
      <c r="G52" s="88">
        <v>43647</v>
      </c>
      <c r="H52" s="89" t="s">
        <v>953</v>
      </c>
      <c r="I52" s="90" t="s">
        <v>968</v>
      </c>
    </row>
    <row r="53" customFormat="1" ht="20" customHeight="1" spans="1:9">
      <c r="A53" s="5">
        <f t="shared" si="3"/>
        <v>52</v>
      </c>
      <c r="B53" s="85" t="s">
        <v>470</v>
      </c>
      <c r="C53" s="94" t="s">
        <v>286</v>
      </c>
      <c r="D53" s="87" t="s">
        <v>289</v>
      </c>
      <c r="E53" s="87" t="s">
        <v>296</v>
      </c>
      <c r="F53" s="87" t="s">
        <v>298</v>
      </c>
      <c r="G53" s="88">
        <v>45229</v>
      </c>
      <c r="H53" s="89" t="s">
        <v>953</v>
      </c>
      <c r="I53" s="90" t="s">
        <v>972</v>
      </c>
    </row>
    <row r="54" customFormat="1" ht="20" customHeight="1" spans="1:9">
      <c r="A54" s="5">
        <f t="shared" ref="A54:A76" si="4">ROW()-1</f>
        <v>53</v>
      </c>
      <c r="B54" s="85" t="s">
        <v>489</v>
      </c>
      <c r="C54" s="94" t="s">
        <v>52</v>
      </c>
      <c r="D54" s="87" t="s">
        <v>119</v>
      </c>
      <c r="E54" s="87" t="s">
        <v>171</v>
      </c>
      <c r="F54" s="87" t="s">
        <v>167</v>
      </c>
      <c r="G54" s="88">
        <v>45266</v>
      </c>
      <c r="H54" s="89" t="s">
        <v>953</v>
      </c>
      <c r="I54" s="90" t="s">
        <v>973</v>
      </c>
    </row>
    <row r="55" customFormat="1" ht="20" customHeight="1" spans="1:9">
      <c r="A55" s="5">
        <f t="shared" si="4"/>
        <v>54</v>
      </c>
      <c r="B55" s="85" t="s">
        <v>703</v>
      </c>
      <c r="C55" s="94" t="s">
        <v>52</v>
      </c>
      <c r="D55" s="87" t="s">
        <v>119</v>
      </c>
      <c r="E55" s="87" t="s">
        <v>138</v>
      </c>
      <c r="F55" s="87" t="s">
        <v>535</v>
      </c>
      <c r="G55" s="88">
        <v>45761</v>
      </c>
      <c r="H55" s="89" t="s">
        <v>953</v>
      </c>
      <c r="I55" s="90" t="s">
        <v>974</v>
      </c>
    </row>
    <row r="56" customFormat="1" ht="20" customHeight="1" spans="1:9">
      <c r="A56" s="5">
        <f t="shared" si="4"/>
        <v>55</v>
      </c>
      <c r="B56" s="85" t="s">
        <v>214</v>
      </c>
      <c r="C56" s="94" t="s">
        <v>52</v>
      </c>
      <c r="D56" s="87" t="s">
        <v>110</v>
      </c>
      <c r="E56" s="87" t="s">
        <v>215</v>
      </c>
      <c r="F56" s="87" t="s">
        <v>198</v>
      </c>
      <c r="G56" s="88">
        <v>44075</v>
      </c>
      <c r="H56" s="89" t="s">
        <v>953</v>
      </c>
      <c r="I56" s="90" t="s">
        <v>964</v>
      </c>
    </row>
    <row r="57" customFormat="1" ht="20" customHeight="1" spans="1:9">
      <c r="A57" s="5">
        <f t="shared" si="4"/>
        <v>56</v>
      </c>
      <c r="B57" s="85" t="s">
        <v>276</v>
      </c>
      <c r="C57" s="94" t="s">
        <v>52</v>
      </c>
      <c r="D57" s="87" t="s">
        <v>250</v>
      </c>
      <c r="E57" s="87" t="s">
        <v>251</v>
      </c>
      <c r="F57" s="87" t="s">
        <v>248</v>
      </c>
      <c r="G57" s="88">
        <v>43776</v>
      </c>
      <c r="H57" s="89" t="s">
        <v>953</v>
      </c>
      <c r="I57" s="90" t="s">
        <v>975</v>
      </c>
    </row>
    <row r="58" customFormat="1" ht="20" customHeight="1" spans="1:9">
      <c r="A58" s="5">
        <f t="shared" si="4"/>
        <v>57</v>
      </c>
      <c r="B58" s="85" t="s">
        <v>105</v>
      </c>
      <c r="C58" s="94" t="s">
        <v>52</v>
      </c>
      <c r="D58" s="87" t="s">
        <v>99</v>
      </c>
      <c r="E58" s="87" t="s">
        <v>54</v>
      </c>
      <c r="F58" s="87" t="s">
        <v>102</v>
      </c>
      <c r="G58" s="88">
        <v>44322</v>
      </c>
      <c r="H58" s="89" t="s">
        <v>953</v>
      </c>
      <c r="I58" s="90" t="s">
        <v>975</v>
      </c>
    </row>
    <row r="59" customFormat="1" ht="20" customHeight="1" spans="1:9">
      <c r="A59" s="5">
        <f t="shared" si="4"/>
        <v>58</v>
      </c>
      <c r="B59" s="85" t="s">
        <v>813</v>
      </c>
      <c r="C59" s="94" t="s">
        <v>52</v>
      </c>
      <c r="D59" s="87" t="s">
        <v>110</v>
      </c>
      <c r="E59" s="87" t="s">
        <v>215</v>
      </c>
      <c r="F59" s="87" t="s">
        <v>814</v>
      </c>
      <c r="G59" s="88">
        <v>45901</v>
      </c>
      <c r="H59" s="89" t="s">
        <v>953</v>
      </c>
      <c r="I59" s="90" t="s">
        <v>975</v>
      </c>
    </row>
    <row r="60" customFormat="1" ht="20" customHeight="1" spans="1:9">
      <c r="A60" s="5">
        <f t="shared" si="4"/>
        <v>59</v>
      </c>
      <c r="B60" s="85" t="s">
        <v>884</v>
      </c>
      <c r="C60" s="94" t="s">
        <v>52</v>
      </c>
      <c r="D60" s="87" t="s">
        <v>110</v>
      </c>
      <c r="E60" s="87" t="s">
        <v>885</v>
      </c>
      <c r="F60" s="87" t="s">
        <v>198</v>
      </c>
      <c r="G60" s="88">
        <v>45964</v>
      </c>
      <c r="H60" s="89" t="s">
        <v>953</v>
      </c>
      <c r="I60" s="90" t="s">
        <v>976</v>
      </c>
    </row>
    <row r="61" customFormat="1" ht="20" customHeight="1" spans="1:9">
      <c r="A61" s="5">
        <f t="shared" si="4"/>
        <v>60</v>
      </c>
      <c r="B61" s="85" t="s">
        <v>880</v>
      </c>
      <c r="C61" s="94" t="s">
        <v>52</v>
      </c>
      <c r="D61" s="87" t="s">
        <v>149</v>
      </c>
      <c r="E61" s="87" t="s">
        <v>679</v>
      </c>
      <c r="F61" s="87" t="s">
        <v>121</v>
      </c>
      <c r="G61" s="88">
        <v>45964</v>
      </c>
      <c r="H61" s="89" t="s">
        <v>953</v>
      </c>
      <c r="I61" s="90" t="s">
        <v>976</v>
      </c>
    </row>
    <row r="62" customFormat="1" ht="20" customHeight="1" spans="1:9">
      <c r="A62" s="5">
        <f t="shared" si="4"/>
        <v>61</v>
      </c>
      <c r="B62" s="85" t="s">
        <v>226</v>
      </c>
      <c r="C62" s="94" t="s">
        <v>52</v>
      </c>
      <c r="D62" s="87" t="s">
        <v>227</v>
      </c>
      <c r="E62" s="87" t="s">
        <v>54</v>
      </c>
      <c r="F62" s="87" t="s">
        <v>228</v>
      </c>
      <c r="G62" s="88">
        <v>43166</v>
      </c>
      <c r="H62" s="89" t="s">
        <v>953</v>
      </c>
      <c r="I62" s="90" t="s">
        <v>973</v>
      </c>
    </row>
    <row r="63" customFormat="1" ht="20" customHeight="1" spans="1:9">
      <c r="A63" s="5">
        <f t="shared" si="4"/>
        <v>62</v>
      </c>
      <c r="B63" s="85" t="s">
        <v>809</v>
      </c>
      <c r="C63" s="94" t="s">
        <v>52</v>
      </c>
      <c r="D63" s="87" t="s">
        <v>119</v>
      </c>
      <c r="E63" s="87" t="s">
        <v>138</v>
      </c>
      <c r="F63" s="87" t="s">
        <v>160</v>
      </c>
      <c r="G63" s="88">
        <v>45896</v>
      </c>
      <c r="H63" s="89" t="s">
        <v>953</v>
      </c>
      <c r="I63" s="90" t="s">
        <v>972</v>
      </c>
    </row>
    <row r="64" customFormat="1" ht="20" customHeight="1" spans="1:9">
      <c r="A64" s="5">
        <f t="shared" si="4"/>
        <v>63</v>
      </c>
      <c r="B64" s="85" t="s">
        <v>457</v>
      </c>
      <c r="C64" s="94" t="s">
        <v>52</v>
      </c>
      <c r="D64" s="87" t="s">
        <v>79</v>
      </c>
      <c r="E64" s="87" t="s">
        <v>442</v>
      </c>
      <c r="F64" s="87" t="s">
        <v>458</v>
      </c>
      <c r="G64" s="88">
        <v>45152</v>
      </c>
      <c r="H64" s="89" t="s">
        <v>953</v>
      </c>
      <c r="I64" s="90" t="s">
        <v>975</v>
      </c>
    </row>
    <row r="65" customFormat="1" ht="20" customHeight="1" spans="1:10">
      <c r="A65" s="5">
        <f t="shared" si="4"/>
        <v>64</v>
      </c>
      <c r="B65" s="85" t="s">
        <v>803</v>
      </c>
      <c r="C65" s="94" t="s">
        <v>52</v>
      </c>
      <c r="D65" s="87" t="s">
        <v>149</v>
      </c>
      <c r="E65" s="87" t="s">
        <v>153</v>
      </c>
      <c r="F65" s="87" t="s">
        <v>198</v>
      </c>
      <c r="G65" s="88">
        <v>45887</v>
      </c>
      <c r="H65" s="89" t="s">
        <v>953</v>
      </c>
      <c r="I65" s="90" t="s">
        <v>975</v>
      </c>
    </row>
    <row r="66" customFormat="1" ht="20" customHeight="1" spans="1:10">
      <c r="A66" s="5">
        <f t="shared" si="4"/>
        <v>65</v>
      </c>
      <c r="B66" s="85" t="s">
        <v>852</v>
      </c>
      <c r="C66" s="94" t="s">
        <v>52</v>
      </c>
      <c r="D66" s="87" t="s">
        <v>250</v>
      </c>
      <c r="E66" s="87" t="s">
        <v>54</v>
      </c>
      <c r="F66" s="87" t="s">
        <v>315</v>
      </c>
      <c r="G66" s="88">
        <v>45939</v>
      </c>
      <c r="H66" s="89" t="s">
        <v>953</v>
      </c>
      <c r="I66" s="90" t="s">
        <v>976</v>
      </c>
    </row>
    <row r="67" customFormat="1" ht="20" customHeight="1" spans="1:10">
      <c r="A67" s="5">
        <f t="shared" si="4"/>
        <v>66</v>
      </c>
      <c r="B67" s="85" t="s">
        <v>864</v>
      </c>
      <c r="C67" s="95" t="s">
        <v>52</v>
      </c>
      <c r="D67" s="87" t="s">
        <v>149</v>
      </c>
      <c r="E67" s="87" t="s">
        <v>679</v>
      </c>
      <c r="F67" s="87" t="s">
        <v>123</v>
      </c>
      <c r="G67" s="88">
        <v>45950</v>
      </c>
      <c r="H67" s="89" t="s">
        <v>953</v>
      </c>
      <c r="I67" s="90" t="s">
        <v>973</v>
      </c>
    </row>
    <row r="68" customFormat="1" ht="20" customHeight="1" spans="1:10">
      <c r="A68" s="5">
        <f t="shared" si="4"/>
        <v>67</v>
      </c>
      <c r="B68" s="31" t="s">
        <v>696</v>
      </c>
      <c r="C68" s="32" t="s">
        <v>300</v>
      </c>
      <c r="D68" s="33" t="s">
        <v>289</v>
      </c>
      <c r="E68" s="33" t="s">
        <v>301</v>
      </c>
      <c r="F68" s="33" t="s">
        <v>298</v>
      </c>
      <c r="G68" s="68">
        <v>45748</v>
      </c>
      <c r="H68" s="89" t="s">
        <v>953</v>
      </c>
      <c r="I68" s="90" t="s">
        <v>974</v>
      </c>
    </row>
    <row r="69" customFormat="1" ht="20" customHeight="1" spans="1:10">
      <c r="A69" s="5">
        <f t="shared" si="4"/>
        <v>68</v>
      </c>
      <c r="B69" s="31" t="s">
        <v>878</v>
      </c>
      <c r="C69" s="32" t="s">
        <v>52</v>
      </c>
      <c r="D69" s="33" t="s">
        <v>149</v>
      </c>
      <c r="E69" s="33" t="s">
        <v>679</v>
      </c>
      <c r="F69" s="33" t="s">
        <v>116</v>
      </c>
      <c r="G69" s="68">
        <v>45964</v>
      </c>
      <c r="H69" s="89" t="s">
        <v>953</v>
      </c>
      <c r="I69" s="90" t="s">
        <v>973</v>
      </c>
    </row>
    <row r="70" customFormat="1" ht="20" customHeight="1" spans="1:10">
      <c r="A70" s="5">
        <f t="shared" si="4"/>
        <v>69</v>
      </c>
      <c r="B70" s="31" t="s">
        <v>365</v>
      </c>
      <c r="C70" s="32" t="s">
        <v>351</v>
      </c>
      <c r="D70" s="33" t="s">
        <v>891</v>
      </c>
      <c r="E70" s="33" t="s">
        <v>977</v>
      </c>
      <c r="F70" s="33" t="s">
        <v>366</v>
      </c>
      <c r="G70" s="68">
        <v>44113</v>
      </c>
      <c r="H70" s="89" t="s">
        <v>953</v>
      </c>
      <c r="I70" s="90" t="s">
        <v>964</v>
      </c>
      <c r="J70" t="s">
        <v>978</v>
      </c>
    </row>
    <row r="71" customFormat="1" ht="20" customHeight="1" spans="1:10">
      <c r="A71" s="5">
        <f t="shared" si="4"/>
        <v>70</v>
      </c>
      <c r="B71" s="31" t="s">
        <v>937</v>
      </c>
      <c r="C71" s="32" t="s">
        <v>52</v>
      </c>
      <c r="D71" s="33" t="s">
        <v>149</v>
      </c>
      <c r="E71" s="33" t="s">
        <v>979</v>
      </c>
      <c r="F71" s="33" t="s">
        <v>160</v>
      </c>
      <c r="G71" s="68">
        <v>45999</v>
      </c>
      <c r="H71" s="89" t="s">
        <v>953</v>
      </c>
      <c r="I71" s="90" t="s">
        <v>964</v>
      </c>
      <c r="J71" t="s">
        <v>978</v>
      </c>
    </row>
    <row r="72" ht="20" customHeight="1" spans="1:10">
      <c r="A72" s="5">
        <f t="shared" si="4"/>
        <v>71</v>
      </c>
      <c r="B72" s="96" t="s">
        <v>980</v>
      </c>
      <c r="C72" s="97" t="s">
        <v>52</v>
      </c>
      <c r="D72" s="98" t="s">
        <v>119</v>
      </c>
      <c r="E72" s="98" t="s">
        <v>54</v>
      </c>
      <c r="F72" s="98" t="s">
        <v>145</v>
      </c>
      <c r="G72" s="99">
        <v>44025</v>
      </c>
      <c r="H72" s="100" t="s">
        <v>981</v>
      </c>
      <c r="I72" s="90"/>
    </row>
    <row r="73" ht="20" customHeight="1" spans="1:10">
      <c r="A73" s="5">
        <f t="shared" si="4"/>
        <v>72</v>
      </c>
      <c r="B73" s="96" t="s">
        <v>210</v>
      </c>
      <c r="C73" s="96" t="s">
        <v>52</v>
      </c>
      <c r="D73" s="98" t="s">
        <v>110</v>
      </c>
      <c r="E73" s="98">
        <v>0</v>
      </c>
      <c r="F73" s="98" t="s">
        <v>208</v>
      </c>
      <c r="G73" s="99">
        <v>42005</v>
      </c>
      <c r="H73" s="100" t="s">
        <v>981</v>
      </c>
      <c r="I73" s="90"/>
    </row>
    <row r="74" ht="20" customHeight="1" spans="1:10">
      <c r="A74" s="5">
        <f t="shared" si="4"/>
        <v>73</v>
      </c>
      <c r="B74" s="96" t="s">
        <v>496</v>
      </c>
      <c r="C74" s="96" t="s">
        <v>52</v>
      </c>
      <c r="D74" s="98" t="s">
        <v>119</v>
      </c>
      <c r="E74" s="98" t="s">
        <v>171</v>
      </c>
      <c r="F74" s="98" t="s">
        <v>497</v>
      </c>
      <c r="G74" s="99">
        <v>45313</v>
      </c>
      <c r="H74" s="100" t="s">
        <v>981</v>
      </c>
      <c r="I74" s="90"/>
    </row>
    <row r="75" ht="20" customHeight="1" spans="1:10">
      <c r="A75" s="5">
        <f t="shared" si="4"/>
        <v>74</v>
      </c>
      <c r="B75" s="96" t="s">
        <v>437</v>
      </c>
      <c r="C75" s="97" t="s">
        <v>286</v>
      </c>
      <c r="D75" s="98" t="s">
        <v>79</v>
      </c>
      <c r="E75" s="98" t="s">
        <v>433</v>
      </c>
      <c r="F75" s="98" t="s">
        <v>436</v>
      </c>
      <c r="G75" s="99">
        <v>45113</v>
      </c>
      <c r="H75" s="100" t="s">
        <v>981</v>
      </c>
      <c r="I75" s="90"/>
    </row>
    <row r="76" customFormat="1" ht="20" customHeight="1" spans="1:10">
      <c r="A76" s="5">
        <f t="shared" si="4"/>
        <v>75</v>
      </c>
      <c r="B76" s="96" t="s">
        <v>749</v>
      </c>
      <c r="C76" s="97" t="s">
        <v>52</v>
      </c>
      <c r="D76" s="98" t="s">
        <v>149</v>
      </c>
      <c r="E76" s="98" t="s">
        <v>54</v>
      </c>
      <c r="F76" s="98" t="s">
        <v>208</v>
      </c>
      <c r="G76" s="99">
        <v>45839</v>
      </c>
      <c r="H76" s="100" t="s">
        <v>981</v>
      </c>
      <c r="I76" s="90" t="s">
        <v>982</v>
      </c>
    </row>
    <row r="77" ht="20" customHeight="1"/>
    <row r="78" ht="20" customHeight="1"/>
    <row r="79" ht="20" customHeight="1"/>
  </sheetData>
  <sortState ref="B2:H42">
    <sortCondition ref="H2:H42"/>
  </sortState>
  <conditionalFormatting sqref="B26">
    <cfRule type="duplicateValues" dxfId="0" priority="65"/>
  </conditionalFormatting>
  <conditionalFormatting sqref="B27">
    <cfRule type="duplicateValues" dxfId="0" priority="64"/>
  </conditionalFormatting>
  <conditionalFormatting sqref="B28">
    <cfRule type="duplicateValues" dxfId="0" priority="63"/>
  </conditionalFormatting>
  <conditionalFormatting sqref="B29">
    <cfRule type="duplicateValues" dxfId="0" priority="62"/>
  </conditionalFormatting>
  <conditionalFormatting sqref="B30">
    <cfRule type="duplicateValues" dxfId="0" priority="61"/>
  </conditionalFormatting>
  <conditionalFormatting sqref="B31">
    <cfRule type="duplicateValues" dxfId="0" priority="60"/>
  </conditionalFormatting>
  <conditionalFormatting sqref="B32">
    <cfRule type="duplicateValues" dxfId="0" priority="59"/>
  </conditionalFormatting>
  <conditionalFormatting sqref="B33">
    <cfRule type="duplicateValues" dxfId="0" priority="58"/>
  </conditionalFormatting>
  <conditionalFormatting sqref="B34">
    <cfRule type="duplicateValues" dxfId="0" priority="57"/>
  </conditionalFormatting>
  <conditionalFormatting sqref="B35">
    <cfRule type="duplicateValues" dxfId="0" priority="56"/>
  </conditionalFormatting>
  <conditionalFormatting sqref="B36">
    <cfRule type="duplicateValues" dxfId="0" priority="55"/>
  </conditionalFormatting>
  <conditionalFormatting sqref="B37">
    <cfRule type="duplicateValues" dxfId="0" priority="54"/>
  </conditionalFormatting>
  <conditionalFormatting sqref="B38">
    <cfRule type="duplicateValues" dxfId="0" priority="53"/>
  </conditionalFormatting>
  <conditionalFormatting sqref="B39">
    <cfRule type="duplicateValues" dxfId="0" priority="48"/>
  </conditionalFormatting>
  <conditionalFormatting sqref="B42">
    <cfRule type="duplicateValues" dxfId="0" priority="45"/>
  </conditionalFormatting>
  <conditionalFormatting sqref="B43">
    <cfRule type="duplicateValues" dxfId="0" priority="44"/>
  </conditionalFormatting>
  <conditionalFormatting sqref="B48">
    <cfRule type="duplicateValues" dxfId="0" priority="3"/>
  </conditionalFormatting>
  <conditionalFormatting sqref="C48">
    <cfRule type="duplicateValues" dxfId="0" priority="4"/>
  </conditionalFormatting>
  <conditionalFormatting sqref="B56">
    <cfRule type="duplicateValues" dxfId="0" priority="20"/>
  </conditionalFormatting>
  <conditionalFormatting sqref="B57">
    <cfRule type="duplicateValues" dxfId="0" priority="19"/>
  </conditionalFormatting>
  <conditionalFormatting sqref="B58">
    <cfRule type="duplicateValues" dxfId="0" priority="18"/>
  </conditionalFormatting>
  <conditionalFormatting sqref="B59">
    <cfRule type="duplicateValues" dxfId="0" priority="17"/>
  </conditionalFormatting>
  <conditionalFormatting sqref="B60">
    <cfRule type="duplicateValues" dxfId="0" priority="16"/>
  </conditionalFormatting>
  <conditionalFormatting sqref="B61">
    <cfRule type="duplicateValues" dxfId="0" priority="15"/>
  </conditionalFormatting>
  <conditionalFormatting sqref="B62">
    <cfRule type="duplicateValues" dxfId="0" priority="14"/>
  </conditionalFormatting>
  <conditionalFormatting sqref="B63">
    <cfRule type="duplicateValues" dxfId="0" priority="13"/>
  </conditionalFormatting>
  <conditionalFormatting sqref="B64">
    <cfRule type="duplicateValues" dxfId="0" priority="12"/>
  </conditionalFormatting>
  <conditionalFormatting sqref="B65">
    <cfRule type="duplicateValues" dxfId="0" priority="9"/>
  </conditionalFormatting>
  <conditionalFormatting sqref="B68">
    <cfRule type="duplicateValues" dxfId="0" priority="6"/>
  </conditionalFormatting>
  <conditionalFormatting sqref="B69">
    <cfRule type="duplicateValues" dxfId="0" priority="5"/>
  </conditionalFormatting>
  <conditionalFormatting sqref="B70">
    <cfRule type="duplicateValues" dxfId="0" priority="2"/>
  </conditionalFormatting>
  <conditionalFormatting sqref="B71">
    <cfRule type="duplicateValues" dxfId="0" priority="1"/>
  </conditionalFormatting>
  <conditionalFormatting sqref="B72">
    <cfRule type="duplicateValues" dxfId="0" priority="52"/>
  </conditionalFormatting>
  <conditionalFormatting sqref="B73">
    <cfRule type="duplicateValues" dxfId="0" priority="51"/>
  </conditionalFormatting>
  <conditionalFormatting sqref="B74">
    <cfRule type="duplicateValues" dxfId="0" priority="50"/>
  </conditionalFormatting>
  <conditionalFormatting sqref="B75">
    <cfRule type="duplicateValues" dxfId="0" priority="49"/>
  </conditionalFormatting>
  <conditionalFormatting sqref="B76">
    <cfRule type="duplicateValues" dxfId="0" priority="42"/>
  </conditionalFormatting>
  <conditionalFormatting sqref="B2:B25">
    <cfRule type="duplicateValues" dxfId="0" priority="88"/>
  </conditionalFormatting>
  <conditionalFormatting sqref="B40:B41">
    <cfRule type="duplicateValues" dxfId="0" priority="47"/>
  </conditionalFormatting>
  <conditionalFormatting sqref="B44:B47">
    <cfRule type="duplicateValues" dxfId="0" priority="43"/>
  </conditionalFormatting>
  <conditionalFormatting sqref="B49:B50">
    <cfRule type="duplicateValues" dxfId="0" priority="41"/>
  </conditionalFormatting>
  <conditionalFormatting sqref="B51:B52">
    <cfRule type="duplicateValues" dxfId="0" priority="40"/>
  </conditionalFormatting>
  <conditionalFormatting sqref="B53:B55">
    <cfRule type="duplicateValues" dxfId="0" priority="38"/>
  </conditionalFormatting>
  <conditionalFormatting sqref="B66:B67">
    <cfRule type="duplicateValues" dxfId="0" priority="7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T1048574"/>
  <sheetViews>
    <sheetView workbookViewId="0">
      <pane ySplit="2" topLeftCell="A268" activePane="bottomLeft" state="frozen"/>
      <selection/>
      <selection pane="bottomLeft" activeCell="B279" sqref="B279"/>
    </sheetView>
  </sheetViews>
  <sheetFormatPr defaultColWidth="9" defaultRowHeight="13.5"/>
  <cols>
    <col min="1" max="1" width="9" style="3"/>
    <col min="2" max="2" width="12.925" style="3" customWidth="1"/>
    <col min="3" max="3" width="5.13333333333333" customWidth="1"/>
    <col min="4" max="4" width="11.7333333333333" style="3" customWidth="1"/>
    <col min="5" max="5" width="10.0916666666667" style="77" customWidth="1"/>
    <col min="6" max="6" width="5.13333333333333" customWidth="1"/>
    <col min="7" max="7" width="6.81666666666667" style="3" customWidth="1"/>
    <col min="8" max="8" width="9.18333333333333" style="78" customWidth="1"/>
    <col min="9" max="9" width="5.13333333333333" customWidth="1"/>
    <col min="10" max="10" width="5.90833333333333" style="3" customWidth="1"/>
    <col min="11" max="11" width="10.8166666666667" style="79" customWidth="1"/>
    <col min="12" max="12" width="5.13333333333333" customWidth="1"/>
    <col min="13" max="13" width="6" style="5" customWidth="1"/>
    <col min="14" max="14" width="9" style="80"/>
    <col min="15" max="15" width="5.13333333333333" customWidth="1"/>
    <col min="16" max="16" width="9" style="3"/>
    <col min="17" max="17" width="9" style="81"/>
    <col min="18" max="18" width="5.13333333333333" customWidth="1"/>
    <col min="19" max="19" width="9" style="3"/>
    <col min="20" max="20" width="9" style="74"/>
    <col min="21" max="16384" width="9" style="3"/>
  </cols>
  <sheetData>
    <row r="1" spans="1:20">
      <c r="B1" s="7" t="s">
        <v>1</v>
      </c>
      <c r="C1" s="11" t="s">
        <v>25</v>
      </c>
      <c r="D1" s="77"/>
      <c r="F1" s="11"/>
      <c r="G1" s="78"/>
      <c r="I1" s="11"/>
      <c r="J1" s="79"/>
      <c r="L1" s="11"/>
      <c r="M1" s="11"/>
      <c r="O1" s="11"/>
      <c r="R1" s="11"/>
      <c r="S1" s="74"/>
    </row>
    <row r="2" ht="29" customHeight="1" spans="1:20">
      <c r="A2" s="3" t="s">
        <v>0</v>
      </c>
      <c r="B2" s="7"/>
      <c r="C2" s="19" t="s">
        <v>33</v>
      </c>
      <c r="D2" s="77" t="s">
        <v>983</v>
      </c>
      <c r="E2" s="77" t="s">
        <v>984</v>
      </c>
      <c r="F2" s="19" t="s">
        <v>34</v>
      </c>
      <c r="G2" s="78" t="s">
        <v>983</v>
      </c>
      <c r="H2" s="78" t="s">
        <v>984</v>
      </c>
      <c r="I2" s="19" t="s">
        <v>35</v>
      </c>
      <c r="J2" s="79" t="s">
        <v>985</v>
      </c>
      <c r="K2" s="79" t="s">
        <v>984</v>
      </c>
      <c r="L2" s="20" t="s">
        <v>36</v>
      </c>
      <c r="M2" s="20" t="s">
        <v>986</v>
      </c>
      <c r="N2" s="80" t="s">
        <v>984</v>
      </c>
      <c r="O2" s="20" t="s">
        <v>37</v>
      </c>
      <c r="P2" s="3" t="s">
        <v>987</v>
      </c>
      <c r="Q2" s="81" t="s">
        <v>984</v>
      </c>
      <c r="R2" s="20" t="s">
        <v>38</v>
      </c>
      <c r="S2" s="74" t="s">
        <v>988</v>
      </c>
      <c r="T2" s="74" t="s">
        <v>984</v>
      </c>
    </row>
    <row r="3" ht="15.75" spans="1:20">
      <c r="A3" s="3">
        <f>ROW()-2</f>
        <v>1</v>
      </c>
      <c r="B3" s="31" t="s">
        <v>51</v>
      </c>
      <c r="C3" s="19"/>
      <c r="D3" s="3">
        <f>VLOOKUP($B3,[10]月度汇总!$A:$AM,22,0)</f>
        <v>0</v>
      </c>
      <c r="E3" s="3"/>
      <c r="F3" s="19"/>
      <c r="G3" s="3">
        <f>VLOOKUP($B3,[10]月度汇总!$A:$AM,23,0)</f>
        <v>0</v>
      </c>
      <c r="H3" s="3">
        <f>F3-G3</f>
        <v>0</v>
      </c>
      <c r="I3" s="19"/>
      <c r="J3" s="3">
        <f>VLOOKUP($B3,[10]月度汇总!$A:$AM,24,0)</f>
        <v>0</v>
      </c>
      <c r="K3" s="3">
        <f>I3-J3</f>
        <v>0</v>
      </c>
      <c r="L3" s="19"/>
      <c r="M3" s="3">
        <f>VLOOKUP($B3,[10]月度汇总!$A:$AM,25,0)</f>
        <v>0</v>
      </c>
      <c r="N3" s="3">
        <f>L3-M3</f>
        <v>0</v>
      </c>
      <c r="O3" s="19"/>
      <c r="P3" s="3">
        <f>VLOOKUP($B3,[10]月度汇总!$A:$AM,35,0)</f>
        <v>0</v>
      </c>
      <c r="Q3" s="3">
        <f>O3-P3</f>
        <v>0</v>
      </c>
      <c r="R3" s="19"/>
      <c r="S3" s="3">
        <f>VLOOKUP($B3,[10]月度汇总!$A:$AM,38,0)</f>
        <v>0</v>
      </c>
      <c r="T3" s="3">
        <f>R3-S3</f>
        <v>0</v>
      </c>
    </row>
    <row r="4" ht="15.75" spans="1:20">
      <c r="A4" s="3">
        <f t="shared" ref="A4:A13" si="0">ROW()-2</f>
        <v>2</v>
      </c>
      <c r="B4" s="31" t="s">
        <v>56</v>
      </c>
      <c r="C4" s="19"/>
      <c r="D4" s="3" t="str">
        <f>VLOOKUP(B4,[10]月度汇总!$A:$AM,22,0)</f>
        <v>0.5</v>
      </c>
      <c r="E4" s="3">
        <f t="shared" ref="E4:E67" si="1">C4-D4</f>
        <v>-0.5</v>
      </c>
      <c r="F4" s="19"/>
      <c r="G4" s="3">
        <f>VLOOKUP($B4,[10]月度汇总!$A:$AM,23,0)</f>
        <v>0</v>
      </c>
      <c r="H4" s="3">
        <f t="shared" ref="H4:H67" si="2">F4-G4</f>
        <v>0</v>
      </c>
      <c r="I4" s="19"/>
      <c r="J4" s="3">
        <f>VLOOKUP($B4,[10]月度汇总!$A:$AM,24,0)</f>
        <v>0</v>
      </c>
      <c r="K4" s="3">
        <f t="shared" ref="K4:K67" si="3">I4-J4</f>
        <v>0</v>
      </c>
      <c r="L4" s="19"/>
      <c r="M4" s="3">
        <f>VLOOKUP($B4,[10]月度汇总!$A:$AM,25,0)</f>
        <v>0</v>
      </c>
      <c r="N4" s="3">
        <f t="shared" ref="N4:N67" si="4">L4-M4</f>
        <v>0</v>
      </c>
      <c r="O4" s="19">
        <v>5</v>
      </c>
      <c r="P4" s="3">
        <f>VLOOKUP($B4,[10]月度汇总!$A:$AM,35,0)</f>
        <v>0</v>
      </c>
      <c r="Q4" s="3">
        <f t="shared" ref="Q4:Q67" si="5">O4-P4</f>
        <v>5</v>
      </c>
      <c r="R4" s="19">
        <v>6</v>
      </c>
      <c r="S4" s="3">
        <f>VLOOKUP($B4,[10]月度汇总!$A:$AM,38,0)</f>
        <v>0</v>
      </c>
      <c r="T4" s="3">
        <f t="shared" ref="T4:T67" si="6">R4-S4</f>
        <v>6</v>
      </c>
    </row>
    <row r="5" ht="15.75" spans="1:20">
      <c r="A5" s="3">
        <f t="shared" si="0"/>
        <v>3</v>
      </c>
      <c r="B5" s="31" t="s">
        <v>61</v>
      </c>
      <c r="C5" s="19"/>
      <c r="D5" s="3">
        <f>VLOOKUP(B5,[10]月度汇总!$A:$AM,22,0)</f>
        <v>0</v>
      </c>
      <c r="E5" s="3">
        <f t="shared" si="1"/>
        <v>0</v>
      </c>
      <c r="F5" s="19"/>
      <c r="G5" s="3">
        <f>VLOOKUP($B5,[10]月度汇总!$A:$AM,23,0)</f>
        <v>0</v>
      </c>
      <c r="H5" s="3">
        <f t="shared" si="2"/>
        <v>0</v>
      </c>
      <c r="I5" s="19"/>
      <c r="J5" s="3">
        <f>VLOOKUP($B5,[10]月度汇总!$A:$AM,24,0)</f>
        <v>0</v>
      </c>
      <c r="K5" s="3">
        <f t="shared" si="3"/>
        <v>0</v>
      </c>
      <c r="L5" s="19">
        <v>2</v>
      </c>
      <c r="M5" s="3">
        <f>VLOOKUP($B5,[10]月度汇总!$A:$AM,25,0)</f>
        <v>0</v>
      </c>
      <c r="N5" s="3">
        <f t="shared" si="4"/>
        <v>2</v>
      </c>
      <c r="O5" s="19"/>
      <c r="P5" s="3">
        <f>VLOOKUP($B5,[10]月度汇总!$A:$AM,35,0)</f>
        <v>0</v>
      </c>
      <c r="Q5" s="3">
        <f t="shared" si="5"/>
        <v>0</v>
      </c>
      <c r="R5" s="19"/>
      <c r="S5" s="3">
        <f>VLOOKUP($B5,[10]月度汇总!$A:$AM,38,0)</f>
        <v>0</v>
      </c>
      <c r="T5" s="3">
        <f t="shared" si="6"/>
        <v>0</v>
      </c>
    </row>
    <row r="6" ht="15.75" spans="1:20">
      <c r="A6" s="3">
        <f t="shared" si="0"/>
        <v>4</v>
      </c>
      <c r="B6" s="31" t="s">
        <v>64</v>
      </c>
      <c r="C6" s="19"/>
      <c r="D6" s="3" t="str">
        <f>VLOOKUP(B6,[10]月度汇总!$A:$AM,22,0)</f>
        <v>11.65</v>
      </c>
      <c r="E6" s="3">
        <f t="shared" si="1"/>
        <v>-11.65</v>
      </c>
      <c r="F6" s="19">
        <v>21.5</v>
      </c>
      <c r="G6" s="3">
        <f>VLOOKUP($B6,[10]月度汇总!$A:$AM,23,0)</f>
        <v>0</v>
      </c>
      <c r="H6" s="3">
        <f t="shared" si="2"/>
        <v>21.5</v>
      </c>
      <c r="I6" s="19"/>
      <c r="J6" s="3" t="str">
        <f>VLOOKUP($B6,[10]月度汇总!$A:$AM,24,0)</f>
        <v>21.5</v>
      </c>
      <c r="K6" s="3">
        <f t="shared" si="3"/>
        <v>-21.5</v>
      </c>
      <c r="L6" s="19">
        <v>1</v>
      </c>
      <c r="M6" s="3">
        <f>VLOOKUP($B6,[10]月度汇总!$A:$AM,25,0)</f>
        <v>0</v>
      </c>
      <c r="N6" s="3">
        <f t="shared" si="4"/>
        <v>1</v>
      </c>
      <c r="O6" s="19"/>
      <c r="P6" s="3">
        <f>VLOOKUP($B6,[10]月度汇总!$A:$AM,35,0)</f>
        <v>0</v>
      </c>
      <c r="Q6" s="3">
        <f t="shared" si="5"/>
        <v>0</v>
      </c>
      <c r="R6" s="19"/>
      <c r="S6" s="3">
        <f>VLOOKUP($B6,[10]月度汇总!$A:$AM,38,0)</f>
        <v>0</v>
      </c>
      <c r="T6" s="3">
        <f t="shared" si="6"/>
        <v>0</v>
      </c>
    </row>
    <row r="7" ht="15.75" spans="1:20">
      <c r="A7" s="3">
        <f t="shared" si="0"/>
        <v>5</v>
      </c>
      <c r="B7" s="31" t="s">
        <v>67</v>
      </c>
      <c r="C7" s="19"/>
      <c r="D7" s="3">
        <f>VLOOKUP(B7,[10]月度汇总!$A:$AM,22,0)</f>
        <v>0</v>
      </c>
      <c r="E7" s="3">
        <f t="shared" si="1"/>
        <v>0</v>
      </c>
      <c r="F7" s="19"/>
      <c r="G7" s="3">
        <f>VLOOKUP($B7,[10]月度汇总!$A:$AM,23,0)</f>
        <v>0</v>
      </c>
      <c r="H7" s="3">
        <f t="shared" si="2"/>
        <v>0</v>
      </c>
      <c r="I7" s="19"/>
      <c r="J7" s="3">
        <f>VLOOKUP($B7,[10]月度汇总!$A:$AM,24,0)</f>
        <v>0</v>
      </c>
      <c r="K7" s="3">
        <f t="shared" si="3"/>
        <v>0</v>
      </c>
      <c r="L7" s="19">
        <v>2</v>
      </c>
      <c r="M7" s="3">
        <f>VLOOKUP($B7,[10]月度汇总!$A:$AM,25,0)</f>
        <v>0</v>
      </c>
      <c r="N7" s="3">
        <f t="shared" si="4"/>
        <v>2</v>
      </c>
      <c r="O7" s="19"/>
      <c r="P7" s="3">
        <f>VLOOKUP($B7,[10]月度汇总!$A:$AM,35,0)</f>
        <v>0</v>
      </c>
      <c r="Q7" s="3">
        <f t="shared" si="5"/>
        <v>0</v>
      </c>
      <c r="R7" s="19"/>
      <c r="S7" s="3">
        <f>VLOOKUP($B7,[10]月度汇总!$A:$AM,38,0)</f>
        <v>0</v>
      </c>
      <c r="T7" s="3">
        <f t="shared" si="6"/>
        <v>0</v>
      </c>
    </row>
    <row r="8" ht="15.75" spans="1:20">
      <c r="A8" s="3">
        <f t="shared" si="0"/>
        <v>6</v>
      </c>
      <c r="B8" s="31" t="s">
        <v>71</v>
      </c>
      <c r="C8" s="19"/>
      <c r="D8" s="3">
        <f>VLOOKUP(B8,[10]月度汇总!$A:$AM,22,0)</f>
        <v>0</v>
      </c>
      <c r="E8" s="3">
        <f t="shared" si="1"/>
        <v>0</v>
      </c>
      <c r="F8" s="19"/>
      <c r="G8" s="3">
        <f>VLOOKUP($B8,[10]月度汇总!$A:$AM,23,0)</f>
        <v>0</v>
      </c>
      <c r="H8" s="3">
        <f t="shared" si="2"/>
        <v>0</v>
      </c>
      <c r="I8" s="19"/>
      <c r="J8" s="3">
        <f>VLOOKUP($B8,[10]月度汇总!$A:$AM,24,0)</f>
        <v>0</v>
      </c>
      <c r="K8" s="3">
        <f t="shared" si="3"/>
        <v>0</v>
      </c>
      <c r="L8" s="19"/>
      <c r="M8" s="3">
        <f>VLOOKUP($B8,[10]月度汇总!$A:$AM,25,0)</f>
        <v>0</v>
      </c>
      <c r="N8" s="3">
        <f t="shared" si="4"/>
        <v>0</v>
      </c>
      <c r="O8" s="19"/>
      <c r="P8" s="3">
        <f>VLOOKUP($B8,[10]月度汇总!$A:$AM,35,0)</f>
        <v>0</v>
      </c>
      <c r="Q8" s="3">
        <f t="shared" si="5"/>
        <v>0</v>
      </c>
      <c r="R8" s="19"/>
      <c r="S8" s="3">
        <f>VLOOKUP($B8,[10]月度汇总!$A:$AM,38,0)</f>
        <v>0</v>
      </c>
      <c r="T8" s="3">
        <f t="shared" si="6"/>
        <v>0</v>
      </c>
    </row>
    <row r="9" ht="15.75" spans="1:20">
      <c r="A9" s="3">
        <f t="shared" si="0"/>
        <v>7</v>
      </c>
      <c r="B9" s="31" t="s">
        <v>74</v>
      </c>
      <c r="C9" s="19"/>
      <c r="D9" s="3" t="str">
        <f>VLOOKUP(B9,[10]月度汇总!$A:$AM,22,0)</f>
        <v>2.5</v>
      </c>
      <c r="E9" s="3">
        <f t="shared" si="1"/>
        <v>-2.5</v>
      </c>
      <c r="F9" s="19">
        <v>2</v>
      </c>
      <c r="G9" s="3">
        <f>VLOOKUP($B9,[10]月度汇总!$A:$AM,23,0)</f>
        <v>0</v>
      </c>
      <c r="H9" s="3">
        <f t="shared" si="2"/>
        <v>2</v>
      </c>
      <c r="I9" s="19"/>
      <c r="J9" s="3" t="str">
        <f>VLOOKUP($B9,[10]月度汇总!$A:$AM,24,0)</f>
        <v>2</v>
      </c>
      <c r="K9" s="3">
        <f t="shared" si="3"/>
        <v>-2</v>
      </c>
      <c r="L9" s="19"/>
      <c r="M9" s="3">
        <f>VLOOKUP($B9,[10]月度汇总!$A:$AM,25,0)</f>
        <v>0</v>
      </c>
      <c r="N9" s="3">
        <f t="shared" si="4"/>
        <v>0</v>
      </c>
      <c r="O9" s="19"/>
      <c r="P9" s="3">
        <f>VLOOKUP($B9,[10]月度汇总!$A:$AM,35,0)</f>
        <v>0</v>
      </c>
      <c r="Q9" s="3">
        <f t="shared" si="5"/>
        <v>0</v>
      </c>
      <c r="R9" s="19"/>
      <c r="S9" s="3">
        <f>VLOOKUP($B9,[10]月度汇总!$A:$AM,38,0)</f>
        <v>0</v>
      </c>
      <c r="T9" s="3">
        <f t="shared" si="6"/>
        <v>0</v>
      </c>
    </row>
    <row r="10" ht="15.75" spans="1:20">
      <c r="A10" s="3">
        <f t="shared" si="0"/>
        <v>8</v>
      </c>
      <c r="B10" s="31" t="s">
        <v>78</v>
      </c>
      <c r="C10" s="19"/>
      <c r="D10" s="3" t="str">
        <f>VLOOKUP(B10,[10]月度汇总!$A:$AM,22,0)</f>
        <v>37.82</v>
      </c>
      <c r="E10" s="3">
        <f t="shared" si="1"/>
        <v>-37.82</v>
      </c>
      <c r="F10" s="19"/>
      <c r="G10" s="3">
        <f>VLOOKUP($B10,[10]月度汇总!$A:$AM,23,0)</f>
        <v>0</v>
      </c>
      <c r="H10" s="3">
        <f t="shared" si="2"/>
        <v>0</v>
      </c>
      <c r="I10" s="19">
        <v>2</v>
      </c>
      <c r="J10" s="3">
        <f>VLOOKUP($B10,[10]月度汇总!$A:$AM,24,0)</f>
        <v>0</v>
      </c>
      <c r="K10" s="3">
        <f t="shared" si="3"/>
        <v>2</v>
      </c>
      <c r="L10" s="19">
        <v>10.5</v>
      </c>
      <c r="M10" s="3" t="str">
        <f>VLOOKUP($B10,[10]月度汇总!$A:$AM,25,0)</f>
        <v>2</v>
      </c>
      <c r="N10" s="3">
        <f t="shared" si="4"/>
        <v>8.5</v>
      </c>
      <c r="O10" s="19"/>
      <c r="P10" s="3">
        <f>VLOOKUP($B10,[10]月度汇总!$A:$AM,35,0)</f>
        <v>0</v>
      </c>
      <c r="Q10" s="3">
        <f t="shared" si="5"/>
        <v>0</v>
      </c>
      <c r="R10" s="19">
        <v>6</v>
      </c>
      <c r="S10" s="3">
        <f>VLOOKUP($B10,[10]月度汇总!$A:$AM,38,0)</f>
        <v>0</v>
      </c>
      <c r="T10" s="3">
        <f t="shared" si="6"/>
        <v>6</v>
      </c>
    </row>
    <row r="11" ht="15.75" spans="1:20">
      <c r="A11" s="3">
        <f t="shared" si="0"/>
        <v>9</v>
      </c>
      <c r="B11" s="31" t="s">
        <v>82</v>
      </c>
      <c r="C11" s="19">
        <v>1</v>
      </c>
      <c r="D11" s="3" t="str">
        <f>VLOOKUP(B11,[10]月度汇总!$A:$AM,22,0)</f>
        <v>21.5</v>
      </c>
      <c r="E11" s="3">
        <f t="shared" si="1"/>
        <v>-20.5</v>
      </c>
      <c r="F11" s="19"/>
      <c r="G11" s="3" t="str">
        <f>VLOOKUP($B11,[10]月度汇总!$A:$AM,23,0)</f>
        <v>1</v>
      </c>
      <c r="H11" s="3">
        <f t="shared" si="2"/>
        <v>-1</v>
      </c>
      <c r="I11" s="19"/>
      <c r="J11" s="3">
        <f>VLOOKUP($B11,[10]月度汇总!$A:$AM,24,0)</f>
        <v>0</v>
      </c>
      <c r="K11" s="3">
        <f t="shared" si="3"/>
        <v>0</v>
      </c>
      <c r="L11" s="19"/>
      <c r="M11" s="3">
        <f>VLOOKUP($B11,[10]月度汇总!$A:$AM,25,0)</f>
        <v>0</v>
      </c>
      <c r="N11" s="3">
        <f t="shared" si="4"/>
        <v>0</v>
      </c>
      <c r="O11" s="19"/>
      <c r="P11" s="3">
        <f>VLOOKUP($B11,[10]月度汇总!$A:$AM,35,0)</f>
        <v>0</v>
      </c>
      <c r="Q11" s="3">
        <f t="shared" si="5"/>
        <v>0</v>
      </c>
      <c r="R11" s="19">
        <v>2</v>
      </c>
      <c r="S11" s="3">
        <f>VLOOKUP($B11,[10]月度汇总!$A:$AM,38,0)</f>
        <v>0</v>
      </c>
      <c r="T11" s="3">
        <f t="shared" si="6"/>
        <v>2</v>
      </c>
    </row>
    <row r="12" ht="15.75" spans="1:20">
      <c r="A12" s="3">
        <f t="shared" si="0"/>
        <v>10</v>
      </c>
      <c r="B12" s="31" t="s">
        <v>84</v>
      </c>
      <c r="C12" s="19"/>
      <c r="D12" s="3" t="str">
        <f>VLOOKUP(B12,[10]月度汇总!$A:$AM,22,0)</f>
        <v>25.75</v>
      </c>
      <c r="E12" s="3">
        <f t="shared" si="1"/>
        <v>-25.75</v>
      </c>
      <c r="F12" s="19"/>
      <c r="G12" s="3">
        <f>VLOOKUP($B12,[10]月度汇总!$A:$AM,23,0)</f>
        <v>0</v>
      </c>
      <c r="H12" s="3">
        <f t="shared" si="2"/>
        <v>0</v>
      </c>
      <c r="I12" s="19"/>
      <c r="J12" s="3">
        <f>VLOOKUP($B12,[10]月度汇总!$A:$AM,24,0)</f>
        <v>0</v>
      </c>
      <c r="K12" s="3">
        <f t="shared" si="3"/>
        <v>0</v>
      </c>
      <c r="L12" s="19">
        <v>12</v>
      </c>
      <c r="M12" s="3">
        <f>VLOOKUP($B12,[10]月度汇总!$A:$AM,25,0)</f>
        <v>0</v>
      </c>
      <c r="N12" s="3">
        <f t="shared" si="4"/>
        <v>12</v>
      </c>
      <c r="O12" s="19"/>
      <c r="P12" s="3">
        <f>VLOOKUP($B12,[10]月度汇总!$A:$AM,35,0)</f>
        <v>0</v>
      </c>
      <c r="Q12" s="3">
        <f t="shared" si="5"/>
        <v>0</v>
      </c>
      <c r="R12" s="19">
        <v>8</v>
      </c>
      <c r="S12" s="3">
        <f>VLOOKUP($B12,[10]月度汇总!$A:$AM,38,0)</f>
        <v>0</v>
      </c>
      <c r="T12" s="3">
        <f t="shared" si="6"/>
        <v>8</v>
      </c>
    </row>
    <row r="13" ht="15.75" spans="1:20">
      <c r="A13" s="3">
        <f t="shared" si="0"/>
        <v>11</v>
      </c>
      <c r="B13" s="31" t="s">
        <v>87</v>
      </c>
      <c r="C13" s="19"/>
      <c r="D13" s="3" t="str">
        <f>VLOOKUP(B13,[10]月度汇总!$A:$AM,22,0)</f>
        <v>24</v>
      </c>
      <c r="E13" s="3">
        <f t="shared" si="1"/>
        <v>-24</v>
      </c>
      <c r="F13" s="19"/>
      <c r="G13" s="3">
        <f>VLOOKUP($B13,[10]月度汇总!$A:$AM,23,0)</f>
        <v>0</v>
      </c>
      <c r="H13" s="3">
        <f t="shared" si="2"/>
        <v>0</v>
      </c>
      <c r="I13" s="19"/>
      <c r="J13" s="3">
        <f>VLOOKUP($B13,[10]月度汇总!$A:$AM,24,0)</f>
        <v>0</v>
      </c>
      <c r="K13" s="3">
        <f t="shared" si="3"/>
        <v>0</v>
      </c>
      <c r="L13" s="19"/>
      <c r="M13" s="3">
        <f>VLOOKUP($B13,[10]月度汇总!$A:$AM,25,0)</f>
        <v>0</v>
      </c>
      <c r="N13" s="3">
        <f t="shared" si="4"/>
        <v>0</v>
      </c>
      <c r="O13" s="19"/>
      <c r="P13" s="3">
        <f>VLOOKUP($B13,[10]月度汇总!$A:$AM,35,0)</f>
        <v>0</v>
      </c>
      <c r="Q13" s="3">
        <f t="shared" si="5"/>
        <v>0</v>
      </c>
      <c r="R13" s="19"/>
      <c r="S13" s="3">
        <f>VLOOKUP($B13,[10]月度汇总!$A:$AM,38,0)</f>
        <v>0</v>
      </c>
      <c r="T13" s="3">
        <f t="shared" si="6"/>
        <v>0</v>
      </c>
    </row>
    <row r="14" ht="15.75" spans="1:20">
      <c r="A14" s="3">
        <f t="shared" ref="A14:A23" si="7">ROW()-2</f>
        <v>12</v>
      </c>
      <c r="B14" s="31" t="s">
        <v>89</v>
      </c>
      <c r="C14" s="19"/>
      <c r="D14" s="3" t="str">
        <f>VLOOKUP(B14,[10]月度汇总!$A:$AM,22,0)</f>
        <v>21.5</v>
      </c>
      <c r="E14" s="3">
        <f t="shared" si="1"/>
        <v>-21.5</v>
      </c>
      <c r="F14" s="19">
        <v>2.5</v>
      </c>
      <c r="G14" s="3">
        <f>VLOOKUP($B14,[10]月度汇总!$A:$AM,23,0)</f>
        <v>0</v>
      </c>
      <c r="H14" s="3">
        <f t="shared" si="2"/>
        <v>2.5</v>
      </c>
      <c r="I14" s="19"/>
      <c r="J14" s="3" t="str">
        <f>VLOOKUP($B14,[10]月度汇总!$A:$AM,24,0)</f>
        <v>2.5</v>
      </c>
      <c r="K14" s="3">
        <f t="shared" si="3"/>
        <v>-2.5</v>
      </c>
      <c r="L14" s="19"/>
      <c r="M14" s="3">
        <f>VLOOKUP($B14,[10]月度汇总!$A:$AM,25,0)</f>
        <v>0</v>
      </c>
      <c r="N14" s="3">
        <f t="shared" si="4"/>
        <v>0</v>
      </c>
      <c r="O14" s="19"/>
      <c r="P14" s="3">
        <f>VLOOKUP($B14,[10]月度汇总!$A:$AM,35,0)</f>
        <v>0</v>
      </c>
      <c r="Q14" s="3">
        <f t="shared" si="5"/>
        <v>0</v>
      </c>
      <c r="R14" s="19"/>
      <c r="S14" s="3">
        <f>VLOOKUP($B14,[10]月度汇总!$A:$AM,38,0)</f>
        <v>0</v>
      </c>
      <c r="T14" s="3">
        <f t="shared" si="6"/>
        <v>0</v>
      </c>
    </row>
    <row r="15" ht="15.75" spans="1:20">
      <c r="A15" s="3">
        <f t="shared" si="7"/>
        <v>13</v>
      </c>
      <c r="B15" s="31" t="s">
        <v>92</v>
      </c>
      <c r="C15" s="19"/>
      <c r="D15" s="3" t="str">
        <f>VLOOKUP(B15,[10]月度汇总!$A:$AM,22,0)</f>
        <v>15.88</v>
      </c>
      <c r="E15" s="3">
        <f t="shared" si="1"/>
        <v>-15.88</v>
      </c>
      <c r="F15" s="19"/>
      <c r="G15" s="3">
        <f>VLOOKUP($B15,[10]月度汇总!$A:$AM,23,0)</f>
        <v>0</v>
      </c>
      <c r="H15" s="3">
        <f t="shared" si="2"/>
        <v>0</v>
      </c>
      <c r="I15" s="19"/>
      <c r="J15" s="3">
        <f>VLOOKUP($B15,[10]月度汇总!$A:$AM,24,0)</f>
        <v>0</v>
      </c>
      <c r="K15" s="3">
        <f t="shared" si="3"/>
        <v>0</v>
      </c>
      <c r="L15" s="19"/>
      <c r="M15" s="3">
        <f>VLOOKUP($B15,[10]月度汇总!$A:$AM,25,0)</f>
        <v>0</v>
      </c>
      <c r="N15" s="3">
        <f t="shared" si="4"/>
        <v>0</v>
      </c>
      <c r="O15" s="19"/>
      <c r="P15" s="3">
        <f>VLOOKUP($B15,[10]月度汇总!$A:$AM,35,0)</f>
        <v>0</v>
      </c>
      <c r="Q15" s="3">
        <f t="shared" si="5"/>
        <v>0</v>
      </c>
      <c r="R15" s="19"/>
      <c r="S15" s="3">
        <f>VLOOKUP($B15,[10]月度汇总!$A:$AM,38,0)</f>
        <v>0</v>
      </c>
      <c r="T15" s="3">
        <f t="shared" si="6"/>
        <v>0</v>
      </c>
    </row>
    <row r="16" ht="15.75" spans="1:20">
      <c r="A16" s="3">
        <f t="shared" si="7"/>
        <v>14</v>
      </c>
      <c r="B16" s="31" t="s">
        <v>94</v>
      </c>
      <c r="C16" s="19"/>
      <c r="D16" s="3">
        <f>VLOOKUP(B16,[10]月度汇总!$A:$AM,22,0)</f>
        <v>0</v>
      </c>
      <c r="E16" s="3">
        <f t="shared" si="1"/>
        <v>0</v>
      </c>
      <c r="F16" s="19"/>
      <c r="G16" s="3">
        <f>VLOOKUP($B16,[10]月度汇总!$A:$AM,23,0)</f>
        <v>0</v>
      </c>
      <c r="H16" s="3">
        <f t="shared" si="2"/>
        <v>0</v>
      </c>
      <c r="I16" s="19"/>
      <c r="J16" s="3">
        <f>VLOOKUP($B16,[10]月度汇总!$A:$AM,24,0)</f>
        <v>0</v>
      </c>
      <c r="K16" s="3">
        <f t="shared" si="3"/>
        <v>0</v>
      </c>
      <c r="L16" s="19">
        <v>2</v>
      </c>
      <c r="M16" s="3">
        <f>VLOOKUP($B16,[10]月度汇总!$A:$AM,25,0)</f>
        <v>0</v>
      </c>
      <c r="N16" s="3">
        <f t="shared" si="4"/>
        <v>2</v>
      </c>
      <c r="O16" s="19"/>
      <c r="P16" s="3">
        <f>VLOOKUP($B16,[10]月度汇总!$A:$AM,35,0)</f>
        <v>0</v>
      </c>
      <c r="Q16" s="3">
        <f t="shared" si="5"/>
        <v>0</v>
      </c>
      <c r="R16" s="19"/>
      <c r="S16" s="3">
        <f>VLOOKUP($B16,[10]月度汇总!$A:$AM,38,0)</f>
        <v>0</v>
      </c>
      <c r="T16" s="3">
        <f t="shared" si="6"/>
        <v>0</v>
      </c>
    </row>
    <row r="17" ht="15.75" spans="1:20">
      <c r="A17" s="3">
        <f t="shared" si="7"/>
        <v>15</v>
      </c>
      <c r="B17" s="31" t="s">
        <v>96</v>
      </c>
      <c r="C17" s="19"/>
      <c r="D17" s="3" t="str">
        <f>VLOOKUP(B17,[10]月度汇总!$A:$AM,22,0)</f>
        <v>18.5</v>
      </c>
      <c r="E17" s="3">
        <f t="shared" si="1"/>
        <v>-18.5</v>
      </c>
      <c r="F17" s="19"/>
      <c r="G17" s="3">
        <f>VLOOKUP($B17,[10]月度汇总!$A:$AM,23,0)</f>
        <v>0</v>
      </c>
      <c r="H17" s="3">
        <f t="shared" si="2"/>
        <v>0</v>
      </c>
      <c r="I17" s="19"/>
      <c r="J17" s="3">
        <f>VLOOKUP($B17,[10]月度汇总!$A:$AM,24,0)</f>
        <v>0</v>
      </c>
      <c r="K17" s="3">
        <f t="shared" si="3"/>
        <v>0</v>
      </c>
      <c r="L17" s="19"/>
      <c r="M17" s="3">
        <f>VLOOKUP($B17,[10]月度汇总!$A:$AM,25,0)</f>
        <v>0</v>
      </c>
      <c r="N17" s="3">
        <f t="shared" si="4"/>
        <v>0</v>
      </c>
      <c r="O17" s="19"/>
      <c r="P17" s="3">
        <f>VLOOKUP($B17,[10]月度汇总!$A:$AM,35,0)</f>
        <v>0</v>
      </c>
      <c r="Q17" s="3">
        <f t="shared" si="5"/>
        <v>0</v>
      </c>
      <c r="R17" s="19">
        <v>4</v>
      </c>
      <c r="S17" s="3">
        <f>VLOOKUP($B17,[10]月度汇总!$A:$AM,38,0)</f>
        <v>0</v>
      </c>
      <c r="T17" s="3">
        <f t="shared" si="6"/>
        <v>4</v>
      </c>
    </row>
    <row r="18" ht="15.75" spans="1:20">
      <c r="A18" s="3">
        <f t="shared" si="7"/>
        <v>16</v>
      </c>
      <c r="B18" s="31" t="s">
        <v>98</v>
      </c>
      <c r="C18" s="19">
        <v>1</v>
      </c>
      <c r="D18" s="3" t="str">
        <f>VLOOKUP(B18,[10]月度汇总!$A:$AM,22,0)</f>
        <v>0.83</v>
      </c>
      <c r="E18" s="3">
        <f t="shared" si="1"/>
        <v>0.17</v>
      </c>
      <c r="F18" s="19"/>
      <c r="G18" s="3" t="str">
        <f>VLOOKUP($B18,[10]月度汇总!$A:$AM,23,0)</f>
        <v>1</v>
      </c>
      <c r="H18" s="3">
        <f t="shared" si="2"/>
        <v>-1</v>
      </c>
      <c r="I18" s="19"/>
      <c r="J18" s="3">
        <f>VLOOKUP($B18,[10]月度汇总!$A:$AM,24,0)</f>
        <v>0</v>
      </c>
      <c r="K18" s="3">
        <f t="shared" si="3"/>
        <v>0</v>
      </c>
      <c r="L18" s="19"/>
      <c r="M18" s="3">
        <f>VLOOKUP($B18,[10]月度汇总!$A:$AM,25,0)</f>
        <v>0</v>
      </c>
      <c r="N18" s="3">
        <f t="shared" si="4"/>
        <v>0</v>
      </c>
      <c r="O18" s="19"/>
      <c r="P18" s="3">
        <f>VLOOKUP($B18,[10]月度汇总!$A:$AM,35,0)</f>
        <v>0</v>
      </c>
      <c r="Q18" s="3">
        <f t="shared" si="5"/>
        <v>0</v>
      </c>
      <c r="R18" s="19">
        <v>8</v>
      </c>
      <c r="S18" s="3">
        <f>VLOOKUP($B18,[10]月度汇总!$A:$AM,38,0)</f>
        <v>0</v>
      </c>
      <c r="T18" s="3">
        <f t="shared" si="6"/>
        <v>8</v>
      </c>
    </row>
    <row r="19" ht="15.75" spans="1:20">
      <c r="A19" s="3">
        <f t="shared" si="7"/>
        <v>17</v>
      </c>
      <c r="B19" s="31" t="s">
        <v>101</v>
      </c>
      <c r="C19" s="19"/>
      <c r="D19" s="3">
        <f>VLOOKUP(B19,[10]月度汇总!$A:$AM,22,0)</f>
        <v>0</v>
      </c>
      <c r="E19" s="3">
        <f t="shared" si="1"/>
        <v>0</v>
      </c>
      <c r="F19" s="19"/>
      <c r="G19" s="3">
        <f>VLOOKUP($B19,[10]月度汇总!$A:$AM,23,0)</f>
        <v>0</v>
      </c>
      <c r="H19" s="3">
        <f t="shared" si="2"/>
        <v>0</v>
      </c>
      <c r="I19" s="19"/>
      <c r="J19" s="3">
        <f>VLOOKUP($B19,[10]月度汇总!$A:$AM,24,0)</f>
        <v>0</v>
      </c>
      <c r="K19" s="3">
        <f t="shared" si="3"/>
        <v>0</v>
      </c>
      <c r="L19" s="19">
        <v>4</v>
      </c>
      <c r="M19" s="3">
        <f>VLOOKUP($B19,[10]月度汇总!$A:$AM,25,0)</f>
        <v>0</v>
      </c>
      <c r="N19" s="3">
        <f t="shared" si="4"/>
        <v>4</v>
      </c>
      <c r="O19" s="19"/>
      <c r="P19" s="3">
        <f>VLOOKUP($B19,[10]月度汇总!$A:$AM,35,0)</f>
        <v>0</v>
      </c>
      <c r="Q19" s="3">
        <f t="shared" si="5"/>
        <v>0</v>
      </c>
      <c r="R19" s="19">
        <v>9.5</v>
      </c>
      <c r="S19" s="3">
        <f>VLOOKUP($B19,[10]月度汇总!$A:$AM,38,0)</f>
        <v>0</v>
      </c>
      <c r="T19" s="3">
        <f t="shared" si="6"/>
        <v>9.5</v>
      </c>
    </row>
    <row r="20" ht="15.75" spans="1:20">
      <c r="A20" s="3">
        <f t="shared" si="7"/>
        <v>18</v>
      </c>
      <c r="B20" s="31" t="s">
        <v>104</v>
      </c>
      <c r="C20" s="19">
        <v>2</v>
      </c>
      <c r="D20" s="3">
        <f>VLOOKUP(B20,[10]月度汇总!$A:$AM,22,0)</f>
        <v>0</v>
      </c>
      <c r="E20" s="3">
        <f t="shared" si="1"/>
        <v>2</v>
      </c>
      <c r="F20" s="19"/>
      <c r="G20" s="3" t="str">
        <f>VLOOKUP($B20,[10]月度汇总!$A:$AM,23,0)</f>
        <v>2</v>
      </c>
      <c r="H20" s="3">
        <f t="shared" si="2"/>
        <v>-2</v>
      </c>
      <c r="I20" s="19"/>
      <c r="J20" s="3">
        <f>VLOOKUP($B20,[10]月度汇总!$A:$AM,24,0)</f>
        <v>0</v>
      </c>
      <c r="K20" s="3">
        <f t="shared" si="3"/>
        <v>0</v>
      </c>
      <c r="L20" s="19"/>
      <c r="M20" s="3">
        <f>VLOOKUP($B20,[10]月度汇总!$A:$AM,25,0)</f>
        <v>0</v>
      </c>
      <c r="N20" s="3">
        <f t="shared" si="4"/>
        <v>0</v>
      </c>
      <c r="O20" s="19"/>
      <c r="P20" s="3">
        <f>VLOOKUP($B20,[10]月度汇总!$A:$AM,35,0)</f>
        <v>0</v>
      </c>
      <c r="Q20" s="3">
        <f t="shared" si="5"/>
        <v>0</v>
      </c>
      <c r="R20" s="19">
        <v>19</v>
      </c>
      <c r="S20" s="3">
        <f>VLOOKUP($B20,[10]月度汇总!$A:$AM,38,0)</f>
        <v>0</v>
      </c>
      <c r="T20" s="3">
        <f t="shared" si="6"/>
        <v>19</v>
      </c>
    </row>
    <row r="21" ht="15.75" spans="1:20">
      <c r="A21" s="3">
        <f t="shared" si="7"/>
        <v>19</v>
      </c>
      <c r="B21" s="31" t="s">
        <v>105</v>
      </c>
      <c r="C21" s="19"/>
      <c r="D21" s="3">
        <f>VLOOKUP(B21,[10]月度汇总!$A:$AM,22,0)</f>
        <v>0</v>
      </c>
      <c r="E21" s="3">
        <f t="shared" si="1"/>
        <v>0</v>
      </c>
      <c r="F21" s="19"/>
      <c r="G21" s="3">
        <f>VLOOKUP($B21,[10]月度汇总!$A:$AM,23,0)</f>
        <v>0</v>
      </c>
      <c r="H21" s="3">
        <f t="shared" si="2"/>
        <v>0</v>
      </c>
      <c r="I21" s="19"/>
      <c r="J21" s="3">
        <f>VLOOKUP($B21,[10]月度汇总!$A:$AM,24,0)</f>
        <v>0</v>
      </c>
      <c r="K21" s="3">
        <f t="shared" si="3"/>
        <v>0</v>
      </c>
      <c r="L21" s="19">
        <v>1.5</v>
      </c>
      <c r="M21" s="3">
        <f>VLOOKUP($B21,[10]月度汇总!$A:$AM,25,0)</f>
        <v>0</v>
      </c>
      <c r="N21" s="3">
        <f t="shared" si="4"/>
        <v>1.5</v>
      </c>
      <c r="O21" s="19"/>
      <c r="P21" s="3">
        <f>VLOOKUP($B21,[10]月度汇总!$A:$AM,35,0)</f>
        <v>0</v>
      </c>
      <c r="Q21" s="3">
        <f t="shared" si="5"/>
        <v>0</v>
      </c>
      <c r="R21" s="19"/>
      <c r="S21" s="3">
        <f>VLOOKUP($B21,[10]月度汇总!$A:$AM,38,0)</f>
        <v>0</v>
      </c>
      <c r="T21" s="3">
        <f t="shared" si="6"/>
        <v>0</v>
      </c>
    </row>
    <row r="22" ht="15.75" spans="1:20">
      <c r="A22" s="3">
        <f t="shared" si="7"/>
        <v>20</v>
      </c>
      <c r="B22" s="31" t="s">
        <v>106</v>
      </c>
      <c r="C22" s="19"/>
      <c r="D22" s="3">
        <f>VLOOKUP(B22,[10]月度汇总!$A:$AM,22,0)</f>
        <v>0</v>
      </c>
      <c r="E22" s="3">
        <f t="shared" si="1"/>
        <v>0</v>
      </c>
      <c r="F22" s="19"/>
      <c r="G22" s="3">
        <f>VLOOKUP($B22,[10]月度汇总!$A:$AM,23,0)</f>
        <v>0</v>
      </c>
      <c r="H22" s="3">
        <f t="shared" si="2"/>
        <v>0</v>
      </c>
      <c r="I22" s="19"/>
      <c r="J22" s="3">
        <f>VLOOKUP($B22,[10]月度汇总!$A:$AM,24,0)</f>
        <v>0</v>
      </c>
      <c r="K22" s="3">
        <f t="shared" si="3"/>
        <v>0</v>
      </c>
      <c r="L22" s="19"/>
      <c r="M22" s="3">
        <f>VLOOKUP($B22,[10]月度汇总!$A:$AM,25,0)</f>
        <v>0</v>
      </c>
      <c r="N22" s="3">
        <f t="shared" si="4"/>
        <v>0</v>
      </c>
      <c r="O22" s="19"/>
      <c r="P22" s="3">
        <f>VLOOKUP($B22,[10]月度汇总!$A:$AM,35,0)</f>
        <v>0</v>
      </c>
      <c r="Q22" s="3">
        <f t="shared" si="5"/>
        <v>0</v>
      </c>
      <c r="R22" s="19"/>
      <c r="S22" s="3">
        <f>VLOOKUP($B22,[10]月度汇总!$A:$AM,38,0)</f>
        <v>0</v>
      </c>
      <c r="T22" s="3">
        <f t="shared" si="6"/>
        <v>0</v>
      </c>
    </row>
    <row r="23" ht="15.75" spans="1:20">
      <c r="A23" s="3">
        <f t="shared" si="7"/>
        <v>21</v>
      </c>
      <c r="B23" s="31" t="s">
        <v>109</v>
      </c>
      <c r="C23" s="19"/>
      <c r="D23" s="3">
        <f>VLOOKUP(B23,[10]月度汇总!$A:$AM,22,0)</f>
        <v>0</v>
      </c>
      <c r="E23" s="3">
        <f t="shared" si="1"/>
        <v>0</v>
      </c>
      <c r="F23" s="19"/>
      <c r="G23" s="3">
        <f>VLOOKUP($B23,[10]月度汇总!$A:$AM,23,0)</f>
        <v>0</v>
      </c>
      <c r="H23" s="3">
        <f t="shared" si="2"/>
        <v>0</v>
      </c>
      <c r="I23" s="19"/>
      <c r="J23" s="3">
        <f>VLOOKUP($B23,[10]月度汇总!$A:$AM,24,0)</f>
        <v>0</v>
      </c>
      <c r="K23" s="3">
        <f t="shared" si="3"/>
        <v>0</v>
      </c>
      <c r="L23" s="19"/>
      <c r="M23" s="3">
        <f>VLOOKUP($B23,[10]月度汇总!$A:$AM,25,0)</f>
        <v>0</v>
      </c>
      <c r="N23" s="3">
        <f t="shared" si="4"/>
        <v>0</v>
      </c>
      <c r="O23" s="19"/>
      <c r="P23" s="3">
        <f>VLOOKUP($B23,[10]月度汇总!$A:$AM,35,0)</f>
        <v>0</v>
      </c>
      <c r="Q23" s="3">
        <f t="shared" si="5"/>
        <v>0</v>
      </c>
      <c r="R23" s="19">
        <v>4</v>
      </c>
      <c r="S23" s="3">
        <f>VLOOKUP($B23,[10]月度汇总!$A:$AM,38,0)</f>
        <v>0</v>
      </c>
      <c r="T23" s="3">
        <f t="shared" si="6"/>
        <v>4</v>
      </c>
    </row>
    <row r="24" ht="15.75" spans="1:20">
      <c r="A24" s="3">
        <f t="shared" ref="A24:A33" si="8">ROW()-2</f>
        <v>22</v>
      </c>
      <c r="B24" s="31" t="s">
        <v>114</v>
      </c>
      <c r="C24" s="19"/>
      <c r="D24" s="3">
        <f>VLOOKUP(B24,[10]月度汇总!$A:$AM,22,0)</f>
        <v>0</v>
      </c>
      <c r="E24" s="3">
        <f t="shared" si="1"/>
        <v>0</v>
      </c>
      <c r="F24" s="19"/>
      <c r="G24" s="3">
        <f>VLOOKUP($B24,[10]月度汇总!$A:$AM,23,0)</f>
        <v>0</v>
      </c>
      <c r="H24" s="3">
        <f t="shared" si="2"/>
        <v>0</v>
      </c>
      <c r="I24" s="19"/>
      <c r="J24" s="3">
        <f>VLOOKUP($B24,[10]月度汇总!$A:$AM,24,0)</f>
        <v>0</v>
      </c>
      <c r="K24" s="3">
        <f t="shared" si="3"/>
        <v>0</v>
      </c>
      <c r="L24" s="19">
        <v>1</v>
      </c>
      <c r="M24" s="3">
        <f>VLOOKUP($B24,[10]月度汇总!$A:$AM,25,0)</f>
        <v>0</v>
      </c>
      <c r="N24" s="3">
        <f t="shared" si="4"/>
        <v>1</v>
      </c>
      <c r="O24" s="19"/>
      <c r="P24" s="3">
        <f>VLOOKUP($B24,[10]月度汇总!$A:$AM,35,0)</f>
        <v>0</v>
      </c>
      <c r="Q24" s="3">
        <f t="shared" si="5"/>
        <v>0</v>
      </c>
      <c r="R24" s="19">
        <v>8</v>
      </c>
      <c r="S24" s="3">
        <f>VLOOKUP($B24,[10]月度汇总!$A:$AM,38,0)</f>
        <v>0</v>
      </c>
      <c r="T24" s="3">
        <f t="shared" si="6"/>
        <v>8</v>
      </c>
    </row>
    <row r="25" ht="15.75" spans="1:20">
      <c r="A25" s="3">
        <f t="shared" si="8"/>
        <v>23</v>
      </c>
      <c r="B25" s="31" t="s">
        <v>118</v>
      </c>
      <c r="C25" s="19"/>
      <c r="D25" s="3">
        <f>VLOOKUP(B25,[10]月度汇总!$A:$AM,22,0)</f>
        <v>0</v>
      </c>
      <c r="E25" s="3">
        <f t="shared" si="1"/>
        <v>0</v>
      </c>
      <c r="F25" s="19"/>
      <c r="G25" s="3">
        <f>VLOOKUP($B25,[10]月度汇总!$A:$AM,23,0)</f>
        <v>0</v>
      </c>
      <c r="H25" s="3">
        <f t="shared" si="2"/>
        <v>0</v>
      </c>
      <c r="I25" s="19"/>
      <c r="J25" s="3">
        <f>VLOOKUP($B25,[10]月度汇总!$A:$AM,24,0)</f>
        <v>0</v>
      </c>
      <c r="K25" s="3">
        <f t="shared" si="3"/>
        <v>0</v>
      </c>
      <c r="L25" s="19"/>
      <c r="M25" s="3">
        <f>VLOOKUP($B25,[10]月度汇总!$A:$AM,25,0)</f>
        <v>0</v>
      </c>
      <c r="N25" s="3">
        <f t="shared" si="4"/>
        <v>0</v>
      </c>
      <c r="O25" s="24">
        <v>15.5</v>
      </c>
      <c r="P25" s="3">
        <f>VLOOKUP($B25,[10]月度汇总!$A:$AM,35,0)</f>
        <v>0</v>
      </c>
      <c r="Q25" s="3">
        <f t="shared" si="5"/>
        <v>15.5</v>
      </c>
      <c r="R25" s="19"/>
      <c r="S25" s="3">
        <f>VLOOKUP($B25,[10]月度汇总!$A:$AM,38,0)</f>
        <v>0</v>
      </c>
      <c r="T25" s="3">
        <f t="shared" si="6"/>
        <v>0</v>
      </c>
    </row>
    <row r="26" ht="15.75" spans="1:20">
      <c r="A26" s="3">
        <f t="shared" si="8"/>
        <v>24</v>
      </c>
      <c r="B26" s="31" t="s">
        <v>122</v>
      </c>
      <c r="C26" s="19"/>
      <c r="D26" s="3">
        <f>VLOOKUP(B26,[10]月度汇总!$A:$AM,22,0)</f>
        <v>0</v>
      </c>
      <c r="E26" s="3">
        <f t="shared" si="1"/>
        <v>0</v>
      </c>
      <c r="F26" s="19"/>
      <c r="G26" s="3">
        <f>VLOOKUP($B26,[10]月度汇总!$A:$AM,23,0)</f>
        <v>0</v>
      </c>
      <c r="H26" s="3">
        <f t="shared" si="2"/>
        <v>0</v>
      </c>
      <c r="I26" s="19"/>
      <c r="J26" s="3">
        <f>VLOOKUP($B26,[10]月度汇总!$A:$AM,24,0)</f>
        <v>0</v>
      </c>
      <c r="K26" s="3">
        <f t="shared" si="3"/>
        <v>0</v>
      </c>
      <c r="L26" s="19"/>
      <c r="M26" s="3">
        <f>VLOOKUP($B26,[10]月度汇总!$A:$AM,25,0)</f>
        <v>0</v>
      </c>
      <c r="N26" s="3">
        <f t="shared" si="4"/>
        <v>0</v>
      </c>
      <c r="O26" s="19"/>
      <c r="P26" s="3">
        <f>VLOOKUP($B26,[10]月度汇总!$A:$AM,35,0)</f>
        <v>0</v>
      </c>
      <c r="Q26" s="3">
        <f t="shared" si="5"/>
        <v>0</v>
      </c>
      <c r="R26" s="19">
        <v>14</v>
      </c>
      <c r="S26" s="3">
        <f>VLOOKUP($B26,[10]月度汇总!$A:$AM,38,0)</f>
        <v>0</v>
      </c>
      <c r="T26" s="3">
        <f t="shared" si="6"/>
        <v>14</v>
      </c>
    </row>
    <row r="27" ht="15.75" spans="1:20">
      <c r="A27" s="3">
        <f t="shared" si="8"/>
        <v>25</v>
      </c>
      <c r="B27" s="31" t="s">
        <v>124</v>
      </c>
      <c r="C27" s="19"/>
      <c r="D27" s="3">
        <f>VLOOKUP(B27,[10]月度汇总!$A:$AM,22,0)</f>
        <v>0</v>
      </c>
      <c r="E27" s="3">
        <f t="shared" si="1"/>
        <v>0</v>
      </c>
      <c r="F27" s="19"/>
      <c r="G27" s="3">
        <f>VLOOKUP($B27,[10]月度汇总!$A:$AM,23,0)</f>
        <v>0</v>
      </c>
      <c r="H27" s="3">
        <f t="shared" si="2"/>
        <v>0</v>
      </c>
      <c r="I27" s="19"/>
      <c r="J27" s="3">
        <f>VLOOKUP($B27,[10]月度汇总!$A:$AM,24,0)</f>
        <v>0</v>
      </c>
      <c r="K27" s="3">
        <f t="shared" si="3"/>
        <v>0</v>
      </c>
      <c r="L27" s="19"/>
      <c r="M27" s="3">
        <f>VLOOKUP($B27,[10]月度汇总!$A:$AM,25,0)</f>
        <v>0</v>
      </c>
      <c r="N27" s="3">
        <f t="shared" si="4"/>
        <v>0</v>
      </c>
      <c r="O27" s="19"/>
      <c r="P27" s="3">
        <f>VLOOKUP($B27,[10]月度汇总!$A:$AM,35,0)</f>
        <v>0</v>
      </c>
      <c r="Q27" s="3">
        <f t="shared" si="5"/>
        <v>0</v>
      </c>
      <c r="R27" s="19">
        <v>8</v>
      </c>
      <c r="S27" s="3">
        <f>VLOOKUP($B27,[10]月度汇总!$A:$AM,38,0)</f>
        <v>0</v>
      </c>
      <c r="T27" s="3">
        <f t="shared" si="6"/>
        <v>8</v>
      </c>
    </row>
    <row r="28" ht="15.75" spans="1:20">
      <c r="A28" s="3">
        <f t="shared" si="8"/>
        <v>26</v>
      </c>
      <c r="B28" s="31" t="s">
        <v>127</v>
      </c>
      <c r="C28" s="19"/>
      <c r="D28" s="3">
        <f>VLOOKUP(B28,[10]月度汇总!$A:$AM,22,0)</f>
        <v>0</v>
      </c>
      <c r="E28" s="3">
        <f t="shared" si="1"/>
        <v>0</v>
      </c>
      <c r="F28" s="19"/>
      <c r="G28" s="3">
        <f>VLOOKUP($B28,[10]月度汇总!$A:$AM,23,0)</f>
        <v>0</v>
      </c>
      <c r="H28" s="3">
        <f t="shared" si="2"/>
        <v>0</v>
      </c>
      <c r="I28" s="19"/>
      <c r="J28" s="3">
        <f>VLOOKUP($B28,[10]月度汇总!$A:$AM,24,0)</f>
        <v>0</v>
      </c>
      <c r="K28" s="3">
        <f t="shared" si="3"/>
        <v>0</v>
      </c>
      <c r="L28" s="19"/>
      <c r="M28" s="3">
        <f>VLOOKUP($B28,[10]月度汇总!$A:$AM,25,0)</f>
        <v>0</v>
      </c>
      <c r="N28" s="3">
        <f t="shared" si="4"/>
        <v>0</v>
      </c>
      <c r="O28" s="19"/>
      <c r="P28" s="3">
        <f>VLOOKUP($B28,[10]月度汇总!$A:$AM,35,0)</f>
        <v>0</v>
      </c>
      <c r="Q28" s="3">
        <f t="shared" si="5"/>
        <v>0</v>
      </c>
      <c r="R28" s="19">
        <v>5</v>
      </c>
      <c r="S28" s="3">
        <f>VLOOKUP($B28,[10]月度汇总!$A:$AM,38,0)</f>
        <v>0</v>
      </c>
      <c r="T28" s="3">
        <f t="shared" si="6"/>
        <v>5</v>
      </c>
    </row>
    <row r="29" ht="15.75" spans="1:20">
      <c r="A29" s="3">
        <f t="shared" si="8"/>
        <v>27</v>
      </c>
      <c r="B29" s="31" t="s">
        <v>129</v>
      </c>
      <c r="C29" s="19"/>
      <c r="D29" s="3">
        <f>VLOOKUP(B29,[10]月度汇总!$A:$AM,22,0)</f>
        <v>0</v>
      </c>
      <c r="E29" s="3">
        <f t="shared" si="1"/>
        <v>0</v>
      </c>
      <c r="F29" s="19"/>
      <c r="G29" s="3">
        <f>VLOOKUP($B29,[10]月度汇总!$A:$AM,23,0)</f>
        <v>0</v>
      </c>
      <c r="H29" s="3">
        <f t="shared" si="2"/>
        <v>0</v>
      </c>
      <c r="I29" s="19"/>
      <c r="J29" s="3">
        <f>VLOOKUP($B29,[10]月度汇总!$A:$AM,24,0)</f>
        <v>0</v>
      </c>
      <c r="K29" s="3">
        <f t="shared" si="3"/>
        <v>0</v>
      </c>
      <c r="L29" s="19">
        <v>3</v>
      </c>
      <c r="M29" s="3">
        <f>VLOOKUP($B29,[10]月度汇总!$A:$AM,25,0)</f>
        <v>0</v>
      </c>
      <c r="N29" s="3">
        <f t="shared" si="4"/>
        <v>3</v>
      </c>
      <c r="O29" s="19"/>
      <c r="P29" s="3">
        <f>VLOOKUP($B29,[10]月度汇总!$A:$AM,35,0)</f>
        <v>0</v>
      </c>
      <c r="Q29" s="3">
        <f t="shared" si="5"/>
        <v>0</v>
      </c>
      <c r="R29" s="19"/>
      <c r="S29" s="3">
        <f>VLOOKUP($B29,[10]月度汇总!$A:$AM,38,0)</f>
        <v>0</v>
      </c>
      <c r="T29" s="3">
        <f t="shared" si="6"/>
        <v>0</v>
      </c>
    </row>
    <row r="30" ht="15.75" spans="1:20">
      <c r="A30" s="3">
        <f t="shared" si="8"/>
        <v>28</v>
      </c>
      <c r="B30" s="31" t="s">
        <v>131</v>
      </c>
      <c r="C30" s="19"/>
      <c r="D30" s="3">
        <f>VLOOKUP(B30,[10]月度汇总!$A:$AM,22,0)</f>
        <v>0</v>
      </c>
      <c r="E30" s="3">
        <f t="shared" si="1"/>
        <v>0</v>
      </c>
      <c r="F30" s="19"/>
      <c r="G30" s="3">
        <f>VLOOKUP($B30,[10]月度汇总!$A:$AM,23,0)</f>
        <v>0</v>
      </c>
      <c r="H30" s="3">
        <f t="shared" si="2"/>
        <v>0</v>
      </c>
      <c r="I30" s="19"/>
      <c r="J30" s="3">
        <f>VLOOKUP($B30,[10]月度汇总!$A:$AM,24,0)</f>
        <v>0</v>
      </c>
      <c r="K30" s="3">
        <f t="shared" si="3"/>
        <v>0</v>
      </c>
      <c r="L30" s="19">
        <v>8</v>
      </c>
      <c r="M30" s="3">
        <f>VLOOKUP($B30,[10]月度汇总!$A:$AM,25,0)</f>
        <v>0</v>
      </c>
      <c r="N30" s="3">
        <f t="shared" si="4"/>
        <v>8</v>
      </c>
      <c r="O30" s="19"/>
      <c r="P30" s="3">
        <f>VLOOKUP($B30,[10]月度汇总!$A:$AM,35,0)</f>
        <v>0</v>
      </c>
      <c r="Q30" s="3">
        <f t="shared" si="5"/>
        <v>0</v>
      </c>
      <c r="R30" s="19">
        <v>17.5</v>
      </c>
      <c r="S30" s="3">
        <f>VLOOKUP($B30,[10]月度汇总!$A:$AM,38,0)</f>
        <v>0</v>
      </c>
      <c r="T30" s="3">
        <f t="shared" si="6"/>
        <v>17.5</v>
      </c>
    </row>
    <row r="31" ht="15.75" spans="1:20">
      <c r="A31" s="3">
        <f t="shared" si="8"/>
        <v>29</v>
      </c>
      <c r="B31" s="31" t="s">
        <v>133</v>
      </c>
      <c r="C31" s="19"/>
      <c r="D31" s="3">
        <f>VLOOKUP(B31,[10]月度汇总!$A:$AM,22,0)</f>
        <v>0</v>
      </c>
      <c r="E31" s="3">
        <f t="shared" si="1"/>
        <v>0</v>
      </c>
      <c r="F31" s="19"/>
      <c r="G31" s="3">
        <f>VLOOKUP($B31,[10]月度汇总!$A:$AM,23,0)</f>
        <v>0</v>
      </c>
      <c r="H31" s="3">
        <f t="shared" si="2"/>
        <v>0</v>
      </c>
      <c r="I31" s="19"/>
      <c r="J31" s="3">
        <f>VLOOKUP($B31,[10]月度汇总!$A:$AM,24,0)</f>
        <v>0</v>
      </c>
      <c r="K31" s="3">
        <f t="shared" si="3"/>
        <v>0</v>
      </c>
      <c r="L31" s="19">
        <v>8</v>
      </c>
      <c r="M31" s="3">
        <f>VLOOKUP($B31,[10]月度汇总!$A:$AM,25,0)</f>
        <v>0</v>
      </c>
      <c r="N31" s="3">
        <f t="shared" si="4"/>
        <v>8</v>
      </c>
      <c r="O31" s="19"/>
      <c r="P31" s="3">
        <f>VLOOKUP($B31,[10]月度汇总!$A:$AM,35,0)</f>
        <v>0</v>
      </c>
      <c r="Q31" s="3">
        <f t="shared" si="5"/>
        <v>0</v>
      </c>
      <c r="R31" s="19">
        <v>8</v>
      </c>
      <c r="S31" s="3">
        <f>VLOOKUP($B31,[10]月度汇总!$A:$AM,38,0)</f>
        <v>0</v>
      </c>
      <c r="T31" s="3">
        <f t="shared" si="6"/>
        <v>8</v>
      </c>
    </row>
    <row r="32" ht="15.75" spans="1:20">
      <c r="A32" s="3">
        <f t="shared" si="8"/>
        <v>30</v>
      </c>
      <c r="B32" s="31" t="s">
        <v>135</v>
      </c>
      <c r="C32" s="19"/>
      <c r="D32" s="3">
        <f>VLOOKUP(B32,[10]月度汇总!$A:$AM,22,0)</f>
        <v>0</v>
      </c>
      <c r="E32" s="3">
        <f t="shared" si="1"/>
        <v>0</v>
      </c>
      <c r="F32" s="19"/>
      <c r="G32" s="3">
        <f>VLOOKUP($B32,[10]月度汇总!$A:$AM,23,0)</f>
        <v>0</v>
      </c>
      <c r="H32" s="3">
        <f t="shared" si="2"/>
        <v>0</v>
      </c>
      <c r="I32" s="19"/>
      <c r="J32" s="3">
        <f>VLOOKUP($B32,[10]月度汇总!$A:$AM,24,0)</f>
        <v>0</v>
      </c>
      <c r="K32" s="3">
        <f t="shared" si="3"/>
        <v>0</v>
      </c>
      <c r="L32" s="19"/>
      <c r="M32" s="3">
        <f>VLOOKUP($B32,[10]月度汇总!$A:$AM,25,0)</f>
        <v>0</v>
      </c>
      <c r="N32" s="3">
        <f t="shared" si="4"/>
        <v>0</v>
      </c>
      <c r="O32" s="19"/>
      <c r="P32" s="3">
        <f>VLOOKUP($B32,[10]月度汇总!$A:$AM,35,0)</f>
        <v>0</v>
      </c>
      <c r="Q32" s="3">
        <f t="shared" si="5"/>
        <v>0</v>
      </c>
      <c r="R32" s="19"/>
      <c r="S32" s="3">
        <f>VLOOKUP($B32,[10]月度汇总!$A:$AM,38,0)</f>
        <v>0</v>
      </c>
      <c r="T32" s="3">
        <f t="shared" si="6"/>
        <v>0</v>
      </c>
    </row>
    <row r="33" ht="15.75" spans="1:20">
      <c r="A33" s="3">
        <f t="shared" si="8"/>
        <v>31</v>
      </c>
      <c r="B33" s="31" t="s">
        <v>137</v>
      </c>
      <c r="C33" s="19"/>
      <c r="D33" s="3">
        <f>VLOOKUP(B33,[10]月度汇总!$A:$AM,22,0)</f>
        <v>0</v>
      </c>
      <c r="E33" s="3">
        <f t="shared" si="1"/>
        <v>0</v>
      </c>
      <c r="F33" s="19"/>
      <c r="G33" s="3">
        <f>VLOOKUP($B33,[10]月度汇总!$A:$AM,23,0)</f>
        <v>0</v>
      </c>
      <c r="H33" s="3">
        <f t="shared" si="2"/>
        <v>0</v>
      </c>
      <c r="I33" s="19"/>
      <c r="J33" s="3">
        <f>VLOOKUP($B33,[10]月度汇总!$A:$AM,24,0)</f>
        <v>0</v>
      </c>
      <c r="K33" s="3">
        <f t="shared" si="3"/>
        <v>0</v>
      </c>
      <c r="L33" s="19"/>
      <c r="M33" s="3">
        <f>VLOOKUP($B33,[10]月度汇总!$A:$AM,25,0)</f>
        <v>0</v>
      </c>
      <c r="N33" s="3">
        <f t="shared" si="4"/>
        <v>0</v>
      </c>
      <c r="O33" s="19"/>
      <c r="P33" s="3">
        <f>VLOOKUP($B33,[10]月度汇总!$A:$AM,35,0)</f>
        <v>0</v>
      </c>
      <c r="Q33" s="3">
        <f t="shared" si="5"/>
        <v>0</v>
      </c>
      <c r="R33" s="19"/>
      <c r="S33" s="3">
        <f>VLOOKUP($B33,[10]月度汇总!$A:$AM,38,0)</f>
        <v>0</v>
      </c>
      <c r="T33" s="3">
        <f t="shared" si="6"/>
        <v>0</v>
      </c>
    </row>
    <row r="34" ht="15.75" spans="1:20">
      <c r="A34" s="3">
        <f t="shared" ref="A34:A43" si="9">ROW()-2</f>
        <v>32</v>
      </c>
      <c r="B34" s="31" t="s">
        <v>140</v>
      </c>
      <c r="C34" s="19"/>
      <c r="D34" s="3">
        <f>VLOOKUP(B34,[10]月度汇总!$A:$AM,22,0)</f>
        <v>0</v>
      </c>
      <c r="E34" s="3">
        <f t="shared" si="1"/>
        <v>0</v>
      </c>
      <c r="F34" s="19"/>
      <c r="G34" s="3">
        <f>VLOOKUP($B34,[10]月度汇总!$A:$AM,23,0)</f>
        <v>0</v>
      </c>
      <c r="H34" s="3">
        <f t="shared" si="2"/>
        <v>0</v>
      </c>
      <c r="I34" s="19"/>
      <c r="J34" s="3">
        <f>VLOOKUP($B34,[10]月度汇总!$A:$AM,24,0)</f>
        <v>0</v>
      </c>
      <c r="K34" s="3">
        <f t="shared" si="3"/>
        <v>0</v>
      </c>
      <c r="L34" s="19"/>
      <c r="M34" s="3">
        <f>VLOOKUP($B34,[10]月度汇总!$A:$AM,25,0)</f>
        <v>0</v>
      </c>
      <c r="N34" s="3">
        <f t="shared" si="4"/>
        <v>0</v>
      </c>
      <c r="O34" s="19">
        <v>8</v>
      </c>
      <c r="P34" s="3">
        <f>VLOOKUP($B34,[10]月度汇总!$A:$AM,35,0)</f>
        <v>0</v>
      </c>
      <c r="Q34" s="3">
        <f t="shared" si="5"/>
        <v>8</v>
      </c>
      <c r="R34" s="19">
        <v>3.5</v>
      </c>
      <c r="S34" s="3">
        <f>VLOOKUP($B34,[10]月度汇总!$A:$AM,38,0)</f>
        <v>0</v>
      </c>
      <c r="T34" s="3">
        <f t="shared" si="6"/>
        <v>3.5</v>
      </c>
    </row>
    <row r="35" ht="15.75" spans="1:20">
      <c r="A35" s="3">
        <f t="shared" si="9"/>
        <v>33</v>
      </c>
      <c r="B35" s="31" t="s">
        <v>143</v>
      </c>
      <c r="C35" s="19"/>
      <c r="D35" s="3">
        <f>VLOOKUP(B35,[10]月度汇总!$A:$AM,22,0)</f>
        <v>0</v>
      </c>
      <c r="E35" s="3">
        <f t="shared" si="1"/>
        <v>0</v>
      </c>
      <c r="F35" s="19">
        <v>24</v>
      </c>
      <c r="G35" s="3">
        <f>VLOOKUP($B35,[10]月度汇总!$A:$AM,23,0)</f>
        <v>0</v>
      </c>
      <c r="H35" s="3">
        <f t="shared" si="2"/>
        <v>24</v>
      </c>
      <c r="I35" s="19"/>
      <c r="J35" s="3" t="str">
        <f>VLOOKUP($B35,[10]月度汇总!$A:$AM,24,0)</f>
        <v>24</v>
      </c>
      <c r="K35" s="3">
        <f t="shared" si="3"/>
        <v>-24</v>
      </c>
      <c r="L35" s="19"/>
      <c r="M35" s="3">
        <f>VLOOKUP($B35,[10]月度汇总!$A:$AM,25,0)</f>
        <v>0</v>
      </c>
      <c r="N35" s="3">
        <f t="shared" si="4"/>
        <v>0</v>
      </c>
      <c r="O35" s="19"/>
      <c r="P35" s="3">
        <f>VLOOKUP($B35,[10]月度汇总!$A:$AM,35,0)</f>
        <v>0</v>
      </c>
      <c r="Q35" s="3">
        <f t="shared" si="5"/>
        <v>0</v>
      </c>
      <c r="R35" s="19"/>
      <c r="S35" s="3">
        <f>VLOOKUP($B35,[10]月度汇总!$A:$AM,38,0)</f>
        <v>0</v>
      </c>
      <c r="T35" s="3">
        <f t="shared" si="6"/>
        <v>0</v>
      </c>
    </row>
    <row r="36" ht="15.75" spans="1:20">
      <c r="A36" s="3">
        <f t="shared" si="9"/>
        <v>34</v>
      </c>
      <c r="B36" s="31" t="s">
        <v>144</v>
      </c>
      <c r="C36" s="19">
        <v>2</v>
      </c>
      <c r="D36" s="3">
        <f>VLOOKUP(B36,[10]月度汇总!$A:$AM,22,0)</f>
        <v>0</v>
      </c>
      <c r="E36" s="3">
        <f t="shared" si="1"/>
        <v>2</v>
      </c>
      <c r="F36" s="19"/>
      <c r="G36" s="3" t="str">
        <f>VLOOKUP($B36,[10]月度汇总!$A:$AM,23,0)</f>
        <v>2</v>
      </c>
      <c r="H36" s="3">
        <f t="shared" si="2"/>
        <v>-2</v>
      </c>
      <c r="I36" s="19"/>
      <c r="J36" s="3">
        <f>VLOOKUP($B36,[10]月度汇总!$A:$AM,24,0)</f>
        <v>0</v>
      </c>
      <c r="K36" s="3">
        <f t="shared" si="3"/>
        <v>0</v>
      </c>
      <c r="L36" s="19"/>
      <c r="M36" s="3">
        <f>VLOOKUP($B36,[10]月度汇总!$A:$AM,25,0)</f>
        <v>0</v>
      </c>
      <c r="N36" s="3">
        <f t="shared" si="4"/>
        <v>0</v>
      </c>
      <c r="O36" s="19"/>
      <c r="P36" s="3">
        <f>VLOOKUP($B36,[10]月度汇总!$A:$AM,35,0)</f>
        <v>0</v>
      </c>
      <c r="Q36" s="3">
        <f t="shared" si="5"/>
        <v>0</v>
      </c>
      <c r="R36" s="19"/>
      <c r="S36" s="3">
        <f>VLOOKUP($B36,[10]月度汇总!$A:$AM,38,0)</f>
        <v>0</v>
      </c>
      <c r="T36" s="3">
        <f t="shared" si="6"/>
        <v>0</v>
      </c>
    </row>
    <row r="37" ht="15.75" spans="1:20">
      <c r="A37" s="3">
        <f t="shared" si="9"/>
        <v>35</v>
      </c>
      <c r="B37" s="31" t="s">
        <v>146</v>
      </c>
      <c r="C37" s="19"/>
      <c r="D37" s="3">
        <f>VLOOKUP(B37,[10]月度汇总!$A:$AM,22,0)</f>
        <v>0</v>
      </c>
      <c r="E37" s="3">
        <f t="shared" si="1"/>
        <v>0</v>
      </c>
      <c r="F37" s="19"/>
      <c r="G37" s="3">
        <f>VLOOKUP($B37,[10]月度汇总!$A:$AM,23,0)</f>
        <v>0</v>
      </c>
      <c r="H37" s="3">
        <f t="shared" si="2"/>
        <v>0</v>
      </c>
      <c r="I37" s="19"/>
      <c r="J37" s="3">
        <f>VLOOKUP($B37,[10]月度汇总!$A:$AM,24,0)</f>
        <v>0</v>
      </c>
      <c r="K37" s="3">
        <f t="shared" si="3"/>
        <v>0</v>
      </c>
      <c r="L37" s="19"/>
      <c r="M37" s="3">
        <f>VLOOKUP($B37,[10]月度汇总!$A:$AM,25,0)</f>
        <v>0</v>
      </c>
      <c r="N37" s="3">
        <f t="shared" si="4"/>
        <v>0</v>
      </c>
      <c r="O37" s="19">
        <v>11</v>
      </c>
      <c r="P37" s="3">
        <f>VLOOKUP($B37,[10]月度汇总!$A:$AM,35,0)</f>
        <v>0</v>
      </c>
      <c r="Q37" s="3">
        <f t="shared" si="5"/>
        <v>11</v>
      </c>
      <c r="R37" s="19"/>
      <c r="S37" s="3">
        <f>VLOOKUP($B37,[10]月度汇总!$A:$AM,38,0)</f>
        <v>0</v>
      </c>
      <c r="T37" s="3">
        <f t="shared" si="6"/>
        <v>0</v>
      </c>
    </row>
    <row r="38" ht="15.75" spans="1:20">
      <c r="A38" s="3">
        <f t="shared" si="9"/>
        <v>36</v>
      </c>
      <c r="B38" s="31" t="s">
        <v>147</v>
      </c>
      <c r="C38" s="19">
        <v>1.5</v>
      </c>
      <c r="D38" s="3">
        <f>VLOOKUP(B38,[10]月度汇总!$A:$AM,22,0)</f>
        <v>0</v>
      </c>
      <c r="E38" s="3">
        <f t="shared" si="1"/>
        <v>1.5</v>
      </c>
      <c r="F38" s="19"/>
      <c r="G38" s="3" t="str">
        <f>VLOOKUP($B38,[10]月度汇总!$A:$AM,23,0)</f>
        <v>1.5</v>
      </c>
      <c r="H38" s="3">
        <f t="shared" si="2"/>
        <v>-1.5</v>
      </c>
      <c r="I38" s="19"/>
      <c r="J38" s="3">
        <f>VLOOKUP($B38,[10]月度汇总!$A:$AM,24,0)</f>
        <v>0</v>
      </c>
      <c r="K38" s="3">
        <f t="shared" si="3"/>
        <v>0</v>
      </c>
      <c r="L38" s="19">
        <v>2</v>
      </c>
      <c r="M38" s="3">
        <f>VLOOKUP($B38,[10]月度汇总!$A:$AM,25,0)</f>
        <v>0</v>
      </c>
      <c r="N38" s="3">
        <f t="shared" si="4"/>
        <v>2</v>
      </c>
      <c r="O38" s="19"/>
      <c r="P38" s="3">
        <f>VLOOKUP($B38,[10]月度汇总!$A:$AM,35,0)</f>
        <v>0</v>
      </c>
      <c r="Q38" s="3">
        <f t="shared" si="5"/>
        <v>0</v>
      </c>
      <c r="R38" s="19">
        <v>23</v>
      </c>
      <c r="S38" s="3">
        <f>VLOOKUP($B38,[10]月度汇总!$A:$AM,38,0)</f>
        <v>0</v>
      </c>
      <c r="T38" s="3">
        <f t="shared" si="6"/>
        <v>23</v>
      </c>
    </row>
    <row r="39" ht="15.75" spans="1:20">
      <c r="A39" s="3">
        <f t="shared" si="9"/>
        <v>37</v>
      </c>
      <c r="B39" s="31" t="s">
        <v>148</v>
      </c>
      <c r="C39" s="19"/>
      <c r="D39" s="3">
        <f>VLOOKUP(B39,[10]月度汇总!$A:$AM,22,0)</f>
        <v>0</v>
      </c>
      <c r="E39" s="3">
        <f t="shared" si="1"/>
        <v>0</v>
      </c>
      <c r="F39" s="19"/>
      <c r="G39" s="3">
        <f>VLOOKUP($B39,[10]月度汇总!$A:$AM,23,0)</f>
        <v>0</v>
      </c>
      <c r="H39" s="3">
        <f t="shared" si="2"/>
        <v>0</v>
      </c>
      <c r="I39" s="19"/>
      <c r="J39" s="3">
        <f>VLOOKUP($B39,[10]月度汇总!$A:$AM,24,0)</f>
        <v>0</v>
      </c>
      <c r="K39" s="3">
        <f t="shared" si="3"/>
        <v>0</v>
      </c>
      <c r="L39" s="19"/>
      <c r="M39" s="3">
        <f>VLOOKUP($B39,[10]月度汇总!$A:$AM,25,0)</f>
        <v>0</v>
      </c>
      <c r="N39" s="3">
        <f t="shared" si="4"/>
        <v>0</v>
      </c>
      <c r="O39" s="19">
        <v>15</v>
      </c>
      <c r="P39" s="3">
        <f>VLOOKUP($B39,[10]月度汇总!$A:$AM,35,0)</f>
        <v>0</v>
      </c>
      <c r="Q39" s="3">
        <f t="shared" si="5"/>
        <v>15</v>
      </c>
      <c r="R39" s="19"/>
      <c r="S39" s="3">
        <f>VLOOKUP($B39,[10]月度汇总!$A:$AM,38,0)</f>
        <v>0</v>
      </c>
      <c r="T39" s="3">
        <f t="shared" si="6"/>
        <v>0</v>
      </c>
    </row>
    <row r="40" ht="15.75" spans="1:20">
      <c r="A40" s="3">
        <f t="shared" si="9"/>
        <v>38</v>
      </c>
      <c r="B40" s="31" t="s">
        <v>152</v>
      </c>
      <c r="C40" s="19"/>
      <c r="D40" s="3">
        <f>VLOOKUP(B40,[10]月度汇总!$A:$AM,22,0)</f>
        <v>0</v>
      </c>
      <c r="E40" s="3">
        <f t="shared" si="1"/>
        <v>0</v>
      </c>
      <c r="F40" s="19"/>
      <c r="G40" s="3">
        <f>VLOOKUP($B40,[10]月度汇总!$A:$AM,23,0)</f>
        <v>0</v>
      </c>
      <c r="H40" s="3">
        <f t="shared" si="2"/>
        <v>0</v>
      </c>
      <c r="I40" s="19"/>
      <c r="J40" s="3">
        <f>VLOOKUP($B40,[10]月度汇总!$A:$AM,24,0)</f>
        <v>0</v>
      </c>
      <c r="K40" s="3">
        <f t="shared" si="3"/>
        <v>0</v>
      </c>
      <c r="L40" s="19">
        <v>4</v>
      </c>
      <c r="M40" s="3">
        <f>VLOOKUP($B40,[10]月度汇总!$A:$AM,25,0)</f>
        <v>0</v>
      </c>
      <c r="N40" s="3">
        <f t="shared" si="4"/>
        <v>4</v>
      </c>
      <c r="O40" s="19">
        <v>16</v>
      </c>
      <c r="P40" s="3">
        <f>VLOOKUP($B40,[10]月度汇总!$A:$AM,35,0)</f>
        <v>0</v>
      </c>
      <c r="Q40" s="3">
        <f t="shared" si="5"/>
        <v>16</v>
      </c>
      <c r="R40" s="19"/>
      <c r="S40" s="3">
        <f>VLOOKUP($B40,[10]月度汇总!$A:$AM,38,0)</f>
        <v>0</v>
      </c>
      <c r="T40" s="3">
        <f t="shared" si="6"/>
        <v>0</v>
      </c>
    </row>
    <row r="41" ht="15.75" spans="1:20">
      <c r="A41" s="3">
        <f t="shared" si="9"/>
        <v>39</v>
      </c>
      <c r="B41" s="31" t="s">
        <v>154</v>
      </c>
      <c r="C41" s="19"/>
      <c r="D41" s="3">
        <f>VLOOKUP(B41,[10]月度汇总!$A:$AM,22,0)</f>
        <v>0</v>
      </c>
      <c r="E41" s="3">
        <f t="shared" si="1"/>
        <v>0</v>
      </c>
      <c r="F41" s="19"/>
      <c r="G41" s="3">
        <f>VLOOKUP($B41,[10]月度汇总!$A:$AM,23,0)</f>
        <v>0</v>
      </c>
      <c r="H41" s="3">
        <f t="shared" si="2"/>
        <v>0</v>
      </c>
      <c r="I41" s="19"/>
      <c r="J41" s="3">
        <f>VLOOKUP($B41,[10]月度汇总!$A:$AM,24,0)</f>
        <v>0</v>
      </c>
      <c r="K41" s="3">
        <f t="shared" si="3"/>
        <v>0</v>
      </c>
      <c r="L41" s="19"/>
      <c r="M41" s="3">
        <f>VLOOKUP($B41,[10]月度汇总!$A:$AM,25,0)</f>
        <v>0</v>
      </c>
      <c r="N41" s="3">
        <f t="shared" si="4"/>
        <v>0</v>
      </c>
      <c r="O41" s="19"/>
      <c r="P41" s="3">
        <f>VLOOKUP($B41,[10]月度汇总!$A:$AM,35,0)</f>
        <v>0</v>
      </c>
      <c r="Q41" s="3">
        <f t="shared" si="5"/>
        <v>0</v>
      </c>
      <c r="R41" s="19"/>
      <c r="S41" s="3">
        <f>VLOOKUP($B41,[10]月度汇总!$A:$AM,38,0)</f>
        <v>0</v>
      </c>
      <c r="T41" s="3">
        <f t="shared" si="6"/>
        <v>0</v>
      </c>
    </row>
    <row r="42" ht="15.75" spans="1:20">
      <c r="A42" s="3">
        <f t="shared" si="9"/>
        <v>40</v>
      </c>
      <c r="B42" s="31" t="s">
        <v>155</v>
      </c>
      <c r="C42" s="19"/>
      <c r="D42" s="3">
        <f>VLOOKUP(B42,[10]月度汇总!$A:$AM,22,0)</f>
        <v>0</v>
      </c>
      <c r="E42" s="3">
        <f t="shared" si="1"/>
        <v>0</v>
      </c>
      <c r="F42" s="19"/>
      <c r="G42" s="3">
        <f>VLOOKUP($B42,[10]月度汇总!$A:$AM,23,0)</f>
        <v>0</v>
      </c>
      <c r="H42" s="3">
        <f t="shared" si="2"/>
        <v>0</v>
      </c>
      <c r="I42" s="19"/>
      <c r="J42" s="3">
        <f>VLOOKUP($B42,[10]月度汇总!$A:$AM,24,0)</f>
        <v>0</v>
      </c>
      <c r="K42" s="3">
        <f t="shared" si="3"/>
        <v>0</v>
      </c>
      <c r="L42" s="19">
        <v>20.5</v>
      </c>
      <c r="M42" s="3">
        <f>VLOOKUP($B42,[10]月度汇总!$A:$AM,25,0)</f>
        <v>0</v>
      </c>
      <c r="N42" s="3">
        <f t="shared" si="4"/>
        <v>20.5</v>
      </c>
      <c r="O42" s="19"/>
      <c r="P42" s="3">
        <f>VLOOKUP($B42,[10]月度汇总!$A:$AM,35,0)</f>
        <v>0</v>
      </c>
      <c r="Q42" s="3">
        <f t="shared" si="5"/>
        <v>0</v>
      </c>
      <c r="R42" s="19">
        <v>16</v>
      </c>
      <c r="S42" s="3">
        <f>VLOOKUP($B42,[10]月度汇总!$A:$AM,38,0)</f>
        <v>0</v>
      </c>
      <c r="T42" s="3">
        <f t="shared" si="6"/>
        <v>16</v>
      </c>
    </row>
    <row r="43" ht="15.75" spans="1:20">
      <c r="A43" s="3">
        <f t="shared" si="9"/>
        <v>41</v>
      </c>
      <c r="B43" s="31" t="s">
        <v>158</v>
      </c>
      <c r="C43" s="19"/>
      <c r="D43" s="3">
        <f>VLOOKUP(B43,[10]月度汇总!$A:$AM,22,0)</f>
        <v>0</v>
      </c>
      <c r="E43" s="3">
        <f t="shared" si="1"/>
        <v>0</v>
      </c>
      <c r="F43" s="19"/>
      <c r="G43" s="3">
        <f>VLOOKUP($B43,[10]月度汇总!$A:$AM,23,0)</f>
        <v>0</v>
      </c>
      <c r="H43" s="3">
        <f t="shared" si="2"/>
        <v>0</v>
      </c>
      <c r="I43" s="19"/>
      <c r="J43" s="3">
        <f>VLOOKUP($B43,[10]月度汇总!$A:$AM,24,0)</f>
        <v>0</v>
      </c>
      <c r="K43" s="3">
        <f t="shared" si="3"/>
        <v>0</v>
      </c>
      <c r="L43" s="19">
        <v>0.5</v>
      </c>
      <c r="M43" s="3">
        <f>VLOOKUP($B43,[10]月度汇总!$A:$AM,25,0)</f>
        <v>0</v>
      </c>
      <c r="N43" s="3">
        <f t="shared" si="4"/>
        <v>0.5</v>
      </c>
      <c r="O43" s="19">
        <v>12</v>
      </c>
      <c r="P43" s="3">
        <f>VLOOKUP($B43,[10]月度汇总!$A:$AM,35,0)</f>
        <v>0</v>
      </c>
      <c r="Q43" s="3">
        <f t="shared" si="5"/>
        <v>12</v>
      </c>
      <c r="R43" s="19"/>
      <c r="S43" s="3">
        <f>VLOOKUP($B43,[10]月度汇总!$A:$AM,38,0)</f>
        <v>0</v>
      </c>
      <c r="T43" s="3">
        <f t="shared" si="6"/>
        <v>0</v>
      </c>
    </row>
    <row r="44" ht="15.75" spans="1:20">
      <c r="A44" s="3">
        <f t="shared" ref="A44:A53" si="10">ROW()-2</f>
        <v>42</v>
      </c>
      <c r="B44" s="31" t="s">
        <v>161</v>
      </c>
      <c r="C44" s="19"/>
      <c r="D44" s="3">
        <f>VLOOKUP(B44,[10]月度汇总!$A:$AM,22,0)</f>
        <v>0</v>
      </c>
      <c r="E44" s="3">
        <f t="shared" si="1"/>
        <v>0</v>
      </c>
      <c r="F44" s="19"/>
      <c r="G44" s="3">
        <f>VLOOKUP($B44,[10]月度汇总!$A:$AM,23,0)</f>
        <v>0</v>
      </c>
      <c r="H44" s="3">
        <f t="shared" si="2"/>
        <v>0</v>
      </c>
      <c r="I44" s="19">
        <v>0.5</v>
      </c>
      <c r="J44" s="3" t="str">
        <f>VLOOKUP($B44,[10]月度汇总!$A:$AM,24,0)</f>
        <v>8</v>
      </c>
      <c r="K44" s="3">
        <f t="shared" si="3"/>
        <v>-7.5</v>
      </c>
      <c r="L44" s="19"/>
      <c r="M44" s="3" t="str">
        <f>VLOOKUP($B44,[10]月度汇总!$A:$AM,25,0)</f>
        <v>0.5</v>
      </c>
      <c r="N44" s="3">
        <f t="shared" si="4"/>
        <v>-0.5</v>
      </c>
      <c r="O44" s="19"/>
      <c r="P44" s="3">
        <f>VLOOKUP($B44,[10]月度汇总!$A:$AM,35,0)</f>
        <v>0</v>
      </c>
      <c r="Q44" s="3">
        <f t="shared" si="5"/>
        <v>0</v>
      </c>
      <c r="R44" s="19"/>
      <c r="S44" s="3">
        <f>VLOOKUP($B44,[10]月度汇总!$A:$AM,38,0)</f>
        <v>0</v>
      </c>
      <c r="T44" s="3">
        <f t="shared" si="6"/>
        <v>0</v>
      </c>
    </row>
    <row r="45" ht="15.75" spans="1:20">
      <c r="A45" s="3">
        <f t="shared" si="10"/>
        <v>43</v>
      </c>
      <c r="B45" s="31" t="s">
        <v>162</v>
      </c>
      <c r="C45" s="19"/>
      <c r="D45" s="3">
        <f>VLOOKUP(B45,[10]月度汇总!$A:$AM,22,0)</f>
        <v>0</v>
      </c>
      <c r="E45" s="3">
        <f t="shared" si="1"/>
        <v>0</v>
      </c>
      <c r="F45" s="19"/>
      <c r="G45" s="3">
        <f>VLOOKUP($B45,[10]月度汇总!$A:$AM,23,0)</f>
        <v>0</v>
      </c>
      <c r="H45" s="3">
        <f t="shared" si="2"/>
        <v>0</v>
      </c>
      <c r="I45" s="19"/>
      <c r="J45" s="3">
        <f>VLOOKUP($B45,[10]月度汇总!$A:$AM,24,0)</f>
        <v>0</v>
      </c>
      <c r="K45" s="3">
        <f t="shared" si="3"/>
        <v>0</v>
      </c>
      <c r="L45" s="19">
        <v>9.5</v>
      </c>
      <c r="M45" s="3">
        <f>VLOOKUP($B45,[10]月度汇总!$A:$AM,25,0)</f>
        <v>0</v>
      </c>
      <c r="N45" s="3">
        <f t="shared" si="4"/>
        <v>9.5</v>
      </c>
      <c r="O45" s="19"/>
      <c r="P45" s="3">
        <f>VLOOKUP($B45,[10]月度汇总!$A:$AM,35,0)</f>
        <v>0</v>
      </c>
      <c r="Q45" s="3">
        <f t="shared" si="5"/>
        <v>0</v>
      </c>
      <c r="R45" s="19">
        <v>5</v>
      </c>
      <c r="S45" s="3">
        <f>VLOOKUP($B45,[10]月度汇总!$A:$AM,38,0)</f>
        <v>0</v>
      </c>
      <c r="T45" s="3">
        <f t="shared" si="6"/>
        <v>5</v>
      </c>
    </row>
    <row r="46" ht="15.75" spans="1:20">
      <c r="A46" s="3">
        <f t="shared" si="10"/>
        <v>44</v>
      </c>
      <c r="B46" s="31" t="s">
        <v>163</v>
      </c>
      <c r="C46" s="19"/>
      <c r="D46" s="3">
        <f>VLOOKUP(B46,[10]月度汇总!$A:$AM,22,0)</f>
        <v>0</v>
      </c>
      <c r="E46" s="3">
        <f t="shared" si="1"/>
        <v>0</v>
      </c>
      <c r="F46" s="19"/>
      <c r="G46" s="3">
        <f>VLOOKUP($B46,[10]月度汇总!$A:$AM,23,0)</f>
        <v>0</v>
      </c>
      <c r="H46" s="3">
        <f t="shared" si="2"/>
        <v>0</v>
      </c>
      <c r="I46" s="19"/>
      <c r="J46" s="3">
        <f>VLOOKUP($B46,[10]月度汇总!$A:$AM,24,0)</f>
        <v>0</v>
      </c>
      <c r="K46" s="3">
        <f t="shared" si="3"/>
        <v>0</v>
      </c>
      <c r="L46" s="19"/>
      <c r="M46" s="3">
        <f>VLOOKUP($B46,[10]月度汇总!$A:$AM,25,0)</f>
        <v>0</v>
      </c>
      <c r="N46" s="3">
        <f t="shared" si="4"/>
        <v>0</v>
      </c>
      <c r="O46" s="19"/>
      <c r="P46" s="3">
        <f>VLOOKUP($B46,[10]月度汇总!$A:$AM,35,0)</f>
        <v>0</v>
      </c>
      <c r="Q46" s="3">
        <f t="shared" si="5"/>
        <v>0</v>
      </c>
      <c r="R46" s="19"/>
      <c r="S46" s="3">
        <f>VLOOKUP($B46,[10]月度汇总!$A:$AM,38,0)</f>
        <v>0</v>
      </c>
      <c r="T46" s="3">
        <f t="shared" si="6"/>
        <v>0</v>
      </c>
    </row>
    <row r="47" ht="15.75" spans="1:20">
      <c r="A47" s="3">
        <f t="shared" si="10"/>
        <v>45</v>
      </c>
      <c r="B47" s="31" t="s">
        <v>164</v>
      </c>
      <c r="C47" s="19"/>
      <c r="D47" s="3">
        <f>VLOOKUP(B47,[10]月度汇总!$A:$AM,22,0)</f>
        <v>0</v>
      </c>
      <c r="E47" s="3">
        <f t="shared" si="1"/>
        <v>0</v>
      </c>
      <c r="F47" s="19"/>
      <c r="G47" s="3">
        <f>VLOOKUP($B47,[10]月度汇总!$A:$AM,23,0)</f>
        <v>0</v>
      </c>
      <c r="H47" s="3">
        <f t="shared" si="2"/>
        <v>0</v>
      </c>
      <c r="I47" s="19"/>
      <c r="J47" s="3">
        <f>VLOOKUP($B47,[10]月度汇总!$A:$AM,24,0)</f>
        <v>0</v>
      </c>
      <c r="K47" s="3">
        <f t="shared" si="3"/>
        <v>0</v>
      </c>
      <c r="L47" s="19"/>
      <c r="M47" s="3">
        <f>VLOOKUP($B47,[10]月度汇总!$A:$AM,25,0)</f>
        <v>0</v>
      </c>
      <c r="N47" s="3">
        <f t="shared" si="4"/>
        <v>0</v>
      </c>
      <c r="O47" s="19"/>
      <c r="P47" s="3">
        <f>VLOOKUP($B47,[10]月度汇总!$A:$AM,35,0)</f>
        <v>0</v>
      </c>
      <c r="Q47" s="3">
        <f t="shared" si="5"/>
        <v>0</v>
      </c>
      <c r="R47" s="19">
        <v>23</v>
      </c>
      <c r="S47" s="3">
        <f>VLOOKUP($B47,[10]月度汇总!$A:$AM,38,0)</f>
        <v>0</v>
      </c>
      <c r="T47" s="3">
        <f t="shared" si="6"/>
        <v>23</v>
      </c>
    </row>
    <row r="48" ht="15.75" spans="1:20">
      <c r="A48" s="3">
        <f t="shared" si="10"/>
        <v>46</v>
      </c>
      <c r="B48" s="31" t="s">
        <v>166</v>
      </c>
      <c r="C48" s="19"/>
      <c r="D48" s="3">
        <f>VLOOKUP(B48,[10]月度汇总!$A:$AM,22,0)</f>
        <v>0</v>
      </c>
      <c r="E48" s="3">
        <f t="shared" si="1"/>
        <v>0</v>
      </c>
      <c r="F48" s="19"/>
      <c r="G48" s="3">
        <f>VLOOKUP($B48,[10]月度汇总!$A:$AM,23,0)</f>
        <v>0</v>
      </c>
      <c r="H48" s="3">
        <f t="shared" si="2"/>
        <v>0</v>
      </c>
      <c r="I48" s="19"/>
      <c r="J48" s="3">
        <f>VLOOKUP($B48,[10]月度汇总!$A:$AM,24,0)</f>
        <v>0</v>
      </c>
      <c r="K48" s="3">
        <f t="shared" si="3"/>
        <v>0</v>
      </c>
      <c r="L48" s="19">
        <v>1</v>
      </c>
      <c r="M48" s="3">
        <f>VLOOKUP($B48,[10]月度汇总!$A:$AM,25,0)</f>
        <v>0</v>
      </c>
      <c r="N48" s="3">
        <f t="shared" si="4"/>
        <v>1</v>
      </c>
      <c r="O48" s="19"/>
      <c r="P48" s="3">
        <f>VLOOKUP($B48,[10]月度汇总!$A:$AM,35,0)</f>
        <v>0</v>
      </c>
      <c r="Q48" s="3">
        <f t="shared" si="5"/>
        <v>0</v>
      </c>
      <c r="R48" s="19">
        <v>21</v>
      </c>
      <c r="S48" s="3">
        <f>VLOOKUP($B48,[10]月度汇总!$A:$AM,38,0)</f>
        <v>0</v>
      </c>
      <c r="T48" s="3">
        <f t="shared" si="6"/>
        <v>21</v>
      </c>
    </row>
    <row r="49" ht="15.75" spans="1:20">
      <c r="A49" s="3">
        <f t="shared" si="10"/>
        <v>47</v>
      </c>
      <c r="B49" s="31" t="s">
        <v>168</v>
      </c>
      <c r="C49" s="19"/>
      <c r="D49" s="3">
        <f>VLOOKUP(B49,[10]月度汇总!$A:$AM,22,0)</f>
        <v>0</v>
      </c>
      <c r="E49" s="3">
        <f t="shared" si="1"/>
        <v>0</v>
      </c>
      <c r="F49" s="19"/>
      <c r="G49" s="3">
        <f>VLOOKUP($B49,[10]月度汇总!$A:$AM,23,0)</f>
        <v>0</v>
      </c>
      <c r="H49" s="3">
        <f t="shared" si="2"/>
        <v>0</v>
      </c>
      <c r="I49" s="19"/>
      <c r="J49" s="3">
        <f>VLOOKUP($B49,[10]月度汇总!$A:$AM,24,0)</f>
        <v>0</v>
      </c>
      <c r="K49" s="3">
        <f t="shared" si="3"/>
        <v>0</v>
      </c>
      <c r="L49" s="19"/>
      <c r="M49" s="3">
        <f>VLOOKUP($B49,[10]月度汇总!$A:$AM,25,0)</f>
        <v>0</v>
      </c>
      <c r="N49" s="3">
        <f t="shared" si="4"/>
        <v>0</v>
      </c>
      <c r="O49" s="19">
        <v>8</v>
      </c>
      <c r="P49" s="3">
        <f>VLOOKUP($B49,[10]月度汇总!$A:$AM,35,0)</f>
        <v>0</v>
      </c>
      <c r="Q49" s="3">
        <f t="shared" si="5"/>
        <v>8</v>
      </c>
      <c r="R49" s="19">
        <v>8</v>
      </c>
      <c r="S49" s="3">
        <f>VLOOKUP($B49,[10]月度汇总!$A:$AM,38,0)</f>
        <v>0</v>
      </c>
      <c r="T49" s="3">
        <f t="shared" si="6"/>
        <v>8</v>
      </c>
    </row>
    <row r="50" ht="15.75" spans="1:20">
      <c r="A50" s="3">
        <f t="shared" si="10"/>
        <v>48</v>
      </c>
      <c r="B50" s="31" t="s">
        <v>170</v>
      </c>
      <c r="C50" s="19"/>
      <c r="D50" s="3">
        <f>VLOOKUP(B50,[10]月度汇总!$A:$AM,22,0)</f>
        <v>0</v>
      </c>
      <c r="E50" s="3">
        <f t="shared" si="1"/>
        <v>0</v>
      </c>
      <c r="F50" s="19"/>
      <c r="G50" s="3">
        <f>VLOOKUP($B50,[10]月度汇总!$A:$AM,23,0)</f>
        <v>0</v>
      </c>
      <c r="H50" s="3">
        <f t="shared" si="2"/>
        <v>0</v>
      </c>
      <c r="I50" s="19"/>
      <c r="J50" s="3">
        <f>VLOOKUP($B50,[10]月度汇总!$A:$AM,24,0)</f>
        <v>0</v>
      </c>
      <c r="K50" s="3">
        <f t="shared" si="3"/>
        <v>0</v>
      </c>
      <c r="L50" s="19">
        <v>1</v>
      </c>
      <c r="M50" s="3">
        <f>VLOOKUP($B50,[10]月度汇总!$A:$AM,25,0)</f>
        <v>0</v>
      </c>
      <c r="N50" s="3">
        <f t="shared" si="4"/>
        <v>1</v>
      </c>
      <c r="O50" s="19"/>
      <c r="P50" s="3">
        <f>VLOOKUP($B50,[10]月度汇总!$A:$AM,35,0)</f>
        <v>0</v>
      </c>
      <c r="Q50" s="3">
        <f t="shared" si="5"/>
        <v>0</v>
      </c>
      <c r="R50" s="19">
        <v>13.5</v>
      </c>
      <c r="S50" s="3">
        <f>VLOOKUP($B50,[10]月度汇总!$A:$AM,38,0)</f>
        <v>0</v>
      </c>
      <c r="T50" s="3">
        <f t="shared" si="6"/>
        <v>13.5</v>
      </c>
    </row>
    <row r="51" ht="15.75" spans="1:20">
      <c r="A51" s="3">
        <f t="shared" si="10"/>
        <v>49</v>
      </c>
      <c r="B51" s="31" t="s">
        <v>173</v>
      </c>
      <c r="C51" s="19"/>
      <c r="D51" s="3">
        <f>VLOOKUP(B51,[10]月度汇总!$A:$AM,22,0)</f>
        <v>0</v>
      </c>
      <c r="E51" s="3">
        <f t="shared" si="1"/>
        <v>0</v>
      </c>
      <c r="F51" s="19"/>
      <c r="G51" s="3">
        <f>VLOOKUP($B51,[10]月度汇总!$A:$AM,23,0)</f>
        <v>0</v>
      </c>
      <c r="H51" s="3">
        <f t="shared" si="2"/>
        <v>0</v>
      </c>
      <c r="I51" s="19"/>
      <c r="J51" s="3">
        <f>VLOOKUP($B51,[10]月度汇总!$A:$AM,24,0)</f>
        <v>0</v>
      </c>
      <c r="K51" s="3">
        <f t="shared" si="3"/>
        <v>0</v>
      </c>
      <c r="L51" s="19">
        <v>8</v>
      </c>
      <c r="M51" s="3">
        <f>VLOOKUP($B51,[10]月度汇总!$A:$AM,25,0)</f>
        <v>0</v>
      </c>
      <c r="N51" s="3">
        <f t="shared" si="4"/>
        <v>8</v>
      </c>
      <c r="O51" s="19"/>
      <c r="P51" s="3">
        <f>VLOOKUP($B51,[10]月度汇总!$A:$AM,35,0)</f>
        <v>0</v>
      </c>
      <c r="Q51" s="3">
        <f t="shared" si="5"/>
        <v>0</v>
      </c>
      <c r="R51" s="19">
        <v>16</v>
      </c>
      <c r="S51" s="3">
        <f>VLOOKUP($B51,[10]月度汇总!$A:$AM,38,0)</f>
        <v>0</v>
      </c>
      <c r="T51" s="3">
        <f t="shared" si="6"/>
        <v>16</v>
      </c>
    </row>
    <row r="52" ht="15.75" spans="1:20">
      <c r="A52" s="3">
        <f t="shared" si="10"/>
        <v>50</v>
      </c>
      <c r="B52" s="31" t="s">
        <v>174</v>
      </c>
      <c r="C52" s="19"/>
      <c r="D52" s="3">
        <f>VLOOKUP(B52,[10]月度汇总!$A:$AM,22,0)</f>
        <v>0</v>
      </c>
      <c r="E52" s="3">
        <f t="shared" si="1"/>
        <v>0</v>
      </c>
      <c r="F52" s="19">
        <v>8</v>
      </c>
      <c r="G52" s="3">
        <f>VLOOKUP($B52,[10]月度汇总!$A:$AM,23,0)</f>
        <v>0</v>
      </c>
      <c r="H52" s="3">
        <f t="shared" si="2"/>
        <v>8</v>
      </c>
      <c r="I52" s="19"/>
      <c r="J52" s="3" t="str">
        <f>VLOOKUP($B52,[10]月度汇总!$A:$AM,24,0)</f>
        <v>8</v>
      </c>
      <c r="K52" s="3">
        <f t="shared" si="3"/>
        <v>-8</v>
      </c>
      <c r="L52" s="19">
        <v>2.5</v>
      </c>
      <c r="M52" s="3">
        <f>VLOOKUP($B52,[10]月度汇总!$A:$AM,25,0)</f>
        <v>0</v>
      </c>
      <c r="N52" s="3">
        <f t="shared" si="4"/>
        <v>2.5</v>
      </c>
      <c r="O52" s="19"/>
      <c r="P52" s="3">
        <f>VLOOKUP($B52,[10]月度汇总!$A:$AM,35,0)</f>
        <v>0</v>
      </c>
      <c r="Q52" s="3">
        <f t="shared" si="5"/>
        <v>0</v>
      </c>
      <c r="R52" s="19">
        <v>13.5</v>
      </c>
      <c r="S52" s="3">
        <f>VLOOKUP($B52,[10]月度汇总!$A:$AM,38,0)</f>
        <v>0</v>
      </c>
      <c r="T52" s="3">
        <f t="shared" si="6"/>
        <v>13.5</v>
      </c>
    </row>
    <row r="53" ht="15.75" spans="1:20">
      <c r="A53" s="3">
        <f t="shared" si="10"/>
        <v>51</v>
      </c>
      <c r="B53" s="31" t="s">
        <v>175</v>
      </c>
      <c r="C53" s="19"/>
      <c r="D53" s="3">
        <f>VLOOKUP(B53,[10]月度汇总!$A:$AM,22,0)</f>
        <v>0</v>
      </c>
      <c r="E53" s="3">
        <f t="shared" si="1"/>
        <v>0</v>
      </c>
      <c r="F53" s="19"/>
      <c r="G53" s="3">
        <f>VLOOKUP($B53,[10]月度汇总!$A:$AM,23,0)</f>
        <v>0</v>
      </c>
      <c r="H53" s="3">
        <f t="shared" si="2"/>
        <v>0</v>
      </c>
      <c r="I53" s="19"/>
      <c r="J53" s="3">
        <f>VLOOKUP($B53,[10]月度汇总!$A:$AM,24,0)</f>
        <v>0</v>
      </c>
      <c r="K53" s="3">
        <f t="shared" si="3"/>
        <v>0</v>
      </c>
      <c r="L53" s="19">
        <v>8</v>
      </c>
      <c r="M53" s="3">
        <f>VLOOKUP($B53,[10]月度汇总!$A:$AM,25,0)</f>
        <v>0</v>
      </c>
      <c r="N53" s="3">
        <f t="shared" si="4"/>
        <v>8</v>
      </c>
      <c r="O53" s="19"/>
      <c r="P53" s="3">
        <f>VLOOKUP($B53,[10]月度汇总!$A:$AM,35,0)</f>
        <v>0</v>
      </c>
      <c r="Q53" s="3">
        <f t="shared" si="5"/>
        <v>0</v>
      </c>
      <c r="R53" s="19">
        <v>16</v>
      </c>
      <c r="S53" s="3">
        <f>VLOOKUP($B53,[10]月度汇总!$A:$AM,38,0)</f>
        <v>0</v>
      </c>
      <c r="T53" s="3">
        <f t="shared" si="6"/>
        <v>16</v>
      </c>
    </row>
    <row r="54" ht="15.75" spans="1:20">
      <c r="A54" s="3">
        <f t="shared" ref="A54:A63" si="11">ROW()-2</f>
        <v>52</v>
      </c>
      <c r="B54" s="31" t="s">
        <v>178</v>
      </c>
      <c r="C54" s="19"/>
      <c r="D54" s="3">
        <f>VLOOKUP(B54,[10]月度汇总!$A:$AM,22,0)</f>
        <v>0</v>
      </c>
      <c r="E54" s="3">
        <f t="shared" si="1"/>
        <v>0</v>
      </c>
      <c r="F54" s="19"/>
      <c r="G54" s="3">
        <f>VLOOKUP($B54,[10]月度汇总!$A:$AM,23,0)</f>
        <v>0</v>
      </c>
      <c r="H54" s="3">
        <f t="shared" si="2"/>
        <v>0</v>
      </c>
      <c r="I54" s="19"/>
      <c r="J54" s="3">
        <f>VLOOKUP($B54,[10]月度汇总!$A:$AM,24,0)</f>
        <v>0</v>
      </c>
      <c r="K54" s="3">
        <f t="shared" si="3"/>
        <v>0</v>
      </c>
      <c r="L54" s="19">
        <v>11.5</v>
      </c>
      <c r="M54" s="3">
        <f>VLOOKUP($B54,[10]月度汇总!$A:$AM,25,0)</f>
        <v>0</v>
      </c>
      <c r="N54" s="3">
        <f t="shared" si="4"/>
        <v>11.5</v>
      </c>
      <c r="O54" s="19"/>
      <c r="P54" s="3">
        <f>VLOOKUP($B54,[10]月度汇总!$A:$AM,35,0)</f>
        <v>0</v>
      </c>
      <c r="Q54" s="3">
        <f t="shared" si="5"/>
        <v>0</v>
      </c>
      <c r="R54" s="19">
        <v>8</v>
      </c>
      <c r="S54" s="3">
        <f>VLOOKUP($B54,[10]月度汇总!$A:$AM,38,0)</f>
        <v>0</v>
      </c>
      <c r="T54" s="3">
        <f t="shared" si="6"/>
        <v>8</v>
      </c>
    </row>
    <row r="55" ht="15.75" spans="1:20">
      <c r="A55" s="3">
        <f t="shared" si="11"/>
        <v>53</v>
      </c>
      <c r="B55" s="31" t="s">
        <v>180</v>
      </c>
      <c r="C55" s="19"/>
      <c r="D55" s="3">
        <f>VLOOKUP(B55,[10]月度汇总!$A:$AM,22,0)</f>
        <v>0</v>
      </c>
      <c r="E55" s="3">
        <f t="shared" si="1"/>
        <v>0</v>
      </c>
      <c r="F55" s="19"/>
      <c r="G55" s="3">
        <f>VLOOKUP($B55,[10]月度汇总!$A:$AM,23,0)</f>
        <v>0</v>
      </c>
      <c r="H55" s="3">
        <f t="shared" si="2"/>
        <v>0</v>
      </c>
      <c r="I55" s="19">
        <v>0.5</v>
      </c>
      <c r="J55" s="3">
        <f>VLOOKUP($B55,[10]月度汇总!$A:$AM,24,0)</f>
        <v>0</v>
      </c>
      <c r="K55" s="3">
        <f t="shared" si="3"/>
        <v>0.5</v>
      </c>
      <c r="L55" s="19">
        <v>3</v>
      </c>
      <c r="M55" s="3" t="str">
        <f>VLOOKUP($B55,[10]月度汇总!$A:$AM,25,0)</f>
        <v>0.5</v>
      </c>
      <c r="N55" s="3">
        <f t="shared" si="4"/>
        <v>2.5</v>
      </c>
      <c r="O55" s="19"/>
      <c r="P55" s="3">
        <f>VLOOKUP($B55,[10]月度汇总!$A:$AM,35,0)</f>
        <v>0</v>
      </c>
      <c r="Q55" s="3">
        <f t="shared" si="5"/>
        <v>0</v>
      </c>
      <c r="R55" s="19">
        <v>14.5</v>
      </c>
      <c r="S55" s="3">
        <f>VLOOKUP($B55,[10]月度汇总!$A:$AM,38,0)</f>
        <v>0</v>
      </c>
      <c r="T55" s="3">
        <f t="shared" si="6"/>
        <v>14.5</v>
      </c>
    </row>
    <row r="56" ht="15.75" spans="1:20">
      <c r="A56" s="3">
        <f t="shared" si="11"/>
        <v>54</v>
      </c>
      <c r="B56" s="31" t="s">
        <v>181</v>
      </c>
      <c r="C56" s="19"/>
      <c r="D56" s="3">
        <f>VLOOKUP(B56,[10]月度汇总!$A:$AM,22,0)</f>
        <v>0</v>
      </c>
      <c r="E56" s="3">
        <f t="shared" si="1"/>
        <v>0</v>
      </c>
      <c r="F56" s="19"/>
      <c r="G56" s="3">
        <f>VLOOKUP($B56,[10]月度汇总!$A:$AM,23,0)</f>
        <v>0</v>
      </c>
      <c r="H56" s="3">
        <f t="shared" si="2"/>
        <v>0</v>
      </c>
      <c r="I56" s="19"/>
      <c r="J56" s="3">
        <f>VLOOKUP($B56,[10]月度汇总!$A:$AM,24,0)</f>
        <v>0</v>
      </c>
      <c r="K56" s="3">
        <f t="shared" si="3"/>
        <v>0</v>
      </c>
      <c r="L56" s="19"/>
      <c r="M56" s="3">
        <f>VLOOKUP($B56,[10]月度汇总!$A:$AM,25,0)</f>
        <v>0</v>
      </c>
      <c r="N56" s="3">
        <f t="shared" si="4"/>
        <v>0</v>
      </c>
      <c r="O56" s="19">
        <v>18.5</v>
      </c>
      <c r="P56" s="3">
        <f>VLOOKUP($B56,[10]月度汇总!$A:$AM,35,0)</f>
        <v>0</v>
      </c>
      <c r="Q56" s="3">
        <f t="shared" si="5"/>
        <v>18.5</v>
      </c>
      <c r="R56" s="19"/>
      <c r="S56" s="3">
        <f>VLOOKUP($B56,[10]月度汇总!$A:$AM,38,0)</f>
        <v>0</v>
      </c>
      <c r="T56" s="3">
        <f t="shared" si="6"/>
        <v>0</v>
      </c>
    </row>
    <row r="57" ht="15.75" spans="1:20">
      <c r="A57" s="3">
        <f t="shared" si="11"/>
        <v>55</v>
      </c>
      <c r="B57" s="31" t="s">
        <v>182</v>
      </c>
      <c r="C57" s="19"/>
      <c r="D57" s="3">
        <f>VLOOKUP(B57,[10]月度汇总!$A:$AM,22,0)</f>
        <v>0</v>
      </c>
      <c r="E57" s="3">
        <f t="shared" si="1"/>
        <v>0</v>
      </c>
      <c r="F57" s="19">
        <v>4.5</v>
      </c>
      <c r="G57" s="3">
        <f>VLOOKUP($B57,[10]月度汇总!$A:$AM,23,0)</f>
        <v>0</v>
      </c>
      <c r="H57" s="3">
        <f t="shared" si="2"/>
        <v>4.5</v>
      </c>
      <c r="I57" s="19"/>
      <c r="J57" s="3" t="str">
        <f>VLOOKUP($B57,[10]月度汇总!$A:$AM,24,0)</f>
        <v>4.5</v>
      </c>
      <c r="K57" s="3">
        <f t="shared" si="3"/>
        <v>-4.5</v>
      </c>
      <c r="L57" s="19"/>
      <c r="M57" s="3">
        <f>VLOOKUP($B57,[10]月度汇总!$A:$AM,25,0)</f>
        <v>0</v>
      </c>
      <c r="N57" s="3">
        <f t="shared" si="4"/>
        <v>0</v>
      </c>
      <c r="O57" s="19"/>
      <c r="P57" s="3">
        <f>VLOOKUP($B57,[10]月度汇总!$A:$AM,35,0)</f>
        <v>0</v>
      </c>
      <c r="Q57" s="3">
        <f t="shared" si="5"/>
        <v>0</v>
      </c>
      <c r="R57" s="19"/>
      <c r="S57" s="3">
        <f>VLOOKUP($B57,[10]月度汇总!$A:$AM,38,0)</f>
        <v>0</v>
      </c>
      <c r="T57" s="3">
        <f t="shared" si="6"/>
        <v>0</v>
      </c>
    </row>
    <row r="58" ht="15.75" spans="1:20">
      <c r="A58" s="3">
        <f t="shared" si="11"/>
        <v>56</v>
      </c>
      <c r="B58" s="31" t="s">
        <v>183</v>
      </c>
      <c r="C58" s="19"/>
      <c r="D58" s="3">
        <f>VLOOKUP(B58,[10]月度汇总!$A:$AM,22,0)</f>
        <v>0</v>
      </c>
      <c r="E58" s="3">
        <f t="shared" si="1"/>
        <v>0</v>
      </c>
      <c r="F58" s="19"/>
      <c r="G58" s="3">
        <f>VLOOKUP($B58,[10]月度汇总!$A:$AM,23,0)</f>
        <v>0</v>
      </c>
      <c r="H58" s="3">
        <f t="shared" si="2"/>
        <v>0</v>
      </c>
      <c r="I58" s="19"/>
      <c r="J58" s="3">
        <f>VLOOKUP($B58,[10]月度汇总!$A:$AM,24,0)</f>
        <v>0</v>
      </c>
      <c r="K58" s="3">
        <f t="shared" si="3"/>
        <v>0</v>
      </c>
      <c r="L58" s="19"/>
      <c r="M58" s="3">
        <f>VLOOKUP($B58,[10]月度汇总!$A:$AM,25,0)</f>
        <v>0</v>
      </c>
      <c r="N58" s="3">
        <f t="shared" si="4"/>
        <v>0</v>
      </c>
      <c r="O58" s="19"/>
      <c r="P58" s="3">
        <f>VLOOKUP($B58,[10]月度汇总!$A:$AM,35,0)</f>
        <v>0</v>
      </c>
      <c r="Q58" s="3">
        <f t="shared" si="5"/>
        <v>0</v>
      </c>
      <c r="R58" s="19">
        <v>7</v>
      </c>
      <c r="S58" s="3">
        <f>VLOOKUP($B58,[10]月度汇总!$A:$AM,38,0)</f>
        <v>0</v>
      </c>
      <c r="T58" s="3">
        <f t="shared" si="6"/>
        <v>7</v>
      </c>
    </row>
    <row r="59" ht="15.75" spans="1:20">
      <c r="A59" s="3">
        <f t="shared" si="11"/>
        <v>57</v>
      </c>
      <c r="B59" s="31" t="s">
        <v>184</v>
      </c>
      <c r="C59" s="19"/>
      <c r="D59" s="3">
        <f>VLOOKUP(B59,[10]月度汇总!$A:$AM,22,0)</f>
        <v>0</v>
      </c>
      <c r="E59" s="3">
        <f t="shared" si="1"/>
        <v>0</v>
      </c>
      <c r="F59" s="19"/>
      <c r="G59" s="3">
        <f>VLOOKUP($B59,[10]月度汇总!$A:$AM,23,0)</f>
        <v>0</v>
      </c>
      <c r="H59" s="3">
        <f t="shared" si="2"/>
        <v>0</v>
      </c>
      <c r="I59" s="19"/>
      <c r="J59" s="3">
        <f>VLOOKUP($B59,[10]月度汇总!$A:$AM,24,0)</f>
        <v>0</v>
      </c>
      <c r="K59" s="3">
        <f t="shared" si="3"/>
        <v>0</v>
      </c>
      <c r="L59" s="19"/>
      <c r="M59" s="3">
        <f>VLOOKUP($B59,[10]月度汇总!$A:$AM,25,0)</f>
        <v>0</v>
      </c>
      <c r="N59" s="3">
        <f t="shared" si="4"/>
        <v>0</v>
      </c>
      <c r="O59" s="19"/>
      <c r="P59" s="3">
        <f>VLOOKUP($B59,[10]月度汇总!$A:$AM,35,0)</f>
        <v>0</v>
      </c>
      <c r="Q59" s="3">
        <f t="shared" si="5"/>
        <v>0</v>
      </c>
      <c r="R59" s="19">
        <v>22</v>
      </c>
      <c r="S59" s="3">
        <f>VLOOKUP($B59,[10]月度汇总!$A:$AM,38,0)</f>
        <v>0</v>
      </c>
      <c r="T59" s="3">
        <f t="shared" si="6"/>
        <v>22</v>
      </c>
    </row>
    <row r="60" ht="15.75" spans="1:20">
      <c r="A60" s="3">
        <f t="shared" si="11"/>
        <v>58</v>
      </c>
      <c r="B60" s="31" t="s">
        <v>185</v>
      </c>
      <c r="C60" s="19"/>
      <c r="D60" s="3">
        <f>VLOOKUP(B60,[10]月度汇总!$A:$AM,22,0)</f>
        <v>0</v>
      </c>
      <c r="E60" s="3">
        <f t="shared" si="1"/>
        <v>0</v>
      </c>
      <c r="F60" s="19"/>
      <c r="G60" s="3">
        <f>VLOOKUP($B60,[10]月度汇总!$A:$AM,23,0)</f>
        <v>0</v>
      </c>
      <c r="H60" s="3">
        <f t="shared" si="2"/>
        <v>0</v>
      </c>
      <c r="I60" s="19"/>
      <c r="J60" s="3">
        <f>VLOOKUP($B60,[10]月度汇总!$A:$AM,24,0)</f>
        <v>0</v>
      </c>
      <c r="K60" s="3">
        <f t="shared" si="3"/>
        <v>0</v>
      </c>
      <c r="L60" s="19"/>
      <c r="M60" s="3">
        <f>VLOOKUP($B60,[10]月度汇总!$A:$AM,25,0)</f>
        <v>0</v>
      </c>
      <c r="N60" s="3">
        <f t="shared" si="4"/>
        <v>0</v>
      </c>
      <c r="O60" s="19">
        <v>8.5</v>
      </c>
      <c r="P60" s="3">
        <f>VLOOKUP($B60,[10]月度汇总!$A:$AM,35,0)</f>
        <v>0</v>
      </c>
      <c r="Q60" s="3">
        <f t="shared" si="5"/>
        <v>8.5</v>
      </c>
      <c r="R60" s="19">
        <v>20</v>
      </c>
      <c r="S60" s="3">
        <f>VLOOKUP($B60,[10]月度汇总!$A:$AM,38,0)</f>
        <v>0</v>
      </c>
      <c r="T60" s="3">
        <f t="shared" si="6"/>
        <v>20</v>
      </c>
    </row>
    <row r="61" ht="15.75" spans="1:20">
      <c r="A61" s="3">
        <f t="shared" si="11"/>
        <v>59</v>
      </c>
      <c r="B61" s="31" t="s">
        <v>187</v>
      </c>
      <c r="C61" s="19"/>
      <c r="D61" s="3">
        <f>VLOOKUP(B61,[10]月度汇总!$A:$AM,22,0)</f>
        <v>0</v>
      </c>
      <c r="E61" s="3">
        <f t="shared" si="1"/>
        <v>0</v>
      </c>
      <c r="F61" s="19"/>
      <c r="G61" s="3">
        <f>VLOOKUP($B61,[10]月度汇总!$A:$AM,23,0)</f>
        <v>0</v>
      </c>
      <c r="H61" s="3">
        <f t="shared" si="2"/>
        <v>0</v>
      </c>
      <c r="I61" s="19"/>
      <c r="J61" s="3">
        <f>VLOOKUP($B61,[10]月度汇总!$A:$AM,24,0)</f>
        <v>0</v>
      </c>
      <c r="K61" s="3">
        <f t="shared" si="3"/>
        <v>0</v>
      </c>
      <c r="L61" s="19"/>
      <c r="M61" s="3">
        <f>VLOOKUP($B61,[10]月度汇总!$A:$AM,25,0)</f>
        <v>0</v>
      </c>
      <c r="N61" s="3">
        <f t="shared" si="4"/>
        <v>0</v>
      </c>
      <c r="O61" s="19"/>
      <c r="P61" s="3">
        <f>VLOOKUP($B61,[10]月度汇总!$A:$AM,35,0)</f>
        <v>0</v>
      </c>
      <c r="Q61" s="3">
        <f t="shared" si="5"/>
        <v>0</v>
      </c>
      <c r="R61" s="19">
        <v>8</v>
      </c>
      <c r="S61" s="3">
        <f>VLOOKUP($B61,[10]月度汇总!$A:$AM,38,0)</f>
        <v>0</v>
      </c>
      <c r="T61" s="3">
        <f t="shared" si="6"/>
        <v>8</v>
      </c>
    </row>
    <row r="62" ht="15.75" spans="1:20">
      <c r="A62" s="3">
        <f t="shared" si="11"/>
        <v>60</v>
      </c>
      <c r="B62" s="31" t="s">
        <v>188</v>
      </c>
      <c r="C62" s="19"/>
      <c r="D62" s="3">
        <f>VLOOKUP(B62,[10]月度汇总!$A:$AM,22,0)</f>
        <v>0</v>
      </c>
      <c r="E62" s="3">
        <f t="shared" si="1"/>
        <v>0</v>
      </c>
      <c r="F62" s="19"/>
      <c r="G62" s="3">
        <f>VLOOKUP($B62,[10]月度汇总!$A:$AM,23,0)</f>
        <v>0</v>
      </c>
      <c r="H62" s="3">
        <f t="shared" si="2"/>
        <v>0</v>
      </c>
      <c r="I62" s="19"/>
      <c r="J62" s="3">
        <f>VLOOKUP($B62,[10]月度汇总!$A:$AM,24,0)</f>
        <v>0</v>
      </c>
      <c r="K62" s="3">
        <f t="shared" si="3"/>
        <v>0</v>
      </c>
      <c r="L62" s="19"/>
      <c r="M62" s="3">
        <f>VLOOKUP($B62,[10]月度汇总!$A:$AM,25,0)</f>
        <v>0</v>
      </c>
      <c r="N62" s="3">
        <f t="shared" si="4"/>
        <v>0</v>
      </c>
      <c r="O62" s="19">
        <v>31.5</v>
      </c>
      <c r="P62" s="3">
        <f>VLOOKUP($B62,[10]月度汇总!$A:$AM,35,0)</f>
        <v>0</v>
      </c>
      <c r="Q62" s="3">
        <f t="shared" si="5"/>
        <v>31.5</v>
      </c>
      <c r="R62" s="19"/>
      <c r="S62" s="3">
        <f>VLOOKUP($B62,[10]月度汇总!$A:$AM,38,0)</f>
        <v>0</v>
      </c>
      <c r="T62" s="3">
        <f t="shared" si="6"/>
        <v>0</v>
      </c>
    </row>
    <row r="63" ht="15.75" spans="1:20">
      <c r="A63" s="3">
        <f t="shared" si="11"/>
        <v>61</v>
      </c>
      <c r="B63" s="31" t="s">
        <v>190</v>
      </c>
      <c r="C63" s="19"/>
      <c r="D63" s="3">
        <f>VLOOKUP(B63,[10]月度汇总!$A:$AM,22,0)</f>
        <v>0</v>
      </c>
      <c r="E63" s="3">
        <f t="shared" si="1"/>
        <v>0</v>
      </c>
      <c r="F63" s="19"/>
      <c r="G63" s="3">
        <f>VLOOKUP($B63,[10]月度汇总!$A:$AM,23,0)</f>
        <v>0</v>
      </c>
      <c r="H63" s="3">
        <f t="shared" si="2"/>
        <v>0</v>
      </c>
      <c r="I63" s="19"/>
      <c r="J63" s="3">
        <f>VLOOKUP($B63,[10]月度汇总!$A:$AM,24,0)</f>
        <v>0</v>
      </c>
      <c r="K63" s="3">
        <f t="shared" si="3"/>
        <v>0</v>
      </c>
      <c r="L63" s="19">
        <v>4</v>
      </c>
      <c r="M63" s="3">
        <f>VLOOKUP($B63,[10]月度汇总!$A:$AM,25,0)</f>
        <v>0</v>
      </c>
      <c r="N63" s="3">
        <f t="shared" si="4"/>
        <v>4</v>
      </c>
      <c r="O63" s="19"/>
      <c r="P63" s="3">
        <f>VLOOKUP($B63,[10]月度汇总!$A:$AM,35,0)</f>
        <v>0</v>
      </c>
      <c r="Q63" s="3">
        <f t="shared" si="5"/>
        <v>0</v>
      </c>
      <c r="R63" s="19">
        <v>16</v>
      </c>
      <c r="S63" s="3">
        <f>VLOOKUP($B63,[10]月度汇总!$A:$AM,38,0)</f>
        <v>0</v>
      </c>
      <c r="T63" s="3">
        <f t="shared" si="6"/>
        <v>16</v>
      </c>
    </row>
    <row r="64" ht="15.75" spans="1:20">
      <c r="A64" s="3">
        <f t="shared" ref="A64:A73" si="12">ROW()-2</f>
        <v>62</v>
      </c>
      <c r="B64" s="31" t="s">
        <v>191</v>
      </c>
      <c r="C64" s="19"/>
      <c r="D64" s="3">
        <f>VLOOKUP(B64,[10]月度汇总!$A:$AM,22,0)</f>
        <v>0</v>
      </c>
      <c r="E64" s="3">
        <f t="shared" si="1"/>
        <v>0</v>
      </c>
      <c r="F64" s="19"/>
      <c r="G64" s="3">
        <f>VLOOKUP($B64,[10]月度汇总!$A:$AM,23,0)</f>
        <v>0</v>
      </c>
      <c r="H64" s="3">
        <f t="shared" si="2"/>
        <v>0</v>
      </c>
      <c r="I64" s="19"/>
      <c r="J64" s="3">
        <f>VLOOKUP($B64,[10]月度汇总!$A:$AM,24,0)</f>
        <v>0</v>
      </c>
      <c r="K64" s="3">
        <f t="shared" si="3"/>
        <v>0</v>
      </c>
      <c r="L64" s="19">
        <v>2.5</v>
      </c>
      <c r="M64" s="3">
        <f>VLOOKUP($B64,[10]月度汇总!$A:$AM,25,0)</f>
        <v>0</v>
      </c>
      <c r="N64" s="3">
        <f t="shared" si="4"/>
        <v>2.5</v>
      </c>
      <c r="O64" s="19"/>
      <c r="P64" s="3">
        <f>VLOOKUP($B64,[10]月度汇总!$A:$AM,35,0)</f>
        <v>0</v>
      </c>
      <c r="Q64" s="3">
        <f t="shared" si="5"/>
        <v>0</v>
      </c>
      <c r="R64" s="19">
        <v>37.5</v>
      </c>
      <c r="S64" s="3">
        <f>VLOOKUP($B64,[10]月度汇总!$A:$AM,38,0)</f>
        <v>0</v>
      </c>
      <c r="T64" s="3">
        <f t="shared" si="6"/>
        <v>37.5</v>
      </c>
    </row>
    <row r="65" ht="15.75" spans="1:20">
      <c r="A65" s="3">
        <f t="shared" si="12"/>
        <v>63</v>
      </c>
      <c r="B65" s="31" t="s">
        <v>195</v>
      </c>
      <c r="C65" s="19"/>
      <c r="D65" s="3">
        <f>VLOOKUP(B65,[10]月度汇总!$A:$AM,22,0)</f>
        <v>0</v>
      </c>
      <c r="E65" s="3">
        <f t="shared" si="1"/>
        <v>0</v>
      </c>
      <c r="F65" s="19"/>
      <c r="G65" s="3">
        <f>VLOOKUP($B65,[10]月度汇总!$A:$AM,23,0)</f>
        <v>0</v>
      </c>
      <c r="H65" s="3">
        <f t="shared" si="2"/>
        <v>0</v>
      </c>
      <c r="I65" s="19"/>
      <c r="J65" s="3">
        <f>VLOOKUP($B65,[10]月度汇总!$A:$AM,24,0)</f>
        <v>0</v>
      </c>
      <c r="K65" s="3">
        <f t="shared" si="3"/>
        <v>0</v>
      </c>
      <c r="L65" s="19">
        <v>2.5</v>
      </c>
      <c r="M65" s="3">
        <f>VLOOKUP($B65,[10]月度汇总!$A:$AM,25,0)</f>
        <v>0</v>
      </c>
      <c r="N65" s="3">
        <f t="shared" si="4"/>
        <v>2.5</v>
      </c>
      <c r="O65" s="19">
        <v>5.5</v>
      </c>
      <c r="P65" s="3">
        <f>VLOOKUP($B65,[10]月度汇总!$A:$AM,35,0)</f>
        <v>0</v>
      </c>
      <c r="Q65" s="3">
        <f t="shared" si="5"/>
        <v>5.5</v>
      </c>
      <c r="R65" s="19">
        <v>12</v>
      </c>
      <c r="S65" s="3">
        <f>VLOOKUP($B65,[10]月度汇总!$A:$AM,38,0)</f>
        <v>0</v>
      </c>
      <c r="T65" s="3">
        <f t="shared" si="6"/>
        <v>12</v>
      </c>
    </row>
    <row r="66" ht="15.75" spans="1:20">
      <c r="A66" s="3">
        <f t="shared" si="12"/>
        <v>64</v>
      </c>
      <c r="B66" s="31" t="s">
        <v>197</v>
      </c>
      <c r="C66" s="19"/>
      <c r="D66" s="3">
        <f>VLOOKUP(B66,[10]月度汇总!$A:$AM,22,0)</f>
        <v>0</v>
      </c>
      <c r="E66" s="3">
        <f t="shared" si="1"/>
        <v>0</v>
      </c>
      <c r="F66" s="19"/>
      <c r="G66" s="3">
        <f>VLOOKUP($B66,[10]月度汇总!$A:$AM,23,0)</f>
        <v>0</v>
      </c>
      <c r="H66" s="3">
        <f t="shared" si="2"/>
        <v>0</v>
      </c>
      <c r="I66" s="19"/>
      <c r="J66" s="3">
        <f>VLOOKUP($B66,[10]月度汇总!$A:$AM,24,0)</f>
        <v>0</v>
      </c>
      <c r="K66" s="3">
        <f t="shared" si="3"/>
        <v>0</v>
      </c>
      <c r="L66" s="19"/>
      <c r="M66" s="3">
        <f>VLOOKUP($B66,[10]月度汇总!$A:$AM,25,0)</f>
        <v>0</v>
      </c>
      <c r="N66" s="3">
        <f t="shared" si="4"/>
        <v>0</v>
      </c>
      <c r="O66" s="19"/>
      <c r="P66" s="3">
        <f>VLOOKUP($B66,[10]月度汇总!$A:$AM,35,0)</f>
        <v>0</v>
      </c>
      <c r="Q66" s="3">
        <f t="shared" si="5"/>
        <v>0</v>
      </c>
      <c r="R66" s="19">
        <v>16</v>
      </c>
      <c r="S66" s="3">
        <f>VLOOKUP($B66,[10]月度汇总!$A:$AM,38,0)</f>
        <v>0</v>
      </c>
      <c r="T66" s="3">
        <f t="shared" si="6"/>
        <v>16</v>
      </c>
    </row>
    <row r="67" ht="15.75" spans="1:20">
      <c r="A67" s="3">
        <f t="shared" si="12"/>
        <v>65</v>
      </c>
      <c r="B67" s="31" t="s">
        <v>199</v>
      </c>
      <c r="C67" s="19"/>
      <c r="D67" s="3">
        <f>VLOOKUP(B67,[10]月度汇总!$A:$AM,22,0)</f>
        <v>0</v>
      </c>
      <c r="E67" s="3">
        <f t="shared" si="1"/>
        <v>0</v>
      </c>
      <c r="F67" s="19"/>
      <c r="G67" s="3">
        <f>VLOOKUP($B67,[10]月度汇总!$A:$AM,23,0)</f>
        <v>0</v>
      </c>
      <c r="H67" s="3">
        <f t="shared" si="2"/>
        <v>0</v>
      </c>
      <c r="I67" s="19"/>
      <c r="J67" s="3">
        <f>VLOOKUP($B67,[10]月度汇总!$A:$AM,24,0)</f>
        <v>0</v>
      </c>
      <c r="K67" s="3">
        <f t="shared" si="3"/>
        <v>0</v>
      </c>
      <c r="L67" s="19">
        <v>12</v>
      </c>
      <c r="M67" s="3">
        <f>VLOOKUP($B67,[10]月度汇总!$A:$AM,25,0)</f>
        <v>0</v>
      </c>
      <c r="N67" s="3">
        <f t="shared" si="4"/>
        <v>12</v>
      </c>
      <c r="O67" s="19"/>
      <c r="P67" s="3">
        <f>VLOOKUP($B67,[10]月度汇总!$A:$AM,35,0)</f>
        <v>0</v>
      </c>
      <c r="Q67" s="3">
        <f t="shared" si="5"/>
        <v>0</v>
      </c>
      <c r="R67" s="19">
        <v>33</v>
      </c>
      <c r="S67" s="3">
        <f>VLOOKUP($B67,[10]月度汇总!$A:$AM,38,0)</f>
        <v>0</v>
      </c>
      <c r="T67" s="3">
        <f t="shared" si="6"/>
        <v>33</v>
      </c>
    </row>
    <row r="68" ht="15.75" spans="1:20">
      <c r="A68" s="3">
        <f t="shared" si="12"/>
        <v>66</v>
      </c>
      <c r="B68" s="31" t="s">
        <v>200</v>
      </c>
      <c r="C68" s="19"/>
      <c r="D68" s="3">
        <f>VLOOKUP(B68,[10]月度汇总!$A:$AM,22,0)</f>
        <v>0</v>
      </c>
      <c r="E68" s="3">
        <f t="shared" ref="E68:E131" si="13">C68-D68</f>
        <v>0</v>
      </c>
      <c r="F68" s="19"/>
      <c r="G68" s="3">
        <f>VLOOKUP($B68,[10]月度汇总!$A:$AM,23,0)</f>
        <v>0</v>
      </c>
      <c r="H68" s="3">
        <f t="shared" ref="H68:H131" si="14">F68-G68</f>
        <v>0</v>
      </c>
      <c r="I68" s="19"/>
      <c r="J68" s="3">
        <f>VLOOKUP($B68,[10]月度汇总!$A:$AM,24,0)</f>
        <v>0</v>
      </c>
      <c r="K68" s="3">
        <f t="shared" ref="K68:K131" si="15">I68-J68</f>
        <v>0</v>
      </c>
      <c r="L68" s="19"/>
      <c r="M68" s="3">
        <f>VLOOKUP($B68,[10]月度汇总!$A:$AM,25,0)</f>
        <v>0</v>
      </c>
      <c r="N68" s="3">
        <f t="shared" ref="N68:N131" si="16">L68-M68</f>
        <v>0</v>
      </c>
      <c r="O68" s="19"/>
      <c r="P68" s="3">
        <f>VLOOKUP($B68,[10]月度汇总!$A:$AM,35,0)</f>
        <v>0</v>
      </c>
      <c r="Q68" s="3">
        <f t="shared" ref="Q68:Q131" si="17">O68-P68</f>
        <v>0</v>
      </c>
      <c r="R68" s="19">
        <v>16</v>
      </c>
      <c r="S68" s="3">
        <f>VLOOKUP($B68,[10]月度汇总!$A:$AM,38,0)</f>
        <v>0</v>
      </c>
      <c r="T68" s="3">
        <f t="shared" ref="T68:T131" si="18">R68-S68</f>
        <v>16</v>
      </c>
    </row>
    <row r="69" ht="15.75" spans="1:20">
      <c r="A69" s="3">
        <f t="shared" si="12"/>
        <v>67</v>
      </c>
      <c r="B69" s="31" t="s">
        <v>202</v>
      </c>
      <c r="C69" s="19"/>
      <c r="D69" s="3">
        <f>VLOOKUP(B69,[10]月度汇总!$A:$AM,22,0)</f>
        <v>0</v>
      </c>
      <c r="E69" s="3">
        <f t="shared" si="13"/>
        <v>0</v>
      </c>
      <c r="F69" s="19"/>
      <c r="G69" s="3">
        <f>VLOOKUP($B69,[10]月度汇总!$A:$AM,23,0)</f>
        <v>0</v>
      </c>
      <c r="H69" s="3">
        <f t="shared" si="14"/>
        <v>0</v>
      </c>
      <c r="I69" s="19"/>
      <c r="J69" s="3">
        <f>VLOOKUP($B69,[10]月度汇总!$A:$AM,24,0)</f>
        <v>0</v>
      </c>
      <c r="K69" s="3">
        <f t="shared" si="15"/>
        <v>0</v>
      </c>
      <c r="L69" s="19">
        <v>8</v>
      </c>
      <c r="M69" s="3">
        <f>VLOOKUP($B69,[10]月度汇总!$A:$AM,25,0)</f>
        <v>0</v>
      </c>
      <c r="N69" s="3">
        <f t="shared" si="16"/>
        <v>8</v>
      </c>
      <c r="O69" s="19">
        <v>8</v>
      </c>
      <c r="P69" s="3">
        <f>VLOOKUP($B69,[10]月度汇总!$A:$AM,35,0)</f>
        <v>0</v>
      </c>
      <c r="Q69" s="3">
        <f t="shared" si="17"/>
        <v>8</v>
      </c>
      <c r="R69" s="19">
        <v>6</v>
      </c>
      <c r="S69" s="3">
        <f>VLOOKUP($B69,[10]月度汇总!$A:$AM,38,0)</f>
        <v>0</v>
      </c>
      <c r="T69" s="3">
        <f t="shared" si="18"/>
        <v>6</v>
      </c>
    </row>
    <row r="70" ht="15.75" spans="1:20">
      <c r="A70" s="3">
        <f t="shared" si="12"/>
        <v>68</v>
      </c>
      <c r="B70" s="31" t="s">
        <v>203</v>
      </c>
      <c r="C70" s="19"/>
      <c r="D70" s="3">
        <f>VLOOKUP(B70,[10]月度汇总!$A:$AM,22,0)</f>
        <v>0</v>
      </c>
      <c r="E70" s="3">
        <f t="shared" si="13"/>
        <v>0</v>
      </c>
      <c r="F70" s="19"/>
      <c r="G70" s="3">
        <f>VLOOKUP($B70,[10]月度汇总!$A:$AM,23,0)</f>
        <v>0</v>
      </c>
      <c r="H70" s="3">
        <f t="shared" si="14"/>
        <v>0</v>
      </c>
      <c r="I70" s="19"/>
      <c r="J70" s="3">
        <f>VLOOKUP($B70,[10]月度汇总!$A:$AM,24,0)</f>
        <v>0</v>
      </c>
      <c r="K70" s="3">
        <f t="shared" si="15"/>
        <v>0</v>
      </c>
      <c r="L70" s="19"/>
      <c r="M70" s="3">
        <f>VLOOKUP($B70,[10]月度汇总!$A:$AM,25,0)</f>
        <v>0</v>
      </c>
      <c r="N70" s="3">
        <f t="shared" si="16"/>
        <v>0</v>
      </c>
      <c r="O70" s="19">
        <v>23.5</v>
      </c>
      <c r="P70" s="3">
        <f>VLOOKUP($B70,[10]月度汇总!$A:$AM,35,0)</f>
        <v>0</v>
      </c>
      <c r="Q70" s="3">
        <f t="shared" si="17"/>
        <v>23.5</v>
      </c>
      <c r="R70" s="19">
        <v>8</v>
      </c>
      <c r="S70" s="3">
        <f>VLOOKUP($B70,[10]月度汇总!$A:$AM,38,0)</f>
        <v>0</v>
      </c>
      <c r="T70" s="3">
        <f t="shared" si="18"/>
        <v>8</v>
      </c>
    </row>
    <row r="71" ht="15.75" spans="1:20">
      <c r="A71" s="3">
        <f t="shared" si="12"/>
        <v>69</v>
      </c>
      <c r="B71" s="31" t="s">
        <v>205</v>
      </c>
      <c r="C71" s="19"/>
      <c r="D71" s="3">
        <f>VLOOKUP(B71,[10]月度汇总!$A:$AM,22,0)</f>
        <v>0</v>
      </c>
      <c r="E71" s="3">
        <f t="shared" si="13"/>
        <v>0</v>
      </c>
      <c r="F71" s="19"/>
      <c r="G71" s="3">
        <f>VLOOKUP($B71,[10]月度汇总!$A:$AM,23,0)</f>
        <v>0</v>
      </c>
      <c r="H71" s="3">
        <f t="shared" si="14"/>
        <v>0</v>
      </c>
      <c r="I71" s="19"/>
      <c r="J71" s="3">
        <f>VLOOKUP($B71,[10]月度汇总!$A:$AM,24,0)</f>
        <v>0</v>
      </c>
      <c r="K71" s="3">
        <f t="shared" si="15"/>
        <v>0</v>
      </c>
      <c r="L71" s="19">
        <v>8</v>
      </c>
      <c r="M71" s="3">
        <f>VLOOKUP($B71,[10]月度汇总!$A:$AM,25,0)</f>
        <v>0</v>
      </c>
      <c r="N71" s="3">
        <f t="shared" si="16"/>
        <v>8</v>
      </c>
      <c r="O71" s="19">
        <v>32</v>
      </c>
      <c r="P71" s="3">
        <f>VLOOKUP($B71,[10]月度汇总!$A:$AM,35,0)</f>
        <v>0</v>
      </c>
      <c r="Q71" s="3">
        <f t="shared" si="17"/>
        <v>32</v>
      </c>
      <c r="R71" s="19"/>
      <c r="S71" s="3">
        <f>VLOOKUP($B71,[10]月度汇总!$A:$AM,38,0)</f>
        <v>0</v>
      </c>
      <c r="T71" s="3">
        <f t="shared" si="18"/>
        <v>0</v>
      </c>
    </row>
    <row r="72" ht="15.75" spans="1:20">
      <c r="A72" s="3">
        <f t="shared" si="12"/>
        <v>70</v>
      </c>
      <c r="B72" s="31" t="s">
        <v>206</v>
      </c>
      <c r="C72" s="19"/>
      <c r="D72" s="3">
        <f>VLOOKUP(B72,[10]月度汇总!$A:$AM,22,0)</f>
        <v>0</v>
      </c>
      <c r="E72" s="3">
        <f t="shared" si="13"/>
        <v>0</v>
      </c>
      <c r="F72" s="19"/>
      <c r="G72" s="3">
        <f>VLOOKUP($B72,[10]月度汇总!$A:$AM,23,0)</f>
        <v>0</v>
      </c>
      <c r="H72" s="3">
        <f t="shared" si="14"/>
        <v>0</v>
      </c>
      <c r="I72" s="19"/>
      <c r="J72" s="3">
        <f>VLOOKUP($B72,[10]月度汇总!$A:$AM,24,0)</f>
        <v>0</v>
      </c>
      <c r="K72" s="3">
        <f t="shared" si="15"/>
        <v>0</v>
      </c>
      <c r="L72" s="19">
        <v>7</v>
      </c>
      <c r="M72" s="3">
        <f>VLOOKUP($B72,[10]月度汇总!$A:$AM,25,0)</f>
        <v>0</v>
      </c>
      <c r="N72" s="3">
        <f t="shared" si="16"/>
        <v>7</v>
      </c>
      <c r="O72" s="19"/>
      <c r="P72" s="3">
        <f>VLOOKUP($B72,[10]月度汇总!$A:$AM,35,0)</f>
        <v>0</v>
      </c>
      <c r="Q72" s="3">
        <f t="shared" si="17"/>
        <v>0</v>
      </c>
      <c r="R72" s="19">
        <v>24</v>
      </c>
      <c r="S72" s="3">
        <f>VLOOKUP($B72,[10]月度汇总!$A:$AM,38,0)</f>
        <v>0</v>
      </c>
      <c r="T72" s="3">
        <f t="shared" si="18"/>
        <v>24</v>
      </c>
    </row>
    <row r="73" ht="15.75" spans="1:20">
      <c r="A73" s="3">
        <f t="shared" si="12"/>
        <v>71</v>
      </c>
      <c r="B73" s="31" t="s">
        <v>207</v>
      </c>
      <c r="C73" s="19"/>
      <c r="D73" s="3">
        <f>VLOOKUP(B73,[10]月度汇总!$A:$AM,22,0)</f>
        <v>0</v>
      </c>
      <c r="E73" s="3">
        <f t="shared" si="13"/>
        <v>0</v>
      </c>
      <c r="F73" s="19"/>
      <c r="G73" s="3">
        <f>VLOOKUP($B73,[10]月度汇总!$A:$AM,23,0)</f>
        <v>0</v>
      </c>
      <c r="H73" s="3">
        <f t="shared" si="14"/>
        <v>0</v>
      </c>
      <c r="I73" s="19"/>
      <c r="J73" s="3">
        <f>VLOOKUP($B73,[10]月度汇总!$A:$AM,24,0)</f>
        <v>0</v>
      </c>
      <c r="K73" s="3">
        <f t="shared" si="15"/>
        <v>0</v>
      </c>
      <c r="L73" s="19"/>
      <c r="M73" s="3">
        <f>VLOOKUP($B73,[10]月度汇总!$A:$AM,25,0)</f>
        <v>0</v>
      </c>
      <c r="N73" s="3">
        <f t="shared" si="16"/>
        <v>0</v>
      </c>
      <c r="O73" s="19">
        <v>50</v>
      </c>
      <c r="P73" s="3">
        <f>VLOOKUP($B73,[10]月度汇总!$A:$AM,35,0)</f>
        <v>0</v>
      </c>
      <c r="Q73" s="3">
        <f t="shared" si="17"/>
        <v>50</v>
      </c>
      <c r="R73" s="19"/>
      <c r="S73" s="3">
        <f>VLOOKUP($B73,[10]月度汇总!$A:$AM,38,0)</f>
        <v>0</v>
      </c>
      <c r="T73" s="3">
        <f t="shared" si="18"/>
        <v>0</v>
      </c>
    </row>
    <row r="74" ht="15.75" spans="1:20">
      <c r="A74" s="3">
        <f t="shared" ref="A74:A83" si="19">ROW()-2</f>
        <v>72</v>
      </c>
      <c r="B74" s="31" t="s">
        <v>210</v>
      </c>
      <c r="C74" s="19">
        <v>2</v>
      </c>
      <c r="D74" s="3">
        <f>VLOOKUP(B74,[10]月度汇总!$A:$AM,22,0)</f>
        <v>0</v>
      </c>
      <c r="E74" s="3">
        <f t="shared" si="13"/>
        <v>2</v>
      </c>
      <c r="F74" s="19"/>
      <c r="G74" s="3" t="str">
        <f>VLOOKUP($B74,[10]月度汇总!$A:$AM,23,0)</f>
        <v>2</v>
      </c>
      <c r="H74" s="3">
        <f t="shared" si="14"/>
        <v>-2</v>
      </c>
      <c r="I74" s="19"/>
      <c r="J74" s="3">
        <f>VLOOKUP($B74,[10]月度汇总!$A:$AM,24,0)</f>
        <v>0</v>
      </c>
      <c r="K74" s="3">
        <f t="shared" si="15"/>
        <v>0</v>
      </c>
      <c r="L74" s="19"/>
      <c r="M74" s="3">
        <f>VLOOKUP($B74,[10]月度汇总!$A:$AM,25,0)</f>
        <v>0</v>
      </c>
      <c r="N74" s="3">
        <f t="shared" si="16"/>
        <v>0</v>
      </c>
      <c r="O74" s="19"/>
      <c r="P74" s="3">
        <f>VLOOKUP($B74,[10]月度汇总!$A:$AM,35,0)</f>
        <v>0</v>
      </c>
      <c r="Q74" s="3">
        <f t="shared" si="17"/>
        <v>0</v>
      </c>
      <c r="R74" s="19"/>
      <c r="S74" s="3">
        <f>VLOOKUP($B74,[10]月度汇总!$A:$AM,38,0)</f>
        <v>0</v>
      </c>
      <c r="T74" s="3">
        <f t="shared" si="18"/>
        <v>0</v>
      </c>
    </row>
    <row r="75" ht="15.75" spans="1:20">
      <c r="A75" s="3">
        <f t="shared" si="19"/>
        <v>73</v>
      </c>
      <c r="B75" s="31" t="s">
        <v>211</v>
      </c>
      <c r="C75" s="19"/>
      <c r="D75" s="3">
        <f>VLOOKUP(B75,[10]月度汇总!$A:$AM,22,0)</f>
        <v>0</v>
      </c>
      <c r="E75" s="3">
        <f t="shared" si="13"/>
        <v>0</v>
      </c>
      <c r="F75" s="19"/>
      <c r="G75" s="3">
        <f>VLOOKUP($B75,[10]月度汇总!$A:$AM,23,0)</f>
        <v>0</v>
      </c>
      <c r="H75" s="3">
        <f t="shared" si="14"/>
        <v>0</v>
      </c>
      <c r="I75" s="19"/>
      <c r="J75" s="3">
        <f>VLOOKUP($B75,[10]月度汇总!$A:$AM,24,0)</f>
        <v>0</v>
      </c>
      <c r="K75" s="3">
        <f t="shared" si="15"/>
        <v>0</v>
      </c>
      <c r="L75" s="19"/>
      <c r="M75" s="3">
        <f>VLOOKUP($B75,[10]月度汇总!$A:$AM,25,0)</f>
        <v>0</v>
      </c>
      <c r="N75" s="3">
        <f t="shared" si="16"/>
        <v>0</v>
      </c>
      <c r="O75" s="19">
        <v>6.5</v>
      </c>
      <c r="P75" s="3">
        <f>VLOOKUP($B75,[10]月度汇总!$A:$AM,35,0)</f>
        <v>0</v>
      </c>
      <c r="Q75" s="3">
        <f t="shared" si="17"/>
        <v>6.5</v>
      </c>
      <c r="R75" s="19"/>
      <c r="S75" s="3">
        <f>VLOOKUP($B75,[10]月度汇总!$A:$AM,38,0)</f>
        <v>0</v>
      </c>
      <c r="T75" s="3">
        <f t="shared" si="18"/>
        <v>0</v>
      </c>
    </row>
    <row r="76" ht="15.75" spans="1:20">
      <c r="A76" s="3">
        <f t="shared" si="19"/>
        <v>74</v>
      </c>
      <c r="B76" s="31" t="s">
        <v>214</v>
      </c>
      <c r="C76" s="19"/>
      <c r="D76" s="3">
        <f>VLOOKUP(B76,[10]月度汇总!$A:$AM,22,0)</f>
        <v>0</v>
      </c>
      <c r="E76" s="3">
        <f t="shared" si="13"/>
        <v>0</v>
      </c>
      <c r="F76" s="19"/>
      <c r="G76" s="3">
        <f>VLOOKUP($B76,[10]月度汇总!$A:$AM,23,0)</f>
        <v>0</v>
      </c>
      <c r="H76" s="3">
        <f t="shared" si="14"/>
        <v>0</v>
      </c>
      <c r="I76" s="19"/>
      <c r="J76" s="3">
        <f>VLOOKUP($B76,[10]月度汇总!$A:$AM,24,0)</f>
        <v>0</v>
      </c>
      <c r="K76" s="3">
        <f t="shared" si="15"/>
        <v>0</v>
      </c>
      <c r="L76" s="19"/>
      <c r="M76" s="3">
        <f>VLOOKUP($B76,[10]月度汇总!$A:$AM,25,0)</f>
        <v>0</v>
      </c>
      <c r="N76" s="3">
        <f t="shared" si="16"/>
        <v>0</v>
      </c>
      <c r="O76" s="19"/>
      <c r="P76" s="3">
        <f>VLOOKUP($B76,[10]月度汇总!$A:$AM,35,0)</f>
        <v>0</v>
      </c>
      <c r="Q76" s="3">
        <f t="shared" si="17"/>
        <v>0</v>
      </c>
      <c r="R76" s="19">
        <v>25.5</v>
      </c>
      <c r="S76" s="3">
        <f>VLOOKUP($B76,[10]月度汇总!$A:$AM,38,0)</f>
        <v>0</v>
      </c>
      <c r="T76" s="3">
        <f t="shared" si="18"/>
        <v>25.5</v>
      </c>
    </row>
    <row r="77" ht="15.75" spans="1:20">
      <c r="A77" s="3">
        <f t="shared" si="19"/>
        <v>75</v>
      </c>
      <c r="B77" s="31" t="s">
        <v>216</v>
      </c>
      <c r="C77" s="19"/>
      <c r="D77" s="3">
        <f>VLOOKUP(B77,[10]月度汇总!$A:$AM,22,0)</f>
        <v>0</v>
      </c>
      <c r="E77" s="3">
        <f t="shared" si="13"/>
        <v>0</v>
      </c>
      <c r="F77" s="19"/>
      <c r="G77" s="3">
        <f>VLOOKUP($B77,[10]月度汇总!$A:$AM,23,0)</f>
        <v>0</v>
      </c>
      <c r="H77" s="3">
        <f t="shared" si="14"/>
        <v>0</v>
      </c>
      <c r="I77" s="19"/>
      <c r="J77" s="3">
        <f>VLOOKUP($B77,[10]月度汇总!$A:$AM,24,0)</f>
        <v>0</v>
      </c>
      <c r="K77" s="3">
        <f t="shared" si="15"/>
        <v>0</v>
      </c>
      <c r="L77" s="19"/>
      <c r="M77" s="3">
        <f>VLOOKUP($B77,[10]月度汇总!$A:$AM,25,0)</f>
        <v>0</v>
      </c>
      <c r="N77" s="3">
        <f t="shared" si="16"/>
        <v>0</v>
      </c>
      <c r="O77" s="19">
        <v>16</v>
      </c>
      <c r="P77" s="3">
        <f>VLOOKUP($B77,[10]月度汇总!$A:$AM,35,0)</f>
        <v>0</v>
      </c>
      <c r="Q77" s="3">
        <f t="shared" si="17"/>
        <v>16</v>
      </c>
      <c r="R77" s="19"/>
      <c r="S77" s="3">
        <f>VLOOKUP($B77,[10]月度汇总!$A:$AM,38,0)</f>
        <v>0</v>
      </c>
      <c r="T77" s="3">
        <f t="shared" si="18"/>
        <v>0</v>
      </c>
    </row>
    <row r="78" ht="15.75" spans="1:20">
      <c r="A78" s="3">
        <f t="shared" si="19"/>
        <v>76</v>
      </c>
      <c r="B78" s="31" t="s">
        <v>217</v>
      </c>
      <c r="C78" s="19"/>
      <c r="D78" s="3">
        <f>VLOOKUP(B78,[10]月度汇总!$A:$AM,22,0)</f>
        <v>0</v>
      </c>
      <c r="E78" s="3">
        <f t="shared" si="13"/>
        <v>0</v>
      </c>
      <c r="F78" s="19"/>
      <c r="G78" s="3">
        <f>VLOOKUP($B78,[10]月度汇总!$A:$AM,23,0)</f>
        <v>0</v>
      </c>
      <c r="H78" s="3">
        <f t="shared" si="14"/>
        <v>0</v>
      </c>
      <c r="I78" s="19"/>
      <c r="J78" s="3">
        <f>VLOOKUP($B78,[10]月度汇总!$A:$AM,24,0)</f>
        <v>0</v>
      </c>
      <c r="K78" s="3">
        <f t="shared" si="15"/>
        <v>0</v>
      </c>
      <c r="L78" s="19">
        <v>4.5</v>
      </c>
      <c r="M78" s="3">
        <f>VLOOKUP($B78,[10]月度汇总!$A:$AM,25,0)</f>
        <v>0</v>
      </c>
      <c r="N78" s="3">
        <f t="shared" si="16"/>
        <v>4.5</v>
      </c>
      <c r="O78" s="19">
        <v>24</v>
      </c>
      <c r="P78" s="3">
        <f>VLOOKUP($B78,[10]月度汇总!$A:$AM,35,0)</f>
        <v>0</v>
      </c>
      <c r="Q78" s="3">
        <f t="shared" si="17"/>
        <v>24</v>
      </c>
      <c r="R78" s="19"/>
      <c r="S78" s="3">
        <f>VLOOKUP($B78,[10]月度汇总!$A:$AM,38,0)</f>
        <v>0</v>
      </c>
      <c r="T78" s="3">
        <f t="shared" si="18"/>
        <v>0</v>
      </c>
    </row>
    <row r="79" ht="15.75" spans="1:20">
      <c r="A79" s="3">
        <f t="shared" si="19"/>
        <v>77</v>
      </c>
      <c r="B79" s="31" t="s">
        <v>218</v>
      </c>
      <c r="C79" s="19"/>
      <c r="D79" s="3">
        <f>VLOOKUP(B79,[10]月度汇总!$A:$AM,22,0)</f>
        <v>0</v>
      </c>
      <c r="E79" s="3">
        <f t="shared" si="13"/>
        <v>0</v>
      </c>
      <c r="F79" s="19"/>
      <c r="G79" s="3">
        <f>VLOOKUP($B79,[10]月度汇总!$A:$AM,23,0)</f>
        <v>0</v>
      </c>
      <c r="H79" s="3">
        <f t="shared" si="14"/>
        <v>0</v>
      </c>
      <c r="I79" s="19"/>
      <c r="J79" s="3">
        <f>VLOOKUP($B79,[10]月度汇总!$A:$AM,24,0)</f>
        <v>0</v>
      </c>
      <c r="K79" s="3">
        <f t="shared" si="15"/>
        <v>0</v>
      </c>
      <c r="L79" s="19"/>
      <c r="M79" s="3">
        <f>VLOOKUP($B79,[10]月度汇总!$A:$AM,25,0)</f>
        <v>0</v>
      </c>
      <c r="N79" s="3">
        <f t="shared" si="16"/>
        <v>0</v>
      </c>
      <c r="O79" s="19"/>
      <c r="P79" s="3">
        <f>VLOOKUP($B79,[10]月度汇总!$A:$AM,35,0)</f>
        <v>0</v>
      </c>
      <c r="Q79" s="3">
        <f t="shared" si="17"/>
        <v>0</v>
      </c>
      <c r="R79" s="19">
        <v>8</v>
      </c>
      <c r="S79" s="3">
        <f>VLOOKUP($B79,[10]月度汇总!$A:$AM,38,0)</f>
        <v>0</v>
      </c>
      <c r="T79" s="3">
        <f t="shared" si="18"/>
        <v>8</v>
      </c>
    </row>
    <row r="80" ht="15.75" spans="1:20">
      <c r="A80" s="3">
        <f t="shared" si="19"/>
        <v>78</v>
      </c>
      <c r="B80" s="31" t="s">
        <v>219</v>
      </c>
      <c r="C80" s="19"/>
      <c r="D80" s="3">
        <f>VLOOKUP(B80,[10]月度汇总!$A:$AM,22,0)</f>
        <v>0</v>
      </c>
      <c r="E80" s="3">
        <f t="shared" si="13"/>
        <v>0</v>
      </c>
      <c r="F80" s="19"/>
      <c r="G80" s="3">
        <f>VLOOKUP($B80,[10]月度汇总!$A:$AM,23,0)</f>
        <v>0</v>
      </c>
      <c r="H80" s="3">
        <f t="shared" si="14"/>
        <v>0</v>
      </c>
      <c r="I80" s="19"/>
      <c r="J80" s="3">
        <f>VLOOKUP($B80,[10]月度汇总!$A:$AM,24,0)</f>
        <v>0</v>
      </c>
      <c r="K80" s="3">
        <f t="shared" si="15"/>
        <v>0</v>
      </c>
      <c r="L80" s="19"/>
      <c r="M80" s="3">
        <f>VLOOKUP($B80,[10]月度汇总!$A:$AM,25,0)</f>
        <v>0</v>
      </c>
      <c r="N80" s="3">
        <f t="shared" si="16"/>
        <v>0</v>
      </c>
      <c r="O80" s="19"/>
      <c r="P80" s="3">
        <f>VLOOKUP($B80,[10]月度汇总!$A:$AM,35,0)</f>
        <v>0</v>
      </c>
      <c r="Q80" s="3">
        <f t="shared" si="17"/>
        <v>0</v>
      </c>
      <c r="R80" s="19"/>
      <c r="S80" s="3">
        <f>VLOOKUP($B80,[10]月度汇总!$A:$AM,38,0)</f>
        <v>0</v>
      </c>
      <c r="T80" s="3">
        <f t="shared" si="18"/>
        <v>0</v>
      </c>
    </row>
    <row r="81" ht="15.75" spans="1:20">
      <c r="A81" s="3">
        <f t="shared" si="19"/>
        <v>79</v>
      </c>
      <c r="B81" s="31" t="s">
        <v>222</v>
      </c>
      <c r="C81" s="19"/>
      <c r="D81" s="3">
        <f>VLOOKUP(B81,[10]月度汇总!$A:$AM,22,0)</f>
        <v>0</v>
      </c>
      <c r="E81" s="3">
        <f t="shared" si="13"/>
        <v>0</v>
      </c>
      <c r="F81" s="19">
        <v>3.5</v>
      </c>
      <c r="G81" s="3">
        <f>VLOOKUP($B81,[10]月度汇总!$A:$AM,23,0)</f>
        <v>0</v>
      </c>
      <c r="H81" s="3">
        <f t="shared" si="14"/>
        <v>3.5</v>
      </c>
      <c r="I81" s="19"/>
      <c r="J81" s="3" t="str">
        <f>VLOOKUP($B81,[10]月度汇总!$A:$AM,24,0)</f>
        <v>3.5</v>
      </c>
      <c r="K81" s="3">
        <f t="shared" si="15"/>
        <v>-3.5</v>
      </c>
      <c r="L81" s="19"/>
      <c r="M81" s="3">
        <f>VLOOKUP($B81,[10]月度汇总!$A:$AM,25,0)</f>
        <v>0</v>
      </c>
      <c r="N81" s="3">
        <f t="shared" si="16"/>
        <v>0</v>
      </c>
      <c r="O81" s="19"/>
      <c r="P81" s="3">
        <f>VLOOKUP($B81,[10]月度汇总!$A:$AM,35,0)</f>
        <v>0</v>
      </c>
      <c r="Q81" s="3">
        <f t="shared" si="17"/>
        <v>0</v>
      </c>
      <c r="R81" s="19"/>
      <c r="S81" s="3">
        <f>VLOOKUP($B81,[10]月度汇总!$A:$AM,38,0)</f>
        <v>0</v>
      </c>
      <c r="T81" s="3">
        <f t="shared" si="18"/>
        <v>0</v>
      </c>
    </row>
    <row r="82" ht="15.75" spans="1:20">
      <c r="A82" s="3">
        <f t="shared" si="19"/>
        <v>80</v>
      </c>
      <c r="B82" s="31" t="s">
        <v>224</v>
      </c>
      <c r="C82" s="19"/>
      <c r="D82" s="3">
        <f>VLOOKUP(B82,[10]月度汇总!$A:$AM,22,0)</f>
        <v>0</v>
      </c>
      <c r="E82" s="3">
        <f t="shared" si="13"/>
        <v>0</v>
      </c>
      <c r="F82" s="19"/>
      <c r="G82" s="3">
        <f>VLOOKUP($B82,[10]月度汇总!$A:$AM,23,0)</f>
        <v>0</v>
      </c>
      <c r="H82" s="3">
        <f t="shared" si="14"/>
        <v>0</v>
      </c>
      <c r="I82" s="19"/>
      <c r="J82" s="3">
        <f>VLOOKUP($B82,[10]月度汇总!$A:$AM,24,0)</f>
        <v>0</v>
      </c>
      <c r="K82" s="3">
        <f t="shared" si="15"/>
        <v>0</v>
      </c>
      <c r="L82" s="19"/>
      <c r="M82" s="3">
        <f>VLOOKUP($B82,[10]月度汇总!$A:$AM,25,0)</f>
        <v>0</v>
      </c>
      <c r="N82" s="3">
        <f t="shared" si="16"/>
        <v>0</v>
      </c>
      <c r="O82" s="19"/>
      <c r="P82" s="3">
        <f>VLOOKUP($B82,[10]月度汇总!$A:$AM,35,0)</f>
        <v>0</v>
      </c>
      <c r="Q82" s="3">
        <f t="shared" si="17"/>
        <v>0</v>
      </c>
      <c r="R82" s="19"/>
      <c r="S82" s="3">
        <f>VLOOKUP($B82,[10]月度汇总!$A:$AM,38,0)</f>
        <v>0</v>
      </c>
      <c r="T82" s="3">
        <f t="shared" si="18"/>
        <v>0</v>
      </c>
    </row>
    <row r="83" ht="15.75" spans="1:20">
      <c r="A83" s="3">
        <f t="shared" si="19"/>
        <v>81</v>
      </c>
      <c r="B83" s="31" t="s">
        <v>226</v>
      </c>
      <c r="C83" s="19">
        <v>0.5</v>
      </c>
      <c r="D83" s="3" t="str">
        <f>VLOOKUP(B83,[10]月度汇总!$A:$AM,22,0)</f>
        <v>16</v>
      </c>
      <c r="E83" s="3">
        <f t="shared" si="13"/>
        <v>-15.5</v>
      </c>
      <c r="F83" s="19"/>
      <c r="G83" s="3" t="str">
        <f>VLOOKUP($B83,[10]月度汇总!$A:$AM,23,0)</f>
        <v>0.5</v>
      </c>
      <c r="H83" s="3">
        <f t="shared" si="14"/>
        <v>-0.5</v>
      </c>
      <c r="I83" s="19"/>
      <c r="J83" s="3">
        <f>VLOOKUP($B83,[10]月度汇总!$A:$AM,24,0)</f>
        <v>0</v>
      </c>
      <c r="K83" s="3">
        <f t="shared" si="15"/>
        <v>0</v>
      </c>
      <c r="L83" s="19"/>
      <c r="M83" s="3">
        <f>VLOOKUP($B83,[10]月度汇总!$A:$AM,25,0)</f>
        <v>0</v>
      </c>
      <c r="N83" s="3">
        <f t="shared" si="16"/>
        <v>0</v>
      </c>
      <c r="O83" s="19"/>
      <c r="P83" s="3">
        <f>VLOOKUP($B83,[10]月度汇总!$A:$AM,35,0)</f>
        <v>0</v>
      </c>
      <c r="Q83" s="3">
        <f t="shared" si="17"/>
        <v>0</v>
      </c>
      <c r="R83" s="19"/>
      <c r="S83" s="3">
        <f>VLOOKUP($B83,[10]月度汇总!$A:$AM,38,0)</f>
        <v>0</v>
      </c>
      <c r="T83" s="3">
        <f t="shared" si="18"/>
        <v>0</v>
      </c>
    </row>
    <row r="84" ht="15.75" spans="1:20">
      <c r="A84" s="3">
        <f t="shared" ref="A84:A93" si="20">ROW()-2</f>
        <v>82</v>
      </c>
      <c r="B84" s="31" t="s">
        <v>229</v>
      </c>
      <c r="C84" s="19"/>
      <c r="D84" s="3" t="str">
        <f>VLOOKUP(B84,[10]月度汇总!$A:$AM,22,0)</f>
        <v>16</v>
      </c>
      <c r="E84" s="3">
        <f t="shared" si="13"/>
        <v>-16</v>
      </c>
      <c r="F84" s="19"/>
      <c r="G84" s="3">
        <f>VLOOKUP($B84,[10]月度汇总!$A:$AM,23,0)</f>
        <v>0</v>
      </c>
      <c r="H84" s="3">
        <f t="shared" si="14"/>
        <v>0</v>
      </c>
      <c r="I84" s="19"/>
      <c r="J84" s="3">
        <f>VLOOKUP($B84,[10]月度汇总!$A:$AM,24,0)</f>
        <v>0</v>
      </c>
      <c r="K84" s="3">
        <f t="shared" si="15"/>
        <v>0</v>
      </c>
      <c r="L84" s="19"/>
      <c r="M84" s="3">
        <f>VLOOKUP($B84,[10]月度汇总!$A:$AM,25,0)</f>
        <v>0</v>
      </c>
      <c r="N84" s="3">
        <f t="shared" si="16"/>
        <v>0</v>
      </c>
      <c r="O84" s="19"/>
      <c r="P84" s="3">
        <f>VLOOKUP($B84,[10]月度汇总!$A:$AM,35,0)</f>
        <v>0</v>
      </c>
      <c r="Q84" s="3">
        <f t="shared" si="17"/>
        <v>0</v>
      </c>
      <c r="R84" s="19"/>
      <c r="S84" s="3">
        <f>VLOOKUP($B84,[10]月度汇总!$A:$AM,38,0)</f>
        <v>0</v>
      </c>
      <c r="T84" s="3">
        <f t="shared" si="18"/>
        <v>0</v>
      </c>
    </row>
    <row r="85" ht="15.75" spans="1:20">
      <c r="A85" s="3">
        <f t="shared" si="20"/>
        <v>83</v>
      </c>
      <c r="B85" s="31" t="s">
        <v>231</v>
      </c>
      <c r="C85" s="19">
        <v>0.5</v>
      </c>
      <c r="D85" s="3" t="str">
        <f>VLOOKUP(B85,[10]月度汇总!$A:$AM,22,0)</f>
        <v>21.5</v>
      </c>
      <c r="E85" s="3">
        <f t="shared" si="13"/>
        <v>-21</v>
      </c>
      <c r="F85" s="19"/>
      <c r="G85" s="3" t="str">
        <f>VLOOKUP($B85,[10]月度汇总!$A:$AM,23,0)</f>
        <v>0.5</v>
      </c>
      <c r="H85" s="3">
        <f t="shared" si="14"/>
        <v>-0.5</v>
      </c>
      <c r="I85" s="19"/>
      <c r="J85" s="3">
        <f>VLOOKUP($B85,[10]月度汇总!$A:$AM,24,0)</f>
        <v>0</v>
      </c>
      <c r="K85" s="3">
        <f t="shared" si="15"/>
        <v>0</v>
      </c>
      <c r="L85" s="19"/>
      <c r="M85" s="3">
        <f>VLOOKUP($B85,[10]月度汇总!$A:$AM,25,0)</f>
        <v>0</v>
      </c>
      <c r="N85" s="3">
        <f t="shared" si="16"/>
        <v>0</v>
      </c>
      <c r="O85" s="19">
        <v>12</v>
      </c>
      <c r="P85" s="3">
        <f>VLOOKUP($B85,[10]月度汇总!$A:$AM,35,0)</f>
        <v>0</v>
      </c>
      <c r="Q85" s="3">
        <f t="shared" si="17"/>
        <v>12</v>
      </c>
      <c r="R85" s="19"/>
      <c r="S85" s="3">
        <f>VLOOKUP($B85,[10]月度汇总!$A:$AM,38,0)</f>
        <v>0</v>
      </c>
      <c r="T85" s="3">
        <f t="shared" si="18"/>
        <v>0</v>
      </c>
    </row>
    <row r="86" ht="15.75" spans="1:20">
      <c r="A86" s="3">
        <f t="shared" si="20"/>
        <v>84</v>
      </c>
      <c r="B86" s="31" t="s">
        <v>232</v>
      </c>
      <c r="C86" s="19"/>
      <c r="D86" s="3">
        <f>VLOOKUP(B86,[10]月度汇总!$A:$AM,22,0)</f>
        <v>0</v>
      </c>
      <c r="E86" s="3">
        <f t="shared" si="13"/>
        <v>0</v>
      </c>
      <c r="F86" s="19"/>
      <c r="G86" s="3">
        <f>VLOOKUP($B86,[10]月度汇总!$A:$AM,23,0)</f>
        <v>0</v>
      </c>
      <c r="H86" s="3">
        <f t="shared" si="14"/>
        <v>0</v>
      </c>
      <c r="I86" s="19"/>
      <c r="J86" s="3">
        <f>VLOOKUP($B86,[10]月度汇总!$A:$AM,24,0)</f>
        <v>0</v>
      </c>
      <c r="K86" s="3">
        <f t="shared" si="15"/>
        <v>0</v>
      </c>
      <c r="L86" s="19">
        <v>16</v>
      </c>
      <c r="M86" s="3">
        <f>VLOOKUP($B86,[10]月度汇总!$A:$AM,25,0)</f>
        <v>0</v>
      </c>
      <c r="N86" s="3">
        <f t="shared" si="16"/>
        <v>16</v>
      </c>
      <c r="O86" s="19"/>
      <c r="P86" s="3">
        <f>VLOOKUP($B86,[10]月度汇总!$A:$AM,35,0)</f>
        <v>0</v>
      </c>
      <c r="Q86" s="3">
        <f t="shared" si="17"/>
        <v>0</v>
      </c>
      <c r="R86" s="19">
        <v>16</v>
      </c>
      <c r="S86" s="3">
        <f>VLOOKUP($B86,[10]月度汇总!$A:$AM,38,0)</f>
        <v>0</v>
      </c>
      <c r="T86" s="3">
        <f t="shared" si="18"/>
        <v>16</v>
      </c>
    </row>
    <row r="87" ht="15.75" spans="1:20">
      <c r="A87" s="3">
        <f t="shared" si="20"/>
        <v>85</v>
      </c>
      <c r="B87" s="31" t="s">
        <v>236</v>
      </c>
      <c r="C87" s="19"/>
      <c r="D87" s="3" t="str">
        <f>VLOOKUP(B87,[10]月度汇总!$A:$AM,22,0)</f>
        <v>21.5</v>
      </c>
      <c r="E87" s="3">
        <f t="shared" si="13"/>
        <v>-21.5</v>
      </c>
      <c r="F87" s="19"/>
      <c r="G87" s="3">
        <f>VLOOKUP($B87,[10]月度汇总!$A:$AM,23,0)</f>
        <v>0</v>
      </c>
      <c r="H87" s="3">
        <f t="shared" si="14"/>
        <v>0</v>
      </c>
      <c r="I87" s="19"/>
      <c r="J87" s="3">
        <f>VLOOKUP($B87,[10]月度汇总!$A:$AM,24,0)</f>
        <v>0</v>
      </c>
      <c r="K87" s="3">
        <f t="shared" si="15"/>
        <v>0</v>
      </c>
      <c r="L87" s="19">
        <v>5</v>
      </c>
      <c r="M87" s="3">
        <f>VLOOKUP($B87,[10]月度汇总!$A:$AM,25,0)</f>
        <v>0</v>
      </c>
      <c r="N87" s="3">
        <f t="shared" si="16"/>
        <v>5</v>
      </c>
      <c r="O87" s="19"/>
      <c r="P87" s="3">
        <f>VLOOKUP($B87,[10]月度汇总!$A:$AM,35,0)</f>
        <v>0</v>
      </c>
      <c r="Q87" s="3">
        <f t="shared" si="17"/>
        <v>0</v>
      </c>
      <c r="R87" s="19">
        <v>8</v>
      </c>
      <c r="S87" s="3">
        <f>VLOOKUP($B87,[10]月度汇总!$A:$AM,38,0)</f>
        <v>0</v>
      </c>
      <c r="T87" s="3">
        <f t="shared" si="18"/>
        <v>8</v>
      </c>
    </row>
    <row r="88" ht="15.75" spans="1:20">
      <c r="A88" s="3">
        <f t="shared" si="20"/>
        <v>86</v>
      </c>
      <c r="B88" s="31" t="s">
        <v>239</v>
      </c>
      <c r="C88" s="19"/>
      <c r="D88" s="3" t="str">
        <f>VLOOKUP(B88,[10]月度汇总!$A:$AM,22,0)</f>
        <v>5.48</v>
      </c>
      <c r="E88" s="3">
        <f t="shared" si="13"/>
        <v>-5.48</v>
      </c>
      <c r="F88" s="19"/>
      <c r="G88" s="3">
        <f>VLOOKUP($B88,[10]月度汇总!$A:$AM,23,0)</f>
        <v>0</v>
      </c>
      <c r="H88" s="3">
        <f t="shared" si="14"/>
        <v>0</v>
      </c>
      <c r="I88" s="19"/>
      <c r="J88" s="3">
        <f>VLOOKUP($B88,[10]月度汇总!$A:$AM,24,0)</f>
        <v>0</v>
      </c>
      <c r="K88" s="3">
        <f t="shared" si="15"/>
        <v>0</v>
      </c>
      <c r="L88" s="19"/>
      <c r="M88" s="3">
        <f>VLOOKUP($B88,[10]月度汇总!$A:$AM,25,0)</f>
        <v>0</v>
      </c>
      <c r="N88" s="3">
        <f t="shared" si="16"/>
        <v>0</v>
      </c>
      <c r="O88" s="19"/>
      <c r="P88" s="3">
        <f>VLOOKUP($B88,[10]月度汇总!$A:$AM,35,0)</f>
        <v>0</v>
      </c>
      <c r="Q88" s="3">
        <f t="shared" si="17"/>
        <v>0</v>
      </c>
      <c r="R88" s="19"/>
      <c r="S88" s="3">
        <f>VLOOKUP($B88,[10]月度汇总!$A:$AM,38,0)</f>
        <v>0</v>
      </c>
      <c r="T88" s="3">
        <f t="shared" si="18"/>
        <v>0</v>
      </c>
    </row>
    <row r="89" ht="15.75" spans="1:20">
      <c r="A89" s="3">
        <f t="shared" si="20"/>
        <v>87</v>
      </c>
      <c r="B89" s="31" t="s">
        <v>241</v>
      </c>
      <c r="C89" s="19"/>
      <c r="D89" s="3" t="str">
        <f>VLOOKUP(B89,[10]月度汇总!$A:$AM,22,0)</f>
        <v>53.5</v>
      </c>
      <c r="E89" s="3">
        <f t="shared" si="13"/>
        <v>-53.5</v>
      </c>
      <c r="F89" s="19"/>
      <c r="G89" s="3">
        <f>VLOOKUP($B89,[10]月度汇总!$A:$AM,23,0)</f>
        <v>0</v>
      </c>
      <c r="H89" s="3">
        <f t="shared" si="14"/>
        <v>0</v>
      </c>
      <c r="I89" s="19"/>
      <c r="J89" s="3">
        <f>VLOOKUP($B89,[10]月度汇总!$A:$AM,24,0)</f>
        <v>0</v>
      </c>
      <c r="K89" s="3">
        <f t="shared" si="15"/>
        <v>0</v>
      </c>
      <c r="L89" s="19"/>
      <c r="M89" s="3">
        <f>VLOOKUP($B89,[10]月度汇总!$A:$AM,25,0)</f>
        <v>0</v>
      </c>
      <c r="N89" s="3">
        <f t="shared" si="16"/>
        <v>0</v>
      </c>
      <c r="O89" s="19"/>
      <c r="P89" s="3">
        <f>VLOOKUP($B89,[10]月度汇总!$A:$AM,35,0)</f>
        <v>0</v>
      </c>
      <c r="Q89" s="3">
        <f t="shared" si="17"/>
        <v>0</v>
      </c>
      <c r="R89" s="19"/>
      <c r="S89" s="3">
        <f>VLOOKUP($B89,[10]月度汇总!$A:$AM,38,0)</f>
        <v>0</v>
      </c>
      <c r="T89" s="3">
        <f t="shared" si="18"/>
        <v>0</v>
      </c>
    </row>
    <row r="90" ht="15.75" spans="1:20">
      <c r="A90" s="3">
        <f t="shared" si="20"/>
        <v>88</v>
      </c>
      <c r="B90" s="31" t="s">
        <v>244</v>
      </c>
      <c r="C90" s="19"/>
      <c r="D90" s="3">
        <f>VLOOKUP(B90,[10]月度汇总!$A:$AM,22,0)</f>
        <v>0</v>
      </c>
      <c r="E90" s="3">
        <f t="shared" si="13"/>
        <v>0</v>
      </c>
      <c r="F90" s="19"/>
      <c r="G90" s="3">
        <f>VLOOKUP($B90,[10]月度汇总!$A:$AM,23,0)</f>
        <v>0</v>
      </c>
      <c r="H90" s="3">
        <f t="shared" si="14"/>
        <v>0</v>
      </c>
      <c r="I90" s="19"/>
      <c r="J90" s="3">
        <f>VLOOKUP($B90,[10]月度汇总!$A:$AM,24,0)</f>
        <v>0</v>
      </c>
      <c r="K90" s="3">
        <f t="shared" si="15"/>
        <v>0</v>
      </c>
      <c r="L90" s="19"/>
      <c r="M90" s="3">
        <f>VLOOKUP($B90,[10]月度汇总!$A:$AM,25,0)</f>
        <v>0</v>
      </c>
      <c r="N90" s="3">
        <f t="shared" si="16"/>
        <v>0</v>
      </c>
      <c r="O90" s="19"/>
      <c r="P90" s="3">
        <f>VLOOKUP($B90,[10]月度汇总!$A:$AM,35,0)</f>
        <v>0</v>
      </c>
      <c r="Q90" s="3">
        <f t="shared" si="17"/>
        <v>0</v>
      </c>
      <c r="R90" s="19"/>
      <c r="S90" s="3">
        <f>VLOOKUP($B90,[10]月度汇总!$A:$AM,38,0)</f>
        <v>0</v>
      </c>
      <c r="T90" s="3">
        <f t="shared" si="18"/>
        <v>0</v>
      </c>
    </row>
    <row r="91" ht="15.75" spans="1:20">
      <c r="A91" s="3">
        <f t="shared" si="20"/>
        <v>89</v>
      </c>
      <c r="B91" s="31" t="s">
        <v>247</v>
      </c>
      <c r="C91" s="19">
        <v>1</v>
      </c>
      <c r="D91" s="3">
        <f>VLOOKUP(B91,[10]月度汇总!$A:$AM,22,0)</f>
        <v>0</v>
      </c>
      <c r="E91" s="3">
        <f t="shared" si="13"/>
        <v>1</v>
      </c>
      <c r="F91" s="19"/>
      <c r="G91" s="3" t="str">
        <f>VLOOKUP($B91,[10]月度汇总!$A:$AM,23,0)</f>
        <v>1</v>
      </c>
      <c r="H91" s="3">
        <f t="shared" si="14"/>
        <v>-1</v>
      </c>
      <c r="I91" s="19"/>
      <c r="J91" s="3">
        <f>VLOOKUP($B91,[10]月度汇总!$A:$AM,24,0)</f>
        <v>0</v>
      </c>
      <c r="K91" s="3">
        <f t="shared" si="15"/>
        <v>0</v>
      </c>
      <c r="L91" s="19"/>
      <c r="M91" s="3">
        <f>VLOOKUP($B91,[10]月度汇总!$A:$AM,25,0)</f>
        <v>0</v>
      </c>
      <c r="N91" s="3">
        <f t="shared" si="16"/>
        <v>0</v>
      </c>
      <c r="O91" s="19">
        <v>16</v>
      </c>
      <c r="P91" s="3">
        <f>VLOOKUP($B91,[10]月度汇总!$A:$AM,35,0)</f>
        <v>0</v>
      </c>
      <c r="Q91" s="3">
        <f t="shared" si="17"/>
        <v>16</v>
      </c>
      <c r="R91" s="19"/>
      <c r="S91" s="3">
        <f>VLOOKUP($B91,[10]月度汇总!$A:$AM,38,0)</f>
        <v>0</v>
      </c>
      <c r="T91" s="3">
        <f t="shared" si="18"/>
        <v>0</v>
      </c>
    </row>
    <row r="92" ht="15.75" spans="1:20">
      <c r="A92" s="3">
        <f t="shared" si="20"/>
        <v>90</v>
      </c>
      <c r="B92" s="31" t="s">
        <v>249</v>
      </c>
      <c r="C92" s="19"/>
      <c r="D92" s="3" t="str">
        <f>VLOOKUP(B92,[10]月度汇总!$A:$AM,22,0)</f>
        <v>16</v>
      </c>
      <c r="E92" s="3">
        <f t="shared" si="13"/>
        <v>-16</v>
      </c>
      <c r="F92" s="19"/>
      <c r="G92" s="3">
        <f>VLOOKUP($B92,[10]月度汇总!$A:$AM,23,0)</f>
        <v>0</v>
      </c>
      <c r="H92" s="3">
        <f t="shared" si="14"/>
        <v>0</v>
      </c>
      <c r="I92" s="19"/>
      <c r="J92" s="3">
        <f>VLOOKUP($B92,[10]月度汇总!$A:$AM,24,0)</f>
        <v>0</v>
      </c>
      <c r="K92" s="3">
        <f t="shared" si="15"/>
        <v>0</v>
      </c>
      <c r="L92" s="19"/>
      <c r="M92" s="3">
        <f>VLOOKUP($B92,[10]月度汇总!$A:$AM,25,0)</f>
        <v>0</v>
      </c>
      <c r="N92" s="3">
        <f t="shared" si="16"/>
        <v>0</v>
      </c>
      <c r="O92" s="19"/>
      <c r="P92" s="3">
        <f>VLOOKUP($B92,[10]月度汇总!$A:$AM,35,0)</f>
        <v>0</v>
      </c>
      <c r="Q92" s="3">
        <f t="shared" si="17"/>
        <v>0</v>
      </c>
      <c r="R92" s="19"/>
      <c r="S92" s="3">
        <f>VLOOKUP($B92,[10]月度汇总!$A:$AM,38,0)</f>
        <v>0</v>
      </c>
      <c r="T92" s="3">
        <f t="shared" si="18"/>
        <v>0</v>
      </c>
    </row>
    <row r="93" ht="15.75" spans="1:20">
      <c r="A93" s="3">
        <f t="shared" si="20"/>
        <v>91</v>
      </c>
      <c r="B93" s="31" t="s">
        <v>252</v>
      </c>
      <c r="C93" s="19"/>
      <c r="D93" s="3">
        <f>VLOOKUP(B93,[10]月度汇总!$A:$AM,22,0)</f>
        <v>0</v>
      </c>
      <c r="E93" s="3">
        <f t="shared" si="13"/>
        <v>0</v>
      </c>
      <c r="F93" s="19"/>
      <c r="G93" s="3">
        <f>VLOOKUP($B93,[10]月度汇总!$A:$AM,23,0)</f>
        <v>0</v>
      </c>
      <c r="H93" s="3">
        <f t="shared" si="14"/>
        <v>0</v>
      </c>
      <c r="I93" s="19"/>
      <c r="J93" s="3">
        <f>VLOOKUP($B93,[10]月度汇总!$A:$AM,24,0)</f>
        <v>0</v>
      </c>
      <c r="K93" s="3">
        <f t="shared" si="15"/>
        <v>0</v>
      </c>
      <c r="L93" s="19"/>
      <c r="M93" s="3">
        <f>VLOOKUP($B93,[10]月度汇总!$A:$AM,25,0)</f>
        <v>0</v>
      </c>
      <c r="N93" s="3">
        <f t="shared" si="16"/>
        <v>0</v>
      </c>
      <c r="O93" s="19"/>
      <c r="P93" s="3">
        <f>VLOOKUP($B93,[10]月度汇总!$A:$AM,35,0)</f>
        <v>0</v>
      </c>
      <c r="Q93" s="3">
        <f t="shared" si="17"/>
        <v>0</v>
      </c>
      <c r="R93" s="19"/>
      <c r="S93" s="3">
        <f>VLOOKUP($B93,[10]月度汇总!$A:$AM,38,0)</f>
        <v>0</v>
      </c>
      <c r="T93" s="3">
        <f t="shared" si="18"/>
        <v>0</v>
      </c>
    </row>
    <row r="94" ht="15.75" spans="1:20">
      <c r="A94" s="3">
        <f t="shared" ref="A94:A103" si="21">ROW()-2</f>
        <v>92</v>
      </c>
      <c r="B94" s="31" t="s">
        <v>254</v>
      </c>
      <c r="C94" s="19"/>
      <c r="D94" s="3">
        <f>VLOOKUP(B94,[10]月度汇总!$A:$AM,22,0)</f>
        <v>0</v>
      </c>
      <c r="E94" s="3">
        <f t="shared" si="13"/>
        <v>0</v>
      </c>
      <c r="F94" s="19"/>
      <c r="G94" s="3">
        <f>VLOOKUP($B94,[10]月度汇总!$A:$AM,23,0)</f>
        <v>0</v>
      </c>
      <c r="H94" s="3">
        <f t="shared" si="14"/>
        <v>0</v>
      </c>
      <c r="I94" s="19"/>
      <c r="J94" s="3">
        <f>VLOOKUP($B94,[10]月度汇总!$A:$AM,24,0)</f>
        <v>0</v>
      </c>
      <c r="K94" s="3">
        <f t="shared" si="15"/>
        <v>0</v>
      </c>
      <c r="L94" s="19">
        <v>8</v>
      </c>
      <c r="M94" s="3">
        <f>VLOOKUP($B94,[10]月度汇总!$A:$AM,25,0)</f>
        <v>0</v>
      </c>
      <c r="N94" s="3">
        <f t="shared" si="16"/>
        <v>8</v>
      </c>
      <c r="O94" s="19"/>
      <c r="P94" s="3">
        <f>VLOOKUP($B94,[10]月度汇总!$A:$AM,35,0)</f>
        <v>0</v>
      </c>
      <c r="Q94" s="3">
        <f t="shared" si="17"/>
        <v>0</v>
      </c>
      <c r="R94" s="19">
        <v>8</v>
      </c>
      <c r="S94" s="3">
        <f>VLOOKUP($B94,[10]月度汇总!$A:$AM,38,0)</f>
        <v>0</v>
      </c>
      <c r="T94" s="3">
        <f t="shared" si="18"/>
        <v>8</v>
      </c>
    </row>
    <row r="95" ht="15.75" spans="1:20">
      <c r="A95" s="3">
        <f t="shared" si="21"/>
        <v>93</v>
      </c>
      <c r="B95" s="31" t="s">
        <v>256</v>
      </c>
      <c r="C95" s="19"/>
      <c r="D95" s="3">
        <f>VLOOKUP(B95,[10]月度汇总!$A:$AM,22,0)</f>
        <v>0</v>
      </c>
      <c r="E95" s="3">
        <f t="shared" si="13"/>
        <v>0</v>
      </c>
      <c r="F95" s="19"/>
      <c r="G95" s="3">
        <f>VLOOKUP($B95,[10]月度汇总!$A:$AM,23,0)</f>
        <v>0</v>
      </c>
      <c r="H95" s="3">
        <f t="shared" si="14"/>
        <v>0</v>
      </c>
      <c r="I95" s="19"/>
      <c r="J95" s="3">
        <f>VLOOKUP($B95,[10]月度汇总!$A:$AM,24,0)</f>
        <v>0</v>
      </c>
      <c r="K95" s="3">
        <f t="shared" si="15"/>
        <v>0</v>
      </c>
      <c r="L95" s="19"/>
      <c r="M95" s="3">
        <f>VLOOKUP($B95,[10]月度汇总!$A:$AM,25,0)</f>
        <v>0</v>
      </c>
      <c r="N95" s="3">
        <f t="shared" si="16"/>
        <v>0</v>
      </c>
      <c r="O95" s="19"/>
      <c r="P95" s="3">
        <f>VLOOKUP($B95,[10]月度汇总!$A:$AM,35,0)</f>
        <v>0</v>
      </c>
      <c r="Q95" s="3">
        <f t="shared" si="17"/>
        <v>0</v>
      </c>
      <c r="R95" s="19"/>
      <c r="S95" s="3">
        <f>VLOOKUP($B95,[10]月度汇总!$A:$AM,38,0)</f>
        <v>0</v>
      </c>
      <c r="T95" s="3">
        <f t="shared" si="18"/>
        <v>0</v>
      </c>
    </row>
    <row r="96" ht="15.75" spans="1:20">
      <c r="A96" s="3">
        <f t="shared" si="21"/>
        <v>94</v>
      </c>
      <c r="B96" s="31" t="s">
        <v>258</v>
      </c>
      <c r="C96" s="19"/>
      <c r="D96" s="3">
        <f>VLOOKUP(B96,[10]月度汇总!$A:$AM,22,0)</f>
        <v>0</v>
      </c>
      <c r="E96" s="3">
        <f t="shared" si="13"/>
        <v>0</v>
      </c>
      <c r="F96" s="19"/>
      <c r="G96" s="3">
        <f>VLOOKUP($B96,[10]月度汇总!$A:$AM,23,0)</f>
        <v>0</v>
      </c>
      <c r="H96" s="3">
        <f t="shared" si="14"/>
        <v>0</v>
      </c>
      <c r="I96" s="19"/>
      <c r="J96" s="3">
        <f>VLOOKUP($B96,[10]月度汇总!$A:$AM,24,0)</f>
        <v>0</v>
      </c>
      <c r="K96" s="3">
        <f t="shared" si="15"/>
        <v>0</v>
      </c>
      <c r="L96" s="19"/>
      <c r="M96" s="3">
        <f>VLOOKUP($B96,[10]月度汇总!$A:$AM,25,0)</f>
        <v>0</v>
      </c>
      <c r="N96" s="3">
        <f t="shared" si="16"/>
        <v>0</v>
      </c>
      <c r="O96" s="19"/>
      <c r="P96" s="3">
        <f>VLOOKUP($B96,[10]月度汇总!$A:$AM,35,0)</f>
        <v>0</v>
      </c>
      <c r="Q96" s="3">
        <f t="shared" si="17"/>
        <v>0</v>
      </c>
      <c r="R96" s="19"/>
      <c r="S96" s="3">
        <f>VLOOKUP($B96,[10]月度汇总!$A:$AM,38,0)</f>
        <v>0</v>
      </c>
      <c r="T96" s="3">
        <f t="shared" si="18"/>
        <v>0</v>
      </c>
    </row>
    <row r="97" ht="15.75" spans="1:20">
      <c r="A97" s="3">
        <f t="shared" si="21"/>
        <v>95</v>
      </c>
      <c r="B97" s="31" t="s">
        <v>259</v>
      </c>
      <c r="C97" s="19"/>
      <c r="D97" s="3">
        <f>VLOOKUP(B97,[10]月度汇总!$A:$AM,22,0)</f>
        <v>0</v>
      </c>
      <c r="E97" s="3">
        <f t="shared" si="13"/>
        <v>0</v>
      </c>
      <c r="F97" s="19">
        <v>32</v>
      </c>
      <c r="G97" s="3">
        <f>VLOOKUP($B97,[10]月度汇总!$A:$AM,23,0)</f>
        <v>0</v>
      </c>
      <c r="H97" s="3">
        <f t="shared" si="14"/>
        <v>32</v>
      </c>
      <c r="I97" s="19"/>
      <c r="J97" s="3" t="str">
        <f>VLOOKUP($B97,[10]月度汇总!$A:$AM,24,0)</f>
        <v>32</v>
      </c>
      <c r="K97" s="3">
        <f t="shared" si="15"/>
        <v>-32</v>
      </c>
      <c r="L97" s="19">
        <v>24</v>
      </c>
      <c r="M97" s="3">
        <f>VLOOKUP($B97,[10]月度汇总!$A:$AM,25,0)</f>
        <v>0</v>
      </c>
      <c r="N97" s="3">
        <f t="shared" si="16"/>
        <v>24</v>
      </c>
      <c r="O97" s="19"/>
      <c r="P97" s="3">
        <f>VLOOKUP($B97,[10]月度汇总!$A:$AM,35,0)</f>
        <v>0</v>
      </c>
      <c r="Q97" s="3">
        <f t="shared" si="17"/>
        <v>0</v>
      </c>
      <c r="R97" s="19">
        <v>24</v>
      </c>
      <c r="S97" s="3">
        <f>VLOOKUP($B97,[10]月度汇总!$A:$AM,38,0)</f>
        <v>0</v>
      </c>
      <c r="T97" s="3">
        <f t="shared" si="18"/>
        <v>24</v>
      </c>
    </row>
    <row r="98" ht="15.75" spans="1:20">
      <c r="A98" s="3">
        <f t="shared" si="21"/>
        <v>96</v>
      </c>
      <c r="B98" s="31" t="s">
        <v>261</v>
      </c>
      <c r="C98" s="19"/>
      <c r="D98" s="3">
        <f>VLOOKUP(B98,[10]月度汇总!$A:$AM,22,0)</f>
        <v>0</v>
      </c>
      <c r="E98" s="3">
        <f t="shared" si="13"/>
        <v>0</v>
      </c>
      <c r="F98" s="19"/>
      <c r="G98" s="3">
        <f>VLOOKUP($B98,[10]月度汇总!$A:$AM,23,0)</f>
        <v>0</v>
      </c>
      <c r="H98" s="3">
        <f t="shared" si="14"/>
        <v>0</v>
      </c>
      <c r="I98" s="19"/>
      <c r="J98" s="3">
        <f>VLOOKUP($B98,[10]月度汇总!$A:$AM,24,0)</f>
        <v>0</v>
      </c>
      <c r="K98" s="3">
        <f t="shared" si="15"/>
        <v>0</v>
      </c>
      <c r="L98" s="19"/>
      <c r="M98" s="3">
        <f>VLOOKUP($B98,[10]月度汇总!$A:$AM,25,0)</f>
        <v>0</v>
      </c>
      <c r="N98" s="3">
        <f t="shared" si="16"/>
        <v>0</v>
      </c>
      <c r="O98" s="19"/>
      <c r="P98" s="3">
        <f>VLOOKUP($B98,[10]月度汇总!$A:$AM,35,0)</f>
        <v>0</v>
      </c>
      <c r="Q98" s="3">
        <f t="shared" si="17"/>
        <v>0</v>
      </c>
      <c r="R98" s="19"/>
      <c r="S98" s="3">
        <f>VLOOKUP($B98,[10]月度汇总!$A:$AM,38,0)</f>
        <v>0</v>
      </c>
      <c r="T98" s="3">
        <f t="shared" si="18"/>
        <v>0</v>
      </c>
    </row>
    <row r="99" ht="15.75" spans="1:20">
      <c r="A99" s="3">
        <f t="shared" si="21"/>
        <v>97</v>
      </c>
      <c r="B99" s="31" t="s">
        <v>263</v>
      </c>
      <c r="C99" s="19"/>
      <c r="D99" s="3" t="str">
        <f>VLOOKUP(B99,[10]月度汇总!$A:$AM,22,0)</f>
        <v>32.5</v>
      </c>
      <c r="E99" s="3">
        <f t="shared" si="13"/>
        <v>-32.5</v>
      </c>
      <c r="F99" s="19"/>
      <c r="G99" s="3">
        <f>VLOOKUP($B99,[10]月度汇总!$A:$AM,23,0)</f>
        <v>0</v>
      </c>
      <c r="H99" s="3">
        <f t="shared" si="14"/>
        <v>0</v>
      </c>
      <c r="I99" s="19"/>
      <c r="J99" s="3">
        <f>VLOOKUP($B99,[10]月度汇总!$A:$AM,24,0)</f>
        <v>0</v>
      </c>
      <c r="K99" s="3">
        <f t="shared" si="15"/>
        <v>0</v>
      </c>
      <c r="L99" s="19">
        <v>8</v>
      </c>
      <c r="M99" s="3">
        <f>VLOOKUP($B99,[10]月度汇总!$A:$AM,25,0)</f>
        <v>0</v>
      </c>
      <c r="N99" s="3">
        <f t="shared" si="16"/>
        <v>8</v>
      </c>
      <c r="O99" s="19"/>
      <c r="P99" s="3">
        <f>VLOOKUP($B99,[10]月度汇总!$A:$AM,35,0)</f>
        <v>0</v>
      </c>
      <c r="Q99" s="3">
        <f t="shared" si="17"/>
        <v>0</v>
      </c>
      <c r="R99" s="19">
        <v>8</v>
      </c>
      <c r="S99" s="3">
        <f>VLOOKUP($B99,[10]月度汇总!$A:$AM,38,0)</f>
        <v>0</v>
      </c>
      <c r="T99" s="3">
        <f t="shared" si="18"/>
        <v>8</v>
      </c>
    </row>
    <row r="100" ht="15.75" spans="1:20">
      <c r="A100" s="3">
        <f t="shared" si="21"/>
        <v>98</v>
      </c>
      <c r="B100" s="31" t="s">
        <v>264</v>
      </c>
      <c r="C100" s="19">
        <v>1</v>
      </c>
      <c r="D100" s="3">
        <f>VLOOKUP(B100,[10]月度汇总!$A:$AM,22,0)</f>
        <v>0</v>
      </c>
      <c r="E100" s="3">
        <f t="shared" si="13"/>
        <v>1</v>
      </c>
      <c r="F100" s="19"/>
      <c r="G100" s="3" t="str">
        <f>VLOOKUP($B100,[10]月度汇总!$A:$AM,23,0)</f>
        <v>1</v>
      </c>
      <c r="H100" s="3">
        <f t="shared" si="14"/>
        <v>-1</v>
      </c>
      <c r="I100" s="19"/>
      <c r="J100" s="3">
        <f>VLOOKUP($B100,[10]月度汇总!$A:$AM,24,0)</f>
        <v>0</v>
      </c>
      <c r="K100" s="3">
        <f t="shared" si="15"/>
        <v>0</v>
      </c>
      <c r="L100" s="19"/>
      <c r="M100" s="3">
        <f>VLOOKUP($B100,[10]月度汇总!$A:$AM,25,0)</f>
        <v>0</v>
      </c>
      <c r="N100" s="3">
        <f t="shared" si="16"/>
        <v>0</v>
      </c>
      <c r="O100" s="19"/>
      <c r="P100" s="3">
        <f>VLOOKUP($B100,[10]月度汇总!$A:$AM,35,0)</f>
        <v>0</v>
      </c>
      <c r="Q100" s="3">
        <f t="shared" si="17"/>
        <v>0</v>
      </c>
      <c r="R100" s="19"/>
      <c r="S100" s="3">
        <f>VLOOKUP($B100,[10]月度汇总!$A:$AM,38,0)</f>
        <v>0</v>
      </c>
      <c r="T100" s="3">
        <f t="shared" si="18"/>
        <v>0</v>
      </c>
    </row>
    <row r="101" ht="15.75" spans="1:20">
      <c r="A101" s="3">
        <f t="shared" si="21"/>
        <v>99</v>
      </c>
      <c r="B101" s="31" t="s">
        <v>266</v>
      </c>
      <c r="C101" s="19">
        <v>1</v>
      </c>
      <c r="D101" s="3" t="str">
        <f>VLOOKUP(B101,[10]月度汇总!$A:$AM,22,0)</f>
        <v>16</v>
      </c>
      <c r="E101" s="3">
        <f t="shared" si="13"/>
        <v>-15</v>
      </c>
      <c r="F101" s="19"/>
      <c r="G101" s="3" t="str">
        <f>VLOOKUP($B101,[10]月度汇总!$A:$AM,23,0)</f>
        <v>1</v>
      </c>
      <c r="H101" s="3">
        <f t="shared" si="14"/>
        <v>-1</v>
      </c>
      <c r="I101" s="19">
        <v>1</v>
      </c>
      <c r="J101" s="3">
        <f>VLOOKUP($B101,[10]月度汇总!$A:$AM,24,0)</f>
        <v>0</v>
      </c>
      <c r="K101" s="3">
        <f t="shared" si="15"/>
        <v>1</v>
      </c>
      <c r="L101" s="19">
        <v>8</v>
      </c>
      <c r="M101" s="3" t="str">
        <f>VLOOKUP($B101,[10]月度汇总!$A:$AM,25,0)</f>
        <v>1</v>
      </c>
      <c r="N101" s="3">
        <f t="shared" si="16"/>
        <v>7</v>
      </c>
      <c r="O101" s="19">
        <v>8</v>
      </c>
      <c r="P101" s="3">
        <f>VLOOKUP($B101,[10]月度汇总!$A:$AM,35,0)</f>
        <v>0</v>
      </c>
      <c r="Q101" s="3">
        <f t="shared" si="17"/>
        <v>8</v>
      </c>
      <c r="R101" s="19">
        <v>8</v>
      </c>
      <c r="S101" s="3">
        <f>VLOOKUP($B101,[10]月度汇总!$A:$AM,38,0)</f>
        <v>0</v>
      </c>
      <c r="T101" s="3">
        <f t="shared" si="18"/>
        <v>8</v>
      </c>
    </row>
    <row r="102" ht="15.75" spans="1:20">
      <c r="A102" s="3">
        <f t="shared" si="21"/>
        <v>100</v>
      </c>
      <c r="B102" s="31" t="s">
        <v>267</v>
      </c>
      <c r="C102" s="19"/>
      <c r="D102" s="3">
        <f>VLOOKUP(B102,[10]月度汇总!$A:$AM,22,0)</f>
        <v>0</v>
      </c>
      <c r="E102" s="3">
        <f t="shared" si="13"/>
        <v>0</v>
      </c>
      <c r="F102" s="19">
        <v>3</v>
      </c>
      <c r="G102" s="3">
        <f>VLOOKUP($B102,[10]月度汇总!$A:$AM,23,0)</f>
        <v>0</v>
      </c>
      <c r="H102" s="3">
        <f t="shared" si="14"/>
        <v>3</v>
      </c>
      <c r="I102" s="19"/>
      <c r="J102" s="3" t="str">
        <f>VLOOKUP($B102,[10]月度汇总!$A:$AM,24,0)</f>
        <v>3</v>
      </c>
      <c r="K102" s="3">
        <f t="shared" si="15"/>
        <v>-3</v>
      </c>
      <c r="L102" s="19">
        <v>16</v>
      </c>
      <c r="M102" s="3">
        <f>VLOOKUP($B102,[10]月度汇总!$A:$AM,25,0)</f>
        <v>0</v>
      </c>
      <c r="N102" s="3">
        <f t="shared" si="16"/>
        <v>16</v>
      </c>
      <c r="O102" s="19"/>
      <c r="P102" s="3">
        <f>VLOOKUP($B102,[10]月度汇总!$A:$AM,35,0)</f>
        <v>0</v>
      </c>
      <c r="Q102" s="3">
        <f t="shared" si="17"/>
        <v>0</v>
      </c>
      <c r="R102" s="19">
        <v>16</v>
      </c>
      <c r="S102" s="3">
        <f>VLOOKUP($B102,[10]月度汇总!$A:$AM,38,0)</f>
        <v>0</v>
      </c>
      <c r="T102" s="3">
        <f t="shared" si="18"/>
        <v>16</v>
      </c>
    </row>
    <row r="103" ht="15.75" spans="1:20">
      <c r="A103" s="3">
        <f t="shared" si="21"/>
        <v>101</v>
      </c>
      <c r="B103" s="31" t="s">
        <v>268</v>
      </c>
      <c r="C103" s="19"/>
      <c r="D103" s="3" t="str">
        <f>VLOOKUP(B103,[10]月度汇总!$A:$AM,22,0)</f>
        <v>4</v>
      </c>
      <c r="E103" s="3">
        <f t="shared" si="13"/>
        <v>-4</v>
      </c>
      <c r="F103" s="19">
        <v>5</v>
      </c>
      <c r="G103" s="3">
        <f>VLOOKUP($B103,[10]月度汇总!$A:$AM,23,0)</f>
        <v>0</v>
      </c>
      <c r="H103" s="3">
        <f t="shared" si="14"/>
        <v>5</v>
      </c>
      <c r="I103" s="19"/>
      <c r="J103" s="3" t="str">
        <f>VLOOKUP($B103,[10]月度汇总!$A:$AM,24,0)</f>
        <v>5</v>
      </c>
      <c r="K103" s="3">
        <f t="shared" si="15"/>
        <v>-5</v>
      </c>
      <c r="L103" s="19"/>
      <c r="M103" s="3">
        <f>VLOOKUP($B103,[10]月度汇总!$A:$AM,25,0)</f>
        <v>0</v>
      </c>
      <c r="N103" s="3">
        <f t="shared" si="16"/>
        <v>0</v>
      </c>
      <c r="O103" s="19"/>
      <c r="P103" s="3">
        <f>VLOOKUP($B103,[10]月度汇总!$A:$AM,35,0)</f>
        <v>0</v>
      </c>
      <c r="Q103" s="3">
        <f t="shared" si="17"/>
        <v>0</v>
      </c>
      <c r="R103" s="19"/>
      <c r="S103" s="3">
        <f>VLOOKUP($B103,[10]月度汇总!$A:$AM,38,0)</f>
        <v>0</v>
      </c>
      <c r="T103" s="3">
        <f t="shared" si="18"/>
        <v>0</v>
      </c>
    </row>
    <row r="104" ht="15.75" spans="1:20">
      <c r="A104" s="3">
        <f t="shared" ref="A104:A113" si="22">ROW()-2</f>
        <v>102</v>
      </c>
      <c r="B104" s="31" t="s">
        <v>270</v>
      </c>
      <c r="C104" s="19"/>
      <c r="D104" s="3">
        <f>VLOOKUP(B104,[10]月度汇总!$A:$AM,22,0)</f>
        <v>0</v>
      </c>
      <c r="E104" s="3">
        <f t="shared" si="13"/>
        <v>0</v>
      </c>
      <c r="F104" s="19"/>
      <c r="G104" s="3">
        <f>VLOOKUP($B104,[10]月度汇总!$A:$AM,23,0)</f>
        <v>0</v>
      </c>
      <c r="H104" s="3">
        <f t="shared" si="14"/>
        <v>0</v>
      </c>
      <c r="I104" s="19"/>
      <c r="J104" s="3">
        <f>VLOOKUP($B104,[10]月度汇总!$A:$AM,24,0)</f>
        <v>0</v>
      </c>
      <c r="K104" s="3">
        <f t="shared" si="15"/>
        <v>0</v>
      </c>
      <c r="L104" s="19">
        <v>16</v>
      </c>
      <c r="M104" s="3">
        <f>VLOOKUP($B104,[10]月度汇总!$A:$AM,25,0)</f>
        <v>0</v>
      </c>
      <c r="N104" s="3">
        <f t="shared" si="16"/>
        <v>16</v>
      </c>
      <c r="O104" s="19"/>
      <c r="P104" s="3">
        <f>VLOOKUP($B104,[10]月度汇总!$A:$AM,35,0)</f>
        <v>0</v>
      </c>
      <c r="Q104" s="3">
        <f t="shared" si="17"/>
        <v>0</v>
      </c>
      <c r="R104" s="19">
        <v>16</v>
      </c>
      <c r="S104" s="3">
        <f>VLOOKUP($B104,[10]月度汇总!$A:$AM,38,0)</f>
        <v>0</v>
      </c>
      <c r="T104" s="3">
        <f t="shared" si="18"/>
        <v>16</v>
      </c>
    </row>
    <row r="105" ht="15.75" spans="1:20">
      <c r="A105" s="3">
        <f t="shared" si="22"/>
        <v>103</v>
      </c>
      <c r="B105" s="31" t="s">
        <v>272</v>
      </c>
      <c r="C105" s="19"/>
      <c r="D105" s="3" t="str">
        <f>VLOOKUP(B105,[10]月度汇总!$A:$AM,22,0)</f>
        <v>16</v>
      </c>
      <c r="E105" s="3">
        <f t="shared" si="13"/>
        <v>-16</v>
      </c>
      <c r="F105" s="19"/>
      <c r="G105" s="3">
        <f>VLOOKUP($B105,[10]月度汇总!$A:$AM,23,0)</f>
        <v>0</v>
      </c>
      <c r="H105" s="3">
        <f t="shared" si="14"/>
        <v>0</v>
      </c>
      <c r="I105" s="19"/>
      <c r="J105" s="3">
        <f>VLOOKUP($B105,[10]月度汇总!$A:$AM,24,0)</f>
        <v>0</v>
      </c>
      <c r="K105" s="3">
        <f t="shared" si="15"/>
        <v>0</v>
      </c>
      <c r="L105" s="19"/>
      <c r="M105" s="3">
        <f>VLOOKUP($B105,[10]月度汇总!$A:$AM,25,0)</f>
        <v>0</v>
      </c>
      <c r="N105" s="3">
        <f t="shared" si="16"/>
        <v>0</v>
      </c>
      <c r="O105" s="19"/>
      <c r="P105" s="3">
        <f>VLOOKUP($B105,[10]月度汇总!$A:$AM,35,0)</f>
        <v>0</v>
      </c>
      <c r="Q105" s="3">
        <f t="shared" si="17"/>
        <v>0</v>
      </c>
      <c r="R105" s="19"/>
      <c r="S105" s="3">
        <f>VLOOKUP($B105,[10]月度汇总!$A:$AM,38,0)</f>
        <v>0</v>
      </c>
      <c r="T105" s="3">
        <f t="shared" si="18"/>
        <v>0</v>
      </c>
    </row>
    <row r="106" ht="15.75" spans="1:20">
      <c r="A106" s="3">
        <f t="shared" si="22"/>
        <v>104</v>
      </c>
      <c r="B106" s="31" t="s">
        <v>274</v>
      </c>
      <c r="C106" s="19"/>
      <c r="D106" s="3" t="str">
        <f>VLOOKUP(B106,[10]月度汇总!$A:$AM,22,0)</f>
        <v>5.5</v>
      </c>
      <c r="E106" s="3">
        <f t="shared" si="13"/>
        <v>-5.5</v>
      </c>
      <c r="F106" s="19"/>
      <c r="G106" s="3">
        <f>VLOOKUP($B106,[10]月度汇总!$A:$AM,23,0)</f>
        <v>0</v>
      </c>
      <c r="H106" s="3">
        <f t="shared" si="14"/>
        <v>0</v>
      </c>
      <c r="I106" s="19"/>
      <c r="J106" s="3">
        <f>VLOOKUP($B106,[10]月度汇总!$A:$AM,24,0)</f>
        <v>0</v>
      </c>
      <c r="K106" s="3">
        <f t="shared" si="15"/>
        <v>0</v>
      </c>
      <c r="L106" s="19"/>
      <c r="M106" s="3">
        <f>VLOOKUP($B106,[10]月度汇总!$A:$AM,25,0)</f>
        <v>0</v>
      </c>
      <c r="N106" s="3">
        <f t="shared" si="16"/>
        <v>0</v>
      </c>
      <c r="O106" s="19">
        <v>16</v>
      </c>
      <c r="P106" s="3">
        <f>VLOOKUP($B106,[10]月度汇总!$A:$AM,35,0)</f>
        <v>0</v>
      </c>
      <c r="Q106" s="3">
        <f t="shared" si="17"/>
        <v>16</v>
      </c>
      <c r="R106" s="19"/>
      <c r="S106" s="3">
        <f>VLOOKUP($B106,[10]月度汇总!$A:$AM,38,0)</f>
        <v>0</v>
      </c>
      <c r="T106" s="3">
        <f t="shared" si="18"/>
        <v>0</v>
      </c>
    </row>
    <row r="107" ht="15.75" spans="1:20">
      <c r="A107" s="3">
        <f t="shared" si="22"/>
        <v>105</v>
      </c>
      <c r="B107" s="31" t="s">
        <v>276</v>
      </c>
      <c r="C107" s="19">
        <v>1</v>
      </c>
      <c r="D107" s="3">
        <f>VLOOKUP(B107,[10]月度汇总!$A:$AM,22,0)</f>
        <v>0</v>
      </c>
      <c r="E107" s="3">
        <f t="shared" si="13"/>
        <v>1</v>
      </c>
      <c r="F107" s="19"/>
      <c r="G107" s="3" t="str">
        <f>VLOOKUP($B107,[10]月度汇总!$A:$AM,23,0)</f>
        <v>1</v>
      </c>
      <c r="H107" s="3">
        <f t="shared" si="14"/>
        <v>-1</v>
      </c>
      <c r="I107" s="19"/>
      <c r="J107" s="3">
        <f>VLOOKUP($B107,[10]月度汇总!$A:$AM,24,0)</f>
        <v>0</v>
      </c>
      <c r="K107" s="3">
        <f t="shared" si="15"/>
        <v>0</v>
      </c>
      <c r="L107" s="19"/>
      <c r="M107" s="3">
        <f>VLOOKUP($B107,[10]月度汇总!$A:$AM,25,0)</f>
        <v>0</v>
      </c>
      <c r="N107" s="3">
        <f t="shared" si="16"/>
        <v>0</v>
      </c>
      <c r="O107" s="19">
        <v>16</v>
      </c>
      <c r="P107" s="3">
        <f>VLOOKUP($B107,[10]月度汇总!$A:$AM,35,0)</f>
        <v>0</v>
      </c>
      <c r="Q107" s="3">
        <f t="shared" si="17"/>
        <v>16</v>
      </c>
      <c r="R107" s="19"/>
      <c r="S107" s="3">
        <f>VLOOKUP($B107,[10]月度汇总!$A:$AM,38,0)</f>
        <v>0</v>
      </c>
      <c r="T107" s="3">
        <f t="shared" si="18"/>
        <v>0</v>
      </c>
    </row>
    <row r="108" ht="15.75" spans="1:20">
      <c r="A108" s="3">
        <f t="shared" si="22"/>
        <v>106</v>
      </c>
      <c r="B108" s="31" t="s">
        <v>277</v>
      </c>
      <c r="C108" s="19"/>
      <c r="D108" s="3">
        <f>VLOOKUP(B108,[10]月度汇总!$A:$AM,22,0)</f>
        <v>0</v>
      </c>
      <c r="E108" s="3">
        <f t="shared" si="13"/>
        <v>0</v>
      </c>
      <c r="F108" s="19"/>
      <c r="G108" s="3">
        <f>VLOOKUP($B108,[10]月度汇总!$A:$AM,23,0)</f>
        <v>0</v>
      </c>
      <c r="H108" s="3">
        <f t="shared" si="14"/>
        <v>0</v>
      </c>
      <c r="I108" s="19"/>
      <c r="J108" s="3">
        <f>VLOOKUP($B108,[10]月度汇总!$A:$AM,24,0)</f>
        <v>0</v>
      </c>
      <c r="K108" s="3">
        <f t="shared" si="15"/>
        <v>0</v>
      </c>
      <c r="L108" s="19"/>
      <c r="M108" s="3">
        <f>VLOOKUP($B108,[10]月度汇总!$A:$AM,25,0)</f>
        <v>0</v>
      </c>
      <c r="N108" s="3">
        <f t="shared" si="16"/>
        <v>0</v>
      </c>
      <c r="O108" s="19"/>
      <c r="P108" s="3">
        <f>VLOOKUP($B108,[10]月度汇总!$A:$AM,35,0)</f>
        <v>0</v>
      </c>
      <c r="Q108" s="3">
        <f t="shared" si="17"/>
        <v>0</v>
      </c>
      <c r="R108" s="19"/>
      <c r="S108" s="3">
        <f>VLOOKUP($B108,[10]月度汇总!$A:$AM,38,0)</f>
        <v>0</v>
      </c>
      <c r="T108" s="3">
        <f t="shared" si="18"/>
        <v>0</v>
      </c>
    </row>
    <row r="109" ht="15.75" spans="1:20">
      <c r="A109" s="3">
        <f t="shared" si="22"/>
        <v>107</v>
      </c>
      <c r="B109" s="31" t="s">
        <v>278</v>
      </c>
      <c r="C109" s="19"/>
      <c r="D109" s="3">
        <f>VLOOKUP(B109,[10]月度汇总!$A:$AM,22,0)</f>
        <v>0</v>
      </c>
      <c r="E109" s="3">
        <f t="shared" si="13"/>
        <v>0</v>
      </c>
      <c r="F109" s="19"/>
      <c r="G109" s="3">
        <f>VLOOKUP($B109,[10]月度汇总!$A:$AM,23,0)</f>
        <v>0</v>
      </c>
      <c r="H109" s="3">
        <f t="shared" si="14"/>
        <v>0</v>
      </c>
      <c r="I109" s="19"/>
      <c r="J109" s="3">
        <f>VLOOKUP($B109,[10]月度汇总!$A:$AM,24,0)</f>
        <v>0</v>
      </c>
      <c r="K109" s="3">
        <f t="shared" si="15"/>
        <v>0</v>
      </c>
      <c r="L109" s="19"/>
      <c r="M109" s="3">
        <f>VLOOKUP($B109,[10]月度汇总!$A:$AM,25,0)</f>
        <v>0</v>
      </c>
      <c r="N109" s="3">
        <f t="shared" si="16"/>
        <v>0</v>
      </c>
      <c r="O109" s="19"/>
      <c r="P109" s="3">
        <f>VLOOKUP($B109,[10]月度汇总!$A:$AM,35,0)</f>
        <v>0</v>
      </c>
      <c r="Q109" s="3">
        <f t="shared" si="17"/>
        <v>0</v>
      </c>
      <c r="R109" s="19">
        <v>16</v>
      </c>
      <c r="S109" s="3">
        <f>VLOOKUP($B109,[10]月度汇总!$A:$AM,38,0)</f>
        <v>0</v>
      </c>
      <c r="T109" s="3">
        <f t="shared" si="18"/>
        <v>16</v>
      </c>
    </row>
    <row r="110" ht="15.75" spans="1:20">
      <c r="A110" s="3">
        <f t="shared" si="22"/>
        <v>108</v>
      </c>
      <c r="B110" s="31" t="s">
        <v>279</v>
      </c>
      <c r="C110" s="19"/>
      <c r="D110" s="3">
        <f>VLOOKUP(B110,[10]月度汇总!$A:$AM,22,0)</f>
        <v>0</v>
      </c>
      <c r="E110" s="3">
        <f t="shared" si="13"/>
        <v>0</v>
      </c>
      <c r="F110" s="19"/>
      <c r="G110" s="3">
        <f>VLOOKUP($B110,[10]月度汇总!$A:$AM,23,0)</f>
        <v>0</v>
      </c>
      <c r="H110" s="3">
        <f t="shared" si="14"/>
        <v>0</v>
      </c>
      <c r="I110" s="19"/>
      <c r="J110" s="3">
        <f>VLOOKUP($B110,[10]月度汇总!$A:$AM,24,0)</f>
        <v>0</v>
      </c>
      <c r="K110" s="3">
        <f t="shared" si="15"/>
        <v>0</v>
      </c>
      <c r="L110" s="19">
        <v>1</v>
      </c>
      <c r="M110" s="3">
        <f>VLOOKUP($B110,[10]月度汇总!$A:$AM,25,0)</f>
        <v>0</v>
      </c>
      <c r="N110" s="3">
        <f t="shared" si="16"/>
        <v>1</v>
      </c>
      <c r="O110" s="19">
        <v>16</v>
      </c>
      <c r="P110" s="3">
        <f>VLOOKUP($B110,[10]月度汇总!$A:$AM,35,0)</f>
        <v>0</v>
      </c>
      <c r="Q110" s="3">
        <f t="shared" si="17"/>
        <v>16</v>
      </c>
      <c r="R110" s="19"/>
      <c r="S110" s="3">
        <f>VLOOKUP($B110,[10]月度汇总!$A:$AM,38,0)</f>
        <v>0</v>
      </c>
      <c r="T110" s="3">
        <f t="shared" si="18"/>
        <v>0</v>
      </c>
    </row>
    <row r="111" ht="15.75" spans="1:20">
      <c r="A111" s="3">
        <f t="shared" si="22"/>
        <v>109</v>
      </c>
      <c r="B111" s="31" t="s">
        <v>282</v>
      </c>
      <c r="C111" s="19"/>
      <c r="D111" s="3">
        <f>VLOOKUP(B111,[10]月度汇总!$A:$AM,22,0)</f>
        <v>0</v>
      </c>
      <c r="E111" s="3">
        <f t="shared" si="13"/>
        <v>0</v>
      </c>
      <c r="F111" s="19"/>
      <c r="G111" s="3">
        <f>VLOOKUP($B111,[10]月度汇总!$A:$AM,23,0)</f>
        <v>0</v>
      </c>
      <c r="H111" s="3">
        <f t="shared" si="14"/>
        <v>0</v>
      </c>
      <c r="I111" s="19"/>
      <c r="J111" s="3">
        <f>VLOOKUP($B111,[10]月度汇总!$A:$AM,24,0)</f>
        <v>0</v>
      </c>
      <c r="K111" s="3">
        <f t="shared" si="15"/>
        <v>0</v>
      </c>
      <c r="L111" s="19">
        <v>8</v>
      </c>
      <c r="M111" s="3">
        <f>VLOOKUP($B111,[10]月度汇总!$A:$AM,25,0)</f>
        <v>0</v>
      </c>
      <c r="N111" s="3">
        <f t="shared" si="16"/>
        <v>8</v>
      </c>
      <c r="O111" s="19">
        <v>16</v>
      </c>
      <c r="P111" s="3">
        <f>VLOOKUP($B111,[10]月度汇总!$A:$AM,35,0)</f>
        <v>0</v>
      </c>
      <c r="Q111" s="3">
        <f t="shared" si="17"/>
        <v>16</v>
      </c>
      <c r="R111" s="19"/>
      <c r="S111" s="3">
        <f>VLOOKUP($B111,[10]月度汇总!$A:$AM,38,0)</f>
        <v>0</v>
      </c>
      <c r="T111" s="3">
        <f t="shared" si="18"/>
        <v>0</v>
      </c>
    </row>
    <row r="112" ht="15.75" spans="1:20">
      <c r="A112" s="3">
        <f t="shared" si="22"/>
        <v>110</v>
      </c>
      <c r="B112" s="31" t="s">
        <v>283</v>
      </c>
      <c r="C112" s="19"/>
      <c r="D112" s="3">
        <f>VLOOKUP(B112,[10]月度汇总!$A:$AM,22,0)</f>
        <v>0</v>
      </c>
      <c r="E112" s="3">
        <f t="shared" si="13"/>
        <v>0</v>
      </c>
      <c r="F112" s="19"/>
      <c r="G112" s="3">
        <f>VLOOKUP($B112,[10]月度汇总!$A:$AM,23,0)</f>
        <v>0</v>
      </c>
      <c r="H112" s="3">
        <f t="shared" si="14"/>
        <v>0</v>
      </c>
      <c r="I112" s="19"/>
      <c r="J112" s="3">
        <f>VLOOKUP($B112,[10]月度汇总!$A:$AM,24,0)</f>
        <v>0</v>
      </c>
      <c r="K112" s="3">
        <f t="shared" si="15"/>
        <v>0</v>
      </c>
      <c r="L112" s="19">
        <v>1</v>
      </c>
      <c r="M112" s="3">
        <f>VLOOKUP($B112,[10]月度汇总!$A:$AM,25,0)</f>
        <v>0</v>
      </c>
      <c r="N112" s="3">
        <f t="shared" si="16"/>
        <v>1</v>
      </c>
      <c r="O112" s="19">
        <v>27</v>
      </c>
      <c r="P112" s="3">
        <f>VLOOKUP($B112,[10]月度汇总!$A:$AM,35,0)</f>
        <v>0</v>
      </c>
      <c r="Q112" s="3">
        <f t="shared" si="17"/>
        <v>27</v>
      </c>
      <c r="R112" s="19"/>
      <c r="S112" s="3">
        <f>VLOOKUP($B112,[10]月度汇总!$A:$AM,38,0)</f>
        <v>0</v>
      </c>
      <c r="T112" s="3">
        <f t="shared" si="18"/>
        <v>0</v>
      </c>
    </row>
    <row r="113" ht="15.75" spans="1:20">
      <c r="A113" s="3">
        <f t="shared" si="22"/>
        <v>111</v>
      </c>
      <c r="B113" s="31" t="s">
        <v>285</v>
      </c>
      <c r="C113" s="19"/>
      <c r="D113" s="3">
        <f>VLOOKUP(B113,[10]月度汇总!$A:$AM,22,0)</f>
        <v>0</v>
      </c>
      <c r="E113" s="3">
        <f t="shared" si="13"/>
        <v>0</v>
      </c>
      <c r="F113" s="19"/>
      <c r="G113" s="3">
        <f>VLOOKUP($B113,[10]月度汇总!$A:$AM,23,0)</f>
        <v>0</v>
      </c>
      <c r="H113" s="3">
        <f t="shared" si="14"/>
        <v>0</v>
      </c>
      <c r="I113" s="19"/>
      <c r="J113" s="3">
        <f>VLOOKUP($B113,[10]月度汇总!$A:$AM,24,0)</f>
        <v>0</v>
      </c>
      <c r="K113" s="3">
        <f t="shared" si="15"/>
        <v>0</v>
      </c>
      <c r="L113" s="19"/>
      <c r="M113" s="3">
        <f>VLOOKUP($B113,[10]月度汇总!$A:$AM,25,0)</f>
        <v>0</v>
      </c>
      <c r="N113" s="3">
        <f t="shared" si="16"/>
        <v>0</v>
      </c>
      <c r="O113" s="19"/>
      <c r="P113" s="3">
        <f>VLOOKUP($B113,[10]月度汇总!$A:$AM,35,0)</f>
        <v>0</v>
      </c>
      <c r="Q113" s="3">
        <f t="shared" si="17"/>
        <v>0</v>
      </c>
      <c r="R113" s="19"/>
      <c r="S113" s="3">
        <f>VLOOKUP($B113,[10]月度汇总!$A:$AM,38,0)</f>
        <v>0</v>
      </c>
      <c r="T113" s="3">
        <f t="shared" si="18"/>
        <v>0</v>
      </c>
    </row>
    <row r="114" ht="15.75" spans="1:20">
      <c r="A114" s="3">
        <f t="shared" ref="A114:A123" si="23">ROW()-2</f>
        <v>112</v>
      </c>
      <c r="B114" s="31" t="s">
        <v>288</v>
      </c>
      <c r="C114" s="19"/>
      <c r="D114" s="3" t="str">
        <f>VLOOKUP(B114,[10]月度汇总!$A:$AM,22,0)</f>
        <v>5</v>
      </c>
      <c r="E114" s="3">
        <f t="shared" si="13"/>
        <v>-5</v>
      </c>
      <c r="F114" s="19"/>
      <c r="G114" s="3">
        <f>VLOOKUP($B114,[10]月度汇总!$A:$AM,23,0)</f>
        <v>0</v>
      </c>
      <c r="H114" s="3">
        <f t="shared" si="14"/>
        <v>0</v>
      </c>
      <c r="I114" s="19"/>
      <c r="J114" s="3">
        <f>VLOOKUP($B114,[10]月度汇总!$A:$AM,24,0)</f>
        <v>0</v>
      </c>
      <c r="K114" s="3">
        <f t="shared" si="15"/>
        <v>0</v>
      </c>
      <c r="L114" s="19"/>
      <c r="M114" s="3">
        <f>VLOOKUP($B114,[10]月度汇总!$A:$AM,25,0)</f>
        <v>0</v>
      </c>
      <c r="N114" s="3">
        <f t="shared" si="16"/>
        <v>0</v>
      </c>
      <c r="O114" s="19"/>
      <c r="P114" s="3">
        <f>VLOOKUP($B114,[10]月度汇总!$A:$AM,35,0)</f>
        <v>0</v>
      </c>
      <c r="Q114" s="3">
        <f t="shared" si="17"/>
        <v>0</v>
      </c>
      <c r="R114" s="19"/>
      <c r="S114" s="3">
        <f>VLOOKUP($B114,[10]月度汇总!$A:$AM,38,0)</f>
        <v>0</v>
      </c>
      <c r="T114" s="3">
        <f t="shared" si="18"/>
        <v>0</v>
      </c>
    </row>
    <row r="115" ht="15.75" spans="1:20">
      <c r="A115" s="3">
        <f t="shared" si="23"/>
        <v>113</v>
      </c>
      <c r="B115" s="31" t="s">
        <v>292</v>
      </c>
      <c r="C115" s="19">
        <v>0.5</v>
      </c>
      <c r="D115" s="3">
        <f>VLOOKUP(B115,[10]月度汇总!$A:$AM,22,0)</f>
        <v>0</v>
      </c>
      <c r="E115" s="3">
        <f t="shared" si="13"/>
        <v>0.5</v>
      </c>
      <c r="F115" s="19"/>
      <c r="G115" s="3" t="str">
        <f>VLOOKUP($B115,[10]月度汇总!$A:$AM,23,0)</f>
        <v>0.5</v>
      </c>
      <c r="H115" s="3">
        <f t="shared" si="14"/>
        <v>-0.5</v>
      </c>
      <c r="I115" s="19"/>
      <c r="J115" s="3">
        <f>VLOOKUP($B115,[10]月度汇总!$A:$AM,24,0)</f>
        <v>0</v>
      </c>
      <c r="K115" s="3">
        <f t="shared" si="15"/>
        <v>0</v>
      </c>
      <c r="L115" s="19"/>
      <c r="M115" s="3">
        <f>VLOOKUP($B115,[10]月度汇总!$A:$AM,25,0)</f>
        <v>0</v>
      </c>
      <c r="N115" s="3">
        <f t="shared" si="16"/>
        <v>0</v>
      </c>
      <c r="O115" s="19"/>
      <c r="P115" s="3">
        <f>VLOOKUP($B115,[10]月度汇总!$A:$AM,35,0)</f>
        <v>0</v>
      </c>
      <c r="Q115" s="3">
        <f t="shared" si="17"/>
        <v>0</v>
      </c>
      <c r="R115" s="19"/>
      <c r="S115" s="3">
        <f>VLOOKUP($B115,[10]月度汇总!$A:$AM,38,0)</f>
        <v>0</v>
      </c>
      <c r="T115" s="3">
        <f t="shared" si="18"/>
        <v>0</v>
      </c>
    </row>
    <row r="116" ht="15.75" spans="1:20">
      <c r="A116" s="3">
        <f t="shared" si="23"/>
        <v>114</v>
      </c>
      <c r="B116" s="31" t="s">
        <v>295</v>
      </c>
      <c r="C116" s="19"/>
      <c r="D116" s="3">
        <f>VLOOKUP(B116,[10]月度汇总!$A:$AM,22,0)</f>
        <v>0</v>
      </c>
      <c r="E116" s="3">
        <f t="shared" si="13"/>
        <v>0</v>
      </c>
      <c r="F116" s="19">
        <v>6</v>
      </c>
      <c r="G116" s="3">
        <f>VLOOKUP($B116,[10]月度汇总!$A:$AM,23,0)</f>
        <v>0</v>
      </c>
      <c r="H116" s="3">
        <f t="shared" si="14"/>
        <v>6</v>
      </c>
      <c r="I116" s="19"/>
      <c r="J116" s="3" t="str">
        <f>VLOOKUP($B116,[10]月度汇总!$A:$AM,24,0)</f>
        <v>6</v>
      </c>
      <c r="K116" s="3">
        <f t="shared" si="15"/>
        <v>-6</v>
      </c>
      <c r="L116" s="19"/>
      <c r="M116" s="3">
        <f>VLOOKUP($B116,[10]月度汇总!$A:$AM,25,0)</f>
        <v>0</v>
      </c>
      <c r="N116" s="3">
        <f t="shared" si="16"/>
        <v>0</v>
      </c>
      <c r="O116" s="19"/>
      <c r="P116" s="3">
        <f>VLOOKUP($B116,[10]月度汇总!$A:$AM,35,0)</f>
        <v>0</v>
      </c>
      <c r="Q116" s="3">
        <f t="shared" si="17"/>
        <v>0</v>
      </c>
      <c r="R116" s="19">
        <v>8</v>
      </c>
      <c r="S116" s="3">
        <f>VLOOKUP($B116,[10]月度汇总!$A:$AM,38,0)</f>
        <v>0</v>
      </c>
      <c r="T116" s="3">
        <f t="shared" si="18"/>
        <v>8</v>
      </c>
    </row>
    <row r="117" ht="15.75" spans="1:20">
      <c r="A117" s="3">
        <f t="shared" si="23"/>
        <v>115</v>
      </c>
      <c r="B117" s="31" t="s">
        <v>297</v>
      </c>
      <c r="C117" s="19">
        <v>0.5</v>
      </c>
      <c r="D117" s="3">
        <f>VLOOKUP(B117,[10]月度汇总!$A:$AM,22,0)</f>
        <v>0</v>
      </c>
      <c r="E117" s="3">
        <f t="shared" si="13"/>
        <v>0.5</v>
      </c>
      <c r="F117" s="19"/>
      <c r="G117" s="3" t="str">
        <f>VLOOKUP($B117,[10]月度汇总!$A:$AM,23,0)</f>
        <v>0.5</v>
      </c>
      <c r="H117" s="3">
        <f t="shared" si="14"/>
        <v>-0.5</v>
      </c>
      <c r="I117" s="19"/>
      <c r="J117" s="3">
        <f>VLOOKUP($B117,[10]月度汇总!$A:$AM,24,0)</f>
        <v>0</v>
      </c>
      <c r="K117" s="3">
        <f t="shared" si="15"/>
        <v>0</v>
      </c>
      <c r="L117" s="19"/>
      <c r="M117" s="3">
        <f>VLOOKUP($B117,[10]月度汇总!$A:$AM,25,0)</f>
        <v>0</v>
      </c>
      <c r="N117" s="3">
        <f t="shared" si="16"/>
        <v>0</v>
      </c>
      <c r="O117" s="19"/>
      <c r="P117" s="3">
        <f>VLOOKUP($B117,[10]月度汇总!$A:$AM,35,0)</f>
        <v>0</v>
      </c>
      <c r="Q117" s="3">
        <f t="shared" si="17"/>
        <v>0</v>
      </c>
      <c r="R117" s="19">
        <v>4</v>
      </c>
      <c r="S117" s="3">
        <f>VLOOKUP($B117,[10]月度汇总!$A:$AM,38,0)</f>
        <v>0</v>
      </c>
      <c r="T117" s="3">
        <f t="shared" si="18"/>
        <v>4</v>
      </c>
    </row>
    <row r="118" ht="15.75" spans="1:20">
      <c r="A118" s="3">
        <f t="shared" si="23"/>
        <v>116</v>
      </c>
      <c r="B118" s="31" t="s">
        <v>299</v>
      </c>
      <c r="C118" s="19">
        <v>1</v>
      </c>
      <c r="D118" s="3">
        <f>VLOOKUP(B118,[10]月度汇总!$A:$AM,22,0)</f>
        <v>0</v>
      </c>
      <c r="E118" s="3">
        <f t="shared" si="13"/>
        <v>1</v>
      </c>
      <c r="F118" s="19"/>
      <c r="G118" s="3" t="str">
        <f>VLOOKUP($B118,[10]月度汇总!$A:$AM,23,0)</f>
        <v>1</v>
      </c>
      <c r="H118" s="3">
        <f t="shared" si="14"/>
        <v>-1</v>
      </c>
      <c r="I118" s="19"/>
      <c r="J118" s="3">
        <f>VLOOKUP($B118,[10]月度汇总!$A:$AM,24,0)</f>
        <v>0</v>
      </c>
      <c r="K118" s="3">
        <f t="shared" si="15"/>
        <v>0</v>
      </c>
      <c r="L118" s="19"/>
      <c r="M118" s="3">
        <f>VLOOKUP($B118,[10]月度汇总!$A:$AM,25,0)</f>
        <v>0</v>
      </c>
      <c r="N118" s="3">
        <f t="shared" si="16"/>
        <v>0</v>
      </c>
      <c r="O118" s="19"/>
      <c r="P118" s="3">
        <f>VLOOKUP($B118,[10]月度汇总!$A:$AM,35,0)</f>
        <v>0</v>
      </c>
      <c r="Q118" s="3">
        <f t="shared" si="17"/>
        <v>0</v>
      </c>
      <c r="R118" s="19"/>
      <c r="S118" s="3">
        <f>VLOOKUP($B118,[10]月度汇总!$A:$AM,38,0)</f>
        <v>0</v>
      </c>
      <c r="T118" s="3">
        <f t="shared" si="18"/>
        <v>0</v>
      </c>
    </row>
    <row r="119" ht="15.75" spans="1:20">
      <c r="A119" s="3">
        <f t="shared" si="23"/>
        <v>117</v>
      </c>
      <c r="B119" s="31" t="s">
        <v>302</v>
      </c>
      <c r="C119" s="19"/>
      <c r="D119" s="3">
        <f>VLOOKUP(B119,[10]月度汇总!$A:$AM,22,0)</f>
        <v>0</v>
      </c>
      <c r="E119" s="3">
        <f t="shared" si="13"/>
        <v>0</v>
      </c>
      <c r="F119" s="19"/>
      <c r="G119" s="3">
        <f>VLOOKUP($B119,[10]月度汇总!$A:$AM,23,0)</f>
        <v>0</v>
      </c>
      <c r="H119" s="3">
        <f t="shared" si="14"/>
        <v>0</v>
      </c>
      <c r="I119" s="19"/>
      <c r="J119" s="3">
        <f>VLOOKUP($B119,[10]月度汇总!$A:$AM,24,0)</f>
        <v>0</v>
      </c>
      <c r="K119" s="3">
        <f t="shared" si="15"/>
        <v>0</v>
      </c>
      <c r="L119" s="19"/>
      <c r="M119" s="3">
        <f>VLOOKUP($B119,[10]月度汇总!$A:$AM,25,0)</f>
        <v>0</v>
      </c>
      <c r="N119" s="3">
        <f t="shared" si="16"/>
        <v>0</v>
      </c>
      <c r="O119" s="19"/>
      <c r="P119" s="3">
        <f>VLOOKUP($B119,[10]月度汇总!$A:$AM,35,0)</f>
        <v>0</v>
      </c>
      <c r="Q119" s="3">
        <f t="shared" si="17"/>
        <v>0</v>
      </c>
      <c r="R119" s="19"/>
      <c r="S119" s="3">
        <f>VLOOKUP($B119,[10]月度汇总!$A:$AM,38,0)</f>
        <v>0</v>
      </c>
      <c r="T119" s="3">
        <f t="shared" si="18"/>
        <v>0</v>
      </c>
    </row>
    <row r="120" ht="15.75" spans="1:20">
      <c r="A120" s="3">
        <f t="shared" si="23"/>
        <v>118</v>
      </c>
      <c r="B120" s="31" t="s">
        <v>303</v>
      </c>
      <c r="C120" s="19">
        <v>0.5</v>
      </c>
      <c r="D120" s="3">
        <f>VLOOKUP(B120,[10]月度汇总!$A:$AM,22,0)</f>
        <v>0</v>
      </c>
      <c r="E120" s="3">
        <f t="shared" si="13"/>
        <v>0.5</v>
      </c>
      <c r="F120" s="19"/>
      <c r="G120" s="3" t="str">
        <f>VLOOKUP($B120,[10]月度汇总!$A:$AM,23,0)</f>
        <v>0.5</v>
      </c>
      <c r="H120" s="3">
        <f t="shared" si="14"/>
        <v>-0.5</v>
      </c>
      <c r="I120" s="19"/>
      <c r="J120" s="3">
        <f>VLOOKUP($B120,[10]月度汇总!$A:$AM,24,0)</f>
        <v>0</v>
      </c>
      <c r="K120" s="3">
        <f t="shared" si="15"/>
        <v>0</v>
      </c>
      <c r="L120" s="19"/>
      <c r="M120" s="3">
        <f>VLOOKUP($B120,[10]月度汇总!$A:$AM,25,0)</f>
        <v>0</v>
      </c>
      <c r="N120" s="3">
        <f t="shared" si="16"/>
        <v>0</v>
      </c>
      <c r="O120" s="19"/>
      <c r="P120" s="3">
        <f>VLOOKUP($B120,[10]月度汇总!$A:$AM,35,0)</f>
        <v>0</v>
      </c>
      <c r="Q120" s="3">
        <f t="shared" si="17"/>
        <v>0</v>
      </c>
      <c r="R120" s="19"/>
      <c r="S120" s="3">
        <f>VLOOKUP($B120,[10]月度汇总!$A:$AM,38,0)</f>
        <v>0</v>
      </c>
      <c r="T120" s="3">
        <f t="shared" si="18"/>
        <v>0</v>
      </c>
    </row>
    <row r="121" ht="15.75" spans="1:20">
      <c r="A121" s="3">
        <f t="shared" si="23"/>
        <v>119</v>
      </c>
      <c r="B121" s="31" t="s">
        <v>304</v>
      </c>
      <c r="C121" s="19"/>
      <c r="D121" s="3">
        <f>VLOOKUP(B121,[10]月度汇总!$A:$AM,22,0)</f>
        <v>0</v>
      </c>
      <c r="E121" s="3">
        <f t="shared" si="13"/>
        <v>0</v>
      </c>
      <c r="F121" s="19">
        <v>18</v>
      </c>
      <c r="G121" s="3">
        <f>VLOOKUP($B121,[10]月度汇总!$A:$AM,23,0)</f>
        <v>0</v>
      </c>
      <c r="H121" s="3">
        <f t="shared" si="14"/>
        <v>18</v>
      </c>
      <c r="I121" s="19"/>
      <c r="J121" s="3" t="str">
        <f>VLOOKUP($B121,[10]月度汇总!$A:$AM,24,0)</f>
        <v>18</v>
      </c>
      <c r="K121" s="3">
        <f t="shared" si="15"/>
        <v>-18</v>
      </c>
      <c r="L121" s="19"/>
      <c r="M121" s="3">
        <f>VLOOKUP($B121,[10]月度汇总!$A:$AM,25,0)</f>
        <v>0</v>
      </c>
      <c r="N121" s="3">
        <f t="shared" si="16"/>
        <v>0</v>
      </c>
      <c r="O121" s="19"/>
      <c r="P121" s="3">
        <f>VLOOKUP($B121,[10]月度汇总!$A:$AM,35,0)</f>
        <v>0</v>
      </c>
      <c r="Q121" s="3">
        <f t="shared" si="17"/>
        <v>0</v>
      </c>
      <c r="R121" s="19"/>
      <c r="S121" s="3">
        <f>VLOOKUP($B121,[10]月度汇总!$A:$AM,38,0)</f>
        <v>0</v>
      </c>
      <c r="T121" s="3">
        <f t="shared" si="18"/>
        <v>0</v>
      </c>
    </row>
    <row r="122" ht="15.75" spans="1:20">
      <c r="A122" s="3">
        <f t="shared" si="23"/>
        <v>120</v>
      </c>
      <c r="B122" s="31" t="s">
        <v>306</v>
      </c>
      <c r="C122" s="19"/>
      <c r="D122" s="3" t="str">
        <f>VLOOKUP(B122,[10]月度汇总!$A:$AM,22,0)</f>
        <v>32</v>
      </c>
      <c r="E122" s="3">
        <f t="shared" si="13"/>
        <v>-32</v>
      </c>
      <c r="F122" s="19"/>
      <c r="G122" s="3">
        <f>VLOOKUP($B122,[10]月度汇总!$A:$AM,23,0)</f>
        <v>0</v>
      </c>
      <c r="H122" s="3">
        <f t="shared" si="14"/>
        <v>0</v>
      </c>
      <c r="I122" s="19"/>
      <c r="J122" s="3">
        <f>VLOOKUP($B122,[10]月度汇总!$A:$AM,24,0)</f>
        <v>0</v>
      </c>
      <c r="K122" s="3">
        <f t="shared" si="15"/>
        <v>0</v>
      </c>
      <c r="L122" s="19">
        <v>8</v>
      </c>
      <c r="M122" s="3">
        <f>VLOOKUP($B122,[10]月度汇总!$A:$AM,25,0)</f>
        <v>0</v>
      </c>
      <c r="N122" s="3">
        <f t="shared" si="16"/>
        <v>8</v>
      </c>
      <c r="O122" s="19"/>
      <c r="P122" s="3">
        <f>VLOOKUP($B122,[10]月度汇总!$A:$AM,35,0)</f>
        <v>0</v>
      </c>
      <c r="Q122" s="3">
        <f t="shared" si="17"/>
        <v>0</v>
      </c>
      <c r="R122" s="19">
        <v>16</v>
      </c>
      <c r="S122" s="3">
        <f>VLOOKUP($B122,[10]月度汇总!$A:$AM,38,0)</f>
        <v>0</v>
      </c>
      <c r="T122" s="3">
        <f t="shared" si="18"/>
        <v>16</v>
      </c>
    </row>
    <row r="123" ht="15.75" spans="1:20">
      <c r="A123" s="3">
        <f t="shared" si="23"/>
        <v>121</v>
      </c>
      <c r="B123" s="31" t="s">
        <v>308</v>
      </c>
      <c r="C123" s="19"/>
      <c r="D123" s="3" t="str">
        <f>VLOOKUP(B123,[10]月度汇总!$A:$AM,22,0)</f>
        <v>8</v>
      </c>
      <c r="E123" s="3">
        <f t="shared" si="13"/>
        <v>-8</v>
      </c>
      <c r="F123" s="19"/>
      <c r="G123" s="3">
        <f>VLOOKUP($B123,[10]月度汇总!$A:$AM,23,0)</f>
        <v>0</v>
      </c>
      <c r="H123" s="3">
        <f t="shared" si="14"/>
        <v>0</v>
      </c>
      <c r="I123" s="19"/>
      <c r="J123" s="3">
        <f>VLOOKUP($B123,[10]月度汇总!$A:$AM,24,0)</f>
        <v>0</v>
      </c>
      <c r="K123" s="3">
        <f t="shared" si="15"/>
        <v>0</v>
      </c>
      <c r="L123" s="19"/>
      <c r="M123" s="3">
        <f>VLOOKUP($B123,[10]月度汇总!$A:$AM,25,0)</f>
        <v>0</v>
      </c>
      <c r="N123" s="3">
        <f t="shared" si="16"/>
        <v>0</v>
      </c>
      <c r="O123" s="19"/>
      <c r="P123" s="3">
        <f>VLOOKUP($B123,[10]月度汇总!$A:$AM,35,0)</f>
        <v>0</v>
      </c>
      <c r="Q123" s="3">
        <f t="shared" si="17"/>
        <v>0</v>
      </c>
      <c r="R123" s="19"/>
      <c r="S123" s="3">
        <f>VLOOKUP($B123,[10]月度汇总!$A:$AM,38,0)</f>
        <v>0</v>
      </c>
      <c r="T123" s="3">
        <f t="shared" si="18"/>
        <v>0</v>
      </c>
    </row>
    <row r="124" ht="15.75" spans="1:20">
      <c r="A124" s="3">
        <f t="shared" ref="A124:A133" si="24">ROW()-2</f>
        <v>122</v>
      </c>
      <c r="B124" s="31" t="s">
        <v>310</v>
      </c>
      <c r="C124" s="19"/>
      <c r="D124" s="3">
        <f>VLOOKUP(B124,[10]月度汇总!$A:$AM,22,0)</f>
        <v>0</v>
      </c>
      <c r="E124" s="3">
        <f t="shared" si="13"/>
        <v>0</v>
      </c>
      <c r="F124" s="19"/>
      <c r="G124" s="3">
        <f>VLOOKUP($B124,[10]月度汇总!$A:$AM,23,0)</f>
        <v>0</v>
      </c>
      <c r="H124" s="3">
        <f t="shared" si="14"/>
        <v>0</v>
      </c>
      <c r="I124" s="19"/>
      <c r="J124" s="3">
        <f>VLOOKUP($B124,[10]月度汇总!$A:$AM,24,0)</f>
        <v>0</v>
      </c>
      <c r="K124" s="3">
        <f t="shared" si="15"/>
        <v>0</v>
      </c>
      <c r="L124" s="19"/>
      <c r="M124" s="3">
        <f>VLOOKUP($B124,[10]月度汇总!$A:$AM,25,0)</f>
        <v>0</v>
      </c>
      <c r="N124" s="3">
        <f t="shared" si="16"/>
        <v>0</v>
      </c>
      <c r="O124" s="19"/>
      <c r="P124" s="3">
        <f>VLOOKUP($B124,[10]月度汇总!$A:$AM,35,0)</f>
        <v>0</v>
      </c>
      <c r="Q124" s="3">
        <f t="shared" si="17"/>
        <v>0</v>
      </c>
      <c r="R124" s="19"/>
      <c r="S124" s="3">
        <f>VLOOKUP($B124,[10]月度汇总!$A:$AM,38,0)</f>
        <v>0</v>
      </c>
      <c r="T124" s="3">
        <f t="shared" si="18"/>
        <v>0</v>
      </c>
    </row>
    <row r="125" ht="15.75" spans="1:20">
      <c r="A125" s="3">
        <f t="shared" si="24"/>
        <v>123</v>
      </c>
      <c r="B125" s="31" t="s">
        <v>311</v>
      </c>
      <c r="C125" s="19"/>
      <c r="D125" s="3">
        <f>VLOOKUP(B125,[10]月度汇总!$A:$AM,22,0)</f>
        <v>0</v>
      </c>
      <c r="E125" s="3">
        <f t="shared" si="13"/>
        <v>0</v>
      </c>
      <c r="F125" s="19">
        <v>8</v>
      </c>
      <c r="G125" s="3">
        <f>VLOOKUP($B125,[10]月度汇总!$A:$AM,23,0)</f>
        <v>0</v>
      </c>
      <c r="H125" s="3">
        <f t="shared" si="14"/>
        <v>8</v>
      </c>
      <c r="I125" s="19"/>
      <c r="J125" s="3" t="str">
        <f>VLOOKUP($B125,[10]月度汇总!$A:$AM,24,0)</f>
        <v>8</v>
      </c>
      <c r="K125" s="3">
        <f t="shared" si="15"/>
        <v>-8</v>
      </c>
      <c r="L125" s="19"/>
      <c r="M125" s="3">
        <f>VLOOKUP($B125,[10]月度汇总!$A:$AM,25,0)</f>
        <v>0</v>
      </c>
      <c r="N125" s="3">
        <f t="shared" si="16"/>
        <v>0</v>
      </c>
      <c r="O125" s="19"/>
      <c r="P125" s="3">
        <f>VLOOKUP($B125,[10]月度汇总!$A:$AM,35,0)</f>
        <v>0</v>
      </c>
      <c r="Q125" s="3">
        <f t="shared" si="17"/>
        <v>0</v>
      </c>
      <c r="R125" s="19"/>
      <c r="S125" s="3">
        <f>VLOOKUP($B125,[10]月度汇总!$A:$AM,38,0)</f>
        <v>0</v>
      </c>
      <c r="T125" s="3">
        <f t="shared" si="18"/>
        <v>0</v>
      </c>
    </row>
    <row r="126" ht="15.75" spans="1:20">
      <c r="A126" s="3">
        <f t="shared" si="24"/>
        <v>124</v>
      </c>
      <c r="B126" s="31" t="s">
        <v>313</v>
      </c>
      <c r="C126" s="19"/>
      <c r="D126" s="3">
        <f>VLOOKUP(B126,[10]月度汇总!$A:$AM,22,0)</f>
        <v>0</v>
      </c>
      <c r="E126" s="3">
        <f t="shared" si="13"/>
        <v>0</v>
      </c>
      <c r="F126" s="19"/>
      <c r="G126" s="3">
        <f>VLOOKUP($B126,[10]月度汇总!$A:$AM,23,0)</f>
        <v>0</v>
      </c>
      <c r="H126" s="3">
        <f t="shared" si="14"/>
        <v>0</v>
      </c>
      <c r="I126" s="19"/>
      <c r="J126" s="3">
        <f>VLOOKUP($B126,[10]月度汇总!$A:$AM,24,0)</f>
        <v>0</v>
      </c>
      <c r="K126" s="3">
        <f t="shared" si="15"/>
        <v>0</v>
      </c>
      <c r="L126" s="19"/>
      <c r="M126" s="3">
        <f>VLOOKUP($B126,[10]月度汇总!$A:$AM,25,0)</f>
        <v>0</v>
      </c>
      <c r="N126" s="3">
        <f t="shared" si="16"/>
        <v>0</v>
      </c>
      <c r="O126" s="19"/>
      <c r="P126" s="3">
        <f>VLOOKUP($B126,[10]月度汇总!$A:$AM,35,0)</f>
        <v>0</v>
      </c>
      <c r="Q126" s="3">
        <f t="shared" si="17"/>
        <v>0</v>
      </c>
      <c r="R126" s="19"/>
      <c r="S126" s="3">
        <f>VLOOKUP($B126,[10]月度汇总!$A:$AM,38,0)</f>
        <v>0</v>
      </c>
      <c r="T126" s="3">
        <f t="shared" si="18"/>
        <v>0</v>
      </c>
    </row>
    <row r="127" ht="15.75" spans="1:20">
      <c r="A127" s="3">
        <f t="shared" si="24"/>
        <v>125</v>
      </c>
      <c r="B127" s="31" t="s">
        <v>316</v>
      </c>
      <c r="C127" s="19"/>
      <c r="D127" s="3" t="str">
        <f>VLOOKUP(B127,[10]月度汇总!$A:$AM,22,0)</f>
        <v>1.52</v>
      </c>
      <c r="E127" s="3">
        <f t="shared" si="13"/>
        <v>-1.52</v>
      </c>
      <c r="F127" s="19"/>
      <c r="G127" s="3">
        <f>VLOOKUP($B127,[10]月度汇总!$A:$AM,23,0)</f>
        <v>0</v>
      </c>
      <c r="H127" s="3">
        <f t="shared" si="14"/>
        <v>0</v>
      </c>
      <c r="I127" s="19"/>
      <c r="J127" s="3">
        <f>VLOOKUP($B127,[10]月度汇总!$A:$AM,24,0)</f>
        <v>0</v>
      </c>
      <c r="K127" s="3">
        <f t="shared" si="15"/>
        <v>0</v>
      </c>
      <c r="L127" s="19"/>
      <c r="M127" s="3">
        <f>VLOOKUP($B127,[10]月度汇总!$A:$AM,25,0)</f>
        <v>0</v>
      </c>
      <c r="N127" s="3">
        <f t="shared" si="16"/>
        <v>0</v>
      </c>
      <c r="O127" s="19"/>
      <c r="P127" s="3">
        <f>VLOOKUP($B127,[10]月度汇总!$A:$AM,35,0)</f>
        <v>0</v>
      </c>
      <c r="Q127" s="3">
        <f t="shared" si="17"/>
        <v>0</v>
      </c>
      <c r="R127" s="19"/>
      <c r="S127" s="3">
        <f>VLOOKUP($B127,[10]月度汇总!$A:$AM,38,0)</f>
        <v>0</v>
      </c>
      <c r="T127" s="3">
        <f t="shared" si="18"/>
        <v>0</v>
      </c>
    </row>
    <row r="128" ht="15.75" spans="1:20">
      <c r="A128" s="3">
        <f t="shared" si="24"/>
        <v>126</v>
      </c>
      <c r="B128" s="31" t="s">
        <v>318</v>
      </c>
      <c r="C128" s="19"/>
      <c r="D128" s="3">
        <f>VLOOKUP(B128,[10]月度汇总!$A:$AM,22,0)</f>
        <v>0</v>
      </c>
      <c r="E128" s="3">
        <f t="shared" si="13"/>
        <v>0</v>
      </c>
      <c r="F128" s="19"/>
      <c r="G128" s="3">
        <f>VLOOKUP($B128,[10]月度汇总!$A:$AM,23,0)</f>
        <v>0</v>
      </c>
      <c r="H128" s="3">
        <f t="shared" si="14"/>
        <v>0</v>
      </c>
      <c r="I128" s="19"/>
      <c r="J128" s="3">
        <f>VLOOKUP($B128,[10]月度汇总!$A:$AM,24,0)</f>
        <v>0</v>
      </c>
      <c r="K128" s="3">
        <f t="shared" si="15"/>
        <v>0</v>
      </c>
      <c r="L128" s="19"/>
      <c r="M128" s="3">
        <f>VLOOKUP($B128,[10]月度汇总!$A:$AM,25,0)</f>
        <v>0</v>
      </c>
      <c r="N128" s="3">
        <f t="shared" si="16"/>
        <v>0</v>
      </c>
      <c r="O128" s="19"/>
      <c r="P128" s="3">
        <f>VLOOKUP($B128,[10]月度汇总!$A:$AM,35,0)</f>
        <v>0</v>
      </c>
      <c r="Q128" s="3">
        <f t="shared" si="17"/>
        <v>0</v>
      </c>
      <c r="R128" s="19"/>
      <c r="S128" s="3">
        <f>VLOOKUP($B128,[10]月度汇总!$A:$AM,38,0)</f>
        <v>0</v>
      </c>
      <c r="T128" s="3">
        <f t="shared" si="18"/>
        <v>0</v>
      </c>
    </row>
    <row r="129" ht="15.75" spans="1:20">
      <c r="A129" s="3">
        <f t="shared" si="24"/>
        <v>127</v>
      </c>
      <c r="B129" s="31" t="s">
        <v>320</v>
      </c>
      <c r="C129" s="19"/>
      <c r="D129" s="3">
        <f>VLOOKUP(B129,[10]月度汇总!$A:$AM,22,0)</f>
        <v>0</v>
      </c>
      <c r="E129" s="3">
        <f t="shared" si="13"/>
        <v>0</v>
      </c>
      <c r="F129" s="19"/>
      <c r="G129" s="3">
        <f>VLOOKUP($B129,[10]月度汇总!$A:$AM,23,0)</f>
        <v>0</v>
      </c>
      <c r="H129" s="3">
        <f t="shared" si="14"/>
        <v>0</v>
      </c>
      <c r="I129" s="19"/>
      <c r="J129" s="3">
        <f>VLOOKUP($B129,[10]月度汇总!$A:$AM,24,0)</f>
        <v>0</v>
      </c>
      <c r="K129" s="3">
        <f t="shared" si="15"/>
        <v>0</v>
      </c>
      <c r="L129" s="19">
        <v>8</v>
      </c>
      <c r="M129" s="3">
        <f>VLOOKUP($B129,[10]月度汇总!$A:$AM,25,0)</f>
        <v>0</v>
      </c>
      <c r="N129" s="3">
        <f t="shared" si="16"/>
        <v>8</v>
      </c>
      <c r="O129" s="19"/>
      <c r="P129" s="3">
        <f>VLOOKUP($B129,[10]月度汇总!$A:$AM,35,0)</f>
        <v>0</v>
      </c>
      <c r="Q129" s="3">
        <f t="shared" si="17"/>
        <v>0</v>
      </c>
      <c r="R129" s="19">
        <v>8</v>
      </c>
      <c r="S129" s="3">
        <f>VLOOKUP($B129,[10]月度汇总!$A:$AM,38,0)</f>
        <v>0</v>
      </c>
      <c r="T129" s="3">
        <f t="shared" si="18"/>
        <v>8</v>
      </c>
    </row>
    <row r="130" ht="15.75" spans="1:20">
      <c r="A130" s="3">
        <f t="shared" si="24"/>
        <v>128</v>
      </c>
      <c r="B130" s="31" t="s">
        <v>321</v>
      </c>
      <c r="C130" s="19"/>
      <c r="D130" s="3">
        <f>VLOOKUP(B130,[10]月度汇总!$A:$AM,22,0)</f>
        <v>0</v>
      </c>
      <c r="E130" s="3">
        <f t="shared" si="13"/>
        <v>0</v>
      </c>
      <c r="F130" s="19"/>
      <c r="G130" s="3">
        <f>VLOOKUP($B130,[10]月度汇总!$A:$AM,23,0)</f>
        <v>0</v>
      </c>
      <c r="H130" s="3">
        <f t="shared" si="14"/>
        <v>0</v>
      </c>
      <c r="I130" s="19"/>
      <c r="J130" s="3">
        <f>VLOOKUP($B130,[10]月度汇总!$A:$AM,24,0)</f>
        <v>0</v>
      </c>
      <c r="K130" s="3">
        <f t="shared" si="15"/>
        <v>0</v>
      </c>
      <c r="L130" s="19"/>
      <c r="M130" s="3">
        <f>VLOOKUP($B130,[10]月度汇总!$A:$AM,25,0)</f>
        <v>0</v>
      </c>
      <c r="N130" s="3">
        <f t="shared" si="16"/>
        <v>0</v>
      </c>
      <c r="O130" s="19"/>
      <c r="P130" s="3">
        <f>VLOOKUP($B130,[10]月度汇总!$A:$AM,35,0)</f>
        <v>0</v>
      </c>
      <c r="Q130" s="3">
        <f t="shared" si="17"/>
        <v>0</v>
      </c>
      <c r="R130" s="19"/>
      <c r="S130" s="3">
        <f>VLOOKUP($B130,[10]月度汇总!$A:$AM,38,0)</f>
        <v>0</v>
      </c>
      <c r="T130" s="3">
        <f t="shared" si="18"/>
        <v>0</v>
      </c>
    </row>
    <row r="131" ht="15.75" spans="1:20">
      <c r="A131" s="3">
        <f t="shared" si="24"/>
        <v>129</v>
      </c>
      <c r="B131" s="31" t="s">
        <v>323</v>
      </c>
      <c r="C131" s="19">
        <v>0.5</v>
      </c>
      <c r="D131" s="3">
        <f>VLOOKUP(B131,[10]月度汇总!$A:$AM,22,0)</f>
        <v>0</v>
      </c>
      <c r="E131" s="3">
        <f t="shared" si="13"/>
        <v>0.5</v>
      </c>
      <c r="F131" s="19"/>
      <c r="G131" s="3" t="str">
        <f>VLOOKUP($B131,[10]月度汇总!$A:$AM,23,0)</f>
        <v>0.5</v>
      </c>
      <c r="H131" s="3">
        <f t="shared" si="14"/>
        <v>-0.5</v>
      </c>
      <c r="I131" s="19"/>
      <c r="J131" s="3">
        <f>VLOOKUP($B131,[10]月度汇总!$A:$AM,24,0)</f>
        <v>0</v>
      </c>
      <c r="K131" s="3">
        <f t="shared" si="15"/>
        <v>0</v>
      </c>
      <c r="L131" s="19"/>
      <c r="M131" s="3">
        <f>VLOOKUP($B131,[10]月度汇总!$A:$AM,25,0)</f>
        <v>0</v>
      </c>
      <c r="N131" s="3">
        <f t="shared" si="16"/>
        <v>0</v>
      </c>
      <c r="O131" s="19"/>
      <c r="P131" s="3">
        <f>VLOOKUP($B131,[10]月度汇总!$A:$AM,35,0)</f>
        <v>0</v>
      </c>
      <c r="Q131" s="3">
        <f t="shared" si="17"/>
        <v>0</v>
      </c>
      <c r="R131" s="19"/>
      <c r="S131" s="3">
        <f>VLOOKUP($B131,[10]月度汇总!$A:$AM,38,0)</f>
        <v>0</v>
      </c>
      <c r="T131" s="3">
        <f t="shared" si="18"/>
        <v>0</v>
      </c>
    </row>
    <row r="132" ht="15.75" spans="1:20">
      <c r="A132" s="3">
        <f t="shared" si="24"/>
        <v>130</v>
      </c>
      <c r="B132" s="31" t="s">
        <v>325</v>
      </c>
      <c r="C132" s="19"/>
      <c r="D132" s="3">
        <f>VLOOKUP(B132,[10]月度汇总!$A:$AM,22,0)</f>
        <v>0</v>
      </c>
      <c r="E132" s="3">
        <f t="shared" ref="E132:E195" si="25">C132-D132</f>
        <v>0</v>
      </c>
      <c r="F132" s="19">
        <v>8</v>
      </c>
      <c r="G132" s="3">
        <f>VLOOKUP($B132,[10]月度汇总!$A:$AM,23,0)</f>
        <v>0</v>
      </c>
      <c r="H132" s="3">
        <f t="shared" ref="H132:H195" si="26">F132-G132</f>
        <v>8</v>
      </c>
      <c r="I132" s="19"/>
      <c r="J132" s="3" t="str">
        <f>VLOOKUP($B132,[10]月度汇总!$A:$AM,24,0)</f>
        <v>8</v>
      </c>
      <c r="K132" s="3">
        <f t="shared" ref="K132:K195" si="27">I132-J132</f>
        <v>-8</v>
      </c>
      <c r="L132" s="19"/>
      <c r="M132" s="3">
        <f>VLOOKUP($B132,[10]月度汇总!$A:$AM,25,0)</f>
        <v>0</v>
      </c>
      <c r="N132" s="3">
        <f t="shared" ref="N132:N195" si="28">L132-M132</f>
        <v>0</v>
      </c>
      <c r="O132" s="19"/>
      <c r="P132" s="3">
        <f>VLOOKUP($B132,[10]月度汇总!$A:$AM,35,0)</f>
        <v>0</v>
      </c>
      <c r="Q132" s="3">
        <f t="shared" ref="Q132:Q195" si="29">O132-P132</f>
        <v>0</v>
      </c>
      <c r="R132" s="19"/>
      <c r="S132" s="3">
        <f>VLOOKUP($B132,[10]月度汇总!$A:$AM,38,0)</f>
        <v>0</v>
      </c>
      <c r="T132" s="3">
        <f t="shared" ref="T132:T195" si="30">R132-S132</f>
        <v>0</v>
      </c>
    </row>
    <row r="133" ht="15.75" spans="1:20">
      <c r="A133" s="3">
        <f t="shared" si="24"/>
        <v>131</v>
      </c>
      <c r="B133" s="31" t="s">
        <v>326</v>
      </c>
      <c r="C133" s="19"/>
      <c r="D133" s="3">
        <f>VLOOKUP(B133,[10]月度汇总!$A:$AM,22,0)</f>
        <v>0</v>
      </c>
      <c r="E133" s="3">
        <f t="shared" si="25"/>
        <v>0</v>
      </c>
      <c r="F133" s="19"/>
      <c r="G133" s="3">
        <f>VLOOKUP($B133,[10]月度汇总!$A:$AM,23,0)</f>
        <v>0</v>
      </c>
      <c r="H133" s="3">
        <f t="shared" si="26"/>
        <v>0</v>
      </c>
      <c r="I133" s="19"/>
      <c r="J133" s="3">
        <f>VLOOKUP($B133,[10]月度汇总!$A:$AM,24,0)</f>
        <v>0</v>
      </c>
      <c r="K133" s="3">
        <f t="shared" si="27"/>
        <v>0</v>
      </c>
      <c r="L133" s="19">
        <v>2</v>
      </c>
      <c r="M133" s="3">
        <f>VLOOKUP($B133,[10]月度汇总!$A:$AM,25,0)</f>
        <v>0</v>
      </c>
      <c r="N133" s="3">
        <f t="shared" si="28"/>
        <v>2</v>
      </c>
      <c r="O133" s="19"/>
      <c r="P133" s="3">
        <f>VLOOKUP($B133,[10]月度汇总!$A:$AM,35,0)</f>
        <v>0</v>
      </c>
      <c r="Q133" s="3">
        <f t="shared" si="29"/>
        <v>0</v>
      </c>
      <c r="R133" s="19"/>
      <c r="S133" s="3">
        <f>VLOOKUP($B133,[10]月度汇总!$A:$AM,38,0)</f>
        <v>0</v>
      </c>
      <c r="T133" s="3">
        <f t="shared" si="30"/>
        <v>0</v>
      </c>
    </row>
    <row r="134" ht="15.75" spans="1:20">
      <c r="A134" s="3">
        <f t="shared" ref="A134:A143" si="31">ROW()-2</f>
        <v>132</v>
      </c>
      <c r="B134" s="31" t="s">
        <v>327</v>
      </c>
      <c r="C134" s="19"/>
      <c r="D134" s="3">
        <f>VLOOKUP(B134,[10]月度汇总!$A:$AM,22,0)</f>
        <v>0</v>
      </c>
      <c r="E134" s="3">
        <f t="shared" si="25"/>
        <v>0</v>
      </c>
      <c r="F134" s="19"/>
      <c r="G134" s="3">
        <f>VLOOKUP($B134,[10]月度汇总!$A:$AM,23,0)</f>
        <v>0</v>
      </c>
      <c r="H134" s="3">
        <f t="shared" si="26"/>
        <v>0</v>
      </c>
      <c r="I134" s="19"/>
      <c r="J134" s="3">
        <f>VLOOKUP($B134,[10]月度汇总!$A:$AM,24,0)</f>
        <v>0</v>
      </c>
      <c r="K134" s="3">
        <f t="shared" si="27"/>
        <v>0</v>
      </c>
      <c r="L134" s="19">
        <v>1</v>
      </c>
      <c r="M134" s="3">
        <f>VLOOKUP($B134,[10]月度汇总!$A:$AM,25,0)</f>
        <v>0</v>
      </c>
      <c r="N134" s="3">
        <f t="shared" si="28"/>
        <v>1</v>
      </c>
      <c r="O134" s="19">
        <v>8</v>
      </c>
      <c r="P134" s="3">
        <f>VLOOKUP($B134,[10]月度汇总!$A:$AM,35,0)</f>
        <v>0</v>
      </c>
      <c r="Q134" s="3">
        <f t="shared" si="29"/>
        <v>8</v>
      </c>
      <c r="R134" s="19"/>
      <c r="S134" s="3">
        <f>VLOOKUP($B134,[10]月度汇总!$A:$AM,38,0)</f>
        <v>0</v>
      </c>
      <c r="T134" s="3">
        <f t="shared" si="30"/>
        <v>0</v>
      </c>
    </row>
    <row r="135" ht="15.75" spans="1:20">
      <c r="A135" s="3">
        <f t="shared" si="31"/>
        <v>133</v>
      </c>
      <c r="B135" s="31" t="s">
        <v>328</v>
      </c>
      <c r="C135" s="19"/>
      <c r="D135" s="3">
        <f>VLOOKUP(B135,[10]月度汇总!$A:$AM,22,0)</f>
        <v>0</v>
      </c>
      <c r="E135" s="3">
        <f t="shared" si="25"/>
        <v>0</v>
      </c>
      <c r="F135" s="19"/>
      <c r="G135" s="3">
        <f>VLOOKUP($B135,[10]月度汇总!$A:$AM,23,0)</f>
        <v>0</v>
      </c>
      <c r="H135" s="3">
        <f t="shared" si="26"/>
        <v>0</v>
      </c>
      <c r="I135" s="19"/>
      <c r="J135" s="3">
        <f>VLOOKUP($B135,[10]月度汇总!$A:$AM,24,0)</f>
        <v>0</v>
      </c>
      <c r="K135" s="3">
        <f t="shared" si="27"/>
        <v>0</v>
      </c>
      <c r="L135" s="19">
        <v>42</v>
      </c>
      <c r="M135" s="3">
        <f>VLOOKUP($B135,[10]月度汇总!$A:$AM,25,0)</f>
        <v>0</v>
      </c>
      <c r="N135" s="3">
        <f t="shared" si="28"/>
        <v>42</v>
      </c>
      <c r="O135" s="19"/>
      <c r="P135" s="3">
        <f>VLOOKUP($B135,[10]月度汇总!$A:$AM,35,0)</f>
        <v>0</v>
      </c>
      <c r="Q135" s="3">
        <f t="shared" si="29"/>
        <v>0</v>
      </c>
      <c r="R135" s="19">
        <v>16</v>
      </c>
      <c r="S135" s="3">
        <f>VLOOKUP($B135,[10]月度汇总!$A:$AM,38,0)</f>
        <v>0</v>
      </c>
      <c r="T135" s="3">
        <f t="shared" si="30"/>
        <v>16</v>
      </c>
    </row>
    <row r="136" ht="15.75" spans="1:20">
      <c r="A136" s="3">
        <f t="shared" si="31"/>
        <v>134</v>
      </c>
      <c r="B136" s="31" t="s">
        <v>331</v>
      </c>
      <c r="C136" s="19">
        <v>0.5</v>
      </c>
      <c r="D136" s="3">
        <f>VLOOKUP(B136,[10]月度汇总!$A:$AM,22,0)</f>
        <v>0</v>
      </c>
      <c r="E136" s="3">
        <f t="shared" si="25"/>
        <v>0.5</v>
      </c>
      <c r="F136" s="19"/>
      <c r="G136" s="3" t="str">
        <f>VLOOKUP($B136,[10]月度汇总!$A:$AM,23,0)</f>
        <v>0.5</v>
      </c>
      <c r="H136" s="3">
        <f t="shared" si="26"/>
        <v>-0.5</v>
      </c>
      <c r="I136" s="19"/>
      <c r="J136" s="3">
        <f>VLOOKUP($B136,[10]月度汇总!$A:$AM,24,0)</f>
        <v>0</v>
      </c>
      <c r="K136" s="3">
        <f t="shared" si="27"/>
        <v>0</v>
      </c>
      <c r="L136" s="19"/>
      <c r="M136" s="3">
        <f>VLOOKUP($B136,[10]月度汇总!$A:$AM,25,0)</f>
        <v>0</v>
      </c>
      <c r="N136" s="3">
        <f t="shared" si="28"/>
        <v>0</v>
      </c>
      <c r="O136" s="19">
        <v>16</v>
      </c>
      <c r="P136" s="3">
        <f>VLOOKUP($B136,[10]月度汇总!$A:$AM,35,0)</f>
        <v>0</v>
      </c>
      <c r="Q136" s="3">
        <f t="shared" si="29"/>
        <v>16</v>
      </c>
      <c r="R136" s="19"/>
      <c r="S136" s="3">
        <f>VLOOKUP($B136,[10]月度汇总!$A:$AM,38,0)</f>
        <v>0</v>
      </c>
      <c r="T136" s="3">
        <f t="shared" si="30"/>
        <v>0</v>
      </c>
    </row>
    <row r="137" ht="15.75" spans="1:20">
      <c r="A137" s="3">
        <f t="shared" si="31"/>
        <v>135</v>
      </c>
      <c r="B137" s="31" t="s">
        <v>332</v>
      </c>
      <c r="C137" s="19"/>
      <c r="D137" s="3">
        <f>VLOOKUP(B137,[10]月度汇总!$A:$AM,22,0)</f>
        <v>0</v>
      </c>
      <c r="E137" s="3">
        <f t="shared" si="25"/>
        <v>0</v>
      </c>
      <c r="F137" s="19"/>
      <c r="G137" s="3">
        <f>VLOOKUP($B137,[10]月度汇总!$A:$AM,23,0)</f>
        <v>0</v>
      </c>
      <c r="H137" s="3">
        <f t="shared" si="26"/>
        <v>0</v>
      </c>
      <c r="I137" s="19"/>
      <c r="J137" s="3">
        <f>VLOOKUP($B137,[10]月度汇总!$A:$AM,24,0)</f>
        <v>0</v>
      </c>
      <c r="K137" s="3">
        <f t="shared" si="27"/>
        <v>0</v>
      </c>
      <c r="L137" s="19"/>
      <c r="M137" s="3">
        <f>VLOOKUP($B137,[10]月度汇总!$A:$AM,25,0)</f>
        <v>0</v>
      </c>
      <c r="N137" s="3">
        <f t="shared" si="28"/>
        <v>0</v>
      </c>
      <c r="O137" s="19">
        <v>32</v>
      </c>
      <c r="P137" s="3">
        <f>VLOOKUP($B137,[10]月度汇总!$A:$AM,35,0)</f>
        <v>0</v>
      </c>
      <c r="Q137" s="3">
        <f t="shared" si="29"/>
        <v>32</v>
      </c>
      <c r="R137" s="19"/>
      <c r="S137" s="3">
        <f>VLOOKUP($B137,[10]月度汇总!$A:$AM,38,0)</f>
        <v>0</v>
      </c>
      <c r="T137" s="3">
        <f t="shared" si="30"/>
        <v>0</v>
      </c>
    </row>
    <row r="138" ht="15.75" spans="1:20">
      <c r="A138" s="3">
        <f t="shared" si="31"/>
        <v>136</v>
      </c>
      <c r="B138" s="31" t="s">
        <v>334</v>
      </c>
      <c r="C138" s="19"/>
      <c r="D138" s="3">
        <f>VLOOKUP(B138,[10]月度汇总!$A:$AM,22,0)</f>
        <v>0</v>
      </c>
      <c r="E138" s="3">
        <f t="shared" si="25"/>
        <v>0</v>
      </c>
      <c r="F138" s="19"/>
      <c r="G138" s="3">
        <f>VLOOKUP($B138,[10]月度汇总!$A:$AM,23,0)</f>
        <v>0</v>
      </c>
      <c r="H138" s="3">
        <f t="shared" si="26"/>
        <v>0</v>
      </c>
      <c r="I138" s="19"/>
      <c r="J138" s="3">
        <f>VLOOKUP($B138,[10]月度汇总!$A:$AM,24,0)</f>
        <v>0</v>
      </c>
      <c r="K138" s="3">
        <f t="shared" si="27"/>
        <v>0</v>
      </c>
      <c r="L138" s="19">
        <v>8</v>
      </c>
      <c r="M138" s="3">
        <f>VLOOKUP($B138,[10]月度汇总!$A:$AM,25,0)</f>
        <v>0</v>
      </c>
      <c r="N138" s="3">
        <f t="shared" si="28"/>
        <v>8</v>
      </c>
      <c r="O138" s="19">
        <v>24</v>
      </c>
      <c r="P138" s="3">
        <f>VLOOKUP($B138,[10]月度汇总!$A:$AM,35,0)</f>
        <v>0</v>
      </c>
      <c r="Q138" s="3">
        <f t="shared" si="29"/>
        <v>24</v>
      </c>
      <c r="R138" s="19">
        <v>8</v>
      </c>
      <c r="S138" s="3">
        <f>VLOOKUP($B138,[10]月度汇总!$A:$AM,38,0)</f>
        <v>0</v>
      </c>
      <c r="T138" s="3">
        <f t="shared" si="30"/>
        <v>8</v>
      </c>
    </row>
    <row r="139" ht="15.75" spans="1:20">
      <c r="A139" s="3">
        <f t="shared" si="31"/>
        <v>137</v>
      </c>
      <c r="B139" s="31" t="s">
        <v>335</v>
      </c>
      <c r="C139" s="19"/>
      <c r="D139" s="3">
        <f>VLOOKUP(B139,[10]月度汇总!$A:$AM,22,0)</f>
        <v>0</v>
      </c>
      <c r="E139" s="3">
        <f t="shared" si="25"/>
        <v>0</v>
      </c>
      <c r="F139" s="19"/>
      <c r="G139" s="3">
        <f>VLOOKUP($B139,[10]月度汇总!$A:$AM,23,0)</f>
        <v>0</v>
      </c>
      <c r="H139" s="3">
        <f t="shared" si="26"/>
        <v>0</v>
      </c>
      <c r="I139" s="19"/>
      <c r="J139" s="3">
        <f>VLOOKUP($B139,[10]月度汇总!$A:$AM,24,0)</f>
        <v>0</v>
      </c>
      <c r="K139" s="3">
        <f t="shared" si="27"/>
        <v>0</v>
      </c>
      <c r="L139" s="19"/>
      <c r="M139" s="3">
        <f>VLOOKUP($B139,[10]月度汇总!$A:$AM,25,0)</f>
        <v>0</v>
      </c>
      <c r="N139" s="3">
        <f t="shared" si="28"/>
        <v>0</v>
      </c>
      <c r="O139" s="19">
        <v>24</v>
      </c>
      <c r="P139" s="3">
        <f>VLOOKUP($B139,[10]月度汇总!$A:$AM,35,0)</f>
        <v>0</v>
      </c>
      <c r="Q139" s="3">
        <f t="shared" si="29"/>
        <v>24</v>
      </c>
      <c r="R139" s="19"/>
      <c r="S139" s="3">
        <f>VLOOKUP($B139,[10]月度汇总!$A:$AM,38,0)</f>
        <v>0</v>
      </c>
      <c r="T139" s="3">
        <f t="shared" si="30"/>
        <v>0</v>
      </c>
    </row>
    <row r="140" ht="15.75" spans="1:20">
      <c r="A140" s="3">
        <f t="shared" si="31"/>
        <v>138</v>
      </c>
      <c r="B140" s="31" t="s">
        <v>336</v>
      </c>
      <c r="C140" s="19"/>
      <c r="D140" s="3">
        <f>VLOOKUP(B140,[10]月度汇总!$A:$AM,22,0)</f>
        <v>0</v>
      </c>
      <c r="E140" s="3">
        <f t="shared" si="25"/>
        <v>0</v>
      </c>
      <c r="F140" s="19"/>
      <c r="G140" s="3">
        <f>VLOOKUP($B140,[10]月度汇总!$A:$AM,23,0)</f>
        <v>0</v>
      </c>
      <c r="H140" s="3">
        <f t="shared" si="26"/>
        <v>0</v>
      </c>
      <c r="I140" s="19"/>
      <c r="J140" s="3">
        <f>VLOOKUP($B140,[10]月度汇总!$A:$AM,24,0)</f>
        <v>0</v>
      </c>
      <c r="K140" s="3">
        <f t="shared" si="27"/>
        <v>0</v>
      </c>
      <c r="L140" s="19"/>
      <c r="M140" s="3">
        <f>VLOOKUP($B140,[10]月度汇总!$A:$AM,25,0)</f>
        <v>0</v>
      </c>
      <c r="N140" s="3">
        <f t="shared" si="28"/>
        <v>0</v>
      </c>
      <c r="O140" s="19">
        <v>24</v>
      </c>
      <c r="P140" s="3">
        <f>VLOOKUP($B140,[10]月度汇总!$A:$AM,35,0)</f>
        <v>0</v>
      </c>
      <c r="Q140" s="3">
        <f t="shared" si="29"/>
        <v>24</v>
      </c>
      <c r="R140" s="19"/>
      <c r="S140" s="3">
        <f>VLOOKUP($B140,[10]月度汇总!$A:$AM,38,0)</f>
        <v>0</v>
      </c>
      <c r="T140" s="3">
        <f t="shared" si="30"/>
        <v>0</v>
      </c>
    </row>
    <row r="141" ht="15.75" spans="1:20">
      <c r="A141" s="3">
        <f t="shared" si="31"/>
        <v>139</v>
      </c>
      <c r="B141" s="31" t="s">
        <v>337</v>
      </c>
      <c r="C141" s="19">
        <v>1</v>
      </c>
      <c r="D141" s="3">
        <f>VLOOKUP(B141,[10]月度汇总!$A:$AM,22,0)</f>
        <v>0</v>
      </c>
      <c r="E141" s="3">
        <f t="shared" si="25"/>
        <v>1</v>
      </c>
      <c r="F141" s="19"/>
      <c r="G141" s="3" t="str">
        <f>VLOOKUP($B141,[10]月度汇总!$A:$AM,23,0)</f>
        <v>1</v>
      </c>
      <c r="H141" s="3">
        <f t="shared" si="26"/>
        <v>-1</v>
      </c>
      <c r="I141" s="19"/>
      <c r="J141" s="3">
        <f>VLOOKUP($B141,[10]月度汇总!$A:$AM,24,0)</f>
        <v>0</v>
      </c>
      <c r="K141" s="3">
        <f t="shared" si="27"/>
        <v>0</v>
      </c>
      <c r="L141" s="19"/>
      <c r="M141" s="3">
        <f>VLOOKUP($B141,[10]月度汇总!$A:$AM,25,0)</f>
        <v>0</v>
      </c>
      <c r="N141" s="3">
        <f t="shared" si="28"/>
        <v>0</v>
      </c>
      <c r="O141" s="19">
        <v>24</v>
      </c>
      <c r="P141" s="3">
        <f>VLOOKUP($B141,[10]月度汇总!$A:$AM,35,0)</f>
        <v>0</v>
      </c>
      <c r="Q141" s="3">
        <f t="shared" si="29"/>
        <v>24</v>
      </c>
      <c r="R141" s="19"/>
      <c r="S141" s="3">
        <f>VLOOKUP($B141,[10]月度汇总!$A:$AM,38,0)</f>
        <v>0</v>
      </c>
      <c r="T141" s="3">
        <f t="shared" si="30"/>
        <v>0</v>
      </c>
    </row>
    <row r="142" ht="15.75" spans="1:20">
      <c r="A142" s="3">
        <f t="shared" si="31"/>
        <v>140</v>
      </c>
      <c r="B142" s="31" t="s">
        <v>338</v>
      </c>
      <c r="C142" s="19">
        <v>0.5</v>
      </c>
      <c r="D142" s="3">
        <f>VLOOKUP(B142,[10]月度汇总!$A:$AM,22,0)</f>
        <v>0</v>
      </c>
      <c r="E142" s="3">
        <f t="shared" si="25"/>
        <v>0.5</v>
      </c>
      <c r="F142" s="19"/>
      <c r="G142" s="3" t="str">
        <f>VLOOKUP($B142,[10]月度汇总!$A:$AM,23,0)</f>
        <v>0.5</v>
      </c>
      <c r="H142" s="3">
        <f t="shared" si="26"/>
        <v>-0.5</v>
      </c>
      <c r="I142" s="19"/>
      <c r="J142" s="3">
        <f>VLOOKUP($B142,[10]月度汇总!$A:$AM,24,0)</f>
        <v>0</v>
      </c>
      <c r="K142" s="3">
        <f t="shared" si="27"/>
        <v>0</v>
      </c>
      <c r="L142" s="19">
        <v>19</v>
      </c>
      <c r="M142" s="3">
        <f>VLOOKUP($B142,[10]月度汇总!$A:$AM,25,0)</f>
        <v>0</v>
      </c>
      <c r="N142" s="3">
        <f t="shared" si="28"/>
        <v>19</v>
      </c>
      <c r="O142" s="19"/>
      <c r="P142" s="3">
        <f>VLOOKUP($B142,[10]月度汇总!$A:$AM,35,0)</f>
        <v>0</v>
      </c>
      <c r="Q142" s="3">
        <f t="shared" si="29"/>
        <v>0</v>
      </c>
      <c r="R142" s="19">
        <v>24</v>
      </c>
      <c r="S142" s="3">
        <f>VLOOKUP($B142,[10]月度汇总!$A:$AM,38,0)</f>
        <v>0</v>
      </c>
      <c r="T142" s="3">
        <f t="shared" si="30"/>
        <v>24</v>
      </c>
    </row>
    <row r="143" ht="15.75" spans="1:20">
      <c r="A143" s="3">
        <f t="shared" si="31"/>
        <v>141</v>
      </c>
      <c r="B143" s="31" t="s">
        <v>340</v>
      </c>
      <c r="C143" s="19"/>
      <c r="D143" s="3">
        <f>VLOOKUP(B143,[10]月度汇总!$A:$AM,22,0)</f>
        <v>0</v>
      </c>
      <c r="E143" s="3">
        <f t="shared" si="25"/>
        <v>0</v>
      </c>
      <c r="F143" s="19"/>
      <c r="G143" s="3">
        <f>VLOOKUP($B143,[10]月度汇总!$A:$AM,23,0)</f>
        <v>0</v>
      </c>
      <c r="H143" s="3">
        <f t="shared" si="26"/>
        <v>0</v>
      </c>
      <c r="I143" s="19"/>
      <c r="J143" s="3">
        <f>VLOOKUP($B143,[10]月度汇总!$A:$AM,24,0)</f>
        <v>0</v>
      </c>
      <c r="K143" s="3">
        <f t="shared" si="27"/>
        <v>0</v>
      </c>
      <c r="L143" s="19">
        <v>16</v>
      </c>
      <c r="M143" s="3">
        <f>VLOOKUP($B143,[10]月度汇总!$A:$AM,25,0)</f>
        <v>0</v>
      </c>
      <c r="N143" s="3">
        <f t="shared" si="28"/>
        <v>16</v>
      </c>
      <c r="O143" s="19"/>
      <c r="P143" s="3">
        <f>VLOOKUP($B143,[10]月度汇总!$A:$AM,35,0)</f>
        <v>0</v>
      </c>
      <c r="Q143" s="3">
        <f t="shared" si="29"/>
        <v>0</v>
      </c>
      <c r="R143" s="19">
        <v>16</v>
      </c>
      <c r="S143" s="3">
        <f>VLOOKUP($B143,[10]月度汇总!$A:$AM,38,0)</f>
        <v>0</v>
      </c>
      <c r="T143" s="3">
        <f t="shared" si="30"/>
        <v>16</v>
      </c>
    </row>
    <row r="144" ht="15.75" spans="1:20">
      <c r="A144" s="3">
        <f t="shared" ref="A144:A153" si="32">ROW()-2</f>
        <v>142</v>
      </c>
      <c r="B144" s="31" t="s">
        <v>341</v>
      </c>
      <c r="C144" s="19"/>
      <c r="D144" s="3">
        <f>VLOOKUP(B144,[10]月度汇总!$A:$AM,22,0)</f>
        <v>0</v>
      </c>
      <c r="E144" s="3">
        <f t="shared" si="25"/>
        <v>0</v>
      </c>
      <c r="F144" s="19"/>
      <c r="G144" s="3">
        <f>VLOOKUP($B144,[10]月度汇总!$A:$AM,23,0)</f>
        <v>0</v>
      </c>
      <c r="H144" s="3">
        <f t="shared" si="26"/>
        <v>0</v>
      </c>
      <c r="I144" s="19"/>
      <c r="J144" s="3">
        <f>VLOOKUP($B144,[10]月度汇总!$A:$AM,24,0)</f>
        <v>0</v>
      </c>
      <c r="K144" s="3">
        <f t="shared" si="27"/>
        <v>0</v>
      </c>
      <c r="L144" s="19"/>
      <c r="M144" s="3">
        <f>VLOOKUP($B144,[10]月度汇总!$A:$AM,25,0)</f>
        <v>0</v>
      </c>
      <c r="N144" s="3">
        <f t="shared" si="28"/>
        <v>0</v>
      </c>
      <c r="O144" s="19"/>
      <c r="P144" s="3">
        <f>VLOOKUP($B144,[10]月度汇总!$A:$AM,35,0)</f>
        <v>0</v>
      </c>
      <c r="Q144" s="3">
        <f t="shared" si="29"/>
        <v>0</v>
      </c>
      <c r="R144" s="19"/>
      <c r="S144" s="3">
        <f>VLOOKUP($B144,[10]月度汇总!$A:$AM,38,0)</f>
        <v>0</v>
      </c>
      <c r="T144" s="3">
        <f t="shared" si="30"/>
        <v>0</v>
      </c>
    </row>
    <row r="145" ht="15.75" spans="1:20">
      <c r="A145" s="3">
        <f t="shared" si="32"/>
        <v>143</v>
      </c>
      <c r="B145" s="31" t="s">
        <v>343</v>
      </c>
      <c r="C145" s="19"/>
      <c r="D145" s="3">
        <f>VLOOKUP(B145,[10]月度汇总!$A:$AM,22,0)</f>
        <v>0</v>
      </c>
      <c r="E145" s="3">
        <f t="shared" si="25"/>
        <v>0</v>
      </c>
      <c r="F145" s="19"/>
      <c r="G145" s="3">
        <f>VLOOKUP($B145,[10]月度汇总!$A:$AM,23,0)</f>
        <v>0</v>
      </c>
      <c r="H145" s="3">
        <f t="shared" si="26"/>
        <v>0</v>
      </c>
      <c r="I145" s="19"/>
      <c r="J145" s="3">
        <f>VLOOKUP($B145,[10]月度汇总!$A:$AM,24,0)</f>
        <v>0</v>
      </c>
      <c r="K145" s="3">
        <f t="shared" si="27"/>
        <v>0</v>
      </c>
      <c r="L145" s="19"/>
      <c r="M145" s="3">
        <f>VLOOKUP($B145,[10]月度汇总!$A:$AM,25,0)</f>
        <v>0</v>
      </c>
      <c r="N145" s="3">
        <f t="shared" si="28"/>
        <v>0</v>
      </c>
      <c r="O145" s="19"/>
      <c r="P145" s="3">
        <f>VLOOKUP($B145,[10]月度汇总!$A:$AM,35,0)</f>
        <v>0</v>
      </c>
      <c r="Q145" s="3">
        <f t="shared" si="29"/>
        <v>0</v>
      </c>
      <c r="R145" s="19"/>
      <c r="S145" s="3">
        <f>VLOOKUP($B145,[10]月度汇总!$A:$AM,38,0)</f>
        <v>0</v>
      </c>
      <c r="T145" s="3">
        <f t="shared" si="30"/>
        <v>0</v>
      </c>
    </row>
    <row r="146" ht="15.75" spans="1:20">
      <c r="A146" s="3">
        <f t="shared" si="32"/>
        <v>144</v>
      </c>
      <c r="B146" s="31" t="s">
        <v>344</v>
      </c>
      <c r="C146" s="19"/>
      <c r="D146" s="3">
        <f>VLOOKUP(B146,[10]月度汇总!$A:$AM,22,0)</f>
        <v>0</v>
      </c>
      <c r="E146" s="3">
        <f t="shared" si="25"/>
        <v>0</v>
      </c>
      <c r="F146" s="19"/>
      <c r="G146" s="3">
        <f>VLOOKUP($B146,[10]月度汇总!$A:$AM,23,0)</f>
        <v>0</v>
      </c>
      <c r="H146" s="3">
        <f t="shared" si="26"/>
        <v>0</v>
      </c>
      <c r="I146" s="19"/>
      <c r="J146" s="3">
        <f>VLOOKUP($B146,[10]月度汇总!$A:$AM,24,0)</f>
        <v>0</v>
      </c>
      <c r="K146" s="3">
        <f t="shared" si="27"/>
        <v>0</v>
      </c>
      <c r="L146" s="19">
        <v>5.5</v>
      </c>
      <c r="M146" s="3">
        <f>VLOOKUP($B146,[10]月度汇总!$A:$AM,25,0)</f>
        <v>0</v>
      </c>
      <c r="N146" s="3">
        <f t="shared" si="28"/>
        <v>5.5</v>
      </c>
      <c r="O146" s="19"/>
      <c r="P146" s="3">
        <f>VLOOKUP($B146,[10]月度汇总!$A:$AM,35,0)</f>
        <v>0</v>
      </c>
      <c r="Q146" s="3">
        <f t="shared" si="29"/>
        <v>0</v>
      </c>
      <c r="R146" s="19">
        <v>8</v>
      </c>
      <c r="S146" s="3">
        <f>VLOOKUP($B146,[10]月度汇总!$A:$AM,38,0)</f>
        <v>0</v>
      </c>
      <c r="T146" s="3">
        <f t="shared" si="30"/>
        <v>8</v>
      </c>
    </row>
    <row r="147" ht="15.75" spans="1:20">
      <c r="A147" s="3">
        <f t="shared" si="32"/>
        <v>145</v>
      </c>
      <c r="B147" s="31" t="s">
        <v>345</v>
      </c>
      <c r="C147" s="19"/>
      <c r="D147" s="3">
        <f>VLOOKUP(B147,[10]月度汇总!$A:$AM,22,0)</f>
        <v>0</v>
      </c>
      <c r="E147" s="3">
        <f t="shared" si="25"/>
        <v>0</v>
      </c>
      <c r="F147" s="19"/>
      <c r="G147" s="3">
        <f>VLOOKUP($B147,[10]月度汇总!$A:$AM,23,0)</f>
        <v>0</v>
      </c>
      <c r="H147" s="3">
        <f t="shared" si="26"/>
        <v>0</v>
      </c>
      <c r="I147" s="19"/>
      <c r="J147" s="3">
        <f>VLOOKUP($B147,[10]月度汇总!$A:$AM,24,0)</f>
        <v>0</v>
      </c>
      <c r="K147" s="3">
        <f t="shared" si="27"/>
        <v>0</v>
      </c>
      <c r="L147" s="19"/>
      <c r="M147" s="3">
        <f>VLOOKUP($B147,[10]月度汇总!$A:$AM,25,0)</f>
        <v>0</v>
      </c>
      <c r="N147" s="3">
        <f t="shared" si="28"/>
        <v>0</v>
      </c>
      <c r="O147" s="19"/>
      <c r="P147" s="3">
        <f>VLOOKUP($B147,[10]月度汇总!$A:$AM,35,0)</f>
        <v>0</v>
      </c>
      <c r="Q147" s="3">
        <f t="shared" si="29"/>
        <v>0</v>
      </c>
      <c r="R147" s="19"/>
      <c r="S147" s="3">
        <f>VLOOKUP($B147,[10]月度汇总!$A:$AM,38,0)</f>
        <v>0</v>
      </c>
      <c r="T147" s="3">
        <f t="shared" si="30"/>
        <v>0</v>
      </c>
    </row>
    <row r="148" ht="15.75" spans="1:20">
      <c r="A148" s="3">
        <f t="shared" si="32"/>
        <v>146</v>
      </c>
      <c r="B148" s="31" t="s">
        <v>346</v>
      </c>
      <c r="C148" s="19"/>
      <c r="D148" s="3">
        <f>VLOOKUP(B148,[10]月度汇总!$A:$AM,22,0)</f>
        <v>0</v>
      </c>
      <c r="E148" s="3">
        <f t="shared" si="25"/>
        <v>0</v>
      </c>
      <c r="F148" s="19">
        <v>8</v>
      </c>
      <c r="G148" s="3">
        <f>VLOOKUP($B148,[10]月度汇总!$A:$AM,23,0)</f>
        <v>0</v>
      </c>
      <c r="H148" s="3">
        <f t="shared" si="26"/>
        <v>8</v>
      </c>
      <c r="I148" s="19"/>
      <c r="J148" s="3" t="str">
        <f>VLOOKUP($B148,[10]月度汇总!$A:$AM,24,0)</f>
        <v>8</v>
      </c>
      <c r="K148" s="3">
        <f t="shared" si="27"/>
        <v>-8</v>
      </c>
      <c r="L148" s="19"/>
      <c r="M148" s="3">
        <f>VLOOKUP($B148,[10]月度汇总!$A:$AM,25,0)</f>
        <v>0</v>
      </c>
      <c r="N148" s="3">
        <f t="shared" si="28"/>
        <v>0</v>
      </c>
      <c r="O148" s="19"/>
      <c r="P148" s="3">
        <f>VLOOKUP($B148,[10]月度汇总!$A:$AM,35,0)</f>
        <v>0</v>
      </c>
      <c r="Q148" s="3">
        <f t="shared" si="29"/>
        <v>0</v>
      </c>
      <c r="R148" s="19"/>
      <c r="S148" s="3">
        <f>VLOOKUP($B148,[10]月度汇总!$A:$AM,38,0)</f>
        <v>0</v>
      </c>
      <c r="T148" s="3">
        <f t="shared" si="30"/>
        <v>0</v>
      </c>
    </row>
    <row r="149" ht="15.75" spans="1:20">
      <c r="A149" s="3">
        <f t="shared" si="32"/>
        <v>147</v>
      </c>
      <c r="B149" s="31" t="s">
        <v>347</v>
      </c>
      <c r="C149" s="19">
        <v>1</v>
      </c>
      <c r="D149" s="3">
        <f>VLOOKUP(B149,[10]月度汇总!$A:$AM,22,0)</f>
        <v>0</v>
      </c>
      <c r="E149" s="3">
        <f t="shared" si="25"/>
        <v>1</v>
      </c>
      <c r="F149" s="19"/>
      <c r="G149" s="3" t="str">
        <f>VLOOKUP($B149,[10]月度汇总!$A:$AM,23,0)</f>
        <v>1</v>
      </c>
      <c r="H149" s="3">
        <f t="shared" si="26"/>
        <v>-1</v>
      </c>
      <c r="I149" s="19"/>
      <c r="J149" s="3">
        <f>VLOOKUP($B149,[10]月度汇总!$A:$AM,24,0)</f>
        <v>0</v>
      </c>
      <c r="K149" s="3">
        <f t="shared" si="27"/>
        <v>0</v>
      </c>
      <c r="L149" s="19"/>
      <c r="M149" s="3">
        <f>VLOOKUP($B149,[10]月度汇总!$A:$AM,25,0)</f>
        <v>0</v>
      </c>
      <c r="N149" s="3">
        <f t="shared" si="28"/>
        <v>0</v>
      </c>
      <c r="O149" s="19"/>
      <c r="P149" s="3">
        <f>VLOOKUP($B149,[10]月度汇总!$A:$AM,35,0)</f>
        <v>0</v>
      </c>
      <c r="Q149" s="3">
        <f t="shared" si="29"/>
        <v>0</v>
      </c>
      <c r="R149" s="19"/>
      <c r="S149" s="3">
        <f>VLOOKUP($B149,[10]月度汇总!$A:$AM,38,0)</f>
        <v>0</v>
      </c>
      <c r="T149" s="3">
        <f t="shared" si="30"/>
        <v>0</v>
      </c>
    </row>
    <row r="150" ht="15.75" spans="1:20">
      <c r="A150" s="3">
        <f t="shared" si="32"/>
        <v>148</v>
      </c>
      <c r="B150" s="31" t="s">
        <v>348</v>
      </c>
      <c r="C150" s="19"/>
      <c r="D150" s="3" t="str">
        <f>VLOOKUP(B150,[10]月度汇总!$A:$AM,22,0)</f>
        <v>16</v>
      </c>
      <c r="E150" s="3">
        <f t="shared" si="25"/>
        <v>-16</v>
      </c>
      <c r="F150" s="19"/>
      <c r="G150" s="3">
        <f>VLOOKUP($B150,[10]月度汇总!$A:$AM,23,0)</f>
        <v>0</v>
      </c>
      <c r="H150" s="3">
        <f t="shared" si="26"/>
        <v>0</v>
      </c>
      <c r="I150" s="19"/>
      <c r="J150" s="3">
        <f>VLOOKUP($B150,[10]月度汇总!$A:$AM,24,0)</f>
        <v>0</v>
      </c>
      <c r="K150" s="3">
        <f t="shared" si="27"/>
        <v>0</v>
      </c>
      <c r="L150" s="19"/>
      <c r="M150" s="3">
        <f>VLOOKUP($B150,[10]月度汇总!$A:$AM,25,0)</f>
        <v>0</v>
      </c>
      <c r="N150" s="3">
        <f t="shared" si="28"/>
        <v>0</v>
      </c>
      <c r="O150" s="19"/>
      <c r="P150" s="3">
        <f>VLOOKUP($B150,[10]月度汇总!$A:$AM,35,0)</f>
        <v>0</v>
      </c>
      <c r="Q150" s="3">
        <f t="shared" si="29"/>
        <v>0</v>
      </c>
      <c r="R150" s="19"/>
      <c r="S150" s="3">
        <f>VLOOKUP($B150,[10]月度汇总!$A:$AM,38,0)</f>
        <v>0</v>
      </c>
      <c r="T150" s="3">
        <f t="shared" si="30"/>
        <v>0</v>
      </c>
    </row>
    <row r="151" ht="15.75" spans="1:20">
      <c r="A151" s="3">
        <f t="shared" si="32"/>
        <v>149</v>
      </c>
      <c r="B151" s="31" t="s">
        <v>350</v>
      </c>
      <c r="C151" s="19"/>
      <c r="D151" s="3">
        <f>VLOOKUP(B151,[10]月度汇总!$A:$AM,22,0)</f>
        <v>0</v>
      </c>
      <c r="E151" s="3">
        <f t="shared" si="25"/>
        <v>0</v>
      </c>
      <c r="F151" s="19"/>
      <c r="G151" s="3">
        <f>VLOOKUP($B151,[10]月度汇总!$A:$AM,23,0)</f>
        <v>0</v>
      </c>
      <c r="H151" s="3">
        <f t="shared" si="26"/>
        <v>0</v>
      </c>
      <c r="I151" s="19"/>
      <c r="J151" s="3">
        <f>VLOOKUP($B151,[10]月度汇总!$A:$AM,24,0)</f>
        <v>0</v>
      </c>
      <c r="K151" s="3">
        <f t="shared" si="27"/>
        <v>0</v>
      </c>
      <c r="L151" s="19"/>
      <c r="M151" s="3">
        <f>VLOOKUP($B151,[10]月度汇总!$A:$AM,25,0)</f>
        <v>0</v>
      </c>
      <c r="N151" s="3">
        <f t="shared" si="28"/>
        <v>0</v>
      </c>
      <c r="O151" s="19">
        <v>8</v>
      </c>
      <c r="P151" s="3">
        <f>VLOOKUP($B151,[10]月度汇总!$A:$AM,35,0)</f>
        <v>0</v>
      </c>
      <c r="Q151" s="3">
        <f t="shared" si="29"/>
        <v>8</v>
      </c>
      <c r="R151" s="19"/>
      <c r="S151" s="3">
        <f>VLOOKUP($B151,[10]月度汇总!$A:$AM,38,0)</f>
        <v>0</v>
      </c>
      <c r="T151" s="3">
        <f t="shared" si="30"/>
        <v>0</v>
      </c>
    </row>
    <row r="152" ht="15.75" spans="1:20">
      <c r="A152" s="3">
        <f t="shared" si="32"/>
        <v>150</v>
      </c>
      <c r="B152" s="31" t="s">
        <v>353</v>
      </c>
      <c r="C152" s="19"/>
      <c r="D152" s="3">
        <f>VLOOKUP(B152,[10]月度汇总!$A:$AM,22,0)</f>
        <v>0</v>
      </c>
      <c r="E152" s="3">
        <f t="shared" si="25"/>
        <v>0</v>
      </c>
      <c r="F152" s="19">
        <v>8</v>
      </c>
      <c r="G152" s="3">
        <f>VLOOKUP($B152,[10]月度汇总!$A:$AM,23,0)</f>
        <v>0</v>
      </c>
      <c r="H152" s="3">
        <f t="shared" si="26"/>
        <v>8</v>
      </c>
      <c r="I152" s="19"/>
      <c r="J152" s="3" t="str">
        <f>VLOOKUP($B152,[10]月度汇总!$A:$AM,24,0)</f>
        <v>8</v>
      </c>
      <c r="K152" s="3">
        <f t="shared" si="27"/>
        <v>-8</v>
      </c>
      <c r="L152" s="19"/>
      <c r="M152" s="3">
        <f>VLOOKUP($B152,[10]月度汇总!$A:$AM,25,0)</f>
        <v>0</v>
      </c>
      <c r="N152" s="3">
        <f t="shared" si="28"/>
        <v>0</v>
      </c>
      <c r="O152" s="19"/>
      <c r="P152" s="3">
        <f>VLOOKUP($B152,[10]月度汇总!$A:$AM,35,0)</f>
        <v>0</v>
      </c>
      <c r="Q152" s="3">
        <f t="shared" si="29"/>
        <v>0</v>
      </c>
      <c r="R152" s="19"/>
      <c r="S152" s="3">
        <f>VLOOKUP($B152,[10]月度汇总!$A:$AM,38,0)</f>
        <v>0</v>
      </c>
      <c r="T152" s="3">
        <f t="shared" si="30"/>
        <v>0</v>
      </c>
    </row>
    <row r="153" ht="15.75" spans="1:20">
      <c r="A153" s="3">
        <f t="shared" si="32"/>
        <v>151</v>
      </c>
      <c r="B153" s="31" t="s">
        <v>356</v>
      </c>
      <c r="C153" s="19">
        <v>0.5</v>
      </c>
      <c r="D153" s="3">
        <f>VLOOKUP(B153,[10]月度汇总!$A:$AM,22,0)</f>
        <v>0</v>
      </c>
      <c r="E153" s="3">
        <f t="shared" si="25"/>
        <v>0.5</v>
      </c>
      <c r="F153" s="19"/>
      <c r="G153" s="3" t="str">
        <f>VLOOKUP($B153,[10]月度汇总!$A:$AM,23,0)</f>
        <v>0.5</v>
      </c>
      <c r="H153" s="3">
        <f t="shared" si="26"/>
        <v>-0.5</v>
      </c>
      <c r="I153" s="19"/>
      <c r="J153" s="3">
        <f>VLOOKUP($B153,[10]月度汇总!$A:$AM,24,0)</f>
        <v>0</v>
      </c>
      <c r="K153" s="3">
        <f t="shared" si="27"/>
        <v>0</v>
      </c>
      <c r="L153" s="19">
        <v>1</v>
      </c>
      <c r="M153" s="3">
        <f>VLOOKUP($B153,[10]月度汇总!$A:$AM,25,0)</f>
        <v>0</v>
      </c>
      <c r="N153" s="3">
        <f t="shared" si="28"/>
        <v>1</v>
      </c>
      <c r="O153" s="19">
        <v>8</v>
      </c>
      <c r="P153" s="3">
        <f>VLOOKUP($B153,[10]月度汇总!$A:$AM,35,0)</f>
        <v>0</v>
      </c>
      <c r="Q153" s="3">
        <f t="shared" si="29"/>
        <v>8</v>
      </c>
      <c r="R153" s="19"/>
      <c r="S153" s="3">
        <f>VLOOKUP($B153,[10]月度汇总!$A:$AM,38,0)</f>
        <v>0</v>
      </c>
      <c r="T153" s="3">
        <f t="shared" si="30"/>
        <v>0</v>
      </c>
    </row>
    <row r="154" ht="15.75" spans="1:20">
      <c r="A154" s="3">
        <f t="shared" ref="A154:A163" si="33">ROW()-2</f>
        <v>152</v>
      </c>
      <c r="B154" s="31" t="s">
        <v>359</v>
      </c>
      <c r="C154" s="19"/>
      <c r="D154" s="3">
        <f>VLOOKUP(B154,[10]月度汇总!$A:$AM,22,0)</f>
        <v>0</v>
      </c>
      <c r="E154" s="3">
        <f t="shared" si="25"/>
        <v>0</v>
      </c>
      <c r="F154" s="19"/>
      <c r="G154" s="3">
        <f>VLOOKUP($B154,[10]月度汇总!$A:$AM,23,0)</f>
        <v>0</v>
      </c>
      <c r="H154" s="3">
        <f t="shared" si="26"/>
        <v>0</v>
      </c>
      <c r="I154" s="19"/>
      <c r="J154" s="3">
        <f>VLOOKUP($B154,[10]月度汇总!$A:$AM,24,0)</f>
        <v>0</v>
      </c>
      <c r="K154" s="3">
        <f t="shared" si="27"/>
        <v>0</v>
      </c>
      <c r="L154" s="19"/>
      <c r="M154" s="3">
        <f>VLOOKUP($B154,[10]月度汇总!$A:$AM,25,0)</f>
        <v>0</v>
      </c>
      <c r="N154" s="3">
        <f t="shared" si="28"/>
        <v>0</v>
      </c>
      <c r="O154" s="19"/>
      <c r="P154" s="3">
        <f>VLOOKUP($B154,[10]月度汇总!$A:$AM,35,0)</f>
        <v>0</v>
      </c>
      <c r="Q154" s="3">
        <f t="shared" si="29"/>
        <v>0</v>
      </c>
      <c r="R154" s="19"/>
      <c r="S154" s="3">
        <f>VLOOKUP($B154,[10]月度汇总!$A:$AM,38,0)</f>
        <v>0</v>
      </c>
      <c r="T154" s="3">
        <f t="shared" si="30"/>
        <v>0</v>
      </c>
    </row>
    <row r="155" ht="15.75" spans="1:20">
      <c r="A155" s="3">
        <f t="shared" si="33"/>
        <v>153</v>
      </c>
      <c r="B155" s="31" t="s">
        <v>360</v>
      </c>
      <c r="C155" s="19"/>
      <c r="D155" s="3">
        <f>VLOOKUP(B155,[10]月度汇总!$A:$AM,22,0)</f>
        <v>0</v>
      </c>
      <c r="E155" s="3">
        <f t="shared" si="25"/>
        <v>0</v>
      </c>
      <c r="F155" s="19"/>
      <c r="G155" s="3">
        <f>VLOOKUP($B155,[10]月度汇总!$A:$AM,23,0)</f>
        <v>0</v>
      </c>
      <c r="H155" s="3">
        <f t="shared" si="26"/>
        <v>0</v>
      </c>
      <c r="I155" s="19"/>
      <c r="J155" s="3">
        <f>VLOOKUP($B155,[10]月度汇总!$A:$AM,24,0)</f>
        <v>0</v>
      </c>
      <c r="K155" s="3">
        <f t="shared" si="27"/>
        <v>0</v>
      </c>
      <c r="L155" s="19"/>
      <c r="M155" s="3">
        <f>VLOOKUP($B155,[10]月度汇总!$A:$AM,25,0)</f>
        <v>0</v>
      </c>
      <c r="N155" s="3">
        <f t="shared" si="28"/>
        <v>0</v>
      </c>
      <c r="O155" s="19"/>
      <c r="P155" s="3">
        <f>VLOOKUP($B155,[10]月度汇总!$A:$AM,35,0)</f>
        <v>0</v>
      </c>
      <c r="Q155" s="3">
        <f t="shared" si="29"/>
        <v>0</v>
      </c>
      <c r="R155" s="19"/>
      <c r="S155" s="3">
        <f>VLOOKUP($B155,[10]月度汇总!$A:$AM,38,0)</f>
        <v>0</v>
      </c>
      <c r="T155" s="3">
        <f t="shared" si="30"/>
        <v>0</v>
      </c>
    </row>
    <row r="156" ht="15.75" spans="1:20">
      <c r="A156" s="3">
        <f t="shared" si="33"/>
        <v>154</v>
      </c>
      <c r="B156" s="31" t="s">
        <v>361</v>
      </c>
      <c r="C156" s="19"/>
      <c r="D156" s="3">
        <f>VLOOKUP(B156,[10]月度汇总!$A:$AM,22,0)</f>
        <v>0</v>
      </c>
      <c r="E156" s="3">
        <f t="shared" si="25"/>
        <v>0</v>
      </c>
      <c r="F156" s="19"/>
      <c r="G156" s="3">
        <f>VLOOKUP($B156,[10]月度汇总!$A:$AM,23,0)</f>
        <v>0</v>
      </c>
      <c r="H156" s="3">
        <f t="shared" si="26"/>
        <v>0</v>
      </c>
      <c r="I156" s="19"/>
      <c r="J156" s="3">
        <f>VLOOKUP($B156,[10]月度汇总!$A:$AM,24,0)</f>
        <v>0</v>
      </c>
      <c r="K156" s="3">
        <f t="shared" si="27"/>
        <v>0</v>
      </c>
      <c r="L156" s="19"/>
      <c r="M156" s="3">
        <f>VLOOKUP($B156,[10]月度汇总!$A:$AM,25,0)</f>
        <v>0</v>
      </c>
      <c r="N156" s="3">
        <f t="shared" si="28"/>
        <v>0</v>
      </c>
      <c r="O156" s="19"/>
      <c r="P156" s="3">
        <f>VLOOKUP($B156,[10]月度汇总!$A:$AM,35,0)</f>
        <v>0</v>
      </c>
      <c r="Q156" s="3">
        <f t="shared" si="29"/>
        <v>0</v>
      </c>
      <c r="R156" s="19"/>
      <c r="S156" s="3">
        <f>VLOOKUP($B156,[10]月度汇总!$A:$AM,38,0)</f>
        <v>0</v>
      </c>
      <c r="T156" s="3">
        <f t="shared" si="30"/>
        <v>0</v>
      </c>
    </row>
    <row r="157" ht="15.75" spans="1:20">
      <c r="A157" s="3">
        <f t="shared" si="33"/>
        <v>155</v>
      </c>
      <c r="B157" s="31" t="s">
        <v>363</v>
      </c>
      <c r="C157" s="19"/>
      <c r="D157" s="3">
        <f>VLOOKUP(B157,[10]月度汇总!$A:$AM,22,0)</f>
        <v>0</v>
      </c>
      <c r="E157" s="3">
        <f t="shared" si="25"/>
        <v>0</v>
      </c>
      <c r="F157" s="19"/>
      <c r="G157" s="3">
        <f>VLOOKUP($B157,[10]月度汇总!$A:$AM,23,0)</f>
        <v>0</v>
      </c>
      <c r="H157" s="3">
        <f t="shared" si="26"/>
        <v>0</v>
      </c>
      <c r="I157" s="19"/>
      <c r="J157" s="3">
        <f>VLOOKUP($B157,[10]月度汇总!$A:$AM,24,0)</f>
        <v>0</v>
      </c>
      <c r="K157" s="3">
        <f t="shared" si="27"/>
        <v>0</v>
      </c>
      <c r="L157" s="19"/>
      <c r="M157" s="3">
        <f>VLOOKUP($B157,[10]月度汇总!$A:$AM,25,0)</f>
        <v>0</v>
      </c>
      <c r="N157" s="3">
        <f t="shared" si="28"/>
        <v>0</v>
      </c>
      <c r="O157" s="19"/>
      <c r="P157" s="3">
        <f>VLOOKUP($B157,[10]月度汇总!$A:$AM,35,0)</f>
        <v>0</v>
      </c>
      <c r="Q157" s="3">
        <f t="shared" si="29"/>
        <v>0</v>
      </c>
      <c r="R157" s="19"/>
      <c r="S157" s="3">
        <f>VLOOKUP($B157,[10]月度汇总!$A:$AM,38,0)</f>
        <v>0</v>
      </c>
      <c r="T157" s="3">
        <f t="shared" si="30"/>
        <v>0</v>
      </c>
    </row>
    <row r="158" ht="15.75" spans="1:20">
      <c r="A158" s="3">
        <f t="shared" si="33"/>
        <v>156</v>
      </c>
      <c r="B158" s="31" t="s">
        <v>364</v>
      </c>
      <c r="C158" s="19">
        <v>0.5</v>
      </c>
      <c r="D158" s="3">
        <f>VLOOKUP(B158,[10]月度汇总!$A:$AM,22,0)</f>
        <v>0</v>
      </c>
      <c r="E158" s="3">
        <f t="shared" si="25"/>
        <v>0.5</v>
      </c>
      <c r="F158" s="19">
        <v>8</v>
      </c>
      <c r="G158" s="3" t="str">
        <f>VLOOKUP($B158,[10]月度汇总!$A:$AM,23,0)</f>
        <v>0.5</v>
      </c>
      <c r="H158" s="3">
        <f t="shared" si="26"/>
        <v>7.5</v>
      </c>
      <c r="I158" s="19"/>
      <c r="J158" s="3" t="str">
        <f>VLOOKUP($B158,[10]月度汇总!$A:$AM,24,0)</f>
        <v>8</v>
      </c>
      <c r="K158" s="3">
        <f t="shared" si="27"/>
        <v>-8</v>
      </c>
      <c r="L158" s="19"/>
      <c r="M158" s="3">
        <f>VLOOKUP($B158,[10]月度汇总!$A:$AM,25,0)</f>
        <v>0</v>
      </c>
      <c r="N158" s="3">
        <f t="shared" si="28"/>
        <v>0</v>
      </c>
      <c r="O158" s="19"/>
      <c r="P158" s="3">
        <f>VLOOKUP($B158,[10]月度汇总!$A:$AM,35,0)</f>
        <v>0</v>
      </c>
      <c r="Q158" s="3">
        <f t="shared" si="29"/>
        <v>0</v>
      </c>
      <c r="R158" s="19"/>
      <c r="S158" s="3">
        <f>VLOOKUP($B158,[10]月度汇总!$A:$AM,38,0)</f>
        <v>0</v>
      </c>
      <c r="T158" s="3">
        <f t="shared" si="30"/>
        <v>0</v>
      </c>
    </row>
    <row r="159" ht="15.75" spans="1:20">
      <c r="A159" s="3">
        <f t="shared" si="33"/>
        <v>157</v>
      </c>
      <c r="B159" s="31" t="s">
        <v>365</v>
      </c>
      <c r="C159" s="19"/>
      <c r="D159" s="3">
        <f>VLOOKUP(B159,[10]月度汇总!$A:$AM,22,0)</f>
        <v>0</v>
      </c>
      <c r="E159" s="3">
        <f t="shared" si="25"/>
        <v>0</v>
      </c>
      <c r="F159" s="19"/>
      <c r="G159" s="3">
        <f>VLOOKUP($B159,[10]月度汇总!$A:$AM,23,0)</f>
        <v>0</v>
      </c>
      <c r="H159" s="3">
        <f t="shared" si="26"/>
        <v>0</v>
      </c>
      <c r="I159" s="19"/>
      <c r="J159" s="3">
        <f>VLOOKUP($B159,[10]月度汇总!$A:$AM,24,0)</f>
        <v>0</v>
      </c>
      <c r="K159" s="3">
        <f t="shared" si="27"/>
        <v>0</v>
      </c>
      <c r="L159" s="19"/>
      <c r="M159" s="3">
        <f>VLOOKUP($B159,[10]月度汇总!$A:$AM,25,0)</f>
        <v>0</v>
      </c>
      <c r="N159" s="3">
        <f t="shared" si="28"/>
        <v>0</v>
      </c>
      <c r="O159" s="19"/>
      <c r="P159" s="3">
        <f>VLOOKUP($B159,[10]月度汇总!$A:$AM,35,0)</f>
        <v>0</v>
      </c>
      <c r="Q159" s="3">
        <f t="shared" si="29"/>
        <v>0</v>
      </c>
      <c r="R159" s="19"/>
      <c r="S159" s="3">
        <f>VLOOKUP($B159,[10]月度汇总!$A:$AM,38,0)</f>
        <v>0</v>
      </c>
      <c r="T159" s="3">
        <f t="shared" si="30"/>
        <v>0</v>
      </c>
    </row>
    <row r="160" ht="15.75" spans="1:20">
      <c r="A160" s="3">
        <f t="shared" si="33"/>
        <v>158</v>
      </c>
      <c r="B160" s="31" t="s">
        <v>367</v>
      </c>
      <c r="C160" s="19"/>
      <c r="D160" s="3">
        <f>VLOOKUP(B160,[10]月度汇总!$A:$AM,22,0)</f>
        <v>0</v>
      </c>
      <c r="E160" s="3">
        <f t="shared" si="25"/>
        <v>0</v>
      </c>
      <c r="F160" s="19"/>
      <c r="G160" s="3">
        <f>VLOOKUP($B160,[10]月度汇总!$A:$AM,23,0)</f>
        <v>0</v>
      </c>
      <c r="H160" s="3">
        <f t="shared" si="26"/>
        <v>0</v>
      </c>
      <c r="I160" s="19"/>
      <c r="J160" s="3">
        <f>VLOOKUP($B160,[10]月度汇总!$A:$AM,24,0)</f>
        <v>0</v>
      </c>
      <c r="K160" s="3">
        <f t="shared" si="27"/>
        <v>0</v>
      </c>
      <c r="L160" s="19">
        <v>8</v>
      </c>
      <c r="M160" s="3">
        <f>VLOOKUP($B160,[10]月度汇总!$A:$AM,25,0)</f>
        <v>0</v>
      </c>
      <c r="N160" s="3">
        <f t="shared" si="28"/>
        <v>8</v>
      </c>
      <c r="O160" s="19"/>
      <c r="P160" s="3">
        <f>VLOOKUP($B160,[10]月度汇总!$A:$AM,35,0)</f>
        <v>0</v>
      </c>
      <c r="Q160" s="3">
        <f t="shared" si="29"/>
        <v>0</v>
      </c>
      <c r="R160" s="19">
        <v>8</v>
      </c>
      <c r="S160" s="3">
        <f>VLOOKUP($B160,[10]月度汇总!$A:$AM,38,0)</f>
        <v>0</v>
      </c>
      <c r="T160" s="3">
        <f t="shared" si="30"/>
        <v>8</v>
      </c>
    </row>
    <row r="161" ht="15.75" spans="1:20">
      <c r="A161" s="3">
        <f t="shared" si="33"/>
        <v>159</v>
      </c>
      <c r="B161" s="31" t="s">
        <v>370</v>
      </c>
      <c r="C161" s="19"/>
      <c r="D161" s="3">
        <f>VLOOKUP(B161,[10]月度汇总!$A:$AM,22,0)</f>
        <v>0</v>
      </c>
      <c r="E161" s="3">
        <f t="shared" si="25"/>
        <v>0</v>
      </c>
      <c r="F161" s="19"/>
      <c r="G161" s="3">
        <f>VLOOKUP($B161,[10]月度汇总!$A:$AM,23,0)</f>
        <v>0</v>
      </c>
      <c r="H161" s="3">
        <f t="shared" si="26"/>
        <v>0</v>
      </c>
      <c r="I161" s="19"/>
      <c r="J161" s="3">
        <f>VLOOKUP($B161,[10]月度汇总!$A:$AM,24,0)</f>
        <v>0</v>
      </c>
      <c r="K161" s="3">
        <f t="shared" si="27"/>
        <v>0</v>
      </c>
      <c r="L161" s="19"/>
      <c r="M161" s="3">
        <f>VLOOKUP($B161,[10]月度汇总!$A:$AM,25,0)</f>
        <v>0</v>
      </c>
      <c r="N161" s="3">
        <f t="shared" si="28"/>
        <v>0</v>
      </c>
      <c r="O161" s="19"/>
      <c r="P161" s="3">
        <f>VLOOKUP($B161,[10]月度汇总!$A:$AM,35,0)</f>
        <v>0</v>
      </c>
      <c r="Q161" s="3">
        <f t="shared" si="29"/>
        <v>0</v>
      </c>
      <c r="R161" s="19"/>
      <c r="S161" s="3">
        <f>VLOOKUP($B161,[10]月度汇总!$A:$AM,38,0)</f>
        <v>0</v>
      </c>
      <c r="T161" s="3">
        <f t="shared" si="30"/>
        <v>0</v>
      </c>
    </row>
    <row r="162" ht="15.75" spans="1:20">
      <c r="A162" s="3">
        <f t="shared" si="33"/>
        <v>160</v>
      </c>
      <c r="B162" s="31" t="s">
        <v>373</v>
      </c>
      <c r="C162" s="19"/>
      <c r="D162" s="3">
        <f>VLOOKUP(B162,[10]月度汇总!$A:$AM,22,0)</f>
        <v>0</v>
      </c>
      <c r="E162" s="3">
        <f t="shared" si="25"/>
        <v>0</v>
      </c>
      <c r="F162" s="19"/>
      <c r="G162" s="3">
        <f>VLOOKUP($B162,[10]月度汇总!$A:$AM,23,0)</f>
        <v>0</v>
      </c>
      <c r="H162" s="3">
        <f t="shared" si="26"/>
        <v>0</v>
      </c>
      <c r="I162" s="19"/>
      <c r="J162" s="3">
        <f>VLOOKUP($B162,[10]月度汇总!$A:$AM,24,0)</f>
        <v>0</v>
      </c>
      <c r="K162" s="3">
        <f t="shared" si="27"/>
        <v>0</v>
      </c>
      <c r="L162" s="19"/>
      <c r="M162" s="3">
        <f>VLOOKUP($B162,[10]月度汇总!$A:$AM,25,0)</f>
        <v>0</v>
      </c>
      <c r="N162" s="3">
        <f t="shared" si="28"/>
        <v>0</v>
      </c>
      <c r="O162" s="19"/>
      <c r="P162" s="3">
        <f>VLOOKUP($B162,[10]月度汇总!$A:$AM,35,0)</f>
        <v>0</v>
      </c>
      <c r="Q162" s="3">
        <f t="shared" si="29"/>
        <v>0</v>
      </c>
      <c r="R162" s="19"/>
      <c r="S162" s="3">
        <f>VLOOKUP($B162,[10]月度汇总!$A:$AM,38,0)</f>
        <v>0</v>
      </c>
      <c r="T162" s="3">
        <f t="shared" si="30"/>
        <v>0</v>
      </c>
    </row>
    <row r="163" ht="15.75" spans="1:20">
      <c r="A163" s="3">
        <f t="shared" si="33"/>
        <v>161</v>
      </c>
      <c r="B163" s="31" t="s">
        <v>375</v>
      </c>
      <c r="C163" s="19"/>
      <c r="D163" s="3">
        <f>VLOOKUP(B163,[10]月度汇总!$A:$AM,22,0)</f>
        <v>0</v>
      </c>
      <c r="E163" s="3">
        <f t="shared" si="25"/>
        <v>0</v>
      </c>
      <c r="F163" s="19"/>
      <c r="G163" s="3">
        <f>VLOOKUP($B163,[10]月度汇总!$A:$AM,23,0)</f>
        <v>0</v>
      </c>
      <c r="H163" s="3">
        <f t="shared" si="26"/>
        <v>0</v>
      </c>
      <c r="I163" s="19"/>
      <c r="J163" s="3">
        <f>VLOOKUP($B163,[10]月度汇总!$A:$AM,24,0)</f>
        <v>0</v>
      </c>
      <c r="K163" s="3">
        <f t="shared" si="27"/>
        <v>0</v>
      </c>
      <c r="L163" s="19"/>
      <c r="M163" s="3">
        <f>VLOOKUP($B163,[10]月度汇总!$A:$AM,25,0)</f>
        <v>0</v>
      </c>
      <c r="N163" s="3">
        <f t="shared" si="28"/>
        <v>0</v>
      </c>
      <c r="O163" s="19"/>
      <c r="P163" s="3">
        <f>VLOOKUP($B163,[10]月度汇总!$A:$AM,35,0)</f>
        <v>0</v>
      </c>
      <c r="Q163" s="3">
        <f t="shared" si="29"/>
        <v>0</v>
      </c>
      <c r="R163" s="19"/>
      <c r="S163" s="3">
        <f>VLOOKUP($B163,[10]月度汇总!$A:$AM,38,0)</f>
        <v>0</v>
      </c>
      <c r="T163" s="3">
        <f t="shared" si="30"/>
        <v>0</v>
      </c>
    </row>
    <row r="164" ht="15.75" spans="1:20">
      <c r="A164" s="3">
        <f t="shared" ref="A164:A173" si="34">ROW()-2</f>
        <v>162</v>
      </c>
      <c r="B164" s="31" t="s">
        <v>376</v>
      </c>
      <c r="C164" s="19"/>
      <c r="D164" s="3">
        <f>VLOOKUP(B164,[10]月度汇总!$A:$AM,22,0)</f>
        <v>0</v>
      </c>
      <c r="E164" s="3">
        <f t="shared" si="25"/>
        <v>0</v>
      </c>
      <c r="F164" s="19"/>
      <c r="G164" s="3">
        <f>VLOOKUP($B164,[10]月度汇总!$A:$AM,23,0)</f>
        <v>0</v>
      </c>
      <c r="H164" s="3">
        <f t="shared" si="26"/>
        <v>0</v>
      </c>
      <c r="I164" s="19"/>
      <c r="J164" s="3">
        <f>VLOOKUP($B164,[10]月度汇总!$A:$AM,24,0)</f>
        <v>0</v>
      </c>
      <c r="K164" s="3">
        <f t="shared" si="27"/>
        <v>0</v>
      </c>
      <c r="L164" s="19">
        <v>8</v>
      </c>
      <c r="M164" s="3">
        <f>VLOOKUP($B164,[10]月度汇总!$A:$AM,25,0)</f>
        <v>0</v>
      </c>
      <c r="N164" s="3">
        <f t="shared" si="28"/>
        <v>8</v>
      </c>
      <c r="O164" s="19">
        <v>8</v>
      </c>
      <c r="P164" s="3">
        <f>VLOOKUP($B164,[10]月度汇总!$A:$AM,35,0)</f>
        <v>0</v>
      </c>
      <c r="Q164" s="3">
        <f t="shared" si="29"/>
        <v>8</v>
      </c>
      <c r="R164" s="19">
        <v>8</v>
      </c>
      <c r="S164" s="3">
        <f>VLOOKUP($B164,[10]月度汇总!$A:$AM,38,0)</f>
        <v>0</v>
      </c>
      <c r="T164" s="3">
        <f t="shared" si="30"/>
        <v>8</v>
      </c>
    </row>
    <row r="165" ht="15.75" spans="1:20">
      <c r="A165" s="3">
        <f t="shared" si="34"/>
        <v>163</v>
      </c>
      <c r="B165" s="31" t="s">
        <v>378</v>
      </c>
      <c r="C165" s="19"/>
      <c r="D165" s="3">
        <f>VLOOKUP(B165,[10]月度汇总!$A:$AM,22,0)</f>
        <v>0</v>
      </c>
      <c r="E165" s="3">
        <f t="shared" si="25"/>
        <v>0</v>
      </c>
      <c r="F165" s="19"/>
      <c r="G165" s="3">
        <f>VLOOKUP($B165,[10]月度汇总!$A:$AM,23,0)</f>
        <v>0</v>
      </c>
      <c r="H165" s="3">
        <f t="shared" si="26"/>
        <v>0</v>
      </c>
      <c r="I165" s="19"/>
      <c r="J165" s="3">
        <f>VLOOKUP($B165,[10]月度汇总!$A:$AM,24,0)</f>
        <v>0</v>
      </c>
      <c r="K165" s="3">
        <f t="shared" si="27"/>
        <v>0</v>
      </c>
      <c r="L165" s="19">
        <v>6</v>
      </c>
      <c r="M165" s="3">
        <f>VLOOKUP($B165,[10]月度汇总!$A:$AM,25,0)</f>
        <v>0</v>
      </c>
      <c r="N165" s="3">
        <f t="shared" si="28"/>
        <v>6</v>
      </c>
      <c r="O165" s="19">
        <v>8</v>
      </c>
      <c r="P165" s="3">
        <f>VLOOKUP($B165,[10]月度汇总!$A:$AM,35,0)</f>
        <v>0</v>
      </c>
      <c r="Q165" s="3">
        <f t="shared" si="29"/>
        <v>8</v>
      </c>
      <c r="R165" s="19">
        <v>8</v>
      </c>
      <c r="S165" s="3">
        <f>VLOOKUP($B165,[10]月度汇总!$A:$AM,38,0)</f>
        <v>0</v>
      </c>
      <c r="T165" s="3">
        <f t="shared" si="30"/>
        <v>8</v>
      </c>
    </row>
    <row r="166" ht="15.75" spans="1:20">
      <c r="A166" s="3">
        <f t="shared" si="34"/>
        <v>164</v>
      </c>
      <c r="B166" s="31" t="s">
        <v>379</v>
      </c>
      <c r="C166" s="19"/>
      <c r="D166" s="3">
        <f>VLOOKUP(B166,[10]月度汇总!$A:$AM,22,0)</f>
        <v>0</v>
      </c>
      <c r="E166" s="3">
        <f t="shared" si="25"/>
        <v>0</v>
      </c>
      <c r="F166" s="19"/>
      <c r="G166" s="3">
        <f>VLOOKUP($B166,[10]月度汇总!$A:$AM,23,0)</f>
        <v>0</v>
      </c>
      <c r="H166" s="3">
        <f t="shared" si="26"/>
        <v>0</v>
      </c>
      <c r="I166" s="19"/>
      <c r="J166" s="3">
        <f>VLOOKUP($B166,[10]月度汇总!$A:$AM,24,0)</f>
        <v>0</v>
      </c>
      <c r="K166" s="3">
        <f t="shared" si="27"/>
        <v>0</v>
      </c>
      <c r="L166" s="19"/>
      <c r="M166" s="3">
        <f>VLOOKUP($B166,[10]月度汇总!$A:$AM,25,0)</f>
        <v>0</v>
      </c>
      <c r="N166" s="3">
        <f t="shared" si="28"/>
        <v>0</v>
      </c>
      <c r="O166" s="19">
        <v>24</v>
      </c>
      <c r="P166" s="3">
        <f>VLOOKUP($B166,[10]月度汇总!$A:$AM,35,0)</f>
        <v>0</v>
      </c>
      <c r="Q166" s="3">
        <f t="shared" si="29"/>
        <v>24</v>
      </c>
      <c r="R166" s="19"/>
      <c r="S166" s="3">
        <f>VLOOKUP($B166,[10]月度汇总!$A:$AM,38,0)</f>
        <v>0</v>
      </c>
      <c r="T166" s="3">
        <f t="shared" si="30"/>
        <v>0</v>
      </c>
    </row>
    <row r="167" ht="15.75" spans="1:20">
      <c r="A167" s="3">
        <f t="shared" si="34"/>
        <v>165</v>
      </c>
      <c r="B167" s="31" t="s">
        <v>381</v>
      </c>
      <c r="C167" s="19"/>
      <c r="D167" s="3">
        <f>VLOOKUP(B167,[10]月度汇总!$A:$AM,22,0)</f>
        <v>0</v>
      </c>
      <c r="E167" s="3">
        <f t="shared" si="25"/>
        <v>0</v>
      </c>
      <c r="F167" s="19"/>
      <c r="G167" s="3">
        <f>VLOOKUP($B167,[10]月度汇总!$A:$AM,23,0)</f>
        <v>0</v>
      </c>
      <c r="H167" s="3">
        <f t="shared" si="26"/>
        <v>0</v>
      </c>
      <c r="I167" s="19"/>
      <c r="J167" s="3">
        <f>VLOOKUP($B167,[10]月度汇总!$A:$AM,24,0)</f>
        <v>0</v>
      </c>
      <c r="K167" s="3">
        <f t="shared" si="27"/>
        <v>0</v>
      </c>
      <c r="L167" s="19"/>
      <c r="M167" s="3">
        <f>VLOOKUP($B167,[10]月度汇总!$A:$AM,25,0)</f>
        <v>0</v>
      </c>
      <c r="N167" s="3">
        <f t="shared" si="28"/>
        <v>0</v>
      </c>
      <c r="O167" s="19">
        <v>24</v>
      </c>
      <c r="P167" s="3">
        <f>VLOOKUP($B167,[10]月度汇总!$A:$AM,35,0)</f>
        <v>0</v>
      </c>
      <c r="Q167" s="3">
        <f t="shared" si="29"/>
        <v>24</v>
      </c>
      <c r="R167" s="19"/>
      <c r="S167" s="3">
        <f>VLOOKUP($B167,[10]月度汇总!$A:$AM,38,0)</f>
        <v>0</v>
      </c>
      <c r="T167" s="3">
        <f t="shared" si="30"/>
        <v>0</v>
      </c>
    </row>
    <row r="168" ht="15.75" spans="1:20">
      <c r="A168" s="3">
        <f t="shared" si="34"/>
        <v>166</v>
      </c>
      <c r="B168" s="31" t="s">
        <v>382</v>
      </c>
      <c r="C168" s="19"/>
      <c r="D168" s="3">
        <f>VLOOKUP(B168,[10]月度汇总!$A:$AM,22,0)</f>
        <v>0</v>
      </c>
      <c r="E168" s="3">
        <f t="shared" si="25"/>
        <v>0</v>
      </c>
      <c r="F168" s="19"/>
      <c r="G168" s="3">
        <f>VLOOKUP($B168,[10]月度汇总!$A:$AM,23,0)</f>
        <v>0</v>
      </c>
      <c r="H168" s="3">
        <f t="shared" si="26"/>
        <v>0</v>
      </c>
      <c r="I168" s="19"/>
      <c r="J168" s="3">
        <f>VLOOKUP($B168,[10]月度汇总!$A:$AM,24,0)</f>
        <v>0</v>
      </c>
      <c r="K168" s="3">
        <f t="shared" si="27"/>
        <v>0</v>
      </c>
      <c r="L168" s="19"/>
      <c r="M168" s="3">
        <f>VLOOKUP($B168,[10]月度汇总!$A:$AM,25,0)</f>
        <v>0</v>
      </c>
      <c r="N168" s="3">
        <f t="shared" si="28"/>
        <v>0</v>
      </c>
      <c r="O168" s="19"/>
      <c r="P168" s="3">
        <f>VLOOKUP($B168,[10]月度汇总!$A:$AM,35,0)</f>
        <v>0</v>
      </c>
      <c r="Q168" s="3">
        <f t="shared" si="29"/>
        <v>0</v>
      </c>
      <c r="R168" s="19"/>
      <c r="S168" s="3">
        <f>VLOOKUP($B168,[10]月度汇总!$A:$AM,38,0)</f>
        <v>0</v>
      </c>
      <c r="T168" s="3">
        <f t="shared" si="30"/>
        <v>0</v>
      </c>
    </row>
    <row r="169" ht="15.75" spans="1:20">
      <c r="A169" s="3">
        <f t="shared" si="34"/>
        <v>167</v>
      </c>
      <c r="B169" s="31" t="s">
        <v>383</v>
      </c>
      <c r="C169" s="19"/>
      <c r="D169" s="3">
        <f>VLOOKUP(B169,[10]月度汇总!$A:$AM,22,0)</f>
        <v>0</v>
      </c>
      <c r="E169" s="3">
        <f t="shared" si="25"/>
        <v>0</v>
      </c>
      <c r="F169" s="19"/>
      <c r="G169" s="3">
        <f>VLOOKUP($B169,[10]月度汇总!$A:$AM,23,0)</f>
        <v>0</v>
      </c>
      <c r="H169" s="3">
        <f t="shared" si="26"/>
        <v>0</v>
      </c>
      <c r="I169" s="19"/>
      <c r="J169" s="3">
        <f>VLOOKUP($B169,[10]月度汇总!$A:$AM,24,0)</f>
        <v>0</v>
      </c>
      <c r="K169" s="3">
        <f t="shared" si="27"/>
        <v>0</v>
      </c>
      <c r="L169" s="19"/>
      <c r="M169" s="3">
        <f>VLOOKUP($B169,[10]月度汇总!$A:$AM,25,0)</f>
        <v>0</v>
      </c>
      <c r="N169" s="3">
        <f t="shared" si="28"/>
        <v>0</v>
      </c>
      <c r="O169" s="19"/>
      <c r="P169" s="3">
        <f>VLOOKUP($B169,[10]月度汇总!$A:$AM,35,0)</f>
        <v>0</v>
      </c>
      <c r="Q169" s="3">
        <f t="shared" si="29"/>
        <v>0</v>
      </c>
      <c r="R169" s="19"/>
      <c r="S169" s="3">
        <f>VLOOKUP($B169,[10]月度汇总!$A:$AM,38,0)</f>
        <v>0</v>
      </c>
      <c r="T169" s="3">
        <f t="shared" si="30"/>
        <v>0</v>
      </c>
    </row>
    <row r="170" ht="15.75" spans="1:20">
      <c r="A170" s="3">
        <f t="shared" si="34"/>
        <v>168</v>
      </c>
      <c r="B170" s="31" t="s">
        <v>384</v>
      </c>
      <c r="C170" s="19"/>
      <c r="D170" s="3">
        <f>VLOOKUP(B170,[10]月度汇总!$A:$AM,22,0)</f>
        <v>0</v>
      </c>
      <c r="E170" s="3">
        <f t="shared" si="25"/>
        <v>0</v>
      </c>
      <c r="F170" s="19"/>
      <c r="G170" s="3">
        <f>VLOOKUP($B170,[10]月度汇总!$A:$AM,23,0)</f>
        <v>0</v>
      </c>
      <c r="H170" s="3">
        <f t="shared" si="26"/>
        <v>0</v>
      </c>
      <c r="I170" s="19"/>
      <c r="J170" s="3">
        <f>VLOOKUP($B170,[10]月度汇总!$A:$AM,24,0)</f>
        <v>0</v>
      </c>
      <c r="K170" s="3">
        <f t="shared" si="27"/>
        <v>0</v>
      </c>
      <c r="L170" s="19"/>
      <c r="M170" s="3">
        <f>VLOOKUP($B170,[10]月度汇总!$A:$AM,25,0)</f>
        <v>0</v>
      </c>
      <c r="N170" s="3">
        <f t="shared" si="28"/>
        <v>0</v>
      </c>
      <c r="O170" s="19"/>
      <c r="P170" s="3">
        <f>VLOOKUP($B170,[10]月度汇总!$A:$AM,35,0)</f>
        <v>0</v>
      </c>
      <c r="Q170" s="3">
        <f t="shared" si="29"/>
        <v>0</v>
      </c>
      <c r="R170" s="19"/>
      <c r="S170" s="3">
        <f>VLOOKUP($B170,[10]月度汇总!$A:$AM,38,0)</f>
        <v>0</v>
      </c>
      <c r="T170" s="3">
        <f t="shared" si="30"/>
        <v>0</v>
      </c>
    </row>
    <row r="171" ht="15.75" spans="1:20">
      <c r="A171" s="3">
        <f t="shared" si="34"/>
        <v>169</v>
      </c>
      <c r="B171" s="31" t="s">
        <v>385</v>
      </c>
      <c r="C171" s="19"/>
      <c r="D171" s="3" t="str">
        <f>VLOOKUP(B171,[10]月度汇总!$A:$AM,22,0)</f>
        <v>16</v>
      </c>
      <c r="E171" s="3">
        <f t="shared" si="25"/>
        <v>-16</v>
      </c>
      <c r="F171" s="19"/>
      <c r="G171" s="3">
        <f>VLOOKUP($B171,[10]月度汇总!$A:$AM,23,0)</f>
        <v>0</v>
      </c>
      <c r="H171" s="3">
        <f t="shared" si="26"/>
        <v>0</v>
      </c>
      <c r="I171" s="19"/>
      <c r="J171" s="3">
        <f>VLOOKUP($B171,[10]月度汇总!$A:$AM,24,0)</f>
        <v>0</v>
      </c>
      <c r="K171" s="3">
        <f t="shared" si="27"/>
        <v>0</v>
      </c>
      <c r="L171" s="19"/>
      <c r="M171" s="3">
        <f>VLOOKUP($B171,[10]月度汇总!$A:$AM,25,0)</f>
        <v>0</v>
      </c>
      <c r="N171" s="3">
        <f t="shared" si="28"/>
        <v>0</v>
      </c>
      <c r="O171" s="19"/>
      <c r="P171" s="3">
        <f>VLOOKUP($B171,[10]月度汇总!$A:$AM,35,0)</f>
        <v>0</v>
      </c>
      <c r="Q171" s="3">
        <f t="shared" si="29"/>
        <v>0</v>
      </c>
      <c r="R171" s="19"/>
      <c r="S171" s="3">
        <f>VLOOKUP($B171,[10]月度汇总!$A:$AM,38,0)</f>
        <v>0</v>
      </c>
      <c r="T171" s="3">
        <f t="shared" si="30"/>
        <v>0</v>
      </c>
    </row>
    <row r="172" ht="15.75" spans="1:20">
      <c r="A172" s="3">
        <f t="shared" si="34"/>
        <v>170</v>
      </c>
      <c r="B172" s="31" t="s">
        <v>390</v>
      </c>
      <c r="C172" s="19"/>
      <c r="D172" s="3" t="str">
        <f>VLOOKUP(B172,[10]月度汇总!$A:$AM,22,0)</f>
        <v>37.83</v>
      </c>
      <c r="E172" s="3">
        <f t="shared" si="25"/>
        <v>-37.83</v>
      </c>
      <c r="F172" s="19"/>
      <c r="G172" s="3">
        <f>VLOOKUP($B172,[10]月度汇总!$A:$AM,23,0)</f>
        <v>0</v>
      </c>
      <c r="H172" s="3">
        <f t="shared" si="26"/>
        <v>0</v>
      </c>
      <c r="I172" s="19"/>
      <c r="J172" s="3">
        <f>VLOOKUP($B172,[10]月度汇总!$A:$AM,24,0)</f>
        <v>0</v>
      </c>
      <c r="K172" s="3">
        <f t="shared" si="27"/>
        <v>0</v>
      </c>
      <c r="L172" s="19"/>
      <c r="M172" s="3">
        <f>VLOOKUP($B172,[10]月度汇总!$A:$AM,25,0)</f>
        <v>0</v>
      </c>
      <c r="N172" s="3">
        <f t="shared" si="28"/>
        <v>0</v>
      </c>
      <c r="O172" s="19"/>
      <c r="P172" s="3">
        <f>VLOOKUP($B172,[10]月度汇总!$A:$AM,35,0)</f>
        <v>0</v>
      </c>
      <c r="Q172" s="3">
        <f t="shared" si="29"/>
        <v>0</v>
      </c>
      <c r="R172" s="19"/>
      <c r="S172" s="3">
        <f>VLOOKUP($B172,[10]月度汇总!$A:$AM,38,0)</f>
        <v>0</v>
      </c>
      <c r="T172" s="3">
        <f t="shared" si="30"/>
        <v>0</v>
      </c>
    </row>
    <row r="173" ht="15.75" spans="1:20">
      <c r="A173" s="3">
        <f t="shared" si="34"/>
        <v>171</v>
      </c>
      <c r="B173" s="31" t="s">
        <v>394</v>
      </c>
      <c r="C173" s="19"/>
      <c r="D173" s="3" t="str">
        <f>VLOOKUP(B173,[10]月度汇总!$A:$AM,22,0)</f>
        <v>27.83</v>
      </c>
      <c r="E173" s="3">
        <f t="shared" si="25"/>
        <v>-27.83</v>
      </c>
      <c r="F173" s="19"/>
      <c r="G173" s="3">
        <f>VLOOKUP($B173,[10]月度汇总!$A:$AM,23,0)</f>
        <v>0</v>
      </c>
      <c r="H173" s="3">
        <f t="shared" si="26"/>
        <v>0</v>
      </c>
      <c r="I173" s="19"/>
      <c r="J173" s="3">
        <f>VLOOKUP($B173,[10]月度汇总!$A:$AM,24,0)</f>
        <v>0</v>
      </c>
      <c r="K173" s="3">
        <f t="shared" si="27"/>
        <v>0</v>
      </c>
      <c r="L173" s="19"/>
      <c r="M173" s="3">
        <f>VLOOKUP($B173,[10]月度汇总!$A:$AM,25,0)</f>
        <v>0</v>
      </c>
      <c r="N173" s="3">
        <f t="shared" si="28"/>
        <v>0</v>
      </c>
      <c r="O173" s="19"/>
      <c r="P173" s="3">
        <f>VLOOKUP($B173,[10]月度汇总!$A:$AM,35,0)</f>
        <v>0</v>
      </c>
      <c r="Q173" s="3">
        <f t="shared" si="29"/>
        <v>0</v>
      </c>
      <c r="R173" s="19"/>
      <c r="S173" s="3">
        <f>VLOOKUP($B173,[10]月度汇总!$A:$AM,38,0)</f>
        <v>0</v>
      </c>
      <c r="T173" s="3">
        <f t="shared" si="30"/>
        <v>0</v>
      </c>
    </row>
    <row r="174" ht="15.75" spans="1:20">
      <c r="A174" s="3">
        <f t="shared" ref="A174:A183" si="35">ROW()-2</f>
        <v>172</v>
      </c>
      <c r="B174" s="31" t="s">
        <v>396</v>
      </c>
      <c r="C174" s="19"/>
      <c r="D174" s="3" t="str">
        <f>VLOOKUP(B174,[10]月度汇总!$A:$AM,22,0)</f>
        <v>27.83</v>
      </c>
      <c r="E174" s="3">
        <f t="shared" si="25"/>
        <v>-27.83</v>
      </c>
      <c r="F174" s="19"/>
      <c r="G174" s="3">
        <f>VLOOKUP($B174,[10]月度汇总!$A:$AM,23,0)</f>
        <v>0</v>
      </c>
      <c r="H174" s="3">
        <f t="shared" si="26"/>
        <v>0</v>
      </c>
      <c r="I174" s="19"/>
      <c r="J174" s="3">
        <f>VLOOKUP($B174,[10]月度汇总!$A:$AM,24,0)</f>
        <v>0</v>
      </c>
      <c r="K174" s="3">
        <f t="shared" si="27"/>
        <v>0</v>
      </c>
      <c r="L174" s="19"/>
      <c r="M174" s="3">
        <f>VLOOKUP($B174,[10]月度汇总!$A:$AM,25,0)</f>
        <v>0</v>
      </c>
      <c r="N174" s="3">
        <f t="shared" si="28"/>
        <v>0</v>
      </c>
      <c r="O174" s="19"/>
      <c r="P174" s="3">
        <f>VLOOKUP($B174,[10]月度汇总!$A:$AM,35,0)</f>
        <v>0</v>
      </c>
      <c r="Q174" s="3">
        <f t="shared" si="29"/>
        <v>0</v>
      </c>
      <c r="R174" s="19"/>
      <c r="S174" s="3">
        <f>VLOOKUP($B174,[10]月度汇总!$A:$AM,38,0)</f>
        <v>0</v>
      </c>
      <c r="T174" s="3">
        <f t="shared" si="30"/>
        <v>0</v>
      </c>
    </row>
    <row r="175" ht="15.75" spans="1:20">
      <c r="A175" s="3">
        <f t="shared" si="35"/>
        <v>173</v>
      </c>
      <c r="B175" s="31" t="s">
        <v>397</v>
      </c>
      <c r="C175" s="19">
        <v>1</v>
      </c>
      <c r="D175" s="3" t="str">
        <f>VLOOKUP(B175,[10]月度汇总!$A:$AM,22,0)</f>
        <v>84.48</v>
      </c>
      <c r="E175" s="3">
        <f t="shared" si="25"/>
        <v>-83.48</v>
      </c>
      <c r="F175" s="19"/>
      <c r="G175" s="3" t="str">
        <f>VLOOKUP($B175,[10]月度汇总!$A:$AM,23,0)</f>
        <v>1</v>
      </c>
      <c r="H175" s="3">
        <f t="shared" si="26"/>
        <v>-1</v>
      </c>
      <c r="I175" s="19"/>
      <c r="J175" s="3">
        <f>VLOOKUP($B175,[10]月度汇总!$A:$AM,24,0)</f>
        <v>0</v>
      </c>
      <c r="K175" s="3">
        <f t="shared" si="27"/>
        <v>0</v>
      </c>
      <c r="L175" s="19"/>
      <c r="M175" s="3">
        <f>VLOOKUP($B175,[10]月度汇总!$A:$AM,25,0)</f>
        <v>0</v>
      </c>
      <c r="N175" s="3">
        <f t="shared" si="28"/>
        <v>0</v>
      </c>
      <c r="O175" s="19"/>
      <c r="P175" s="3">
        <f>VLOOKUP($B175,[10]月度汇总!$A:$AM,35,0)</f>
        <v>0</v>
      </c>
      <c r="Q175" s="3">
        <f t="shared" si="29"/>
        <v>0</v>
      </c>
      <c r="R175" s="19"/>
      <c r="S175" s="3">
        <f>VLOOKUP($B175,[10]月度汇总!$A:$AM,38,0)</f>
        <v>0</v>
      </c>
      <c r="T175" s="3">
        <f t="shared" si="30"/>
        <v>0</v>
      </c>
    </row>
    <row r="176" ht="15.75" spans="1:20">
      <c r="A176" s="3">
        <f t="shared" si="35"/>
        <v>174</v>
      </c>
      <c r="B176" s="31" t="s">
        <v>398</v>
      </c>
      <c r="C176" s="19"/>
      <c r="D176" s="3" t="str">
        <f>VLOOKUP(B176,[10]月度汇总!$A:$AM,22,0)</f>
        <v>86.43</v>
      </c>
      <c r="E176" s="3">
        <f t="shared" si="25"/>
        <v>-86.43</v>
      </c>
      <c r="F176" s="19"/>
      <c r="G176" s="3">
        <f>VLOOKUP($B176,[10]月度汇总!$A:$AM,23,0)</f>
        <v>0</v>
      </c>
      <c r="H176" s="3">
        <f t="shared" si="26"/>
        <v>0</v>
      </c>
      <c r="I176" s="19"/>
      <c r="J176" s="3">
        <f>VLOOKUP($B176,[10]月度汇总!$A:$AM,24,0)</f>
        <v>0</v>
      </c>
      <c r="K176" s="3">
        <f t="shared" si="27"/>
        <v>0</v>
      </c>
      <c r="L176" s="19"/>
      <c r="M176" s="3">
        <f>VLOOKUP($B176,[10]月度汇总!$A:$AM,25,0)</f>
        <v>0</v>
      </c>
      <c r="N176" s="3">
        <f t="shared" si="28"/>
        <v>0</v>
      </c>
      <c r="O176" s="19"/>
      <c r="P176" s="3">
        <f>VLOOKUP($B176,[10]月度汇总!$A:$AM,35,0)</f>
        <v>0</v>
      </c>
      <c r="Q176" s="3">
        <f t="shared" si="29"/>
        <v>0</v>
      </c>
      <c r="R176" s="19"/>
      <c r="S176" s="3">
        <f>VLOOKUP($B176,[10]月度汇总!$A:$AM,38,0)</f>
        <v>0</v>
      </c>
      <c r="T176" s="3">
        <f t="shared" si="30"/>
        <v>0</v>
      </c>
    </row>
    <row r="177" ht="15.75" spans="1:20">
      <c r="A177" s="3">
        <f t="shared" si="35"/>
        <v>175</v>
      </c>
      <c r="B177" s="31" t="s">
        <v>399</v>
      </c>
      <c r="C177" s="19"/>
      <c r="D177" s="3" t="str">
        <f>VLOOKUP(B177,[10]月度汇总!$A:$AM,22,0)</f>
        <v>45.83</v>
      </c>
      <c r="E177" s="3">
        <f t="shared" si="25"/>
        <v>-45.83</v>
      </c>
      <c r="F177" s="19"/>
      <c r="G177" s="3">
        <f>VLOOKUP($B177,[10]月度汇总!$A:$AM,23,0)</f>
        <v>0</v>
      </c>
      <c r="H177" s="3">
        <f t="shared" si="26"/>
        <v>0</v>
      </c>
      <c r="I177" s="19"/>
      <c r="J177" s="3">
        <f>VLOOKUP($B177,[10]月度汇总!$A:$AM,24,0)</f>
        <v>0</v>
      </c>
      <c r="K177" s="3">
        <f t="shared" si="27"/>
        <v>0</v>
      </c>
      <c r="L177" s="19"/>
      <c r="M177" s="3">
        <f>VLOOKUP($B177,[10]月度汇总!$A:$AM,25,0)</f>
        <v>0</v>
      </c>
      <c r="N177" s="3">
        <f t="shared" si="28"/>
        <v>0</v>
      </c>
      <c r="O177" s="19"/>
      <c r="P177" s="3">
        <f>VLOOKUP($B177,[10]月度汇总!$A:$AM,35,0)</f>
        <v>0</v>
      </c>
      <c r="Q177" s="3">
        <f t="shared" si="29"/>
        <v>0</v>
      </c>
      <c r="R177" s="19"/>
      <c r="S177" s="3">
        <f>VLOOKUP($B177,[10]月度汇总!$A:$AM,38,0)</f>
        <v>0</v>
      </c>
      <c r="T177" s="3">
        <f t="shared" si="30"/>
        <v>0</v>
      </c>
    </row>
    <row r="178" ht="15.75" spans="1:20">
      <c r="A178" s="3">
        <f t="shared" si="35"/>
        <v>176</v>
      </c>
      <c r="B178" s="31" t="s">
        <v>400</v>
      </c>
      <c r="C178" s="19"/>
      <c r="D178" s="3">
        <f>VLOOKUP(B178,[10]月度汇总!$A:$AM,22,0)</f>
        <v>0</v>
      </c>
      <c r="E178" s="3">
        <f t="shared" si="25"/>
        <v>0</v>
      </c>
      <c r="F178" s="19"/>
      <c r="G178" s="3">
        <f>VLOOKUP($B178,[10]月度汇总!$A:$AM,23,0)</f>
        <v>0</v>
      </c>
      <c r="H178" s="3">
        <f t="shared" si="26"/>
        <v>0</v>
      </c>
      <c r="I178" s="19"/>
      <c r="J178" s="3">
        <f>VLOOKUP($B178,[10]月度汇总!$A:$AM,24,0)</f>
        <v>0</v>
      </c>
      <c r="K178" s="3">
        <f t="shared" si="27"/>
        <v>0</v>
      </c>
      <c r="L178" s="19"/>
      <c r="M178" s="3">
        <f>VLOOKUP($B178,[10]月度汇总!$A:$AM,25,0)</f>
        <v>0</v>
      </c>
      <c r="N178" s="3">
        <f t="shared" si="28"/>
        <v>0</v>
      </c>
      <c r="O178" s="19"/>
      <c r="P178" s="3">
        <f>VLOOKUP($B178,[10]月度汇总!$A:$AM,35,0)</f>
        <v>0</v>
      </c>
      <c r="Q178" s="3">
        <f t="shared" si="29"/>
        <v>0</v>
      </c>
      <c r="R178" s="19"/>
      <c r="S178" s="3">
        <f>VLOOKUP($B178,[10]月度汇总!$A:$AM,38,0)</f>
        <v>0</v>
      </c>
      <c r="T178" s="3">
        <f t="shared" si="30"/>
        <v>0</v>
      </c>
    </row>
    <row r="179" ht="15.75" spans="1:20">
      <c r="A179" s="3">
        <f t="shared" si="35"/>
        <v>177</v>
      </c>
      <c r="B179" s="31" t="s">
        <v>402</v>
      </c>
      <c r="C179" s="19"/>
      <c r="D179" s="3">
        <f>VLOOKUP(B179,[10]月度汇总!$A:$AM,22,0)</f>
        <v>0</v>
      </c>
      <c r="E179" s="3">
        <f t="shared" si="25"/>
        <v>0</v>
      </c>
      <c r="F179" s="19"/>
      <c r="G179" s="3">
        <f>VLOOKUP($B179,[10]月度汇总!$A:$AM,23,0)</f>
        <v>0</v>
      </c>
      <c r="H179" s="3">
        <f t="shared" si="26"/>
        <v>0</v>
      </c>
      <c r="I179" s="19"/>
      <c r="J179" s="3">
        <f>VLOOKUP($B179,[10]月度汇总!$A:$AM,24,0)</f>
        <v>0</v>
      </c>
      <c r="K179" s="3">
        <f t="shared" si="27"/>
        <v>0</v>
      </c>
      <c r="L179" s="19"/>
      <c r="M179" s="3">
        <f>VLOOKUP($B179,[10]月度汇总!$A:$AM,25,0)</f>
        <v>0</v>
      </c>
      <c r="N179" s="3">
        <f t="shared" si="28"/>
        <v>0</v>
      </c>
      <c r="O179" s="19"/>
      <c r="P179" s="3">
        <f>VLOOKUP($B179,[10]月度汇总!$A:$AM,35,0)</f>
        <v>0</v>
      </c>
      <c r="Q179" s="3">
        <f t="shared" si="29"/>
        <v>0</v>
      </c>
      <c r="R179" s="19"/>
      <c r="S179" s="3">
        <f>VLOOKUP($B179,[10]月度汇总!$A:$AM,38,0)</f>
        <v>0</v>
      </c>
      <c r="T179" s="3">
        <f t="shared" si="30"/>
        <v>0</v>
      </c>
    </row>
    <row r="180" ht="15.75" spans="1:20">
      <c r="A180" s="3">
        <f t="shared" si="35"/>
        <v>178</v>
      </c>
      <c r="B180" s="31" t="s">
        <v>403</v>
      </c>
      <c r="C180" s="19"/>
      <c r="D180" s="3">
        <f>VLOOKUP(B180,[10]月度汇总!$A:$AM,22,0)</f>
        <v>0</v>
      </c>
      <c r="E180" s="3">
        <f t="shared" si="25"/>
        <v>0</v>
      </c>
      <c r="F180" s="19"/>
      <c r="G180" s="3">
        <f>VLOOKUP($B180,[10]月度汇总!$A:$AM,23,0)</f>
        <v>0</v>
      </c>
      <c r="H180" s="3">
        <f t="shared" si="26"/>
        <v>0</v>
      </c>
      <c r="I180" s="19"/>
      <c r="J180" s="3">
        <f>VLOOKUP($B180,[10]月度汇总!$A:$AM,24,0)</f>
        <v>0</v>
      </c>
      <c r="K180" s="3">
        <f t="shared" si="27"/>
        <v>0</v>
      </c>
      <c r="L180" s="19"/>
      <c r="M180" s="3">
        <f>VLOOKUP($B180,[10]月度汇总!$A:$AM,25,0)</f>
        <v>0</v>
      </c>
      <c r="N180" s="3">
        <f t="shared" si="28"/>
        <v>0</v>
      </c>
      <c r="O180" s="19"/>
      <c r="P180" s="3">
        <f>VLOOKUP($B180,[10]月度汇总!$A:$AM,35,0)</f>
        <v>0</v>
      </c>
      <c r="Q180" s="3">
        <f t="shared" si="29"/>
        <v>0</v>
      </c>
      <c r="R180" s="19"/>
      <c r="S180" s="3">
        <f>VLOOKUP($B180,[10]月度汇总!$A:$AM,38,0)</f>
        <v>0</v>
      </c>
      <c r="T180" s="3">
        <f t="shared" si="30"/>
        <v>0</v>
      </c>
    </row>
    <row r="181" ht="15.75" spans="1:20">
      <c r="A181" s="3">
        <f t="shared" si="35"/>
        <v>179</v>
      </c>
      <c r="B181" s="31" t="s">
        <v>407</v>
      </c>
      <c r="C181" s="19"/>
      <c r="D181" s="3">
        <f>VLOOKUP(B181,[10]月度汇总!$A:$AM,22,0)</f>
        <v>0</v>
      </c>
      <c r="E181" s="3">
        <f t="shared" si="25"/>
        <v>0</v>
      </c>
      <c r="F181" s="19"/>
      <c r="G181" s="3">
        <f>VLOOKUP($B181,[10]月度汇总!$A:$AM,23,0)</f>
        <v>0</v>
      </c>
      <c r="H181" s="3">
        <f t="shared" si="26"/>
        <v>0</v>
      </c>
      <c r="I181" s="19"/>
      <c r="J181" s="3">
        <f>VLOOKUP($B181,[10]月度汇总!$A:$AM,24,0)</f>
        <v>0</v>
      </c>
      <c r="K181" s="3">
        <f t="shared" si="27"/>
        <v>0</v>
      </c>
      <c r="L181" s="19"/>
      <c r="M181" s="3">
        <f>VLOOKUP($B181,[10]月度汇总!$A:$AM,25,0)</f>
        <v>0</v>
      </c>
      <c r="N181" s="3">
        <f t="shared" si="28"/>
        <v>0</v>
      </c>
      <c r="O181" s="19"/>
      <c r="P181" s="3">
        <f>VLOOKUP($B181,[10]月度汇总!$A:$AM,35,0)</f>
        <v>0</v>
      </c>
      <c r="Q181" s="3">
        <f t="shared" si="29"/>
        <v>0</v>
      </c>
      <c r="R181" s="19"/>
      <c r="S181" s="3">
        <f>VLOOKUP($B181,[10]月度汇总!$A:$AM,38,0)</f>
        <v>0</v>
      </c>
      <c r="T181" s="3">
        <f t="shared" si="30"/>
        <v>0</v>
      </c>
    </row>
    <row r="182" ht="15.75" spans="1:20">
      <c r="A182" s="3">
        <f t="shared" si="35"/>
        <v>180</v>
      </c>
      <c r="B182" s="31" t="s">
        <v>409</v>
      </c>
      <c r="C182" s="19"/>
      <c r="D182" s="3">
        <f>VLOOKUP(B182,[10]月度汇总!$A:$AM,22,0)</f>
        <v>0</v>
      </c>
      <c r="E182" s="3">
        <f t="shared" si="25"/>
        <v>0</v>
      </c>
      <c r="F182" s="19"/>
      <c r="G182" s="3">
        <f>VLOOKUP($B182,[10]月度汇总!$A:$AM,23,0)</f>
        <v>0</v>
      </c>
      <c r="H182" s="3">
        <f t="shared" si="26"/>
        <v>0</v>
      </c>
      <c r="I182" s="19"/>
      <c r="J182" s="3">
        <f>VLOOKUP($B182,[10]月度汇总!$A:$AM,24,0)</f>
        <v>0</v>
      </c>
      <c r="K182" s="3">
        <f t="shared" si="27"/>
        <v>0</v>
      </c>
      <c r="L182" s="19">
        <v>16</v>
      </c>
      <c r="M182" s="3">
        <f>VLOOKUP($B182,[10]月度汇总!$A:$AM,25,0)</f>
        <v>0</v>
      </c>
      <c r="N182" s="3">
        <f t="shared" si="28"/>
        <v>16</v>
      </c>
      <c r="O182" s="19"/>
      <c r="P182" s="3">
        <f>VLOOKUP($B182,[10]月度汇总!$A:$AM,35,0)</f>
        <v>0</v>
      </c>
      <c r="Q182" s="3">
        <f t="shared" si="29"/>
        <v>0</v>
      </c>
      <c r="R182" s="19">
        <v>16</v>
      </c>
      <c r="S182" s="3">
        <f>VLOOKUP($B182,[10]月度汇总!$A:$AM,38,0)</f>
        <v>0</v>
      </c>
      <c r="T182" s="3">
        <f t="shared" si="30"/>
        <v>16</v>
      </c>
    </row>
    <row r="183" ht="15.75" spans="1:20">
      <c r="A183" s="3">
        <f t="shared" si="35"/>
        <v>181</v>
      </c>
      <c r="B183" s="31" t="s">
        <v>410</v>
      </c>
      <c r="C183" s="19"/>
      <c r="D183" s="3">
        <f>VLOOKUP(B183,[10]月度汇总!$A:$AM,22,0)</f>
        <v>0</v>
      </c>
      <c r="E183" s="3">
        <f t="shared" si="25"/>
        <v>0</v>
      </c>
      <c r="F183" s="19"/>
      <c r="G183" s="3">
        <f>VLOOKUP($B183,[10]月度汇总!$A:$AM,23,0)</f>
        <v>0</v>
      </c>
      <c r="H183" s="3">
        <f t="shared" si="26"/>
        <v>0</v>
      </c>
      <c r="I183" s="19"/>
      <c r="J183" s="3">
        <f>VLOOKUP($B183,[10]月度汇总!$A:$AM,24,0)</f>
        <v>0</v>
      </c>
      <c r="K183" s="3">
        <f t="shared" si="27"/>
        <v>0</v>
      </c>
      <c r="L183" s="19"/>
      <c r="M183" s="3">
        <f>VLOOKUP($B183,[10]月度汇总!$A:$AM,25,0)</f>
        <v>0</v>
      </c>
      <c r="N183" s="3">
        <f t="shared" si="28"/>
        <v>0</v>
      </c>
      <c r="O183" s="19"/>
      <c r="P183" s="3">
        <f>VLOOKUP($B183,[10]月度汇总!$A:$AM,35,0)</f>
        <v>0</v>
      </c>
      <c r="Q183" s="3">
        <f t="shared" si="29"/>
        <v>0</v>
      </c>
      <c r="R183" s="19"/>
      <c r="S183" s="3">
        <f>VLOOKUP($B183,[10]月度汇总!$A:$AM,38,0)</f>
        <v>0</v>
      </c>
      <c r="T183" s="3">
        <f t="shared" si="30"/>
        <v>0</v>
      </c>
    </row>
    <row r="184" ht="15.75" spans="1:20">
      <c r="A184" s="3">
        <f t="shared" ref="A184:A193" si="36">ROW()-2</f>
        <v>182</v>
      </c>
      <c r="B184" s="31" t="s">
        <v>411</v>
      </c>
      <c r="C184" s="19"/>
      <c r="D184" s="3">
        <f>VLOOKUP(B184,[10]月度汇总!$A:$AM,22,0)</f>
        <v>0</v>
      </c>
      <c r="E184" s="3">
        <f t="shared" si="25"/>
        <v>0</v>
      </c>
      <c r="F184" s="19"/>
      <c r="G184" s="3">
        <f>VLOOKUP($B184,[10]月度汇总!$A:$AM,23,0)</f>
        <v>0</v>
      </c>
      <c r="H184" s="3">
        <f t="shared" si="26"/>
        <v>0</v>
      </c>
      <c r="I184" s="19"/>
      <c r="J184" s="3">
        <f>VLOOKUP($B184,[10]月度汇总!$A:$AM,24,0)</f>
        <v>0</v>
      </c>
      <c r="K184" s="3">
        <f t="shared" si="27"/>
        <v>0</v>
      </c>
      <c r="L184" s="19">
        <v>16</v>
      </c>
      <c r="M184" s="3">
        <f>VLOOKUP($B184,[10]月度汇总!$A:$AM,25,0)</f>
        <v>0</v>
      </c>
      <c r="N184" s="3">
        <f t="shared" si="28"/>
        <v>16</v>
      </c>
      <c r="O184" s="19"/>
      <c r="P184" s="3">
        <f>VLOOKUP($B184,[10]月度汇总!$A:$AM,35,0)</f>
        <v>0</v>
      </c>
      <c r="Q184" s="3">
        <f t="shared" si="29"/>
        <v>0</v>
      </c>
      <c r="R184" s="19">
        <v>16</v>
      </c>
      <c r="S184" s="3">
        <f>VLOOKUP($B184,[10]月度汇总!$A:$AM,38,0)</f>
        <v>0</v>
      </c>
      <c r="T184" s="3">
        <f t="shared" si="30"/>
        <v>16</v>
      </c>
    </row>
    <row r="185" ht="15.75" spans="1:20">
      <c r="A185" s="3">
        <f t="shared" si="36"/>
        <v>183</v>
      </c>
      <c r="B185" s="31" t="s">
        <v>412</v>
      </c>
      <c r="C185" s="19"/>
      <c r="D185" s="3" t="str">
        <f>VLOOKUP(B185,[10]月度汇总!$A:$AM,22,0)</f>
        <v>22.45</v>
      </c>
      <c r="E185" s="3">
        <f t="shared" si="25"/>
        <v>-22.45</v>
      </c>
      <c r="F185" s="19"/>
      <c r="G185" s="3">
        <f>VLOOKUP($B185,[10]月度汇总!$A:$AM,23,0)</f>
        <v>0</v>
      </c>
      <c r="H185" s="3">
        <f t="shared" si="26"/>
        <v>0</v>
      </c>
      <c r="I185" s="19"/>
      <c r="J185" s="3">
        <f>VLOOKUP($B185,[10]月度汇总!$A:$AM,24,0)</f>
        <v>0</v>
      </c>
      <c r="K185" s="3">
        <f t="shared" si="27"/>
        <v>0</v>
      </c>
      <c r="L185" s="19"/>
      <c r="M185" s="3">
        <f>VLOOKUP($B185,[10]月度汇总!$A:$AM,25,0)</f>
        <v>0</v>
      </c>
      <c r="N185" s="3">
        <f t="shared" si="28"/>
        <v>0</v>
      </c>
      <c r="O185" s="19"/>
      <c r="P185" s="3">
        <f>VLOOKUP($B185,[10]月度汇总!$A:$AM,35,0)</f>
        <v>0</v>
      </c>
      <c r="Q185" s="3">
        <f t="shared" si="29"/>
        <v>0</v>
      </c>
      <c r="R185" s="19"/>
      <c r="S185" s="3">
        <f>VLOOKUP($B185,[10]月度汇总!$A:$AM,38,0)</f>
        <v>0</v>
      </c>
      <c r="T185" s="3">
        <f t="shared" si="30"/>
        <v>0</v>
      </c>
    </row>
    <row r="186" ht="15.75" spans="1:20">
      <c r="A186" s="3">
        <f t="shared" si="36"/>
        <v>184</v>
      </c>
      <c r="B186" s="31" t="s">
        <v>415</v>
      </c>
      <c r="C186" s="19"/>
      <c r="D186" s="3">
        <f>VLOOKUP(B186,[10]月度汇总!$A:$AM,22,0)</f>
        <v>0</v>
      </c>
      <c r="E186" s="3">
        <f t="shared" si="25"/>
        <v>0</v>
      </c>
      <c r="F186" s="19"/>
      <c r="G186" s="3">
        <f>VLOOKUP($B186,[10]月度汇总!$A:$AM,23,0)</f>
        <v>0</v>
      </c>
      <c r="H186" s="3">
        <f t="shared" si="26"/>
        <v>0</v>
      </c>
      <c r="I186" s="19"/>
      <c r="J186" s="3">
        <f>VLOOKUP($B186,[10]月度汇总!$A:$AM,24,0)</f>
        <v>0</v>
      </c>
      <c r="K186" s="3">
        <f t="shared" si="27"/>
        <v>0</v>
      </c>
      <c r="L186" s="19"/>
      <c r="M186" s="3">
        <f>VLOOKUP($B186,[10]月度汇总!$A:$AM,25,0)</f>
        <v>0</v>
      </c>
      <c r="N186" s="3">
        <f t="shared" si="28"/>
        <v>0</v>
      </c>
      <c r="O186" s="19"/>
      <c r="P186" s="3">
        <f>VLOOKUP($B186,[10]月度汇总!$A:$AM,35,0)</f>
        <v>0</v>
      </c>
      <c r="Q186" s="3">
        <f t="shared" si="29"/>
        <v>0</v>
      </c>
      <c r="R186" s="19"/>
      <c r="S186" s="3">
        <f>VLOOKUP($B186,[10]月度汇总!$A:$AM,38,0)</f>
        <v>0</v>
      </c>
      <c r="T186" s="3">
        <f t="shared" si="30"/>
        <v>0</v>
      </c>
    </row>
    <row r="187" ht="15.75" spans="1:20">
      <c r="A187" s="3">
        <f t="shared" si="36"/>
        <v>185</v>
      </c>
      <c r="B187" s="31" t="s">
        <v>418</v>
      </c>
      <c r="C187" s="19"/>
      <c r="D187" s="3" t="str">
        <f>VLOOKUP(B187,[10]月度汇总!$A:$AM,22,0)</f>
        <v>19.48</v>
      </c>
      <c r="E187" s="3">
        <f t="shared" si="25"/>
        <v>-19.48</v>
      </c>
      <c r="F187" s="19"/>
      <c r="G187" s="3">
        <f>VLOOKUP($B187,[10]月度汇总!$A:$AM,23,0)</f>
        <v>0</v>
      </c>
      <c r="H187" s="3">
        <f t="shared" si="26"/>
        <v>0</v>
      </c>
      <c r="I187" s="19"/>
      <c r="J187" s="3">
        <f>VLOOKUP($B187,[10]月度汇总!$A:$AM,24,0)</f>
        <v>0</v>
      </c>
      <c r="K187" s="3">
        <f t="shared" si="27"/>
        <v>0</v>
      </c>
      <c r="L187" s="19"/>
      <c r="M187" s="3">
        <f>VLOOKUP($B187,[10]月度汇总!$A:$AM,25,0)</f>
        <v>0</v>
      </c>
      <c r="N187" s="3">
        <f t="shared" si="28"/>
        <v>0</v>
      </c>
      <c r="O187" s="19"/>
      <c r="P187" s="3">
        <f>VLOOKUP($B187,[10]月度汇总!$A:$AM,35,0)</f>
        <v>0</v>
      </c>
      <c r="Q187" s="3">
        <f t="shared" si="29"/>
        <v>0</v>
      </c>
      <c r="R187" s="19"/>
      <c r="S187" s="3">
        <f>VLOOKUP($B187,[10]月度汇总!$A:$AM,38,0)</f>
        <v>0</v>
      </c>
      <c r="T187" s="3">
        <f t="shared" si="30"/>
        <v>0</v>
      </c>
    </row>
    <row r="188" ht="15.75" spans="1:20">
      <c r="A188" s="3">
        <f t="shared" si="36"/>
        <v>186</v>
      </c>
      <c r="B188" s="31" t="s">
        <v>419</v>
      </c>
      <c r="C188" s="19"/>
      <c r="D188" s="3">
        <f>VLOOKUP(B188,[10]月度汇总!$A:$AM,22,0)</f>
        <v>0</v>
      </c>
      <c r="E188" s="3">
        <f t="shared" si="25"/>
        <v>0</v>
      </c>
      <c r="F188" s="19">
        <v>8</v>
      </c>
      <c r="G188" s="3">
        <f>VLOOKUP($B188,[10]月度汇总!$A:$AM,23,0)</f>
        <v>0</v>
      </c>
      <c r="H188" s="3">
        <f t="shared" si="26"/>
        <v>8</v>
      </c>
      <c r="I188" s="19"/>
      <c r="J188" s="3" t="str">
        <f>VLOOKUP($B188,[10]月度汇总!$A:$AM,24,0)</f>
        <v>8</v>
      </c>
      <c r="K188" s="3">
        <f t="shared" si="27"/>
        <v>-8</v>
      </c>
      <c r="L188" s="19"/>
      <c r="M188" s="3">
        <f>VLOOKUP($B188,[10]月度汇总!$A:$AM,25,0)</f>
        <v>0</v>
      </c>
      <c r="N188" s="3">
        <f t="shared" si="28"/>
        <v>0</v>
      </c>
      <c r="O188" s="19"/>
      <c r="P188" s="3">
        <f>VLOOKUP($B188,[10]月度汇总!$A:$AM,35,0)</f>
        <v>0</v>
      </c>
      <c r="Q188" s="3">
        <f t="shared" si="29"/>
        <v>0</v>
      </c>
      <c r="R188" s="19"/>
      <c r="S188" s="3">
        <f>VLOOKUP($B188,[10]月度汇总!$A:$AM,38,0)</f>
        <v>0</v>
      </c>
      <c r="T188" s="3">
        <f t="shared" si="30"/>
        <v>0</v>
      </c>
    </row>
    <row r="189" ht="15.75" spans="1:20">
      <c r="A189" s="3">
        <f t="shared" si="36"/>
        <v>187</v>
      </c>
      <c r="B189" s="31" t="s">
        <v>420</v>
      </c>
      <c r="C189" s="19"/>
      <c r="D189" s="3">
        <f>VLOOKUP(B189,[10]月度汇总!$A:$AM,22,0)</f>
        <v>0</v>
      </c>
      <c r="E189" s="3">
        <f t="shared" si="25"/>
        <v>0</v>
      </c>
      <c r="F189" s="19"/>
      <c r="G189" s="3">
        <f>VLOOKUP($B189,[10]月度汇总!$A:$AM,23,0)</f>
        <v>0</v>
      </c>
      <c r="H189" s="3">
        <f t="shared" si="26"/>
        <v>0</v>
      </c>
      <c r="I189" s="19"/>
      <c r="J189" s="3">
        <f>VLOOKUP($B189,[10]月度汇总!$A:$AM,24,0)</f>
        <v>0</v>
      </c>
      <c r="K189" s="3">
        <f t="shared" si="27"/>
        <v>0</v>
      </c>
      <c r="L189" s="19">
        <v>2.5</v>
      </c>
      <c r="M189" s="3">
        <f>VLOOKUP($B189,[10]月度汇总!$A:$AM,25,0)</f>
        <v>0</v>
      </c>
      <c r="N189" s="3">
        <f t="shared" si="28"/>
        <v>2.5</v>
      </c>
      <c r="O189" s="19">
        <v>21.5</v>
      </c>
      <c r="P189" s="3">
        <f>VLOOKUP($B189,[10]月度汇总!$A:$AM,35,0)</f>
        <v>0</v>
      </c>
      <c r="Q189" s="3">
        <f t="shared" si="29"/>
        <v>21.5</v>
      </c>
      <c r="R189" s="19"/>
      <c r="S189" s="3">
        <f>VLOOKUP($B189,[10]月度汇总!$A:$AM,38,0)</f>
        <v>0</v>
      </c>
      <c r="T189" s="3">
        <f t="shared" si="30"/>
        <v>0</v>
      </c>
    </row>
    <row r="190" ht="15.75" spans="1:20">
      <c r="A190" s="3">
        <f t="shared" si="36"/>
        <v>188</v>
      </c>
      <c r="B190" s="31" t="s">
        <v>422</v>
      </c>
      <c r="C190" s="19">
        <v>2</v>
      </c>
      <c r="D190" s="3">
        <f>VLOOKUP(B190,[10]月度汇总!$A:$AM,22,0)</f>
        <v>0</v>
      </c>
      <c r="E190" s="3">
        <f t="shared" si="25"/>
        <v>2</v>
      </c>
      <c r="F190" s="19"/>
      <c r="G190" s="3" t="str">
        <f>VLOOKUP($B190,[10]月度汇总!$A:$AM,23,0)</f>
        <v>2</v>
      </c>
      <c r="H190" s="3">
        <f t="shared" si="26"/>
        <v>-2</v>
      </c>
      <c r="I190" s="19"/>
      <c r="J190" s="3">
        <f>VLOOKUP($B190,[10]月度汇总!$A:$AM,24,0)</f>
        <v>0</v>
      </c>
      <c r="K190" s="3">
        <f t="shared" si="27"/>
        <v>0</v>
      </c>
      <c r="L190" s="19"/>
      <c r="M190" s="3">
        <f>VLOOKUP($B190,[10]月度汇总!$A:$AM,25,0)</f>
        <v>0</v>
      </c>
      <c r="N190" s="3">
        <f t="shared" si="28"/>
        <v>0</v>
      </c>
      <c r="O190" s="19"/>
      <c r="P190" s="3">
        <f>VLOOKUP($B190,[10]月度汇总!$A:$AM,35,0)</f>
        <v>0</v>
      </c>
      <c r="Q190" s="3">
        <f t="shared" si="29"/>
        <v>0</v>
      </c>
      <c r="R190" s="19"/>
      <c r="S190" s="3">
        <f>VLOOKUP($B190,[10]月度汇总!$A:$AM,38,0)</f>
        <v>0</v>
      </c>
      <c r="T190" s="3">
        <f t="shared" si="30"/>
        <v>0</v>
      </c>
    </row>
    <row r="191" ht="15.75" spans="1:20">
      <c r="A191" s="3">
        <f t="shared" si="36"/>
        <v>189</v>
      </c>
      <c r="B191" s="31" t="s">
        <v>423</v>
      </c>
      <c r="C191" s="19"/>
      <c r="D191" s="3">
        <f>VLOOKUP(B191,[10]月度汇总!$A:$AM,22,0)</f>
        <v>0</v>
      </c>
      <c r="E191" s="3">
        <f t="shared" si="25"/>
        <v>0</v>
      </c>
      <c r="F191" s="19"/>
      <c r="G191" s="3">
        <f>VLOOKUP($B191,[10]月度汇总!$A:$AM,23,0)</f>
        <v>0</v>
      </c>
      <c r="H191" s="3">
        <f t="shared" si="26"/>
        <v>0</v>
      </c>
      <c r="I191" s="19"/>
      <c r="J191" s="3">
        <f>VLOOKUP($B191,[10]月度汇总!$A:$AM,24,0)</f>
        <v>0</v>
      </c>
      <c r="K191" s="3">
        <f t="shared" si="27"/>
        <v>0</v>
      </c>
      <c r="L191" s="19"/>
      <c r="M191" s="3">
        <f>VLOOKUP($B191,[10]月度汇总!$A:$AM,25,0)</f>
        <v>0</v>
      </c>
      <c r="N191" s="3">
        <f t="shared" si="28"/>
        <v>0</v>
      </c>
      <c r="O191" s="19"/>
      <c r="P191" s="3">
        <f>VLOOKUP($B191,[10]月度汇总!$A:$AM,35,0)</f>
        <v>0</v>
      </c>
      <c r="Q191" s="3">
        <f t="shared" si="29"/>
        <v>0</v>
      </c>
      <c r="R191" s="19"/>
      <c r="S191" s="3">
        <f>VLOOKUP($B191,[10]月度汇总!$A:$AM,38,0)</f>
        <v>0</v>
      </c>
      <c r="T191" s="3">
        <f t="shared" si="30"/>
        <v>0</v>
      </c>
    </row>
    <row r="192" ht="15.75" spans="1:20">
      <c r="A192" s="3">
        <f t="shared" si="36"/>
        <v>190</v>
      </c>
      <c r="B192" s="31" t="s">
        <v>425</v>
      </c>
      <c r="C192" s="19"/>
      <c r="D192" s="3">
        <f>VLOOKUP(B192,[10]月度汇总!$A:$AM,22,0)</f>
        <v>0</v>
      </c>
      <c r="E192" s="3">
        <f t="shared" si="25"/>
        <v>0</v>
      </c>
      <c r="F192" s="19"/>
      <c r="G192" s="3">
        <f>VLOOKUP($B192,[10]月度汇总!$A:$AM,23,0)</f>
        <v>0</v>
      </c>
      <c r="H192" s="3">
        <f t="shared" si="26"/>
        <v>0</v>
      </c>
      <c r="I192" s="19"/>
      <c r="J192" s="3">
        <f>VLOOKUP($B192,[10]月度汇总!$A:$AM,24,0)</f>
        <v>0</v>
      </c>
      <c r="K192" s="3">
        <f t="shared" si="27"/>
        <v>0</v>
      </c>
      <c r="L192" s="19">
        <v>8</v>
      </c>
      <c r="M192" s="3">
        <f>VLOOKUP($B192,[10]月度汇总!$A:$AM,25,0)</f>
        <v>0</v>
      </c>
      <c r="N192" s="3">
        <f t="shared" si="28"/>
        <v>8</v>
      </c>
      <c r="O192" s="19"/>
      <c r="P192" s="3">
        <f>VLOOKUP($B192,[10]月度汇总!$A:$AM,35,0)</f>
        <v>0</v>
      </c>
      <c r="Q192" s="3">
        <f t="shared" si="29"/>
        <v>0</v>
      </c>
      <c r="R192" s="19">
        <v>16</v>
      </c>
      <c r="S192" s="3">
        <f>VLOOKUP($B192,[10]月度汇总!$A:$AM,38,0)</f>
        <v>0</v>
      </c>
      <c r="T192" s="3">
        <f t="shared" si="30"/>
        <v>16</v>
      </c>
    </row>
    <row r="193" ht="15.75" spans="1:20">
      <c r="A193" s="3">
        <f t="shared" si="36"/>
        <v>191</v>
      </c>
      <c r="B193" s="31" t="s">
        <v>426</v>
      </c>
      <c r="C193" s="19"/>
      <c r="D193" s="3">
        <f>VLOOKUP(B193,[10]月度汇总!$A:$AM,22,0)</f>
        <v>0</v>
      </c>
      <c r="E193" s="3">
        <f t="shared" si="25"/>
        <v>0</v>
      </c>
      <c r="F193" s="19"/>
      <c r="G193" s="3">
        <f>VLOOKUP($B193,[10]月度汇总!$A:$AM,23,0)</f>
        <v>0</v>
      </c>
      <c r="H193" s="3">
        <f t="shared" si="26"/>
        <v>0</v>
      </c>
      <c r="I193" s="19"/>
      <c r="J193" s="3">
        <f>VLOOKUP($B193,[10]月度汇总!$A:$AM,24,0)</f>
        <v>0</v>
      </c>
      <c r="K193" s="3">
        <f t="shared" si="27"/>
        <v>0</v>
      </c>
      <c r="L193" s="19"/>
      <c r="M193" s="3">
        <f>VLOOKUP($B193,[10]月度汇总!$A:$AM,25,0)</f>
        <v>0</v>
      </c>
      <c r="N193" s="3">
        <f t="shared" si="28"/>
        <v>0</v>
      </c>
      <c r="O193" s="19"/>
      <c r="P193" s="3">
        <f>VLOOKUP($B193,[10]月度汇总!$A:$AM,35,0)</f>
        <v>0</v>
      </c>
      <c r="Q193" s="3">
        <f t="shared" si="29"/>
        <v>0</v>
      </c>
      <c r="R193" s="19"/>
      <c r="S193" s="3">
        <f>VLOOKUP($B193,[10]月度汇总!$A:$AM,38,0)</f>
        <v>0</v>
      </c>
      <c r="T193" s="3">
        <f t="shared" si="30"/>
        <v>0</v>
      </c>
    </row>
    <row r="194" ht="15.75" spans="1:20">
      <c r="A194" s="3">
        <f t="shared" ref="A194:A203" si="37">ROW()-2</f>
        <v>192</v>
      </c>
      <c r="B194" s="31" t="s">
        <v>427</v>
      </c>
      <c r="C194" s="19"/>
      <c r="D194" s="3" t="str">
        <f>VLOOKUP(B194,[10]月度汇总!$A:$AM,22,0)</f>
        <v>15.88</v>
      </c>
      <c r="E194" s="3">
        <f t="shared" si="25"/>
        <v>-15.88</v>
      </c>
      <c r="F194" s="19"/>
      <c r="G194" s="3">
        <f>VLOOKUP($B194,[10]月度汇总!$A:$AM,23,0)</f>
        <v>0</v>
      </c>
      <c r="H194" s="3">
        <f t="shared" si="26"/>
        <v>0</v>
      </c>
      <c r="I194" s="19">
        <v>1</v>
      </c>
      <c r="J194" s="3">
        <f>VLOOKUP($B194,[10]月度汇总!$A:$AM,24,0)</f>
        <v>0</v>
      </c>
      <c r="K194" s="3">
        <f t="shared" si="27"/>
        <v>1</v>
      </c>
      <c r="L194" s="19"/>
      <c r="M194" s="3" t="str">
        <f>VLOOKUP($B194,[10]月度汇总!$A:$AM,25,0)</f>
        <v>1</v>
      </c>
      <c r="N194" s="3">
        <f t="shared" si="28"/>
        <v>-1</v>
      </c>
      <c r="O194" s="19"/>
      <c r="P194" s="3">
        <f>VLOOKUP($B194,[10]月度汇总!$A:$AM,35,0)</f>
        <v>0</v>
      </c>
      <c r="Q194" s="3">
        <f t="shared" si="29"/>
        <v>0</v>
      </c>
      <c r="R194" s="19"/>
      <c r="S194" s="3">
        <f>VLOOKUP($B194,[10]月度汇总!$A:$AM,38,0)</f>
        <v>0</v>
      </c>
      <c r="T194" s="3">
        <f t="shared" si="30"/>
        <v>0</v>
      </c>
    </row>
    <row r="195" ht="15.75" spans="1:20">
      <c r="A195" s="3">
        <f t="shared" si="37"/>
        <v>193</v>
      </c>
      <c r="B195" s="31" t="s">
        <v>429</v>
      </c>
      <c r="C195" s="19"/>
      <c r="D195" s="3">
        <f>VLOOKUP(B195,[10]月度汇总!$A:$AM,22,0)</f>
        <v>0</v>
      </c>
      <c r="E195" s="3">
        <f t="shared" si="25"/>
        <v>0</v>
      </c>
      <c r="F195" s="19"/>
      <c r="G195" s="3">
        <f>VLOOKUP($B195,[10]月度汇总!$A:$AM,23,0)</f>
        <v>0</v>
      </c>
      <c r="H195" s="3">
        <f t="shared" si="26"/>
        <v>0</v>
      </c>
      <c r="I195" s="19"/>
      <c r="J195" s="3">
        <f>VLOOKUP($B195,[10]月度汇总!$A:$AM,24,0)</f>
        <v>0</v>
      </c>
      <c r="K195" s="3">
        <f t="shared" si="27"/>
        <v>0</v>
      </c>
      <c r="L195" s="19"/>
      <c r="M195" s="3">
        <f>VLOOKUP($B195,[10]月度汇总!$A:$AM,25,0)</f>
        <v>0</v>
      </c>
      <c r="N195" s="3">
        <f t="shared" si="28"/>
        <v>0</v>
      </c>
      <c r="O195" s="19"/>
      <c r="P195" s="3">
        <f>VLOOKUP($B195,[10]月度汇总!$A:$AM,35,0)</f>
        <v>0</v>
      </c>
      <c r="Q195" s="3">
        <f t="shared" si="29"/>
        <v>0</v>
      </c>
      <c r="R195" s="19"/>
      <c r="S195" s="3">
        <f>VLOOKUP($B195,[10]月度汇总!$A:$AM,38,0)</f>
        <v>0</v>
      </c>
      <c r="T195" s="3">
        <f t="shared" si="30"/>
        <v>0</v>
      </c>
    </row>
    <row r="196" ht="15.75" spans="1:20">
      <c r="A196" s="3">
        <f t="shared" si="37"/>
        <v>194</v>
      </c>
      <c r="B196" s="31" t="s">
        <v>431</v>
      </c>
      <c r="C196" s="19"/>
      <c r="D196" s="3">
        <f>VLOOKUP(B196,[10]月度汇总!$A:$AM,22,0)</f>
        <v>0</v>
      </c>
      <c r="E196" s="3">
        <f t="shared" ref="E196:E259" si="38">C196-D196</f>
        <v>0</v>
      </c>
      <c r="F196" s="19"/>
      <c r="G196" s="3">
        <f>VLOOKUP($B196,[10]月度汇总!$A:$AM,23,0)</f>
        <v>0</v>
      </c>
      <c r="H196" s="3">
        <f t="shared" ref="H196:H259" si="39">F196-G196</f>
        <v>0</v>
      </c>
      <c r="I196" s="19"/>
      <c r="J196" s="3">
        <f>VLOOKUP($B196,[10]月度汇总!$A:$AM,24,0)</f>
        <v>0</v>
      </c>
      <c r="K196" s="3">
        <f t="shared" ref="K196:K259" si="40">I196-J196</f>
        <v>0</v>
      </c>
      <c r="L196" s="19"/>
      <c r="M196" s="3">
        <f>VLOOKUP($B196,[10]月度汇总!$A:$AM,25,0)</f>
        <v>0</v>
      </c>
      <c r="N196" s="3">
        <f t="shared" ref="N196:N259" si="41">L196-M196</f>
        <v>0</v>
      </c>
      <c r="O196" s="19"/>
      <c r="P196" s="3">
        <f>VLOOKUP($B196,[10]月度汇总!$A:$AM,35,0)</f>
        <v>0</v>
      </c>
      <c r="Q196" s="3">
        <f t="shared" ref="Q196:Q259" si="42">O196-P196</f>
        <v>0</v>
      </c>
      <c r="R196" s="19"/>
      <c r="S196" s="3">
        <f>VLOOKUP($B196,[10]月度汇总!$A:$AM,38,0)</f>
        <v>0</v>
      </c>
      <c r="T196" s="3">
        <f t="shared" ref="T196:T259" si="43">R196-S196</f>
        <v>0</v>
      </c>
    </row>
    <row r="197" ht="15.75" spans="1:20">
      <c r="A197" s="3">
        <f t="shared" si="37"/>
        <v>195</v>
      </c>
      <c r="B197" s="31" t="s">
        <v>432</v>
      </c>
      <c r="C197" s="19"/>
      <c r="D197" s="3" t="str">
        <f>VLOOKUP(B197,[10]月度汇总!$A:$AM,22,0)</f>
        <v>6</v>
      </c>
      <c r="E197" s="3">
        <f t="shared" si="38"/>
        <v>-6</v>
      </c>
      <c r="F197" s="19"/>
      <c r="G197" s="3">
        <f>VLOOKUP($B197,[10]月度汇总!$A:$AM,23,0)</f>
        <v>0</v>
      </c>
      <c r="H197" s="3">
        <f t="shared" si="39"/>
        <v>0</v>
      </c>
      <c r="I197" s="19"/>
      <c r="J197" s="3">
        <f>VLOOKUP($B197,[10]月度汇总!$A:$AM,24,0)</f>
        <v>0</v>
      </c>
      <c r="K197" s="3">
        <f t="shared" si="40"/>
        <v>0</v>
      </c>
      <c r="L197" s="19"/>
      <c r="M197" s="3">
        <f>VLOOKUP($B197,[10]月度汇总!$A:$AM,25,0)</f>
        <v>0</v>
      </c>
      <c r="N197" s="3">
        <f t="shared" si="41"/>
        <v>0</v>
      </c>
      <c r="O197" s="19"/>
      <c r="P197" s="3">
        <f>VLOOKUP($B197,[10]月度汇总!$A:$AM,35,0)</f>
        <v>0</v>
      </c>
      <c r="Q197" s="3">
        <f t="shared" si="42"/>
        <v>0</v>
      </c>
      <c r="R197" s="19"/>
      <c r="S197" s="3">
        <f>VLOOKUP($B197,[10]月度汇总!$A:$AM,38,0)</f>
        <v>0</v>
      </c>
      <c r="T197" s="3">
        <f t="shared" si="43"/>
        <v>0</v>
      </c>
    </row>
    <row r="198" ht="15.75" spans="1:20">
      <c r="A198" s="3">
        <f t="shared" si="37"/>
        <v>196</v>
      </c>
      <c r="B198" s="31" t="s">
        <v>435</v>
      </c>
      <c r="C198" s="19"/>
      <c r="D198" s="3">
        <f>VLOOKUP(B198,[10]月度汇总!$A:$AM,22,0)</f>
        <v>0</v>
      </c>
      <c r="E198" s="3">
        <f t="shared" si="38"/>
        <v>0</v>
      </c>
      <c r="F198" s="19"/>
      <c r="G198" s="3">
        <f>VLOOKUP($B198,[10]月度汇总!$A:$AM,23,0)</f>
        <v>0</v>
      </c>
      <c r="H198" s="3">
        <f t="shared" si="39"/>
        <v>0</v>
      </c>
      <c r="I198" s="19"/>
      <c r="J198" s="3">
        <f>VLOOKUP($B198,[10]月度汇总!$A:$AM,24,0)</f>
        <v>0</v>
      </c>
      <c r="K198" s="3">
        <f t="shared" si="40"/>
        <v>0</v>
      </c>
      <c r="L198" s="19"/>
      <c r="M198" s="3">
        <f>VLOOKUP($B198,[10]月度汇总!$A:$AM,25,0)</f>
        <v>0</v>
      </c>
      <c r="N198" s="3">
        <f t="shared" si="41"/>
        <v>0</v>
      </c>
      <c r="O198" s="19"/>
      <c r="P198" s="3">
        <f>VLOOKUP($B198,[10]月度汇总!$A:$AM,35,0)</f>
        <v>0</v>
      </c>
      <c r="Q198" s="3">
        <f t="shared" si="42"/>
        <v>0</v>
      </c>
      <c r="R198" s="19"/>
      <c r="S198" s="3">
        <f>VLOOKUP($B198,[10]月度汇总!$A:$AM,38,0)</f>
        <v>0</v>
      </c>
      <c r="T198" s="3">
        <f t="shared" si="43"/>
        <v>0</v>
      </c>
    </row>
    <row r="199" ht="15.75" spans="1:20">
      <c r="A199" s="3">
        <f t="shared" si="37"/>
        <v>197</v>
      </c>
      <c r="B199" s="31" t="s">
        <v>437</v>
      </c>
      <c r="C199" s="19">
        <v>1</v>
      </c>
      <c r="D199" s="3">
        <f>VLOOKUP(B199,[10]月度汇总!$A:$AM,22,0)</f>
        <v>0</v>
      </c>
      <c r="E199" s="3">
        <f t="shared" si="38"/>
        <v>1</v>
      </c>
      <c r="F199" s="19">
        <v>2.5</v>
      </c>
      <c r="G199" s="3" t="str">
        <f>VLOOKUP($B199,[10]月度汇总!$A:$AM,23,0)</f>
        <v>1</v>
      </c>
      <c r="H199" s="3">
        <f t="shared" si="39"/>
        <v>1.5</v>
      </c>
      <c r="I199" s="19"/>
      <c r="J199" s="3" t="str">
        <f>VLOOKUP($B199,[10]月度汇总!$A:$AM,24,0)</f>
        <v>2.5</v>
      </c>
      <c r="K199" s="3">
        <f t="shared" si="40"/>
        <v>-2.5</v>
      </c>
      <c r="L199" s="19"/>
      <c r="M199" s="3">
        <f>VLOOKUP($B199,[10]月度汇总!$A:$AM,25,0)</f>
        <v>0</v>
      </c>
      <c r="N199" s="3">
        <f t="shared" si="41"/>
        <v>0</v>
      </c>
      <c r="O199" s="19"/>
      <c r="P199" s="3">
        <f>VLOOKUP($B199,[10]月度汇总!$A:$AM,35,0)</f>
        <v>0</v>
      </c>
      <c r="Q199" s="3">
        <f t="shared" si="42"/>
        <v>0</v>
      </c>
      <c r="R199" s="19"/>
      <c r="S199" s="3">
        <f>VLOOKUP($B199,[10]月度汇总!$A:$AM,38,0)</f>
        <v>0</v>
      </c>
      <c r="T199" s="3">
        <f t="shared" si="43"/>
        <v>0</v>
      </c>
    </row>
    <row r="200" ht="15.75" spans="1:20">
      <c r="A200" s="3">
        <f t="shared" si="37"/>
        <v>198</v>
      </c>
      <c r="B200" s="31" t="s">
        <v>438</v>
      </c>
      <c r="C200" s="19"/>
      <c r="D200" s="3">
        <f>VLOOKUP(B200,[10]月度汇总!$A:$AM,22,0)</f>
        <v>0</v>
      </c>
      <c r="E200" s="3">
        <f t="shared" si="38"/>
        <v>0</v>
      </c>
      <c r="F200" s="19"/>
      <c r="G200" s="3">
        <f>VLOOKUP($B200,[10]月度汇总!$A:$AM,23,0)</f>
        <v>0</v>
      </c>
      <c r="H200" s="3">
        <f t="shared" si="39"/>
        <v>0</v>
      </c>
      <c r="I200" s="19"/>
      <c r="J200" s="3">
        <f>VLOOKUP($B200,[10]月度汇总!$A:$AM,24,0)</f>
        <v>0</v>
      </c>
      <c r="K200" s="3">
        <f t="shared" si="40"/>
        <v>0</v>
      </c>
      <c r="L200" s="19"/>
      <c r="M200" s="3">
        <f>VLOOKUP($B200,[10]月度汇总!$A:$AM,25,0)</f>
        <v>0</v>
      </c>
      <c r="N200" s="3">
        <f t="shared" si="41"/>
        <v>0</v>
      </c>
      <c r="O200" s="19"/>
      <c r="P200" s="3">
        <f>VLOOKUP($B200,[10]月度汇总!$A:$AM,35,0)</f>
        <v>0</v>
      </c>
      <c r="Q200" s="3">
        <f t="shared" si="42"/>
        <v>0</v>
      </c>
      <c r="R200" s="19"/>
      <c r="S200" s="3">
        <f>VLOOKUP($B200,[10]月度汇总!$A:$AM,38,0)</f>
        <v>0</v>
      </c>
      <c r="T200" s="3">
        <f t="shared" si="43"/>
        <v>0</v>
      </c>
    </row>
    <row r="201" ht="15.75" spans="1:20">
      <c r="A201" s="3">
        <f t="shared" si="37"/>
        <v>199</v>
      </c>
      <c r="B201" s="31" t="s">
        <v>439</v>
      </c>
      <c r="C201" s="19"/>
      <c r="D201" s="3">
        <f>VLOOKUP(B201,[10]月度汇总!$A:$AM,22,0)</f>
        <v>0</v>
      </c>
      <c r="E201" s="3">
        <f t="shared" si="38"/>
        <v>0</v>
      </c>
      <c r="F201" s="19"/>
      <c r="G201" s="3">
        <f>VLOOKUP($B201,[10]月度汇总!$A:$AM,23,0)</f>
        <v>0</v>
      </c>
      <c r="H201" s="3">
        <f t="shared" si="39"/>
        <v>0</v>
      </c>
      <c r="I201" s="19"/>
      <c r="J201" s="3">
        <f>VLOOKUP($B201,[10]月度汇总!$A:$AM,24,0)</f>
        <v>0</v>
      </c>
      <c r="K201" s="3">
        <f t="shared" si="40"/>
        <v>0</v>
      </c>
      <c r="L201" s="19"/>
      <c r="M201" s="3">
        <f>VLOOKUP($B201,[10]月度汇总!$A:$AM,25,0)</f>
        <v>0</v>
      </c>
      <c r="N201" s="3">
        <f t="shared" si="41"/>
        <v>0</v>
      </c>
      <c r="O201" s="19">
        <v>16</v>
      </c>
      <c r="P201" s="3">
        <f>VLOOKUP($B201,[10]月度汇总!$A:$AM,35,0)</f>
        <v>0</v>
      </c>
      <c r="Q201" s="3">
        <f t="shared" si="42"/>
        <v>16</v>
      </c>
      <c r="R201" s="19"/>
      <c r="S201" s="3">
        <f>VLOOKUP($B201,[10]月度汇总!$A:$AM,38,0)</f>
        <v>0</v>
      </c>
      <c r="T201" s="3">
        <f t="shared" si="43"/>
        <v>0</v>
      </c>
    </row>
    <row r="202" ht="15.75" spans="1:20">
      <c r="A202" s="3">
        <f t="shared" si="37"/>
        <v>200</v>
      </c>
      <c r="B202" s="31" t="s">
        <v>440</v>
      </c>
      <c r="C202" s="19"/>
      <c r="D202" s="3">
        <f>VLOOKUP(B202,[10]月度汇总!$A:$AM,22,0)</f>
        <v>0</v>
      </c>
      <c r="E202" s="3">
        <f t="shared" si="38"/>
        <v>0</v>
      </c>
      <c r="F202" s="19"/>
      <c r="G202" s="3">
        <f>VLOOKUP($B202,[10]月度汇总!$A:$AM,23,0)</f>
        <v>0</v>
      </c>
      <c r="H202" s="3">
        <f t="shared" si="39"/>
        <v>0</v>
      </c>
      <c r="I202" s="19"/>
      <c r="J202" s="3">
        <f>VLOOKUP($B202,[10]月度汇总!$A:$AM,24,0)</f>
        <v>0</v>
      </c>
      <c r="K202" s="3">
        <f t="shared" si="40"/>
        <v>0</v>
      </c>
      <c r="L202" s="19"/>
      <c r="M202" s="3">
        <f>VLOOKUP($B202,[10]月度汇总!$A:$AM,25,0)</f>
        <v>0</v>
      </c>
      <c r="N202" s="3">
        <f t="shared" si="41"/>
        <v>0</v>
      </c>
      <c r="O202" s="19"/>
      <c r="P202" s="3">
        <f>VLOOKUP($B202,[10]月度汇总!$A:$AM,35,0)</f>
        <v>0</v>
      </c>
      <c r="Q202" s="3">
        <f t="shared" si="42"/>
        <v>0</v>
      </c>
      <c r="R202" s="19"/>
      <c r="S202" s="3">
        <f>VLOOKUP($B202,[10]月度汇总!$A:$AM,38,0)</f>
        <v>0</v>
      </c>
      <c r="T202" s="3">
        <f t="shared" si="43"/>
        <v>0</v>
      </c>
    </row>
    <row r="203" ht="15.75" spans="1:20">
      <c r="A203" s="3">
        <f t="shared" si="37"/>
        <v>201</v>
      </c>
      <c r="B203" s="31" t="s">
        <v>441</v>
      </c>
      <c r="C203" s="19"/>
      <c r="D203" s="3" t="str">
        <f>VLOOKUP(B203,[10]月度汇总!$A:$AM,22,0)</f>
        <v>23.8</v>
      </c>
      <c r="E203" s="3">
        <f t="shared" si="38"/>
        <v>-23.8</v>
      </c>
      <c r="F203" s="19"/>
      <c r="G203" s="3">
        <f>VLOOKUP($B203,[10]月度汇总!$A:$AM,23,0)</f>
        <v>0</v>
      </c>
      <c r="H203" s="3">
        <f t="shared" si="39"/>
        <v>0</v>
      </c>
      <c r="I203" s="19"/>
      <c r="J203" s="3">
        <f>VLOOKUP($B203,[10]月度汇总!$A:$AM,24,0)</f>
        <v>0</v>
      </c>
      <c r="K203" s="3">
        <f t="shared" si="40"/>
        <v>0</v>
      </c>
      <c r="L203" s="19"/>
      <c r="M203" s="3">
        <f>VLOOKUP($B203,[10]月度汇总!$A:$AM,25,0)</f>
        <v>0</v>
      </c>
      <c r="N203" s="3">
        <f t="shared" si="41"/>
        <v>0</v>
      </c>
      <c r="O203" s="19"/>
      <c r="P203" s="3">
        <f>VLOOKUP($B203,[10]月度汇总!$A:$AM,35,0)</f>
        <v>0</v>
      </c>
      <c r="Q203" s="3">
        <f t="shared" si="42"/>
        <v>0</v>
      </c>
      <c r="R203" s="19"/>
      <c r="S203" s="3">
        <f>VLOOKUP($B203,[10]月度汇总!$A:$AM,38,0)</f>
        <v>0</v>
      </c>
      <c r="T203" s="3">
        <f t="shared" si="43"/>
        <v>0</v>
      </c>
    </row>
    <row r="204" ht="15.75" spans="1:20">
      <c r="A204" s="3">
        <f t="shared" ref="A204:A213" si="44">ROW()-2</f>
        <v>202</v>
      </c>
      <c r="B204" s="31" t="s">
        <v>444</v>
      </c>
      <c r="C204" s="19"/>
      <c r="D204" s="3">
        <f>VLOOKUP(B204,[10]月度汇总!$A:$AM,22,0)</f>
        <v>0</v>
      </c>
      <c r="E204" s="3">
        <f t="shared" si="38"/>
        <v>0</v>
      </c>
      <c r="F204" s="19"/>
      <c r="G204" s="3">
        <f>VLOOKUP($B204,[10]月度汇总!$A:$AM,23,0)</f>
        <v>0</v>
      </c>
      <c r="H204" s="3">
        <f t="shared" si="39"/>
        <v>0</v>
      </c>
      <c r="I204" s="19"/>
      <c r="J204" s="3">
        <f>VLOOKUP($B204,[10]月度汇总!$A:$AM,24,0)</f>
        <v>0</v>
      </c>
      <c r="K204" s="3">
        <f t="shared" si="40"/>
        <v>0</v>
      </c>
      <c r="L204" s="19">
        <v>16</v>
      </c>
      <c r="M204" s="3">
        <f>VLOOKUP($B204,[10]月度汇总!$A:$AM,25,0)</f>
        <v>0</v>
      </c>
      <c r="N204" s="3">
        <f t="shared" si="41"/>
        <v>16</v>
      </c>
      <c r="O204" s="19"/>
      <c r="P204" s="3">
        <f>VLOOKUP($B204,[10]月度汇总!$A:$AM,35,0)</f>
        <v>0</v>
      </c>
      <c r="Q204" s="3">
        <f t="shared" si="42"/>
        <v>0</v>
      </c>
      <c r="R204" s="19">
        <v>17</v>
      </c>
      <c r="S204" s="3">
        <f>VLOOKUP($B204,[10]月度汇总!$A:$AM,38,0)</f>
        <v>0</v>
      </c>
      <c r="T204" s="3">
        <f t="shared" si="43"/>
        <v>17</v>
      </c>
    </row>
    <row r="205" ht="15.75" spans="1:20">
      <c r="A205" s="3">
        <f t="shared" si="44"/>
        <v>203</v>
      </c>
      <c r="B205" s="31" t="s">
        <v>446</v>
      </c>
      <c r="C205" s="19"/>
      <c r="D205" s="3">
        <f>VLOOKUP(B205,[10]月度汇总!$A:$AM,22,0)</f>
        <v>0</v>
      </c>
      <c r="E205" s="3">
        <f t="shared" si="38"/>
        <v>0</v>
      </c>
      <c r="F205" s="19"/>
      <c r="G205" s="3">
        <f>VLOOKUP($B205,[10]月度汇总!$A:$AM,23,0)</f>
        <v>0</v>
      </c>
      <c r="H205" s="3">
        <f t="shared" si="39"/>
        <v>0</v>
      </c>
      <c r="I205" s="19"/>
      <c r="J205" s="3">
        <f>VLOOKUP($B205,[10]月度汇总!$A:$AM,24,0)</f>
        <v>0</v>
      </c>
      <c r="K205" s="3">
        <f t="shared" si="40"/>
        <v>0</v>
      </c>
      <c r="L205" s="19">
        <v>9.5</v>
      </c>
      <c r="M205" s="3">
        <f>VLOOKUP($B205,[10]月度汇总!$A:$AM,25,0)</f>
        <v>0</v>
      </c>
      <c r="N205" s="3">
        <f t="shared" si="41"/>
        <v>9.5</v>
      </c>
      <c r="O205" s="19"/>
      <c r="P205" s="3">
        <f>VLOOKUP($B205,[10]月度汇总!$A:$AM,35,0)</f>
        <v>0</v>
      </c>
      <c r="Q205" s="3">
        <f t="shared" si="42"/>
        <v>0</v>
      </c>
      <c r="R205" s="19">
        <v>24</v>
      </c>
      <c r="S205" s="3">
        <f>VLOOKUP($B205,[10]月度汇总!$A:$AM,38,0)</f>
        <v>0</v>
      </c>
      <c r="T205" s="3">
        <f t="shared" si="43"/>
        <v>24</v>
      </c>
    </row>
    <row r="206" ht="15.75" spans="1:20">
      <c r="A206" s="3">
        <f t="shared" si="44"/>
        <v>204</v>
      </c>
      <c r="B206" s="31" t="s">
        <v>447</v>
      </c>
      <c r="C206" s="19"/>
      <c r="D206" s="3">
        <f>VLOOKUP(B206,[10]月度汇总!$A:$AM,22,0)</f>
        <v>0</v>
      </c>
      <c r="E206" s="3">
        <f t="shared" si="38"/>
        <v>0</v>
      </c>
      <c r="F206" s="19"/>
      <c r="G206" s="3">
        <f>VLOOKUP($B206,[10]月度汇总!$A:$AM,23,0)</f>
        <v>0</v>
      </c>
      <c r="H206" s="3">
        <f t="shared" si="39"/>
        <v>0</v>
      </c>
      <c r="I206" s="19"/>
      <c r="J206" s="3">
        <f>VLOOKUP($B206,[10]月度汇总!$A:$AM,24,0)</f>
        <v>0</v>
      </c>
      <c r="K206" s="3">
        <f t="shared" si="40"/>
        <v>0</v>
      </c>
      <c r="L206" s="19"/>
      <c r="M206" s="3">
        <f>VLOOKUP($B206,[10]月度汇总!$A:$AM,25,0)</f>
        <v>0</v>
      </c>
      <c r="N206" s="3">
        <f t="shared" si="41"/>
        <v>0</v>
      </c>
      <c r="O206" s="19"/>
      <c r="P206" s="3">
        <f>VLOOKUP($B206,[10]月度汇总!$A:$AM,35,0)</f>
        <v>0</v>
      </c>
      <c r="Q206" s="3">
        <f t="shared" si="42"/>
        <v>0</v>
      </c>
      <c r="R206" s="19"/>
      <c r="S206" s="3">
        <f>VLOOKUP($B206,[10]月度汇总!$A:$AM,38,0)</f>
        <v>0</v>
      </c>
      <c r="T206" s="3">
        <f t="shared" si="43"/>
        <v>0</v>
      </c>
    </row>
    <row r="207" ht="15.75" spans="1:20">
      <c r="A207" s="3">
        <f t="shared" si="44"/>
        <v>205</v>
      </c>
      <c r="B207" s="31" t="s">
        <v>449</v>
      </c>
      <c r="C207" s="19"/>
      <c r="D207" s="3">
        <f>VLOOKUP(B207,[10]月度汇总!$A:$AM,22,0)</f>
        <v>0</v>
      </c>
      <c r="E207" s="3">
        <f t="shared" si="38"/>
        <v>0</v>
      </c>
      <c r="F207" s="19"/>
      <c r="G207" s="3">
        <f>VLOOKUP($B207,[10]月度汇总!$A:$AM,23,0)</f>
        <v>0</v>
      </c>
      <c r="H207" s="3">
        <f t="shared" si="39"/>
        <v>0</v>
      </c>
      <c r="I207" s="19"/>
      <c r="J207" s="3">
        <f>VLOOKUP($B207,[10]月度汇总!$A:$AM,24,0)</f>
        <v>0</v>
      </c>
      <c r="K207" s="3">
        <f t="shared" si="40"/>
        <v>0</v>
      </c>
      <c r="L207" s="19"/>
      <c r="M207" s="3">
        <f>VLOOKUP($B207,[10]月度汇总!$A:$AM,25,0)</f>
        <v>0</v>
      </c>
      <c r="N207" s="3">
        <f t="shared" si="41"/>
        <v>0</v>
      </c>
      <c r="O207" s="19"/>
      <c r="P207" s="3">
        <f>VLOOKUP($B207,[10]月度汇总!$A:$AM,35,0)</f>
        <v>0</v>
      </c>
      <c r="Q207" s="3">
        <f t="shared" si="42"/>
        <v>0</v>
      </c>
      <c r="R207" s="19"/>
      <c r="S207" s="3">
        <f>VLOOKUP($B207,[10]月度汇总!$A:$AM,38,0)</f>
        <v>0</v>
      </c>
      <c r="T207" s="3">
        <f t="shared" si="43"/>
        <v>0</v>
      </c>
    </row>
    <row r="208" ht="15.75" spans="1:20">
      <c r="A208" s="3">
        <f t="shared" si="44"/>
        <v>206</v>
      </c>
      <c r="B208" s="31" t="s">
        <v>450</v>
      </c>
      <c r="C208" s="19"/>
      <c r="D208" s="3">
        <f>VLOOKUP(B208,[10]月度汇总!$A:$AM,22,0)</f>
        <v>0</v>
      </c>
      <c r="E208" s="3">
        <f t="shared" si="38"/>
        <v>0</v>
      </c>
      <c r="F208" s="19"/>
      <c r="G208" s="3">
        <f>VLOOKUP($B208,[10]月度汇总!$A:$AM,23,0)</f>
        <v>0</v>
      </c>
      <c r="H208" s="3">
        <f t="shared" si="39"/>
        <v>0</v>
      </c>
      <c r="I208" s="19"/>
      <c r="J208" s="3">
        <f>VLOOKUP($B208,[10]月度汇总!$A:$AM,24,0)</f>
        <v>0</v>
      </c>
      <c r="K208" s="3">
        <f t="shared" si="40"/>
        <v>0</v>
      </c>
      <c r="L208" s="19"/>
      <c r="M208" s="3">
        <f>VLOOKUP($B208,[10]月度汇总!$A:$AM,25,0)</f>
        <v>0</v>
      </c>
      <c r="N208" s="3">
        <f t="shared" si="41"/>
        <v>0</v>
      </c>
      <c r="O208" s="19"/>
      <c r="P208" s="3">
        <f>VLOOKUP($B208,[10]月度汇总!$A:$AM,35,0)</f>
        <v>0</v>
      </c>
      <c r="Q208" s="3">
        <f t="shared" si="42"/>
        <v>0</v>
      </c>
      <c r="R208" s="19"/>
      <c r="S208" s="3">
        <f>VLOOKUP($B208,[10]月度汇总!$A:$AM,38,0)</f>
        <v>0</v>
      </c>
      <c r="T208" s="3">
        <f t="shared" si="43"/>
        <v>0</v>
      </c>
    </row>
    <row r="209" ht="15.75" spans="1:20">
      <c r="A209" s="3">
        <f t="shared" si="44"/>
        <v>207</v>
      </c>
      <c r="B209" s="31" t="s">
        <v>451</v>
      </c>
      <c r="C209" s="19"/>
      <c r="D209" s="3">
        <f>VLOOKUP(B209,[10]月度汇总!$A:$AM,22,0)</f>
        <v>0</v>
      </c>
      <c r="E209" s="3">
        <f t="shared" si="38"/>
        <v>0</v>
      </c>
      <c r="F209" s="19"/>
      <c r="G209" s="3">
        <f>VLOOKUP($B209,[10]月度汇总!$A:$AM,23,0)</f>
        <v>0</v>
      </c>
      <c r="H209" s="3">
        <f t="shared" si="39"/>
        <v>0</v>
      </c>
      <c r="I209" s="19"/>
      <c r="J209" s="3">
        <f>VLOOKUP($B209,[10]月度汇总!$A:$AM,24,0)</f>
        <v>0</v>
      </c>
      <c r="K209" s="3">
        <f t="shared" si="40"/>
        <v>0</v>
      </c>
      <c r="L209" s="19"/>
      <c r="M209" s="3">
        <f>VLOOKUP($B209,[10]月度汇总!$A:$AM,25,0)</f>
        <v>0</v>
      </c>
      <c r="N209" s="3">
        <f t="shared" si="41"/>
        <v>0</v>
      </c>
      <c r="O209" s="19"/>
      <c r="P209" s="3">
        <f>VLOOKUP($B209,[10]月度汇总!$A:$AM,35,0)</f>
        <v>0</v>
      </c>
      <c r="Q209" s="3">
        <f t="shared" si="42"/>
        <v>0</v>
      </c>
      <c r="R209" s="19"/>
      <c r="S209" s="3">
        <f>VLOOKUP($B209,[10]月度汇总!$A:$AM,38,0)</f>
        <v>0</v>
      </c>
      <c r="T209" s="3">
        <f t="shared" si="43"/>
        <v>0</v>
      </c>
    </row>
    <row r="210" ht="15.75" spans="1:20">
      <c r="A210" s="3">
        <f t="shared" si="44"/>
        <v>208</v>
      </c>
      <c r="B210" s="31" t="s">
        <v>452</v>
      </c>
      <c r="C210" s="19"/>
      <c r="D210" s="3" t="str">
        <f>VLOOKUP(B210,[10]月度汇总!$A:$AM,22,0)</f>
        <v>32</v>
      </c>
      <c r="E210" s="3">
        <f t="shared" si="38"/>
        <v>-32</v>
      </c>
      <c r="F210" s="19"/>
      <c r="G210" s="3">
        <f>VLOOKUP($B210,[10]月度汇总!$A:$AM,23,0)</f>
        <v>0</v>
      </c>
      <c r="H210" s="3">
        <f t="shared" si="39"/>
        <v>0</v>
      </c>
      <c r="I210" s="19"/>
      <c r="J210" s="3">
        <f>VLOOKUP($B210,[10]月度汇总!$A:$AM,24,0)</f>
        <v>0</v>
      </c>
      <c r="K210" s="3">
        <f t="shared" si="40"/>
        <v>0</v>
      </c>
      <c r="L210" s="19">
        <v>16</v>
      </c>
      <c r="M210" s="3">
        <f>VLOOKUP($B210,[10]月度汇总!$A:$AM,25,0)</f>
        <v>0</v>
      </c>
      <c r="N210" s="3">
        <f t="shared" si="41"/>
        <v>16</v>
      </c>
      <c r="O210" s="19"/>
      <c r="P210" s="3">
        <f>VLOOKUP($B210,[10]月度汇总!$A:$AM,35,0)</f>
        <v>0</v>
      </c>
      <c r="Q210" s="3">
        <f t="shared" si="42"/>
        <v>0</v>
      </c>
      <c r="R210" s="19">
        <v>16</v>
      </c>
      <c r="S210" s="3">
        <f>VLOOKUP($B210,[10]月度汇总!$A:$AM,38,0)</f>
        <v>0</v>
      </c>
      <c r="T210" s="3">
        <f t="shared" si="43"/>
        <v>16</v>
      </c>
    </row>
    <row r="211" ht="15.75" spans="1:20">
      <c r="A211" s="3">
        <f t="shared" si="44"/>
        <v>209</v>
      </c>
      <c r="B211" s="31" t="s">
        <v>453</v>
      </c>
      <c r="C211" s="19"/>
      <c r="D211" s="3">
        <f>VLOOKUP(B211,[10]月度汇总!$A:$AM,22,0)</f>
        <v>0</v>
      </c>
      <c r="E211" s="3">
        <f t="shared" si="38"/>
        <v>0</v>
      </c>
      <c r="F211" s="19"/>
      <c r="G211" s="3">
        <f>VLOOKUP($B211,[10]月度汇总!$A:$AM,23,0)</f>
        <v>0</v>
      </c>
      <c r="H211" s="3">
        <f t="shared" si="39"/>
        <v>0</v>
      </c>
      <c r="I211" s="19"/>
      <c r="J211" s="3">
        <f>VLOOKUP($B211,[10]月度汇总!$A:$AM,24,0)</f>
        <v>0</v>
      </c>
      <c r="K211" s="3">
        <f t="shared" si="40"/>
        <v>0</v>
      </c>
      <c r="L211" s="19"/>
      <c r="M211" s="3">
        <f>VLOOKUP($B211,[10]月度汇总!$A:$AM,25,0)</f>
        <v>0</v>
      </c>
      <c r="N211" s="3">
        <f t="shared" si="41"/>
        <v>0</v>
      </c>
      <c r="O211" s="19"/>
      <c r="P211" s="3">
        <f>VLOOKUP($B211,[10]月度汇总!$A:$AM,35,0)</f>
        <v>0</v>
      </c>
      <c r="Q211" s="3">
        <f t="shared" si="42"/>
        <v>0</v>
      </c>
      <c r="R211" s="19"/>
      <c r="S211" s="3">
        <f>VLOOKUP($B211,[10]月度汇总!$A:$AM,38,0)</f>
        <v>0</v>
      </c>
      <c r="T211" s="3">
        <f t="shared" si="43"/>
        <v>0</v>
      </c>
    </row>
    <row r="212" ht="15.75" spans="1:20">
      <c r="A212" s="3">
        <f t="shared" si="44"/>
        <v>210</v>
      </c>
      <c r="B212" s="31" t="s">
        <v>454</v>
      </c>
      <c r="C212" s="19"/>
      <c r="D212" s="3" t="str">
        <f>VLOOKUP(B212,[10]月度汇总!$A:$AM,22,0)</f>
        <v>32</v>
      </c>
      <c r="E212" s="3">
        <f t="shared" si="38"/>
        <v>-32</v>
      </c>
      <c r="F212" s="19"/>
      <c r="G212" s="3">
        <f>VLOOKUP($B212,[10]月度汇总!$A:$AM,23,0)</f>
        <v>0</v>
      </c>
      <c r="H212" s="3">
        <f t="shared" si="39"/>
        <v>0</v>
      </c>
      <c r="I212" s="19"/>
      <c r="J212" s="3">
        <f>VLOOKUP($B212,[10]月度汇总!$A:$AM,24,0)</f>
        <v>0</v>
      </c>
      <c r="K212" s="3">
        <f t="shared" si="40"/>
        <v>0</v>
      </c>
      <c r="L212" s="19"/>
      <c r="M212" s="3">
        <f>VLOOKUP($B212,[10]月度汇总!$A:$AM,25,0)</f>
        <v>0</v>
      </c>
      <c r="N212" s="3">
        <f t="shared" si="41"/>
        <v>0</v>
      </c>
      <c r="O212" s="19"/>
      <c r="P212" s="3">
        <f>VLOOKUP($B212,[10]月度汇总!$A:$AM,35,0)</f>
        <v>0</v>
      </c>
      <c r="Q212" s="3">
        <f t="shared" si="42"/>
        <v>0</v>
      </c>
      <c r="R212" s="19"/>
      <c r="S212" s="3">
        <f>VLOOKUP($B212,[10]月度汇总!$A:$AM,38,0)</f>
        <v>0</v>
      </c>
      <c r="T212" s="3">
        <f t="shared" si="43"/>
        <v>0</v>
      </c>
    </row>
    <row r="213" ht="15.75" spans="1:20">
      <c r="A213" s="3">
        <f t="shared" si="44"/>
        <v>211</v>
      </c>
      <c r="B213" s="31" t="s">
        <v>456</v>
      </c>
      <c r="C213" s="19"/>
      <c r="D213" s="3">
        <f>VLOOKUP(B213,[10]月度汇总!$A:$AM,22,0)</f>
        <v>0</v>
      </c>
      <c r="E213" s="3">
        <f t="shared" si="38"/>
        <v>0</v>
      </c>
      <c r="F213" s="19"/>
      <c r="G213" s="3">
        <f>VLOOKUP($B213,[10]月度汇总!$A:$AM,23,0)</f>
        <v>0</v>
      </c>
      <c r="H213" s="3">
        <f t="shared" si="39"/>
        <v>0</v>
      </c>
      <c r="I213" s="19"/>
      <c r="J213" s="3">
        <f>VLOOKUP($B213,[10]月度汇总!$A:$AM,24,0)</f>
        <v>0</v>
      </c>
      <c r="K213" s="3">
        <f t="shared" si="40"/>
        <v>0</v>
      </c>
      <c r="L213" s="19"/>
      <c r="M213" s="3">
        <f>VLOOKUP($B213,[10]月度汇总!$A:$AM,25,0)</f>
        <v>0</v>
      </c>
      <c r="N213" s="3">
        <f t="shared" si="41"/>
        <v>0</v>
      </c>
      <c r="O213" s="19"/>
      <c r="P213" s="3">
        <f>VLOOKUP($B213,[10]月度汇总!$A:$AM,35,0)</f>
        <v>0</v>
      </c>
      <c r="Q213" s="3">
        <f t="shared" si="42"/>
        <v>0</v>
      </c>
      <c r="R213" s="19"/>
      <c r="S213" s="3">
        <f>VLOOKUP($B213,[10]月度汇总!$A:$AM,38,0)</f>
        <v>0</v>
      </c>
      <c r="T213" s="3">
        <f t="shared" si="43"/>
        <v>0</v>
      </c>
    </row>
    <row r="214" ht="15.75" spans="1:20">
      <c r="A214" s="3">
        <f t="shared" ref="A214:A223" si="45">ROW()-2</f>
        <v>212</v>
      </c>
      <c r="B214" s="31" t="s">
        <v>457</v>
      </c>
      <c r="C214" s="19"/>
      <c r="D214" s="3">
        <f>VLOOKUP(B214,[10]月度汇总!$A:$AM,22,0)</f>
        <v>0</v>
      </c>
      <c r="E214" s="3">
        <f t="shared" si="38"/>
        <v>0</v>
      </c>
      <c r="F214" s="19"/>
      <c r="G214" s="3">
        <f>VLOOKUP($B214,[10]月度汇总!$A:$AM,23,0)</f>
        <v>0</v>
      </c>
      <c r="H214" s="3">
        <f t="shared" si="39"/>
        <v>0</v>
      </c>
      <c r="I214" s="19"/>
      <c r="J214" s="3">
        <f>VLOOKUP($B214,[10]月度汇总!$A:$AM,24,0)</f>
        <v>0</v>
      </c>
      <c r="K214" s="3">
        <f t="shared" si="40"/>
        <v>0</v>
      </c>
      <c r="L214" s="19"/>
      <c r="M214" s="3">
        <f>VLOOKUP($B214,[10]月度汇总!$A:$AM,25,0)</f>
        <v>0</v>
      </c>
      <c r="N214" s="3">
        <f t="shared" si="41"/>
        <v>0</v>
      </c>
      <c r="O214" s="19"/>
      <c r="P214" s="3">
        <f>VLOOKUP($B214,[10]月度汇总!$A:$AM,35,0)</f>
        <v>0</v>
      </c>
      <c r="Q214" s="3">
        <f t="shared" si="42"/>
        <v>0</v>
      </c>
      <c r="R214" s="19">
        <v>4</v>
      </c>
      <c r="S214" s="3">
        <f>VLOOKUP($B214,[10]月度汇总!$A:$AM,38,0)</f>
        <v>0</v>
      </c>
      <c r="T214" s="3">
        <f t="shared" si="43"/>
        <v>4</v>
      </c>
    </row>
    <row r="215" ht="15.75" spans="1:20">
      <c r="A215" s="3">
        <f t="shared" si="45"/>
        <v>213</v>
      </c>
      <c r="B215" s="31" t="s">
        <v>459</v>
      </c>
      <c r="C215" s="19"/>
      <c r="D215" s="3">
        <f>VLOOKUP(B215,[10]月度汇总!$A:$AM,22,0)</f>
        <v>0</v>
      </c>
      <c r="E215" s="3">
        <f t="shared" si="38"/>
        <v>0</v>
      </c>
      <c r="F215" s="19"/>
      <c r="G215" s="3">
        <f>VLOOKUP($B215,[10]月度汇总!$A:$AM,23,0)</f>
        <v>0</v>
      </c>
      <c r="H215" s="3">
        <f t="shared" si="39"/>
        <v>0</v>
      </c>
      <c r="I215" s="19">
        <v>1</v>
      </c>
      <c r="J215" s="3">
        <f>VLOOKUP($B215,[10]月度汇总!$A:$AM,24,0)</f>
        <v>0</v>
      </c>
      <c r="K215" s="3">
        <f t="shared" si="40"/>
        <v>1</v>
      </c>
      <c r="L215" s="19"/>
      <c r="M215" s="3" t="str">
        <f>VLOOKUP($B215,[10]月度汇总!$A:$AM,25,0)</f>
        <v>1</v>
      </c>
      <c r="N215" s="3">
        <f t="shared" si="41"/>
        <v>-1</v>
      </c>
      <c r="O215" s="19"/>
      <c r="P215" s="3">
        <f>VLOOKUP($B215,[10]月度汇总!$A:$AM,35,0)</f>
        <v>0</v>
      </c>
      <c r="Q215" s="3">
        <f t="shared" si="42"/>
        <v>0</v>
      </c>
      <c r="R215" s="19"/>
      <c r="S215" s="3">
        <f>VLOOKUP($B215,[10]月度汇总!$A:$AM,38,0)</f>
        <v>0</v>
      </c>
      <c r="T215" s="3">
        <f t="shared" si="43"/>
        <v>0</v>
      </c>
    </row>
    <row r="216" ht="15.75" spans="1:20">
      <c r="A216" s="3">
        <f t="shared" si="45"/>
        <v>214</v>
      </c>
      <c r="B216" s="31" t="s">
        <v>460</v>
      </c>
      <c r="C216" s="19">
        <v>1</v>
      </c>
      <c r="D216" s="3">
        <f>VLOOKUP(B216,[10]月度汇总!$A:$AM,22,0)</f>
        <v>0</v>
      </c>
      <c r="E216" s="3">
        <f t="shared" si="38"/>
        <v>1</v>
      </c>
      <c r="F216" s="19"/>
      <c r="G216" s="3" t="str">
        <f>VLOOKUP($B216,[10]月度汇总!$A:$AM,23,0)</f>
        <v>1</v>
      </c>
      <c r="H216" s="3">
        <f t="shared" si="39"/>
        <v>-1</v>
      </c>
      <c r="I216" s="19"/>
      <c r="J216" s="3">
        <f>VLOOKUP($B216,[10]月度汇总!$A:$AM,24,0)</f>
        <v>0</v>
      </c>
      <c r="K216" s="3">
        <f t="shared" si="40"/>
        <v>0</v>
      </c>
      <c r="L216" s="19"/>
      <c r="M216" s="3">
        <f>VLOOKUP($B216,[10]月度汇总!$A:$AM,25,0)</f>
        <v>0</v>
      </c>
      <c r="N216" s="3">
        <f t="shared" si="41"/>
        <v>0</v>
      </c>
      <c r="O216" s="19"/>
      <c r="P216" s="3">
        <f>VLOOKUP($B216,[10]月度汇总!$A:$AM,35,0)</f>
        <v>0</v>
      </c>
      <c r="Q216" s="3">
        <f t="shared" si="42"/>
        <v>0</v>
      </c>
      <c r="R216" s="19"/>
      <c r="S216" s="3">
        <f>VLOOKUP($B216,[10]月度汇总!$A:$AM,38,0)</f>
        <v>0</v>
      </c>
      <c r="T216" s="3">
        <f t="shared" si="43"/>
        <v>0</v>
      </c>
    </row>
    <row r="217" ht="15.75" spans="1:20">
      <c r="A217" s="3">
        <f t="shared" si="45"/>
        <v>215</v>
      </c>
      <c r="B217" s="31" t="s">
        <v>461</v>
      </c>
      <c r="C217" s="19">
        <v>1</v>
      </c>
      <c r="D217" s="3">
        <f>VLOOKUP(B217,[10]月度汇总!$A:$AM,22,0)</f>
        <v>0</v>
      </c>
      <c r="E217" s="3">
        <f t="shared" si="38"/>
        <v>1</v>
      </c>
      <c r="F217" s="19">
        <v>8</v>
      </c>
      <c r="G217" s="3" t="str">
        <f>VLOOKUP($B217,[10]月度汇总!$A:$AM,23,0)</f>
        <v>1</v>
      </c>
      <c r="H217" s="3">
        <f t="shared" si="39"/>
        <v>7</v>
      </c>
      <c r="I217" s="19"/>
      <c r="J217" s="3" t="str">
        <f>VLOOKUP($B217,[10]月度汇总!$A:$AM,24,0)</f>
        <v>8</v>
      </c>
      <c r="K217" s="3">
        <f t="shared" si="40"/>
        <v>-8</v>
      </c>
      <c r="L217" s="19"/>
      <c r="M217" s="3">
        <f>VLOOKUP($B217,[10]月度汇总!$A:$AM,25,0)</f>
        <v>0</v>
      </c>
      <c r="N217" s="3">
        <f t="shared" si="41"/>
        <v>0</v>
      </c>
      <c r="O217" s="19"/>
      <c r="P217" s="3">
        <f>VLOOKUP($B217,[10]月度汇总!$A:$AM,35,0)</f>
        <v>0</v>
      </c>
      <c r="Q217" s="3">
        <f t="shared" si="42"/>
        <v>0</v>
      </c>
      <c r="R217" s="19"/>
      <c r="S217" s="3">
        <f>VLOOKUP($B217,[10]月度汇总!$A:$AM,38,0)</f>
        <v>0</v>
      </c>
      <c r="T217" s="3">
        <f t="shared" si="43"/>
        <v>0</v>
      </c>
    </row>
    <row r="218" ht="15.75" spans="1:20">
      <c r="A218" s="3">
        <f t="shared" si="45"/>
        <v>216</v>
      </c>
      <c r="B218" s="31" t="s">
        <v>462</v>
      </c>
      <c r="C218" s="19"/>
      <c r="D218" s="3">
        <f>VLOOKUP(B218,[10]月度汇总!$A:$AM,22,0)</f>
        <v>0</v>
      </c>
      <c r="E218" s="3">
        <f t="shared" si="38"/>
        <v>0</v>
      </c>
      <c r="F218" s="19"/>
      <c r="G218" s="3">
        <f>VLOOKUP($B218,[10]月度汇总!$A:$AM,23,0)</f>
        <v>0</v>
      </c>
      <c r="H218" s="3">
        <f t="shared" si="39"/>
        <v>0</v>
      </c>
      <c r="I218" s="19"/>
      <c r="J218" s="3">
        <f>VLOOKUP($B218,[10]月度汇总!$A:$AM,24,0)</f>
        <v>0</v>
      </c>
      <c r="K218" s="3">
        <f t="shared" si="40"/>
        <v>0</v>
      </c>
      <c r="L218" s="19"/>
      <c r="M218" s="3">
        <f>VLOOKUP($B218,[10]月度汇总!$A:$AM,25,0)</f>
        <v>0</v>
      </c>
      <c r="N218" s="3">
        <f t="shared" si="41"/>
        <v>0</v>
      </c>
      <c r="O218" s="19"/>
      <c r="P218" s="3">
        <f>VLOOKUP($B218,[10]月度汇总!$A:$AM,35,0)</f>
        <v>0</v>
      </c>
      <c r="Q218" s="3">
        <f t="shared" si="42"/>
        <v>0</v>
      </c>
      <c r="R218" s="19"/>
      <c r="S218" s="3">
        <f>VLOOKUP($B218,[10]月度汇总!$A:$AM,38,0)</f>
        <v>0</v>
      </c>
      <c r="T218" s="3">
        <f t="shared" si="43"/>
        <v>0</v>
      </c>
    </row>
    <row r="219" ht="15.75" spans="1:20">
      <c r="A219" s="3">
        <f t="shared" si="45"/>
        <v>217</v>
      </c>
      <c r="B219" s="31" t="s">
        <v>464</v>
      </c>
      <c r="C219" s="19"/>
      <c r="D219" s="3">
        <f>VLOOKUP(B219,[10]月度汇总!$A:$AM,22,0)</f>
        <v>0</v>
      </c>
      <c r="E219" s="3">
        <f t="shared" si="38"/>
        <v>0</v>
      </c>
      <c r="F219" s="19"/>
      <c r="G219" s="3">
        <f>VLOOKUP($B219,[10]月度汇总!$A:$AM,23,0)</f>
        <v>0</v>
      </c>
      <c r="H219" s="3">
        <f t="shared" si="39"/>
        <v>0</v>
      </c>
      <c r="I219" s="19"/>
      <c r="J219" s="3">
        <f>VLOOKUP($B219,[10]月度汇总!$A:$AM,24,0)</f>
        <v>0</v>
      </c>
      <c r="K219" s="3">
        <f t="shared" si="40"/>
        <v>0</v>
      </c>
      <c r="L219" s="19"/>
      <c r="M219" s="3">
        <f>VLOOKUP($B219,[10]月度汇总!$A:$AM,25,0)</f>
        <v>0</v>
      </c>
      <c r="N219" s="3">
        <f t="shared" si="41"/>
        <v>0</v>
      </c>
      <c r="O219" s="19"/>
      <c r="P219" s="3">
        <f>VLOOKUP($B219,[10]月度汇总!$A:$AM,35,0)</f>
        <v>0</v>
      </c>
      <c r="Q219" s="3">
        <f t="shared" si="42"/>
        <v>0</v>
      </c>
      <c r="R219" s="19"/>
      <c r="S219" s="3">
        <f>VLOOKUP($B219,[10]月度汇总!$A:$AM,38,0)</f>
        <v>0</v>
      </c>
      <c r="T219" s="3">
        <f t="shared" si="43"/>
        <v>0</v>
      </c>
    </row>
    <row r="220" ht="15.75" spans="1:20">
      <c r="A220" s="3">
        <f t="shared" si="45"/>
        <v>218</v>
      </c>
      <c r="B220" s="31" t="s">
        <v>465</v>
      </c>
      <c r="C220" s="19"/>
      <c r="D220" s="3">
        <f>VLOOKUP(B220,[10]月度汇总!$A:$AM,22,0)</f>
        <v>0</v>
      </c>
      <c r="E220" s="3">
        <f t="shared" si="38"/>
        <v>0</v>
      </c>
      <c r="F220" s="19"/>
      <c r="G220" s="3">
        <f>VLOOKUP($B220,[10]月度汇总!$A:$AM,23,0)</f>
        <v>0</v>
      </c>
      <c r="H220" s="3">
        <f t="shared" si="39"/>
        <v>0</v>
      </c>
      <c r="I220" s="19"/>
      <c r="J220" s="3">
        <f>VLOOKUP($B220,[10]月度汇总!$A:$AM,24,0)</f>
        <v>0</v>
      </c>
      <c r="K220" s="3">
        <f t="shared" si="40"/>
        <v>0</v>
      </c>
      <c r="L220" s="19"/>
      <c r="M220" s="3">
        <f>VLOOKUP($B220,[10]月度汇总!$A:$AM,25,0)</f>
        <v>0</v>
      </c>
      <c r="N220" s="3">
        <f t="shared" si="41"/>
        <v>0</v>
      </c>
      <c r="O220" s="19"/>
      <c r="P220" s="3">
        <f>VLOOKUP($B220,[10]月度汇总!$A:$AM,35,0)</f>
        <v>0</v>
      </c>
      <c r="Q220" s="3">
        <f t="shared" si="42"/>
        <v>0</v>
      </c>
      <c r="R220" s="19"/>
      <c r="S220" s="3">
        <f>VLOOKUP($B220,[10]月度汇总!$A:$AM,38,0)</f>
        <v>0</v>
      </c>
      <c r="T220" s="3">
        <f t="shared" si="43"/>
        <v>0</v>
      </c>
    </row>
    <row r="221" ht="15.75" spans="1:20">
      <c r="A221" s="3">
        <f t="shared" si="45"/>
        <v>219</v>
      </c>
      <c r="B221" s="31" t="s">
        <v>466</v>
      </c>
      <c r="C221" s="19"/>
      <c r="D221" s="3">
        <f>VLOOKUP(B221,[10]月度汇总!$A:$AM,22,0)</f>
        <v>0</v>
      </c>
      <c r="E221" s="3">
        <f t="shared" si="38"/>
        <v>0</v>
      </c>
      <c r="F221" s="19">
        <v>8</v>
      </c>
      <c r="G221" s="3">
        <f>VLOOKUP($B221,[10]月度汇总!$A:$AM,23,0)</f>
        <v>0</v>
      </c>
      <c r="H221" s="3">
        <f t="shared" si="39"/>
        <v>8</v>
      </c>
      <c r="I221" s="19"/>
      <c r="J221" s="3" t="str">
        <f>VLOOKUP($B221,[10]月度汇总!$A:$AM,24,0)</f>
        <v>8</v>
      </c>
      <c r="K221" s="3">
        <f t="shared" si="40"/>
        <v>-8</v>
      </c>
      <c r="L221" s="19"/>
      <c r="M221" s="3">
        <f>VLOOKUP($B221,[10]月度汇总!$A:$AM,25,0)</f>
        <v>0</v>
      </c>
      <c r="N221" s="3">
        <f t="shared" si="41"/>
        <v>0</v>
      </c>
      <c r="O221" s="19"/>
      <c r="P221" s="3">
        <f>VLOOKUP($B221,[10]月度汇总!$A:$AM,35,0)</f>
        <v>0</v>
      </c>
      <c r="Q221" s="3">
        <f t="shared" si="42"/>
        <v>0</v>
      </c>
      <c r="R221" s="19"/>
      <c r="S221" s="3">
        <f>VLOOKUP($B221,[10]月度汇总!$A:$AM,38,0)</f>
        <v>0</v>
      </c>
      <c r="T221" s="3">
        <f t="shared" si="43"/>
        <v>0</v>
      </c>
    </row>
    <row r="222" ht="15.75" spans="1:20">
      <c r="A222" s="3">
        <f t="shared" si="45"/>
        <v>220</v>
      </c>
      <c r="B222" s="31" t="s">
        <v>467</v>
      </c>
      <c r="C222" s="19"/>
      <c r="D222" s="3">
        <f>VLOOKUP(B222,[10]月度汇总!$A:$AM,22,0)</f>
        <v>0</v>
      </c>
      <c r="E222" s="3">
        <f t="shared" si="38"/>
        <v>0</v>
      </c>
      <c r="F222" s="19"/>
      <c r="G222" s="3">
        <f>VLOOKUP($B222,[10]月度汇总!$A:$AM,23,0)</f>
        <v>0</v>
      </c>
      <c r="H222" s="3">
        <f t="shared" si="39"/>
        <v>0</v>
      </c>
      <c r="I222" s="19"/>
      <c r="J222" s="3">
        <f>VLOOKUP($B222,[10]月度汇总!$A:$AM,24,0)</f>
        <v>0</v>
      </c>
      <c r="K222" s="3">
        <f t="shared" si="40"/>
        <v>0</v>
      </c>
      <c r="L222" s="19">
        <v>16</v>
      </c>
      <c r="M222" s="3">
        <f>VLOOKUP($B222,[10]月度汇总!$A:$AM,25,0)</f>
        <v>0</v>
      </c>
      <c r="N222" s="3">
        <f t="shared" si="41"/>
        <v>16</v>
      </c>
      <c r="O222" s="19"/>
      <c r="P222" s="3">
        <f>VLOOKUP($B222,[10]月度汇总!$A:$AM,35,0)</f>
        <v>0</v>
      </c>
      <c r="Q222" s="3">
        <f t="shared" si="42"/>
        <v>0</v>
      </c>
      <c r="R222" s="19"/>
      <c r="S222" s="3">
        <f>VLOOKUP($B222,[10]月度汇总!$A:$AM,38,0)</f>
        <v>0</v>
      </c>
      <c r="T222" s="3">
        <f t="shared" si="43"/>
        <v>0</v>
      </c>
    </row>
    <row r="223" ht="15.75" spans="1:20">
      <c r="A223" s="3">
        <f t="shared" si="45"/>
        <v>221</v>
      </c>
      <c r="B223" s="31" t="s">
        <v>468</v>
      </c>
      <c r="C223" s="19"/>
      <c r="D223" s="3">
        <f>VLOOKUP(B223,[10]月度汇总!$A:$AM,22,0)</f>
        <v>0</v>
      </c>
      <c r="E223" s="3">
        <f t="shared" si="38"/>
        <v>0</v>
      </c>
      <c r="F223" s="19"/>
      <c r="G223" s="3">
        <f>VLOOKUP($B223,[10]月度汇总!$A:$AM,23,0)</f>
        <v>0</v>
      </c>
      <c r="H223" s="3">
        <f t="shared" si="39"/>
        <v>0</v>
      </c>
      <c r="I223" s="19"/>
      <c r="J223" s="3">
        <f>VLOOKUP($B223,[10]月度汇总!$A:$AM,24,0)</f>
        <v>0</v>
      </c>
      <c r="K223" s="3">
        <f t="shared" si="40"/>
        <v>0</v>
      </c>
      <c r="L223" s="19"/>
      <c r="M223" s="3">
        <f>VLOOKUP($B223,[10]月度汇总!$A:$AM,25,0)</f>
        <v>0</v>
      </c>
      <c r="N223" s="3">
        <f t="shared" si="41"/>
        <v>0</v>
      </c>
      <c r="O223" s="19"/>
      <c r="P223" s="3">
        <f>VLOOKUP($B223,[10]月度汇总!$A:$AM,35,0)</f>
        <v>0</v>
      </c>
      <c r="Q223" s="3">
        <f t="shared" si="42"/>
        <v>0</v>
      </c>
      <c r="R223" s="19"/>
      <c r="S223" s="3">
        <f>VLOOKUP($B223,[10]月度汇总!$A:$AM,38,0)</f>
        <v>0</v>
      </c>
      <c r="T223" s="3">
        <f t="shared" si="43"/>
        <v>0</v>
      </c>
    </row>
    <row r="224" ht="15.75" spans="1:20">
      <c r="A224" s="3">
        <f t="shared" ref="A224:A233" si="46">ROW()-2</f>
        <v>222</v>
      </c>
      <c r="B224" s="31" t="s">
        <v>469</v>
      </c>
      <c r="C224" s="19"/>
      <c r="D224" s="3">
        <f>VLOOKUP(B224,[10]月度汇总!$A:$AM,22,0)</f>
        <v>0</v>
      </c>
      <c r="E224" s="3">
        <f t="shared" si="38"/>
        <v>0</v>
      </c>
      <c r="F224" s="19"/>
      <c r="G224" s="3">
        <f>VLOOKUP($B224,[10]月度汇总!$A:$AM,23,0)</f>
        <v>0</v>
      </c>
      <c r="H224" s="3">
        <f t="shared" si="39"/>
        <v>0</v>
      </c>
      <c r="I224" s="19"/>
      <c r="J224" s="3">
        <f>VLOOKUP($B224,[10]月度汇总!$A:$AM,24,0)</f>
        <v>0</v>
      </c>
      <c r="K224" s="3">
        <f t="shared" si="40"/>
        <v>0</v>
      </c>
      <c r="L224" s="19"/>
      <c r="M224" s="3">
        <f>VLOOKUP($B224,[10]月度汇总!$A:$AM,25,0)</f>
        <v>0</v>
      </c>
      <c r="N224" s="3">
        <f t="shared" si="41"/>
        <v>0</v>
      </c>
      <c r="O224" s="19"/>
      <c r="P224" s="3">
        <f>VLOOKUP($B224,[10]月度汇总!$A:$AM,35,0)</f>
        <v>0</v>
      </c>
      <c r="Q224" s="3">
        <f t="shared" si="42"/>
        <v>0</v>
      </c>
      <c r="R224" s="19"/>
      <c r="S224" s="3">
        <f>VLOOKUP($B224,[10]月度汇总!$A:$AM,38,0)</f>
        <v>0</v>
      </c>
      <c r="T224" s="3">
        <f t="shared" si="43"/>
        <v>0</v>
      </c>
    </row>
    <row r="225" ht="15.75" spans="1:20">
      <c r="A225" s="3">
        <f t="shared" si="46"/>
        <v>223</v>
      </c>
      <c r="B225" s="31" t="s">
        <v>470</v>
      </c>
      <c r="C225" s="19"/>
      <c r="D225" s="3">
        <f>VLOOKUP(B225,[10]月度汇总!$A:$AM,22,0)</f>
        <v>0</v>
      </c>
      <c r="E225" s="3">
        <f t="shared" si="38"/>
        <v>0</v>
      </c>
      <c r="F225" s="19"/>
      <c r="G225" s="3">
        <f>VLOOKUP($B225,[10]月度汇总!$A:$AM,23,0)</f>
        <v>0</v>
      </c>
      <c r="H225" s="3">
        <f t="shared" si="39"/>
        <v>0</v>
      </c>
      <c r="I225" s="19"/>
      <c r="J225" s="3">
        <f>VLOOKUP($B225,[10]月度汇总!$A:$AM,24,0)</f>
        <v>0</v>
      </c>
      <c r="K225" s="3">
        <f t="shared" si="40"/>
        <v>0</v>
      </c>
      <c r="L225" s="19"/>
      <c r="M225" s="3">
        <f>VLOOKUP($B225,[10]月度汇总!$A:$AM,25,0)</f>
        <v>0</v>
      </c>
      <c r="N225" s="3">
        <f t="shared" si="41"/>
        <v>0</v>
      </c>
      <c r="O225" s="19"/>
      <c r="P225" s="3">
        <f>VLOOKUP($B225,[10]月度汇总!$A:$AM,35,0)</f>
        <v>0</v>
      </c>
      <c r="Q225" s="3">
        <f t="shared" si="42"/>
        <v>0</v>
      </c>
      <c r="R225" s="19"/>
      <c r="S225" s="3">
        <f>VLOOKUP($B225,[10]月度汇总!$A:$AM,38,0)</f>
        <v>0</v>
      </c>
      <c r="T225" s="3">
        <f t="shared" si="43"/>
        <v>0</v>
      </c>
    </row>
    <row r="226" ht="15.75" spans="1:20">
      <c r="A226" s="3">
        <f t="shared" si="46"/>
        <v>224</v>
      </c>
      <c r="B226" s="31" t="s">
        <v>471</v>
      </c>
      <c r="C226" s="19"/>
      <c r="D226" s="3">
        <f>VLOOKUP(B226,[10]月度汇总!$A:$AM,22,0)</f>
        <v>0</v>
      </c>
      <c r="E226" s="3">
        <f t="shared" si="38"/>
        <v>0</v>
      </c>
      <c r="F226" s="19"/>
      <c r="G226" s="3">
        <f>VLOOKUP($B226,[10]月度汇总!$A:$AM,23,0)</f>
        <v>0</v>
      </c>
      <c r="H226" s="3">
        <f t="shared" si="39"/>
        <v>0</v>
      </c>
      <c r="I226" s="19"/>
      <c r="J226" s="3">
        <f>VLOOKUP($B226,[10]月度汇总!$A:$AM,24,0)</f>
        <v>0</v>
      </c>
      <c r="K226" s="3">
        <f t="shared" si="40"/>
        <v>0</v>
      </c>
      <c r="L226" s="19">
        <v>1</v>
      </c>
      <c r="M226" s="3">
        <f>VLOOKUP($B226,[10]月度汇总!$A:$AM,25,0)</f>
        <v>0</v>
      </c>
      <c r="N226" s="3">
        <f t="shared" si="41"/>
        <v>1</v>
      </c>
      <c r="O226" s="19">
        <v>16</v>
      </c>
      <c r="P226" s="3">
        <f>VLOOKUP($B226,[10]月度汇总!$A:$AM,35,0)</f>
        <v>0</v>
      </c>
      <c r="Q226" s="3">
        <f t="shared" si="42"/>
        <v>16</v>
      </c>
      <c r="R226" s="19">
        <v>5</v>
      </c>
      <c r="S226" s="3">
        <f>VLOOKUP($B226,[10]月度汇总!$A:$AM,38,0)</f>
        <v>0</v>
      </c>
      <c r="T226" s="3">
        <f t="shared" si="43"/>
        <v>5</v>
      </c>
    </row>
    <row r="227" ht="15.75" spans="1:20">
      <c r="A227" s="3">
        <f t="shared" si="46"/>
        <v>225</v>
      </c>
      <c r="B227" s="31" t="s">
        <v>473</v>
      </c>
      <c r="C227" s="19"/>
      <c r="D227" s="3">
        <f>VLOOKUP(B227,[10]月度汇总!$A:$AM,22,0)</f>
        <v>0</v>
      </c>
      <c r="E227" s="3">
        <f t="shared" si="38"/>
        <v>0</v>
      </c>
      <c r="F227" s="19"/>
      <c r="G227" s="3">
        <f>VLOOKUP($B227,[10]月度汇总!$A:$AM,23,0)</f>
        <v>0</v>
      </c>
      <c r="H227" s="3">
        <f t="shared" si="39"/>
        <v>0</v>
      </c>
      <c r="I227" s="19"/>
      <c r="J227" s="3">
        <f>VLOOKUP($B227,[10]月度汇总!$A:$AM,24,0)</f>
        <v>0</v>
      </c>
      <c r="K227" s="3">
        <f t="shared" si="40"/>
        <v>0</v>
      </c>
      <c r="L227" s="19"/>
      <c r="M227" s="3">
        <f>VLOOKUP($B227,[10]月度汇总!$A:$AM,25,0)</f>
        <v>0</v>
      </c>
      <c r="N227" s="3">
        <f t="shared" si="41"/>
        <v>0</v>
      </c>
      <c r="O227" s="19">
        <v>8</v>
      </c>
      <c r="P227" s="3">
        <f>VLOOKUP($B227,[10]月度汇总!$A:$AM,35,0)</f>
        <v>0</v>
      </c>
      <c r="Q227" s="3">
        <f t="shared" si="42"/>
        <v>8</v>
      </c>
      <c r="R227" s="19">
        <v>16</v>
      </c>
      <c r="S227" s="3">
        <f>VLOOKUP($B227,[10]月度汇总!$A:$AM,38,0)</f>
        <v>0</v>
      </c>
      <c r="T227" s="3">
        <f t="shared" si="43"/>
        <v>16</v>
      </c>
    </row>
    <row r="228" ht="15.75" spans="1:20">
      <c r="A228" s="3">
        <f t="shared" si="46"/>
        <v>226</v>
      </c>
      <c r="B228" s="31" t="s">
        <v>475</v>
      </c>
      <c r="C228" s="19"/>
      <c r="D228" s="3">
        <f>VLOOKUP(B228,[10]月度汇总!$A:$AM,22,0)</f>
        <v>0</v>
      </c>
      <c r="E228" s="3">
        <f t="shared" si="38"/>
        <v>0</v>
      </c>
      <c r="F228" s="19"/>
      <c r="G228" s="3">
        <f>VLOOKUP($B228,[10]月度汇总!$A:$AM,23,0)</f>
        <v>0</v>
      </c>
      <c r="H228" s="3">
        <f t="shared" si="39"/>
        <v>0</v>
      </c>
      <c r="I228" s="19"/>
      <c r="J228" s="3">
        <f>VLOOKUP($B228,[10]月度汇总!$A:$AM,24,0)</f>
        <v>0</v>
      </c>
      <c r="K228" s="3">
        <f t="shared" si="40"/>
        <v>0</v>
      </c>
      <c r="L228" s="19"/>
      <c r="M228" s="3">
        <f>VLOOKUP($B228,[10]月度汇总!$A:$AM,25,0)</f>
        <v>0</v>
      </c>
      <c r="N228" s="3">
        <f t="shared" si="41"/>
        <v>0</v>
      </c>
      <c r="O228" s="19"/>
      <c r="P228" s="3">
        <f>VLOOKUP($B228,[10]月度汇总!$A:$AM,35,0)</f>
        <v>0</v>
      </c>
      <c r="Q228" s="3">
        <f t="shared" si="42"/>
        <v>0</v>
      </c>
      <c r="R228" s="19">
        <v>8</v>
      </c>
      <c r="S228" s="3">
        <f>VLOOKUP($B228,[10]月度汇总!$A:$AM,38,0)</f>
        <v>0</v>
      </c>
      <c r="T228" s="3">
        <f t="shared" si="43"/>
        <v>8</v>
      </c>
    </row>
    <row r="229" ht="15.75" spans="1:20">
      <c r="A229" s="3">
        <f t="shared" si="46"/>
        <v>227</v>
      </c>
      <c r="B229" s="31" t="s">
        <v>476</v>
      </c>
      <c r="C229" s="19"/>
      <c r="D229" s="3">
        <f>VLOOKUP(B229,[10]月度汇总!$A:$AM,22,0)</f>
        <v>0</v>
      </c>
      <c r="E229" s="3">
        <f t="shared" si="38"/>
        <v>0</v>
      </c>
      <c r="F229" s="19"/>
      <c r="G229" s="3">
        <f>VLOOKUP($B229,[10]月度汇总!$A:$AM,23,0)</f>
        <v>0</v>
      </c>
      <c r="H229" s="3">
        <f t="shared" si="39"/>
        <v>0</v>
      </c>
      <c r="I229" s="19"/>
      <c r="J229" s="3">
        <f>VLOOKUP($B229,[10]月度汇总!$A:$AM,24,0)</f>
        <v>0</v>
      </c>
      <c r="K229" s="3">
        <f t="shared" si="40"/>
        <v>0</v>
      </c>
      <c r="L229" s="19"/>
      <c r="M229" s="3">
        <f>VLOOKUP($B229,[10]月度汇总!$A:$AM,25,0)</f>
        <v>0</v>
      </c>
      <c r="N229" s="3">
        <f t="shared" si="41"/>
        <v>0</v>
      </c>
      <c r="O229" s="19"/>
      <c r="P229" s="3">
        <f>VLOOKUP($B229,[10]月度汇总!$A:$AM,35,0)</f>
        <v>0</v>
      </c>
      <c r="Q229" s="3">
        <f t="shared" si="42"/>
        <v>0</v>
      </c>
      <c r="R229" s="19"/>
      <c r="S229" s="3">
        <f>VLOOKUP($B229,[10]月度汇总!$A:$AM,38,0)</f>
        <v>0</v>
      </c>
      <c r="T229" s="3">
        <f t="shared" si="43"/>
        <v>0</v>
      </c>
    </row>
    <row r="230" ht="15.75" spans="1:20">
      <c r="A230" s="3">
        <f t="shared" si="46"/>
        <v>228</v>
      </c>
      <c r="B230" s="31" t="s">
        <v>477</v>
      </c>
      <c r="C230" s="19"/>
      <c r="D230" s="3" t="str">
        <f>VLOOKUP(B230,[10]月度汇总!$A:$AM,22,0)</f>
        <v>30.83</v>
      </c>
      <c r="E230" s="3">
        <f t="shared" si="38"/>
        <v>-30.83</v>
      </c>
      <c r="F230" s="19"/>
      <c r="G230" s="3">
        <f>VLOOKUP($B230,[10]月度汇总!$A:$AM,23,0)</f>
        <v>0</v>
      </c>
      <c r="H230" s="3">
        <f t="shared" si="39"/>
        <v>0</v>
      </c>
      <c r="I230" s="19"/>
      <c r="J230" s="3">
        <f>VLOOKUP($B230,[10]月度汇总!$A:$AM,24,0)</f>
        <v>0</v>
      </c>
      <c r="K230" s="3">
        <f t="shared" si="40"/>
        <v>0</v>
      </c>
      <c r="L230" s="19"/>
      <c r="M230" s="3">
        <f>VLOOKUP($B230,[10]月度汇总!$A:$AM,25,0)</f>
        <v>0</v>
      </c>
      <c r="N230" s="3">
        <f t="shared" si="41"/>
        <v>0</v>
      </c>
      <c r="O230" s="19"/>
      <c r="P230" s="3">
        <f>VLOOKUP($B230,[10]月度汇总!$A:$AM,35,0)</f>
        <v>0</v>
      </c>
      <c r="Q230" s="3">
        <f t="shared" si="42"/>
        <v>0</v>
      </c>
      <c r="R230" s="19"/>
      <c r="S230" s="3">
        <f>VLOOKUP($B230,[10]月度汇总!$A:$AM,38,0)</f>
        <v>0</v>
      </c>
      <c r="T230" s="3">
        <f t="shared" si="43"/>
        <v>0</v>
      </c>
    </row>
    <row r="231" ht="15.75" spans="1:20">
      <c r="A231" s="3">
        <f t="shared" si="46"/>
        <v>229</v>
      </c>
      <c r="B231" s="31" t="s">
        <v>478</v>
      </c>
      <c r="C231" s="19"/>
      <c r="D231" s="3" t="str">
        <f>VLOOKUP(B231,[10]月度汇总!$A:$AM,22,0)</f>
        <v>32</v>
      </c>
      <c r="E231" s="3">
        <f t="shared" si="38"/>
        <v>-32</v>
      </c>
      <c r="F231" s="19"/>
      <c r="G231" s="3">
        <f>VLOOKUP($B231,[10]月度汇总!$A:$AM,23,0)</f>
        <v>0</v>
      </c>
      <c r="H231" s="3">
        <f t="shared" si="39"/>
        <v>0</v>
      </c>
      <c r="I231" s="19"/>
      <c r="J231" s="3">
        <f>VLOOKUP($B231,[10]月度汇总!$A:$AM,24,0)</f>
        <v>0</v>
      </c>
      <c r="K231" s="3">
        <f t="shared" si="40"/>
        <v>0</v>
      </c>
      <c r="L231" s="19"/>
      <c r="M231" s="3">
        <f>VLOOKUP($B231,[10]月度汇总!$A:$AM,25,0)</f>
        <v>0</v>
      </c>
      <c r="N231" s="3">
        <f t="shared" si="41"/>
        <v>0</v>
      </c>
      <c r="O231" s="19"/>
      <c r="P231" s="3">
        <f>VLOOKUP($B231,[10]月度汇总!$A:$AM,35,0)</f>
        <v>0</v>
      </c>
      <c r="Q231" s="3">
        <f t="shared" si="42"/>
        <v>0</v>
      </c>
      <c r="R231" s="19"/>
      <c r="S231" s="3">
        <f>VLOOKUP($B231,[10]月度汇总!$A:$AM,38,0)</f>
        <v>0</v>
      </c>
      <c r="T231" s="3">
        <f t="shared" si="43"/>
        <v>0</v>
      </c>
    </row>
    <row r="232" ht="15.75" spans="1:20">
      <c r="A232" s="3">
        <f t="shared" si="46"/>
        <v>230</v>
      </c>
      <c r="B232" s="31" t="s">
        <v>479</v>
      </c>
      <c r="C232" s="19"/>
      <c r="D232" s="3">
        <f>VLOOKUP(B232,[10]月度汇总!$A:$AM,22,0)</f>
        <v>0</v>
      </c>
      <c r="E232" s="3">
        <f t="shared" si="38"/>
        <v>0</v>
      </c>
      <c r="F232" s="19"/>
      <c r="G232" s="3">
        <f>VLOOKUP($B232,[10]月度汇总!$A:$AM,23,0)</f>
        <v>0</v>
      </c>
      <c r="H232" s="3">
        <f t="shared" si="39"/>
        <v>0</v>
      </c>
      <c r="I232" s="19"/>
      <c r="J232" s="3">
        <f>VLOOKUP($B232,[10]月度汇总!$A:$AM,24,0)</f>
        <v>0</v>
      </c>
      <c r="K232" s="3">
        <f t="shared" si="40"/>
        <v>0</v>
      </c>
      <c r="L232" s="19"/>
      <c r="M232" s="3">
        <f>VLOOKUP($B232,[10]月度汇总!$A:$AM,25,0)</f>
        <v>0</v>
      </c>
      <c r="N232" s="3">
        <f t="shared" si="41"/>
        <v>0</v>
      </c>
      <c r="O232" s="19"/>
      <c r="P232" s="3">
        <f>VLOOKUP($B232,[10]月度汇总!$A:$AM,35,0)</f>
        <v>0</v>
      </c>
      <c r="Q232" s="3">
        <f t="shared" si="42"/>
        <v>0</v>
      </c>
      <c r="R232" s="19"/>
      <c r="S232" s="3">
        <f>VLOOKUP($B232,[10]月度汇总!$A:$AM,38,0)</f>
        <v>0</v>
      </c>
      <c r="T232" s="3">
        <f t="shared" si="43"/>
        <v>0</v>
      </c>
    </row>
    <row r="233" ht="15.75" spans="1:20">
      <c r="A233" s="3">
        <f t="shared" si="46"/>
        <v>231</v>
      </c>
      <c r="B233" s="31" t="s">
        <v>480</v>
      </c>
      <c r="C233" s="19"/>
      <c r="D233" s="3">
        <f>VLOOKUP(B233,[10]月度汇总!$A:$AM,22,0)</f>
        <v>0</v>
      </c>
      <c r="E233" s="3">
        <f t="shared" si="38"/>
        <v>0</v>
      </c>
      <c r="F233" s="19"/>
      <c r="G233" s="3">
        <f>VLOOKUP($B233,[10]月度汇总!$A:$AM,23,0)</f>
        <v>0</v>
      </c>
      <c r="H233" s="3">
        <f t="shared" si="39"/>
        <v>0</v>
      </c>
      <c r="I233" s="19"/>
      <c r="J233" s="3">
        <f>VLOOKUP($B233,[10]月度汇总!$A:$AM,24,0)</f>
        <v>0</v>
      </c>
      <c r="K233" s="3">
        <f t="shared" si="40"/>
        <v>0</v>
      </c>
      <c r="L233" s="19"/>
      <c r="M233" s="3">
        <f>VLOOKUP($B233,[10]月度汇总!$A:$AM,25,0)</f>
        <v>0</v>
      </c>
      <c r="N233" s="3">
        <f t="shared" si="41"/>
        <v>0</v>
      </c>
      <c r="O233" s="19"/>
      <c r="P233" s="3">
        <f>VLOOKUP($B233,[10]月度汇总!$A:$AM,35,0)</f>
        <v>0</v>
      </c>
      <c r="Q233" s="3">
        <f t="shared" si="42"/>
        <v>0</v>
      </c>
      <c r="R233" s="19">
        <v>12.5</v>
      </c>
      <c r="S233" s="3">
        <f>VLOOKUP($B233,[10]月度汇总!$A:$AM,38,0)</f>
        <v>0</v>
      </c>
      <c r="T233" s="3">
        <f t="shared" si="43"/>
        <v>12.5</v>
      </c>
    </row>
    <row r="234" ht="15.75" spans="1:20">
      <c r="A234" s="3">
        <f t="shared" ref="A234:A243" si="47">ROW()-2</f>
        <v>232</v>
      </c>
      <c r="B234" s="31" t="s">
        <v>481</v>
      </c>
      <c r="C234" s="19"/>
      <c r="D234" s="3">
        <f>VLOOKUP(B234,[10]月度汇总!$A:$AM,22,0)</f>
        <v>0</v>
      </c>
      <c r="E234" s="3">
        <f t="shared" si="38"/>
        <v>0</v>
      </c>
      <c r="F234" s="19"/>
      <c r="G234" s="3">
        <f>VLOOKUP($B234,[10]月度汇总!$A:$AM,23,0)</f>
        <v>0</v>
      </c>
      <c r="H234" s="3">
        <f t="shared" si="39"/>
        <v>0</v>
      </c>
      <c r="I234" s="19"/>
      <c r="J234" s="3">
        <f>VLOOKUP($B234,[10]月度汇总!$A:$AM,24,0)</f>
        <v>0</v>
      </c>
      <c r="K234" s="3">
        <f t="shared" si="40"/>
        <v>0</v>
      </c>
      <c r="L234" s="19"/>
      <c r="M234" s="3">
        <f>VLOOKUP($B234,[10]月度汇总!$A:$AM,25,0)</f>
        <v>0</v>
      </c>
      <c r="N234" s="3">
        <f t="shared" si="41"/>
        <v>0</v>
      </c>
      <c r="O234" s="19"/>
      <c r="P234" s="3">
        <f>VLOOKUP($B234,[10]月度汇总!$A:$AM,35,0)</f>
        <v>0</v>
      </c>
      <c r="Q234" s="3">
        <f t="shared" si="42"/>
        <v>0</v>
      </c>
      <c r="R234" s="19">
        <v>16</v>
      </c>
      <c r="S234" s="3">
        <f>VLOOKUP($B234,[10]月度汇总!$A:$AM,38,0)</f>
        <v>0</v>
      </c>
      <c r="T234" s="3">
        <f t="shared" si="43"/>
        <v>16</v>
      </c>
    </row>
    <row r="235" ht="15.75" spans="1:20">
      <c r="A235" s="3">
        <f t="shared" si="47"/>
        <v>233</v>
      </c>
      <c r="B235" s="31" t="s">
        <v>482</v>
      </c>
      <c r="C235" s="19"/>
      <c r="D235" s="3">
        <f>VLOOKUP(B235,[10]月度汇总!$A:$AM,22,0)</f>
        <v>0</v>
      </c>
      <c r="E235" s="3">
        <f t="shared" si="38"/>
        <v>0</v>
      </c>
      <c r="F235" s="19"/>
      <c r="G235" s="3">
        <f>VLOOKUP($B235,[10]月度汇总!$A:$AM,23,0)</f>
        <v>0</v>
      </c>
      <c r="H235" s="3">
        <f t="shared" si="39"/>
        <v>0</v>
      </c>
      <c r="I235" s="19"/>
      <c r="J235" s="3">
        <f>VLOOKUP($B235,[10]月度汇总!$A:$AM,24,0)</f>
        <v>0</v>
      </c>
      <c r="K235" s="3">
        <f t="shared" si="40"/>
        <v>0</v>
      </c>
      <c r="L235" s="19"/>
      <c r="M235" s="3">
        <f>VLOOKUP($B235,[10]月度汇总!$A:$AM,25,0)</f>
        <v>0</v>
      </c>
      <c r="N235" s="3">
        <f t="shared" si="41"/>
        <v>0</v>
      </c>
      <c r="O235" s="19"/>
      <c r="P235" s="3">
        <f>VLOOKUP($B235,[10]月度汇总!$A:$AM,35,0)</f>
        <v>0</v>
      </c>
      <c r="Q235" s="3">
        <f t="shared" si="42"/>
        <v>0</v>
      </c>
      <c r="R235" s="19"/>
      <c r="S235" s="3">
        <f>VLOOKUP($B235,[10]月度汇总!$A:$AM,38,0)</f>
        <v>0</v>
      </c>
      <c r="T235" s="3">
        <f t="shared" si="43"/>
        <v>0</v>
      </c>
    </row>
    <row r="236" ht="15.75" spans="1:20">
      <c r="A236" s="3">
        <f t="shared" si="47"/>
        <v>234</v>
      </c>
      <c r="B236" s="31" t="s">
        <v>483</v>
      </c>
      <c r="C236" s="19"/>
      <c r="D236" s="3">
        <f>VLOOKUP(B236,[10]月度汇总!$A:$AM,22,0)</f>
        <v>0</v>
      </c>
      <c r="E236" s="3">
        <f t="shared" si="38"/>
        <v>0</v>
      </c>
      <c r="F236" s="19"/>
      <c r="G236" s="3">
        <f>VLOOKUP($B236,[10]月度汇总!$A:$AM,23,0)</f>
        <v>0</v>
      </c>
      <c r="H236" s="3">
        <f t="shared" si="39"/>
        <v>0</v>
      </c>
      <c r="I236" s="19"/>
      <c r="J236" s="3">
        <f>VLOOKUP($B236,[10]月度汇总!$A:$AM,24,0)</f>
        <v>0</v>
      </c>
      <c r="K236" s="3">
        <f t="shared" si="40"/>
        <v>0</v>
      </c>
      <c r="L236" s="19">
        <v>2.5</v>
      </c>
      <c r="M236" s="3">
        <f>VLOOKUP($B236,[10]月度汇总!$A:$AM,25,0)</f>
        <v>0</v>
      </c>
      <c r="N236" s="3">
        <f t="shared" si="41"/>
        <v>2.5</v>
      </c>
      <c r="O236" s="19">
        <v>50</v>
      </c>
      <c r="P236" s="3">
        <f>VLOOKUP($B236,[10]月度汇总!$A:$AM,35,0)</f>
        <v>0</v>
      </c>
      <c r="Q236" s="3">
        <f t="shared" si="42"/>
        <v>50</v>
      </c>
      <c r="R236" s="19"/>
      <c r="S236" s="3">
        <f>VLOOKUP($B236,[10]月度汇总!$A:$AM,38,0)</f>
        <v>0</v>
      </c>
      <c r="T236" s="3">
        <f t="shared" si="43"/>
        <v>0</v>
      </c>
    </row>
    <row r="237" ht="15.75" spans="1:20">
      <c r="A237" s="3">
        <f t="shared" si="47"/>
        <v>235</v>
      </c>
      <c r="B237" s="31" t="s">
        <v>484</v>
      </c>
      <c r="C237" s="19"/>
      <c r="D237" s="3">
        <f>VLOOKUP(B237,[10]月度汇总!$A:$AM,22,0)</f>
        <v>0</v>
      </c>
      <c r="E237" s="3">
        <f t="shared" si="38"/>
        <v>0</v>
      </c>
      <c r="F237" s="19"/>
      <c r="G237" s="3">
        <f>VLOOKUP($B237,[10]月度汇总!$A:$AM,23,0)</f>
        <v>0</v>
      </c>
      <c r="H237" s="3">
        <f t="shared" si="39"/>
        <v>0</v>
      </c>
      <c r="I237" s="19"/>
      <c r="J237" s="3">
        <f>VLOOKUP($B237,[10]月度汇总!$A:$AM,24,0)</f>
        <v>0</v>
      </c>
      <c r="K237" s="3">
        <f t="shared" si="40"/>
        <v>0</v>
      </c>
      <c r="L237" s="19">
        <v>8</v>
      </c>
      <c r="M237" s="3">
        <f>VLOOKUP($B237,[10]月度汇总!$A:$AM,25,0)</f>
        <v>0</v>
      </c>
      <c r="N237" s="3">
        <f t="shared" si="41"/>
        <v>8</v>
      </c>
      <c r="O237" s="19"/>
      <c r="P237" s="3">
        <f>VLOOKUP($B237,[10]月度汇总!$A:$AM,35,0)</f>
        <v>0</v>
      </c>
      <c r="Q237" s="3">
        <f t="shared" si="42"/>
        <v>0</v>
      </c>
      <c r="R237" s="19">
        <v>25.5</v>
      </c>
      <c r="S237" s="3">
        <f>VLOOKUP($B237,[10]月度汇总!$A:$AM,38,0)</f>
        <v>0</v>
      </c>
      <c r="T237" s="3">
        <f t="shared" si="43"/>
        <v>25.5</v>
      </c>
    </row>
    <row r="238" ht="15.75" spans="1:20">
      <c r="A238" s="3">
        <f t="shared" si="47"/>
        <v>236</v>
      </c>
      <c r="B238" s="31" t="s">
        <v>486</v>
      </c>
      <c r="C238" s="19"/>
      <c r="D238" s="3">
        <f>VLOOKUP(B238,[10]月度汇总!$A:$AM,22,0)</f>
        <v>0</v>
      </c>
      <c r="E238" s="3">
        <f t="shared" si="38"/>
        <v>0</v>
      </c>
      <c r="F238" s="19">
        <v>8</v>
      </c>
      <c r="G238" s="3">
        <f>VLOOKUP($B238,[10]月度汇总!$A:$AM,23,0)</f>
        <v>0</v>
      </c>
      <c r="H238" s="3">
        <f t="shared" si="39"/>
        <v>8</v>
      </c>
      <c r="I238" s="19">
        <v>0.5</v>
      </c>
      <c r="J238" s="3" t="str">
        <f>VLOOKUP($B238,[10]月度汇总!$A:$AM,24,0)</f>
        <v>8</v>
      </c>
      <c r="K238" s="3">
        <f t="shared" si="40"/>
        <v>-7.5</v>
      </c>
      <c r="L238" s="19"/>
      <c r="M238" s="3" t="str">
        <f>VLOOKUP($B238,[10]月度汇总!$A:$AM,25,0)</f>
        <v>0.5</v>
      </c>
      <c r="N238" s="3">
        <f t="shared" si="41"/>
        <v>-0.5</v>
      </c>
      <c r="O238" s="19"/>
      <c r="P238" s="3">
        <f>VLOOKUP($B238,[10]月度汇总!$A:$AM,35,0)</f>
        <v>0</v>
      </c>
      <c r="Q238" s="3">
        <f t="shared" si="42"/>
        <v>0</v>
      </c>
      <c r="R238" s="19"/>
      <c r="S238" s="3">
        <f>VLOOKUP($B238,[10]月度汇总!$A:$AM,38,0)</f>
        <v>0</v>
      </c>
      <c r="T238" s="3">
        <f t="shared" si="43"/>
        <v>0</v>
      </c>
    </row>
    <row r="239" ht="15.75" spans="1:20">
      <c r="A239" s="3">
        <f t="shared" si="47"/>
        <v>237</v>
      </c>
      <c r="B239" s="31" t="s">
        <v>488</v>
      </c>
      <c r="C239" s="19"/>
      <c r="D239" s="3">
        <f>VLOOKUP(B239,[10]月度汇总!$A:$AM,22,0)</f>
        <v>0</v>
      </c>
      <c r="E239" s="3">
        <f t="shared" si="38"/>
        <v>0</v>
      </c>
      <c r="F239" s="19"/>
      <c r="G239" s="3">
        <f>VLOOKUP($B239,[10]月度汇总!$A:$AM,23,0)</f>
        <v>0</v>
      </c>
      <c r="H239" s="3">
        <f t="shared" si="39"/>
        <v>0</v>
      </c>
      <c r="I239" s="19"/>
      <c r="J239" s="3">
        <f>VLOOKUP($B239,[10]月度汇总!$A:$AM,24,0)</f>
        <v>0</v>
      </c>
      <c r="K239" s="3">
        <f t="shared" si="40"/>
        <v>0</v>
      </c>
      <c r="L239" s="19"/>
      <c r="M239" s="3">
        <f>VLOOKUP($B239,[10]月度汇总!$A:$AM,25,0)</f>
        <v>0</v>
      </c>
      <c r="N239" s="3">
        <f t="shared" si="41"/>
        <v>0</v>
      </c>
      <c r="O239" s="19">
        <v>48</v>
      </c>
      <c r="P239" s="3">
        <f>VLOOKUP($B239,[10]月度汇总!$A:$AM,35,0)</f>
        <v>0</v>
      </c>
      <c r="Q239" s="3">
        <f t="shared" si="42"/>
        <v>48</v>
      </c>
      <c r="R239" s="19"/>
      <c r="S239" s="3">
        <f>VLOOKUP($B239,[10]月度汇总!$A:$AM,38,0)</f>
        <v>0</v>
      </c>
      <c r="T239" s="3">
        <f t="shared" si="43"/>
        <v>0</v>
      </c>
    </row>
    <row r="240" ht="15.75" spans="1:20">
      <c r="A240" s="3">
        <f t="shared" si="47"/>
        <v>238</v>
      </c>
      <c r="B240" s="31" t="s">
        <v>489</v>
      </c>
      <c r="C240" s="19"/>
      <c r="D240" s="3">
        <f>VLOOKUP(B240,[10]月度汇总!$A:$AM,22,0)</f>
        <v>0</v>
      </c>
      <c r="E240" s="3">
        <f t="shared" si="38"/>
        <v>0</v>
      </c>
      <c r="F240" s="19"/>
      <c r="G240" s="3">
        <f>VLOOKUP($B240,[10]月度汇总!$A:$AM,23,0)</f>
        <v>0</v>
      </c>
      <c r="H240" s="3">
        <f t="shared" si="39"/>
        <v>0</v>
      </c>
      <c r="I240" s="19"/>
      <c r="J240" s="3">
        <f>VLOOKUP($B240,[10]月度汇总!$A:$AM,24,0)</f>
        <v>0</v>
      </c>
      <c r="K240" s="3">
        <f t="shared" si="40"/>
        <v>0</v>
      </c>
      <c r="L240" s="19">
        <v>1</v>
      </c>
      <c r="M240" s="3">
        <f>VLOOKUP($B240,[10]月度汇总!$A:$AM,25,0)</f>
        <v>0</v>
      </c>
      <c r="N240" s="3">
        <f t="shared" si="41"/>
        <v>1</v>
      </c>
      <c r="O240" s="19">
        <v>24</v>
      </c>
      <c r="P240" s="3">
        <f>VLOOKUP($B240,[10]月度汇总!$A:$AM,35,0)</f>
        <v>0</v>
      </c>
      <c r="Q240" s="3">
        <f t="shared" si="42"/>
        <v>24</v>
      </c>
      <c r="R240" s="19">
        <v>7.5</v>
      </c>
      <c r="S240" s="3">
        <f>VLOOKUP($B240,[10]月度汇总!$A:$AM,38,0)</f>
        <v>0</v>
      </c>
      <c r="T240" s="3">
        <f t="shared" si="43"/>
        <v>7.5</v>
      </c>
    </row>
    <row r="241" ht="15.75" spans="1:20">
      <c r="A241" s="3">
        <f t="shared" si="47"/>
        <v>239</v>
      </c>
      <c r="B241" s="31" t="s">
        <v>490</v>
      </c>
      <c r="C241" s="19"/>
      <c r="D241" s="3">
        <f>VLOOKUP(B241,[10]月度汇总!$A:$AM,22,0)</f>
        <v>0</v>
      </c>
      <c r="E241" s="3">
        <f t="shared" si="38"/>
        <v>0</v>
      </c>
      <c r="F241" s="19"/>
      <c r="G241" s="3">
        <f>VLOOKUP($B241,[10]月度汇总!$A:$AM,23,0)</f>
        <v>0</v>
      </c>
      <c r="H241" s="3">
        <f t="shared" si="39"/>
        <v>0</v>
      </c>
      <c r="I241" s="19"/>
      <c r="J241" s="3">
        <f>VLOOKUP($B241,[10]月度汇总!$A:$AM,24,0)</f>
        <v>0</v>
      </c>
      <c r="K241" s="3">
        <f t="shared" si="40"/>
        <v>0</v>
      </c>
      <c r="L241" s="19">
        <v>4.5</v>
      </c>
      <c r="M241" s="3">
        <f>VLOOKUP($B241,[10]月度汇总!$A:$AM,25,0)</f>
        <v>0</v>
      </c>
      <c r="N241" s="3">
        <f t="shared" si="41"/>
        <v>4.5</v>
      </c>
      <c r="O241" s="19"/>
      <c r="P241" s="3">
        <f>VLOOKUP($B241,[10]月度汇总!$A:$AM,35,0)</f>
        <v>0</v>
      </c>
      <c r="Q241" s="3">
        <f t="shared" si="42"/>
        <v>0</v>
      </c>
      <c r="R241" s="19">
        <v>21</v>
      </c>
      <c r="S241" s="3">
        <f>VLOOKUP($B241,[10]月度汇总!$A:$AM,38,0)</f>
        <v>0</v>
      </c>
      <c r="T241" s="3">
        <f t="shared" si="43"/>
        <v>21</v>
      </c>
    </row>
    <row r="242" ht="15.75" spans="1:20">
      <c r="A242" s="3">
        <f t="shared" si="47"/>
        <v>240</v>
      </c>
      <c r="B242" s="31" t="s">
        <v>491</v>
      </c>
      <c r="C242" s="19"/>
      <c r="D242" s="3">
        <f>VLOOKUP(B242,[10]月度汇总!$A:$AM,22,0)</f>
        <v>0</v>
      </c>
      <c r="E242" s="3">
        <f t="shared" si="38"/>
        <v>0</v>
      </c>
      <c r="F242" s="19"/>
      <c r="G242" s="3">
        <f>VLOOKUP($B242,[10]月度汇总!$A:$AM,23,0)</f>
        <v>0</v>
      </c>
      <c r="H242" s="3">
        <f t="shared" si="39"/>
        <v>0</v>
      </c>
      <c r="I242" s="19"/>
      <c r="J242" s="3">
        <f>VLOOKUP($B242,[10]月度汇总!$A:$AM,24,0)</f>
        <v>0</v>
      </c>
      <c r="K242" s="3">
        <f t="shared" si="40"/>
        <v>0</v>
      </c>
      <c r="L242" s="19"/>
      <c r="M242" s="3">
        <f>VLOOKUP($B242,[10]月度汇总!$A:$AM,25,0)</f>
        <v>0</v>
      </c>
      <c r="N242" s="3">
        <f t="shared" si="41"/>
        <v>0</v>
      </c>
      <c r="O242" s="19">
        <v>13.5</v>
      </c>
      <c r="P242" s="3">
        <f>VLOOKUP($B242,[10]月度汇总!$A:$AM,35,0)</f>
        <v>0</v>
      </c>
      <c r="Q242" s="3">
        <f t="shared" si="42"/>
        <v>13.5</v>
      </c>
      <c r="R242" s="19"/>
      <c r="S242" s="3">
        <f>VLOOKUP($B242,[10]月度汇总!$A:$AM,38,0)</f>
        <v>0</v>
      </c>
      <c r="T242" s="3">
        <f t="shared" si="43"/>
        <v>0</v>
      </c>
    </row>
    <row r="243" ht="15.75" spans="1:20">
      <c r="A243" s="3">
        <f t="shared" si="47"/>
        <v>241</v>
      </c>
      <c r="B243" s="31" t="s">
        <v>492</v>
      </c>
      <c r="C243" s="19"/>
      <c r="D243" s="3">
        <f>VLOOKUP(B243,[10]月度汇总!$A:$AM,22,0)</f>
        <v>0</v>
      </c>
      <c r="E243" s="3">
        <f t="shared" si="38"/>
        <v>0</v>
      </c>
      <c r="F243" s="19"/>
      <c r="G243" s="3">
        <f>VLOOKUP($B243,[10]月度汇总!$A:$AM,23,0)</f>
        <v>0</v>
      </c>
      <c r="H243" s="3">
        <f t="shared" si="39"/>
        <v>0</v>
      </c>
      <c r="I243" s="19"/>
      <c r="J243" s="3">
        <f>VLOOKUP($B243,[10]月度汇总!$A:$AM,24,0)</f>
        <v>0</v>
      </c>
      <c r="K243" s="3">
        <f t="shared" si="40"/>
        <v>0</v>
      </c>
      <c r="L243" s="19"/>
      <c r="M243" s="3">
        <f>VLOOKUP($B243,[10]月度汇总!$A:$AM,25,0)</f>
        <v>0</v>
      </c>
      <c r="N243" s="3">
        <f t="shared" si="41"/>
        <v>0</v>
      </c>
      <c r="O243" s="19"/>
      <c r="P243" s="3">
        <f>VLOOKUP($B243,[10]月度汇总!$A:$AM,35,0)</f>
        <v>0</v>
      </c>
      <c r="Q243" s="3">
        <f t="shared" si="42"/>
        <v>0</v>
      </c>
      <c r="R243" s="19"/>
      <c r="S243" s="3">
        <f>VLOOKUP($B243,[10]月度汇总!$A:$AM,38,0)</f>
        <v>0</v>
      </c>
      <c r="T243" s="3">
        <f t="shared" si="43"/>
        <v>0</v>
      </c>
    </row>
    <row r="244" ht="15.75" spans="1:20">
      <c r="A244" s="3">
        <f t="shared" ref="A244:A253" si="48">ROW()-2</f>
        <v>242</v>
      </c>
      <c r="B244" s="31" t="s">
        <v>493</v>
      </c>
      <c r="C244" s="19"/>
      <c r="D244" s="3">
        <f>VLOOKUP(B244,[10]月度汇总!$A:$AM,22,0)</f>
        <v>0</v>
      </c>
      <c r="E244" s="3">
        <f t="shared" si="38"/>
        <v>0</v>
      </c>
      <c r="F244" s="19"/>
      <c r="G244" s="3">
        <f>VLOOKUP($B244,[10]月度汇总!$A:$AM,23,0)</f>
        <v>0</v>
      </c>
      <c r="H244" s="3">
        <f t="shared" si="39"/>
        <v>0</v>
      </c>
      <c r="I244" s="19"/>
      <c r="J244" s="3">
        <f>VLOOKUP($B244,[10]月度汇总!$A:$AM,24,0)</f>
        <v>0</v>
      </c>
      <c r="K244" s="3">
        <f t="shared" si="40"/>
        <v>0</v>
      </c>
      <c r="L244" s="19">
        <v>1</v>
      </c>
      <c r="M244" s="3">
        <f>VLOOKUP($B244,[10]月度汇总!$A:$AM,25,0)</f>
        <v>0</v>
      </c>
      <c r="N244" s="3">
        <f t="shared" si="41"/>
        <v>1</v>
      </c>
      <c r="O244" s="19"/>
      <c r="P244" s="3">
        <f>VLOOKUP($B244,[10]月度汇总!$A:$AM,35,0)</f>
        <v>0</v>
      </c>
      <c r="Q244" s="3">
        <f t="shared" si="42"/>
        <v>0</v>
      </c>
      <c r="R244" s="19">
        <v>8</v>
      </c>
      <c r="S244" s="3">
        <f>VLOOKUP($B244,[10]月度汇总!$A:$AM,38,0)</f>
        <v>0</v>
      </c>
      <c r="T244" s="3">
        <f t="shared" si="43"/>
        <v>8</v>
      </c>
    </row>
    <row r="245" ht="15.75" spans="1:20">
      <c r="A245" s="3">
        <f t="shared" si="48"/>
        <v>243</v>
      </c>
      <c r="B245" s="31" t="s">
        <v>494</v>
      </c>
      <c r="C245" s="19"/>
      <c r="D245" s="3">
        <f>VLOOKUP(B245,[10]月度汇总!$A:$AM,22,0)</f>
        <v>0</v>
      </c>
      <c r="E245" s="3">
        <f t="shared" si="38"/>
        <v>0</v>
      </c>
      <c r="F245" s="19"/>
      <c r="G245" s="3">
        <f>VLOOKUP($B245,[10]月度汇总!$A:$AM,23,0)</f>
        <v>0</v>
      </c>
      <c r="H245" s="3">
        <f t="shared" si="39"/>
        <v>0</v>
      </c>
      <c r="I245" s="19"/>
      <c r="J245" s="3">
        <f>VLOOKUP($B245,[10]月度汇总!$A:$AM,24,0)</f>
        <v>0</v>
      </c>
      <c r="K245" s="3">
        <f t="shared" si="40"/>
        <v>0</v>
      </c>
      <c r="L245" s="19"/>
      <c r="M245" s="3">
        <f>VLOOKUP($B245,[10]月度汇总!$A:$AM,25,0)</f>
        <v>0</v>
      </c>
      <c r="N245" s="3">
        <f t="shared" si="41"/>
        <v>0</v>
      </c>
      <c r="O245" s="19"/>
      <c r="P245" s="3">
        <f>VLOOKUP($B245,[10]月度汇总!$A:$AM,35,0)</f>
        <v>0</v>
      </c>
      <c r="Q245" s="3">
        <f t="shared" si="42"/>
        <v>0</v>
      </c>
      <c r="R245" s="19">
        <v>16</v>
      </c>
      <c r="S245" s="3">
        <f>VLOOKUP($B245,[10]月度汇总!$A:$AM,38,0)</f>
        <v>0</v>
      </c>
      <c r="T245" s="3">
        <f t="shared" si="43"/>
        <v>16</v>
      </c>
    </row>
    <row r="246" ht="15.75" spans="1:20">
      <c r="A246" s="3">
        <f t="shared" si="48"/>
        <v>244</v>
      </c>
      <c r="B246" s="31" t="s">
        <v>495</v>
      </c>
      <c r="C246" s="19"/>
      <c r="D246" s="3">
        <f>VLOOKUP(B246,[10]月度汇总!$A:$AM,22,0)</f>
        <v>0</v>
      </c>
      <c r="E246" s="3">
        <f t="shared" si="38"/>
        <v>0</v>
      </c>
      <c r="F246" s="19"/>
      <c r="G246" s="3">
        <f>VLOOKUP($B246,[10]月度汇总!$A:$AM,23,0)</f>
        <v>0</v>
      </c>
      <c r="H246" s="3">
        <f t="shared" si="39"/>
        <v>0</v>
      </c>
      <c r="I246" s="19"/>
      <c r="J246" s="3">
        <f>VLOOKUP($B246,[10]月度汇总!$A:$AM,24,0)</f>
        <v>0</v>
      </c>
      <c r="K246" s="3">
        <f t="shared" si="40"/>
        <v>0</v>
      </c>
      <c r="L246" s="19"/>
      <c r="M246" s="3">
        <f>VLOOKUP($B246,[10]月度汇总!$A:$AM,25,0)</f>
        <v>0</v>
      </c>
      <c r="N246" s="3">
        <f t="shared" si="41"/>
        <v>0</v>
      </c>
      <c r="O246" s="19"/>
      <c r="P246" s="3">
        <f>VLOOKUP($B246,[10]月度汇总!$A:$AM,35,0)</f>
        <v>0</v>
      </c>
      <c r="Q246" s="3">
        <f t="shared" si="42"/>
        <v>0</v>
      </c>
      <c r="R246" s="19"/>
      <c r="S246" s="3">
        <f>VLOOKUP($B246,[10]月度汇总!$A:$AM,38,0)</f>
        <v>0</v>
      </c>
      <c r="T246" s="3">
        <f t="shared" si="43"/>
        <v>0</v>
      </c>
    </row>
    <row r="247" ht="15.75" spans="1:20">
      <c r="A247" s="3">
        <f t="shared" si="48"/>
        <v>245</v>
      </c>
      <c r="B247" s="31" t="s">
        <v>496</v>
      </c>
      <c r="C247" s="19">
        <v>2</v>
      </c>
      <c r="D247" s="3">
        <f>VLOOKUP(B247,[10]月度汇总!$A:$AM,22,0)</f>
        <v>0</v>
      </c>
      <c r="E247" s="3">
        <f t="shared" si="38"/>
        <v>2</v>
      </c>
      <c r="F247" s="19"/>
      <c r="G247" s="3" t="str">
        <f>VLOOKUP($B247,[10]月度汇总!$A:$AM,23,0)</f>
        <v>2</v>
      </c>
      <c r="H247" s="3">
        <f t="shared" si="39"/>
        <v>-2</v>
      </c>
      <c r="I247" s="19"/>
      <c r="J247" s="3">
        <f>VLOOKUP($B247,[10]月度汇总!$A:$AM,24,0)</f>
        <v>0</v>
      </c>
      <c r="K247" s="3">
        <f t="shared" si="40"/>
        <v>0</v>
      </c>
      <c r="L247" s="19">
        <v>10</v>
      </c>
      <c r="M247" s="3">
        <f>VLOOKUP($B247,[10]月度汇总!$A:$AM,25,0)</f>
        <v>0</v>
      </c>
      <c r="N247" s="3">
        <f t="shared" si="41"/>
        <v>10</v>
      </c>
      <c r="O247" s="19">
        <v>31</v>
      </c>
      <c r="P247" s="3">
        <f>VLOOKUP($B247,[10]月度汇总!$A:$AM,35,0)</f>
        <v>0</v>
      </c>
      <c r="Q247" s="3">
        <f t="shared" si="42"/>
        <v>31</v>
      </c>
      <c r="R247" s="19"/>
      <c r="S247" s="3">
        <f>VLOOKUP($B247,[10]月度汇总!$A:$AM,38,0)</f>
        <v>0</v>
      </c>
      <c r="T247" s="3">
        <f t="shared" si="43"/>
        <v>0</v>
      </c>
    </row>
    <row r="248" ht="15.75" spans="1:20">
      <c r="A248" s="3">
        <f t="shared" si="48"/>
        <v>246</v>
      </c>
      <c r="B248" s="31" t="s">
        <v>498</v>
      </c>
      <c r="C248" s="19"/>
      <c r="D248" s="3" t="str">
        <f>VLOOKUP(B248,[10]月度汇总!$A:$AM,22,0)</f>
        <v>16</v>
      </c>
      <c r="E248" s="3">
        <f t="shared" si="38"/>
        <v>-16</v>
      </c>
      <c r="F248" s="19">
        <v>16.5</v>
      </c>
      <c r="G248" s="3">
        <f>VLOOKUP($B248,[10]月度汇总!$A:$AM,23,0)</f>
        <v>0</v>
      </c>
      <c r="H248" s="3">
        <f t="shared" si="39"/>
        <v>16.5</v>
      </c>
      <c r="I248" s="19"/>
      <c r="J248" s="3" t="str">
        <f>VLOOKUP($B248,[10]月度汇总!$A:$AM,24,0)</f>
        <v>16.5</v>
      </c>
      <c r="K248" s="3">
        <f t="shared" si="40"/>
        <v>-16.5</v>
      </c>
      <c r="L248" s="19"/>
      <c r="M248" s="3">
        <f>VLOOKUP($B248,[10]月度汇总!$A:$AM,25,0)</f>
        <v>0</v>
      </c>
      <c r="N248" s="3">
        <f t="shared" si="41"/>
        <v>0</v>
      </c>
      <c r="O248" s="19"/>
      <c r="P248" s="3">
        <f>VLOOKUP($B248,[10]月度汇总!$A:$AM,35,0)</f>
        <v>0</v>
      </c>
      <c r="Q248" s="3">
        <f t="shared" si="42"/>
        <v>0</v>
      </c>
      <c r="R248" s="19"/>
      <c r="S248" s="3">
        <f>VLOOKUP($B248,[10]月度汇总!$A:$AM,38,0)</f>
        <v>0</v>
      </c>
      <c r="T248" s="3">
        <f t="shared" si="43"/>
        <v>0</v>
      </c>
    </row>
    <row r="249" ht="15.75" spans="1:20">
      <c r="A249" s="3">
        <f t="shared" si="48"/>
        <v>247</v>
      </c>
      <c r="B249" s="31" t="s">
        <v>501</v>
      </c>
      <c r="C249" s="19"/>
      <c r="D249" s="3">
        <f>VLOOKUP(B249,[10]月度汇总!$A:$AM,22,0)</f>
        <v>0</v>
      </c>
      <c r="E249" s="3">
        <f t="shared" si="38"/>
        <v>0</v>
      </c>
      <c r="F249" s="19"/>
      <c r="G249" s="3">
        <f>VLOOKUP($B249,[10]月度汇总!$A:$AM,23,0)</f>
        <v>0</v>
      </c>
      <c r="H249" s="3">
        <f t="shared" si="39"/>
        <v>0</v>
      </c>
      <c r="I249" s="19"/>
      <c r="J249" s="3">
        <f>VLOOKUP($B249,[10]月度汇总!$A:$AM,24,0)</f>
        <v>0</v>
      </c>
      <c r="K249" s="3">
        <f t="shared" si="40"/>
        <v>0</v>
      </c>
      <c r="L249" s="19"/>
      <c r="M249" s="3">
        <f>VLOOKUP($B249,[10]月度汇总!$A:$AM,25,0)</f>
        <v>0</v>
      </c>
      <c r="N249" s="3">
        <f t="shared" si="41"/>
        <v>0</v>
      </c>
      <c r="O249" s="19">
        <v>16</v>
      </c>
      <c r="P249" s="3">
        <f>VLOOKUP($B249,[10]月度汇总!$A:$AM,35,0)</f>
        <v>0</v>
      </c>
      <c r="Q249" s="3">
        <f t="shared" si="42"/>
        <v>16</v>
      </c>
      <c r="R249" s="19"/>
      <c r="S249" s="3">
        <f>VLOOKUP($B249,[10]月度汇总!$A:$AM,38,0)</f>
        <v>0</v>
      </c>
      <c r="T249" s="3">
        <f t="shared" si="43"/>
        <v>0</v>
      </c>
    </row>
    <row r="250" ht="15.75" spans="1:20">
      <c r="A250" s="3">
        <f t="shared" si="48"/>
        <v>248</v>
      </c>
      <c r="B250" s="31" t="s">
        <v>502</v>
      </c>
      <c r="C250" s="19"/>
      <c r="D250" s="3" t="str">
        <f>VLOOKUP(B250,[10]月度汇总!$A:$AM,22,0)</f>
        <v>5.5</v>
      </c>
      <c r="E250" s="3">
        <f t="shared" si="38"/>
        <v>-5.5</v>
      </c>
      <c r="F250" s="19"/>
      <c r="G250" s="3">
        <f>VLOOKUP($B250,[10]月度汇总!$A:$AM,23,0)</f>
        <v>0</v>
      </c>
      <c r="H250" s="3">
        <f t="shared" si="39"/>
        <v>0</v>
      </c>
      <c r="I250" s="19"/>
      <c r="J250" s="3">
        <f>VLOOKUP($B250,[10]月度汇总!$A:$AM,24,0)</f>
        <v>0</v>
      </c>
      <c r="K250" s="3">
        <f t="shared" si="40"/>
        <v>0</v>
      </c>
      <c r="L250" s="19">
        <v>4</v>
      </c>
      <c r="M250" s="3">
        <f>VLOOKUP($B250,[10]月度汇总!$A:$AM,25,0)</f>
        <v>0</v>
      </c>
      <c r="N250" s="3">
        <f t="shared" si="41"/>
        <v>4</v>
      </c>
      <c r="O250" s="19"/>
      <c r="P250" s="3">
        <f>VLOOKUP($B250,[10]月度汇总!$A:$AM,35,0)</f>
        <v>0</v>
      </c>
      <c r="Q250" s="3">
        <f t="shared" si="42"/>
        <v>0</v>
      </c>
      <c r="R250" s="19"/>
      <c r="S250" s="3">
        <f>VLOOKUP($B250,[10]月度汇总!$A:$AM,38,0)</f>
        <v>0</v>
      </c>
      <c r="T250" s="3">
        <f t="shared" si="43"/>
        <v>0</v>
      </c>
    </row>
    <row r="251" ht="15.75" spans="1:20">
      <c r="A251" s="3">
        <f t="shared" si="48"/>
        <v>249</v>
      </c>
      <c r="B251" s="31" t="s">
        <v>503</v>
      </c>
      <c r="C251" s="19"/>
      <c r="D251" s="3">
        <f>VLOOKUP(B251,[10]月度汇总!$A:$AM,22,0)</f>
        <v>0</v>
      </c>
      <c r="E251" s="3">
        <f t="shared" si="38"/>
        <v>0</v>
      </c>
      <c r="F251" s="19"/>
      <c r="G251" s="3">
        <f>VLOOKUP($B251,[10]月度汇总!$A:$AM,23,0)</f>
        <v>0</v>
      </c>
      <c r="H251" s="3">
        <f t="shared" si="39"/>
        <v>0</v>
      </c>
      <c r="I251" s="19"/>
      <c r="J251" s="3">
        <f>VLOOKUP($B251,[10]月度汇总!$A:$AM,24,0)</f>
        <v>0</v>
      </c>
      <c r="K251" s="3">
        <f t="shared" si="40"/>
        <v>0</v>
      </c>
      <c r="L251" s="19">
        <v>3.5</v>
      </c>
      <c r="M251" s="3">
        <f>VLOOKUP($B251,[10]月度汇总!$A:$AM,25,0)</f>
        <v>0</v>
      </c>
      <c r="N251" s="3">
        <f t="shared" si="41"/>
        <v>3.5</v>
      </c>
      <c r="O251" s="19"/>
      <c r="P251" s="3">
        <f>VLOOKUP($B251,[10]月度汇总!$A:$AM,35,0)</f>
        <v>0</v>
      </c>
      <c r="Q251" s="3">
        <f t="shared" si="42"/>
        <v>0</v>
      </c>
      <c r="R251" s="19">
        <v>14</v>
      </c>
      <c r="S251" s="3">
        <f>VLOOKUP($B251,[10]月度汇总!$A:$AM,38,0)</f>
        <v>0</v>
      </c>
      <c r="T251" s="3">
        <f t="shared" si="43"/>
        <v>14</v>
      </c>
    </row>
    <row r="252" ht="15.75" spans="1:20">
      <c r="A252" s="3">
        <f t="shared" si="48"/>
        <v>250</v>
      </c>
      <c r="B252" s="31" t="s">
        <v>504</v>
      </c>
      <c r="C252" s="19">
        <v>1.5</v>
      </c>
      <c r="D252" s="3">
        <f>VLOOKUP(B252,[10]月度汇总!$A:$AM,22,0)</f>
        <v>0</v>
      </c>
      <c r="E252" s="3">
        <f t="shared" si="38"/>
        <v>1.5</v>
      </c>
      <c r="F252" s="19"/>
      <c r="G252" s="3" t="str">
        <f>VLOOKUP($B252,[10]月度汇总!$A:$AM,23,0)</f>
        <v>1.5</v>
      </c>
      <c r="H252" s="3">
        <f t="shared" si="39"/>
        <v>-1.5</v>
      </c>
      <c r="I252" s="19"/>
      <c r="J252" s="3">
        <f>VLOOKUP($B252,[10]月度汇总!$A:$AM,24,0)</f>
        <v>0</v>
      </c>
      <c r="K252" s="3">
        <f t="shared" si="40"/>
        <v>0</v>
      </c>
      <c r="L252" s="19"/>
      <c r="M252" s="3">
        <f>VLOOKUP($B252,[10]月度汇总!$A:$AM,25,0)</f>
        <v>0</v>
      </c>
      <c r="N252" s="3">
        <f t="shared" si="41"/>
        <v>0</v>
      </c>
      <c r="O252" s="19"/>
      <c r="P252" s="3">
        <f>VLOOKUP($B252,[10]月度汇总!$A:$AM,35,0)</f>
        <v>0</v>
      </c>
      <c r="Q252" s="3">
        <f t="shared" si="42"/>
        <v>0</v>
      </c>
      <c r="R252" s="19"/>
      <c r="S252" s="3">
        <f>VLOOKUP($B252,[10]月度汇总!$A:$AM,38,0)</f>
        <v>0</v>
      </c>
      <c r="T252" s="3">
        <f t="shared" si="43"/>
        <v>0</v>
      </c>
    </row>
    <row r="253" ht="15.75" spans="1:20">
      <c r="A253" s="3">
        <f t="shared" si="48"/>
        <v>251</v>
      </c>
      <c r="B253" s="31" t="s">
        <v>505</v>
      </c>
      <c r="C253" s="19"/>
      <c r="D253" s="3" t="str">
        <f>VLOOKUP(B253,[10]月度汇总!$A:$AM,22,0)</f>
        <v>13.67</v>
      </c>
      <c r="E253" s="3">
        <f t="shared" si="38"/>
        <v>-13.67</v>
      </c>
      <c r="F253" s="19"/>
      <c r="G253" s="3">
        <f>VLOOKUP($B253,[10]月度汇总!$A:$AM,23,0)</f>
        <v>0</v>
      </c>
      <c r="H253" s="3">
        <f t="shared" si="39"/>
        <v>0</v>
      </c>
      <c r="I253" s="19"/>
      <c r="J253" s="3">
        <f>VLOOKUP($B253,[10]月度汇总!$A:$AM,24,0)</f>
        <v>0</v>
      </c>
      <c r="K253" s="3">
        <f t="shared" si="40"/>
        <v>0</v>
      </c>
      <c r="L253" s="19"/>
      <c r="M253" s="3">
        <f>VLOOKUP($B253,[10]月度汇总!$A:$AM,25,0)</f>
        <v>0</v>
      </c>
      <c r="N253" s="3">
        <f t="shared" si="41"/>
        <v>0</v>
      </c>
      <c r="O253" s="19"/>
      <c r="P253" s="3">
        <f>VLOOKUP($B253,[10]月度汇总!$A:$AM,35,0)</f>
        <v>0</v>
      </c>
      <c r="Q253" s="3">
        <f t="shared" si="42"/>
        <v>0</v>
      </c>
      <c r="R253" s="19"/>
      <c r="S253" s="3">
        <f>VLOOKUP($B253,[10]月度汇总!$A:$AM,38,0)</f>
        <v>0</v>
      </c>
      <c r="T253" s="3">
        <f t="shared" si="43"/>
        <v>0</v>
      </c>
    </row>
    <row r="254" ht="15.75" spans="1:20">
      <c r="A254" s="3">
        <f t="shared" ref="A254:A263" si="49">ROW()-2</f>
        <v>252</v>
      </c>
      <c r="B254" s="31" t="s">
        <v>506</v>
      </c>
      <c r="C254" s="19">
        <v>0.5</v>
      </c>
      <c r="D254" s="3" t="str">
        <f>VLOOKUP(B254,[10]月度汇总!$A:$AM,22,0)</f>
        <v>8</v>
      </c>
      <c r="E254" s="3">
        <f t="shared" si="38"/>
        <v>-7.5</v>
      </c>
      <c r="F254" s="19"/>
      <c r="G254" s="3" t="str">
        <f>VLOOKUP($B254,[10]月度汇总!$A:$AM,23,0)</f>
        <v>0.5</v>
      </c>
      <c r="H254" s="3">
        <f t="shared" si="39"/>
        <v>-0.5</v>
      </c>
      <c r="I254" s="19"/>
      <c r="J254" s="3">
        <f>VLOOKUP($B254,[10]月度汇总!$A:$AM,24,0)</f>
        <v>0</v>
      </c>
      <c r="K254" s="3">
        <f t="shared" si="40"/>
        <v>0</v>
      </c>
      <c r="L254" s="19"/>
      <c r="M254" s="3">
        <f>VLOOKUP($B254,[10]月度汇总!$A:$AM,25,0)</f>
        <v>0</v>
      </c>
      <c r="N254" s="3">
        <f t="shared" si="41"/>
        <v>0</v>
      </c>
      <c r="O254" s="19">
        <v>3</v>
      </c>
      <c r="P254" s="3">
        <f>VLOOKUP($B254,[10]月度汇总!$A:$AM,35,0)</f>
        <v>0</v>
      </c>
      <c r="Q254" s="3">
        <f t="shared" si="42"/>
        <v>3</v>
      </c>
      <c r="R254" s="19"/>
      <c r="S254" s="3">
        <f>VLOOKUP($B254,[10]月度汇总!$A:$AM,38,0)</f>
        <v>0</v>
      </c>
      <c r="T254" s="3">
        <f t="shared" si="43"/>
        <v>0</v>
      </c>
    </row>
    <row r="255" ht="15.75" spans="1:20">
      <c r="A255" s="3">
        <f t="shared" si="49"/>
        <v>253</v>
      </c>
      <c r="B255" s="31" t="s">
        <v>507</v>
      </c>
      <c r="C255" s="19"/>
      <c r="D255" s="3" t="str">
        <f>VLOOKUP(B255,[10]月度汇总!$A:$AM,22,0)</f>
        <v>52.88</v>
      </c>
      <c r="E255" s="3">
        <f t="shared" si="38"/>
        <v>-52.88</v>
      </c>
      <c r="F255" s="19"/>
      <c r="G255" s="3">
        <f>VLOOKUP($B255,[10]月度汇总!$A:$AM,23,0)</f>
        <v>0</v>
      </c>
      <c r="H255" s="3">
        <f t="shared" si="39"/>
        <v>0</v>
      </c>
      <c r="I255" s="19"/>
      <c r="J255" s="3">
        <f>VLOOKUP($B255,[10]月度汇总!$A:$AM,24,0)</f>
        <v>0</v>
      </c>
      <c r="K255" s="3">
        <f t="shared" si="40"/>
        <v>0</v>
      </c>
      <c r="L255" s="19"/>
      <c r="M255" s="3">
        <f>VLOOKUP($B255,[10]月度汇总!$A:$AM,25,0)</f>
        <v>0</v>
      </c>
      <c r="N255" s="3">
        <f t="shared" si="41"/>
        <v>0</v>
      </c>
      <c r="O255" s="19"/>
      <c r="P255" s="3">
        <f>VLOOKUP($B255,[10]月度汇总!$A:$AM,35,0)</f>
        <v>0</v>
      </c>
      <c r="Q255" s="3">
        <f t="shared" si="42"/>
        <v>0</v>
      </c>
      <c r="R255" s="19"/>
      <c r="S255" s="3">
        <f>VLOOKUP($B255,[10]月度汇总!$A:$AM,38,0)</f>
        <v>0</v>
      </c>
      <c r="T255" s="3">
        <f t="shared" si="43"/>
        <v>0</v>
      </c>
    </row>
    <row r="256" ht="15.75" spans="1:20">
      <c r="A256" s="3">
        <f t="shared" si="49"/>
        <v>254</v>
      </c>
      <c r="B256" s="31" t="s">
        <v>509</v>
      </c>
      <c r="C256" s="19"/>
      <c r="D256" s="3">
        <f>VLOOKUP(B256,[10]月度汇总!$A:$AM,22,0)</f>
        <v>0</v>
      </c>
      <c r="E256" s="3">
        <f t="shared" si="38"/>
        <v>0</v>
      </c>
      <c r="F256" s="19"/>
      <c r="G256" s="3">
        <f>VLOOKUP($B256,[10]月度汇总!$A:$AM,23,0)</f>
        <v>0</v>
      </c>
      <c r="H256" s="3">
        <f t="shared" si="39"/>
        <v>0</v>
      </c>
      <c r="I256" s="19"/>
      <c r="J256" s="3">
        <f>VLOOKUP($B256,[10]月度汇总!$A:$AM,24,0)</f>
        <v>0</v>
      </c>
      <c r="K256" s="3">
        <f t="shared" si="40"/>
        <v>0</v>
      </c>
      <c r="L256" s="19"/>
      <c r="M256" s="3">
        <f>VLOOKUP($B256,[10]月度汇总!$A:$AM,25,0)</f>
        <v>0</v>
      </c>
      <c r="N256" s="3">
        <f t="shared" si="41"/>
        <v>0</v>
      </c>
      <c r="O256" s="19"/>
      <c r="P256" s="3">
        <f>VLOOKUP($B256,[10]月度汇总!$A:$AM,35,0)</f>
        <v>0</v>
      </c>
      <c r="Q256" s="3">
        <f t="shared" si="42"/>
        <v>0</v>
      </c>
      <c r="R256" s="19">
        <v>16</v>
      </c>
      <c r="S256" s="3">
        <f>VLOOKUP($B256,[10]月度汇总!$A:$AM,38,0)</f>
        <v>0</v>
      </c>
      <c r="T256" s="3">
        <f t="shared" si="43"/>
        <v>16</v>
      </c>
    </row>
    <row r="257" ht="15.75" spans="1:20">
      <c r="A257" s="3">
        <f t="shared" si="49"/>
        <v>255</v>
      </c>
      <c r="B257" s="31" t="s">
        <v>510</v>
      </c>
      <c r="C257" s="19"/>
      <c r="D257" s="3">
        <f>VLOOKUP(B257,[10]月度汇总!$A:$AM,22,0)</f>
        <v>0</v>
      </c>
      <c r="E257" s="3">
        <f t="shared" si="38"/>
        <v>0</v>
      </c>
      <c r="F257" s="19"/>
      <c r="G257" s="3">
        <f>VLOOKUP($B257,[10]月度汇总!$A:$AM,23,0)</f>
        <v>0</v>
      </c>
      <c r="H257" s="3">
        <f t="shared" si="39"/>
        <v>0</v>
      </c>
      <c r="I257" s="19"/>
      <c r="J257" s="3">
        <f>VLOOKUP($B257,[10]月度汇总!$A:$AM,24,0)</f>
        <v>0</v>
      </c>
      <c r="K257" s="3">
        <f t="shared" si="40"/>
        <v>0</v>
      </c>
      <c r="L257" s="19"/>
      <c r="M257" s="3">
        <f>VLOOKUP($B257,[10]月度汇总!$A:$AM,25,0)</f>
        <v>0</v>
      </c>
      <c r="N257" s="3">
        <f t="shared" si="41"/>
        <v>0</v>
      </c>
      <c r="O257" s="19"/>
      <c r="P257" s="3">
        <f>VLOOKUP($B257,[10]月度汇总!$A:$AM,35,0)</f>
        <v>0</v>
      </c>
      <c r="Q257" s="3">
        <f t="shared" si="42"/>
        <v>0</v>
      </c>
      <c r="R257" s="19">
        <v>24</v>
      </c>
      <c r="S257" s="3">
        <f>VLOOKUP($B257,[10]月度汇总!$A:$AM,38,0)</f>
        <v>0</v>
      </c>
      <c r="T257" s="3">
        <f t="shared" si="43"/>
        <v>24</v>
      </c>
    </row>
    <row r="258" ht="15.75" spans="1:20">
      <c r="A258" s="3">
        <f t="shared" si="49"/>
        <v>256</v>
      </c>
      <c r="B258" s="31" t="s">
        <v>511</v>
      </c>
      <c r="C258" s="19"/>
      <c r="D258" s="3">
        <f>VLOOKUP(B258,[10]月度汇总!$A:$AM,22,0)</f>
        <v>0</v>
      </c>
      <c r="E258" s="3">
        <f t="shared" si="38"/>
        <v>0</v>
      </c>
      <c r="F258" s="19"/>
      <c r="G258" s="3">
        <f>VLOOKUP($B258,[10]月度汇总!$A:$AM,23,0)</f>
        <v>0</v>
      </c>
      <c r="H258" s="3">
        <f t="shared" si="39"/>
        <v>0</v>
      </c>
      <c r="I258" s="19"/>
      <c r="J258" s="3">
        <f>VLOOKUP($B258,[10]月度汇总!$A:$AM,24,0)</f>
        <v>0</v>
      </c>
      <c r="K258" s="3">
        <f t="shared" si="40"/>
        <v>0</v>
      </c>
      <c r="L258" s="19">
        <v>8</v>
      </c>
      <c r="M258" s="3">
        <f>VLOOKUP($B258,[10]月度汇总!$A:$AM,25,0)</f>
        <v>0</v>
      </c>
      <c r="N258" s="3">
        <f t="shared" si="41"/>
        <v>8</v>
      </c>
      <c r="O258" s="19"/>
      <c r="P258" s="3">
        <f>VLOOKUP($B258,[10]月度汇总!$A:$AM,35,0)</f>
        <v>0</v>
      </c>
      <c r="Q258" s="3">
        <f t="shared" si="42"/>
        <v>0</v>
      </c>
      <c r="R258" s="19">
        <v>6.5</v>
      </c>
      <c r="S258" s="3">
        <f>VLOOKUP($B258,[10]月度汇总!$A:$AM,38,0)</f>
        <v>0</v>
      </c>
      <c r="T258" s="3">
        <f t="shared" si="43"/>
        <v>6.5</v>
      </c>
    </row>
    <row r="259" ht="15.75" spans="1:20">
      <c r="A259" s="3">
        <f t="shared" si="49"/>
        <v>257</v>
      </c>
      <c r="B259" s="31" t="s">
        <v>512</v>
      </c>
      <c r="C259" s="19"/>
      <c r="D259" s="3">
        <f>VLOOKUP(B259,[10]月度汇总!$A:$AM,22,0)</f>
        <v>0</v>
      </c>
      <c r="E259" s="3">
        <f t="shared" si="38"/>
        <v>0</v>
      </c>
      <c r="F259" s="19"/>
      <c r="G259" s="3">
        <f>VLOOKUP($B259,[10]月度汇总!$A:$AM,23,0)</f>
        <v>0</v>
      </c>
      <c r="H259" s="3">
        <f t="shared" si="39"/>
        <v>0</v>
      </c>
      <c r="I259" s="19">
        <v>1.5</v>
      </c>
      <c r="J259" s="3">
        <f>VLOOKUP($B259,[10]月度汇总!$A:$AM,24,0)</f>
        <v>0</v>
      </c>
      <c r="K259" s="3">
        <f t="shared" si="40"/>
        <v>1.5</v>
      </c>
      <c r="L259" s="19"/>
      <c r="M259" s="3" t="str">
        <f>VLOOKUP($B259,[10]月度汇总!$A:$AM,25,0)</f>
        <v>1.5</v>
      </c>
      <c r="N259" s="3">
        <f t="shared" si="41"/>
        <v>-1.5</v>
      </c>
      <c r="O259" s="19"/>
      <c r="P259" s="3">
        <f>VLOOKUP($B259,[10]月度汇总!$A:$AM,35,0)</f>
        <v>0</v>
      </c>
      <c r="Q259" s="3">
        <f t="shared" si="42"/>
        <v>0</v>
      </c>
      <c r="R259" s="19"/>
      <c r="S259" s="3">
        <f>VLOOKUP($B259,[10]月度汇总!$A:$AM,38,0)</f>
        <v>0</v>
      </c>
      <c r="T259" s="3">
        <f t="shared" si="43"/>
        <v>0</v>
      </c>
    </row>
    <row r="260" ht="15.75" spans="1:20">
      <c r="A260" s="3">
        <f t="shared" si="49"/>
        <v>258</v>
      </c>
      <c r="B260" s="31" t="s">
        <v>513</v>
      </c>
      <c r="C260" s="19"/>
      <c r="D260" s="3">
        <f>VLOOKUP(B260,[10]月度汇总!$A:$AM,22,0)</f>
        <v>0</v>
      </c>
      <c r="E260" s="3">
        <f t="shared" ref="E260:E323" si="50">C260-D260</f>
        <v>0</v>
      </c>
      <c r="F260" s="19"/>
      <c r="G260" s="3">
        <f>VLOOKUP($B260,[10]月度汇总!$A:$AM,23,0)</f>
        <v>0</v>
      </c>
      <c r="H260" s="3">
        <f t="shared" ref="H260:H323" si="51">F260-G260</f>
        <v>0</v>
      </c>
      <c r="I260" s="19"/>
      <c r="J260" s="3">
        <f>VLOOKUP($B260,[10]月度汇总!$A:$AM,24,0)</f>
        <v>0</v>
      </c>
      <c r="K260" s="3">
        <f t="shared" ref="K260:K323" si="52">I260-J260</f>
        <v>0</v>
      </c>
      <c r="L260" s="19"/>
      <c r="M260" s="3">
        <f>VLOOKUP($B260,[10]月度汇总!$A:$AM,25,0)</f>
        <v>0</v>
      </c>
      <c r="N260" s="3">
        <f t="shared" ref="N260:N323" si="53">L260-M260</f>
        <v>0</v>
      </c>
      <c r="O260" s="19"/>
      <c r="P260" s="3">
        <f>VLOOKUP($B260,[10]月度汇总!$A:$AM,35,0)</f>
        <v>0</v>
      </c>
      <c r="Q260" s="3">
        <f t="shared" ref="Q260:Q323" si="54">O260-P260</f>
        <v>0</v>
      </c>
      <c r="R260" s="19"/>
      <c r="S260" s="3">
        <f>VLOOKUP($B260,[10]月度汇总!$A:$AM,38,0)</f>
        <v>0</v>
      </c>
      <c r="T260" s="3">
        <f t="shared" ref="T260:T323" si="55">R260-S260</f>
        <v>0</v>
      </c>
    </row>
    <row r="261" ht="15.75" spans="1:20">
      <c r="A261" s="3">
        <f t="shared" si="49"/>
        <v>259</v>
      </c>
      <c r="B261" s="31" t="s">
        <v>514</v>
      </c>
      <c r="C261" s="19"/>
      <c r="D261" s="3">
        <f>VLOOKUP(B261,[10]月度汇总!$A:$AM,22,0)</f>
        <v>0</v>
      </c>
      <c r="E261" s="3">
        <f t="shared" si="50"/>
        <v>0</v>
      </c>
      <c r="F261" s="19"/>
      <c r="G261" s="3">
        <f>VLOOKUP($B261,[10]月度汇总!$A:$AM,23,0)</f>
        <v>0</v>
      </c>
      <c r="H261" s="3">
        <f t="shared" si="51"/>
        <v>0</v>
      </c>
      <c r="I261" s="19"/>
      <c r="J261" s="3">
        <f>VLOOKUP($B261,[10]月度汇总!$A:$AM,24,0)</f>
        <v>0</v>
      </c>
      <c r="K261" s="3">
        <f t="shared" si="52"/>
        <v>0</v>
      </c>
      <c r="L261" s="19"/>
      <c r="M261" s="3">
        <f>VLOOKUP($B261,[10]月度汇总!$A:$AM,25,0)</f>
        <v>0</v>
      </c>
      <c r="N261" s="3">
        <f t="shared" si="53"/>
        <v>0</v>
      </c>
      <c r="O261" s="19"/>
      <c r="P261" s="3">
        <f>VLOOKUP($B261,[10]月度汇总!$A:$AM,35,0)</f>
        <v>0</v>
      </c>
      <c r="Q261" s="3">
        <f t="shared" si="54"/>
        <v>0</v>
      </c>
      <c r="R261" s="19"/>
      <c r="S261" s="3">
        <f>VLOOKUP($B261,[10]月度汇总!$A:$AM,38,0)</f>
        <v>0</v>
      </c>
      <c r="T261" s="3">
        <f t="shared" si="55"/>
        <v>0</v>
      </c>
    </row>
    <row r="262" ht="15.75" spans="1:20">
      <c r="A262" s="3">
        <f t="shared" si="49"/>
        <v>260</v>
      </c>
      <c r="B262" s="31" t="s">
        <v>517</v>
      </c>
      <c r="C262" s="19"/>
      <c r="D262" s="3">
        <f>VLOOKUP(B262,[10]月度汇总!$A:$AM,22,0)</f>
        <v>0</v>
      </c>
      <c r="E262" s="3">
        <f t="shared" si="50"/>
        <v>0</v>
      </c>
      <c r="F262" s="19">
        <v>24</v>
      </c>
      <c r="G262" s="3">
        <f>VLOOKUP($B262,[10]月度汇总!$A:$AM,23,0)</f>
        <v>0</v>
      </c>
      <c r="H262" s="3">
        <f t="shared" si="51"/>
        <v>24</v>
      </c>
      <c r="I262" s="19"/>
      <c r="J262" s="3" t="str">
        <f>VLOOKUP($B262,[10]月度汇总!$A:$AM,24,0)</f>
        <v>24</v>
      </c>
      <c r="K262" s="3">
        <f t="shared" si="52"/>
        <v>-24</v>
      </c>
      <c r="L262" s="19"/>
      <c r="M262" s="3">
        <f>VLOOKUP($B262,[10]月度汇总!$A:$AM,25,0)</f>
        <v>0</v>
      </c>
      <c r="N262" s="3">
        <f t="shared" si="53"/>
        <v>0</v>
      </c>
      <c r="O262" s="19"/>
      <c r="P262" s="3">
        <f>VLOOKUP($B262,[10]月度汇总!$A:$AM,35,0)</f>
        <v>0</v>
      </c>
      <c r="Q262" s="3">
        <f t="shared" si="54"/>
        <v>0</v>
      </c>
      <c r="R262" s="19"/>
      <c r="S262" s="3">
        <f>VLOOKUP($B262,[10]月度汇总!$A:$AM,38,0)</f>
        <v>0</v>
      </c>
      <c r="T262" s="3">
        <f t="shared" si="55"/>
        <v>0</v>
      </c>
    </row>
    <row r="263" ht="15.75" spans="1:20">
      <c r="A263" s="3">
        <f t="shared" si="49"/>
        <v>261</v>
      </c>
      <c r="B263" s="31" t="s">
        <v>518</v>
      </c>
      <c r="C263" s="19"/>
      <c r="D263" s="3">
        <f>VLOOKUP(B263,[10]月度汇总!$A:$AM,22,0)</f>
        <v>0</v>
      </c>
      <c r="E263" s="3">
        <f t="shared" si="50"/>
        <v>0</v>
      </c>
      <c r="F263" s="19"/>
      <c r="G263" s="3">
        <f>VLOOKUP($B263,[10]月度汇总!$A:$AM,23,0)</f>
        <v>0</v>
      </c>
      <c r="H263" s="3">
        <f t="shared" si="51"/>
        <v>0</v>
      </c>
      <c r="I263" s="19"/>
      <c r="J263" s="3">
        <f>VLOOKUP($B263,[10]月度汇总!$A:$AM,24,0)</f>
        <v>0</v>
      </c>
      <c r="K263" s="3">
        <f t="shared" si="52"/>
        <v>0</v>
      </c>
      <c r="L263" s="19"/>
      <c r="M263" s="3">
        <f>VLOOKUP($B263,[10]月度汇总!$A:$AM,25,0)</f>
        <v>0</v>
      </c>
      <c r="N263" s="3">
        <f t="shared" si="53"/>
        <v>0</v>
      </c>
      <c r="O263" s="19"/>
      <c r="P263" s="3">
        <f>VLOOKUP($B263,[10]月度汇总!$A:$AM,35,0)</f>
        <v>0</v>
      </c>
      <c r="Q263" s="3">
        <f t="shared" si="54"/>
        <v>0</v>
      </c>
      <c r="R263" s="19"/>
      <c r="S263" s="3">
        <f>VLOOKUP($B263,[10]月度汇总!$A:$AM,38,0)</f>
        <v>0</v>
      </c>
      <c r="T263" s="3">
        <f t="shared" si="55"/>
        <v>0</v>
      </c>
    </row>
    <row r="264" ht="15.75" spans="1:20">
      <c r="A264" s="3">
        <f t="shared" ref="A264:A273" si="56">ROW()-2</f>
        <v>262</v>
      </c>
      <c r="B264" s="31" t="s">
        <v>519</v>
      </c>
      <c r="C264" s="19"/>
      <c r="D264" s="3">
        <f>VLOOKUP(B264,[10]月度汇总!$A:$AM,22,0)</f>
        <v>0</v>
      </c>
      <c r="E264" s="3">
        <f t="shared" si="50"/>
        <v>0</v>
      </c>
      <c r="F264" s="19"/>
      <c r="G264" s="3">
        <f>VLOOKUP($B264,[10]月度汇总!$A:$AM,23,0)</f>
        <v>0</v>
      </c>
      <c r="H264" s="3">
        <f t="shared" si="51"/>
        <v>0</v>
      </c>
      <c r="I264" s="19"/>
      <c r="J264" s="3">
        <f>VLOOKUP($B264,[10]月度汇总!$A:$AM,24,0)</f>
        <v>0</v>
      </c>
      <c r="K264" s="3">
        <f t="shared" si="52"/>
        <v>0</v>
      </c>
      <c r="L264" s="19"/>
      <c r="M264" s="3">
        <f>VLOOKUP($B264,[10]月度汇总!$A:$AM,25,0)</f>
        <v>0</v>
      </c>
      <c r="N264" s="3">
        <f t="shared" si="53"/>
        <v>0</v>
      </c>
      <c r="O264" s="19"/>
      <c r="P264" s="3">
        <f>VLOOKUP($B264,[10]月度汇总!$A:$AM,35,0)</f>
        <v>0</v>
      </c>
      <c r="Q264" s="3">
        <f t="shared" si="54"/>
        <v>0</v>
      </c>
      <c r="R264" s="19"/>
      <c r="S264" s="3">
        <f>VLOOKUP($B264,[10]月度汇总!$A:$AM,38,0)</f>
        <v>0</v>
      </c>
      <c r="T264" s="3">
        <f t="shared" si="55"/>
        <v>0</v>
      </c>
    </row>
    <row r="265" ht="15.75" spans="1:20">
      <c r="A265" s="3">
        <f t="shared" si="56"/>
        <v>263</v>
      </c>
      <c r="B265" s="31" t="s">
        <v>520</v>
      </c>
      <c r="C265" s="19"/>
      <c r="D265" s="3" t="str">
        <f>VLOOKUP(B265,[10]月度汇总!$A:$AM,22,0)</f>
        <v>30.83</v>
      </c>
      <c r="E265" s="3">
        <f t="shared" si="50"/>
        <v>-30.83</v>
      </c>
      <c r="F265" s="19"/>
      <c r="G265" s="3">
        <f>VLOOKUP($B265,[10]月度汇总!$A:$AM,23,0)</f>
        <v>0</v>
      </c>
      <c r="H265" s="3">
        <f t="shared" si="51"/>
        <v>0</v>
      </c>
      <c r="I265" s="19"/>
      <c r="J265" s="3">
        <f>VLOOKUP($B265,[10]月度汇总!$A:$AM,24,0)</f>
        <v>0</v>
      </c>
      <c r="K265" s="3">
        <f t="shared" si="52"/>
        <v>0</v>
      </c>
      <c r="L265" s="19"/>
      <c r="M265" s="3">
        <f>VLOOKUP($B265,[10]月度汇总!$A:$AM,25,0)</f>
        <v>0</v>
      </c>
      <c r="N265" s="3">
        <f t="shared" si="53"/>
        <v>0</v>
      </c>
      <c r="O265" s="19"/>
      <c r="P265" s="3">
        <f>VLOOKUP($B265,[10]月度汇总!$A:$AM,35,0)</f>
        <v>0</v>
      </c>
      <c r="Q265" s="3">
        <f t="shared" si="54"/>
        <v>0</v>
      </c>
      <c r="R265" s="19"/>
      <c r="S265" s="3">
        <f>VLOOKUP($B265,[10]月度汇总!$A:$AM,38,0)</f>
        <v>0</v>
      </c>
      <c r="T265" s="3">
        <f t="shared" si="55"/>
        <v>0</v>
      </c>
    </row>
    <row r="266" ht="15.75" spans="1:20">
      <c r="A266" s="3">
        <f t="shared" si="56"/>
        <v>264</v>
      </c>
      <c r="B266" s="31" t="s">
        <v>521</v>
      </c>
      <c r="C266" s="19"/>
      <c r="D266" s="3" t="str">
        <f>VLOOKUP(B266,[10]月度汇总!$A:$AM,22,0)</f>
        <v>16</v>
      </c>
      <c r="E266" s="3">
        <f t="shared" si="50"/>
        <v>-16</v>
      </c>
      <c r="F266" s="19">
        <v>1</v>
      </c>
      <c r="G266" s="3">
        <f>VLOOKUP($B266,[10]月度汇总!$A:$AM,23,0)</f>
        <v>0</v>
      </c>
      <c r="H266" s="3">
        <f t="shared" si="51"/>
        <v>1</v>
      </c>
      <c r="I266" s="19"/>
      <c r="J266" s="3" t="str">
        <f>VLOOKUP($B266,[10]月度汇总!$A:$AM,24,0)</f>
        <v>1</v>
      </c>
      <c r="K266" s="3">
        <f t="shared" si="52"/>
        <v>-1</v>
      </c>
      <c r="L266" s="19">
        <v>8</v>
      </c>
      <c r="M266" s="3">
        <f>VLOOKUP($B266,[10]月度汇总!$A:$AM,25,0)</f>
        <v>0</v>
      </c>
      <c r="N266" s="3">
        <f t="shared" si="53"/>
        <v>8</v>
      </c>
      <c r="O266" s="19"/>
      <c r="P266" s="3">
        <f>VLOOKUP($B266,[10]月度汇总!$A:$AM,35,0)</f>
        <v>0</v>
      </c>
      <c r="Q266" s="3">
        <f t="shared" si="54"/>
        <v>0</v>
      </c>
      <c r="R266" s="19">
        <v>8</v>
      </c>
      <c r="S266" s="3">
        <f>VLOOKUP($B266,[10]月度汇总!$A:$AM,38,0)</f>
        <v>0</v>
      </c>
      <c r="T266" s="3">
        <f t="shared" si="55"/>
        <v>8</v>
      </c>
    </row>
    <row r="267" ht="15.75" spans="1:20">
      <c r="A267" s="3">
        <f t="shared" si="56"/>
        <v>265</v>
      </c>
      <c r="B267" s="31" t="s">
        <v>522</v>
      </c>
      <c r="C267" s="19"/>
      <c r="D267" s="3" t="str">
        <f>VLOOKUP(B267,[10]月度汇总!$A:$AM,22,0)</f>
        <v>4.02</v>
      </c>
      <c r="E267" s="3">
        <f t="shared" si="50"/>
        <v>-4.02</v>
      </c>
      <c r="F267" s="19"/>
      <c r="G267" s="3">
        <f>VLOOKUP($B267,[10]月度汇总!$A:$AM,23,0)</f>
        <v>0</v>
      </c>
      <c r="H267" s="3">
        <f t="shared" si="51"/>
        <v>0</v>
      </c>
      <c r="I267" s="19"/>
      <c r="J267" s="3">
        <f>VLOOKUP($B267,[10]月度汇总!$A:$AM,24,0)</f>
        <v>0</v>
      </c>
      <c r="K267" s="3">
        <f t="shared" si="52"/>
        <v>0</v>
      </c>
      <c r="L267" s="19"/>
      <c r="M267" s="3">
        <f>VLOOKUP($B267,[10]月度汇总!$A:$AM,25,0)</f>
        <v>0</v>
      </c>
      <c r="N267" s="3">
        <f t="shared" si="53"/>
        <v>0</v>
      </c>
      <c r="O267" s="19"/>
      <c r="P267" s="3">
        <f>VLOOKUP($B267,[10]月度汇总!$A:$AM,35,0)</f>
        <v>0</v>
      </c>
      <c r="Q267" s="3">
        <f t="shared" si="54"/>
        <v>0</v>
      </c>
      <c r="R267" s="19"/>
      <c r="S267" s="3">
        <f>VLOOKUP($B267,[10]月度汇总!$A:$AM,38,0)</f>
        <v>0</v>
      </c>
      <c r="T267" s="3">
        <f t="shared" si="55"/>
        <v>0</v>
      </c>
    </row>
    <row r="268" ht="15.75" spans="1:20">
      <c r="A268" s="3">
        <f t="shared" si="56"/>
        <v>266</v>
      </c>
      <c r="B268" s="31" t="s">
        <v>523</v>
      </c>
      <c r="C268" s="19"/>
      <c r="D268" s="3">
        <f>VLOOKUP(B268,[10]月度汇总!$A:$AM,22,0)</f>
        <v>0</v>
      </c>
      <c r="E268" s="3">
        <f t="shared" si="50"/>
        <v>0</v>
      </c>
      <c r="F268" s="19">
        <v>17</v>
      </c>
      <c r="G268" s="3">
        <f>VLOOKUP($B268,[10]月度汇总!$A:$AM,23,0)</f>
        <v>0</v>
      </c>
      <c r="H268" s="3">
        <f t="shared" si="51"/>
        <v>17</v>
      </c>
      <c r="I268" s="19"/>
      <c r="J268" s="3" t="str">
        <f>VLOOKUP($B268,[10]月度汇总!$A:$AM,24,0)</f>
        <v>17</v>
      </c>
      <c r="K268" s="3">
        <f t="shared" si="52"/>
        <v>-17</v>
      </c>
      <c r="L268" s="19"/>
      <c r="M268" s="3">
        <f>VLOOKUP($B268,[10]月度汇总!$A:$AM,25,0)</f>
        <v>0</v>
      </c>
      <c r="N268" s="3">
        <f t="shared" si="53"/>
        <v>0</v>
      </c>
      <c r="O268" s="19"/>
      <c r="P268" s="3">
        <f>VLOOKUP($B268,[10]月度汇总!$A:$AM,35,0)</f>
        <v>0</v>
      </c>
      <c r="Q268" s="3">
        <f t="shared" si="54"/>
        <v>0</v>
      </c>
      <c r="R268" s="19"/>
      <c r="S268" s="3">
        <f>VLOOKUP($B268,[10]月度汇总!$A:$AM,38,0)</f>
        <v>0</v>
      </c>
      <c r="T268" s="3">
        <f t="shared" si="55"/>
        <v>0</v>
      </c>
    </row>
    <row r="269" ht="15.75" spans="1:20">
      <c r="A269" s="3">
        <f t="shared" si="56"/>
        <v>267</v>
      </c>
      <c r="B269" s="31" t="s">
        <v>524</v>
      </c>
      <c r="C269" s="19"/>
      <c r="D269" s="3" t="str">
        <f>VLOOKUP(B269,[10]月度汇总!$A:$AM,22,0)</f>
        <v>39.5</v>
      </c>
      <c r="E269" s="3">
        <f t="shared" si="50"/>
        <v>-39.5</v>
      </c>
      <c r="F269" s="19"/>
      <c r="G269" s="3">
        <f>VLOOKUP($B269,[10]月度汇总!$A:$AM,23,0)</f>
        <v>0</v>
      </c>
      <c r="H269" s="3">
        <f t="shared" si="51"/>
        <v>0</v>
      </c>
      <c r="I269" s="19"/>
      <c r="J269" s="3">
        <f>VLOOKUP($B269,[10]月度汇总!$A:$AM,24,0)</f>
        <v>0</v>
      </c>
      <c r="K269" s="3">
        <f t="shared" si="52"/>
        <v>0</v>
      </c>
      <c r="L269" s="19"/>
      <c r="M269" s="3">
        <f>VLOOKUP($B269,[10]月度汇总!$A:$AM,25,0)</f>
        <v>0</v>
      </c>
      <c r="N269" s="3">
        <f t="shared" si="53"/>
        <v>0</v>
      </c>
      <c r="O269" s="19"/>
      <c r="P269" s="3">
        <f>VLOOKUP($B269,[10]月度汇总!$A:$AM,35,0)</f>
        <v>0</v>
      </c>
      <c r="Q269" s="3">
        <f t="shared" si="54"/>
        <v>0</v>
      </c>
      <c r="R269" s="19"/>
      <c r="S269" s="3">
        <f>VLOOKUP($B269,[10]月度汇总!$A:$AM,38,0)</f>
        <v>0</v>
      </c>
      <c r="T269" s="3">
        <f t="shared" si="55"/>
        <v>0</v>
      </c>
    </row>
    <row r="270" ht="15.75" spans="1:20">
      <c r="A270" s="3">
        <f t="shared" si="56"/>
        <v>268</v>
      </c>
      <c r="B270" s="31" t="s">
        <v>525</v>
      </c>
      <c r="C270" s="19"/>
      <c r="D270" s="3">
        <f>VLOOKUP(B270,[10]月度汇总!$A:$AM,22,0)</f>
        <v>0</v>
      </c>
      <c r="E270" s="3">
        <f t="shared" si="50"/>
        <v>0</v>
      </c>
      <c r="F270" s="19"/>
      <c r="G270" s="3">
        <f>VLOOKUP($B270,[10]月度汇总!$A:$AM,23,0)</f>
        <v>0</v>
      </c>
      <c r="H270" s="3">
        <f t="shared" si="51"/>
        <v>0</v>
      </c>
      <c r="I270" s="19"/>
      <c r="J270" s="3">
        <f>VLOOKUP($B270,[10]月度汇总!$A:$AM,24,0)</f>
        <v>0</v>
      </c>
      <c r="K270" s="3">
        <f t="shared" si="52"/>
        <v>0</v>
      </c>
      <c r="L270" s="19">
        <v>8</v>
      </c>
      <c r="M270" s="3">
        <f>VLOOKUP($B270,[10]月度汇总!$A:$AM,25,0)</f>
        <v>0</v>
      </c>
      <c r="N270" s="3">
        <f t="shared" si="53"/>
        <v>8</v>
      </c>
      <c r="O270" s="19"/>
      <c r="P270" s="3">
        <f>VLOOKUP($B270,[10]月度汇总!$A:$AM,35,0)</f>
        <v>0</v>
      </c>
      <c r="Q270" s="3">
        <f t="shared" si="54"/>
        <v>0</v>
      </c>
      <c r="R270" s="19">
        <v>8</v>
      </c>
      <c r="S270" s="3">
        <f>VLOOKUP($B270,[10]月度汇总!$A:$AM,38,0)</f>
        <v>0</v>
      </c>
      <c r="T270" s="3">
        <f t="shared" si="55"/>
        <v>8</v>
      </c>
    </row>
    <row r="271" ht="15.75" spans="1:20">
      <c r="A271" s="3">
        <f t="shared" si="56"/>
        <v>269</v>
      </c>
      <c r="B271" s="31" t="s">
        <v>526</v>
      </c>
      <c r="C271" s="19"/>
      <c r="D271" s="3" t="str">
        <f>VLOOKUP(B271,[10]月度汇总!$A:$AM,22,0)</f>
        <v>15.97</v>
      </c>
      <c r="E271" s="3">
        <f t="shared" si="50"/>
        <v>-15.97</v>
      </c>
      <c r="F271" s="19"/>
      <c r="G271" s="3">
        <f>VLOOKUP($B271,[10]月度汇总!$A:$AM,23,0)</f>
        <v>0</v>
      </c>
      <c r="H271" s="3">
        <f t="shared" si="51"/>
        <v>0</v>
      </c>
      <c r="I271" s="19"/>
      <c r="J271" s="3">
        <f>VLOOKUP($B271,[10]月度汇总!$A:$AM,24,0)</f>
        <v>0</v>
      </c>
      <c r="K271" s="3">
        <f t="shared" si="52"/>
        <v>0</v>
      </c>
      <c r="L271" s="19">
        <v>8</v>
      </c>
      <c r="M271" s="3">
        <f>VLOOKUP($B271,[10]月度汇总!$A:$AM,25,0)</f>
        <v>0</v>
      </c>
      <c r="N271" s="3">
        <f t="shared" si="53"/>
        <v>8</v>
      </c>
      <c r="O271" s="19"/>
      <c r="P271" s="3">
        <f>VLOOKUP($B271,[10]月度汇总!$A:$AM,35,0)</f>
        <v>0</v>
      </c>
      <c r="Q271" s="3">
        <f t="shared" si="54"/>
        <v>0</v>
      </c>
      <c r="R271" s="19">
        <v>8</v>
      </c>
      <c r="S271" s="3">
        <f>VLOOKUP($B271,[10]月度汇总!$A:$AM,38,0)</f>
        <v>0</v>
      </c>
      <c r="T271" s="3">
        <f t="shared" si="55"/>
        <v>8</v>
      </c>
    </row>
    <row r="272" ht="15.75" spans="1:20">
      <c r="A272" s="3">
        <f t="shared" si="56"/>
        <v>270</v>
      </c>
      <c r="B272" s="31" t="s">
        <v>530</v>
      </c>
      <c r="C272" s="19">
        <v>2</v>
      </c>
      <c r="D272" s="3">
        <f>VLOOKUP(B272,[10]月度汇总!$A:$AM,22,0)</f>
        <v>0</v>
      </c>
      <c r="E272" s="3">
        <f t="shared" si="50"/>
        <v>2</v>
      </c>
      <c r="F272" s="19"/>
      <c r="G272" s="3" t="str">
        <f>VLOOKUP($B272,[10]月度汇总!$A:$AM,23,0)</f>
        <v>2</v>
      </c>
      <c r="H272" s="3">
        <f t="shared" si="51"/>
        <v>-2</v>
      </c>
      <c r="I272" s="19"/>
      <c r="J272" s="3">
        <f>VLOOKUP($B272,[10]月度汇总!$A:$AM,24,0)</f>
        <v>0</v>
      </c>
      <c r="K272" s="3">
        <f t="shared" si="52"/>
        <v>0</v>
      </c>
      <c r="L272" s="19">
        <v>16</v>
      </c>
      <c r="M272" s="3">
        <f>VLOOKUP($B272,[10]月度汇总!$A:$AM,25,0)</f>
        <v>0</v>
      </c>
      <c r="N272" s="3">
        <f t="shared" si="53"/>
        <v>16</v>
      </c>
      <c r="O272" s="19"/>
      <c r="P272" s="3">
        <f>VLOOKUP($B272,[10]月度汇总!$A:$AM,35,0)</f>
        <v>0</v>
      </c>
      <c r="Q272" s="3">
        <f t="shared" si="54"/>
        <v>0</v>
      </c>
      <c r="R272" s="19">
        <v>16</v>
      </c>
      <c r="S272" s="3">
        <f>VLOOKUP($B272,[10]月度汇总!$A:$AM,38,0)</f>
        <v>0</v>
      </c>
      <c r="T272" s="3">
        <f t="shared" si="55"/>
        <v>16</v>
      </c>
    </row>
    <row r="273" ht="15.75" spans="1:20">
      <c r="A273" s="3">
        <f t="shared" si="56"/>
        <v>271</v>
      </c>
      <c r="B273" s="31" t="s">
        <v>531</v>
      </c>
      <c r="C273" s="19"/>
      <c r="D273" s="3">
        <f>VLOOKUP(B273,[10]月度汇总!$A:$AM,22,0)</f>
        <v>0</v>
      </c>
      <c r="E273" s="3">
        <f t="shared" si="50"/>
        <v>0</v>
      </c>
      <c r="F273" s="19"/>
      <c r="G273" s="3">
        <f>VLOOKUP($B273,[10]月度汇总!$A:$AM,23,0)</f>
        <v>0</v>
      </c>
      <c r="H273" s="3">
        <f t="shared" si="51"/>
        <v>0</v>
      </c>
      <c r="I273" s="19"/>
      <c r="J273" s="3">
        <f>VLOOKUP($B273,[10]月度汇总!$A:$AM,24,0)</f>
        <v>0</v>
      </c>
      <c r="K273" s="3">
        <f t="shared" si="52"/>
        <v>0</v>
      </c>
      <c r="L273" s="19"/>
      <c r="M273" s="3">
        <f>VLOOKUP($B273,[10]月度汇总!$A:$AM,25,0)</f>
        <v>0</v>
      </c>
      <c r="N273" s="3">
        <f t="shared" si="53"/>
        <v>0</v>
      </c>
      <c r="O273" s="19"/>
      <c r="P273" s="3">
        <f>VLOOKUP($B273,[10]月度汇总!$A:$AM,35,0)</f>
        <v>0</v>
      </c>
      <c r="Q273" s="3">
        <f t="shared" si="54"/>
        <v>0</v>
      </c>
      <c r="R273" s="19"/>
      <c r="S273" s="3">
        <f>VLOOKUP($B273,[10]月度汇总!$A:$AM,38,0)</f>
        <v>0</v>
      </c>
      <c r="T273" s="3">
        <f t="shared" si="55"/>
        <v>0</v>
      </c>
    </row>
    <row r="274" ht="15.75" spans="1:20">
      <c r="A274" s="3">
        <f t="shared" ref="A274:A283" si="57">ROW()-2</f>
        <v>272</v>
      </c>
      <c r="B274" s="31" t="s">
        <v>532</v>
      </c>
      <c r="C274" s="19"/>
      <c r="D274" s="3">
        <f>VLOOKUP(B274,[10]月度汇总!$A:$AM,22,0)</f>
        <v>0</v>
      </c>
      <c r="E274" s="3">
        <f t="shared" si="50"/>
        <v>0</v>
      </c>
      <c r="F274" s="19"/>
      <c r="G274" s="3">
        <f>VLOOKUP($B274,[10]月度汇总!$A:$AM,23,0)</f>
        <v>0</v>
      </c>
      <c r="H274" s="3">
        <f t="shared" si="51"/>
        <v>0</v>
      </c>
      <c r="I274" s="19"/>
      <c r="J274" s="3">
        <f>VLOOKUP($B274,[10]月度汇总!$A:$AM,24,0)</f>
        <v>0</v>
      </c>
      <c r="K274" s="3">
        <f t="shared" si="52"/>
        <v>0</v>
      </c>
      <c r="L274" s="19"/>
      <c r="M274" s="3">
        <f>VLOOKUP($B274,[10]月度汇总!$A:$AM,25,0)</f>
        <v>0</v>
      </c>
      <c r="N274" s="3">
        <f t="shared" si="53"/>
        <v>0</v>
      </c>
      <c r="O274" s="19"/>
      <c r="P274" s="3">
        <f>VLOOKUP($B274,[10]月度汇总!$A:$AM,35,0)</f>
        <v>0</v>
      </c>
      <c r="Q274" s="3">
        <f t="shared" si="54"/>
        <v>0</v>
      </c>
      <c r="R274" s="19"/>
      <c r="S274" s="3">
        <f>VLOOKUP($B274,[10]月度汇总!$A:$AM,38,0)</f>
        <v>0</v>
      </c>
      <c r="T274" s="3">
        <f t="shared" si="55"/>
        <v>0</v>
      </c>
    </row>
    <row r="275" ht="15.75" spans="1:20">
      <c r="A275" s="3">
        <f t="shared" si="57"/>
        <v>273</v>
      </c>
      <c r="B275" s="31" t="s">
        <v>533</v>
      </c>
      <c r="C275" s="19"/>
      <c r="D275" s="3" t="str">
        <f>VLOOKUP(B275,[10]月度汇总!$A:$AM,22,0)</f>
        <v>27.83</v>
      </c>
      <c r="E275" s="3">
        <f t="shared" si="50"/>
        <v>-27.83</v>
      </c>
      <c r="F275" s="19">
        <v>16</v>
      </c>
      <c r="G275" s="3">
        <f>VLOOKUP($B275,[10]月度汇总!$A:$AM,23,0)</f>
        <v>0</v>
      </c>
      <c r="H275" s="3">
        <f t="shared" si="51"/>
        <v>16</v>
      </c>
      <c r="I275" s="19"/>
      <c r="J275" s="3" t="str">
        <f>VLOOKUP($B275,[10]月度汇总!$A:$AM,24,0)</f>
        <v>16</v>
      </c>
      <c r="K275" s="3">
        <f t="shared" si="52"/>
        <v>-16</v>
      </c>
      <c r="L275" s="19"/>
      <c r="M275" s="3">
        <f>VLOOKUP($B275,[10]月度汇总!$A:$AM,25,0)</f>
        <v>0</v>
      </c>
      <c r="N275" s="3">
        <f t="shared" si="53"/>
        <v>0</v>
      </c>
      <c r="O275" s="19"/>
      <c r="P275" s="3">
        <f>VLOOKUP($B275,[10]月度汇总!$A:$AM,35,0)</f>
        <v>0</v>
      </c>
      <c r="Q275" s="3">
        <f t="shared" si="54"/>
        <v>0</v>
      </c>
      <c r="R275" s="19"/>
      <c r="S275" s="3">
        <f>VLOOKUP($B275,[10]月度汇总!$A:$AM,38,0)</f>
        <v>0</v>
      </c>
      <c r="T275" s="3">
        <f t="shared" si="55"/>
        <v>0</v>
      </c>
    </row>
    <row r="276" ht="15.75" spans="1:20">
      <c r="A276" s="3">
        <f t="shared" si="57"/>
        <v>274</v>
      </c>
      <c r="B276" s="31" t="s">
        <v>534</v>
      </c>
      <c r="C276" s="19"/>
      <c r="D276" s="3">
        <f>VLOOKUP(B276,[10]月度汇总!$A:$AM,22,0)</f>
        <v>0</v>
      </c>
      <c r="E276" s="3">
        <f t="shared" si="50"/>
        <v>0</v>
      </c>
      <c r="F276" s="19"/>
      <c r="G276" s="3">
        <f>VLOOKUP($B276,[10]月度汇总!$A:$AM,23,0)</f>
        <v>0</v>
      </c>
      <c r="H276" s="3">
        <f t="shared" si="51"/>
        <v>0</v>
      </c>
      <c r="I276" s="19"/>
      <c r="J276" s="3">
        <f>VLOOKUP($B276,[10]月度汇总!$A:$AM,24,0)</f>
        <v>0</v>
      </c>
      <c r="K276" s="3">
        <f t="shared" si="52"/>
        <v>0</v>
      </c>
      <c r="L276" s="19"/>
      <c r="M276" s="3">
        <f>VLOOKUP($B276,[10]月度汇总!$A:$AM,25,0)</f>
        <v>0</v>
      </c>
      <c r="N276" s="3">
        <f t="shared" si="53"/>
        <v>0</v>
      </c>
      <c r="O276" s="19">
        <v>20</v>
      </c>
      <c r="P276" s="3">
        <f>VLOOKUP($B276,[10]月度汇总!$A:$AM,35,0)</f>
        <v>0</v>
      </c>
      <c r="Q276" s="3">
        <f t="shared" si="54"/>
        <v>20</v>
      </c>
      <c r="R276" s="19">
        <v>7</v>
      </c>
      <c r="S276" s="3">
        <f>VLOOKUP($B276,[10]月度汇总!$A:$AM,38,0)</f>
        <v>0</v>
      </c>
      <c r="T276" s="3">
        <f t="shared" si="55"/>
        <v>7</v>
      </c>
    </row>
    <row r="277" ht="15.75" spans="1:20">
      <c r="A277" s="3">
        <f t="shared" si="57"/>
        <v>275</v>
      </c>
      <c r="B277" s="31" t="s">
        <v>536</v>
      </c>
      <c r="C277" s="19"/>
      <c r="D277" s="3">
        <f>VLOOKUP(B277,[10]月度汇总!$A:$AM,22,0)</f>
        <v>0</v>
      </c>
      <c r="E277" s="3">
        <f t="shared" si="50"/>
        <v>0</v>
      </c>
      <c r="F277" s="19"/>
      <c r="G277" s="3">
        <f>VLOOKUP($B277,[10]月度汇总!$A:$AM,23,0)</f>
        <v>0</v>
      </c>
      <c r="H277" s="3">
        <f t="shared" si="51"/>
        <v>0</v>
      </c>
      <c r="I277" s="19"/>
      <c r="J277" s="3">
        <f>VLOOKUP($B277,[10]月度汇总!$A:$AM,24,0)</f>
        <v>0</v>
      </c>
      <c r="K277" s="3">
        <f t="shared" si="52"/>
        <v>0</v>
      </c>
      <c r="L277" s="19"/>
      <c r="M277" s="3">
        <f>VLOOKUP($B277,[10]月度汇总!$A:$AM,25,0)</f>
        <v>0</v>
      </c>
      <c r="N277" s="3">
        <f t="shared" si="53"/>
        <v>0</v>
      </c>
      <c r="O277" s="19"/>
      <c r="P277" s="3">
        <f>VLOOKUP($B277,[10]月度汇总!$A:$AM,35,0)</f>
        <v>0</v>
      </c>
      <c r="Q277" s="3">
        <f t="shared" si="54"/>
        <v>0</v>
      </c>
      <c r="R277" s="19"/>
      <c r="S277" s="3">
        <f>VLOOKUP($B277,[10]月度汇总!$A:$AM,38,0)</f>
        <v>0</v>
      </c>
      <c r="T277" s="3">
        <f t="shared" si="55"/>
        <v>0</v>
      </c>
    </row>
    <row r="278" ht="15.75" spans="1:20">
      <c r="A278" s="3">
        <f t="shared" si="57"/>
        <v>276</v>
      </c>
      <c r="B278" s="31" t="s">
        <v>537</v>
      </c>
      <c r="C278" s="19"/>
      <c r="D278" s="3" t="str">
        <f>VLOOKUP(B278,[10]月度汇总!$A:$AM,22,0)</f>
        <v>16</v>
      </c>
      <c r="E278" s="3">
        <f t="shared" si="50"/>
        <v>-16</v>
      </c>
      <c r="F278" s="19"/>
      <c r="G278" s="3">
        <f>VLOOKUP($B278,[10]月度汇总!$A:$AM,23,0)</f>
        <v>0</v>
      </c>
      <c r="H278" s="3">
        <f t="shared" si="51"/>
        <v>0</v>
      </c>
      <c r="I278" s="19"/>
      <c r="J278" s="3">
        <f>VLOOKUP($B278,[10]月度汇总!$A:$AM,24,0)</f>
        <v>0</v>
      </c>
      <c r="K278" s="3">
        <f t="shared" si="52"/>
        <v>0</v>
      </c>
      <c r="L278" s="19"/>
      <c r="M278" s="3">
        <f>VLOOKUP($B278,[10]月度汇总!$A:$AM,25,0)</f>
        <v>0</v>
      </c>
      <c r="N278" s="3">
        <f t="shared" si="53"/>
        <v>0</v>
      </c>
      <c r="O278" s="19"/>
      <c r="P278" s="3">
        <f>VLOOKUP($B278,[10]月度汇总!$A:$AM,35,0)</f>
        <v>0</v>
      </c>
      <c r="Q278" s="3">
        <f t="shared" si="54"/>
        <v>0</v>
      </c>
      <c r="R278" s="19"/>
      <c r="S278" s="3">
        <f>VLOOKUP($B278,[10]月度汇总!$A:$AM,38,0)</f>
        <v>0</v>
      </c>
      <c r="T278" s="3">
        <f t="shared" si="55"/>
        <v>0</v>
      </c>
    </row>
    <row r="279" ht="15.75" spans="1:20">
      <c r="A279" s="3">
        <f t="shared" si="57"/>
        <v>277</v>
      </c>
      <c r="B279" s="31" t="s">
        <v>538</v>
      </c>
      <c r="C279" s="19"/>
      <c r="D279" s="3" t="str">
        <f>VLOOKUP(B279,[10]月度汇总!$A:$AM,22,0)</f>
        <v>8</v>
      </c>
      <c r="E279" s="3">
        <f t="shared" si="50"/>
        <v>-8</v>
      </c>
      <c r="F279" s="19">
        <v>18</v>
      </c>
      <c r="G279" s="3">
        <f>VLOOKUP($B279,[10]月度汇总!$A:$AM,23,0)</f>
        <v>0</v>
      </c>
      <c r="H279" s="3">
        <f t="shared" si="51"/>
        <v>18</v>
      </c>
      <c r="I279" s="19"/>
      <c r="J279" s="3" t="str">
        <f>VLOOKUP($B279,[10]月度汇总!$A:$AM,24,0)</f>
        <v>19</v>
      </c>
      <c r="K279" s="3">
        <f t="shared" si="52"/>
        <v>-19</v>
      </c>
      <c r="L279" s="19">
        <v>7</v>
      </c>
      <c r="M279" s="3">
        <f>VLOOKUP($B279,[10]月度汇总!$A:$AM,25,0)</f>
        <v>0</v>
      </c>
      <c r="N279" s="3">
        <f t="shared" si="53"/>
        <v>7</v>
      </c>
      <c r="O279" s="19"/>
      <c r="P279" s="3">
        <f>VLOOKUP($B279,[10]月度汇总!$A:$AM,35,0)</f>
        <v>0</v>
      </c>
      <c r="Q279" s="3">
        <f t="shared" si="54"/>
        <v>0</v>
      </c>
      <c r="R279" s="19">
        <v>8</v>
      </c>
      <c r="S279" s="3">
        <f>VLOOKUP($B279,[10]月度汇总!$A:$AM,38,0)</f>
        <v>0</v>
      </c>
      <c r="T279" s="3">
        <f t="shared" si="55"/>
        <v>8</v>
      </c>
    </row>
    <row r="280" ht="15.75" spans="1:20">
      <c r="A280" s="3">
        <f t="shared" si="57"/>
        <v>278</v>
      </c>
      <c r="B280" s="31" t="s">
        <v>539</v>
      </c>
      <c r="C280" s="19"/>
      <c r="D280" s="3">
        <f>VLOOKUP(B280,[10]月度汇总!$A:$AM,22,0)</f>
        <v>0</v>
      </c>
      <c r="E280" s="3">
        <f t="shared" si="50"/>
        <v>0</v>
      </c>
      <c r="F280" s="19">
        <v>8</v>
      </c>
      <c r="G280" s="3">
        <f>VLOOKUP($B280,[10]月度汇总!$A:$AM,23,0)</f>
        <v>0</v>
      </c>
      <c r="H280" s="3">
        <f t="shared" si="51"/>
        <v>8</v>
      </c>
      <c r="I280" s="19"/>
      <c r="J280" s="3" t="str">
        <f>VLOOKUP($B280,[10]月度汇总!$A:$AM,24,0)</f>
        <v>8</v>
      </c>
      <c r="K280" s="3">
        <f t="shared" si="52"/>
        <v>-8</v>
      </c>
      <c r="L280" s="19"/>
      <c r="M280" s="3">
        <f>VLOOKUP($B280,[10]月度汇总!$A:$AM,25,0)</f>
        <v>0</v>
      </c>
      <c r="N280" s="3">
        <f t="shared" si="53"/>
        <v>0</v>
      </c>
      <c r="O280" s="19"/>
      <c r="P280" s="3">
        <f>VLOOKUP($B280,[10]月度汇总!$A:$AM,35,0)</f>
        <v>0</v>
      </c>
      <c r="Q280" s="3">
        <f t="shared" si="54"/>
        <v>0</v>
      </c>
      <c r="R280" s="19"/>
      <c r="S280" s="3">
        <f>VLOOKUP($B280,[10]月度汇总!$A:$AM,38,0)</f>
        <v>0</v>
      </c>
      <c r="T280" s="3">
        <f t="shared" si="55"/>
        <v>0</v>
      </c>
    </row>
    <row r="281" ht="15.75" spans="1:20">
      <c r="A281" s="3">
        <f t="shared" si="57"/>
        <v>279</v>
      </c>
      <c r="B281" s="31" t="s">
        <v>540</v>
      </c>
      <c r="C281" s="19">
        <v>0.5</v>
      </c>
      <c r="D281" s="3" t="str">
        <f>VLOOKUP(B281,[10]月度汇总!$A:$AM,22,0)</f>
        <v>4.5</v>
      </c>
      <c r="E281" s="3">
        <f t="shared" si="50"/>
        <v>-4</v>
      </c>
      <c r="F281" s="19">
        <v>16</v>
      </c>
      <c r="G281" s="3" t="str">
        <f>VLOOKUP($B281,[10]月度汇总!$A:$AM,23,0)</f>
        <v>0.5</v>
      </c>
      <c r="H281" s="3">
        <f t="shared" si="51"/>
        <v>15.5</v>
      </c>
      <c r="I281" s="19"/>
      <c r="J281" s="3" t="str">
        <f>VLOOKUP($B281,[10]月度汇总!$A:$AM,24,0)</f>
        <v>16</v>
      </c>
      <c r="K281" s="3">
        <f t="shared" si="52"/>
        <v>-16</v>
      </c>
      <c r="L281" s="19"/>
      <c r="M281" s="3">
        <f>VLOOKUP($B281,[10]月度汇总!$A:$AM,25,0)</f>
        <v>0</v>
      </c>
      <c r="N281" s="3">
        <f t="shared" si="53"/>
        <v>0</v>
      </c>
      <c r="O281" s="19"/>
      <c r="P281" s="3">
        <f>VLOOKUP($B281,[10]月度汇总!$A:$AM,35,0)</f>
        <v>0</v>
      </c>
      <c r="Q281" s="3">
        <f t="shared" si="54"/>
        <v>0</v>
      </c>
      <c r="R281" s="19"/>
      <c r="S281" s="3">
        <f>VLOOKUP($B281,[10]月度汇总!$A:$AM,38,0)</f>
        <v>0</v>
      </c>
      <c r="T281" s="3">
        <f t="shared" si="55"/>
        <v>0</v>
      </c>
    </row>
    <row r="282" ht="15.75" spans="1:20">
      <c r="A282" s="3">
        <f t="shared" si="57"/>
        <v>280</v>
      </c>
      <c r="B282" s="31" t="s">
        <v>541</v>
      </c>
      <c r="C282" s="19"/>
      <c r="D282" s="3">
        <f>VLOOKUP(B282,[10]月度汇总!$A:$AM,22,0)</f>
        <v>0</v>
      </c>
      <c r="E282" s="3">
        <f t="shared" si="50"/>
        <v>0</v>
      </c>
      <c r="F282" s="19"/>
      <c r="G282" s="3">
        <f>VLOOKUP($B282,[10]月度汇总!$A:$AM,23,0)</f>
        <v>0</v>
      </c>
      <c r="H282" s="3">
        <f t="shared" si="51"/>
        <v>0</v>
      </c>
      <c r="I282" s="19"/>
      <c r="J282" s="3">
        <f>VLOOKUP($B282,[10]月度汇总!$A:$AM,24,0)</f>
        <v>0</v>
      </c>
      <c r="K282" s="3">
        <f t="shared" si="52"/>
        <v>0</v>
      </c>
      <c r="L282" s="19">
        <v>1</v>
      </c>
      <c r="M282" s="3">
        <f>VLOOKUP($B282,[10]月度汇总!$A:$AM,25,0)</f>
        <v>0</v>
      </c>
      <c r="N282" s="3">
        <f t="shared" si="53"/>
        <v>1</v>
      </c>
      <c r="O282" s="19">
        <v>7</v>
      </c>
      <c r="P282" s="3">
        <f>VLOOKUP($B282,[10]月度汇总!$A:$AM,35,0)</f>
        <v>0</v>
      </c>
      <c r="Q282" s="3">
        <f t="shared" si="54"/>
        <v>7</v>
      </c>
      <c r="R282" s="19"/>
      <c r="S282" s="3">
        <f>VLOOKUP($B282,[10]月度汇总!$A:$AM,38,0)</f>
        <v>0</v>
      </c>
      <c r="T282" s="3">
        <f t="shared" si="55"/>
        <v>0</v>
      </c>
    </row>
    <row r="283" ht="15.75" spans="1:20">
      <c r="A283" s="3">
        <f t="shared" si="57"/>
        <v>281</v>
      </c>
      <c r="B283" s="31" t="s">
        <v>545</v>
      </c>
      <c r="C283" s="19"/>
      <c r="D283" s="3">
        <f>VLOOKUP(B283,[10]月度汇总!$A:$AM,22,0)</f>
        <v>0</v>
      </c>
      <c r="E283" s="3">
        <f t="shared" si="50"/>
        <v>0</v>
      </c>
      <c r="F283" s="19"/>
      <c r="G283" s="3">
        <f>VLOOKUP($B283,[10]月度汇总!$A:$AM,23,0)</f>
        <v>0</v>
      </c>
      <c r="H283" s="3">
        <f t="shared" si="51"/>
        <v>0</v>
      </c>
      <c r="I283" s="19"/>
      <c r="J283" s="3">
        <f>VLOOKUP($B283,[10]月度汇总!$A:$AM,24,0)</f>
        <v>0</v>
      </c>
      <c r="K283" s="3">
        <f t="shared" si="52"/>
        <v>0</v>
      </c>
      <c r="L283" s="19"/>
      <c r="M283" s="3">
        <f>VLOOKUP($B283,[10]月度汇总!$A:$AM,25,0)</f>
        <v>0</v>
      </c>
      <c r="N283" s="3">
        <f t="shared" si="53"/>
        <v>0</v>
      </c>
      <c r="O283" s="19"/>
      <c r="P283" s="3">
        <f>VLOOKUP($B283,[10]月度汇总!$A:$AM,35,0)</f>
        <v>0</v>
      </c>
      <c r="Q283" s="3">
        <f t="shared" si="54"/>
        <v>0</v>
      </c>
      <c r="R283" s="19">
        <v>4</v>
      </c>
      <c r="S283" s="3">
        <f>VLOOKUP($B283,[10]月度汇总!$A:$AM,38,0)</f>
        <v>0</v>
      </c>
      <c r="T283" s="3">
        <f t="shared" si="55"/>
        <v>4</v>
      </c>
    </row>
    <row r="284" ht="15.75" spans="1:20">
      <c r="A284" s="3">
        <f t="shared" ref="A284:A293" si="58">ROW()-2</f>
        <v>282</v>
      </c>
      <c r="B284" s="31" t="s">
        <v>547</v>
      </c>
      <c r="C284" s="19"/>
      <c r="D284" s="3">
        <f>VLOOKUP(B284,[10]月度汇总!$A:$AM,22,0)</f>
        <v>0</v>
      </c>
      <c r="E284" s="3">
        <f t="shared" si="50"/>
        <v>0</v>
      </c>
      <c r="F284" s="19"/>
      <c r="G284" s="3">
        <f>VLOOKUP($B284,[10]月度汇总!$A:$AM,23,0)</f>
        <v>0</v>
      </c>
      <c r="H284" s="3">
        <f t="shared" si="51"/>
        <v>0</v>
      </c>
      <c r="I284" s="19"/>
      <c r="J284" s="3">
        <f>VLOOKUP($B284,[10]月度汇总!$A:$AM,24,0)</f>
        <v>0</v>
      </c>
      <c r="K284" s="3">
        <f t="shared" si="52"/>
        <v>0</v>
      </c>
      <c r="L284" s="19">
        <v>3.5</v>
      </c>
      <c r="M284" s="3">
        <f>VLOOKUP($B284,[10]月度汇总!$A:$AM,25,0)</f>
        <v>0</v>
      </c>
      <c r="N284" s="3">
        <f t="shared" si="53"/>
        <v>3.5</v>
      </c>
      <c r="O284" s="19"/>
      <c r="P284" s="3">
        <f>VLOOKUP($B284,[10]月度汇总!$A:$AM,35,0)</f>
        <v>0</v>
      </c>
      <c r="Q284" s="3">
        <f t="shared" si="54"/>
        <v>0</v>
      </c>
      <c r="R284" s="19">
        <v>7</v>
      </c>
      <c r="S284" s="3">
        <f>VLOOKUP($B284,[10]月度汇总!$A:$AM,38,0)</f>
        <v>0</v>
      </c>
      <c r="T284" s="3">
        <f t="shared" si="55"/>
        <v>7</v>
      </c>
    </row>
    <row r="285" ht="15.75" spans="1:20">
      <c r="A285" s="3">
        <f t="shared" si="58"/>
        <v>283</v>
      </c>
      <c r="B285" s="31" t="s">
        <v>549</v>
      </c>
      <c r="C285" s="19"/>
      <c r="D285" s="3">
        <f>VLOOKUP(B285,[10]月度汇总!$A:$AM,22,0)</f>
        <v>0</v>
      </c>
      <c r="E285" s="3">
        <f t="shared" si="50"/>
        <v>0</v>
      </c>
      <c r="F285" s="19"/>
      <c r="G285" s="3">
        <f>VLOOKUP($B285,[10]月度汇总!$A:$AM,23,0)</f>
        <v>0</v>
      </c>
      <c r="H285" s="3">
        <f t="shared" si="51"/>
        <v>0</v>
      </c>
      <c r="I285" s="19"/>
      <c r="J285" s="3">
        <f>VLOOKUP($B285,[10]月度汇总!$A:$AM,24,0)</f>
        <v>0</v>
      </c>
      <c r="K285" s="3">
        <f t="shared" si="52"/>
        <v>0</v>
      </c>
      <c r="L285" s="19">
        <v>2</v>
      </c>
      <c r="M285" s="3">
        <f>VLOOKUP($B285,[10]月度汇总!$A:$AM,25,0)</f>
        <v>0</v>
      </c>
      <c r="N285" s="3">
        <f t="shared" si="53"/>
        <v>2</v>
      </c>
      <c r="O285" s="19"/>
      <c r="P285" s="3">
        <f>VLOOKUP($B285,[10]月度汇总!$A:$AM,35,0)</f>
        <v>0</v>
      </c>
      <c r="Q285" s="3">
        <f t="shared" si="54"/>
        <v>0</v>
      </c>
      <c r="R285" s="19"/>
      <c r="S285" s="3">
        <f>VLOOKUP($B285,[10]月度汇总!$A:$AM,38,0)</f>
        <v>0</v>
      </c>
      <c r="T285" s="3">
        <f t="shared" si="55"/>
        <v>0</v>
      </c>
    </row>
    <row r="286" ht="15.75" spans="1:20">
      <c r="A286" s="3">
        <f t="shared" si="58"/>
        <v>284</v>
      </c>
      <c r="B286" s="31" t="s">
        <v>550</v>
      </c>
      <c r="C286" s="19"/>
      <c r="D286" s="3">
        <f>VLOOKUP(B286,[10]月度汇总!$A:$AM,22,0)</f>
        <v>0</v>
      </c>
      <c r="E286" s="3">
        <f t="shared" si="50"/>
        <v>0</v>
      </c>
      <c r="F286" s="19">
        <v>1</v>
      </c>
      <c r="G286" s="3">
        <f>VLOOKUP($B286,[10]月度汇总!$A:$AM,23,0)</f>
        <v>0</v>
      </c>
      <c r="H286" s="3">
        <f t="shared" si="51"/>
        <v>1</v>
      </c>
      <c r="I286" s="19"/>
      <c r="J286" s="3" t="str">
        <f>VLOOKUP($B286,[10]月度汇总!$A:$AM,24,0)</f>
        <v>1</v>
      </c>
      <c r="K286" s="3">
        <f t="shared" si="52"/>
        <v>-1</v>
      </c>
      <c r="L286" s="19"/>
      <c r="M286" s="3">
        <f>VLOOKUP($B286,[10]月度汇总!$A:$AM,25,0)</f>
        <v>0</v>
      </c>
      <c r="N286" s="3">
        <f t="shared" si="53"/>
        <v>0</v>
      </c>
      <c r="O286" s="19"/>
      <c r="P286" s="3">
        <f>VLOOKUP($B286,[10]月度汇总!$A:$AM,35,0)</f>
        <v>0</v>
      </c>
      <c r="Q286" s="3">
        <f t="shared" si="54"/>
        <v>0</v>
      </c>
      <c r="R286" s="19"/>
      <c r="S286" s="3">
        <f>VLOOKUP($B286,[10]月度汇总!$A:$AM,38,0)</f>
        <v>0</v>
      </c>
      <c r="T286" s="3">
        <f t="shared" si="55"/>
        <v>0</v>
      </c>
    </row>
    <row r="287" ht="15.75" spans="1:20">
      <c r="A287" s="3">
        <f t="shared" si="58"/>
        <v>285</v>
      </c>
      <c r="B287" s="31" t="s">
        <v>551</v>
      </c>
      <c r="C287" s="19">
        <v>1</v>
      </c>
      <c r="D287" s="3" t="str">
        <f>VLOOKUP(B287,[10]月度汇总!$A:$AM,22,0)</f>
        <v>28.5</v>
      </c>
      <c r="E287" s="3">
        <f t="shared" si="50"/>
        <v>-27.5</v>
      </c>
      <c r="F287" s="19"/>
      <c r="G287" s="3" t="str">
        <f>VLOOKUP($B287,[10]月度汇总!$A:$AM,23,0)</f>
        <v>1</v>
      </c>
      <c r="H287" s="3">
        <f t="shared" si="51"/>
        <v>-1</v>
      </c>
      <c r="I287" s="19">
        <v>1</v>
      </c>
      <c r="J287" s="3">
        <f>VLOOKUP($B287,[10]月度汇总!$A:$AM,24,0)</f>
        <v>0</v>
      </c>
      <c r="K287" s="3">
        <f t="shared" si="52"/>
        <v>1</v>
      </c>
      <c r="L287" s="19">
        <v>8</v>
      </c>
      <c r="M287" s="3" t="str">
        <f>VLOOKUP($B287,[10]月度汇总!$A:$AM,25,0)</f>
        <v>1</v>
      </c>
      <c r="N287" s="3">
        <f t="shared" si="53"/>
        <v>7</v>
      </c>
      <c r="O287" s="19"/>
      <c r="P287" s="3">
        <f>VLOOKUP($B287,[10]月度汇总!$A:$AM,35,0)</f>
        <v>0</v>
      </c>
      <c r="Q287" s="3">
        <f t="shared" si="54"/>
        <v>0</v>
      </c>
      <c r="R287" s="19">
        <v>5.5</v>
      </c>
      <c r="S287" s="3">
        <f>VLOOKUP($B287,[10]月度汇总!$A:$AM,38,0)</f>
        <v>0</v>
      </c>
      <c r="T287" s="3">
        <f t="shared" si="55"/>
        <v>5.5</v>
      </c>
    </row>
    <row r="288" ht="15.75" spans="1:20">
      <c r="A288" s="3">
        <f t="shared" si="58"/>
        <v>286</v>
      </c>
      <c r="B288" s="31" t="s">
        <v>553</v>
      </c>
      <c r="C288" s="19"/>
      <c r="D288" s="3">
        <f>VLOOKUP(B288,[10]月度汇总!$A:$AM,22,0)</f>
        <v>0</v>
      </c>
      <c r="E288" s="3">
        <f t="shared" si="50"/>
        <v>0</v>
      </c>
      <c r="F288" s="19"/>
      <c r="G288" s="3">
        <f>VLOOKUP($B288,[10]月度汇总!$A:$AM,23,0)</f>
        <v>0</v>
      </c>
      <c r="H288" s="3">
        <f t="shared" si="51"/>
        <v>0</v>
      </c>
      <c r="I288" s="19"/>
      <c r="J288" s="3">
        <f>VLOOKUP($B288,[10]月度汇总!$A:$AM,24,0)</f>
        <v>0</v>
      </c>
      <c r="K288" s="3">
        <f t="shared" si="52"/>
        <v>0</v>
      </c>
      <c r="L288" s="19">
        <v>8</v>
      </c>
      <c r="M288" s="3">
        <f>VLOOKUP($B288,[10]月度汇总!$A:$AM,25,0)</f>
        <v>0</v>
      </c>
      <c r="N288" s="3">
        <f t="shared" si="53"/>
        <v>8</v>
      </c>
      <c r="O288" s="19"/>
      <c r="P288" s="3">
        <f>VLOOKUP($B288,[10]月度汇总!$A:$AM,35,0)</f>
        <v>0</v>
      </c>
      <c r="Q288" s="3">
        <f t="shared" si="54"/>
        <v>0</v>
      </c>
      <c r="R288" s="19">
        <v>8</v>
      </c>
      <c r="S288" s="3">
        <f>VLOOKUP($B288,[10]月度汇总!$A:$AM,38,0)</f>
        <v>0</v>
      </c>
      <c r="T288" s="3">
        <f t="shared" si="55"/>
        <v>8</v>
      </c>
    </row>
    <row r="289" ht="15.75" spans="1:20">
      <c r="A289" s="3">
        <f t="shared" si="58"/>
        <v>287</v>
      </c>
      <c r="B289" s="31" t="s">
        <v>555</v>
      </c>
      <c r="C289" s="19"/>
      <c r="D289" s="3">
        <f>VLOOKUP(B289,[10]月度汇总!$A:$AM,22,0)</f>
        <v>0</v>
      </c>
      <c r="E289" s="3">
        <f t="shared" si="50"/>
        <v>0</v>
      </c>
      <c r="F289" s="19">
        <v>3.5</v>
      </c>
      <c r="G289" s="3">
        <f>VLOOKUP($B289,[10]月度汇总!$A:$AM,23,0)</f>
        <v>0</v>
      </c>
      <c r="H289" s="3">
        <f t="shared" si="51"/>
        <v>3.5</v>
      </c>
      <c r="I289" s="19"/>
      <c r="J289" s="3" t="str">
        <f>VLOOKUP($B289,[10]月度汇总!$A:$AM,24,0)</f>
        <v>3.5</v>
      </c>
      <c r="K289" s="3">
        <f t="shared" si="52"/>
        <v>-3.5</v>
      </c>
      <c r="L289" s="19"/>
      <c r="M289" s="3">
        <f>VLOOKUP($B289,[10]月度汇总!$A:$AM,25,0)</f>
        <v>0</v>
      </c>
      <c r="N289" s="3">
        <f t="shared" si="53"/>
        <v>0</v>
      </c>
      <c r="O289" s="19"/>
      <c r="P289" s="3">
        <f>VLOOKUP($B289,[10]月度汇总!$A:$AM,35,0)</f>
        <v>0</v>
      </c>
      <c r="Q289" s="3">
        <f t="shared" si="54"/>
        <v>0</v>
      </c>
      <c r="R289" s="19"/>
      <c r="S289" s="3">
        <f>VLOOKUP($B289,[10]月度汇总!$A:$AM,38,0)</f>
        <v>0</v>
      </c>
      <c r="T289" s="3">
        <f t="shared" si="55"/>
        <v>0</v>
      </c>
    </row>
    <row r="290" ht="15.75" spans="1:20">
      <c r="A290" s="3">
        <f t="shared" si="58"/>
        <v>288</v>
      </c>
      <c r="B290" s="31" t="s">
        <v>556</v>
      </c>
      <c r="C290" s="19"/>
      <c r="D290" s="3">
        <f>VLOOKUP(B290,[10]月度汇总!$A:$AM,22,0)</f>
        <v>0</v>
      </c>
      <c r="E290" s="3">
        <f t="shared" si="50"/>
        <v>0</v>
      </c>
      <c r="F290" s="19"/>
      <c r="G290" s="3">
        <f>VLOOKUP($B290,[10]月度汇总!$A:$AM,23,0)</f>
        <v>0</v>
      </c>
      <c r="H290" s="3">
        <f t="shared" si="51"/>
        <v>0</v>
      </c>
      <c r="I290" s="19"/>
      <c r="J290" s="3">
        <f>VLOOKUP($B290,[10]月度汇总!$A:$AM,24,0)</f>
        <v>0</v>
      </c>
      <c r="K290" s="3">
        <f t="shared" si="52"/>
        <v>0</v>
      </c>
      <c r="L290" s="19">
        <v>8</v>
      </c>
      <c r="M290" s="3">
        <f>VLOOKUP($B290,[10]月度汇总!$A:$AM,25,0)</f>
        <v>0</v>
      </c>
      <c r="N290" s="3">
        <f t="shared" si="53"/>
        <v>8</v>
      </c>
      <c r="O290" s="19"/>
      <c r="P290" s="3">
        <f>VLOOKUP($B290,[10]月度汇总!$A:$AM,35,0)</f>
        <v>0</v>
      </c>
      <c r="Q290" s="3">
        <f t="shared" si="54"/>
        <v>0</v>
      </c>
      <c r="R290" s="19">
        <v>17</v>
      </c>
      <c r="S290" s="3">
        <f>VLOOKUP($B290,[10]月度汇总!$A:$AM,38,0)</f>
        <v>0</v>
      </c>
      <c r="T290" s="3">
        <f t="shared" si="55"/>
        <v>17</v>
      </c>
    </row>
    <row r="291" ht="15.75" spans="1:20">
      <c r="A291" s="3">
        <f t="shared" si="58"/>
        <v>289</v>
      </c>
      <c r="B291" s="31" t="s">
        <v>557</v>
      </c>
      <c r="C291" s="19"/>
      <c r="D291" s="3">
        <f>VLOOKUP(B291,[10]月度汇总!$A:$AM,22,0)</f>
        <v>0</v>
      </c>
      <c r="E291" s="3">
        <f t="shared" si="50"/>
        <v>0</v>
      </c>
      <c r="F291" s="19"/>
      <c r="G291" s="3">
        <f>VLOOKUP($B291,[10]月度汇总!$A:$AM,23,0)</f>
        <v>0</v>
      </c>
      <c r="H291" s="3">
        <f t="shared" si="51"/>
        <v>0</v>
      </c>
      <c r="I291" s="19"/>
      <c r="J291" s="3">
        <f>VLOOKUP($B291,[10]月度汇总!$A:$AM,24,0)</f>
        <v>0</v>
      </c>
      <c r="K291" s="3">
        <f t="shared" si="52"/>
        <v>0</v>
      </c>
      <c r="L291" s="19"/>
      <c r="M291" s="3">
        <f>VLOOKUP($B291,[10]月度汇总!$A:$AM,25,0)</f>
        <v>0</v>
      </c>
      <c r="N291" s="3">
        <f t="shared" si="53"/>
        <v>0</v>
      </c>
      <c r="O291" s="19"/>
      <c r="P291" s="3">
        <f>VLOOKUP($B291,[10]月度汇总!$A:$AM,35,0)</f>
        <v>0</v>
      </c>
      <c r="Q291" s="3">
        <f t="shared" si="54"/>
        <v>0</v>
      </c>
      <c r="R291" s="19"/>
      <c r="S291" s="3">
        <f>VLOOKUP($B291,[10]月度汇总!$A:$AM,38,0)</f>
        <v>0</v>
      </c>
      <c r="T291" s="3">
        <f t="shared" si="55"/>
        <v>0</v>
      </c>
    </row>
    <row r="292" ht="15.75" spans="1:20">
      <c r="A292" s="3">
        <f t="shared" si="58"/>
        <v>290</v>
      </c>
      <c r="B292" s="31" t="s">
        <v>558</v>
      </c>
      <c r="C292" s="19"/>
      <c r="D292" s="3">
        <f>VLOOKUP(B292,[10]月度汇总!$A:$AM,22,0)</f>
        <v>0</v>
      </c>
      <c r="E292" s="3">
        <f t="shared" si="50"/>
        <v>0</v>
      </c>
      <c r="F292" s="19"/>
      <c r="G292" s="3">
        <f>VLOOKUP($B292,[10]月度汇总!$A:$AM,23,0)</f>
        <v>0</v>
      </c>
      <c r="H292" s="3">
        <f t="shared" si="51"/>
        <v>0</v>
      </c>
      <c r="I292" s="19"/>
      <c r="J292" s="3">
        <f>VLOOKUP($B292,[10]月度汇总!$A:$AM,24,0)</f>
        <v>0</v>
      </c>
      <c r="K292" s="3">
        <f t="shared" si="52"/>
        <v>0</v>
      </c>
      <c r="L292" s="19"/>
      <c r="M292" s="3">
        <f>VLOOKUP($B292,[10]月度汇总!$A:$AM,25,0)</f>
        <v>0</v>
      </c>
      <c r="N292" s="3">
        <f t="shared" si="53"/>
        <v>0</v>
      </c>
      <c r="O292" s="19">
        <v>32</v>
      </c>
      <c r="P292" s="3">
        <f>VLOOKUP($B292,[10]月度汇总!$A:$AM,35,0)</f>
        <v>0</v>
      </c>
      <c r="Q292" s="3">
        <f t="shared" si="54"/>
        <v>32</v>
      </c>
      <c r="R292" s="19"/>
      <c r="S292" s="3">
        <f>VLOOKUP($B292,[10]月度汇总!$A:$AM,38,0)</f>
        <v>0</v>
      </c>
      <c r="T292" s="3">
        <f t="shared" si="55"/>
        <v>0</v>
      </c>
    </row>
    <row r="293" ht="15.75" spans="1:20">
      <c r="A293" s="3">
        <f t="shared" si="58"/>
        <v>291</v>
      </c>
      <c r="B293" s="31" t="s">
        <v>559</v>
      </c>
      <c r="C293" s="19"/>
      <c r="D293" s="3">
        <f>VLOOKUP(B293,[10]月度汇总!$A:$AM,22,0)</f>
        <v>0</v>
      </c>
      <c r="E293" s="3">
        <f t="shared" si="50"/>
        <v>0</v>
      </c>
      <c r="F293" s="19"/>
      <c r="G293" s="3">
        <f>VLOOKUP($B293,[10]月度汇总!$A:$AM,23,0)</f>
        <v>0</v>
      </c>
      <c r="H293" s="3">
        <f t="shared" si="51"/>
        <v>0</v>
      </c>
      <c r="I293" s="19"/>
      <c r="J293" s="3">
        <f>VLOOKUP($B293,[10]月度汇总!$A:$AM,24,0)</f>
        <v>0</v>
      </c>
      <c r="K293" s="3">
        <f t="shared" si="52"/>
        <v>0</v>
      </c>
      <c r="L293" s="19"/>
      <c r="M293" s="3">
        <f>VLOOKUP($B293,[10]月度汇总!$A:$AM,25,0)</f>
        <v>0</v>
      </c>
      <c r="N293" s="3">
        <f t="shared" si="53"/>
        <v>0</v>
      </c>
      <c r="O293" s="19"/>
      <c r="P293" s="3">
        <f>VLOOKUP($B293,[10]月度汇总!$A:$AM,35,0)</f>
        <v>0</v>
      </c>
      <c r="Q293" s="3">
        <f t="shared" si="54"/>
        <v>0</v>
      </c>
      <c r="R293" s="19"/>
      <c r="S293" s="3">
        <f>VLOOKUP($B293,[10]月度汇总!$A:$AM,38,0)</f>
        <v>0</v>
      </c>
      <c r="T293" s="3">
        <f t="shared" si="55"/>
        <v>0</v>
      </c>
    </row>
    <row r="294" ht="15.75" spans="1:20">
      <c r="A294" s="3">
        <f t="shared" ref="A294:A303" si="59">ROW()-2</f>
        <v>292</v>
      </c>
      <c r="B294" s="31" t="s">
        <v>560</v>
      </c>
      <c r="C294" s="19"/>
      <c r="D294" s="3">
        <f>VLOOKUP(B294,[10]月度汇总!$A:$AM,22,0)</f>
        <v>0</v>
      </c>
      <c r="E294" s="3">
        <f t="shared" si="50"/>
        <v>0</v>
      </c>
      <c r="F294" s="19"/>
      <c r="G294" s="3">
        <f>VLOOKUP($B294,[10]月度汇总!$A:$AM,23,0)</f>
        <v>0</v>
      </c>
      <c r="H294" s="3">
        <f t="shared" si="51"/>
        <v>0</v>
      </c>
      <c r="I294" s="19"/>
      <c r="J294" s="3">
        <f>VLOOKUP($B294,[10]月度汇总!$A:$AM,24,0)</f>
        <v>0</v>
      </c>
      <c r="K294" s="3">
        <f t="shared" si="52"/>
        <v>0</v>
      </c>
      <c r="L294" s="19">
        <v>0.5</v>
      </c>
      <c r="M294" s="3">
        <f>VLOOKUP($B294,[10]月度汇总!$A:$AM,25,0)</f>
        <v>0</v>
      </c>
      <c r="N294" s="3">
        <f t="shared" si="53"/>
        <v>0.5</v>
      </c>
      <c r="O294" s="19">
        <v>16</v>
      </c>
      <c r="P294" s="3">
        <f>VLOOKUP($B294,[10]月度汇总!$A:$AM,35,0)</f>
        <v>0</v>
      </c>
      <c r="Q294" s="3">
        <f t="shared" si="54"/>
        <v>16</v>
      </c>
      <c r="R294" s="19"/>
      <c r="S294" s="3">
        <f>VLOOKUP($B294,[10]月度汇总!$A:$AM,38,0)</f>
        <v>0</v>
      </c>
      <c r="T294" s="3">
        <f t="shared" si="55"/>
        <v>0</v>
      </c>
    </row>
    <row r="295" ht="15.75" spans="1:20">
      <c r="A295" s="3">
        <f t="shared" si="59"/>
        <v>293</v>
      </c>
      <c r="B295" s="31" t="s">
        <v>561</v>
      </c>
      <c r="C295" s="19"/>
      <c r="D295" s="3" t="str">
        <f>VLOOKUP(B295,[10]月度汇总!$A:$AM,22,0)</f>
        <v>20.5</v>
      </c>
      <c r="E295" s="3">
        <f t="shared" si="50"/>
        <v>-20.5</v>
      </c>
      <c r="F295" s="19"/>
      <c r="G295" s="3">
        <f>VLOOKUP($B295,[10]月度汇总!$A:$AM,23,0)</f>
        <v>0</v>
      </c>
      <c r="H295" s="3">
        <f t="shared" si="51"/>
        <v>0</v>
      </c>
      <c r="I295" s="19"/>
      <c r="J295" s="3">
        <f>VLOOKUP($B295,[10]月度汇总!$A:$AM,24,0)</f>
        <v>0</v>
      </c>
      <c r="K295" s="3">
        <f t="shared" si="52"/>
        <v>0</v>
      </c>
      <c r="L295" s="19"/>
      <c r="M295" s="3">
        <f>VLOOKUP($B295,[10]月度汇总!$A:$AM,25,0)</f>
        <v>0</v>
      </c>
      <c r="N295" s="3">
        <f t="shared" si="53"/>
        <v>0</v>
      </c>
      <c r="O295" s="19"/>
      <c r="P295" s="3">
        <f>VLOOKUP($B295,[10]月度汇总!$A:$AM,35,0)</f>
        <v>0</v>
      </c>
      <c r="Q295" s="3">
        <f t="shared" si="54"/>
        <v>0</v>
      </c>
      <c r="R295" s="19"/>
      <c r="S295" s="3">
        <f>VLOOKUP($B295,[10]月度汇总!$A:$AM,38,0)</f>
        <v>0</v>
      </c>
      <c r="T295" s="3">
        <f t="shared" si="55"/>
        <v>0</v>
      </c>
    </row>
    <row r="296" ht="15.75" spans="1:20">
      <c r="A296" s="3">
        <f t="shared" si="59"/>
        <v>294</v>
      </c>
      <c r="B296" s="31" t="s">
        <v>562</v>
      </c>
      <c r="C296" s="19"/>
      <c r="D296" s="3">
        <f>VLOOKUP(B296,[10]月度汇总!$A:$AM,22,0)</f>
        <v>0</v>
      </c>
      <c r="E296" s="3">
        <f t="shared" si="50"/>
        <v>0</v>
      </c>
      <c r="F296" s="19"/>
      <c r="G296" s="3">
        <f>VLOOKUP($B296,[10]月度汇总!$A:$AM,23,0)</f>
        <v>0</v>
      </c>
      <c r="H296" s="3">
        <f t="shared" si="51"/>
        <v>0</v>
      </c>
      <c r="I296" s="19"/>
      <c r="J296" s="3">
        <f>VLOOKUP($B296,[10]月度汇总!$A:$AM,24,0)</f>
        <v>0</v>
      </c>
      <c r="K296" s="3">
        <f t="shared" si="52"/>
        <v>0</v>
      </c>
      <c r="L296" s="19"/>
      <c r="M296" s="3">
        <f>VLOOKUP($B296,[10]月度汇总!$A:$AM,25,0)</f>
        <v>0</v>
      </c>
      <c r="N296" s="3">
        <f t="shared" si="53"/>
        <v>0</v>
      </c>
      <c r="O296" s="19"/>
      <c r="P296" s="3">
        <f>VLOOKUP($B296,[10]月度汇总!$A:$AM,35,0)</f>
        <v>0</v>
      </c>
      <c r="Q296" s="3">
        <f t="shared" si="54"/>
        <v>0</v>
      </c>
      <c r="R296" s="19"/>
      <c r="S296" s="3">
        <f>VLOOKUP($B296,[10]月度汇总!$A:$AM,38,0)</f>
        <v>0</v>
      </c>
      <c r="T296" s="3">
        <f t="shared" si="55"/>
        <v>0</v>
      </c>
    </row>
    <row r="297" ht="15.75" spans="1:20">
      <c r="A297" s="3">
        <f t="shared" si="59"/>
        <v>295</v>
      </c>
      <c r="B297" s="31" t="s">
        <v>563</v>
      </c>
      <c r="C297" s="19"/>
      <c r="D297" s="3">
        <f>VLOOKUP(B297,[10]月度汇总!$A:$AM,22,0)</f>
        <v>0</v>
      </c>
      <c r="E297" s="3">
        <f t="shared" si="50"/>
        <v>0</v>
      </c>
      <c r="F297" s="19"/>
      <c r="G297" s="3">
        <f>VLOOKUP($B297,[10]月度汇总!$A:$AM,23,0)</f>
        <v>0</v>
      </c>
      <c r="H297" s="3">
        <f t="shared" si="51"/>
        <v>0</v>
      </c>
      <c r="I297" s="19"/>
      <c r="J297" s="3">
        <f>VLOOKUP($B297,[10]月度汇总!$A:$AM,24,0)</f>
        <v>0</v>
      </c>
      <c r="K297" s="3">
        <f t="shared" si="52"/>
        <v>0</v>
      </c>
      <c r="L297" s="19">
        <v>12</v>
      </c>
      <c r="M297" s="3">
        <f>VLOOKUP($B297,[10]月度汇总!$A:$AM,25,0)</f>
        <v>0</v>
      </c>
      <c r="N297" s="3">
        <f t="shared" si="53"/>
        <v>12</v>
      </c>
      <c r="O297" s="19"/>
      <c r="P297" s="3">
        <f>VLOOKUP($B297,[10]月度汇总!$A:$AM,35,0)</f>
        <v>0</v>
      </c>
      <c r="Q297" s="3">
        <f t="shared" si="54"/>
        <v>0</v>
      </c>
      <c r="R297" s="19">
        <v>12</v>
      </c>
      <c r="S297" s="3">
        <f>VLOOKUP($B297,[10]月度汇总!$A:$AM,38,0)</f>
        <v>0</v>
      </c>
      <c r="T297" s="3">
        <f t="shared" si="55"/>
        <v>12</v>
      </c>
    </row>
    <row r="298" ht="15.75" spans="1:20">
      <c r="A298" s="3">
        <f t="shared" si="59"/>
        <v>296</v>
      </c>
      <c r="B298" s="31" t="s">
        <v>564</v>
      </c>
      <c r="C298" s="19"/>
      <c r="D298" s="3">
        <f>VLOOKUP(B298,[10]月度汇总!$A:$AM,22,0)</f>
        <v>0</v>
      </c>
      <c r="E298" s="3">
        <f t="shared" si="50"/>
        <v>0</v>
      </c>
      <c r="F298" s="19"/>
      <c r="G298" s="3">
        <f>VLOOKUP($B298,[10]月度汇总!$A:$AM,23,0)</f>
        <v>0</v>
      </c>
      <c r="H298" s="3">
        <f t="shared" si="51"/>
        <v>0</v>
      </c>
      <c r="I298" s="19"/>
      <c r="J298" s="3">
        <f>VLOOKUP($B298,[10]月度汇总!$A:$AM,24,0)</f>
        <v>0</v>
      </c>
      <c r="K298" s="3">
        <f t="shared" si="52"/>
        <v>0</v>
      </c>
      <c r="L298" s="19">
        <v>3</v>
      </c>
      <c r="M298" s="3">
        <f>VLOOKUP($B298,[10]月度汇总!$A:$AM,25,0)</f>
        <v>0</v>
      </c>
      <c r="N298" s="3">
        <f t="shared" si="53"/>
        <v>3</v>
      </c>
      <c r="O298" s="19"/>
      <c r="P298" s="3">
        <f>VLOOKUP($B298,[10]月度汇总!$A:$AM,35,0)</f>
        <v>0</v>
      </c>
      <c r="Q298" s="3">
        <f t="shared" si="54"/>
        <v>0</v>
      </c>
      <c r="R298" s="19">
        <v>3</v>
      </c>
      <c r="S298" s="3">
        <f>VLOOKUP($B298,[10]月度汇总!$A:$AM,38,0)</f>
        <v>0</v>
      </c>
      <c r="T298" s="3">
        <f t="shared" si="55"/>
        <v>3</v>
      </c>
    </row>
    <row r="299" ht="15.75" spans="1:20">
      <c r="A299" s="3">
        <f t="shared" si="59"/>
        <v>297</v>
      </c>
      <c r="B299" s="31" t="s">
        <v>565</v>
      </c>
      <c r="C299" s="19"/>
      <c r="D299" s="3">
        <f>VLOOKUP(B299,[10]月度汇总!$A:$AM,22,0)</f>
        <v>0</v>
      </c>
      <c r="E299" s="3">
        <f t="shared" si="50"/>
        <v>0</v>
      </c>
      <c r="F299" s="19">
        <v>16</v>
      </c>
      <c r="G299" s="3">
        <f>VLOOKUP($B299,[10]月度汇总!$A:$AM,23,0)</f>
        <v>0</v>
      </c>
      <c r="H299" s="3">
        <f t="shared" si="51"/>
        <v>16</v>
      </c>
      <c r="I299" s="19"/>
      <c r="J299" s="3" t="str">
        <f>VLOOKUP($B299,[10]月度汇总!$A:$AM,24,0)</f>
        <v>16</v>
      </c>
      <c r="K299" s="3">
        <f t="shared" si="52"/>
        <v>-16</v>
      </c>
      <c r="L299" s="19">
        <v>3</v>
      </c>
      <c r="M299" s="3">
        <f>VLOOKUP($B299,[10]月度汇总!$A:$AM,25,0)</f>
        <v>0</v>
      </c>
      <c r="N299" s="3">
        <f t="shared" si="53"/>
        <v>3</v>
      </c>
      <c r="O299" s="19"/>
      <c r="P299" s="3">
        <f>VLOOKUP($B299,[10]月度汇总!$A:$AM,35,0)</f>
        <v>0</v>
      </c>
      <c r="Q299" s="3">
        <f t="shared" si="54"/>
        <v>0</v>
      </c>
      <c r="R299" s="19">
        <v>19</v>
      </c>
      <c r="S299" s="3">
        <f>VLOOKUP($B299,[10]月度汇总!$A:$AM,38,0)</f>
        <v>0</v>
      </c>
      <c r="T299" s="3">
        <f t="shared" si="55"/>
        <v>19</v>
      </c>
    </row>
    <row r="300" ht="15.75" spans="1:20">
      <c r="A300" s="3">
        <f t="shared" si="59"/>
        <v>298</v>
      </c>
      <c r="B300" s="31" t="s">
        <v>566</v>
      </c>
      <c r="C300" s="19"/>
      <c r="D300" s="3" t="str">
        <f>VLOOKUP(B300,[10]月度汇总!$A:$AM,22,0)</f>
        <v>9</v>
      </c>
      <c r="E300" s="3">
        <f t="shared" si="50"/>
        <v>-9</v>
      </c>
      <c r="F300" s="19"/>
      <c r="G300" s="3">
        <f>VLOOKUP($B300,[10]月度汇总!$A:$AM,23,0)</f>
        <v>0</v>
      </c>
      <c r="H300" s="3">
        <f t="shared" si="51"/>
        <v>0</v>
      </c>
      <c r="I300" s="19"/>
      <c r="J300" s="3">
        <f>VLOOKUP($B300,[10]月度汇总!$A:$AM,24,0)</f>
        <v>0</v>
      </c>
      <c r="K300" s="3">
        <f t="shared" si="52"/>
        <v>0</v>
      </c>
      <c r="L300" s="19"/>
      <c r="M300" s="3">
        <f>VLOOKUP($B300,[10]月度汇总!$A:$AM,25,0)</f>
        <v>0</v>
      </c>
      <c r="N300" s="3">
        <f t="shared" si="53"/>
        <v>0</v>
      </c>
      <c r="O300" s="19"/>
      <c r="P300" s="3">
        <f>VLOOKUP($B300,[10]月度汇总!$A:$AM,35,0)</f>
        <v>0</v>
      </c>
      <c r="Q300" s="3">
        <f t="shared" si="54"/>
        <v>0</v>
      </c>
      <c r="R300" s="19"/>
      <c r="S300" s="3">
        <f>VLOOKUP($B300,[10]月度汇总!$A:$AM,38,0)</f>
        <v>0</v>
      </c>
      <c r="T300" s="3">
        <f t="shared" si="55"/>
        <v>0</v>
      </c>
    </row>
    <row r="301" ht="15.75" spans="1:20">
      <c r="A301" s="3">
        <f t="shared" si="59"/>
        <v>299</v>
      </c>
      <c r="B301" s="31" t="s">
        <v>567</v>
      </c>
      <c r="C301" s="19"/>
      <c r="D301" s="3">
        <f>VLOOKUP(B301,[10]月度汇总!$A:$AM,22,0)</f>
        <v>0</v>
      </c>
      <c r="E301" s="3">
        <f t="shared" si="50"/>
        <v>0</v>
      </c>
      <c r="F301" s="19"/>
      <c r="G301" s="3">
        <f>VLOOKUP($B301,[10]月度汇总!$A:$AM,23,0)</f>
        <v>0</v>
      </c>
      <c r="H301" s="3">
        <f t="shared" si="51"/>
        <v>0</v>
      </c>
      <c r="I301" s="19"/>
      <c r="J301" s="3">
        <f>VLOOKUP($B301,[10]月度汇总!$A:$AM,24,0)</f>
        <v>0</v>
      </c>
      <c r="K301" s="3">
        <f t="shared" si="52"/>
        <v>0</v>
      </c>
      <c r="L301" s="19"/>
      <c r="M301" s="3">
        <f>VLOOKUP($B301,[10]月度汇总!$A:$AM,25,0)</f>
        <v>0</v>
      </c>
      <c r="N301" s="3">
        <f t="shared" si="53"/>
        <v>0</v>
      </c>
      <c r="O301" s="19"/>
      <c r="P301" s="3">
        <f>VLOOKUP($B301,[10]月度汇总!$A:$AM,35,0)</f>
        <v>0</v>
      </c>
      <c r="Q301" s="3">
        <f t="shared" si="54"/>
        <v>0</v>
      </c>
      <c r="R301" s="19"/>
      <c r="S301" s="3">
        <f>VLOOKUP($B301,[10]月度汇总!$A:$AM,38,0)</f>
        <v>0</v>
      </c>
      <c r="T301" s="3">
        <f t="shared" si="55"/>
        <v>0</v>
      </c>
    </row>
    <row r="302" ht="15.75" spans="1:20">
      <c r="A302" s="3">
        <f t="shared" si="59"/>
        <v>300</v>
      </c>
      <c r="B302" s="31" t="s">
        <v>568</v>
      </c>
      <c r="C302" s="19"/>
      <c r="D302" s="3" t="str">
        <f>VLOOKUP(B302,[10]月度汇总!$A:$AM,22,0)</f>
        <v>8</v>
      </c>
      <c r="E302" s="3">
        <f t="shared" si="50"/>
        <v>-8</v>
      </c>
      <c r="F302" s="19"/>
      <c r="G302" s="3">
        <f>VLOOKUP($B302,[10]月度汇总!$A:$AM,23,0)</f>
        <v>0</v>
      </c>
      <c r="H302" s="3">
        <f t="shared" si="51"/>
        <v>0</v>
      </c>
      <c r="I302" s="19"/>
      <c r="J302" s="3">
        <f>VLOOKUP($B302,[10]月度汇总!$A:$AM,24,0)</f>
        <v>0</v>
      </c>
      <c r="K302" s="3">
        <f t="shared" si="52"/>
        <v>0</v>
      </c>
      <c r="L302" s="19">
        <v>8</v>
      </c>
      <c r="M302" s="3">
        <f>VLOOKUP($B302,[10]月度汇总!$A:$AM,25,0)</f>
        <v>0</v>
      </c>
      <c r="N302" s="3">
        <f t="shared" si="53"/>
        <v>8</v>
      </c>
      <c r="O302" s="19"/>
      <c r="P302" s="3">
        <f>VLOOKUP($B302,[10]月度汇总!$A:$AM,35,0)</f>
        <v>0</v>
      </c>
      <c r="Q302" s="3">
        <f t="shared" si="54"/>
        <v>0</v>
      </c>
      <c r="R302" s="19"/>
      <c r="S302" s="3">
        <f>VLOOKUP($B302,[10]月度汇总!$A:$AM,38,0)</f>
        <v>0</v>
      </c>
      <c r="T302" s="3">
        <f t="shared" si="55"/>
        <v>0</v>
      </c>
    </row>
    <row r="303" ht="15.75" spans="1:20">
      <c r="A303" s="3">
        <f t="shared" si="59"/>
        <v>301</v>
      </c>
      <c r="B303" s="31" t="s">
        <v>570</v>
      </c>
      <c r="C303" s="19"/>
      <c r="D303" s="3">
        <f>VLOOKUP(B303,[10]月度汇总!$A:$AM,22,0)</f>
        <v>0</v>
      </c>
      <c r="E303" s="3">
        <f t="shared" si="50"/>
        <v>0</v>
      </c>
      <c r="F303" s="19"/>
      <c r="G303" s="3">
        <f>VLOOKUP($B303,[10]月度汇总!$A:$AM,23,0)</f>
        <v>0</v>
      </c>
      <c r="H303" s="3">
        <f t="shared" si="51"/>
        <v>0</v>
      </c>
      <c r="I303" s="19"/>
      <c r="J303" s="3">
        <f>VLOOKUP($B303,[10]月度汇总!$A:$AM,24,0)</f>
        <v>0</v>
      </c>
      <c r="K303" s="3">
        <f t="shared" si="52"/>
        <v>0</v>
      </c>
      <c r="L303" s="19"/>
      <c r="M303" s="3">
        <f>VLOOKUP($B303,[10]月度汇总!$A:$AM,25,0)</f>
        <v>0</v>
      </c>
      <c r="N303" s="3">
        <f t="shared" si="53"/>
        <v>0</v>
      </c>
      <c r="O303" s="19"/>
      <c r="P303" s="3">
        <f>VLOOKUP($B303,[10]月度汇总!$A:$AM,35,0)</f>
        <v>0</v>
      </c>
      <c r="Q303" s="3">
        <f t="shared" si="54"/>
        <v>0</v>
      </c>
      <c r="R303" s="19">
        <v>24</v>
      </c>
      <c r="S303" s="3">
        <f>VLOOKUP($B303,[10]月度汇总!$A:$AM,38,0)</f>
        <v>0</v>
      </c>
      <c r="T303" s="3">
        <f t="shared" si="55"/>
        <v>24</v>
      </c>
    </row>
    <row r="304" ht="15.75" spans="1:20">
      <c r="A304" s="3">
        <f t="shared" ref="A304:A313" si="60">ROW()-2</f>
        <v>302</v>
      </c>
      <c r="B304" s="31" t="s">
        <v>571</v>
      </c>
      <c r="C304" s="19"/>
      <c r="D304" s="3" t="str">
        <f>VLOOKUP(B304,[10]月度汇总!$A:$AM,22,0)</f>
        <v>16</v>
      </c>
      <c r="E304" s="3">
        <f t="shared" si="50"/>
        <v>-16</v>
      </c>
      <c r="F304" s="19"/>
      <c r="G304" s="3">
        <f>VLOOKUP($B304,[10]月度汇总!$A:$AM,23,0)</f>
        <v>0</v>
      </c>
      <c r="H304" s="3">
        <f t="shared" si="51"/>
        <v>0</v>
      </c>
      <c r="I304" s="19"/>
      <c r="J304" s="3">
        <f>VLOOKUP($B304,[10]月度汇总!$A:$AM,24,0)</f>
        <v>0</v>
      </c>
      <c r="K304" s="3">
        <f t="shared" si="52"/>
        <v>0</v>
      </c>
      <c r="L304" s="19">
        <v>5.5</v>
      </c>
      <c r="M304" s="3">
        <f>VLOOKUP($B304,[10]月度汇总!$A:$AM,25,0)</f>
        <v>0</v>
      </c>
      <c r="N304" s="3">
        <f t="shared" si="53"/>
        <v>5.5</v>
      </c>
      <c r="O304" s="19"/>
      <c r="P304" s="3">
        <f>VLOOKUP($B304,[10]月度汇总!$A:$AM,35,0)</f>
        <v>0</v>
      </c>
      <c r="Q304" s="3">
        <f t="shared" si="54"/>
        <v>0</v>
      </c>
      <c r="R304" s="19">
        <v>5</v>
      </c>
      <c r="S304" s="3">
        <f>VLOOKUP($B304,[10]月度汇总!$A:$AM,38,0)</f>
        <v>0</v>
      </c>
      <c r="T304" s="3">
        <f t="shared" si="55"/>
        <v>5</v>
      </c>
    </row>
    <row r="305" ht="15.75" spans="1:20">
      <c r="A305" s="3">
        <f t="shared" si="60"/>
        <v>303</v>
      </c>
      <c r="B305" s="31" t="s">
        <v>572</v>
      </c>
      <c r="C305" s="19"/>
      <c r="D305" s="3">
        <f>VLOOKUP(B305,[10]月度汇总!$A:$AM,22,0)</f>
        <v>0</v>
      </c>
      <c r="E305" s="3">
        <f t="shared" si="50"/>
        <v>0</v>
      </c>
      <c r="F305" s="19"/>
      <c r="G305" s="3">
        <f>VLOOKUP($B305,[10]月度汇总!$A:$AM,23,0)</f>
        <v>0</v>
      </c>
      <c r="H305" s="3">
        <f t="shared" si="51"/>
        <v>0</v>
      </c>
      <c r="I305" s="19"/>
      <c r="J305" s="3">
        <f>VLOOKUP($B305,[10]月度汇总!$A:$AM,24,0)</f>
        <v>0</v>
      </c>
      <c r="K305" s="3">
        <f t="shared" si="52"/>
        <v>0</v>
      </c>
      <c r="L305" s="19"/>
      <c r="M305" s="3">
        <f>VLOOKUP($B305,[10]月度汇总!$A:$AM,25,0)</f>
        <v>0</v>
      </c>
      <c r="N305" s="3">
        <f t="shared" si="53"/>
        <v>0</v>
      </c>
      <c r="O305" s="19">
        <v>16</v>
      </c>
      <c r="P305" s="3">
        <f>VLOOKUP($B305,[10]月度汇总!$A:$AM,35,0)</f>
        <v>0</v>
      </c>
      <c r="Q305" s="3">
        <f t="shared" si="54"/>
        <v>16</v>
      </c>
      <c r="R305" s="19"/>
      <c r="S305" s="3">
        <f>VLOOKUP($B305,[10]月度汇总!$A:$AM,38,0)</f>
        <v>0</v>
      </c>
      <c r="T305" s="3">
        <f t="shared" si="55"/>
        <v>0</v>
      </c>
    </row>
    <row r="306" ht="15.75" spans="1:20">
      <c r="A306" s="3">
        <f t="shared" si="60"/>
        <v>304</v>
      </c>
      <c r="B306" s="31" t="s">
        <v>573</v>
      </c>
      <c r="C306" s="19"/>
      <c r="D306" s="3">
        <f>VLOOKUP(B306,[10]月度汇总!$A:$AM,22,0)</f>
        <v>0</v>
      </c>
      <c r="E306" s="3">
        <f t="shared" si="50"/>
        <v>0</v>
      </c>
      <c r="F306" s="19"/>
      <c r="G306" s="3">
        <f>VLOOKUP($B306,[10]月度汇总!$A:$AM,23,0)</f>
        <v>0</v>
      </c>
      <c r="H306" s="3">
        <f t="shared" si="51"/>
        <v>0</v>
      </c>
      <c r="I306" s="19"/>
      <c r="J306" s="3">
        <f>VLOOKUP($B306,[10]月度汇总!$A:$AM,24,0)</f>
        <v>0</v>
      </c>
      <c r="K306" s="3">
        <f t="shared" si="52"/>
        <v>0</v>
      </c>
      <c r="L306" s="19">
        <v>15</v>
      </c>
      <c r="M306" s="3">
        <f>VLOOKUP($B306,[10]月度汇总!$A:$AM,25,0)</f>
        <v>0</v>
      </c>
      <c r="N306" s="3">
        <f t="shared" si="53"/>
        <v>15</v>
      </c>
      <c r="O306" s="19"/>
      <c r="P306" s="3">
        <f>VLOOKUP($B306,[10]月度汇总!$A:$AM,35,0)</f>
        <v>0</v>
      </c>
      <c r="Q306" s="3">
        <f t="shared" si="54"/>
        <v>0</v>
      </c>
      <c r="R306" s="19">
        <v>49</v>
      </c>
      <c r="S306" s="3">
        <f>VLOOKUP($B306,[10]月度汇总!$A:$AM,38,0)</f>
        <v>0</v>
      </c>
      <c r="T306" s="3">
        <f t="shared" si="55"/>
        <v>49</v>
      </c>
    </row>
    <row r="307" ht="15.75" spans="1:20">
      <c r="A307" s="3">
        <f t="shared" si="60"/>
        <v>305</v>
      </c>
      <c r="B307" s="31" t="s">
        <v>574</v>
      </c>
      <c r="C307" s="19"/>
      <c r="D307" s="3">
        <f>VLOOKUP(B307,[10]月度汇总!$A:$AM,22,0)</f>
        <v>0</v>
      </c>
      <c r="E307" s="3">
        <f t="shared" si="50"/>
        <v>0</v>
      </c>
      <c r="F307" s="19"/>
      <c r="G307" s="3">
        <f>VLOOKUP($B307,[10]月度汇总!$A:$AM,23,0)</f>
        <v>0</v>
      </c>
      <c r="H307" s="3">
        <f t="shared" si="51"/>
        <v>0</v>
      </c>
      <c r="I307" s="19"/>
      <c r="J307" s="3">
        <f>VLOOKUP($B307,[10]月度汇总!$A:$AM,24,0)</f>
        <v>0</v>
      </c>
      <c r="K307" s="3">
        <f t="shared" si="52"/>
        <v>0</v>
      </c>
      <c r="L307" s="19"/>
      <c r="M307" s="3">
        <f>VLOOKUP($B307,[10]月度汇总!$A:$AM,25,0)</f>
        <v>0</v>
      </c>
      <c r="N307" s="3">
        <f t="shared" si="53"/>
        <v>0</v>
      </c>
      <c r="O307" s="19"/>
      <c r="P307" s="3">
        <f>VLOOKUP($B307,[10]月度汇总!$A:$AM,35,0)</f>
        <v>0</v>
      </c>
      <c r="Q307" s="3">
        <f t="shared" si="54"/>
        <v>0</v>
      </c>
      <c r="R307" s="19"/>
      <c r="S307" s="3">
        <f>VLOOKUP($B307,[10]月度汇总!$A:$AM,38,0)</f>
        <v>0</v>
      </c>
      <c r="T307" s="3">
        <f t="shared" si="55"/>
        <v>0</v>
      </c>
    </row>
    <row r="308" ht="15.75" spans="1:20">
      <c r="A308" s="3">
        <f t="shared" si="60"/>
        <v>306</v>
      </c>
      <c r="B308" s="31" t="s">
        <v>575</v>
      </c>
      <c r="C308" s="19"/>
      <c r="D308" s="3">
        <f>VLOOKUP(B308,[10]月度汇总!$A:$AM,22,0)</f>
        <v>0</v>
      </c>
      <c r="E308" s="3">
        <f t="shared" si="50"/>
        <v>0</v>
      </c>
      <c r="F308" s="19"/>
      <c r="G308" s="3">
        <f>VLOOKUP($B308,[10]月度汇总!$A:$AM,23,0)</f>
        <v>0</v>
      </c>
      <c r="H308" s="3">
        <f t="shared" si="51"/>
        <v>0</v>
      </c>
      <c r="I308" s="19"/>
      <c r="J308" s="3">
        <f>VLOOKUP($B308,[10]月度汇总!$A:$AM,24,0)</f>
        <v>0</v>
      </c>
      <c r="K308" s="3">
        <f t="shared" si="52"/>
        <v>0</v>
      </c>
      <c r="L308" s="19"/>
      <c r="M308" s="3">
        <f>VLOOKUP($B308,[10]月度汇总!$A:$AM,25,0)</f>
        <v>0</v>
      </c>
      <c r="N308" s="3">
        <f t="shared" si="53"/>
        <v>0</v>
      </c>
      <c r="O308" s="19"/>
      <c r="P308" s="3">
        <f>VLOOKUP($B308,[10]月度汇总!$A:$AM,35,0)</f>
        <v>0</v>
      </c>
      <c r="Q308" s="3">
        <f t="shared" si="54"/>
        <v>0</v>
      </c>
      <c r="R308" s="19"/>
      <c r="S308" s="3">
        <f>VLOOKUP($B308,[10]月度汇总!$A:$AM,38,0)</f>
        <v>0</v>
      </c>
      <c r="T308" s="3">
        <f t="shared" si="55"/>
        <v>0</v>
      </c>
    </row>
    <row r="309" ht="15.75" spans="1:20">
      <c r="A309" s="3">
        <f t="shared" si="60"/>
        <v>307</v>
      </c>
      <c r="B309" s="31" t="s">
        <v>576</v>
      </c>
      <c r="C309" s="19"/>
      <c r="D309" s="3">
        <f>VLOOKUP(B309,[10]月度汇总!$A:$AM,22,0)</f>
        <v>0</v>
      </c>
      <c r="E309" s="3">
        <f t="shared" si="50"/>
        <v>0</v>
      </c>
      <c r="G309" s="3">
        <f>VLOOKUP($B309,[10]月度汇总!$A:$AM,23,0)</f>
        <v>0</v>
      </c>
      <c r="H309" s="3">
        <f t="shared" si="51"/>
        <v>0</v>
      </c>
      <c r="I309" s="19"/>
      <c r="J309" s="3">
        <f>VLOOKUP($B309,[10]月度汇总!$A:$AM,24,0)</f>
        <v>0</v>
      </c>
      <c r="K309" s="3">
        <f t="shared" si="52"/>
        <v>0</v>
      </c>
      <c r="L309" s="19">
        <v>5.5</v>
      </c>
      <c r="M309" s="3">
        <f>VLOOKUP($B309,[10]月度汇总!$A:$AM,25,0)</f>
        <v>0</v>
      </c>
      <c r="N309" s="3">
        <f t="shared" si="53"/>
        <v>5.5</v>
      </c>
      <c r="O309" s="19"/>
      <c r="P309" s="3">
        <f>VLOOKUP($B309,[10]月度汇总!$A:$AM,35,0)</f>
        <v>0</v>
      </c>
      <c r="Q309" s="3">
        <f t="shared" si="54"/>
        <v>0</v>
      </c>
      <c r="R309" s="19">
        <v>8</v>
      </c>
      <c r="S309" s="3">
        <f>VLOOKUP($B309,[10]月度汇总!$A:$AM,38,0)</f>
        <v>0</v>
      </c>
      <c r="T309" s="3">
        <f t="shared" si="55"/>
        <v>8</v>
      </c>
    </row>
    <row r="310" ht="15.75" spans="1:20">
      <c r="A310" s="3">
        <f t="shared" si="60"/>
        <v>308</v>
      </c>
      <c r="B310" s="31" t="s">
        <v>577</v>
      </c>
      <c r="C310" s="19"/>
      <c r="D310" s="3" t="str">
        <f>VLOOKUP(B310,[10]月度汇总!$A:$AM,22,0)</f>
        <v>8</v>
      </c>
      <c r="E310" s="3">
        <f t="shared" si="50"/>
        <v>-8</v>
      </c>
      <c r="F310" s="19">
        <v>5</v>
      </c>
      <c r="G310" s="3">
        <f>VLOOKUP($B310,[10]月度汇总!$A:$AM,23,0)</f>
        <v>0</v>
      </c>
      <c r="H310" s="3">
        <f t="shared" si="51"/>
        <v>5</v>
      </c>
      <c r="I310" s="19"/>
      <c r="J310" s="3" t="str">
        <f>VLOOKUP($B310,[10]月度汇总!$A:$AM,24,0)</f>
        <v>5</v>
      </c>
      <c r="K310" s="3">
        <f t="shared" si="52"/>
        <v>-5</v>
      </c>
      <c r="L310" s="19"/>
      <c r="M310" s="3">
        <f>VLOOKUP($B310,[10]月度汇总!$A:$AM,25,0)</f>
        <v>0</v>
      </c>
      <c r="N310" s="3">
        <f t="shared" si="53"/>
        <v>0</v>
      </c>
      <c r="O310" s="19"/>
      <c r="P310" s="3">
        <f>VLOOKUP($B310,[10]月度汇总!$A:$AM,35,0)</f>
        <v>0</v>
      </c>
      <c r="Q310" s="3">
        <f t="shared" si="54"/>
        <v>0</v>
      </c>
      <c r="R310" s="19"/>
      <c r="S310" s="3">
        <f>VLOOKUP($B310,[10]月度汇总!$A:$AM,38,0)</f>
        <v>0</v>
      </c>
      <c r="T310" s="3">
        <f t="shared" si="55"/>
        <v>0</v>
      </c>
    </row>
    <row r="311" ht="15.75" spans="1:20">
      <c r="A311" s="3">
        <f t="shared" si="60"/>
        <v>309</v>
      </c>
      <c r="B311" s="31" t="s">
        <v>579</v>
      </c>
      <c r="C311" s="19"/>
      <c r="D311" s="3">
        <f>VLOOKUP(B311,[10]月度汇总!$A:$AM,22,0)</f>
        <v>0</v>
      </c>
      <c r="E311" s="3">
        <f t="shared" si="50"/>
        <v>0</v>
      </c>
      <c r="F311" s="19"/>
      <c r="G311" s="3">
        <f>VLOOKUP($B311,[10]月度汇总!$A:$AM,23,0)</f>
        <v>0</v>
      </c>
      <c r="H311" s="3">
        <f t="shared" si="51"/>
        <v>0</v>
      </c>
      <c r="I311" s="19"/>
      <c r="J311" s="3">
        <f>VLOOKUP($B311,[10]月度汇总!$A:$AM,24,0)</f>
        <v>0</v>
      </c>
      <c r="K311" s="3">
        <f t="shared" si="52"/>
        <v>0</v>
      </c>
      <c r="L311" s="19">
        <v>3.5</v>
      </c>
      <c r="M311" s="3">
        <f>VLOOKUP($B311,[10]月度汇总!$A:$AM,25,0)</f>
        <v>0</v>
      </c>
      <c r="N311" s="3">
        <f t="shared" si="53"/>
        <v>3.5</v>
      </c>
      <c r="O311" s="19"/>
      <c r="P311" s="3">
        <f>VLOOKUP($B311,[10]月度汇总!$A:$AM,35,0)</f>
        <v>0</v>
      </c>
      <c r="Q311" s="3">
        <f t="shared" si="54"/>
        <v>0</v>
      </c>
      <c r="R311" s="19">
        <v>13.5</v>
      </c>
      <c r="S311" s="3">
        <f>VLOOKUP($B311,[10]月度汇总!$A:$AM,38,0)</f>
        <v>0</v>
      </c>
      <c r="T311" s="3">
        <f t="shared" si="55"/>
        <v>13.5</v>
      </c>
    </row>
    <row r="312" ht="15.75" spans="1:20">
      <c r="A312" s="3">
        <f t="shared" si="60"/>
        <v>310</v>
      </c>
      <c r="B312" s="31" t="s">
        <v>580</v>
      </c>
      <c r="C312" s="19"/>
      <c r="D312" s="3">
        <f>VLOOKUP(B312,[10]月度汇总!$A:$AM,22,0)</f>
        <v>0</v>
      </c>
      <c r="E312" s="3">
        <f t="shared" si="50"/>
        <v>0</v>
      </c>
      <c r="F312" s="19"/>
      <c r="G312" s="3">
        <f>VLOOKUP($B312,[10]月度汇总!$A:$AM,23,0)</f>
        <v>0</v>
      </c>
      <c r="H312" s="3">
        <f t="shared" si="51"/>
        <v>0</v>
      </c>
      <c r="I312" s="19"/>
      <c r="J312" s="3">
        <f>VLOOKUP($B312,[10]月度汇总!$A:$AM,24,0)</f>
        <v>0</v>
      </c>
      <c r="K312" s="3">
        <f t="shared" si="52"/>
        <v>0</v>
      </c>
      <c r="L312" s="19">
        <v>10</v>
      </c>
      <c r="M312" s="3">
        <f>VLOOKUP($B312,[10]月度汇总!$A:$AM,25,0)</f>
        <v>0</v>
      </c>
      <c r="N312" s="3">
        <f t="shared" si="53"/>
        <v>10</v>
      </c>
      <c r="O312" s="19"/>
      <c r="P312" s="3">
        <f>VLOOKUP($B312,[10]月度汇总!$A:$AM,35,0)</f>
        <v>0</v>
      </c>
      <c r="Q312" s="3">
        <f t="shared" si="54"/>
        <v>0</v>
      </c>
      <c r="R312" s="19">
        <v>10</v>
      </c>
      <c r="S312" s="3">
        <f>VLOOKUP($B312,[10]月度汇总!$A:$AM,38,0)</f>
        <v>0</v>
      </c>
      <c r="T312" s="3">
        <f t="shared" si="55"/>
        <v>10</v>
      </c>
    </row>
    <row r="313" ht="15.75" spans="1:20">
      <c r="A313" s="3">
        <f t="shared" si="60"/>
        <v>311</v>
      </c>
      <c r="B313" s="31" t="s">
        <v>582</v>
      </c>
      <c r="C313" s="19">
        <v>1</v>
      </c>
      <c r="D313" s="3">
        <f>VLOOKUP(B313,[10]月度汇总!$A:$AM,22,0)</f>
        <v>0</v>
      </c>
      <c r="E313" s="3">
        <f t="shared" si="50"/>
        <v>1</v>
      </c>
      <c r="F313" s="19"/>
      <c r="G313" s="3" t="str">
        <f>VLOOKUP($B313,[10]月度汇总!$A:$AM,23,0)</f>
        <v>1</v>
      </c>
      <c r="H313" s="3">
        <f t="shared" si="51"/>
        <v>-1</v>
      </c>
      <c r="I313" s="19"/>
      <c r="J313" s="3">
        <f>VLOOKUP($B313,[10]月度汇总!$A:$AM,24,0)</f>
        <v>0</v>
      </c>
      <c r="K313" s="3">
        <f t="shared" si="52"/>
        <v>0</v>
      </c>
      <c r="L313" s="19">
        <v>8</v>
      </c>
      <c r="M313" s="3">
        <f>VLOOKUP($B313,[10]月度汇总!$A:$AM,25,0)</f>
        <v>0</v>
      </c>
      <c r="N313" s="3">
        <f t="shared" si="53"/>
        <v>8</v>
      </c>
      <c r="O313" s="19"/>
      <c r="P313" s="3">
        <f>VLOOKUP($B313,[10]月度汇总!$A:$AM,35,0)</f>
        <v>0</v>
      </c>
      <c r="Q313" s="3">
        <f t="shared" si="54"/>
        <v>0</v>
      </c>
      <c r="R313" s="19">
        <v>8</v>
      </c>
      <c r="S313" s="3">
        <f>VLOOKUP($B313,[10]月度汇总!$A:$AM,38,0)</f>
        <v>0</v>
      </c>
      <c r="T313" s="3">
        <f t="shared" si="55"/>
        <v>8</v>
      </c>
    </row>
    <row r="314" ht="15.75" spans="1:20">
      <c r="A314" s="3">
        <f t="shared" ref="A314:A323" si="61">ROW()-2</f>
        <v>312</v>
      </c>
      <c r="B314" s="31" t="s">
        <v>583</v>
      </c>
      <c r="C314" s="19"/>
      <c r="D314" s="3">
        <f>VLOOKUP(B314,[10]月度汇总!$A:$AM,22,0)</f>
        <v>0</v>
      </c>
      <c r="E314" s="3">
        <f t="shared" si="50"/>
        <v>0</v>
      </c>
      <c r="F314" s="19"/>
      <c r="G314" s="3">
        <f>VLOOKUP($B314,[10]月度汇总!$A:$AM,23,0)</f>
        <v>0</v>
      </c>
      <c r="H314" s="3">
        <f t="shared" si="51"/>
        <v>0</v>
      </c>
      <c r="I314" s="19"/>
      <c r="J314" s="3">
        <f>VLOOKUP($B314,[10]月度汇总!$A:$AM,24,0)</f>
        <v>0</v>
      </c>
      <c r="K314" s="3">
        <f t="shared" si="52"/>
        <v>0</v>
      </c>
      <c r="L314" s="19"/>
      <c r="M314" s="3">
        <f>VLOOKUP($B314,[10]月度汇总!$A:$AM,25,0)</f>
        <v>0</v>
      </c>
      <c r="N314" s="3">
        <f t="shared" si="53"/>
        <v>0</v>
      </c>
      <c r="O314" s="19"/>
      <c r="P314" s="3">
        <f>VLOOKUP($B314,[10]月度汇总!$A:$AM,35,0)</f>
        <v>0</v>
      </c>
      <c r="Q314" s="3">
        <f t="shared" si="54"/>
        <v>0</v>
      </c>
      <c r="R314" s="19"/>
      <c r="S314" s="3">
        <f>VLOOKUP($B314,[10]月度汇总!$A:$AM,38,0)</f>
        <v>0</v>
      </c>
      <c r="T314" s="3">
        <f t="shared" si="55"/>
        <v>0</v>
      </c>
    </row>
    <row r="315" ht="15.75" spans="1:20">
      <c r="A315" s="3">
        <f t="shared" si="61"/>
        <v>313</v>
      </c>
      <c r="B315" s="31" t="s">
        <v>989</v>
      </c>
      <c r="C315" s="19"/>
      <c r="D315" s="3">
        <f>VLOOKUP(B315,[10]月度汇总!$A:$AM,22,0)</f>
        <v>0</v>
      </c>
      <c r="E315" s="3">
        <f t="shared" si="50"/>
        <v>0</v>
      </c>
      <c r="F315" s="19"/>
      <c r="G315" s="3">
        <f>VLOOKUP($B315,[10]月度汇总!$A:$AM,23,0)</f>
        <v>0</v>
      </c>
      <c r="H315" s="3">
        <f t="shared" si="51"/>
        <v>0</v>
      </c>
      <c r="I315" s="19"/>
      <c r="J315" s="3">
        <f>VLOOKUP($B315,[10]月度汇总!$A:$AM,24,0)</f>
        <v>0</v>
      </c>
      <c r="K315" s="3">
        <f t="shared" si="52"/>
        <v>0</v>
      </c>
      <c r="L315" s="19">
        <v>7.5</v>
      </c>
      <c r="M315" s="3">
        <f>VLOOKUP($B315,[10]月度汇总!$A:$AM,25,0)</f>
        <v>0</v>
      </c>
      <c r="N315" s="3">
        <f t="shared" si="53"/>
        <v>7.5</v>
      </c>
      <c r="O315" s="19"/>
      <c r="P315" s="3">
        <f>VLOOKUP($B315,[10]月度汇总!$A:$AM,35,0)</f>
        <v>0</v>
      </c>
      <c r="Q315" s="3">
        <f t="shared" si="54"/>
        <v>0</v>
      </c>
      <c r="R315" s="19">
        <v>8</v>
      </c>
      <c r="S315" s="3">
        <f>VLOOKUP($B315,[10]月度汇总!$A:$AM,38,0)</f>
        <v>0</v>
      </c>
      <c r="T315" s="3">
        <f t="shared" si="55"/>
        <v>8</v>
      </c>
    </row>
    <row r="316" ht="15.75" spans="1:20">
      <c r="A316" s="3">
        <f t="shared" si="61"/>
        <v>314</v>
      </c>
      <c r="B316" s="31" t="s">
        <v>584</v>
      </c>
      <c r="C316" s="19">
        <v>0.5</v>
      </c>
      <c r="D316" s="3">
        <f>VLOOKUP(B316,[10]月度汇总!$A:$AM,22,0)</f>
        <v>0</v>
      </c>
      <c r="E316" s="3">
        <f t="shared" si="50"/>
        <v>0.5</v>
      </c>
      <c r="F316" s="19"/>
      <c r="G316" s="3" t="str">
        <f>VLOOKUP($B316,[10]月度汇总!$A:$AM,23,0)</f>
        <v>0.5</v>
      </c>
      <c r="H316" s="3">
        <f t="shared" si="51"/>
        <v>-0.5</v>
      </c>
      <c r="I316" s="19"/>
      <c r="J316" s="3">
        <f>VLOOKUP($B316,[10]月度汇总!$A:$AM,24,0)</f>
        <v>0</v>
      </c>
      <c r="K316" s="3">
        <f t="shared" si="52"/>
        <v>0</v>
      </c>
      <c r="L316" s="19"/>
      <c r="M316" s="3">
        <f>VLOOKUP($B316,[10]月度汇总!$A:$AM,25,0)</f>
        <v>0</v>
      </c>
      <c r="N316" s="3">
        <f t="shared" si="53"/>
        <v>0</v>
      </c>
      <c r="O316" s="19"/>
      <c r="P316" s="3">
        <f>VLOOKUP($B316,[10]月度汇总!$A:$AM,35,0)</f>
        <v>0</v>
      </c>
      <c r="Q316" s="3">
        <f t="shared" si="54"/>
        <v>0</v>
      </c>
      <c r="R316" s="19"/>
      <c r="S316" s="3">
        <f>VLOOKUP($B316,[10]月度汇总!$A:$AM,38,0)</f>
        <v>0</v>
      </c>
      <c r="T316" s="3">
        <f t="shared" si="55"/>
        <v>0</v>
      </c>
    </row>
    <row r="317" ht="15.75" spans="1:20">
      <c r="A317" s="3">
        <f t="shared" si="61"/>
        <v>315</v>
      </c>
      <c r="B317" s="31" t="s">
        <v>585</v>
      </c>
      <c r="C317" s="19"/>
      <c r="D317" s="3">
        <f>VLOOKUP(B317,[10]月度汇总!$A:$AM,22,0)</f>
        <v>0</v>
      </c>
      <c r="E317" s="3">
        <f t="shared" si="50"/>
        <v>0</v>
      </c>
      <c r="F317" s="19">
        <v>8</v>
      </c>
      <c r="G317" s="3">
        <f>VLOOKUP($B317,[10]月度汇总!$A:$AM,23,0)</f>
        <v>0</v>
      </c>
      <c r="H317" s="3">
        <f t="shared" si="51"/>
        <v>8</v>
      </c>
      <c r="I317" s="19"/>
      <c r="J317" s="3" t="str">
        <f>VLOOKUP($B317,[10]月度汇总!$A:$AM,24,0)</f>
        <v>8</v>
      </c>
      <c r="K317" s="3">
        <f t="shared" si="52"/>
        <v>-8</v>
      </c>
      <c r="L317" s="19"/>
      <c r="M317" s="3">
        <f>VLOOKUP($B317,[10]月度汇总!$A:$AM,25,0)</f>
        <v>0</v>
      </c>
      <c r="N317" s="3">
        <f t="shared" si="53"/>
        <v>0</v>
      </c>
      <c r="O317" s="19"/>
      <c r="P317" s="3">
        <f>VLOOKUP($B317,[10]月度汇总!$A:$AM,35,0)</f>
        <v>0</v>
      </c>
      <c r="Q317" s="3">
        <f t="shared" si="54"/>
        <v>0</v>
      </c>
      <c r="R317" s="19"/>
      <c r="S317" s="3">
        <f>VLOOKUP($B317,[10]月度汇总!$A:$AM,38,0)</f>
        <v>0</v>
      </c>
      <c r="T317" s="3">
        <f t="shared" si="55"/>
        <v>0</v>
      </c>
    </row>
    <row r="318" ht="15.75" spans="1:20">
      <c r="A318" s="3">
        <f t="shared" si="61"/>
        <v>316</v>
      </c>
      <c r="B318" s="31" t="s">
        <v>586</v>
      </c>
      <c r="C318" s="19"/>
      <c r="D318" s="3">
        <f>VLOOKUP(B318,[10]月度汇总!$A:$AM,22,0)</f>
        <v>0</v>
      </c>
      <c r="E318" s="3">
        <f t="shared" si="50"/>
        <v>0</v>
      </c>
      <c r="F318" s="19"/>
      <c r="G318" s="3">
        <f>VLOOKUP($B318,[10]月度汇总!$A:$AM,23,0)</f>
        <v>0</v>
      </c>
      <c r="H318" s="3">
        <f t="shared" si="51"/>
        <v>0</v>
      </c>
      <c r="I318" s="19"/>
      <c r="J318" s="3">
        <f>VLOOKUP($B318,[10]月度汇总!$A:$AM,24,0)</f>
        <v>0</v>
      </c>
      <c r="K318" s="3">
        <f t="shared" si="52"/>
        <v>0</v>
      </c>
      <c r="L318" s="19"/>
      <c r="M318" s="3">
        <f>VLOOKUP($B318,[10]月度汇总!$A:$AM,25,0)</f>
        <v>0</v>
      </c>
      <c r="N318" s="3">
        <f t="shared" si="53"/>
        <v>0</v>
      </c>
      <c r="O318" s="19"/>
      <c r="P318" s="3">
        <f>VLOOKUP($B318,[10]月度汇总!$A:$AM,35,0)</f>
        <v>0</v>
      </c>
      <c r="Q318" s="3">
        <f t="shared" si="54"/>
        <v>0</v>
      </c>
      <c r="R318" s="19"/>
      <c r="S318" s="3">
        <f>VLOOKUP($B318,[10]月度汇总!$A:$AM,38,0)</f>
        <v>0</v>
      </c>
      <c r="T318" s="3">
        <f t="shared" si="55"/>
        <v>0</v>
      </c>
    </row>
    <row r="319" ht="15.75" spans="1:20">
      <c r="A319" s="3">
        <f t="shared" si="61"/>
        <v>317</v>
      </c>
      <c r="B319" s="31" t="s">
        <v>587</v>
      </c>
      <c r="C319" s="19"/>
      <c r="D319" s="3">
        <f>VLOOKUP(B319,[10]月度汇总!$A:$AM,22,0)</f>
        <v>0</v>
      </c>
      <c r="E319" s="3">
        <f t="shared" si="50"/>
        <v>0</v>
      </c>
      <c r="F319" s="19"/>
      <c r="G319" s="3">
        <f>VLOOKUP($B319,[10]月度汇总!$A:$AM,23,0)</f>
        <v>0</v>
      </c>
      <c r="H319" s="3">
        <f t="shared" si="51"/>
        <v>0</v>
      </c>
      <c r="I319" s="19"/>
      <c r="J319" s="3">
        <f>VLOOKUP($B319,[10]月度汇总!$A:$AM,24,0)</f>
        <v>0</v>
      </c>
      <c r="K319" s="3">
        <f t="shared" si="52"/>
        <v>0</v>
      </c>
      <c r="L319" s="19"/>
      <c r="M319" s="3">
        <f>VLOOKUP($B319,[10]月度汇总!$A:$AM,25,0)</f>
        <v>0</v>
      </c>
      <c r="N319" s="3">
        <f t="shared" si="53"/>
        <v>0</v>
      </c>
      <c r="O319" s="19"/>
      <c r="P319" s="3">
        <f>VLOOKUP($B319,[10]月度汇总!$A:$AM,35,0)</f>
        <v>0</v>
      </c>
      <c r="Q319" s="3">
        <f t="shared" si="54"/>
        <v>0</v>
      </c>
      <c r="R319" s="19"/>
      <c r="S319" s="3">
        <f>VLOOKUP($B319,[10]月度汇总!$A:$AM,38,0)</f>
        <v>0</v>
      </c>
      <c r="T319" s="3">
        <f t="shared" si="55"/>
        <v>0</v>
      </c>
    </row>
    <row r="320" ht="15.75" spans="1:20">
      <c r="A320" s="3">
        <f t="shared" si="61"/>
        <v>318</v>
      </c>
      <c r="B320" s="31" t="s">
        <v>588</v>
      </c>
      <c r="C320" s="19"/>
      <c r="D320" s="3" t="str">
        <f>VLOOKUP(B320,[10]月度汇总!$A:$AM,22,0)</f>
        <v>25</v>
      </c>
      <c r="E320" s="3">
        <f t="shared" si="50"/>
        <v>-25</v>
      </c>
      <c r="F320" s="19"/>
      <c r="G320" s="3">
        <f>VLOOKUP($B320,[10]月度汇总!$A:$AM,23,0)</f>
        <v>0</v>
      </c>
      <c r="H320" s="3">
        <f t="shared" si="51"/>
        <v>0</v>
      </c>
      <c r="I320" s="19"/>
      <c r="J320" s="3">
        <f>VLOOKUP($B320,[10]月度汇总!$A:$AM,24,0)</f>
        <v>0</v>
      </c>
      <c r="K320" s="3">
        <f t="shared" si="52"/>
        <v>0</v>
      </c>
      <c r="L320" s="19">
        <v>1</v>
      </c>
      <c r="M320" s="3">
        <f>VLOOKUP($B320,[10]月度汇总!$A:$AM,25,0)</f>
        <v>0</v>
      </c>
      <c r="N320" s="3">
        <f t="shared" si="53"/>
        <v>1</v>
      </c>
      <c r="O320" s="19"/>
      <c r="P320" s="3">
        <f>VLOOKUP($B320,[10]月度汇总!$A:$AM,35,0)</f>
        <v>0</v>
      </c>
      <c r="Q320" s="3">
        <f t="shared" si="54"/>
        <v>0</v>
      </c>
      <c r="R320" s="19">
        <v>2.5</v>
      </c>
      <c r="S320" s="3">
        <f>VLOOKUP($B320,[10]月度汇总!$A:$AM,38,0)</f>
        <v>0</v>
      </c>
      <c r="T320" s="3">
        <f t="shared" si="55"/>
        <v>2.5</v>
      </c>
    </row>
    <row r="321" ht="15.75" spans="1:20">
      <c r="A321" s="3">
        <f t="shared" si="61"/>
        <v>319</v>
      </c>
      <c r="B321" s="31" t="s">
        <v>590</v>
      </c>
      <c r="C321" s="19"/>
      <c r="D321" s="3">
        <f>VLOOKUP(B321,[10]月度汇总!$A:$AM,22,0)</f>
        <v>0</v>
      </c>
      <c r="E321" s="3">
        <f t="shared" si="50"/>
        <v>0</v>
      </c>
      <c r="F321" s="19"/>
      <c r="G321" s="3">
        <f>VLOOKUP($B321,[10]月度汇总!$A:$AM,23,0)</f>
        <v>0</v>
      </c>
      <c r="H321" s="3">
        <f t="shared" si="51"/>
        <v>0</v>
      </c>
      <c r="I321" s="19"/>
      <c r="J321" s="3">
        <f>VLOOKUP($B321,[10]月度汇总!$A:$AM,24,0)</f>
        <v>0</v>
      </c>
      <c r="K321" s="3">
        <f t="shared" si="52"/>
        <v>0</v>
      </c>
      <c r="L321" s="19">
        <v>7.5</v>
      </c>
      <c r="M321" s="3">
        <f>VLOOKUP($B321,[10]月度汇总!$A:$AM,25,0)</f>
        <v>0</v>
      </c>
      <c r="N321" s="3">
        <f t="shared" si="53"/>
        <v>7.5</v>
      </c>
      <c r="O321" s="19"/>
      <c r="P321" s="3">
        <f>VLOOKUP($B321,[10]月度汇总!$A:$AM,35,0)</f>
        <v>0</v>
      </c>
      <c r="Q321" s="3">
        <f t="shared" si="54"/>
        <v>0</v>
      </c>
      <c r="R321" s="19">
        <v>8</v>
      </c>
      <c r="S321" s="3">
        <f>VLOOKUP($B321,[10]月度汇总!$A:$AM,38,0)</f>
        <v>0</v>
      </c>
      <c r="T321" s="3">
        <f t="shared" si="55"/>
        <v>8</v>
      </c>
    </row>
    <row r="322" ht="15.75" spans="1:20">
      <c r="A322" s="3">
        <f t="shared" si="61"/>
        <v>320</v>
      </c>
      <c r="B322" s="31" t="s">
        <v>591</v>
      </c>
      <c r="C322" s="19"/>
      <c r="D322" s="3" t="str">
        <f>VLOOKUP(B322,[10]月度汇总!$A:$AM,22,0)</f>
        <v>38.75</v>
      </c>
      <c r="E322" s="3">
        <f t="shared" si="50"/>
        <v>-38.75</v>
      </c>
      <c r="F322" s="19"/>
      <c r="G322" s="3">
        <f>VLOOKUP($B322,[10]月度汇总!$A:$AM,23,0)</f>
        <v>0</v>
      </c>
      <c r="H322" s="3">
        <f t="shared" si="51"/>
        <v>0</v>
      </c>
      <c r="I322" s="19"/>
      <c r="J322" s="3">
        <f>VLOOKUP($B322,[10]月度汇总!$A:$AM,24,0)</f>
        <v>0</v>
      </c>
      <c r="K322" s="3">
        <f t="shared" si="52"/>
        <v>0</v>
      </c>
      <c r="L322" s="19"/>
      <c r="M322" s="3">
        <f>VLOOKUP($B322,[10]月度汇总!$A:$AM,25,0)</f>
        <v>0</v>
      </c>
      <c r="N322" s="3">
        <f t="shared" si="53"/>
        <v>0</v>
      </c>
      <c r="O322" s="19"/>
      <c r="P322" s="3">
        <f>VLOOKUP($B322,[10]月度汇总!$A:$AM,35,0)</f>
        <v>0</v>
      </c>
      <c r="Q322" s="3">
        <f t="shared" si="54"/>
        <v>0</v>
      </c>
      <c r="R322" s="19">
        <v>8</v>
      </c>
      <c r="S322" s="3">
        <f>VLOOKUP($B322,[10]月度汇总!$A:$AM,38,0)</f>
        <v>0</v>
      </c>
      <c r="T322" s="3">
        <f t="shared" si="55"/>
        <v>8</v>
      </c>
    </row>
    <row r="323" ht="15.75" spans="1:20">
      <c r="A323" s="3">
        <f t="shared" si="61"/>
        <v>321</v>
      </c>
      <c r="B323" s="31" t="s">
        <v>595</v>
      </c>
      <c r="C323" s="19"/>
      <c r="D323" s="3">
        <f>VLOOKUP(B323,[10]月度汇总!$A:$AM,22,0)</f>
        <v>0</v>
      </c>
      <c r="E323" s="3">
        <f t="shared" si="50"/>
        <v>0</v>
      </c>
      <c r="F323" s="19"/>
      <c r="G323" s="3">
        <f>VLOOKUP($B323,[10]月度汇总!$A:$AM,23,0)</f>
        <v>0</v>
      </c>
      <c r="H323" s="3">
        <f t="shared" si="51"/>
        <v>0</v>
      </c>
      <c r="I323" s="19"/>
      <c r="J323" s="3">
        <f>VLOOKUP($B323,[10]月度汇总!$A:$AM,24,0)</f>
        <v>0</v>
      </c>
      <c r="K323" s="3">
        <f t="shared" si="52"/>
        <v>0</v>
      </c>
      <c r="L323" s="19"/>
      <c r="M323" s="3">
        <f>VLOOKUP($B323,[10]月度汇总!$A:$AM,25,0)</f>
        <v>0</v>
      </c>
      <c r="N323" s="3">
        <f t="shared" si="53"/>
        <v>0</v>
      </c>
      <c r="O323" s="19"/>
      <c r="P323" s="3">
        <f>VLOOKUP($B323,[10]月度汇总!$A:$AM,35,0)</f>
        <v>0</v>
      </c>
      <c r="Q323" s="3">
        <f t="shared" si="54"/>
        <v>0</v>
      </c>
      <c r="R323" s="19"/>
      <c r="S323" s="3">
        <f>VLOOKUP($B323,[10]月度汇总!$A:$AM,38,0)</f>
        <v>0</v>
      </c>
      <c r="T323" s="3">
        <f t="shared" si="55"/>
        <v>0</v>
      </c>
    </row>
    <row r="324" ht="15.75" spans="1:20">
      <c r="A324" s="3">
        <f t="shared" ref="A324:A333" si="62">ROW()-2</f>
        <v>322</v>
      </c>
      <c r="B324" s="31" t="s">
        <v>596</v>
      </c>
      <c r="C324" s="19"/>
      <c r="D324" s="3" t="str">
        <f>VLOOKUP(B324,[10]月度汇总!$A:$AM,22,0)</f>
        <v>20.5</v>
      </c>
      <c r="E324" s="3">
        <f t="shared" ref="E324:E387" si="63">C324-D324</f>
        <v>-20.5</v>
      </c>
      <c r="F324" s="19"/>
      <c r="G324" s="3">
        <f>VLOOKUP($B324,[10]月度汇总!$A:$AM,23,0)</f>
        <v>0</v>
      </c>
      <c r="H324" s="3">
        <f t="shared" ref="H324:H387" si="64">F324-G324</f>
        <v>0</v>
      </c>
      <c r="I324" s="19"/>
      <c r="J324" s="3">
        <f>VLOOKUP($B324,[10]月度汇总!$A:$AM,24,0)</f>
        <v>0</v>
      </c>
      <c r="K324" s="3">
        <f t="shared" ref="K324:K387" si="65">I324-J324</f>
        <v>0</v>
      </c>
      <c r="L324" s="19"/>
      <c r="M324" s="3">
        <f>VLOOKUP($B324,[10]月度汇总!$A:$AM,25,0)</f>
        <v>0</v>
      </c>
      <c r="N324" s="3">
        <f t="shared" ref="N324:N387" si="66">L324-M324</f>
        <v>0</v>
      </c>
      <c r="O324" s="19"/>
      <c r="P324" s="3">
        <f>VLOOKUP($B324,[10]月度汇总!$A:$AM,35,0)</f>
        <v>0</v>
      </c>
      <c r="Q324" s="3">
        <f t="shared" ref="Q324:Q387" si="67">O324-P324</f>
        <v>0</v>
      </c>
      <c r="R324" s="19">
        <v>2</v>
      </c>
      <c r="S324" s="3">
        <f>VLOOKUP($B324,[10]月度汇总!$A:$AM,38,0)</f>
        <v>0</v>
      </c>
      <c r="T324" s="3">
        <f t="shared" ref="T324:T387" si="68">R324-S324</f>
        <v>2</v>
      </c>
    </row>
    <row r="325" ht="15.75" spans="1:20">
      <c r="A325" s="3">
        <f t="shared" si="62"/>
        <v>323</v>
      </c>
      <c r="B325" s="31" t="s">
        <v>598</v>
      </c>
      <c r="C325" s="19"/>
      <c r="D325" s="3">
        <f>VLOOKUP(B325,[10]月度汇总!$A:$AM,22,0)</f>
        <v>0</v>
      </c>
      <c r="E325" s="3">
        <f t="shared" si="63"/>
        <v>0</v>
      </c>
      <c r="F325" s="19"/>
      <c r="G325" s="3">
        <f>VLOOKUP($B325,[10]月度汇总!$A:$AM,23,0)</f>
        <v>0</v>
      </c>
      <c r="H325" s="3">
        <f t="shared" si="64"/>
        <v>0</v>
      </c>
      <c r="I325" s="19"/>
      <c r="J325" s="3">
        <f>VLOOKUP($B325,[10]月度汇总!$A:$AM,24,0)</f>
        <v>0</v>
      </c>
      <c r="K325" s="3">
        <f t="shared" si="65"/>
        <v>0</v>
      </c>
      <c r="L325" s="19"/>
      <c r="M325" s="3">
        <f>VLOOKUP($B325,[10]月度汇总!$A:$AM,25,0)</f>
        <v>0</v>
      </c>
      <c r="N325" s="3">
        <f t="shared" si="66"/>
        <v>0</v>
      </c>
      <c r="O325" s="19"/>
      <c r="P325" s="3">
        <f>VLOOKUP($B325,[10]月度汇总!$A:$AM,35,0)</f>
        <v>0</v>
      </c>
      <c r="Q325" s="3">
        <f t="shared" si="67"/>
        <v>0</v>
      </c>
      <c r="R325" s="19"/>
      <c r="S325" s="3">
        <f>VLOOKUP($B325,[10]月度汇总!$A:$AM,38,0)</f>
        <v>0</v>
      </c>
      <c r="T325" s="3">
        <f t="shared" si="68"/>
        <v>0</v>
      </c>
    </row>
    <row r="326" ht="15.75" spans="1:20">
      <c r="A326" s="3">
        <f t="shared" si="62"/>
        <v>324</v>
      </c>
      <c r="B326" s="31" t="s">
        <v>599</v>
      </c>
      <c r="C326" s="19"/>
      <c r="D326" s="3">
        <f>VLOOKUP(B326,[10]月度汇总!$A:$AM,22,0)</f>
        <v>0</v>
      </c>
      <c r="E326" s="3">
        <f t="shared" si="63"/>
        <v>0</v>
      </c>
      <c r="F326" s="19">
        <v>11</v>
      </c>
      <c r="G326" s="3">
        <f>VLOOKUP($B326,[10]月度汇总!$A:$AM,23,0)</f>
        <v>0</v>
      </c>
      <c r="H326" s="3">
        <f t="shared" si="64"/>
        <v>11</v>
      </c>
      <c r="I326" s="19"/>
      <c r="J326" s="3" t="str">
        <f>VLOOKUP($B326,[10]月度汇总!$A:$AM,24,0)</f>
        <v>11</v>
      </c>
      <c r="K326" s="3">
        <f t="shared" si="65"/>
        <v>-11</v>
      </c>
      <c r="L326" s="19">
        <v>0.5</v>
      </c>
      <c r="M326" s="3">
        <f>VLOOKUP($B326,[10]月度汇总!$A:$AM,25,0)</f>
        <v>0</v>
      </c>
      <c r="N326" s="3">
        <f t="shared" si="66"/>
        <v>0.5</v>
      </c>
      <c r="O326" s="19"/>
      <c r="P326" s="3">
        <f>VLOOKUP($B326,[10]月度汇总!$A:$AM,35,0)</f>
        <v>0</v>
      </c>
      <c r="Q326" s="3">
        <f t="shared" si="67"/>
        <v>0</v>
      </c>
      <c r="R326" s="19"/>
      <c r="S326" s="3">
        <f>VLOOKUP($B326,[10]月度汇总!$A:$AM,38,0)</f>
        <v>0</v>
      </c>
      <c r="T326" s="3">
        <f t="shared" si="68"/>
        <v>0</v>
      </c>
    </row>
    <row r="327" ht="15.75" spans="1:20">
      <c r="A327" s="3">
        <f t="shared" si="62"/>
        <v>325</v>
      </c>
      <c r="B327" s="31" t="s">
        <v>600</v>
      </c>
      <c r="C327" s="19">
        <v>1</v>
      </c>
      <c r="D327" s="3">
        <f>VLOOKUP(B327,[10]月度汇总!$A:$AM,22,0)</f>
        <v>0</v>
      </c>
      <c r="E327" s="3">
        <f t="shared" si="63"/>
        <v>1</v>
      </c>
      <c r="F327" s="19"/>
      <c r="G327" s="3" t="str">
        <f>VLOOKUP($B327,[10]月度汇总!$A:$AM,23,0)</f>
        <v>1</v>
      </c>
      <c r="H327" s="3">
        <f t="shared" si="64"/>
        <v>-1</v>
      </c>
      <c r="I327" s="24">
        <v>2.5</v>
      </c>
      <c r="J327" s="3">
        <f>VLOOKUP($B327,[10]月度汇总!$A:$AM,24,0)</f>
        <v>0</v>
      </c>
      <c r="K327" s="3">
        <f t="shared" si="65"/>
        <v>2.5</v>
      </c>
      <c r="L327" s="19"/>
      <c r="M327" s="3" t="str">
        <f>VLOOKUP($B327,[10]月度汇总!$A:$AM,25,0)</f>
        <v>2.5</v>
      </c>
      <c r="N327" s="3">
        <f t="shared" si="66"/>
        <v>-2.5</v>
      </c>
      <c r="O327" s="19"/>
      <c r="P327" s="3">
        <f>VLOOKUP($B327,[10]月度汇总!$A:$AM,35,0)</f>
        <v>0</v>
      </c>
      <c r="Q327" s="3">
        <f t="shared" si="67"/>
        <v>0</v>
      </c>
      <c r="R327" s="19"/>
      <c r="S327" s="3">
        <f>VLOOKUP($B327,[10]月度汇总!$A:$AM,38,0)</f>
        <v>0</v>
      </c>
      <c r="T327" s="3">
        <f t="shared" si="68"/>
        <v>0</v>
      </c>
    </row>
    <row r="328" ht="15.75" spans="1:20">
      <c r="A328" s="3">
        <f t="shared" si="62"/>
        <v>326</v>
      </c>
      <c r="B328" s="31" t="s">
        <v>602</v>
      </c>
      <c r="C328" s="19"/>
      <c r="D328" s="3">
        <f>VLOOKUP(B328,[10]月度汇总!$A:$AM,22,0)</f>
        <v>0</v>
      </c>
      <c r="E328" s="3">
        <f t="shared" si="63"/>
        <v>0</v>
      </c>
      <c r="F328" s="19"/>
      <c r="G328" s="3">
        <f>VLOOKUP($B328,[10]月度汇总!$A:$AM,23,0)</f>
        <v>0</v>
      </c>
      <c r="H328" s="3">
        <f t="shared" si="64"/>
        <v>0</v>
      </c>
      <c r="I328" s="19"/>
      <c r="J328" s="3">
        <f>VLOOKUP($B328,[10]月度汇总!$A:$AM,24,0)</f>
        <v>0</v>
      </c>
      <c r="K328" s="3">
        <f t="shared" si="65"/>
        <v>0</v>
      </c>
      <c r="L328" s="19"/>
      <c r="M328" s="3">
        <f>VLOOKUP($B328,[10]月度汇总!$A:$AM,25,0)</f>
        <v>0</v>
      </c>
      <c r="N328" s="3">
        <f t="shared" si="66"/>
        <v>0</v>
      </c>
      <c r="O328" s="19"/>
      <c r="P328" s="3">
        <f>VLOOKUP($B328,[10]月度汇总!$A:$AM,35,0)</f>
        <v>0</v>
      </c>
      <c r="Q328" s="3">
        <f t="shared" si="67"/>
        <v>0</v>
      </c>
      <c r="R328" s="19"/>
      <c r="S328" s="3">
        <f>VLOOKUP($B328,[10]月度汇总!$A:$AM,38,0)</f>
        <v>0</v>
      </c>
      <c r="T328" s="3">
        <f t="shared" si="68"/>
        <v>0</v>
      </c>
    </row>
    <row r="329" ht="15.75" spans="1:20">
      <c r="A329" s="3">
        <f t="shared" si="62"/>
        <v>327</v>
      </c>
      <c r="B329" s="31" t="s">
        <v>603</v>
      </c>
      <c r="C329" s="19"/>
      <c r="D329" s="3">
        <f>VLOOKUP(B329,[10]月度汇总!$A:$AM,22,0)</f>
        <v>0</v>
      </c>
      <c r="E329" s="3">
        <f t="shared" si="63"/>
        <v>0</v>
      </c>
      <c r="F329" s="19"/>
      <c r="G329" s="3">
        <f>VLOOKUP($B329,[10]月度汇总!$A:$AM,23,0)</f>
        <v>0</v>
      </c>
      <c r="H329" s="3">
        <f t="shared" si="64"/>
        <v>0</v>
      </c>
      <c r="I329" s="19"/>
      <c r="J329" s="3">
        <f>VLOOKUP($B329,[10]月度汇总!$A:$AM,24,0)</f>
        <v>0</v>
      </c>
      <c r="K329" s="3">
        <f t="shared" si="65"/>
        <v>0</v>
      </c>
      <c r="L329" s="19"/>
      <c r="M329" s="3">
        <f>VLOOKUP($B329,[10]月度汇总!$A:$AM,25,0)</f>
        <v>0</v>
      </c>
      <c r="N329" s="3">
        <f t="shared" si="66"/>
        <v>0</v>
      </c>
      <c r="O329" s="19"/>
      <c r="P329" s="3">
        <f>VLOOKUP($B329,[10]月度汇总!$A:$AM,35,0)</f>
        <v>0</v>
      </c>
      <c r="Q329" s="3">
        <f t="shared" si="67"/>
        <v>0</v>
      </c>
      <c r="R329" s="19"/>
      <c r="S329" s="3">
        <f>VLOOKUP($B329,[10]月度汇总!$A:$AM,38,0)</f>
        <v>0</v>
      </c>
      <c r="T329" s="3">
        <f t="shared" si="68"/>
        <v>0</v>
      </c>
    </row>
    <row r="330" ht="15.75" spans="1:20">
      <c r="A330" s="3">
        <f t="shared" si="62"/>
        <v>328</v>
      </c>
      <c r="B330" s="31" t="s">
        <v>604</v>
      </c>
      <c r="C330" s="19"/>
      <c r="D330" s="3">
        <f>VLOOKUP(B330,[10]月度汇总!$A:$AM,22,0)</f>
        <v>0</v>
      </c>
      <c r="E330" s="3">
        <f t="shared" si="63"/>
        <v>0</v>
      </c>
      <c r="F330" s="19"/>
      <c r="G330" s="3">
        <f>VLOOKUP($B330,[10]月度汇总!$A:$AM,23,0)</f>
        <v>0</v>
      </c>
      <c r="H330" s="3">
        <f t="shared" si="64"/>
        <v>0</v>
      </c>
      <c r="I330" s="19"/>
      <c r="J330" s="3">
        <f>VLOOKUP($B330,[10]月度汇总!$A:$AM,24,0)</f>
        <v>0</v>
      </c>
      <c r="K330" s="3">
        <f t="shared" si="65"/>
        <v>0</v>
      </c>
      <c r="L330" s="19"/>
      <c r="M330" s="3">
        <f>VLOOKUP($B330,[10]月度汇总!$A:$AM,25,0)</f>
        <v>0</v>
      </c>
      <c r="N330" s="3">
        <f t="shared" si="66"/>
        <v>0</v>
      </c>
      <c r="O330" s="19"/>
      <c r="P330" s="3">
        <f>VLOOKUP($B330,[10]月度汇总!$A:$AM,35,0)</f>
        <v>0</v>
      </c>
      <c r="Q330" s="3">
        <f t="shared" si="67"/>
        <v>0</v>
      </c>
      <c r="R330" s="19"/>
      <c r="S330" s="3">
        <f>VLOOKUP($B330,[10]月度汇总!$A:$AM,38,0)</f>
        <v>0</v>
      </c>
      <c r="T330" s="3">
        <f t="shared" si="68"/>
        <v>0</v>
      </c>
    </row>
    <row r="331" ht="15.75" spans="1:20">
      <c r="A331" s="3">
        <f t="shared" si="62"/>
        <v>329</v>
      </c>
      <c r="B331" s="31" t="s">
        <v>605</v>
      </c>
      <c r="C331" s="19"/>
      <c r="D331" s="3">
        <f>VLOOKUP(B331,[10]月度汇总!$A:$AM,22,0)</f>
        <v>0</v>
      </c>
      <c r="E331" s="3">
        <f t="shared" si="63"/>
        <v>0</v>
      </c>
      <c r="F331" s="19"/>
      <c r="G331" s="3">
        <f>VLOOKUP($B331,[10]月度汇总!$A:$AM,23,0)</f>
        <v>0</v>
      </c>
      <c r="H331" s="3">
        <f t="shared" si="64"/>
        <v>0</v>
      </c>
      <c r="I331" s="19"/>
      <c r="J331" s="3">
        <f>VLOOKUP($B331,[10]月度汇总!$A:$AM,24,0)</f>
        <v>0</v>
      </c>
      <c r="K331" s="3">
        <f t="shared" si="65"/>
        <v>0</v>
      </c>
      <c r="L331" s="19">
        <v>4</v>
      </c>
      <c r="M331" s="3">
        <f>VLOOKUP($B331,[10]月度汇总!$A:$AM,25,0)</f>
        <v>0</v>
      </c>
      <c r="N331" s="3">
        <f t="shared" si="66"/>
        <v>4</v>
      </c>
      <c r="O331" s="19">
        <v>27</v>
      </c>
      <c r="P331" s="3">
        <f>VLOOKUP($B331,[10]月度汇总!$A:$AM,35,0)</f>
        <v>0</v>
      </c>
      <c r="Q331" s="3">
        <f t="shared" si="67"/>
        <v>27</v>
      </c>
      <c r="R331" s="19"/>
      <c r="S331" s="3">
        <f>VLOOKUP($B331,[10]月度汇总!$A:$AM,38,0)</f>
        <v>0</v>
      </c>
      <c r="T331" s="3">
        <f t="shared" si="68"/>
        <v>0</v>
      </c>
    </row>
    <row r="332" ht="15.75" spans="1:20">
      <c r="A332" s="3">
        <f t="shared" si="62"/>
        <v>330</v>
      </c>
      <c r="B332" s="31" t="s">
        <v>606</v>
      </c>
      <c r="C332" s="19"/>
      <c r="D332" s="3" t="str">
        <f>VLOOKUP(B332,[10]月度汇总!$A:$AM,22,0)</f>
        <v>28.34</v>
      </c>
      <c r="E332" s="3">
        <f t="shared" si="63"/>
        <v>-28.34</v>
      </c>
      <c r="F332" s="19"/>
      <c r="G332" s="3">
        <f>VLOOKUP($B332,[10]月度汇总!$A:$AM,23,0)</f>
        <v>0</v>
      </c>
      <c r="H332" s="3">
        <f t="shared" si="64"/>
        <v>0</v>
      </c>
      <c r="I332" s="19"/>
      <c r="J332" s="3">
        <f>VLOOKUP($B332,[10]月度汇总!$A:$AM,24,0)</f>
        <v>0</v>
      </c>
      <c r="K332" s="3">
        <f t="shared" si="65"/>
        <v>0</v>
      </c>
      <c r="L332" s="19"/>
      <c r="M332" s="3">
        <f>VLOOKUP($B332,[10]月度汇总!$A:$AM,25,0)</f>
        <v>0</v>
      </c>
      <c r="N332" s="3">
        <f t="shared" si="66"/>
        <v>0</v>
      </c>
      <c r="O332" s="19"/>
      <c r="P332" s="3">
        <f>VLOOKUP($B332,[10]月度汇总!$A:$AM,35,0)</f>
        <v>0</v>
      </c>
      <c r="Q332" s="3">
        <f t="shared" si="67"/>
        <v>0</v>
      </c>
      <c r="R332" s="19"/>
      <c r="S332" s="3">
        <f>VLOOKUP($B332,[10]月度汇总!$A:$AM,38,0)</f>
        <v>0</v>
      </c>
      <c r="T332" s="3">
        <f t="shared" si="68"/>
        <v>0</v>
      </c>
    </row>
    <row r="333" ht="15.75" spans="1:20">
      <c r="A333" s="3">
        <f t="shared" si="62"/>
        <v>331</v>
      </c>
      <c r="B333" s="31" t="s">
        <v>607</v>
      </c>
      <c r="C333" s="19"/>
      <c r="D333" s="3">
        <f>VLOOKUP(B333,[10]月度汇总!$A:$AM,22,0)</f>
        <v>0</v>
      </c>
      <c r="E333" s="3">
        <f t="shared" si="63"/>
        <v>0</v>
      </c>
      <c r="F333" s="19"/>
      <c r="G333" s="3">
        <f>VLOOKUP($B333,[10]月度汇总!$A:$AM,23,0)</f>
        <v>0</v>
      </c>
      <c r="H333" s="3">
        <f t="shared" si="64"/>
        <v>0</v>
      </c>
      <c r="I333" s="19"/>
      <c r="J333" s="3">
        <f>VLOOKUP($B333,[10]月度汇总!$A:$AM,24,0)</f>
        <v>0</v>
      </c>
      <c r="K333" s="3">
        <f t="shared" si="65"/>
        <v>0</v>
      </c>
      <c r="L333" s="19"/>
      <c r="M333" s="3">
        <f>VLOOKUP($B333,[10]月度汇总!$A:$AM,25,0)</f>
        <v>0</v>
      </c>
      <c r="N333" s="3">
        <f t="shared" si="66"/>
        <v>0</v>
      </c>
      <c r="O333" s="19"/>
      <c r="P333" s="3">
        <f>VLOOKUP($B333,[10]月度汇总!$A:$AM,35,0)</f>
        <v>0</v>
      </c>
      <c r="Q333" s="3">
        <f t="shared" si="67"/>
        <v>0</v>
      </c>
      <c r="R333" s="19"/>
      <c r="S333" s="3">
        <f>VLOOKUP($B333,[10]月度汇总!$A:$AM,38,0)</f>
        <v>0</v>
      </c>
      <c r="T333" s="3">
        <f t="shared" si="68"/>
        <v>0</v>
      </c>
    </row>
    <row r="334" ht="15.75" spans="1:20">
      <c r="A334" s="3">
        <f t="shared" ref="A334:A343" si="69">ROW()-2</f>
        <v>332</v>
      </c>
      <c r="B334" s="31" t="s">
        <v>608</v>
      </c>
      <c r="C334" s="19"/>
      <c r="D334" s="3">
        <f>VLOOKUP(B334,[10]月度汇总!$A:$AM,22,0)</f>
        <v>0</v>
      </c>
      <c r="E334" s="3">
        <f t="shared" si="63"/>
        <v>0</v>
      </c>
      <c r="F334" s="19"/>
      <c r="G334" s="3">
        <f>VLOOKUP($B334,[10]月度汇总!$A:$AM,23,0)</f>
        <v>0</v>
      </c>
      <c r="H334" s="3">
        <f t="shared" si="64"/>
        <v>0</v>
      </c>
      <c r="I334" s="19"/>
      <c r="J334" s="3">
        <f>VLOOKUP($B334,[10]月度汇总!$A:$AM,24,0)</f>
        <v>0</v>
      </c>
      <c r="K334" s="3">
        <f t="shared" si="65"/>
        <v>0</v>
      </c>
      <c r="L334" s="19"/>
      <c r="M334" s="3">
        <f>VLOOKUP($B334,[10]月度汇总!$A:$AM,25,0)</f>
        <v>0</v>
      </c>
      <c r="N334" s="3">
        <f t="shared" si="66"/>
        <v>0</v>
      </c>
      <c r="O334" s="19">
        <v>16</v>
      </c>
      <c r="P334" s="3">
        <f>VLOOKUP($B334,[10]月度汇总!$A:$AM,35,0)</f>
        <v>0</v>
      </c>
      <c r="Q334" s="3">
        <f t="shared" si="67"/>
        <v>16</v>
      </c>
      <c r="R334" s="19"/>
      <c r="S334" s="3">
        <f>VLOOKUP($B334,[10]月度汇总!$A:$AM,38,0)</f>
        <v>0</v>
      </c>
      <c r="T334" s="3">
        <f t="shared" si="68"/>
        <v>0</v>
      </c>
    </row>
    <row r="335" ht="15.75" spans="1:20">
      <c r="A335" s="3">
        <f t="shared" si="69"/>
        <v>333</v>
      </c>
      <c r="B335" s="31" t="s">
        <v>609</v>
      </c>
      <c r="C335" s="19"/>
      <c r="D335" s="3">
        <f>VLOOKUP(B335,[10]月度汇总!$A:$AM,22,0)</f>
        <v>0</v>
      </c>
      <c r="E335" s="3">
        <f t="shared" si="63"/>
        <v>0</v>
      </c>
      <c r="F335" s="19"/>
      <c r="G335" s="3">
        <f>VLOOKUP($B335,[10]月度汇总!$A:$AM,23,0)</f>
        <v>0</v>
      </c>
      <c r="H335" s="3">
        <f t="shared" si="64"/>
        <v>0</v>
      </c>
      <c r="I335" s="19"/>
      <c r="J335" s="3">
        <f>VLOOKUP($B335,[10]月度汇总!$A:$AM,24,0)</f>
        <v>0</v>
      </c>
      <c r="K335" s="3">
        <f t="shared" si="65"/>
        <v>0</v>
      </c>
      <c r="L335" s="19"/>
      <c r="M335" s="3">
        <f>VLOOKUP($B335,[10]月度汇总!$A:$AM,25,0)</f>
        <v>0</v>
      </c>
      <c r="N335" s="3">
        <f t="shared" si="66"/>
        <v>0</v>
      </c>
      <c r="O335" s="19"/>
      <c r="P335" s="3">
        <f>VLOOKUP($B335,[10]月度汇总!$A:$AM,35,0)</f>
        <v>0</v>
      </c>
      <c r="Q335" s="3">
        <f t="shared" si="67"/>
        <v>0</v>
      </c>
      <c r="R335" s="19"/>
      <c r="S335" s="3">
        <f>VLOOKUP($B335,[10]月度汇总!$A:$AM,38,0)</f>
        <v>0</v>
      </c>
      <c r="T335" s="3">
        <f t="shared" si="68"/>
        <v>0</v>
      </c>
    </row>
    <row r="336" ht="15.75" spans="1:20">
      <c r="A336" s="3">
        <f t="shared" si="69"/>
        <v>334</v>
      </c>
      <c r="B336" s="31" t="s">
        <v>610</v>
      </c>
      <c r="C336" s="19"/>
      <c r="D336" s="3">
        <f>VLOOKUP(B336,[10]月度汇总!$A:$AM,22,0)</f>
        <v>0</v>
      </c>
      <c r="E336" s="3">
        <f t="shared" si="63"/>
        <v>0</v>
      </c>
      <c r="F336" s="19"/>
      <c r="G336" s="3">
        <f>VLOOKUP($B336,[10]月度汇总!$A:$AM,23,0)</f>
        <v>0</v>
      </c>
      <c r="H336" s="3">
        <f t="shared" si="64"/>
        <v>0</v>
      </c>
      <c r="I336" s="19"/>
      <c r="J336" s="3">
        <f>VLOOKUP($B336,[10]月度汇总!$A:$AM,24,0)</f>
        <v>0</v>
      </c>
      <c r="K336" s="3">
        <f t="shared" si="65"/>
        <v>0</v>
      </c>
      <c r="L336" s="19"/>
      <c r="M336" s="3">
        <f>VLOOKUP($B336,[10]月度汇总!$A:$AM,25,0)</f>
        <v>0</v>
      </c>
      <c r="N336" s="3">
        <f t="shared" si="66"/>
        <v>0</v>
      </c>
      <c r="O336" s="19"/>
      <c r="P336" s="3">
        <f>VLOOKUP($B336,[10]月度汇总!$A:$AM,35,0)</f>
        <v>0</v>
      </c>
      <c r="Q336" s="3">
        <f t="shared" si="67"/>
        <v>0</v>
      </c>
      <c r="R336" s="19"/>
      <c r="S336" s="3">
        <f>VLOOKUP($B336,[10]月度汇总!$A:$AM,38,0)</f>
        <v>0</v>
      </c>
      <c r="T336" s="3">
        <f t="shared" si="68"/>
        <v>0</v>
      </c>
    </row>
    <row r="337" ht="15.75" spans="1:20">
      <c r="A337" s="3">
        <f t="shared" si="69"/>
        <v>335</v>
      </c>
      <c r="B337" s="31" t="s">
        <v>611</v>
      </c>
      <c r="C337" s="19"/>
      <c r="D337" s="3">
        <f>VLOOKUP(B337,[10]月度汇总!$A:$AM,22,0)</f>
        <v>0</v>
      </c>
      <c r="E337" s="3">
        <f t="shared" si="63"/>
        <v>0</v>
      </c>
      <c r="F337" s="19"/>
      <c r="G337" s="3">
        <f>VLOOKUP($B337,[10]月度汇总!$A:$AM,23,0)</f>
        <v>0</v>
      </c>
      <c r="H337" s="3">
        <f t="shared" si="64"/>
        <v>0</v>
      </c>
      <c r="I337" s="19"/>
      <c r="J337" s="3">
        <f>VLOOKUP($B337,[10]月度汇总!$A:$AM,24,0)</f>
        <v>0</v>
      </c>
      <c r="K337" s="3">
        <f t="shared" si="65"/>
        <v>0</v>
      </c>
      <c r="L337" s="19"/>
      <c r="M337" s="3">
        <f>VLOOKUP($B337,[10]月度汇总!$A:$AM,25,0)</f>
        <v>0</v>
      </c>
      <c r="N337" s="3">
        <f t="shared" si="66"/>
        <v>0</v>
      </c>
      <c r="O337" s="19"/>
      <c r="P337" s="3">
        <f>VLOOKUP($B337,[10]月度汇总!$A:$AM,35,0)</f>
        <v>0</v>
      </c>
      <c r="Q337" s="3">
        <f t="shared" si="67"/>
        <v>0</v>
      </c>
      <c r="R337" s="19">
        <v>8</v>
      </c>
      <c r="S337" s="3">
        <f>VLOOKUP($B337,[10]月度汇总!$A:$AM,38,0)</f>
        <v>0</v>
      </c>
      <c r="T337" s="3">
        <f t="shared" si="68"/>
        <v>8</v>
      </c>
    </row>
    <row r="338" ht="15.75" spans="1:20">
      <c r="A338" s="3">
        <f t="shared" si="69"/>
        <v>336</v>
      </c>
      <c r="B338" s="31" t="s">
        <v>612</v>
      </c>
      <c r="C338" s="19"/>
      <c r="D338" s="3" t="str">
        <f>VLOOKUP(B338,[10]月度汇总!$A:$AM,22,0)</f>
        <v>28.17</v>
      </c>
      <c r="E338" s="3">
        <f t="shared" si="63"/>
        <v>-28.17</v>
      </c>
      <c r="F338" s="19"/>
      <c r="G338" s="3">
        <f>VLOOKUP($B338,[10]月度汇总!$A:$AM,23,0)</f>
        <v>0</v>
      </c>
      <c r="H338" s="3">
        <f t="shared" si="64"/>
        <v>0</v>
      </c>
      <c r="I338" s="19"/>
      <c r="J338" s="3">
        <f>VLOOKUP($B338,[10]月度汇总!$A:$AM,24,0)</f>
        <v>0</v>
      </c>
      <c r="K338" s="3">
        <f t="shared" si="65"/>
        <v>0</v>
      </c>
      <c r="L338" s="19"/>
      <c r="M338" s="3">
        <f>VLOOKUP($B338,[10]月度汇总!$A:$AM,25,0)</f>
        <v>0</v>
      </c>
      <c r="N338" s="3">
        <f t="shared" si="66"/>
        <v>0</v>
      </c>
      <c r="O338" s="19"/>
      <c r="P338" s="3">
        <f>VLOOKUP($B338,[10]月度汇总!$A:$AM,35,0)</f>
        <v>0</v>
      </c>
      <c r="Q338" s="3">
        <f t="shared" si="67"/>
        <v>0</v>
      </c>
      <c r="R338" s="19"/>
      <c r="S338" s="3">
        <f>VLOOKUP($B338,[10]月度汇总!$A:$AM,38,0)</f>
        <v>0</v>
      </c>
      <c r="T338" s="3">
        <f t="shared" si="68"/>
        <v>0</v>
      </c>
    </row>
    <row r="339" ht="15.75" spans="1:20">
      <c r="A339" s="3">
        <f t="shared" si="69"/>
        <v>337</v>
      </c>
      <c r="B339" s="31" t="s">
        <v>613</v>
      </c>
      <c r="C339" s="19"/>
      <c r="D339" s="3" t="str">
        <f>VLOOKUP(B339,[10]月度汇总!$A:$AM,22,0)</f>
        <v>27.83</v>
      </c>
      <c r="E339" s="3">
        <f t="shared" si="63"/>
        <v>-27.83</v>
      </c>
      <c r="F339" s="19"/>
      <c r="G339" s="3">
        <f>VLOOKUP($B339,[10]月度汇总!$A:$AM,23,0)</f>
        <v>0</v>
      </c>
      <c r="H339" s="3">
        <f t="shared" si="64"/>
        <v>0</v>
      </c>
      <c r="I339" s="19"/>
      <c r="J339" s="3">
        <f>VLOOKUP($B339,[10]月度汇总!$A:$AM,24,0)</f>
        <v>0</v>
      </c>
      <c r="K339" s="3">
        <f t="shared" si="65"/>
        <v>0</v>
      </c>
      <c r="L339" s="19"/>
      <c r="M339" s="3">
        <f>VLOOKUP($B339,[10]月度汇总!$A:$AM,25,0)</f>
        <v>0</v>
      </c>
      <c r="N339" s="3">
        <f t="shared" si="66"/>
        <v>0</v>
      </c>
      <c r="O339" s="19"/>
      <c r="P339" s="3">
        <f>VLOOKUP($B339,[10]月度汇总!$A:$AM,35,0)</f>
        <v>0</v>
      </c>
      <c r="Q339" s="3">
        <f t="shared" si="67"/>
        <v>0</v>
      </c>
      <c r="R339" s="19"/>
      <c r="S339" s="3">
        <f>VLOOKUP($B339,[10]月度汇总!$A:$AM,38,0)</f>
        <v>0</v>
      </c>
      <c r="T339" s="3">
        <f t="shared" si="68"/>
        <v>0</v>
      </c>
    </row>
    <row r="340" ht="15.75" spans="1:20">
      <c r="A340" s="3">
        <f t="shared" si="69"/>
        <v>338</v>
      </c>
      <c r="B340" s="31" t="s">
        <v>614</v>
      </c>
      <c r="C340" s="19"/>
      <c r="D340" s="3">
        <f>VLOOKUP(B340,[10]月度汇总!$A:$AM,22,0)</f>
        <v>0</v>
      </c>
      <c r="E340" s="3">
        <f t="shared" si="63"/>
        <v>0</v>
      </c>
      <c r="F340" s="19"/>
      <c r="G340" s="3">
        <f>VLOOKUP($B340,[10]月度汇总!$A:$AM,23,0)</f>
        <v>0</v>
      </c>
      <c r="H340" s="3">
        <f t="shared" si="64"/>
        <v>0</v>
      </c>
      <c r="I340" s="19"/>
      <c r="J340" s="3">
        <f>VLOOKUP($B340,[10]月度汇总!$A:$AM,24,0)</f>
        <v>0</v>
      </c>
      <c r="K340" s="3">
        <f t="shared" si="65"/>
        <v>0</v>
      </c>
      <c r="L340" s="19"/>
      <c r="M340" s="3">
        <f>VLOOKUP($B340,[10]月度汇总!$A:$AM,25,0)</f>
        <v>0</v>
      </c>
      <c r="N340" s="3">
        <f t="shared" si="66"/>
        <v>0</v>
      </c>
      <c r="O340" s="19"/>
      <c r="P340" s="3">
        <f>VLOOKUP($B340,[10]月度汇总!$A:$AM,35,0)</f>
        <v>0</v>
      </c>
      <c r="Q340" s="3">
        <f t="shared" si="67"/>
        <v>0</v>
      </c>
      <c r="R340" s="19"/>
      <c r="S340" s="3">
        <f>VLOOKUP($B340,[10]月度汇总!$A:$AM,38,0)</f>
        <v>0</v>
      </c>
      <c r="T340" s="3">
        <f t="shared" si="68"/>
        <v>0</v>
      </c>
    </row>
    <row r="341" ht="15.75" spans="1:20">
      <c r="A341" s="3">
        <f t="shared" si="69"/>
        <v>339</v>
      </c>
      <c r="B341" s="31" t="s">
        <v>615</v>
      </c>
      <c r="C341" s="19"/>
      <c r="D341" s="3" t="str">
        <f>VLOOKUP(B341,[10]月度汇总!$A:$AM,22,0)</f>
        <v>43.83</v>
      </c>
      <c r="E341" s="3">
        <f t="shared" si="63"/>
        <v>-43.83</v>
      </c>
      <c r="F341" s="19"/>
      <c r="G341" s="3">
        <f>VLOOKUP($B341,[10]月度汇总!$A:$AM,23,0)</f>
        <v>0</v>
      </c>
      <c r="H341" s="3">
        <f t="shared" si="64"/>
        <v>0</v>
      </c>
      <c r="I341" s="19"/>
      <c r="J341" s="3">
        <f>VLOOKUP($B341,[10]月度汇总!$A:$AM,24,0)</f>
        <v>0</v>
      </c>
      <c r="K341" s="3">
        <f t="shared" si="65"/>
        <v>0</v>
      </c>
      <c r="L341" s="19"/>
      <c r="M341" s="3">
        <f>VLOOKUP($B341,[10]月度汇总!$A:$AM,25,0)</f>
        <v>0</v>
      </c>
      <c r="N341" s="3">
        <f t="shared" si="66"/>
        <v>0</v>
      </c>
      <c r="O341" s="19"/>
      <c r="P341" s="3">
        <f>VLOOKUP($B341,[10]月度汇总!$A:$AM,35,0)</f>
        <v>0</v>
      </c>
      <c r="Q341" s="3">
        <f t="shared" si="67"/>
        <v>0</v>
      </c>
      <c r="R341" s="19"/>
      <c r="S341" s="3">
        <f>VLOOKUP($B341,[10]月度汇总!$A:$AM,38,0)</f>
        <v>0</v>
      </c>
      <c r="T341" s="3">
        <f t="shared" si="68"/>
        <v>0</v>
      </c>
    </row>
    <row r="342" ht="15.75" spans="1:20">
      <c r="A342" s="3">
        <f t="shared" si="69"/>
        <v>340</v>
      </c>
      <c r="B342" s="31" t="s">
        <v>616</v>
      </c>
      <c r="C342" s="19">
        <v>1</v>
      </c>
      <c r="D342" s="3">
        <f>VLOOKUP(B342,[10]月度汇总!$A:$AM,22,0)</f>
        <v>0</v>
      </c>
      <c r="E342" s="3">
        <f t="shared" si="63"/>
        <v>1</v>
      </c>
      <c r="F342" s="19"/>
      <c r="G342" s="3" t="str">
        <f>VLOOKUP($B342,[10]月度汇总!$A:$AM,23,0)</f>
        <v>1</v>
      </c>
      <c r="H342" s="3">
        <f t="shared" si="64"/>
        <v>-1</v>
      </c>
      <c r="I342" s="19"/>
      <c r="J342" s="3">
        <f>VLOOKUP($B342,[10]月度汇总!$A:$AM,24,0)</f>
        <v>0</v>
      </c>
      <c r="K342" s="3">
        <f t="shared" si="65"/>
        <v>0</v>
      </c>
      <c r="L342" s="19"/>
      <c r="M342" s="3">
        <f>VLOOKUP($B342,[10]月度汇总!$A:$AM,25,0)</f>
        <v>0</v>
      </c>
      <c r="N342" s="3">
        <f t="shared" si="66"/>
        <v>0</v>
      </c>
      <c r="O342" s="19"/>
      <c r="P342" s="3">
        <f>VLOOKUP($B342,[10]月度汇总!$A:$AM,35,0)</f>
        <v>0</v>
      </c>
      <c r="Q342" s="3">
        <f t="shared" si="67"/>
        <v>0</v>
      </c>
      <c r="R342" s="19"/>
      <c r="S342" s="3">
        <f>VLOOKUP($B342,[10]月度汇总!$A:$AM,38,0)</f>
        <v>0</v>
      </c>
      <c r="T342" s="3">
        <f t="shared" si="68"/>
        <v>0</v>
      </c>
    </row>
    <row r="343" ht="15.75" spans="1:20">
      <c r="A343" s="3">
        <f t="shared" si="69"/>
        <v>341</v>
      </c>
      <c r="B343" s="31" t="s">
        <v>617</v>
      </c>
      <c r="C343" s="19"/>
      <c r="D343" s="3">
        <f>VLOOKUP(B343,[10]月度汇总!$A:$AM,22,0)</f>
        <v>0</v>
      </c>
      <c r="E343" s="3">
        <f t="shared" si="63"/>
        <v>0</v>
      </c>
      <c r="F343" s="19"/>
      <c r="G343" s="3">
        <f>VLOOKUP($B343,[10]月度汇总!$A:$AM,23,0)</f>
        <v>0</v>
      </c>
      <c r="H343" s="3">
        <f t="shared" si="64"/>
        <v>0</v>
      </c>
      <c r="I343" s="19"/>
      <c r="J343" s="3">
        <f>VLOOKUP($B343,[10]月度汇总!$A:$AM,24,0)</f>
        <v>0</v>
      </c>
      <c r="K343" s="3">
        <f t="shared" si="65"/>
        <v>0</v>
      </c>
      <c r="L343" s="19"/>
      <c r="M343" s="3">
        <f>VLOOKUP($B343,[10]月度汇总!$A:$AM,25,0)</f>
        <v>0</v>
      </c>
      <c r="N343" s="3">
        <f t="shared" si="66"/>
        <v>0</v>
      </c>
      <c r="O343" s="19"/>
      <c r="P343" s="3">
        <f>VLOOKUP($B343,[10]月度汇总!$A:$AM,35,0)</f>
        <v>0</v>
      </c>
      <c r="Q343" s="3">
        <f t="shared" si="67"/>
        <v>0</v>
      </c>
      <c r="R343" s="19"/>
      <c r="S343" s="3">
        <f>VLOOKUP($B343,[10]月度汇总!$A:$AM,38,0)</f>
        <v>0</v>
      </c>
      <c r="T343" s="3">
        <f t="shared" si="68"/>
        <v>0</v>
      </c>
    </row>
    <row r="344" ht="15.75" spans="1:20">
      <c r="A344" s="3">
        <f t="shared" ref="A344:A353" si="70">ROW()-2</f>
        <v>342</v>
      </c>
      <c r="B344" s="31" t="s">
        <v>618</v>
      </c>
      <c r="C344" s="19"/>
      <c r="D344" s="3">
        <f>VLOOKUP(B344,[10]月度汇总!$A:$AM,22,0)</f>
        <v>0</v>
      </c>
      <c r="E344" s="3">
        <f t="shared" si="63"/>
        <v>0</v>
      </c>
      <c r="F344" s="19"/>
      <c r="G344" s="3">
        <f>VLOOKUP($B344,[10]月度汇总!$A:$AM,23,0)</f>
        <v>0</v>
      </c>
      <c r="H344" s="3">
        <f t="shared" si="64"/>
        <v>0</v>
      </c>
      <c r="I344" s="19"/>
      <c r="J344" s="3">
        <f>VLOOKUP($B344,[10]月度汇总!$A:$AM,24,0)</f>
        <v>0</v>
      </c>
      <c r="K344" s="3">
        <f t="shared" si="65"/>
        <v>0</v>
      </c>
      <c r="L344" s="19"/>
      <c r="M344" s="3">
        <f>VLOOKUP($B344,[10]月度汇总!$A:$AM,25,0)</f>
        <v>0</v>
      </c>
      <c r="N344" s="3">
        <f t="shared" si="66"/>
        <v>0</v>
      </c>
      <c r="O344" s="19">
        <v>24</v>
      </c>
      <c r="P344" s="3">
        <f>VLOOKUP($B344,[10]月度汇总!$A:$AM,35,0)</f>
        <v>0</v>
      </c>
      <c r="Q344" s="3">
        <f t="shared" si="67"/>
        <v>24</v>
      </c>
      <c r="R344" s="19"/>
      <c r="S344" s="3">
        <f>VLOOKUP($B344,[10]月度汇总!$A:$AM,38,0)</f>
        <v>0</v>
      </c>
      <c r="T344" s="3">
        <f t="shared" si="68"/>
        <v>0</v>
      </c>
    </row>
    <row r="345" ht="15.75" spans="1:20">
      <c r="A345" s="3">
        <f t="shared" si="70"/>
        <v>343</v>
      </c>
      <c r="B345" s="31" t="s">
        <v>619</v>
      </c>
      <c r="C345" s="19">
        <v>0.5</v>
      </c>
      <c r="D345" s="3">
        <f>VLOOKUP(B345,[10]月度汇总!$A:$AM,22,0)</f>
        <v>0</v>
      </c>
      <c r="E345" s="3">
        <f t="shared" si="63"/>
        <v>0.5</v>
      </c>
      <c r="F345" s="19"/>
      <c r="G345" s="3" t="str">
        <f>VLOOKUP($B345,[10]月度汇总!$A:$AM,23,0)</f>
        <v>0.5</v>
      </c>
      <c r="H345" s="3">
        <f t="shared" si="64"/>
        <v>-0.5</v>
      </c>
      <c r="I345" s="19"/>
      <c r="J345" s="3">
        <f>VLOOKUP($B345,[10]月度汇总!$A:$AM,24,0)</f>
        <v>0</v>
      </c>
      <c r="K345" s="3">
        <f t="shared" si="65"/>
        <v>0</v>
      </c>
      <c r="L345" s="19"/>
      <c r="M345" s="3">
        <f>VLOOKUP($B345,[10]月度汇总!$A:$AM,25,0)</f>
        <v>0</v>
      </c>
      <c r="N345" s="3">
        <f t="shared" si="66"/>
        <v>0</v>
      </c>
      <c r="O345" s="19">
        <v>32</v>
      </c>
      <c r="P345" s="3">
        <f>VLOOKUP($B345,[10]月度汇总!$A:$AM,35,0)</f>
        <v>0</v>
      </c>
      <c r="Q345" s="3">
        <f t="shared" si="67"/>
        <v>32</v>
      </c>
      <c r="R345" s="19"/>
      <c r="S345" s="3">
        <f>VLOOKUP($B345,[10]月度汇总!$A:$AM,38,0)</f>
        <v>0</v>
      </c>
      <c r="T345" s="3">
        <f t="shared" si="68"/>
        <v>0</v>
      </c>
    </row>
    <row r="346" ht="15.75" spans="1:20">
      <c r="A346" s="3">
        <f t="shared" si="70"/>
        <v>344</v>
      </c>
      <c r="B346" s="31" t="s">
        <v>620</v>
      </c>
      <c r="C346" s="19"/>
      <c r="D346" s="3">
        <f>VLOOKUP(B346,[10]月度汇总!$A:$AM,22,0)</f>
        <v>0</v>
      </c>
      <c r="E346" s="3">
        <f t="shared" si="63"/>
        <v>0</v>
      </c>
      <c r="F346" s="19"/>
      <c r="G346" s="3">
        <f>VLOOKUP($B346,[10]月度汇总!$A:$AM,23,0)</f>
        <v>0</v>
      </c>
      <c r="H346" s="3">
        <f t="shared" si="64"/>
        <v>0</v>
      </c>
      <c r="I346" s="19"/>
      <c r="J346" s="3">
        <f>VLOOKUP($B346,[10]月度汇总!$A:$AM,24,0)</f>
        <v>0</v>
      </c>
      <c r="K346" s="3">
        <f t="shared" si="65"/>
        <v>0</v>
      </c>
      <c r="L346" s="19"/>
      <c r="M346" s="3">
        <f>VLOOKUP($B346,[10]月度汇总!$A:$AM,25,0)</f>
        <v>0</v>
      </c>
      <c r="N346" s="3">
        <f t="shared" si="66"/>
        <v>0</v>
      </c>
      <c r="O346" s="19"/>
      <c r="P346" s="3">
        <f>VLOOKUP($B346,[10]月度汇总!$A:$AM,35,0)</f>
        <v>0</v>
      </c>
      <c r="Q346" s="3">
        <f t="shared" si="67"/>
        <v>0</v>
      </c>
      <c r="R346" s="19"/>
      <c r="S346" s="3">
        <f>VLOOKUP($B346,[10]月度汇总!$A:$AM,38,0)</f>
        <v>0</v>
      </c>
      <c r="T346" s="3">
        <f t="shared" si="68"/>
        <v>0</v>
      </c>
    </row>
    <row r="347" ht="15.75" spans="1:20">
      <c r="A347" s="3">
        <f t="shared" si="70"/>
        <v>345</v>
      </c>
      <c r="B347" s="31" t="s">
        <v>621</v>
      </c>
      <c r="C347" s="19"/>
      <c r="D347" s="3" t="str">
        <f>VLOOKUP(B347,[10]月度汇总!$A:$AM,22,0)</f>
        <v>8</v>
      </c>
      <c r="E347" s="3">
        <f t="shared" si="63"/>
        <v>-8</v>
      </c>
      <c r="F347" s="19"/>
      <c r="G347" s="3">
        <f>VLOOKUP($B347,[10]月度汇总!$A:$AM,23,0)</f>
        <v>0</v>
      </c>
      <c r="H347" s="3">
        <f t="shared" si="64"/>
        <v>0</v>
      </c>
      <c r="I347" s="19"/>
      <c r="J347" s="3">
        <f>VLOOKUP($B347,[10]月度汇总!$A:$AM,24,0)</f>
        <v>0</v>
      </c>
      <c r="K347" s="3">
        <f t="shared" si="65"/>
        <v>0</v>
      </c>
      <c r="L347" s="19">
        <v>8.5</v>
      </c>
      <c r="M347" s="3">
        <f>VLOOKUP($B347,[10]月度汇总!$A:$AM,25,0)</f>
        <v>0</v>
      </c>
      <c r="N347" s="3">
        <f t="shared" si="66"/>
        <v>8.5</v>
      </c>
      <c r="O347" s="19"/>
      <c r="P347" s="3">
        <f>VLOOKUP($B347,[10]月度汇总!$A:$AM,35,0)</f>
        <v>0</v>
      </c>
      <c r="Q347" s="3">
        <f t="shared" si="67"/>
        <v>0</v>
      </c>
      <c r="R347" s="19"/>
      <c r="S347" s="3">
        <f>VLOOKUP($B347,[10]月度汇总!$A:$AM,38,0)</f>
        <v>0</v>
      </c>
      <c r="T347" s="3">
        <f t="shared" si="68"/>
        <v>0</v>
      </c>
    </row>
    <row r="348" ht="15.75" spans="1:20">
      <c r="A348" s="3">
        <f t="shared" si="70"/>
        <v>346</v>
      </c>
      <c r="B348" s="31" t="s">
        <v>623</v>
      </c>
      <c r="C348" s="19">
        <v>1</v>
      </c>
      <c r="D348" s="3">
        <f>VLOOKUP(B348,[10]月度汇总!$A:$AM,22,0)</f>
        <v>0</v>
      </c>
      <c r="E348" s="3">
        <f t="shared" si="63"/>
        <v>1</v>
      </c>
      <c r="F348" s="19"/>
      <c r="G348" s="3" t="str">
        <f>VLOOKUP($B348,[10]月度汇总!$A:$AM,23,0)</f>
        <v>1</v>
      </c>
      <c r="H348" s="3">
        <f t="shared" si="64"/>
        <v>-1</v>
      </c>
      <c r="I348" s="19"/>
      <c r="J348" s="3">
        <f>VLOOKUP($B348,[10]月度汇总!$A:$AM,24,0)</f>
        <v>0</v>
      </c>
      <c r="K348" s="3">
        <f t="shared" si="65"/>
        <v>0</v>
      </c>
      <c r="L348" s="19"/>
      <c r="M348" s="3">
        <f>VLOOKUP($B348,[10]月度汇总!$A:$AM,25,0)</f>
        <v>0</v>
      </c>
      <c r="N348" s="3">
        <f t="shared" si="66"/>
        <v>0</v>
      </c>
      <c r="O348" s="19"/>
      <c r="P348" s="3">
        <f>VLOOKUP($B348,[10]月度汇总!$A:$AM,35,0)</f>
        <v>0</v>
      </c>
      <c r="Q348" s="3">
        <f t="shared" si="67"/>
        <v>0</v>
      </c>
      <c r="R348" s="19"/>
      <c r="S348" s="3">
        <f>VLOOKUP($B348,[10]月度汇总!$A:$AM,38,0)</f>
        <v>0</v>
      </c>
      <c r="T348" s="3">
        <f t="shared" si="68"/>
        <v>0</v>
      </c>
    </row>
    <row r="349" ht="15.75" spans="1:20">
      <c r="A349" s="3">
        <f t="shared" si="70"/>
        <v>347</v>
      </c>
      <c r="B349" s="31" t="s">
        <v>624</v>
      </c>
      <c r="C349" s="19"/>
      <c r="D349" s="3">
        <f>VLOOKUP(B349,[10]月度汇总!$A:$AM,22,0)</f>
        <v>0</v>
      </c>
      <c r="E349" s="3">
        <f t="shared" si="63"/>
        <v>0</v>
      </c>
      <c r="F349" s="19"/>
      <c r="G349" s="3">
        <f>VLOOKUP($B349,[10]月度汇总!$A:$AM,23,0)</f>
        <v>0</v>
      </c>
      <c r="H349" s="3">
        <f t="shared" si="64"/>
        <v>0</v>
      </c>
      <c r="I349" s="19"/>
      <c r="J349" s="3">
        <f>VLOOKUP($B349,[10]月度汇总!$A:$AM,24,0)</f>
        <v>0</v>
      </c>
      <c r="K349" s="3">
        <f t="shared" si="65"/>
        <v>0</v>
      </c>
      <c r="L349" s="19">
        <v>2</v>
      </c>
      <c r="M349" s="3">
        <f>VLOOKUP($B349,[10]月度汇总!$A:$AM,25,0)</f>
        <v>0</v>
      </c>
      <c r="N349" s="3">
        <f t="shared" si="66"/>
        <v>2</v>
      </c>
      <c r="O349" s="19"/>
      <c r="P349" s="3">
        <f>VLOOKUP($B349,[10]月度汇总!$A:$AM,35,0)</f>
        <v>0</v>
      </c>
      <c r="Q349" s="3">
        <f t="shared" si="67"/>
        <v>0</v>
      </c>
      <c r="R349" s="19">
        <v>2</v>
      </c>
      <c r="S349" s="3">
        <f>VLOOKUP($B349,[10]月度汇总!$A:$AM,38,0)</f>
        <v>0</v>
      </c>
      <c r="T349" s="3">
        <f t="shared" si="68"/>
        <v>2</v>
      </c>
    </row>
    <row r="350" ht="15.75" spans="1:20">
      <c r="A350" s="3">
        <f t="shared" si="70"/>
        <v>348</v>
      </c>
      <c r="B350" s="31" t="s">
        <v>990</v>
      </c>
      <c r="C350" s="19"/>
      <c r="D350" s="3">
        <f>VLOOKUP(B350,[10]月度汇总!$A:$AM,22,0)</f>
        <v>0</v>
      </c>
      <c r="E350" s="3">
        <f t="shared" si="63"/>
        <v>0</v>
      </c>
      <c r="F350" s="19"/>
      <c r="G350" s="3">
        <f>VLOOKUP($B350,[10]月度汇总!$A:$AM,23,0)</f>
        <v>0</v>
      </c>
      <c r="H350" s="3">
        <f t="shared" si="64"/>
        <v>0</v>
      </c>
      <c r="I350" s="19"/>
      <c r="J350" s="3">
        <f>VLOOKUP($B350,[10]月度汇总!$A:$AM,24,0)</f>
        <v>0</v>
      </c>
      <c r="K350" s="3">
        <f t="shared" si="65"/>
        <v>0</v>
      </c>
      <c r="L350" s="19"/>
      <c r="M350" s="3">
        <f>VLOOKUP($B350,[10]月度汇总!$A:$AM,25,0)</f>
        <v>0</v>
      </c>
      <c r="N350" s="3">
        <f t="shared" si="66"/>
        <v>0</v>
      </c>
      <c r="O350" s="19"/>
      <c r="P350" s="3">
        <f>VLOOKUP($B350,[10]月度汇总!$A:$AM,35,0)</f>
        <v>0</v>
      </c>
      <c r="Q350" s="3">
        <f t="shared" si="67"/>
        <v>0</v>
      </c>
      <c r="R350" s="19"/>
      <c r="S350" s="3">
        <f>VLOOKUP($B350,[10]月度汇总!$A:$AM,38,0)</f>
        <v>0</v>
      </c>
      <c r="T350" s="3">
        <f t="shared" si="68"/>
        <v>0</v>
      </c>
    </row>
    <row r="351" ht="15.75" spans="1:20">
      <c r="A351" s="3">
        <f t="shared" si="70"/>
        <v>349</v>
      </c>
      <c r="B351" s="31" t="s">
        <v>625</v>
      </c>
      <c r="C351" s="19"/>
      <c r="D351" s="3">
        <f>VLOOKUP(B351,[10]月度汇总!$A:$AM,22,0)</f>
        <v>0</v>
      </c>
      <c r="E351" s="3">
        <f t="shared" si="63"/>
        <v>0</v>
      </c>
      <c r="F351" s="19"/>
      <c r="G351" s="3">
        <f>VLOOKUP($B351,[10]月度汇总!$A:$AM,23,0)</f>
        <v>0</v>
      </c>
      <c r="H351" s="3">
        <f t="shared" si="64"/>
        <v>0</v>
      </c>
      <c r="I351" s="19"/>
      <c r="J351" s="3">
        <f>VLOOKUP($B351,[10]月度汇总!$A:$AM,24,0)</f>
        <v>0</v>
      </c>
      <c r="K351" s="3">
        <f t="shared" si="65"/>
        <v>0</v>
      </c>
      <c r="L351" s="19"/>
      <c r="M351" s="3">
        <f>VLOOKUP($B351,[10]月度汇总!$A:$AM,25,0)</f>
        <v>0</v>
      </c>
      <c r="N351" s="3">
        <f t="shared" si="66"/>
        <v>0</v>
      </c>
      <c r="O351" s="19"/>
      <c r="P351" s="3">
        <f>VLOOKUP($B351,[10]月度汇总!$A:$AM,35,0)</f>
        <v>0</v>
      </c>
      <c r="Q351" s="3">
        <f t="shared" si="67"/>
        <v>0</v>
      </c>
      <c r="R351" s="19"/>
      <c r="S351" s="3">
        <f>VLOOKUP($B351,[10]月度汇总!$A:$AM,38,0)</f>
        <v>0</v>
      </c>
      <c r="T351" s="3">
        <f t="shared" si="68"/>
        <v>0</v>
      </c>
    </row>
    <row r="352" ht="15.75" spans="1:20">
      <c r="A352" s="3">
        <f t="shared" si="70"/>
        <v>350</v>
      </c>
      <c r="B352" s="31" t="s">
        <v>626</v>
      </c>
      <c r="C352" s="19">
        <v>1</v>
      </c>
      <c r="D352" s="3">
        <f>VLOOKUP(B352,[10]月度汇总!$A:$AM,22,0)</f>
        <v>0</v>
      </c>
      <c r="E352" s="3">
        <f t="shared" si="63"/>
        <v>1</v>
      </c>
      <c r="F352" s="19"/>
      <c r="G352" s="3" t="str">
        <f>VLOOKUP($B352,[10]月度汇总!$A:$AM,23,0)</f>
        <v>1</v>
      </c>
      <c r="H352" s="3">
        <f t="shared" si="64"/>
        <v>-1</v>
      </c>
      <c r="I352" s="19"/>
      <c r="J352" s="3">
        <f>VLOOKUP($B352,[10]月度汇总!$A:$AM,24,0)</f>
        <v>0</v>
      </c>
      <c r="K352" s="3">
        <f t="shared" si="65"/>
        <v>0</v>
      </c>
      <c r="L352" s="19"/>
      <c r="M352" s="3">
        <f>VLOOKUP($B352,[10]月度汇总!$A:$AM,25,0)</f>
        <v>0</v>
      </c>
      <c r="N352" s="3">
        <f t="shared" si="66"/>
        <v>0</v>
      </c>
      <c r="O352" s="19"/>
      <c r="P352" s="3">
        <f>VLOOKUP($B352,[10]月度汇总!$A:$AM,35,0)</f>
        <v>0</v>
      </c>
      <c r="Q352" s="3">
        <f t="shared" si="67"/>
        <v>0</v>
      </c>
      <c r="R352" s="19"/>
      <c r="S352" s="3">
        <f>VLOOKUP($B352,[10]月度汇总!$A:$AM,38,0)</f>
        <v>0</v>
      </c>
      <c r="T352" s="3">
        <f t="shared" si="68"/>
        <v>0</v>
      </c>
    </row>
    <row r="353" ht="15.75" spans="1:20">
      <c r="A353" s="3">
        <f t="shared" si="70"/>
        <v>351</v>
      </c>
      <c r="B353" s="31" t="s">
        <v>627</v>
      </c>
      <c r="C353" s="19"/>
      <c r="D353" s="3" t="str">
        <f>VLOOKUP(B353,[10]月度汇总!$A:$AM,22,0)</f>
        <v>39.86</v>
      </c>
      <c r="E353" s="3">
        <f t="shared" si="63"/>
        <v>-39.86</v>
      </c>
      <c r="F353" s="19"/>
      <c r="G353" s="3">
        <f>VLOOKUP($B353,[10]月度汇总!$A:$AM,23,0)</f>
        <v>0</v>
      </c>
      <c r="H353" s="3">
        <f t="shared" si="64"/>
        <v>0</v>
      </c>
      <c r="I353" s="19"/>
      <c r="J353" s="3">
        <f>VLOOKUP($B353,[10]月度汇总!$A:$AM,24,0)</f>
        <v>0</v>
      </c>
      <c r="K353" s="3">
        <f t="shared" si="65"/>
        <v>0</v>
      </c>
      <c r="L353" s="19"/>
      <c r="M353" s="3">
        <f>VLOOKUP($B353,[10]月度汇总!$A:$AM,25,0)</f>
        <v>0</v>
      </c>
      <c r="N353" s="3">
        <f t="shared" si="66"/>
        <v>0</v>
      </c>
      <c r="O353" s="19"/>
      <c r="P353" s="3">
        <f>VLOOKUP($B353,[10]月度汇总!$A:$AM,35,0)</f>
        <v>0</v>
      </c>
      <c r="Q353" s="3">
        <f t="shared" si="67"/>
        <v>0</v>
      </c>
      <c r="R353" s="19"/>
      <c r="S353" s="3">
        <f>VLOOKUP($B353,[10]月度汇总!$A:$AM,38,0)</f>
        <v>0</v>
      </c>
      <c r="T353" s="3">
        <f t="shared" si="68"/>
        <v>0</v>
      </c>
    </row>
    <row r="354" ht="15.75" spans="1:20">
      <c r="A354" s="3">
        <f t="shared" ref="A354:A363" si="71">ROW()-2</f>
        <v>352</v>
      </c>
      <c r="B354" s="31" t="s">
        <v>628</v>
      </c>
      <c r="C354" s="19"/>
      <c r="D354" s="3">
        <f>VLOOKUP(B354,[10]月度汇总!$A:$AM,22,0)</f>
        <v>0</v>
      </c>
      <c r="E354" s="3">
        <f t="shared" si="63"/>
        <v>0</v>
      </c>
      <c r="F354" s="19"/>
      <c r="G354" s="3">
        <f>VLOOKUP($B354,[10]月度汇总!$A:$AM,23,0)</f>
        <v>0</v>
      </c>
      <c r="H354" s="3">
        <f t="shared" si="64"/>
        <v>0</v>
      </c>
      <c r="I354" s="19"/>
      <c r="J354" s="3">
        <f>VLOOKUP($B354,[10]月度汇总!$A:$AM,24,0)</f>
        <v>0</v>
      </c>
      <c r="K354" s="3">
        <f t="shared" si="65"/>
        <v>0</v>
      </c>
      <c r="L354" s="19"/>
      <c r="M354" s="3">
        <f>VLOOKUP($B354,[10]月度汇总!$A:$AM,25,0)</f>
        <v>0</v>
      </c>
      <c r="N354" s="3">
        <f t="shared" si="66"/>
        <v>0</v>
      </c>
      <c r="O354" s="19"/>
      <c r="P354" s="3">
        <f>VLOOKUP($B354,[10]月度汇总!$A:$AM,35,0)</f>
        <v>0</v>
      </c>
      <c r="Q354" s="3">
        <f t="shared" si="67"/>
        <v>0</v>
      </c>
      <c r="R354" s="19"/>
      <c r="S354" s="3">
        <f>VLOOKUP($B354,[10]月度汇总!$A:$AM,38,0)</f>
        <v>0</v>
      </c>
      <c r="T354" s="3">
        <f t="shared" si="68"/>
        <v>0</v>
      </c>
    </row>
    <row r="355" ht="15.75" spans="1:20">
      <c r="A355" s="3">
        <f t="shared" si="71"/>
        <v>353</v>
      </c>
      <c r="B355" s="31" t="s">
        <v>629</v>
      </c>
      <c r="C355" s="19">
        <v>0.5</v>
      </c>
      <c r="D355" s="3">
        <f>VLOOKUP(B355,[10]月度汇总!$A:$AM,22,0)</f>
        <v>0</v>
      </c>
      <c r="E355" s="3">
        <f t="shared" si="63"/>
        <v>0.5</v>
      </c>
      <c r="F355" s="19"/>
      <c r="G355" s="3" t="str">
        <f>VLOOKUP($B355,[10]月度汇总!$A:$AM,23,0)</f>
        <v>0.5</v>
      </c>
      <c r="H355" s="3">
        <f t="shared" si="64"/>
        <v>-0.5</v>
      </c>
      <c r="I355" s="19"/>
      <c r="J355" s="3">
        <f>VLOOKUP($B355,[10]月度汇总!$A:$AM,24,0)</f>
        <v>0</v>
      </c>
      <c r="K355" s="3">
        <f t="shared" si="65"/>
        <v>0</v>
      </c>
      <c r="L355" s="19">
        <v>4</v>
      </c>
      <c r="M355" s="3">
        <f>VLOOKUP($B355,[10]月度汇总!$A:$AM,25,0)</f>
        <v>0</v>
      </c>
      <c r="N355" s="3">
        <f t="shared" si="66"/>
        <v>4</v>
      </c>
      <c r="O355" s="19"/>
      <c r="P355" s="3">
        <f>VLOOKUP($B355,[10]月度汇总!$A:$AM,35,0)</f>
        <v>0</v>
      </c>
      <c r="Q355" s="3">
        <f t="shared" si="67"/>
        <v>0</v>
      </c>
      <c r="R355" s="19">
        <v>16</v>
      </c>
      <c r="S355" s="3">
        <f>VLOOKUP($B355,[10]月度汇总!$A:$AM,38,0)</f>
        <v>0</v>
      </c>
      <c r="T355" s="3">
        <f t="shared" si="68"/>
        <v>16</v>
      </c>
    </row>
    <row r="356" ht="15.75" spans="1:20">
      <c r="A356" s="3">
        <f t="shared" si="71"/>
        <v>354</v>
      </c>
      <c r="B356" s="31" t="s">
        <v>630</v>
      </c>
      <c r="C356" s="19"/>
      <c r="D356" s="3" t="str">
        <f>VLOOKUP(B356,[10]月度汇总!$A:$AM,22,0)</f>
        <v>16</v>
      </c>
      <c r="E356" s="3">
        <f t="shared" si="63"/>
        <v>-16</v>
      </c>
      <c r="F356" s="19"/>
      <c r="G356" s="3">
        <f>VLOOKUP($B356,[10]月度汇总!$A:$AM,23,0)</f>
        <v>0</v>
      </c>
      <c r="H356" s="3">
        <f t="shared" si="64"/>
        <v>0</v>
      </c>
      <c r="I356" s="19">
        <v>0.5</v>
      </c>
      <c r="J356" s="3">
        <f>VLOOKUP($B356,[10]月度汇总!$A:$AM,24,0)</f>
        <v>0</v>
      </c>
      <c r="K356" s="3">
        <f t="shared" si="65"/>
        <v>0.5</v>
      </c>
      <c r="L356" s="19"/>
      <c r="M356" s="3" t="str">
        <f>VLOOKUP($B356,[10]月度汇总!$A:$AM,25,0)</f>
        <v>0.5</v>
      </c>
      <c r="N356" s="3">
        <f t="shared" si="66"/>
        <v>-0.5</v>
      </c>
      <c r="O356" s="19"/>
      <c r="P356" s="3">
        <f>VLOOKUP($B356,[10]月度汇总!$A:$AM,35,0)</f>
        <v>0</v>
      </c>
      <c r="Q356" s="3">
        <f t="shared" si="67"/>
        <v>0</v>
      </c>
      <c r="R356" s="19"/>
      <c r="S356" s="3">
        <f>VLOOKUP($B356,[10]月度汇总!$A:$AM,38,0)</f>
        <v>0</v>
      </c>
      <c r="T356" s="3">
        <f t="shared" si="68"/>
        <v>0</v>
      </c>
    </row>
    <row r="357" ht="15.75" spans="1:20">
      <c r="A357" s="3">
        <f t="shared" si="71"/>
        <v>355</v>
      </c>
      <c r="B357" s="31" t="s">
        <v>631</v>
      </c>
      <c r="C357" s="19"/>
      <c r="D357" s="3" t="str">
        <f>VLOOKUP(B357,[10]月度汇总!$A:$AM,22,0)</f>
        <v>40</v>
      </c>
      <c r="E357" s="3">
        <f t="shared" si="63"/>
        <v>-40</v>
      </c>
      <c r="F357" s="19"/>
      <c r="G357" s="3">
        <f>VLOOKUP($B357,[10]月度汇总!$A:$AM,23,0)</f>
        <v>0</v>
      </c>
      <c r="H357" s="3">
        <f t="shared" si="64"/>
        <v>0</v>
      </c>
      <c r="I357" s="19"/>
      <c r="J357" s="3">
        <f>VLOOKUP($B357,[10]月度汇总!$A:$AM,24,0)</f>
        <v>0</v>
      </c>
      <c r="K357" s="3">
        <f t="shared" si="65"/>
        <v>0</v>
      </c>
      <c r="L357" s="19">
        <v>8</v>
      </c>
      <c r="M357" s="3">
        <f>VLOOKUP($B357,[10]月度汇总!$A:$AM,25,0)</f>
        <v>0</v>
      </c>
      <c r="N357" s="3">
        <f t="shared" si="66"/>
        <v>8</v>
      </c>
      <c r="O357" s="19"/>
      <c r="P357" s="3">
        <f>VLOOKUP($B357,[10]月度汇总!$A:$AM,35,0)</f>
        <v>0</v>
      </c>
      <c r="Q357" s="3">
        <f t="shared" si="67"/>
        <v>0</v>
      </c>
      <c r="R357" s="19">
        <v>8</v>
      </c>
      <c r="S357" s="3">
        <f>VLOOKUP($B357,[10]月度汇总!$A:$AM,38,0)</f>
        <v>0</v>
      </c>
      <c r="T357" s="3">
        <f t="shared" si="68"/>
        <v>8</v>
      </c>
    </row>
    <row r="358" ht="15.75" spans="1:20">
      <c r="A358" s="3">
        <f t="shared" si="71"/>
        <v>356</v>
      </c>
      <c r="B358" s="31" t="s">
        <v>632</v>
      </c>
      <c r="C358" s="19"/>
      <c r="D358" s="3">
        <f>VLOOKUP(B358,[10]月度汇总!$A:$AM,22,0)</f>
        <v>0</v>
      </c>
      <c r="E358" s="3">
        <f t="shared" si="63"/>
        <v>0</v>
      </c>
      <c r="F358" s="19"/>
      <c r="G358" s="3">
        <f>VLOOKUP($B358,[10]月度汇总!$A:$AM,23,0)</f>
        <v>0</v>
      </c>
      <c r="H358" s="3">
        <f t="shared" si="64"/>
        <v>0</v>
      </c>
      <c r="I358" s="19"/>
      <c r="J358" s="3">
        <f>VLOOKUP($B358,[10]月度汇总!$A:$AM,24,0)</f>
        <v>0</v>
      </c>
      <c r="K358" s="3">
        <f t="shared" si="65"/>
        <v>0</v>
      </c>
      <c r="L358" s="19"/>
      <c r="M358" s="3">
        <f>VLOOKUP($B358,[10]月度汇总!$A:$AM,25,0)</f>
        <v>0</v>
      </c>
      <c r="N358" s="3">
        <f t="shared" si="66"/>
        <v>0</v>
      </c>
      <c r="O358" s="19"/>
      <c r="P358" s="3">
        <f>VLOOKUP($B358,[10]月度汇总!$A:$AM,35,0)</f>
        <v>0</v>
      </c>
      <c r="Q358" s="3">
        <f t="shared" si="67"/>
        <v>0</v>
      </c>
      <c r="R358" s="19"/>
      <c r="S358" s="3">
        <f>VLOOKUP($B358,[10]月度汇总!$A:$AM,38,0)</f>
        <v>0</v>
      </c>
      <c r="T358" s="3">
        <f t="shared" si="68"/>
        <v>0</v>
      </c>
    </row>
    <row r="359" ht="15.75" spans="1:20">
      <c r="A359" s="3">
        <f t="shared" si="71"/>
        <v>357</v>
      </c>
      <c r="B359" s="31" t="s">
        <v>633</v>
      </c>
      <c r="C359" s="19"/>
      <c r="D359" s="3">
        <f>VLOOKUP(B359,[10]月度汇总!$A:$AM,22,0)</f>
        <v>0</v>
      </c>
      <c r="E359" s="3">
        <f t="shared" si="63"/>
        <v>0</v>
      </c>
      <c r="F359" s="19"/>
      <c r="G359" s="3">
        <f>VLOOKUP($B359,[10]月度汇总!$A:$AM,23,0)</f>
        <v>0</v>
      </c>
      <c r="H359" s="3">
        <f t="shared" si="64"/>
        <v>0</v>
      </c>
      <c r="I359" s="19"/>
      <c r="J359" s="3">
        <f>VLOOKUP($B359,[10]月度汇总!$A:$AM,24,0)</f>
        <v>0</v>
      </c>
      <c r="K359" s="3">
        <f t="shared" si="65"/>
        <v>0</v>
      </c>
      <c r="L359" s="19"/>
      <c r="M359" s="3">
        <f>VLOOKUP($B359,[10]月度汇总!$A:$AM,25,0)</f>
        <v>0</v>
      </c>
      <c r="N359" s="3">
        <f t="shared" si="66"/>
        <v>0</v>
      </c>
      <c r="O359" s="19"/>
      <c r="P359" s="3">
        <f>VLOOKUP($B359,[10]月度汇总!$A:$AM,35,0)</f>
        <v>0</v>
      </c>
      <c r="Q359" s="3">
        <f t="shared" si="67"/>
        <v>0</v>
      </c>
      <c r="R359" s="19"/>
      <c r="S359" s="3">
        <f>VLOOKUP($B359,[10]月度汇总!$A:$AM,38,0)</f>
        <v>0</v>
      </c>
      <c r="T359" s="3">
        <f t="shared" si="68"/>
        <v>0</v>
      </c>
    </row>
    <row r="360" ht="15.75" spans="1:20">
      <c r="A360" s="3">
        <f t="shared" si="71"/>
        <v>358</v>
      </c>
      <c r="B360" s="31" t="s">
        <v>634</v>
      </c>
      <c r="C360" s="19"/>
      <c r="D360" s="3">
        <f>VLOOKUP(B360,[10]月度汇总!$A:$AM,22,0)</f>
        <v>0</v>
      </c>
      <c r="E360" s="3">
        <f t="shared" si="63"/>
        <v>0</v>
      </c>
      <c r="F360" s="19"/>
      <c r="G360" s="3">
        <f>VLOOKUP($B360,[10]月度汇总!$A:$AM,23,0)</f>
        <v>0</v>
      </c>
      <c r="H360" s="3">
        <f t="shared" si="64"/>
        <v>0</v>
      </c>
      <c r="I360" s="19"/>
      <c r="J360" s="3">
        <f>VLOOKUP($B360,[10]月度汇总!$A:$AM,24,0)</f>
        <v>0</v>
      </c>
      <c r="K360" s="3">
        <f t="shared" si="65"/>
        <v>0</v>
      </c>
      <c r="L360" s="19">
        <v>16</v>
      </c>
      <c r="M360" s="3">
        <f>VLOOKUP($B360,[10]月度汇总!$A:$AM,25,0)</f>
        <v>0</v>
      </c>
      <c r="N360" s="3">
        <f t="shared" si="66"/>
        <v>16</v>
      </c>
      <c r="O360" s="19"/>
      <c r="P360" s="3">
        <f>VLOOKUP($B360,[10]月度汇总!$A:$AM,35,0)</f>
        <v>0</v>
      </c>
      <c r="Q360" s="3">
        <f t="shared" si="67"/>
        <v>0</v>
      </c>
      <c r="R360" s="19">
        <v>16</v>
      </c>
      <c r="S360" s="3">
        <f>VLOOKUP($B360,[10]月度汇总!$A:$AM,38,0)</f>
        <v>0</v>
      </c>
      <c r="T360" s="3">
        <f t="shared" si="68"/>
        <v>16</v>
      </c>
    </row>
    <row r="361" ht="15.75" spans="1:20">
      <c r="A361" s="3">
        <f t="shared" si="71"/>
        <v>359</v>
      </c>
      <c r="B361" s="31" t="s">
        <v>635</v>
      </c>
      <c r="C361" s="19">
        <v>1</v>
      </c>
      <c r="D361" s="3">
        <f>VLOOKUP(B361,[10]月度汇总!$A:$AM,22,0)</f>
        <v>0</v>
      </c>
      <c r="E361" s="3">
        <f t="shared" si="63"/>
        <v>1</v>
      </c>
      <c r="F361" s="19"/>
      <c r="G361" s="3" t="str">
        <f>VLOOKUP($B361,[10]月度汇总!$A:$AM,23,0)</f>
        <v>1</v>
      </c>
      <c r="H361" s="3">
        <f t="shared" si="64"/>
        <v>-1</v>
      </c>
      <c r="I361" s="19"/>
      <c r="J361" s="3">
        <f>VLOOKUP($B361,[10]月度汇总!$A:$AM,24,0)</f>
        <v>0</v>
      </c>
      <c r="K361" s="3">
        <f t="shared" si="65"/>
        <v>0</v>
      </c>
      <c r="L361" s="19"/>
      <c r="M361" s="3">
        <f>VLOOKUP($B361,[10]月度汇总!$A:$AM,25,0)</f>
        <v>0</v>
      </c>
      <c r="N361" s="3">
        <f t="shared" si="66"/>
        <v>0</v>
      </c>
      <c r="O361" s="19"/>
      <c r="P361" s="3">
        <f>VLOOKUP($B361,[10]月度汇总!$A:$AM,35,0)</f>
        <v>0</v>
      </c>
      <c r="Q361" s="3">
        <f t="shared" si="67"/>
        <v>0</v>
      </c>
      <c r="R361" s="19"/>
      <c r="S361" s="3">
        <f>VLOOKUP($B361,[10]月度汇总!$A:$AM,38,0)</f>
        <v>0</v>
      </c>
      <c r="T361" s="3">
        <f t="shared" si="68"/>
        <v>0</v>
      </c>
    </row>
    <row r="362" ht="15.75" spans="1:20">
      <c r="A362" s="3">
        <f t="shared" si="71"/>
        <v>360</v>
      </c>
      <c r="B362" s="31" t="s">
        <v>636</v>
      </c>
      <c r="C362" s="19"/>
      <c r="D362" s="3">
        <f>VLOOKUP(B362,[10]月度汇总!$A:$AM,22,0)</f>
        <v>0</v>
      </c>
      <c r="E362" s="3">
        <f t="shared" si="63"/>
        <v>0</v>
      </c>
      <c r="F362" s="19">
        <v>24</v>
      </c>
      <c r="G362" s="3">
        <f>VLOOKUP($B362,[10]月度汇总!$A:$AM,23,0)</f>
        <v>0</v>
      </c>
      <c r="H362" s="3">
        <f t="shared" si="64"/>
        <v>24</v>
      </c>
      <c r="I362" s="19"/>
      <c r="J362" s="3" t="str">
        <f>VLOOKUP($B362,[10]月度汇总!$A:$AM,24,0)</f>
        <v>24</v>
      </c>
      <c r="K362" s="3">
        <f t="shared" si="65"/>
        <v>-24</v>
      </c>
      <c r="L362" s="19"/>
      <c r="M362" s="3">
        <f>VLOOKUP($B362,[10]月度汇总!$A:$AM,25,0)</f>
        <v>0</v>
      </c>
      <c r="N362" s="3">
        <f t="shared" si="66"/>
        <v>0</v>
      </c>
      <c r="O362" s="19"/>
      <c r="P362" s="3">
        <f>VLOOKUP($B362,[10]月度汇总!$A:$AM,35,0)</f>
        <v>0</v>
      </c>
      <c r="Q362" s="3">
        <f t="shared" si="67"/>
        <v>0</v>
      </c>
      <c r="R362" s="19"/>
      <c r="S362" s="3">
        <f>VLOOKUP($B362,[10]月度汇总!$A:$AM,38,0)</f>
        <v>0</v>
      </c>
      <c r="T362" s="3">
        <f t="shared" si="68"/>
        <v>0</v>
      </c>
    </row>
    <row r="363" ht="15.75" spans="1:20">
      <c r="A363" s="3">
        <f t="shared" si="71"/>
        <v>361</v>
      </c>
      <c r="B363" s="31" t="s">
        <v>637</v>
      </c>
      <c r="C363" s="19"/>
      <c r="D363" s="3">
        <f>VLOOKUP(B363,[10]月度汇总!$A:$AM,22,0)</f>
        <v>0</v>
      </c>
      <c r="E363" s="3">
        <f t="shared" si="63"/>
        <v>0</v>
      </c>
      <c r="F363" s="19">
        <v>8</v>
      </c>
      <c r="G363" s="3">
        <f>VLOOKUP($B363,[10]月度汇总!$A:$AM,23,0)</f>
        <v>0</v>
      </c>
      <c r="H363" s="3">
        <f t="shared" si="64"/>
        <v>8</v>
      </c>
      <c r="I363" s="19"/>
      <c r="J363" s="3" t="str">
        <f>VLOOKUP($B363,[10]月度汇总!$A:$AM,24,0)</f>
        <v>8</v>
      </c>
      <c r="K363" s="3">
        <f t="shared" si="65"/>
        <v>-8</v>
      </c>
      <c r="L363" s="19"/>
      <c r="M363" s="3">
        <f>VLOOKUP($B363,[10]月度汇总!$A:$AM,25,0)</f>
        <v>0</v>
      </c>
      <c r="N363" s="3">
        <f t="shared" si="66"/>
        <v>0</v>
      </c>
      <c r="O363" s="19">
        <v>8</v>
      </c>
      <c r="P363" s="3">
        <f>VLOOKUP($B363,[10]月度汇总!$A:$AM,35,0)</f>
        <v>0</v>
      </c>
      <c r="Q363" s="3">
        <f t="shared" si="67"/>
        <v>8</v>
      </c>
      <c r="R363" s="19"/>
      <c r="S363" s="3">
        <f>VLOOKUP($B363,[10]月度汇总!$A:$AM,38,0)</f>
        <v>0</v>
      </c>
      <c r="T363" s="3">
        <f t="shared" si="68"/>
        <v>0</v>
      </c>
    </row>
    <row r="364" ht="15.75" spans="1:20">
      <c r="A364" s="3">
        <f t="shared" ref="A364:A373" si="72">ROW()-2</f>
        <v>362</v>
      </c>
      <c r="B364" s="31" t="s">
        <v>638</v>
      </c>
      <c r="C364" s="19">
        <v>3</v>
      </c>
      <c r="D364" s="3" t="str">
        <f>VLOOKUP(B364,[10]月度汇总!$A:$AM,22,0)</f>
        <v>29.5</v>
      </c>
      <c r="E364" s="3">
        <f t="shared" si="63"/>
        <v>-26.5</v>
      </c>
      <c r="F364" s="19"/>
      <c r="G364" s="3" t="str">
        <f>VLOOKUP($B364,[10]月度汇总!$A:$AM,23,0)</f>
        <v>3</v>
      </c>
      <c r="H364" s="3">
        <f t="shared" si="64"/>
        <v>-3</v>
      </c>
      <c r="I364" s="19"/>
      <c r="J364" s="3">
        <f>VLOOKUP($B364,[10]月度汇总!$A:$AM,24,0)</f>
        <v>0</v>
      </c>
      <c r="K364" s="3">
        <f t="shared" si="65"/>
        <v>0</v>
      </c>
      <c r="L364" s="19"/>
      <c r="M364" s="3">
        <f>VLOOKUP($B364,[10]月度汇总!$A:$AM,25,0)</f>
        <v>0</v>
      </c>
      <c r="N364" s="3">
        <f t="shared" si="66"/>
        <v>0</v>
      </c>
      <c r="O364" s="19"/>
      <c r="P364" s="3">
        <f>VLOOKUP($B364,[10]月度汇总!$A:$AM,35,0)</f>
        <v>0</v>
      </c>
      <c r="Q364" s="3">
        <f t="shared" si="67"/>
        <v>0</v>
      </c>
      <c r="R364" s="19"/>
      <c r="S364" s="3">
        <f>VLOOKUP($B364,[10]月度汇总!$A:$AM,38,0)</f>
        <v>0</v>
      </c>
      <c r="T364" s="3">
        <f t="shared" si="68"/>
        <v>0</v>
      </c>
    </row>
    <row r="365" ht="15.75" spans="1:20">
      <c r="A365" s="3">
        <f t="shared" si="72"/>
        <v>363</v>
      </c>
      <c r="B365" s="31" t="s">
        <v>639</v>
      </c>
      <c r="C365" s="19"/>
      <c r="D365" s="3">
        <f>VLOOKUP(B365,[10]月度汇总!$A:$AM,22,0)</f>
        <v>0</v>
      </c>
      <c r="E365" s="3">
        <f t="shared" si="63"/>
        <v>0</v>
      </c>
      <c r="F365" s="19"/>
      <c r="G365" s="3">
        <f>VLOOKUP($B365,[10]月度汇总!$A:$AM,23,0)</f>
        <v>0</v>
      </c>
      <c r="H365" s="3">
        <f t="shared" si="64"/>
        <v>0</v>
      </c>
      <c r="I365" s="19"/>
      <c r="J365" s="3">
        <f>VLOOKUP($B365,[10]月度汇总!$A:$AM,24,0)</f>
        <v>0</v>
      </c>
      <c r="K365" s="3">
        <f t="shared" si="65"/>
        <v>0</v>
      </c>
      <c r="L365" s="19">
        <v>8</v>
      </c>
      <c r="M365" s="3">
        <f>VLOOKUP($B365,[10]月度汇总!$A:$AM,25,0)</f>
        <v>0</v>
      </c>
      <c r="N365" s="3">
        <f t="shared" si="66"/>
        <v>8</v>
      </c>
      <c r="O365" s="19"/>
      <c r="P365" s="3">
        <f>VLOOKUP($B365,[10]月度汇总!$A:$AM,35,0)</f>
        <v>0</v>
      </c>
      <c r="Q365" s="3">
        <f t="shared" si="67"/>
        <v>0</v>
      </c>
      <c r="R365" s="19">
        <v>8</v>
      </c>
      <c r="S365" s="3">
        <f>VLOOKUP($B365,[10]月度汇总!$A:$AM,38,0)</f>
        <v>0</v>
      </c>
      <c r="T365" s="3">
        <f t="shared" si="68"/>
        <v>8</v>
      </c>
    </row>
    <row r="366" ht="15.75" spans="1:20">
      <c r="A366" s="3">
        <f t="shared" si="72"/>
        <v>364</v>
      </c>
      <c r="B366" s="31" t="s">
        <v>640</v>
      </c>
      <c r="C366" s="19"/>
      <c r="D366" s="3">
        <f>VLOOKUP(B366,[10]月度汇总!$A:$AM,22,0)</f>
        <v>0</v>
      </c>
      <c r="E366" s="3">
        <f t="shared" si="63"/>
        <v>0</v>
      </c>
      <c r="F366" s="19"/>
      <c r="G366" s="3">
        <f>VLOOKUP($B366,[10]月度汇总!$A:$AM,23,0)</f>
        <v>0</v>
      </c>
      <c r="H366" s="3">
        <f t="shared" si="64"/>
        <v>0</v>
      </c>
      <c r="I366" s="19"/>
      <c r="J366" s="3">
        <f>VLOOKUP($B366,[10]月度汇总!$A:$AM,24,0)</f>
        <v>0</v>
      </c>
      <c r="K366" s="3">
        <f t="shared" si="65"/>
        <v>0</v>
      </c>
      <c r="L366" s="19"/>
      <c r="M366" s="3">
        <f>VLOOKUP($B366,[10]月度汇总!$A:$AM,25,0)</f>
        <v>0</v>
      </c>
      <c r="N366" s="3">
        <f t="shared" si="66"/>
        <v>0</v>
      </c>
      <c r="O366" s="19"/>
      <c r="P366" s="3">
        <f>VLOOKUP($B366,[10]月度汇总!$A:$AM,35,0)</f>
        <v>0</v>
      </c>
      <c r="Q366" s="3">
        <f t="shared" si="67"/>
        <v>0</v>
      </c>
      <c r="R366" s="19"/>
      <c r="S366" s="3">
        <f>VLOOKUP($B366,[10]月度汇总!$A:$AM,38,0)</f>
        <v>0</v>
      </c>
      <c r="T366" s="3">
        <f t="shared" si="68"/>
        <v>0</v>
      </c>
    </row>
    <row r="367" ht="15.75" spans="1:20">
      <c r="A367" s="3">
        <f t="shared" si="72"/>
        <v>365</v>
      </c>
      <c r="B367" s="31" t="s">
        <v>641</v>
      </c>
      <c r="C367" s="19"/>
      <c r="D367" s="3">
        <f>VLOOKUP(B367,[10]月度汇总!$A:$AM,22,0)</f>
        <v>0</v>
      </c>
      <c r="E367" s="3">
        <f t="shared" si="63"/>
        <v>0</v>
      </c>
      <c r="F367" s="19"/>
      <c r="G367" s="3">
        <f>VLOOKUP($B367,[10]月度汇总!$A:$AM,23,0)</f>
        <v>0</v>
      </c>
      <c r="H367" s="3">
        <f t="shared" si="64"/>
        <v>0</v>
      </c>
      <c r="I367" s="19"/>
      <c r="J367" s="3">
        <f>VLOOKUP($B367,[10]月度汇总!$A:$AM,24,0)</f>
        <v>0</v>
      </c>
      <c r="K367" s="3">
        <f t="shared" si="65"/>
        <v>0</v>
      </c>
      <c r="L367" s="19"/>
      <c r="M367" s="3">
        <f>VLOOKUP($B367,[10]月度汇总!$A:$AM,25,0)</f>
        <v>0</v>
      </c>
      <c r="N367" s="3">
        <f t="shared" si="66"/>
        <v>0</v>
      </c>
      <c r="O367" s="19"/>
      <c r="P367" s="3">
        <f>VLOOKUP($B367,[10]月度汇总!$A:$AM,35,0)</f>
        <v>0</v>
      </c>
      <c r="Q367" s="3">
        <f t="shared" si="67"/>
        <v>0</v>
      </c>
      <c r="R367" s="19"/>
      <c r="S367" s="3">
        <f>VLOOKUP($B367,[10]月度汇总!$A:$AM,38,0)</f>
        <v>0</v>
      </c>
      <c r="T367" s="3">
        <f t="shared" si="68"/>
        <v>0</v>
      </c>
    </row>
    <row r="368" ht="15.75" spans="1:20">
      <c r="A368" s="3">
        <f t="shared" si="72"/>
        <v>366</v>
      </c>
      <c r="B368" s="31" t="s">
        <v>642</v>
      </c>
      <c r="C368" s="19">
        <v>1</v>
      </c>
      <c r="D368" s="3" t="str">
        <f>VLOOKUP(B368,[10]月度汇总!$A:$AM,22,0)</f>
        <v>23</v>
      </c>
      <c r="E368" s="3">
        <f t="shared" si="63"/>
        <v>-22</v>
      </c>
      <c r="F368" s="19"/>
      <c r="G368" s="3" t="str">
        <f>VLOOKUP($B368,[10]月度汇总!$A:$AM,23,0)</f>
        <v>1</v>
      </c>
      <c r="H368" s="3">
        <f t="shared" si="64"/>
        <v>-1</v>
      </c>
      <c r="I368" s="19"/>
      <c r="J368" s="3">
        <f>VLOOKUP($B368,[10]月度汇总!$A:$AM,24,0)</f>
        <v>0</v>
      </c>
      <c r="K368" s="3">
        <f t="shared" si="65"/>
        <v>0</v>
      </c>
      <c r="L368" s="19"/>
      <c r="M368" s="3">
        <f>VLOOKUP($B368,[10]月度汇总!$A:$AM,25,0)</f>
        <v>0</v>
      </c>
      <c r="N368" s="3">
        <f t="shared" si="66"/>
        <v>0</v>
      </c>
      <c r="O368" s="19"/>
      <c r="P368" s="3">
        <f>VLOOKUP($B368,[10]月度汇总!$A:$AM,35,0)</f>
        <v>0</v>
      </c>
      <c r="Q368" s="3">
        <f t="shared" si="67"/>
        <v>0</v>
      </c>
      <c r="R368" s="19"/>
      <c r="S368" s="3">
        <f>VLOOKUP($B368,[10]月度汇总!$A:$AM,38,0)</f>
        <v>0</v>
      </c>
      <c r="T368" s="3">
        <f t="shared" si="68"/>
        <v>0</v>
      </c>
    </row>
    <row r="369" ht="15.75" spans="1:20">
      <c r="A369" s="3">
        <f t="shared" si="72"/>
        <v>367</v>
      </c>
      <c r="B369" s="31" t="s">
        <v>643</v>
      </c>
      <c r="C369" s="19"/>
      <c r="D369" s="3" t="str">
        <f>VLOOKUP(B369,[10]月度汇总!$A:$AM,22,0)</f>
        <v>19.5</v>
      </c>
      <c r="E369" s="3">
        <f t="shared" si="63"/>
        <v>-19.5</v>
      </c>
      <c r="F369" s="19"/>
      <c r="G369" s="3">
        <f>VLOOKUP($B369,[10]月度汇总!$A:$AM,23,0)</f>
        <v>0</v>
      </c>
      <c r="H369" s="3">
        <f t="shared" si="64"/>
        <v>0</v>
      </c>
      <c r="I369" s="19"/>
      <c r="J369" s="3">
        <f>VLOOKUP($B369,[10]月度汇总!$A:$AM,24,0)</f>
        <v>0</v>
      </c>
      <c r="K369" s="3">
        <f t="shared" si="65"/>
        <v>0</v>
      </c>
      <c r="L369" s="19"/>
      <c r="M369" s="3">
        <f>VLOOKUP($B369,[10]月度汇总!$A:$AM,25,0)</f>
        <v>0</v>
      </c>
      <c r="N369" s="3">
        <f t="shared" si="66"/>
        <v>0</v>
      </c>
      <c r="O369" s="19"/>
      <c r="P369" s="3">
        <f>VLOOKUP($B369,[10]月度汇总!$A:$AM,35,0)</f>
        <v>0</v>
      </c>
      <c r="Q369" s="3">
        <f t="shared" si="67"/>
        <v>0</v>
      </c>
      <c r="R369" s="19"/>
      <c r="S369" s="3">
        <f>VLOOKUP($B369,[10]月度汇总!$A:$AM,38,0)</f>
        <v>0</v>
      </c>
      <c r="T369" s="3">
        <f t="shared" si="68"/>
        <v>0</v>
      </c>
    </row>
    <row r="370" ht="15.75" spans="1:20">
      <c r="A370" s="3">
        <f t="shared" si="72"/>
        <v>368</v>
      </c>
      <c r="B370" s="31" t="s">
        <v>644</v>
      </c>
      <c r="C370" s="19">
        <v>0.5</v>
      </c>
      <c r="D370" s="3">
        <f>VLOOKUP(B370,[10]月度汇总!$A:$AM,22,0)</f>
        <v>0</v>
      </c>
      <c r="E370" s="3">
        <f t="shared" si="63"/>
        <v>0.5</v>
      </c>
      <c r="F370" s="19"/>
      <c r="G370" s="3" t="str">
        <f>VLOOKUP($B370,[10]月度汇总!$A:$AM,23,0)</f>
        <v>0.5</v>
      </c>
      <c r="H370" s="3">
        <f t="shared" si="64"/>
        <v>-0.5</v>
      </c>
      <c r="I370" s="19"/>
      <c r="J370" s="3">
        <f>VLOOKUP($B370,[10]月度汇总!$A:$AM,24,0)</f>
        <v>0</v>
      </c>
      <c r="K370" s="3">
        <f t="shared" si="65"/>
        <v>0</v>
      </c>
      <c r="L370" s="19"/>
      <c r="M370" s="3">
        <f>VLOOKUP($B370,[10]月度汇总!$A:$AM,25,0)</f>
        <v>0</v>
      </c>
      <c r="N370" s="3">
        <f t="shared" si="66"/>
        <v>0</v>
      </c>
      <c r="O370" s="19"/>
      <c r="P370" s="3">
        <f>VLOOKUP($B370,[10]月度汇总!$A:$AM,35,0)</f>
        <v>0</v>
      </c>
      <c r="Q370" s="3">
        <f t="shared" si="67"/>
        <v>0</v>
      </c>
      <c r="R370" s="19"/>
      <c r="S370" s="3">
        <f>VLOOKUP($B370,[10]月度汇总!$A:$AM,38,0)</f>
        <v>0</v>
      </c>
      <c r="T370" s="3">
        <f t="shared" si="68"/>
        <v>0</v>
      </c>
    </row>
    <row r="371" ht="15.75" spans="1:20">
      <c r="A371" s="3">
        <f t="shared" si="72"/>
        <v>369</v>
      </c>
      <c r="B371" s="31" t="s">
        <v>645</v>
      </c>
      <c r="C371" s="19"/>
      <c r="D371" s="3">
        <f>VLOOKUP(B371,[10]月度汇总!$A:$AM,22,0)</f>
        <v>0</v>
      </c>
      <c r="E371" s="3">
        <f t="shared" si="63"/>
        <v>0</v>
      </c>
      <c r="F371" s="19"/>
      <c r="G371" s="3">
        <f>VLOOKUP($B371,[10]月度汇总!$A:$AM,23,0)</f>
        <v>0</v>
      </c>
      <c r="H371" s="3">
        <f t="shared" si="64"/>
        <v>0</v>
      </c>
      <c r="I371" s="19">
        <v>0.5</v>
      </c>
      <c r="J371" s="3">
        <f>VLOOKUP($B371,[10]月度汇总!$A:$AM,24,0)</f>
        <v>0</v>
      </c>
      <c r="K371" s="3">
        <f t="shared" si="65"/>
        <v>0.5</v>
      </c>
      <c r="L371" s="19">
        <v>2.5</v>
      </c>
      <c r="M371" s="3" t="str">
        <f>VLOOKUP($B371,[10]月度汇总!$A:$AM,25,0)</f>
        <v>0.5</v>
      </c>
      <c r="N371" s="3">
        <f t="shared" si="66"/>
        <v>2</v>
      </c>
      <c r="O371" s="19"/>
      <c r="P371" s="3">
        <f>VLOOKUP($B371,[10]月度汇总!$A:$AM,35,0)</f>
        <v>0</v>
      </c>
      <c r="Q371" s="3">
        <f t="shared" si="67"/>
        <v>0</v>
      </c>
      <c r="R371" s="19">
        <v>22.5</v>
      </c>
      <c r="S371" s="3">
        <f>VLOOKUP($B371,[10]月度汇总!$A:$AM,38,0)</f>
        <v>0</v>
      </c>
      <c r="T371" s="3">
        <f t="shared" si="68"/>
        <v>22.5</v>
      </c>
    </row>
    <row r="372" ht="15.75" spans="1:20">
      <c r="A372" s="3">
        <f t="shared" si="72"/>
        <v>370</v>
      </c>
      <c r="B372" s="31" t="s">
        <v>646</v>
      </c>
      <c r="C372" s="19"/>
      <c r="D372" s="3">
        <f>VLOOKUP(B372,[10]月度汇总!$A:$AM,22,0)</f>
        <v>0</v>
      </c>
      <c r="E372" s="3">
        <f t="shared" si="63"/>
        <v>0</v>
      </c>
      <c r="F372" s="19"/>
      <c r="G372" s="3">
        <f>VLOOKUP($B372,[10]月度汇总!$A:$AM,23,0)</f>
        <v>0</v>
      </c>
      <c r="H372" s="3">
        <f t="shared" si="64"/>
        <v>0</v>
      </c>
      <c r="I372" s="19"/>
      <c r="J372" s="3">
        <f>VLOOKUP($B372,[10]月度汇总!$A:$AM,24,0)</f>
        <v>0</v>
      </c>
      <c r="K372" s="3">
        <f t="shared" si="65"/>
        <v>0</v>
      </c>
      <c r="L372" s="19"/>
      <c r="M372" s="3">
        <f>VLOOKUP($B372,[10]月度汇总!$A:$AM,25,0)</f>
        <v>0</v>
      </c>
      <c r="N372" s="3">
        <f t="shared" si="66"/>
        <v>0</v>
      </c>
      <c r="O372" s="19">
        <v>16</v>
      </c>
      <c r="P372" s="3">
        <f>VLOOKUP($B372,[10]月度汇总!$A:$AM,35,0)</f>
        <v>0</v>
      </c>
      <c r="Q372" s="3">
        <f t="shared" si="67"/>
        <v>16</v>
      </c>
      <c r="R372" s="19">
        <v>8</v>
      </c>
      <c r="S372" s="3">
        <f>VLOOKUP($B372,[10]月度汇总!$A:$AM,38,0)</f>
        <v>0</v>
      </c>
      <c r="T372" s="3">
        <f t="shared" si="68"/>
        <v>8</v>
      </c>
    </row>
    <row r="373" ht="15.75" spans="1:20">
      <c r="A373" s="3">
        <f t="shared" si="72"/>
        <v>371</v>
      </c>
      <c r="B373" s="31" t="s">
        <v>647</v>
      </c>
      <c r="C373" s="19"/>
      <c r="D373" s="3">
        <f>VLOOKUP(B373,[10]月度汇总!$A:$AM,22,0)</f>
        <v>0</v>
      </c>
      <c r="E373" s="3">
        <f t="shared" si="63"/>
        <v>0</v>
      </c>
      <c r="F373" s="19">
        <v>8</v>
      </c>
      <c r="G373" s="3">
        <f>VLOOKUP($B373,[10]月度汇总!$A:$AM,23,0)</f>
        <v>0</v>
      </c>
      <c r="H373" s="3">
        <f t="shared" si="64"/>
        <v>8</v>
      </c>
      <c r="I373" s="19"/>
      <c r="J373" s="3" t="str">
        <f>VLOOKUP($B373,[10]月度汇总!$A:$AM,24,0)</f>
        <v>8</v>
      </c>
      <c r="K373" s="3">
        <f t="shared" si="65"/>
        <v>-8</v>
      </c>
      <c r="L373" s="19"/>
      <c r="M373" s="3">
        <f>VLOOKUP($B373,[10]月度汇总!$A:$AM,25,0)</f>
        <v>0</v>
      </c>
      <c r="N373" s="3">
        <f t="shared" si="66"/>
        <v>0</v>
      </c>
      <c r="O373" s="19"/>
      <c r="P373" s="3">
        <f>VLOOKUP($B373,[10]月度汇总!$A:$AM,35,0)</f>
        <v>0</v>
      </c>
      <c r="Q373" s="3">
        <f t="shared" si="67"/>
        <v>0</v>
      </c>
      <c r="R373" s="19"/>
      <c r="S373" s="3">
        <f>VLOOKUP($B373,[10]月度汇总!$A:$AM,38,0)</f>
        <v>0</v>
      </c>
      <c r="T373" s="3">
        <f t="shared" si="68"/>
        <v>0</v>
      </c>
    </row>
    <row r="374" ht="15.75" spans="1:20">
      <c r="A374" s="3">
        <f t="shared" ref="A374:A383" si="73">ROW()-2</f>
        <v>372</v>
      </c>
      <c r="B374" s="31" t="s">
        <v>649</v>
      </c>
      <c r="C374" s="19"/>
      <c r="D374" s="3">
        <f>VLOOKUP(B374,[10]月度汇总!$A:$AM,22,0)</f>
        <v>0</v>
      </c>
      <c r="E374" s="3">
        <f t="shared" si="63"/>
        <v>0</v>
      </c>
      <c r="F374" s="19"/>
      <c r="G374" s="3">
        <f>VLOOKUP($B374,[10]月度汇总!$A:$AM,23,0)</f>
        <v>0</v>
      </c>
      <c r="H374" s="3">
        <f t="shared" si="64"/>
        <v>0</v>
      </c>
      <c r="I374" s="19"/>
      <c r="J374" s="3">
        <f>VLOOKUP($B374,[10]月度汇总!$A:$AM,24,0)</f>
        <v>0</v>
      </c>
      <c r="K374" s="3">
        <f t="shared" si="65"/>
        <v>0</v>
      </c>
      <c r="L374" s="19"/>
      <c r="M374" s="3">
        <f>VLOOKUP($B374,[10]月度汇总!$A:$AM,25,0)</f>
        <v>0</v>
      </c>
      <c r="N374" s="3">
        <f t="shared" si="66"/>
        <v>0</v>
      </c>
      <c r="O374" s="19">
        <v>16</v>
      </c>
      <c r="P374" s="3">
        <f>VLOOKUP($B374,[10]月度汇总!$A:$AM,35,0)</f>
        <v>0</v>
      </c>
      <c r="Q374" s="3">
        <f t="shared" si="67"/>
        <v>16</v>
      </c>
      <c r="R374" s="19"/>
      <c r="S374" s="3">
        <f>VLOOKUP($B374,[10]月度汇总!$A:$AM,38,0)</f>
        <v>0</v>
      </c>
      <c r="T374" s="3">
        <f t="shared" si="68"/>
        <v>0</v>
      </c>
    </row>
    <row r="375" ht="15.75" spans="1:20">
      <c r="A375" s="3">
        <f t="shared" si="73"/>
        <v>373</v>
      </c>
      <c r="B375" s="31" t="s">
        <v>650</v>
      </c>
      <c r="C375" s="19">
        <v>1</v>
      </c>
      <c r="D375" s="3">
        <f>VLOOKUP(B375,[10]月度汇总!$A:$AM,22,0)</f>
        <v>0</v>
      </c>
      <c r="E375" s="3">
        <f t="shared" si="63"/>
        <v>1</v>
      </c>
      <c r="F375" s="19"/>
      <c r="G375" s="3" t="str">
        <f>VLOOKUP($B375,[10]月度汇总!$A:$AM,23,0)</f>
        <v>1</v>
      </c>
      <c r="H375" s="3">
        <f t="shared" si="64"/>
        <v>-1</v>
      </c>
      <c r="I375" s="19"/>
      <c r="J375" s="3">
        <f>VLOOKUP($B375,[10]月度汇总!$A:$AM,24,0)</f>
        <v>0</v>
      </c>
      <c r="K375" s="3">
        <f t="shared" si="65"/>
        <v>0</v>
      </c>
      <c r="L375" s="19">
        <v>0.5</v>
      </c>
      <c r="M375" s="3">
        <f>VLOOKUP($B375,[10]月度汇总!$A:$AM,25,0)</f>
        <v>0</v>
      </c>
      <c r="N375" s="3">
        <f t="shared" si="66"/>
        <v>0.5</v>
      </c>
      <c r="O375" s="19"/>
      <c r="P375" s="3">
        <f>VLOOKUP($B375,[10]月度汇总!$A:$AM,35,0)</f>
        <v>0</v>
      </c>
      <c r="Q375" s="3">
        <f t="shared" si="67"/>
        <v>0</v>
      </c>
      <c r="R375" s="19">
        <v>16</v>
      </c>
      <c r="S375" s="3">
        <f>VLOOKUP($B375,[10]月度汇总!$A:$AM,38,0)</f>
        <v>0</v>
      </c>
      <c r="T375" s="3">
        <f t="shared" si="68"/>
        <v>16</v>
      </c>
    </row>
    <row r="376" ht="15.75" spans="1:20">
      <c r="A376" s="3">
        <f t="shared" si="73"/>
        <v>374</v>
      </c>
      <c r="B376" s="31" t="s">
        <v>651</v>
      </c>
      <c r="C376" s="19">
        <v>1</v>
      </c>
      <c r="D376" s="3">
        <f>VLOOKUP(B376,[10]月度汇总!$A:$AM,22,0)</f>
        <v>0</v>
      </c>
      <c r="E376" s="3">
        <f t="shared" si="63"/>
        <v>1</v>
      </c>
      <c r="F376" s="19"/>
      <c r="G376" s="3" t="str">
        <f>VLOOKUP($B376,[10]月度汇总!$A:$AM,23,0)</f>
        <v>1</v>
      </c>
      <c r="H376" s="3">
        <f t="shared" si="64"/>
        <v>-1</v>
      </c>
      <c r="I376" s="19"/>
      <c r="J376" s="3">
        <f>VLOOKUP($B376,[10]月度汇总!$A:$AM,24,0)</f>
        <v>0</v>
      </c>
      <c r="K376" s="3">
        <f t="shared" si="65"/>
        <v>0</v>
      </c>
      <c r="L376" s="19"/>
      <c r="M376" s="3">
        <f>VLOOKUP($B376,[10]月度汇总!$A:$AM,25,0)</f>
        <v>0</v>
      </c>
      <c r="N376" s="3">
        <f t="shared" si="66"/>
        <v>0</v>
      </c>
      <c r="O376" s="19"/>
      <c r="P376" s="3">
        <f>VLOOKUP($B376,[10]月度汇总!$A:$AM,35,0)</f>
        <v>0</v>
      </c>
      <c r="Q376" s="3">
        <f t="shared" si="67"/>
        <v>0</v>
      </c>
      <c r="R376" s="19"/>
      <c r="S376" s="3">
        <f>VLOOKUP($B376,[10]月度汇总!$A:$AM,38,0)</f>
        <v>0</v>
      </c>
      <c r="T376" s="3">
        <f t="shared" si="68"/>
        <v>0</v>
      </c>
    </row>
    <row r="377" ht="15.75" spans="1:20">
      <c r="A377" s="3">
        <f t="shared" si="73"/>
        <v>375</v>
      </c>
      <c r="B377" s="31" t="s">
        <v>652</v>
      </c>
      <c r="C377" s="19"/>
      <c r="D377" s="3">
        <f>VLOOKUP(B377,[10]月度汇总!$A:$AM,22,0)</f>
        <v>0</v>
      </c>
      <c r="E377" s="3">
        <f t="shared" si="63"/>
        <v>0</v>
      </c>
      <c r="F377" s="19"/>
      <c r="G377" s="3">
        <f>VLOOKUP($B377,[10]月度汇总!$A:$AM,23,0)</f>
        <v>0</v>
      </c>
      <c r="H377" s="3">
        <f t="shared" si="64"/>
        <v>0</v>
      </c>
      <c r="I377" s="19"/>
      <c r="J377" s="3">
        <f>VLOOKUP($B377,[10]月度汇总!$A:$AM,24,0)</f>
        <v>0</v>
      </c>
      <c r="K377" s="3">
        <f t="shared" si="65"/>
        <v>0</v>
      </c>
      <c r="L377" s="19">
        <v>6</v>
      </c>
      <c r="M377" s="3">
        <f>VLOOKUP($B377,[10]月度汇总!$A:$AM,25,0)</f>
        <v>0</v>
      </c>
      <c r="N377" s="3">
        <f t="shared" si="66"/>
        <v>6</v>
      </c>
      <c r="O377" s="19"/>
      <c r="P377" s="3">
        <f>VLOOKUP($B377,[10]月度汇总!$A:$AM,35,0)</f>
        <v>0</v>
      </c>
      <c r="Q377" s="3">
        <f t="shared" si="67"/>
        <v>0</v>
      </c>
      <c r="R377" s="19">
        <v>8</v>
      </c>
      <c r="S377" s="3">
        <f>VLOOKUP($B377,[10]月度汇总!$A:$AM,38,0)</f>
        <v>0</v>
      </c>
      <c r="T377" s="3">
        <f t="shared" si="68"/>
        <v>8</v>
      </c>
    </row>
    <row r="378" ht="15.75" spans="1:20">
      <c r="A378" s="3">
        <f t="shared" si="73"/>
        <v>376</v>
      </c>
      <c r="B378" s="31" t="s">
        <v>653</v>
      </c>
      <c r="C378" s="19"/>
      <c r="D378" s="3">
        <f>VLOOKUP(B378,[10]月度汇总!$A:$AM,22,0)</f>
        <v>0</v>
      </c>
      <c r="E378" s="3">
        <f t="shared" si="63"/>
        <v>0</v>
      </c>
      <c r="F378" s="19"/>
      <c r="G378" s="3">
        <f>VLOOKUP($B378,[10]月度汇总!$A:$AM,23,0)</f>
        <v>0</v>
      </c>
      <c r="H378" s="3">
        <f t="shared" si="64"/>
        <v>0</v>
      </c>
      <c r="I378" s="19"/>
      <c r="J378" s="3">
        <f>VLOOKUP($B378,[10]月度汇总!$A:$AM,24,0)</f>
        <v>0</v>
      </c>
      <c r="K378" s="3">
        <f t="shared" si="65"/>
        <v>0</v>
      </c>
      <c r="L378" s="19"/>
      <c r="M378" s="3">
        <f>VLOOKUP($B378,[10]月度汇总!$A:$AM,25,0)</f>
        <v>0</v>
      </c>
      <c r="N378" s="3">
        <f t="shared" si="66"/>
        <v>0</v>
      </c>
      <c r="O378" s="19"/>
      <c r="P378" s="3">
        <f>VLOOKUP($B378,[10]月度汇总!$A:$AM,35,0)</f>
        <v>0</v>
      </c>
      <c r="Q378" s="3">
        <f t="shared" si="67"/>
        <v>0</v>
      </c>
      <c r="R378" s="19"/>
      <c r="S378" s="3">
        <f>VLOOKUP($B378,[10]月度汇总!$A:$AM,38,0)</f>
        <v>0</v>
      </c>
      <c r="T378" s="3">
        <f t="shared" si="68"/>
        <v>0</v>
      </c>
    </row>
    <row r="379" ht="15.75" spans="1:20">
      <c r="A379" s="3">
        <f t="shared" si="73"/>
        <v>377</v>
      </c>
      <c r="B379" s="31" t="s">
        <v>654</v>
      </c>
      <c r="C379" s="19">
        <v>1</v>
      </c>
      <c r="D379" s="3">
        <f>VLOOKUP(B379,[10]月度汇总!$A:$AM,22,0)</f>
        <v>0</v>
      </c>
      <c r="E379" s="3">
        <f t="shared" si="63"/>
        <v>1</v>
      </c>
      <c r="F379" s="19"/>
      <c r="G379" s="3" t="str">
        <f>VLOOKUP($B379,[10]月度汇总!$A:$AM,23,0)</f>
        <v>1</v>
      </c>
      <c r="H379" s="3">
        <f t="shared" si="64"/>
        <v>-1</v>
      </c>
      <c r="I379" s="19"/>
      <c r="J379" s="3">
        <f>VLOOKUP($B379,[10]月度汇总!$A:$AM,24,0)</f>
        <v>0</v>
      </c>
      <c r="K379" s="3">
        <f t="shared" si="65"/>
        <v>0</v>
      </c>
      <c r="L379" s="19"/>
      <c r="M379" s="3">
        <f>VLOOKUP($B379,[10]月度汇总!$A:$AM,25,0)</f>
        <v>0</v>
      </c>
      <c r="N379" s="3">
        <f t="shared" si="66"/>
        <v>0</v>
      </c>
      <c r="O379" s="19"/>
      <c r="P379" s="3">
        <f>VLOOKUP($B379,[10]月度汇总!$A:$AM,35,0)</f>
        <v>0</v>
      </c>
      <c r="Q379" s="3">
        <f t="shared" si="67"/>
        <v>0</v>
      </c>
      <c r="R379" s="19">
        <v>3</v>
      </c>
      <c r="S379" s="3">
        <f>VLOOKUP($B379,[10]月度汇总!$A:$AM,38,0)</f>
        <v>0</v>
      </c>
      <c r="T379" s="3">
        <f t="shared" si="68"/>
        <v>3</v>
      </c>
    </row>
    <row r="380" ht="15.75" spans="1:20">
      <c r="A380" s="3">
        <f t="shared" si="73"/>
        <v>378</v>
      </c>
      <c r="B380" s="31" t="s">
        <v>655</v>
      </c>
      <c r="C380" s="19">
        <v>0.5</v>
      </c>
      <c r="D380" s="3">
        <f>VLOOKUP(B380,[10]月度汇总!$A:$AM,22,0)</f>
        <v>0</v>
      </c>
      <c r="E380" s="3">
        <f t="shared" si="63"/>
        <v>0.5</v>
      </c>
      <c r="F380" s="19"/>
      <c r="G380" s="3" t="str">
        <f>VLOOKUP($B380,[10]月度汇总!$A:$AM,23,0)</f>
        <v>0.5</v>
      </c>
      <c r="H380" s="3">
        <f t="shared" si="64"/>
        <v>-0.5</v>
      </c>
      <c r="I380" s="19"/>
      <c r="J380" s="3">
        <f>VLOOKUP($B380,[10]月度汇总!$A:$AM,24,0)</f>
        <v>0</v>
      </c>
      <c r="K380" s="3">
        <f t="shared" si="65"/>
        <v>0</v>
      </c>
      <c r="L380" s="19"/>
      <c r="M380" s="3">
        <f>VLOOKUP($B380,[10]月度汇总!$A:$AM,25,0)</f>
        <v>0</v>
      </c>
      <c r="N380" s="3">
        <f t="shared" si="66"/>
        <v>0</v>
      </c>
      <c r="O380" s="19">
        <v>32</v>
      </c>
      <c r="P380" s="3">
        <f>VLOOKUP($B380,[10]月度汇总!$A:$AM,35,0)</f>
        <v>0</v>
      </c>
      <c r="Q380" s="3">
        <f t="shared" si="67"/>
        <v>32</v>
      </c>
      <c r="R380" s="19"/>
      <c r="S380" s="3">
        <f>VLOOKUP($B380,[10]月度汇总!$A:$AM,38,0)</f>
        <v>0</v>
      </c>
      <c r="T380" s="3">
        <f t="shared" si="68"/>
        <v>0</v>
      </c>
    </row>
    <row r="381" ht="15.75" spans="1:20">
      <c r="A381" s="3">
        <f t="shared" si="73"/>
        <v>379</v>
      </c>
      <c r="B381" s="31" t="s">
        <v>657</v>
      </c>
      <c r="C381" s="19">
        <v>0.5</v>
      </c>
      <c r="D381" s="3">
        <f>VLOOKUP(B381,[10]月度汇总!$A:$AM,22,0)</f>
        <v>0</v>
      </c>
      <c r="E381" s="3">
        <f t="shared" si="63"/>
        <v>0.5</v>
      </c>
      <c r="F381" s="19"/>
      <c r="G381" s="3" t="str">
        <f>VLOOKUP($B381,[10]月度汇总!$A:$AM,23,0)</f>
        <v>0.5</v>
      </c>
      <c r="H381" s="3">
        <f t="shared" si="64"/>
        <v>-0.5</v>
      </c>
      <c r="I381" s="19"/>
      <c r="J381" s="3">
        <f>VLOOKUP($B381,[10]月度汇总!$A:$AM,24,0)</f>
        <v>0</v>
      </c>
      <c r="K381" s="3">
        <f t="shared" si="65"/>
        <v>0</v>
      </c>
      <c r="L381" s="19"/>
      <c r="M381" s="3">
        <f>VLOOKUP($B381,[10]月度汇总!$A:$AM,25,0)</f>
        <v>0</v>
      </c>
      <c r="N381" s="3">
        <f t="shared" si="66"/>
        <v>0</v>
      </c>
      <c r="O381" s="19"/>
      <c r="P381" s="3">
        <f>VLOOKUP($B381,[10]月度汇总!$A:$AM,35,0)</f>
        <v>0</v>
      </c>
      <c r="Q381" s="3">
        <f t="shared" si="67"/>
        <v>0</v>
      </c>
      <c r="R381" s="19"/>
      <c r="S381" s="3">
        <f>VLOOKUP($B381,[10]月度汇总!$A:$AM,38,0)</f>
        <v>0</v>
      </c>
      <c r="T381" s="3">
        <f t="shared" si="68"/>
        <v>0</v>
      </c>
    </row>
    <row r="382" ht="15.75" spans="1:20">
      <c r="A382" s="3">
        <f t="shared" si="73"/>
        <v>380</v>
      </c>
      <c r="B382" s="31" t="s">
        <v>658</v>
      </c>
      <c r="C382" s="19"/>
      <c r="D382" s="3" t="str">
        <f>VLOOKUP(B382,[10]月度汇总!$A:$AM,22,0)</f>
        <v>24</v>
      </c>
      <c r="E382" s="3">
        <f t="shared" si="63"/>
        <v>-24</v>
      </c>
      <c r="F382" s="19"/>
      <c r="G382" s="3">
        <f>VLOOKUP($B382,[10]月度汇总!$A:$AM,23,0)</f>
        <v>0</v>
      </c>
      <c r="H382" s="3">
        <f t="shared" si="64"/>
        <v>0</v>
      </c>
      <c r="I382" s="19"/>
      <c r="J382" s="3">
        <f>VLOOKUP($B382,[10]月度汇总!$A:$AM,24,0)</f>
        <v>0</v>
      </c>
      <c r="K382" s="3">
        <f t="shared" si="65"/>
        <v>0</v>
      </c>
      <c r="L382" s="19"/>
      <c r="M382" s="3">
        <f>VLOOKUP($B382,[10]月度汇总!$A:$AM,25,0)</f>
        <v>0</v>
      </c>
      <c r="N382" s="3">
        <f t="shared" si="66"/>
        <v>0</v>
      </c>
      <c r="O382" s="19"/>
      <c r="P382" s="3">
        <f>VLOOKUP($B382,[10]月度汇总!$A:$AM,35,0)</f>
        <v>0</v>
      </c>
      <c r="Q382" s="3">
        <f t="shared" si="67"/>
        <v>0</v>
      </c>
      <c r="R382" s="19"/>
      <c r="S382" s="3">
        <f>VLOOKUP($B382,[10]月度汇总!$A:$AM,38,0)</f>
        <v>0</v>
      </c>
      <c r="T382" s="3">
        <f t="shared" si="68"/>
        <v>0</v>
      </c>
    </row>
    <row r="383" ht="15.75" spans="1:20">
      <c r="A383" s="3">
        <f t="shared" si="73"/>
        <v>381</v>
      </c>
      <c r="B383" s="31" t="s">
        <v>659</v>
      </c>
      <c r="C383" s="19">
        <v>0.5</v>
      </c>
      <c r="D383" s="3" t="str">
        <f>VLOOKUP(B383,[10]月度汇总!$A:$AM,22,0)</f>
        <v>1</v>
      </c>
      <c r="E383" s="3">
        <f t="shared" si="63"/>
        <v>-0.5</v>
      </c>
      <c r="F383" s="19"/>
      <c r="G383" s="3" t="str">
        <f>VLOOKUP($B383,[10]月度汇总!$A:$AM,23,0)</f>
        <v>0.5</v>
      </c>
      <c r="H383" s="3">
        <f t="shared" si="64"/>
        <v>-0.5</v>
      </c>
      <c r="I383" s="19"/>
      <c r="J383" s="3">
        <f>VLOOKUP($B383,[10]月度汇总!$A:$AM,24,0)</f>
        <v>0</v>
      </c>
      <c r="K383" s="3">
        <f t="shared" si="65"/>
        <v>0</v>
      </c>
      <c r="L383" s="19"/>
      <c r="M383" s="3">
        <f>VLOOKUP($B383,[10]月度汇总!$A:$AM,25,0)</f>
        <v>0</v>
      </c>
      <c r="N383" s="3">
        <f t="shared" si="66"/>
        <v>0</v>
      </c>
      <c r="O383" s="19">
        <v>3</v>
      </c>
      <c r="P383" s="3">
        <f>VLOOKUP($B383,[10]月度汇总!$A:$AM,35,0)</f>
        <v>0</v>
      </c>
      <c r="Q383" s="3">
        <f t="shared" si="67"/>
        <v>3</v>
      </c>
      <c r="R383" s="19"/>
      <c r="S383" s="3">
        <f>VLOOKUP($B383,[10]月度汇总!$A:$AM,38,0)</f>
        <v>0</v>
      </c>
      <c r="T383" s="3">
        <f t="shared" si="68"/>
        <v>0</v>
      </c>
    </row>
    <row r="384" ht="15.75" spans="1:20">
      <c r="A384" s="3">
        <f t="shared" ref="A384:A393" si="74">ROW()-2</f>
        <v>382</v>
      </c>
      <c r="B384" s="31" t="s">
        <v>660</v>
      </c>
      <c r="C384" s="19"/>
      <c r="D384" s="3" t="str">
        <f>VLOOKUP(B384,[10]月度汇总!$A:$AM,22,0)</f>
        <v>21.38</v>
      </c>
      <c r="E384" s="3">
        <f t="shared" si="63"/>
        <v>-21.38</v>
      </c>
      <c r="F384" s="19"/>
      <c r="G384" s="3">
        <f>VLOOKUP($B384,[10]月度汇总!$A:$AM,23,0)</f>
        <v>0</v>
      </c>
      <c r="H384" s="3">
        <f t="shared" si="64"/>
        <v>0</v>
      </c>
      <c r="I384" s="19"/>
      <c r="J384" s="3">
        <f>VLOOKUP($B384,[10]月度汇总!$A:$AM,24,0)</f>
        <v>0</v>
      </c>
      <c r="K384" s="3">
        <f t="shared" si="65"/>
        <v>0</v>
      </c>
      <c r="L384" s="19"/>
      <c r="M384" s="3">
        <f>VLOOKUP($B384,[10]月度汇总!$A:$AM,25,0)</f>
        <v>0</v>
      </c>
      <c r="N384" s="3">
        <f t="shared" si="66"/>
        <v>0</v>
      </c>
      <c r="O384" s="19"/>
      <c r="P384" s="3">
        <f>VLOOKUP($B384,[10]月度汇总!$A:$AM,35,0)</f>
        <v>0</v>
      </c>
      <c r="Q384" s="3">
        <f t="shared" si="67"/>
        <v>0</v>
      </c>
      <c r="R384" s="19"/>
      <c r="S384" s="3">
        <f>VLOOKUP($B384,[10]月度汇总!$A:$AM,38,0)</f>
        <v>0</v>
      </c>
      <c r="T384" s="3">
        <f t="shared" si="68"/>
        <v>0</v>
      </c>
    </row>
    <row r="385" ht="15.75" spans="1:20">
      <c r="A385" s="3">
        <f t="shared" si="74"/>
        <v>383</v>
      </c>
      <c r="B385" s="31" t="s">
        <v>991</v>
      </c>
      <c r="C385" s="19"/>
      <c r="D385" s="3">
        <f>VLOOKUP(B385,[10]月度汇总!$A:$AM,22,0)</f>
        <v>0</v>
      </c>
      <c r="E385" s="3">
        <f t="shared" si="63"/>
        <v>0</v>
      </c>
      <c r="F385" s="19">
        <v>40</v>
      </c>
      <c r="G385" s="3">
        <f>VLOOKUP($B385,[10]月度汇总!$A:$AM,23,0)</f>
        <v>0</v>
      </c>
      <c r="H385" s="3">
        <f t="shared" si="64"/>
        <v>40</v>
      </c>
      <c r="I385" s="19"/>
      <c r="J385" s="3" t="str">
        <f>VLOOKUP($B385,[10]月度汇总!$A:$AM,24,0)</f>
        <v>40</v>
      </c>
      <c r="K385" s="3">
        <f t="shared" si="65"/>
        <v>-40</v>
      </c>
      <c r="L385" s="19"/>
      <c r="M385" s="3">
        <f>VLOOKUP($B385,[10]月度汇总!$A:$AM,25,0)</f>
        <v>0</v>
      </c>
      <c r="N385" s="3">
        <f t="shared" si="66"/>
        <v>0</v>
      </c>
      <c r="O385" s="19"/>
      <c r="P385" s="3">
        <f>VLOOKUP($B385,[10]月度汇总!$A:$AM,35,0)</f>
        <v>0</v>
      </c>
      <c r="Q385" s="3">
        <f t="shared" si="67"/>
        <v>0</v>
      </c>
      <c r="R385" s="19"/>
      <c r="S385" s="3">
        <f>VLOOKUP($B385,[10]月度汇总!$A:$AM,38,0)</f>
        <v>0</v>
      </c>
      <c r="T385" s="3">
        <f t="shared" si="68"/>
        <v>0</v>
      </c>
    </row>
    <row r="386" ht="15.75" spans="1:20">
      <c r="A386" s="3">
        <f t="shared" si="74"/>
        <v>384</v>
      </c>
      <c r="B386" s="31" t="s">
        <v>661</v>
      </c>
      <c r="C386" s="19"/>
      <c r="D386" s="3">
        <f>VLOOKUP(B386,[10]月度汇总!$A:$AM,22,0)</f>
        <v>0</v>
      </c>
      <c r="E386" s="3">
        <f t="shared" si="63"/>
        <v>0</v>
      </c>
      <c r="F386" s="19"/>
      <c r="G386" s="3">
        <f>VLOOKUP($B386,[10]月度汇总!$A:$AM,23,0)</f>
        <v>0</v>
      </c>
      <c r="H386" s="3">
        <f t="shared" si="64"/>
        <v>0</v>
      </c>
      <c r="I386" s="19">
        <v>2</v>
      </c>
      <c r="J386" s="3">
        <f>VLOOKUP($B386,[10]月度汇总!$A:$AM,24,0)</f>
        <v>0</v>
      </c>
      <c r="K386" s="3">
        <f t="shared" si="65"/>
        <v>2</v>
      </c>
      <c r="L386" s="19"/>
      <c r="M386" s="3" t="str">
        <f>VLOOKUP($B386,[10]月度汇总!$A:$AM,25,0)</f>
        <v>2</v>
      </c>
      <c r="N386" s="3">
        <f t="shared" si="66"/>
        <v>-2</v>
      </c>
      <c r="O386" s="19"/>
      <c r="P386" s="3">
        <f>VLOOKUP($B386,[10]月度汇总!$A:$AM,35,0)</f>
        <v>0</v>
      </c>
      <c r="Q386" s="3">
        <f t="shared" si="67"/>
        <v>0</v>
      </c>
      <c r="R386" s="19"/>
      <c r="S386" s="3">
        <f>VLOOKUP($B386,[10]月度汇总!$A:$AM,38,0)</f>
        <v>0</v>
      </c>
      <c r="T386" s="3">
        <f t="shared" si="68"/>
        <v>0</v>
      </c>
    </row>
    <row r="387" ht="15.75" spans="1:20">
      <c r="A387" s="3">
        <f t="shared" si="74"/>
        <v>385</v>
      </c>
      <c r="B387" s="31" t="s">
        <v>662</v>
      </c>
      <c r="C387" s="19"/>
      <c r="D387" s="3">
        <f>VLOOKUP(B387,[10]月度汇总!$A:$AM,22,0)</f>
        <v>0</v>
      </c>
      <c r="E387" s="3">
        <f t="shared" si="63"/>
        <v>0</v>
      </c>
      <c r="F387" s="19"/>
      <c r="G387" s="3">
        <f>VLOOKUP($B387,[10]月度汇总!$A:$AM,23,0)</f>
        <v>0</v>
      </c>
      <c r="H387" s="3">
        <f t="shared" si="64"/>
        <v>0</v>
      </c>
      <c r="I387" s="19"/>
      <c r="J387" s="3">
        <f>VLOOKUP($B387,[10]月度汇总!$A:$AM,24,0)</f>
        <v>0</v>
      </c>
      <c r="K387" s="3">
        <f t="shared" si="65"/>
        <v>0</v>
      </c>
      <c r="L387" s="19"/>
      <c r="M387" s="3">
        <f>VLOOKUP($B387,[10]月度汇总!$A:$AM,25,0)</f>
        <v>0</v>
      </c>
      <c r="N387" s="3">
        <f t="shared" si="66"/>
        <v>0</v>
      </c>
      <c r="O387" s="19">
        <v>6</v>
      </c>
      <c r="P387" s="3">
        <f>VLOOKUP($B387,[10]月度汇总!$A:$AM,35,0)</f>
        <v>0</v>
      </c>
      <c r="Q387" s="3">
        <f t="shared" si="67"/>
        <v>6</v>
      </c>
      <c r="R387" s="19">
        <v>50</v>
      </c>
      <c r="S387" s="3">
        <f>VLOOKUP($B387,[10]月度汇总!$A:$AM,38,0)</f>
        <v>0</v>
      </c>
      <c r="T387" s="3">
        <f t="shared" si="68"/>
        <v>50</v>
      </c>
    </row>
    <row r="388" ht="15.75" spans="1:20">
      <c r="A388" s="3">
        <f t="shared" si="74"/>
        <v>386</v>
      </c>
      <c r="B388" s="31" t="s">
        <v>663</v>
      </c>
      <c r="C388" s="19"/>
      <c r="D388" s="3">
        <f>VLOOKUP(B388,[10]月度汇总!$A:$AM,22,0)</f>
        <v>0</v>
      </c>
      <c r="E388" s="3">
        <f t="shared" ref="E388:E451" si="75">C388-D388</f>
        <v>0</v>
      </c>
      <c r="F388" s="19"/>
      <c r="G388" s="3">
        <f>VLOOKUP($B388,[10]月度汇总!$A:$AM,23,0)</f>
        <v>0</v>
      </c>
      <c r="H388" s="3">
        <f t="shared" ref="H388:H451" si="76">F388-G388</f>
        <v>0</v>
      </c>
      <c r="I388" s="19"/>
      <c r="J388" s="3">
        <f>VLOOKUP($B388,[10]月度汇总!$A:$AM,24,0)</f>
        <v>0</v>
      </c>
      <c r="K388" s="3">
        <f t="shared" ref="K388:K451" si="77">I388-J388</f>
        <v>0</v>
      </c>
      <c r="L388" s="19"/>
      <c r="M388" s="3">
        <f>VLOOKUP($B388,[10]月度汇总!$A:$AM,25,0)</f>
        <v>0</v>
      </c>
      <c r="N388" s="3">
        <f t="shared" ref="N388:N451" si="78">L388-M388</f>
        <v>0</v>
      </c>
      <c r="O388" s="19"/>
      <c r="P388" s="3">
        <f>VLOOKUP($B388,[10]月度汇总!$A:$AM,35,0)</f>
        <v>0</v>
      </c>
      <c r="Q388" s="3">
        <f t="shared" ref="Q388:Q451" si="79">O388-P388</f>
        <v>0</v>
      </c>
      <c r="R388" s="19"/>
      <c r="S388" s="3">
        <f>VLOOKUP($B388,[10]月度汇总!$A:$AM,38,0)</f>
        <v>0</v>
      </c>
      <c r="T388" s="3">
        <f t="shared" ref="T388:T451" si="80">R388-S388</f>
        <v>0</v>
      </c>
    </row>
    <row r="389" ht="15.75" spans="1:20">
      <c r="A389" s="3">
        <f t="shared" si="74"/>
        <v>387</v>
      </c>
      <c r="B389" s="31" t="s">
        <v>664</v>
      </c>
      <c r="C389" s="19"/>
      <c r="D389" s="3">
        <f>VLOOKUP(B389,[10]月度汇总!$A:$AM,22,0)</f>
        <v>0</v>
      </c>
      <c r="E389" s="3">
        <f t="shared" si="75"/>
        <v>0</v>
      </c>
      <c r="F389" s="19"/>
      <c r="G389" s="3">
        <f>VLOOKUP($B389,[10]月度汇总!$A:$AM,23,0)</f>
        <v>0</v>
      </c>
      <c r="H389" s="3">
        <f t="shared" si="76"/>
        <v>0</v>
      </c>
      <c r="I389" s="19"/>
      <c r="J389" s="3">
        <f>VLOOKUP($B389,[10]月度汇总!$A:$AM,24,0)</f>
        <v>0</v>
      </c>
      <c r="K389" s="3">
        <f t="shared" si="77"/>
        <v>0</v>
      </c>
      <c r="L389" s="19">
        <v>16</v>
      </c>
      <c r="M389" s="3">
        <f>VLOOKUP($B389,[10]月度汇总!$A:$AM,25,0)</f>
        <v>0</v>
      </c>
      <c r="N389" s="3">
        <f t="shared" si="78"/>
        <v>16</v>
      </c>
      <c r="O389" s="19"/>
      <c r="P389" s="3">
        <f>VLOOKUP($B389,[10]月度汇总!$A:$AM,35,0)</f>
        <v>0</v>
      </c>
      <c r="Q389" s="3">
        <f t="shared" si="79"/>
        <v>0</v>
      </c>
      <c r="R389" s="19">
        <v>32</v>
      </c>
      <c r="S389" s="3">
        <f>VLOOKUP($B389,[10]月度汇总!$A:$AM,38,0)</f>
        <v>0</v>
      </c>
      <c r="T389" s="3">
        <f t="shared" si="80"/>
        <v>32</v>
      </c>
    </row>
    <row r="390" ht="15.75" spans="1:20">
      <c r="A390" s="3">
        <f t="shared" si="74"/>
        <v>388</v>
      </c>
      <c r="B390" s="31" t="s">
        <v>665</v>
      </c>
      <c r="C390" s="19"/>
      <c r="D390" s="3">
        <f>VLOOKUP(B390,[10]月度汇总!$A:$AM,22,0)</f>
        <v>0</v>
      </c>
      <c r="E390" s="3">
        <f t="shared" si="75"/>
        <v>0</v>
      </c>
      <c r="F390" s="19"/>
      <c r="G390" s="3">
        <f>VLOOKUP($B390,[10]月度汇总!$A:$AM,23,0)</f>
        <v>0</v>
      </c>
      <c r="H390" s="3">
        <f t="shared" si="76"/>
        <v>0</v>
      </c>
      <c r="I390" s="19"/>
      <c r="J390" s="3">
        <f>VLOOKUP($B390,[10]月度汇总!$A:$AM,24,0)</f>
        <v>0</v>
      </c>
      <c r="K390" s="3">
        <f t="shared" si="77"/>
        <v>0</v>
      </c>
      <c r="L390" s="19"/>
      <c r="M390" s="3">
        <f>VLOOKUP($B390,[10]月度汇总!$A:$AM,25,0)</f>
        <v>0</v>
      </c>
      <c r="N390" s="3">
        <f t="shared" si="78"/>
        <v>0</v>
      </c>
      <c r="O390" s="19"/>
      <c r="P390" s="3">
        <f>VLOOKUP($B390,[10]月度汇总!$A:$AM,35,0)</f>
        <v>0</v>
      </c>
      <c r="Q390" s="3">
        <f t="shared" si="79"/>
        <v>0</v>
      </c>
      <c r="R390" s="19"/>
      <c r="S390" s="3">
        <f>VLOOKUP($B390,[10]月度汇总!$A:$AM,38,0)</f>
        <v>0</v>
      </c>
      <c r="T390" s="3">
        <f t="shared" si="80"/>
        <v>0</v>
      </c>
    </row>
    <row r="391" ht="15.75" spans="1:20">
      <c r="A391" s="3">
        <f t="shared" si="74"/>
        <v>389</v>
      </c>
      <c r="B391" s="31" t="s">
        <v>992</v>
      </c>
      <c r="C391" s="19"/>
      <c r="D391" s="3">
        <f>VLOOKUP(B391,[10]月度汇总!$A:$AM,22,0)</f>
        <v>0</v>
      </c>
      <c r="E391" s="3">
        <f t="shared" si="75"/>
        <v>0</v>
      </c>
      <c r="F391" s="19"/>
      <c r="G391" s="3">
        <f>VLOOKUP($B391,[10]月度汇总!$A:$AM,23,0)</f>
        <v>0</v>
      </c>
      <c r="H391" s="3">
        <f t="shared" si="76"/>
        <v>0</v>
      </c>
      <c r="I391" s="19"/>
      <c r="J391" s="3">
        <f>VLOOKUP($B391,[10]月度汇总!$A:$AM,24,0)</f>
        <v>0</v>
      </c>
      <c r="K391" s="3">
        <f t="shared" si="77"/>
        <v>0</v>
      </c>
      <c r="L391" s="19">
        <v>2.5</v>
      </c>
      <c r="M391" s="3">
        <f>VLOOKUP($B391,[10]月度汇总!$A:$AM,25,0)</f>
        <v>0</v>
      </c>
      <c r="N391" s="3">
        <f t="shared" si="78"/>
        <v>2.5</v>
      </c>
      <c r="O391" s="19"/>
      <c r="P391" s="3">
        <f>VLOOKUP($B391,[10]月度汇总!$A:$AM,35,0)</f>
        <v>0</v>
      </c>
      <c r="Q391" s="3">
        <f t="shared" si="79"/>
        <v>0</v>
      </c>
      <c r="R391" s="19"/>
      <c r="S391" s="3">
        <f>VLOOKUP($B391,[10]月度汇总!$A:$AM,38,0)</f>
        <v>0</v>
      </c>
      <c r="T391" s="3">
        <f t="shared" si="80"/>
        <v>0</v>
      </c>
    </row>
    <row r="392" ht="15.75" spans="1:20">
      <c r="A392" s="3">
        <f t="shared" si="74"/>
        <v>390</v>
      </c>
      <c r="B392" s="31" t="s">
        <v>666</v>
      </c>
      <c r="C392" s="19"/>
      <c r="D392" s="3" t="str">
        <f>VLOOKUP(B392,[10]月度汇总!$A:$AM,22,0)</f>
        <v>16</v>
      </c>
      <c r="E392" s="3">
        <f t="shared" si="75"/>
        <v>-16</v>
      </c>
      <c r="F392" s="19"/>
      <c r="G392" s="3">
        <f>VLOOKUP($B392,[10]月度汇总!$A:$AM,23,0)</f>
        <v>0</v>
      </c>
      <c r="H392" s="3">
        <f t="shared" si="76"/>
        <v>0</v>
      </c>
      <c r="I392" s="19"/>
      <c r="J392" s="3">
        <f>VLOOKUP($B392,[10]月度汇总!$A:$AM,24,0)</f>
        <v>0</v>
      </c>
      <c r="K392" s="3">
        <f t="shared" si="77"/>
        <v>0</v>
      </c>
      <c r="L392" s="19"/>
      <c r="M392" s="3">
        <f>VLOOKUP($B392,[10]月度汇总!$A:$AM,25,0)</f>
        <v>0</v>
      </c>
      <c r="N392" s="3">
        <f t="shared" si="78"/>
        <v>0</v>
      </c>
      <c r="O392" s="19"/>
      <c r="P392" s="3">
        <f>VLOOKUP($B392,[10]月度汇总!$A:$AM,35,0)</f>
        <v>0</v>
      </c>
      <c r="Q392" s="3">
        <f t="shared" si="79"/>
        <v>0</v>
      </c>
      <c r="R392" s="19"/>
      <c r="S392" s="3">
        <f>VLOOKUP($B392,[10]月度汇总!$A:$AM,38,0)</f>
        <v>0</v>
      </c>
      <c r="T392" s="3">
        <f t="shared" si="80"/>
        <v>0</v>
      </c>
    </row>
    <row r="393" ht="15.75" spans="1:20">
      <c r="A393" s="3">
        <f t="shared" si="74"/>
        <v>391</v>
      </c>
      <c r="B393" s="31" t="s">
        <v>669</v>
      </c>
      <c r="C393" s="19"/>
      <c r="D393" s="3" t="str">
        <f>VLOOKUP(B393,[10]月度汇总!$A:$AM,22,0)</f>
        <v>37.5</v>
      </c>
      <c r="E393" s="3">
        <f t="shared" si="75"/>
        <v>-37.5</v>
      </c>
      <c r="F393" s="19"/>
      <c r="G393" s="3">
        <f>VLOOKUP($B393,[10]月度汇总!$A:$AM,23,0)</f>
        <v>0</v>
      </c>
      <c r="H393" s="3">
        <f t="shared" si="76"/>
        <v>0</v>
      </c>
      <c r="I393" s="19"/>
      <c r="J393" s="3">
        <f>VLOOKUP($B393,[10]月度汇总!$A:$AM,24,0)</f>
        <v>0</v>
      </c>
      <c r="K393" s="3">
        <f t="shared" si="77"/>
        <v>0</v>
      </c>
      <c r="L393" s="19">
        <v>8</v>
      </c>
      <c r="M393" s="3">
        <f>VLOOKUP($B393,[10]月度汇总!$A:$AM,25,0)</f>
        <v>0</v>
      </c>
      <c r="N393" s="3">
        <f t="shared" si="78"/>
        <v>8</v>
      </c>
      <c r="O393" s="19"/>
      <c r="P393" s="3">
        <f>VLOOKUP($B393,[10]月度汇总!$A:$AM,35,0)</f>
        <v>0</v>
      </c>
      <c r="Q393" s="3">
        <f t="shared" si="79"/>
        <v>0</v>
      </c>
      <c r="R393" s="19">
        <v>8</v>
      </c>
      <c r="S393" s="3">
        <f>VLOOKUP($B393,[10]月度汇总!$A:$AM,38,0)</f>
        <v>0</v>
      </c>
      <c r="T393" s="3">
        <f t="shared" si="80"/>
        <v>8</v>
      </c>
    </row>
    <row r="394" ht="15.75" spans="1:20">
      <c r="A394" s="3">
        <f t="shared" ref="A394:A403" si="81">ROW()-2</f>
        <v>392</v>
      </c>
      <c r="B394" s="31" t="s">
        <v>670</v>
      </c>
      <c r="C394" s="19">
        <v>4</v>
      </c>
      <c r="D394" s="3">
        <f>VLOOKUP(B394,[10]月度汇总!$A:$AM,22,0)</f>
        <v>0</v>
      </c>
      <c r="E394" s="3">
        <f t="shared" si="75"/>
        <v>4</v>
      </c>
      <c r="F394" s="19">
        <v>12</v>
      </c>
      <c r="G394" s="3" t="str">
        <f>VLOOKUP($B394,[10]月度汇总!$A:$AM,23,0)</f>
        <v>4</v>
      </c>
      <c r="H394" s="3">
        <f t="shared" si="76"/>
        <v>8</v>
      </c>
      <c r="I394" s="19"/>
      <c r="J394" s="3" t="str">
        <f>VLOOKUP($B394,[10]月度汇总!$A:$AM,24,0)</f>
        <v>12</v>
      </c>
      <c r="K394" s="3">
        <f t="shared" si="77"/>
        <v>-12</v>
      </c>
      <c r="L394" s="19"/>
      <c r="M394" s="3">
        <f>VLOOKUP($B394,[10]月度汇总!$A:$AM,25,0)</f>
        <v>0</v>
      </c>
      <c r="N394" s="3">
        <f t="shared" si="78"/>
        <v>0</v>
      </c>
      <c r="O394" s="19"/>
      <c r="P394" s="3">
        <f>VLOOKUP($B394,[10]月度汇总!$A:$AM,35,0)</f>
        <v>0</v>
      </c>
      <c r="Q394" s="3">
        <f t="shared" si="79"/>
        <v>0</v>
      </c>
      <c r="R394" s="19"/>
      <c r="S394" s="3">
        <f>VLOOKUP($B394,[10]月度汇总!$A:$AM,38,0)</f>
        <v>0</v>
      </c>
      <c r="T394" s="3">
        <f t="shared" si="80"/>
        <v>0</v>
      </c>
    </row>
    <row r="395" ht="15.75" spans="1:20">
      <c r="A395" s="3">
        <f t="shared" si="81"/>
        <v>393</v>
      </c>
      <c r="B395" s="31" t="s">
        <v>671</v>
      </c>
      <c r="C395" s="19"/>
      <c r="D395" s="3">
        <f>VLOOKUP(B395,[10]月度汇总!$A:$AM,22,0)</f>
        <v>0</v>
      </c>
      <c r="E395" s="3">
        <f t="shared" si="75"/>
        <v>0</v>
      </c>
      <c r="F395" s="19">
        <v>8</v>
      </c>
      <c r="G395" s="3">
        <f>VLOOKUP($B395,[10]月度汇总!$A:$AM,23,0)</f>
        <v>0</v>
      </c>
      <c r="H395" s="3">
        <f t="shared" si="76"/>
        <v>8</v>
      </c>
      <c r="I395" s="19"/>
      <c r="J395" s="3" t="str">
        <f>VLOOKUP($B395,[10]月度汇总!$A:$AM,24,0)</f>
        <v>8</v>
      </c>
      <c r="K395" s="3">
        <f t="shared" si="77"/>
        <v>-8</v>
      </c>
      <c r="L395" s="19"/>
      <c r="M395" s="3">
        <f>VLOOKUP($B395,[10]月度汇总!$A:$AM,25,0)</f>
        <v>0</v>
      </c>
      <c r="N395" s="3">
        <f t="shared" si="78"/>
        <v>0</v>
      </c>
      <c r="O395" s="19"/>
      <c r="P395" s="3">
        <f>VLOOKUP($B395,[10]月度汇总!$A:$AM,35,0)</f>
        <v>0</v>
      </c>
      <c r="Q395" s="3">
        <f t="shared" si="79"/>
        <v>0</v>
      </c>
      <c r="R395" s="19"/>
      <c r="S395" s="3">
        <f>VLOOKUP($B395,[10]月度汇总!$A:$AM,38,0)</f>
        <v>0</v>
      </c>
      <c r="T395" s="3">
        <f t="shared" si="80"/>
        <v>0</v>
      </c>
    </row>
    <row r="396" ht="15.75" spans="1:20">
      <c r="A396" s="3">
        <f t="shared" si="81"/>
        <v>394</v>
      </c>
      <c r="B396" s="31" t="s">
        <v>672</v>
      </c>
      <c r="C396" s="19"/>
      <c r="D396" s="3">
        <f>VLOOKUP(B396,[10]月度汇总!$A:$AM,22,0)</f>
        <v>0</v>
      </c>
      <c r="E396" s="3">
        <f t="shared" si="75"/>
        <v>0</v>
      </c>
      <c r="F396" s="19"/>
      <c r="G396" s="3">
        <f>VLOOKUP($B396,[10]月度汇总!$A:$AM,23,0)</f>
        <v>0</v>
      </c>
      <c r="H396" s="3">
        <f t="shared" si="76"/>
        <v>0</v>
      </c>
      <c r="I396" s="19"/>
      <c r="J396" s="3">
        <f>VLOOKUP($B396,[10]月度汇总!$A:$AM,24,0)</f>
        <v>0</v>
      </c>
      <c r="K396" s="3">
        <f t="shared" si="77"/>
        <v>0</v>
      </c>
      <c r="L396" s="19"/>
      <c r="M396" s="3">
        <f>VLOOKUP($B396,[10]月度汇总!$A:$AM,25,0)</f>
        <v>0</v>
      </c>
      <c r="N396" s="3">
        <f t="shared" si="78"/>
        <v>0</v>
      </c>
      <c r="O396" s="19"/>
      <c r="P396" s="3">
        <f>VLOOKUP($B396,[10]月度汇总!$A:$AM,35,0)</f>
        <v>0</v>
      </c>
      <c r="Q396" s="3">
        <f t="shared" si="79"/>
        <v>0</v>
      </c>
      <c r="R396" s="19"/>
      <c r="S396" s="3">
        <f>VLOOKUP($B396,[10]月度汇总!$A:$AM,38,0)</f>
        <v>0</v>
      </c>
      <c r="T396" s="3">
        <f t="shared" si="80"/>
        <v>0</v>
      </c>
    </row>
    <row r="397" ht="15.75" spans="1:20">
      <c r="A397" s="3">
        <f t="shared" si="81"/>
        <v>395</v>
      </c>
      <c r="B397" s="31" t="s">
        <v>673</v>
      </c>
      <c r="C397" s="19"/>
      <c r="D397" s="3">
        <f>VLOOKUP(B397,[10]月度汇总!$A:$AM,22,0)</f>
        <v>0</v>
      </c>
      <c r="E397" s="3">
        <f t="shared" si="75"/>
        <v>0</v>
      </c>
      <c r="F397" s="19"/>
      <c r="G397" s="3">
        <f>VLOOKUP($B397,[10]月度汇总!$A:$AM,23,0)</f>
        <v>0</v>
      </c>
      <c r="H397" s="3">
        <f t="shared" si="76"/>
        <v>0</v>
      </c>
      <c r="I397" s="19"/>
      <c r="J397" s="3">
        <f>VLOOKUP($B397,[10]月度汇总!$A:$AM,24,0)</f>
        <v>0</v>
      </c>
      <c r="K397" s="3">
        <f t="shared" si="77"/>
        <v>0</v>
      </c>
      <c r="L397" s="19"/>
      <c r="M397" s="3">
        <f>VLOOKUP($B397,[10]月度汇总!$A:$AM,25,0)</f>
        <v>0</v>
      </c>
      <c r="N397" s="3">
        <f t="shared" si="78"/>
        <v>0</v>
      </c>
      <c r="O397" s="19"/>
      <c r="P397" s="3">
        <f>VLOOKUP($B397,[10]月度汇总!$A:$AM,35,0)</f>
        <v>0</v>
      </c>
      <c r="Q397" s="3">
        <f t="shared" si="79"/>
        <v>0</v>
      </c>
      <c r="R397" s="19"/>
      <c r="S397" s="3">
        <f>VLOOKUP($B397,[10]月度汇总!$A:$AM,38,0)</f>
        <v>0</v>
      </c>
      <c r="T397" s="3">
        <f t="shared" si="80"/>
        <v>0</v>
      </c>
    </row>
    <row r="398" ht="15.75" spans="1:20">
      <c r="A398" s="3">
        <f t="shared" si="81"/>
        <v>396</v>
      </c>
      <c r="B398" s="31" t="s">
        <v>674</v>
      </c>
      <c r="C398" s="19"/>
      <c r="D398" s="3">
        <f>VLOOKUP(B398,[10]月度汇总!$A:$AM,22,0)</f>
        <v>0</v>
      </c>
      <c r="E398" s="3">
        <f t="shared" si="75"/>
        <v>0</v>
      </c>
      <c r="F398" s="19"/>
      <c r="G398" s="3">
        <f>VLOOKUP($B398,[10]月度汇总!$A:$AM,23,0)</f>
        <v>0</v>
      </c>
      <c r="H398" s="3">
        <f t="shared" si="76"/>
        <v>0</v>
      </c>
      <c r="I398" s="19"/>
      <c r="J398" s="3">
        <f>VLOOKUP($B398,[10]月度汇总!$A:$AM,24,0)</f>
        <v>0</v>
      </c>
      <c r="K398" s="3">
        <f t="shared" si="77"/>
        <v>0</v>
      </c>
      <c r="L398" s="19"/>
      <c r="M398" s="3">
        <f>VLOOKUP($B398,[10]月度汇总!$A:$AM,25,0)</f>
        <v>0</v>
      </c>
      <c r="N398" s="3">
        <f t="shared" si="78"/>
        <v>0</v>
      </c>
      <c r="O398" s="19"/>
      <c r="P398" s="3">
        <f>VLOOKUP($B398,[10]月度汇总!$A:$AM,35,0)</f>
        <v>0</v>
      </c>
      <c r="Q398" s="3">
        <f t="shared" si="79"/>
        <v>0</v>
      </c>
      <c r="R398" s="19"/>
      <c r="S398" s="3">
        <f>VLOOKUP($B398,[10]月度汇总!$A:$AM,38,0)</f>
        <v>0</v>
      </c>
      <c r="T398" s="3">
        <f t="shared" si="80"/>
        <v>0</v>
      </c>
    </row>
    <row r="399" ht="15.75" spans="1:20">
      <c r="A399" s="3">
        <f t="shared" si="81"/>
        <v>397</v>
      </c>
      <c r="B399" s="31" t="s">
        <v>675</v>
      </c>
      <c r="C399" s="19"/>
      <c r="D399" s="3" t="str">
        <f>VLOOKUP(B399,[10]月度汇总!$A:$AM,22,0)</f>
        <v>45.5</v>
      </c>
      <c r="E399" s="3">
        <f t="shared" si="75"/>
        <v>-45.5</v>
      </c>
      <c r="F399" s="19"/>
      <c r="G399" s="3">
        <f>VLOOKUP($B399,[10]月度汇总!$A:$AM,23,0)</f>
        <v>0</v>
      </c>
      <c r="H399" s="3">
        <f t="shared" si="76"/>
        <v>0</v>
      </c>
      <c r="I399" s="19"/>
      <c r="J399" s="3">
        <f>VLOOKUP($B399,[10]月度汇总!$A:$AM,24,0)</f>
        <v>0</v>
      </c>
      <c r="K399" s="3">
        <f t="shared" si="77"/>
        <v>0</v>
      </c>
      <c r="L399" s="19"/>
      <c r="M399" s="3">
        <f>VLOOKUP($B399,[10]月度汇总!$A:$AM,25,0)</f>
        <v>0</v>
      </c>
      <c r="N399" s="3">
        <f t="shared" si="78"/>
        <v>0</v>
      </c>
      <c r="O399" s="19"/>
      <c r="P399" s="3">
        <f>VLOOKUP($B399,[10]月度汇总!$A:$AM,35,0)</f>
        <v>0</v>
      </c>
      <c r="Q399" s="3">
        <f t="shared" si="79"/>
        <v>0</v>
      </c>
      <c r="R399" s="19"/>
      <c r="S399" s="3">
        <f>VLOOKUP($B399,[10]月度汇总!$A:$AM,38,0)</f>
        <v>0</v>
      </c>
      <c r="T399" s="3">
        <f t="shared" si="80"/>
        <v>0</v>
      </c>
    </row>
    <row r="400" ht="15.75" spans="1:20">
      <c r="A400" s="3">
        <f t="shared" si="81"/>
        <v>398</v>
      </c>
      <c r="B400" s="31" t="s">
        <v>676</v>
      </c>
      <c r="C400" s="19"/>
      <c r="D400" s="3">
        <f>VLOOKUP(B400,[10]月度汇总!$A:$AM,22,0)</f>
        <v>0</v>
      </c>
      <c r="E400" s="3">
        <f t="shared" si="75"/>
        <v>0</v>
      </c>
      <c r="F400" s="19"/>
      <c r="G400" s="3">
        <f>VLOOKUP($B400,[10]月度汇总!$A:$AM,23,0)</f>
        <v>0</v>
      </c>
      <c r="H400" s="3">
        <f t="shared" si="76"/>
        <v>0</v>
      </c>
      <c r="I400" s="19"/>
      <c r="J400" s="3">
        <f>VLOOKUP($B400,[10]月度汇总!$A:$AM,24,0)</f>
        <v>0</v>
      </c>
      <c r="K400" s="3">
        <f t="shared" si="77"/>
        <v>0</v>
      </c>
      <c r="L400" s="19"/>
      <c r="M400" s="3">
        <f>VLOOKUP($B400,[10]月度汇总!$A:$AM,25,0)</f>
        <v>0</v>
      </c>
      <c r="N400" s="3">
        <f t="shared" si="78"/>
        <v>0</v>
      </c>
      <c r="O400" s="19"/>
      <c r="P400" s="3">
        <f>VLOOKUP($B400,[10]月度汇总!$A:$AM,35,0)</f>
        <v>0</v>
      </c>
      <c r="Q400" s="3">
        <f t="shared" si="79"/>
        <v>0</v>
      </c>
      <c r="R400" s="19">
        <v>5</v>
      </c>
      <c r="S400" s="3">
        <f>VLOOKUP($B400,[10]月度汇总!$A:$AM,38,0)</f>
        <v>0</v>
      </c>
      <c r="T400" s="3">
        <f t="shared" si="80"/>
        <v>5</v>
      </c>
    </row>
    <row r="401" ht="15.75" spans="1:20">
      <c r="A401" s="3">
        <f t="shared" si="81"/>
        <v>399</v>
      </c>
      <c r="B401" s="31" t="s">
        <v>677</v>
      </c>
      <c r="C401" s="19"/>
      <c r="D401" s="3">
        <f>VLOOKUP(B401,[10]月度汇总!$A:$AM,22,0)</f>
        <v>0</v>
      </c>
      <c r="E401" s="3">
        <f t="shared" si="75"/>
        <v>0</v>
      </c>
      <c r="F401" s="19"/>
      <c r="G401" s="3">
        <f>VLOOKUP($B401,[10]月度汇总!$A:$AM,23,0)</f>
        <v>0</v>
      </c>
      <c r="H401" s="3">
        <f t="shared" si="76"/>
        <v>0</v>
      </c>
      <c r="I401" s="19"/>
      <c r="J401" s="3">
        <f>VLOOKUP($B401,[10]月度汇总!$A:$AM,24,0)</f>
        <v>0</v>
      </c>
      <c r="K401" s="3">
        <f t="shared" si="77"/>
        <v>0</v>
      </c>
      <c r="L401" s="19"/>
      <c r="M401" s="3">
        <f>VLOOKUP($B401,[10]月度汇总!$A:$AM,25,0)</f>
        <v>0</v>
      </c>
      <c r="N401" s="3">
        <f t="shared" si="78"/>
        <v>0</v>
      </c>
      <c r="O401" s="19"/>
      <c r="P401" s="3">
        <f>VLOOKUP($B401,[10]月度汇总!$A:$AM,35,0)</f>
        <v>0</v>
      </c>
      <c r="Q401" s="3">
        <f t="shared" si="79"/>
        <v>0</v>
      </c>
      <c r="R401" s="19"/>
      <c r="S401" s="3">
        <f>VLOOKUP($B401,[10]月度汇总!$A:$AM,38,0)</f>
        <v>0</v>
      </c>
      <c r="T401" s="3">
        <f t="shared" si="80"/>
        <v>0</v>
      </c>
    </row>
    <row r="402" ht="15.75" spans="1:20">
      <c r="A402" s="3">
        <f t="shared" si="81"/>
        <v>400</v>
      </c>
      <c r="B402" s="31" t="s">
        <v>678</v>
      </c>
      <c r="C402" s="19"/>
      <c r="D402" s="3">
        <f>VLOOKUP(B402,[10]月度汇总!$A:$AM,22,0)</f>
        <v>0</v>
      </c>
      <c r="E402" s="3">
        <f t="shared" si="75"/>
        <v>0</v>
      </c>
      <c r="F402" s="19"/>
      <c r="G402" s="3">
        <f>VLOOKUP($B402,[10]月度汇总!$A:$AM,23,0)</f>
        <v>0</v>
      </c>
      <c r="H402" s="3">
        <f t="shared" si="76"/>
        <v>0</v>
      </c>
      <c r="I402" s="19"/>
      <c r="J402" s="3">
        <f>VLOOKUP($B402,[10]月度汇总!$A:$AM,24,0)</f>
        <v>0</v>
      </c>
      <c r="K402" s="3">
        <f t="shared" si="77"/>
        <v>0</v>
      </c>
      <c r="L402" s="19"/>
      <c r="M402" s="3">
        <f>VLOOKUP($B402,[10]月度汇总!$A:$AM,25,0)</f>
        <v>0</v>
      </c>
      <c r="N402" s="3">
        <f t="shared" si="78"/>
        <v>0</v>
      </c>
      <c r="O402" s="19"/>
      <c r="P402" s="3">
        <f>VLOOKUP($B402,[10]月度汇总!$A:$AM,35,0)</f>
        <v>0</v>
      </c>
      <c r="Q402" s="3">
        <f t="shared" si="79"/>
        <v>0</v>
      </c>
      <c r="R402" s="19"/>
      <c r="S402" s="3">
        <f>VLOOKUP($B402,[10]月度汇总!$A:$AM,38,0)</f>
        <v>0</v>
      </c>
      <c r="T402" s="3">
        <f t="shared" si="80"/>
        <v>0</v>
      </c>
    </row>
    <row r="403" ht="15.75" spans="1:20">
      <c r="A403" s="3">
        <f t="shared" si="81"/>
        <v>401</v>
      </c>
      <c r="B403" s="31" t="s">
        <v>680</v>
      </c>
      <c r="C403" s="19"/>
      <c r="D403" s="3">
        <f>VLOOKUP(B403,[10]月度汇总!$A:$AM,22,0)</f>
        <v>0</v>
      </c>
      <c r="E403" s="3">
        <f t="shared" si="75"/>
        <v>0</v>
      </c>
      <c r="F403" s="19"/>
      <c r="G403" s="3">
        <f>VLOOKUP($B403,[10]月度汇总!$A:$AM,23,0)</f>
        <v>0</v>
      </c>
      <c r="H403" s="3">
        <f t="shared" si="76"/>
        <v>0</v>
      </c>
      <c r="I403" s="19"/>
      <c r="J403" s="3">
        <f>VLOOKUP($B403,[10]月度汇总!$A:$AM,24,0)</f>
        <v>0</v>
      </c>
      <c r="K403" s="3">
        <f t="shared" si="77"/>
        <v>0</v>
      </c>
      <c r="L403" s="19">
        <v>4</v>
      </c>
      <c r="M403" s="3">
        <f>VLOOKUP($B403,[10]月度汇总!$A:$AM,25,0)</f>
        <v>0</v>
      </c>
      <c r="N403" s="3">
        <f t="shared" si="78"/>
        <v>4</v>
      </c>
      <c r="O403" s="19"/>
      <c r="P403" s="3">
        <f>VLOOKUP($B403,[10]月度汇总!$A:$AM,35,0)</f>
        <v>0</v>
      </c>
      <c r="Q403" s="3">
        <f t="shared" si="79"/>
        <v>0</v>
      </c>
      <c r="R403" s="19">
        <v>8</v>
      </c>
      <c r="S403" s="3">
        <f>VLOOKUP($B403,[10]月度汇总!$A:$AM,38,0)</f>
        <v>0</v>
      </c>
      <c r="T403" s="3">
        <f t="shared" si="80"/>
        <v>8</v>
      </c>
    </row>
    <row r="404" ht="15.75" spans="1:20">
      <c r="A404" s="3">
        <f t="shared" ref="A404:A413" si="82">ROW()-2</f>
        <v>402</v>
      </c>
      <c r="B404" s="31" t="s">
        <v>681</v>
      </c>
      <c r="C404" s="19">
        <v>3</v>
      </c>
      <c r="D404" s="3">
        <f>VLOOKUP(B404,[10]月度汇总!$A:$AM,22,0)</f>
        <v>0</v>
      </c>
      <c r="E404" s="3">
        <f t="shared" si="75"/>
        <v>3</v>
      </c>
      <c r="F404" s="19"/>
      <c r="G404" s="3" t="str">
        <f>VLOOKUP($B404,[10]月度汇总!$A:$AM,23,0)</f>
        <v>3</v>
      </c>
      <c r="H404" s="3">
        <f t="shared" si="76"/>
        <v>-3</v>
      </c>
      <c r="I404" s="19"/>
      <c r="J404" s="3">
        <f>VLOOKUP($B404,[10]月度汇总!$A:$AM,24,0)</f>
        <v>0</v>
      </c>
      <c r="K404" s="3">
        <f t="shared" si="77"/>
        <v>0</v>
      </c>
      <c r="L404" s="19"/>
      <c r="M404" s="3">
        <f>VLOOKUP($B404,[10]月度汇总!$A:$AM,25,0)</f>
        <v>0</v>
      </c>
      <c r="N404" s="3">
        <f t="shared" si="78"/>
        <v>0</v>
      </c>
      <c r="O404" s="19"/>
      <c r="P404" s="3">
        <f>VLOOKUP($B404,[10]月度汇总!$A:$AM,35,0)</f>
        <v>0</v>
      </c>
      <c r="Q404" s="3">
        <f t="shared" si="79"/>
        <v>0</v>
      </c>
      <c r="R404" s="19"/>
      <c r="S404" s="3">
        <f>VLOOKUP($B404,[10]月度汇总!$A:$AM,38,0)</f>
        <v>0</v>
      </c>
      <c r="T404" s="3">
        <f t="shared" si="80"/>
        <v>0</v>
      </c>
    </row>
    <row r="405" ht="15.75" spans="1:20">
      <c r="A405" s="3">
        <f t="shared" si="82"/>
        <v>403</v>
      </c>
      <c r="B405" s="31" t="s">
        <v>682</v>
      </c>
      <c r="C405" s="19"/>
      <c r="D405" s="3">
        <f>VLOOKUP(B405,[10]月度汇总!$A:$AM,22,0)</f>
        <v>0</v>
      </c>
      <c r="E405" s="3">
        <f t="shared" si="75"/>
        <v>0</v>
      </c>
      <c r="F405" s="19"/>
      <c r="G405" s="3">
        <f>VLOOKUP($B405,[10]月度汇总!$A:$AM,23,0)</f>
        <v>0</v>
      </c>
      <c r="H405" s="3">
        <f t="shared" si="76"/>
        <v>0</v>
      </c>
      <c r="I405" s="19"/>
      <c r="J405" s="3">
        <f>VLOOKUP($B405,[10]月度汇总!$A:$AM,24,0)</f>
        <v>0</v>
      </c>
      <c r="K405" s="3">
        <f t="shared" si="77"/>
        <v>0</v>
      </c>
      <c r="L405" s="19"/>
      <c r="M405" s="3">
        <f>VLOOKUP($B405,[10]月度汇总!$A:$AM,25,0)</f>
        <v>0</v>
      </c>
      <c r="N405" s="3">
        <f t="shared" si="78"/>
        <v>0</v>
      </c>
      <c r="O405" s="19"/>
      <c r="P405" s="3">
        <f>VLOOKUP($B405,[10]月度汇总!$A:$AM,35,0)</f>
        <v>0</v>
      </c>
      <c r="Q405" s="3">
        <f t="shared" si="79"/>
        <v>0</v>
      </c>
      <c r="R405" s="19"/>
      <c r="S405" s="3">
        <f>VLOOKUP($B405,[10]月度汇总!$A:$AM,38,0)</f>
        <v>0</v>
      </c>
      <c r="T405" s="3">
        <f t="shared" si="80"/>
        <v>0</v>
      </c>
    </row>
    <row r="406" ht="15.75" spans="1:20">
      <c r="A406" s="3">
        <f t="shared" si="82"/>
        <v>404</v>
      </c>
      <c r="B406" s="31" t="s">
        <v>683</v>
      </c>
      <c r="C406" s="19"/>
      <c r="D406" s="3">
        <f>VLOOKUP(B406,[10]月度汇总!$A:$AM,22,0)</f>
        <v>0</v>
      </c>
      <c r="E406" s="3">
        <f t="shared" si="75"/>
        <v>0</v>
      </c>
      <c r="F406" s="19"/>
      <c r="G406" s="3">
        <f>VLOOKUP($B406,[10]月度汇总!$A:$AM,23,0)</f>
        <v>0</v>
      </c>
      <c r="H406" s="3">
        <f t="shared" si="76"/>
        <v>0</v>
      </c>
      <c r="I406" s="19"/>
      <c r="J406" s="3">
        <f>VLOOKUP($B406,[10]月度汇总!$A:$AM,24,0)</f>
        <v>0</v>
      </c>
      <c r="K406" s="3">
        <f t="shared" si="77"/>
        <v>0</v>
      </c>
      <c r="L406" s="19"/>
      <c r="M406" s="3">
        <f>VLOOKUP($B406,[10]月度汇总!$A:$AM,25,0)</f>
        <v>0</v>
      </c>
      <c r="N406" s="3">
        <f t="shared" si="78"/>
        <v>0</v>
      </c>
      <c r="O406" s="19">
        <v>8</v>
      </c>
      <c r="P406" s="3">
        <f>VLOOKUP($B406,[10]月度汇总!$A:$AM,35,0)</f>
        <v>0</v>
      </c>
      <c r="Q406" s="3">
        <f t="shared" si="79"/>
        <v>8</v>
      </c>
      <c r="R406" s="19"/>
      <c r="S406" s="3">
        <f>VLOOKUP($B406,[10]月度汇总!$A:$AM,38,0)</f>
        <v>0</v>
      </c>
      <c r="T406" s="3">
        <f t="shared" si="80"/>
        <v>0</v>
      </c>
    </row>
    <row r="407" ht="15.75" spans="1:20">
      <c r="A407" s="3">
        <f t="shared" si="82"/>
        <v>405</v>
      </c>
      <c r="B407" s="31" t="s">
        <v>684</v>
      </c>
      <c r="C407" s="19"/>
      <c r="D407" s="3">
        <f>VLOOKUP(B407,[10]月度汇总!$A:$AM,22,0)</f>
        <v>0</v>
      </c>
      <c r="E407" s="3">
        <f t="shared" si="75"/>
        <v>0</v>
      </c>
      <c r="F407" s="19"/>
      <c r="G407" s="3">
        <f>VLOOKUP($B407,[10]月度汇总!$A:$AM,23,0)</f>
        <v>0</v>
      </c>
      <c r="H407" s="3">
        <f t="shared" si="76"/>
        <v>0</v>
      </c>
      <c r="I407" s="19"/>
      <c r="J407" s="3">
        <f>VLOOKUP($B407,[10]月度汇总!$A:$AM,24,0)</f>
        <v>0</v>
      </c>
      <c r="K407" s="3">
        <f t="shared" si="77"/>
        <v>0</v>
      </c>
      <c r="L407" s="19"/>
      <c r="M407" s="3">
        <f>VLOOKUP($B407,[10]月度汇总!$A:$AM,25,0)</f>
        <v>0</v>
      </c>
      <c r="N407" s="3">
        <f t="shared" si="78"/>
        <v>0</v>
      </c>
      <c r="O407" s="19"/>
      <c r="P407" s="3">
        <f>VLOOKUP($B407,[10]月度汇总!$A:$AM,35,0)</f>
        <v>0</v>
      </c>
      <c r="Q407" s="3">
        <f t="shared" si="79"/>
        <v>0</v>
      </c>
      <c r="R407" s="19"/>
      <c r="S407" s="3">
        <f>VLOOKUP($B407,[10]月度汇总!$A:$AM,38,0)</f>
        <v>0</v>
      </c>
      <c r="T407" s="3">
        <f t="shared" si="80"/>
        <v>0</v>
      </c>
    </row>
    <row r="408" ht="15.75" spans="1:20">
      <c r="A408" s="3">
        <f t="shared" si="82"/>
        <v>406</v>
      </c>
      <c r="B408" s="31" t="s">
        <v>685</v>
      </c>
      <c r="C408" s="19"/>
      <c r="D408" s="3">
        <f>VLOOKUP(B408,[10]月度汇总!$A:$AM,22,0)</f>
        <v>0</v>
      </c>
      <c r="E408" s="3">
        <f t="shared" si="75"/>
        <v>0</v>
      </c>
      <c r="F408" s="19">
        <v>1</v>
      </c>
      <c r="G408" s="3">
        <f>VLOOKUP($B408,[10]月度汇总!$A:$AM,23,0)</f>
        <v>0</v>
      </c>
      <c r="H408" s="3">
        <f t="shared" si="76"/>
        <v>1</v>
      </c>
      <c r="I408" s="19">
        <v>2</v>
      </c>
      <c r="J408" s="3" t="str">
        <f>VLOOKUP($B408,[10]月度汇总!$A:$AM,24,0)</f>
        <v>1</v>
      </c>
      <c r="K408" s="3">
        <f t="shared" si="77"/>
        <v>1</v>
      </c>
      <c r="L408" s="19"/>
      <c r="M408" s="3" t="str">
        <f>VLOOKUP($B408,[10]月度汇总!$A:$AM,25,0)</f>
        <v>2</v>
      </c>
      <c r="N408" s="3">
        <f t="shared" si="78"/>
        <v>-2</v>
      </c>
      <c r="O408" s="19"/>
      <c r="P408" s="3">
        <f>VLOOKUP($B408,[10]月度汇总!$A:$AM,35,0)</f>
        <v>0</v>
      </c>
      <c r="Q408" s="3">
        <f t="shared" si="79"/>
        <v>0</v>
      </c>
      <c r="R408" s="19">
        <v>3</v>
      </c>
      <c r="S408" s="3">
        <f>VLOOKUP($B408,[10]月度汇总!$A:$AM,38,0)</f>
        <v>0</v>
      </c>
      <c r="T408" s="3">
        <f t="shared" si="80"/>
        <v>3</v>
      </c>
    </row>
    <row r="409" ht="15.75" spans="1:20">
      <c r="A409" s="3">
        <f t="shared" si="82"/>
        <v>407</v>
      </c>
      <c r="B409" s="31" t="s">
        <v>686</v>
      </c>
      <c r="C409" s="19"/>
      <c r="D409" s="3">
        <f>VLOOKUP(B409,[10]月度汇总!$A:$AM,22,0)</f>
        <v>0</v>
      </c>
      <c r="E409" s="3">
        <f t="shared" si="75"/>
        <v>0</v>
      </c>
      <c r="F409" s="19"/>
      <c r="G409" s="3">
        <f>VLOOKUP($B409,[10]月度汇总!$A:$AM,23,0)</f>
        <v>0</v>
      </c>
      <c r="H409" s="3">
        <f t="shared" si="76"/>
        <v>0</v>
      </c>
      <c r="I409" s="19"/>
      <c r="J409" s="3">
        <f>VLOOKUP($B409,[10]月度汇总!$A:$AM,24,0)</f>
        <v>0</v>
      </c>
      <c r="K409" s="3">
        <f t="shared" si="77"/>
        <v>0</v>
      </c>
      <c r="L409" s="19">
        <v>4</v>
      </c>
      <c r="M409" s="3">
        <f>VLOOKUP($B409,[10]月度汇总!$A:$AM,25,0)</f>
        <v>0</v>
      </c>
      <c r="N409" s="3">
        <f t="shared" si="78"/>
        <v>4</v>
      </c>
      <c r="O409" s="19"/>
      <c r="P409" s="3">
        <f>VLOOKUP($B409,[10]月度汇总!$A:$AM,35,0)</f>
        <v>0</v>
      </c>
      <c r="Q409" s="3">
        <f t="shared" si="79"/>
        <v>0</v>
      </c>
      <c r="R409" s="19">
        <v>4</v>
      </c>
      <c r="S409" s="3">
        <f>VLOOKUP($B409,[10]月度汇总!$A:$AM,38,0)</f>
        <v>0</v>
      </c>
      <c r="T409" s="3">
        <f t="shared" si="80"/>
        <v>4</v>
      </c>
    </row>
    <row r="410" ht="15.75" spans="1:20">
      <c r="A410" s="3">
        <f t="shared" si="82"/>
        <v>408</v>
      </c>
      <c r="B410" s="31" t="s">
        <v>687</v>
      </c>
      <c r="C410" s="19"/>
      <c r="D410" s="3">
        <f>VLOOKUP(B410,[10]月度汇总!$A:$AM,22,0)</f>
        <v>0</v>
      </c>
      <c r="E410" s="3">
        <f t="shared" si="75"/>
        <v>0</v>
      </c>
      <c r="F410" s="19"/>
      <c r="G410" s="3">
        <f>VLOOKUP($B410,[10]月度汇总!$A:$AM,23,0)</f>
        <v>0</v>
      </c>
      <c r="H410" s="3">
        <f t="shared" si="76"/>
        <v>0</v>
      </c>
      <c r="I410" s="19"/>
      <c r="J410" s="3">
        <f>VLOOKUP($B410,[10]月度汇总!$A:$AM,24,0)</f>
        <v>0</v>
      </c>
      <c r="K410" s="3">
        <f t="shared" si="77"/>
        <v>0</v>
      </c>
      <c r="L410" s="19"/>
      <c r="M410" s="3">
        <f>VLOOKUP($B410,[10]月度汇总!$A:$AM,25,0)</f>
        <v>0</v>
      </c>
      <c r="N410" s="3">
        <f t="shared" si="78"/>
        <v>0</v>
      </c>
      <c r="O410" s="19"/>
      <c r="P410" s="3">
        <f>VLOOKUP($B410,[10]月度汇总!$A:$AM,35,0)</f>
        <v>0</v>
      </c>
      <c r="Q410" s="3">
        <f t="shared" si="79"/>
        <v>0</v>
      </c>
      <c r="R410" s="19"/>
      <c r="S410" s="3">
        <f>VLOOKUP($B410,[10]月度汇总!$A:$AM,38,0)</f>
        <v>0</v>
      </c>
      <c r="T410" s="3">
        <f t="shared" si="80"/>
        <v>0</v>
      </c>
    </row>
    <row r="411" ht="15.75" spans="1:20">
      <c r="A411" s="3">
        <f t="shared" si="82"/>
        <v>409</v>
      </c>
      <c r="B411" s="31" t="s">
        <v>688</v>
      </c>
      <c r="C411" s="19"/>
      <c r="D411" s="3">
        <f>VLOOKUP(B411,[10]月度汇总!$A:$AM,22,0)</f>
        <v>0</v>
      </c>
      <c r="E411" s="3">
        <f t="shared" si="75"/>
        <v>0</v>
      </c>
      <c r="F411" s="19">
        <v>4</v>
      </c>
      <c r="G411" s="3">
        <f>VLOOKUP($B411,[10]月度汇总!$A:$AM,23,0)</f>
        <v>0</v>
      </c>
      <c r="H411" s="3">
        <f t="shared" si="76"/>
        <v>4</v>
      </c>
      <c r="I411" s="19"/>
      <c r="J411" s="3" t="str">
        <f>VLOOKUP($B411,[10]月度汇总!$A:$AM,24,0)</f>
        <v>4</v>
      </c>
      <c r="K411" s="3">
        <f t="shared" si="77"/>
        <v>-4</v>
      </c>
      <c r="L411" s="19">
        <v>1.5</v>
      </c>
      <c r="M411" s="3">
        <f>VLOOKUP($B411,[10]月度汇总!$A:$AM,25,0)</f>
        <v>0</v>
      </c>
      <c r="N411" s="3">
        <f t="shared" si="78"/>
        <v>1.5</v>
      </c>
      <c r="O411" s="19"/>
      <c r="P411" s="3">
        <f>VLOOKUP($B411,[10]月度汇总!$A:$AM,35,0)</f>
        <v>0</v>
      </c>
      <c r="Q411" s="3">
        <f t="shared" si="79"/>
        <v>0</v>
      </c>
      <c r="R411" s="19"/>
      <c r="S411" s="3">
        <f>VLOOKUP($B411,[10]月度汇总!$A:$AM,38,0)</f>
        <v>0</v>
      </c>
      <c r="T411" s="3">
        <f t="shared" si="80"/>
        <v>0</v>
      </c>
    </row>
    <row r="412" ht="15.75" spans="1:20">
      <c r="A412" s="3">
        <f t="shared" si="82"/>
        <v>410</v>
      </c>
      <c r="B412" s="31" t="s">
        <v>690</v>
      </c>
      <c r="C412" s="19">
        <v>1</v>
      </c>
      <c r="D412" s="3">
        <f>VLOOKUP(B412,[10]月度汇总!$A:$AM,22,0)</f>
        <v>0</v>
      </c>
      <c r="E412" s="3">
        <f t="shared" si="75"/>
        <v>1</v>
      </c>
      <c r="F412" s="19"/>
      <c r="G412" s="3" t="str">
        <f>VLOOKUP($B412,[10]月度汇总!$A:$AM,23,0)</f>
        <v>1</v>
      </c>
      <c r="H412" s="3">
        <f t="shared" si="76"/>
        <v>-1</v>
      </c>
      <c r="I412" s="19"/>
      <c r="J412" s="3">
        <f>VLOOKUP($B412,[10]月度汇总!$A:$AM,24,0)</f>
        <v>0</v>
      </c>
      <c r="K412" s="3">
        <f t="shared" si="77"/>
        <v>0</v>
      </c>
      <c r="L412" s="19"/>
      <c r="M412" s="3">
        <f>VLOOKUP($B412,[10]月度汇总!$A:$AM,25,0)</f>
        <v>0</v>
      </c>
      <c r="N412" s="3">
        <f t="shared" si="78"/>
        <v>0</v>
      </c>
      <c r="O412" s="19"/>
      <c r="P412" s="3">
        <f>VLOOKUP($B412,[10]月度汇总!$A:$AM,35,0)</f>
        <v>0</v>
      </c>
      <c r="Q412" s="3">
        <f t="shared" si="79"/>
        <v>0</v>
      </c>
      <c r="R412" s="19"/>
      <c r="S412" s="3">
        <f>VLOOKUP($B412,[10]月度汇总!$A:$AM,38,0)</f>
        <v>0</v>
      </c>
      <c r="T412" s="3">
        <f t="shared" si="80"/>
        <v>0</v>
      </c>
    </row>
    <row r="413" ht="15.75" spans="1:20">
      <c r="A413" s="3">
        <f t="shared" si="82"/>
        <v>411</v>
      </c>
      <c r="B413" s="31" t="s">
        <v>691</v>
      </c>
      <c r="C413" s="19"/>
      <c r="D413" s="3">
        <f>VLOOKUP(B413,[10]月度汇总!$A:$AM,22,0)</f>
        <v>0</v>
      </c>
      <c r="E413" s="3">
        <f t="shared" si="75"/>
        <v>0</v>
      </c>
      <c r="F413" s="19"/>
      <c r="G413" s="3">
        <f>VLOOKUP($B413,[10]月度汇总!$A:$AM,23,0)</f>
        <v>0</v>
      </c>
      <c r="H413" s="3">
        <f t="shared" si="76"/>
        <v>0</v>
      </c>
      <c r="I413" s="19"/>
      <c r="J413" s="3">
        <f>VLOOKUP($B413,[10]月度汇总!$A:$AM,24,0)</f>
        <v>0</v>
      </c>
      <c r="K413" s="3">
        <f t="shared" si="77"/>
        <v>0</v>
      </c>
      <c r="L413" s="19"/>
      <c r="M413" s="3">
        <f>VLOOKUP($B413,[10]月度汇总!$A:$AM,25,0)</f>
        <v>0</v>
      </c>
      <c r="N413" s="3">
        <f t="shared" si="78"/>
        <v>0</v>
      </c>
      <c r="O413" s="19">
        <v>8</v>
      </c>
      <c r="P413" s="3">
        <f>VLOOKUP($B413,[10]月度汇总!$A:$AM,35,0)</f>
        <v>0</v>
      </c>
      <c r="Q413" s="3">
        <f t="shared" si="79"/>
        <v>8</v>
      </c>
      <c r="R413" s="19"/>
      <c r="S413" s="3">
        <f>VLOOKUP($B413,[10]月度汇总!$A:$AM,38,0)</f>
        <v>0</v>
      </c>
      <c r="T413" s="3">
        <f t="shared" si="80"/>
        <v>0</v>
      </c>
    </row>
    <row r="414" ht="15.75" spans="1:20">
      <c r="A414" s="3">
        <f t="shared" ref="A414:A423" si="83">ROW()-2</f>
        <v>412</v>
      </c>
      <c r="B414" s="31" t="s">
        <v>692</v>
      </c>
      <c r="C414" s="19"/>
      <c r="D414" s="3">
        <f>VLOOKUP(B414,[10]月度汇总!$A:$AM,22,0)</f>
        <v>0</v>
      </c>
      <c r="E414" s="3">
        <f t="shared" si="75"/>
        <v>0</v>
      </c>
      <c r="F414" s="19"/>
      <c r="G414" s="3">
        <f>VLOOKUP($B414,[10]月度汇总!$A:$AM,23,0)</f>
        <v>0</v>
      </c>
      <c r="H414" s="3">
        <f t="shared" si="76"/>
        <v>0</v>
      </c>
      <c r="I414" s="19"/>
      <c r="J414" s="3">
        <f>VLOOKUP($B414,[10]月度汇总!$A:$AM,24,0)</f>
        <v>0</v>
      </c>
      <c r="K414" s="3">
        <f t="shared" si="77"/>
        <v>0</v>
      </c>
      <c r="L414" s="19"/>
      <c r="M414" s="3">
        <f>VLOOKUP($B414,[10]月度汇总!$A:$AM,25,0)</f>
        <v>0</v>
      </c>
      <c r="N414" s="3">
        <f t="shared" si="78"/>
        <v>0</v>
      </c>
      <c r="O414" s="19"/>
      <c r="P414" s="3">
        <f>VLOOKUP($B414,[10]月度汇总!$A:$AM,35,0)</f>
        <v>0</v>
      </c>
      <c r="Q414" s="3">
        <f t="shared" si="79"/>
        <v>0</v>
      </c>
      <c r="R414" s="19"/>
      <c r="S414" s="3">
        <f>VLOOKUP($B414,[10]月度汇总!$A:$AM,38,0)</f>
        <v>0</v>
      </c>
      <c r="T414" s="3">
        <f t="shared" si="80"/>
        <v>0</v>
      </c>
    </row>
    <row r="415" ht="15.75" spans="1:20">
      <c r="A415" s="3">
        <f t="shared" si="83"/>
        <v>413</v>
      </c>
      <c r="B415" s="31" t="s">
        <v>693</v>
      </c>
      <c r="C415" s="19"/>
      <c r="D415" s="3">
        <f>VLOOKUP(B415,[10]月度汇总!$A:$AM,22,0)</f>
        <v>0</v>
      </c>
      <c r="E415" s="3">
        <f t="shared" si="75"/>
        <v>0</v>
      </c>
      <c r="F415" s="19"/>
      <c r="G415" s="3">
        <f>VLOOKUP($B415,[10]月度汇总!$A:$AM,23,0)</f>
        <v>0</v>
      </c>
      <c r="H415" s="3">
        <f t="shared" si="76"/>
        <v>0</v>
      </c>
      <c r="I415" s="19"/>
      <c r="J415" s="3">
        <f>VLOOKUP($B415,[10]月度汇总!$A:$AM,24,0)</f>
        <v>0</v>
      </c>
      <c r="K415" s="3">
        <f t="shared" si="77"/>
        <v>0</v>
      </c>
      <c r="L415" s="19">
        <v>8</v>
      </c>
      <c r="M415" s="3">
        <f>VLOOKUP($B415,[10]月度汇总!$A:$AM,25,0)</f>
        <v>0</v>
      </c>
      <c r="N415" s="3">
        <f t="shared" si="78"/>
        <v>8</v>
      </c>
      <c r="O415" s="19"/>
      <c r="P415" s="3">
        <f>VLOOKUP($B415,[10]月度汇总!$A:$AM,35,0)</f>
        <v>0</v>
      </c>
      <c r="Q415" s="3">
        <f t="shared" si="79"/>
        <v>0</v>
      </c>
      <c r="R415" s="19">
        <v>8</v>
      </c>
      <c r="S415" s="3">
        <f>VLOOKUP($B415,[10]月度汇总!$A:$AM,38,0)</f>
        <v>0</v>
      </c>
      <c r="T415" s="3">
        <f t="shared" si="80"/>
        <v>8</v>
      </c>
    </row>
    <row r="416" ht="15.75" spans="1:20">
      <c r="A416" s="3">
        <f t="shared" si="83"/>
        <v>414</v>
      </c>
      <c r="B416" s="31" t="s">
        <v>694</v>
      </c>
      <c r="C416" s="19">
        <v>1</v>
      </c>
      <c r="D416" s="3">
        <f>VLOOKUP(B416,[10]月度汇总!$A:$AM,22,0)</f>
        <v>0</v>
      </c>
      <c r="E416" s="3">
        <f t="shared" si="75"/>
        <v>1</v>
      </c>
      <c r="F416" s="19">
        <v>1</v>
      </c>
      <c r="G416" s="3" t="str">
        <f>VLOOKUP($B416,[10]月度汇总!$A:$AM,23,0)</f>
        <v>1</v>
      </c>
      <c r="H416" s="3">
        <f t="shared" si="76"/>
        <v>0</v>
      </c>
      <c r="I416" s="19"/>
      <c r="J416" s="3" t="str">
        <f>VLOOKUP($B416,[10]月度汇总!$A:$AM,24,0)</f>
        <v>1</v>
      </c>
      <c r="K416" s="3">
        <f t="shared" si="77"/>
        <v>-1</v>
      </c>
      <c r="L416" s="19">
        <v>15</v>
      </c>
      <c r="M416" s="3">
        <f>VLOOKUP($B416,[10]月度汇总!$A:$AM,25,0)</f>
        <v>0</v>
      </c>
      <c r="N416" s="3">
        <f t="shared" si="78"/>
        <v>15</v>
      </c>
      <c r="O416" s="19">
        <v>7</v>
      </c>
      <c r="P416" s="3">
        <f>VLOOKUP($B416,[10]月度汇总!$A:$AM,35,0)</f>
        <v>0</v>
      </c>
      <c r="Q416" s="3">
        <f t="shared" si="79"/>
        <v>7</v>
      </c>
      <c r="R416" s="19">
        <v>15</v>
      </c>
      <c r="S416" s="3">
        <f>VLOOKUP($B416,[10]月度汇总!$A:$AM,38,0)</f>
        <v>0</v>
      </c>
      <c r="T416" s="3">
        <f t="shared" si="80"/>
        <v>15</v>
      </c>
    </row>
    <row r="417" ht="15.75" spans="1:20">
      <c r="A417" s="3">
        <f t="shared" si="83"/>
        <v>415</v>
      </c>
      <c r="B417" s="31" t="s">
        <v>695</v>
      </c>
      <c r="C417" s="19"/>
      <c r="D417" s="3" t="str">
        <f>VLOOKUP(B417,[10]月度汇总!$A:$AM,22,0)</f>
        <v>48</v>
      </c>
      <c r="E417" s="3">
        <f t="shared" si="75"/>
        <v>-48</v>
      </c>
      <c r="F417" s="19"/>
      <c r="G417" s="3">
        <f>VLOOKUP($B417,[10]月度汇总!$A:$AM,23,0)</f>
        <v>0</v>
      </c>
      <c r="H417" s="3">
        <f t="shared" si="76"/>
        <v>0</v>
      </c>
      <c r="I417" s="19"/>
      <c r="J417" s="3">
        <f>VLOOKUP($B417,[10]月度汇总!$A:$AM,24,0)</f>
        <v>0</v>
      </c>
      <c r="K417" s="3">
        <f t="shared" si="77"/>
        <v>0</v>
      </c>
      <c r="L417" s="19"/>
      <c r="M417" s="3">
        <f>VLOOKUP($B417,[10]月度汇总!$A:$AM,25,0)</f>
        <v>0</v>
      </c>
      <c r="N417" s="3">
        <f t="shared" si="78"/>
        <v>0</v>
      </c>
      <c r="O417" s="19"/>
      <c r="P417" s="3">
        <f>VLOOKUP($B417,[10]月度汇总!$A:$AM,35,0)</f>
        <v>0</v>
      </c>
      <c r="Q417" s="3">
        <f t="shared" si="79"/>
        <v>0</v>
      </c>
      <c r="R417" s="19"/>
      <c r="S417" s="3">
        <f>VLOOKUP($B417,[10]月度汇总!$A:$AM,38,0)</f>
        <v>0</v>
      </c>
      <c r="T417" s="3">
        <f t="shared" si="80"/>
        <v>0</v>
      </c>
    </row>
    <row r="418" ht="15.75" spans="1:20">
      <c r="A418" s="3">
        <f t="shared" si="83"/>
        <v>416</v>
      </c>
      <c r="B418" s="31" t="s">
        <v>696</v>
      </c>
      <c r="C418" s="19"/>
      <c r="D418" s="3">
        <f>VLOOKUP(B418,[10]月度汇总!$A:$AM,22,0)</f>
        <v>0</v>
      </c>
      <c r="E418" s="3">
        <f t="shared" si="75"/>
        <v>0</v>
      </c>
      <c r="F418" s="19"/>
      <c r="G418" s="3">
        <f>VLOOKUP($B418,[10]月度汇总!$A:$AM,23,0)</f>
        <v>0</v>
      </c>
      <c r="H418" s="3">
        <f t="shared" si="76"/>
        <v>0</v>
      </c>
      <c r="I418" s="19"/>
      <c r="J418" s="3">
        <f>VLOOKUP($B418,[10]月度汇总!$A:$AM,24,0)</f>
        <v>0</v>
      </c>
      <c r="K418" s="3">
        <f t="shared" si="77"/>
        <v>0</v>
      </c>
      <c r="L418" s="19"/>
      <c r="M418" s="3">
        <f>VLOOKUP($B418,[10]月度汇总!$A:$AM,25,0)</f>
        <v>0</v>
      </c>
      <c r="N418" s="3">
        <f t="shared" si="78"/>
        <v>0</v>
      </c>
      <c r="O418" s="19"/>
      <c r="P418" s="3">
        <f>VLOOKUP($B418,[10]月度汇总!$A:$AM,35,0)</f>
        <v>0</v>
      </c>
      <c r="Q418" s="3">
        <f t="shared" si="79"/>
        <v>0</v>
      </c>
      <c r="R418" s="19"/>
      <c r="S418" s="3">
        <f>VLOOKUP($B418,[10]月度汇总!$A:$AM,38,0)</f>
        <v>0</v>
      </c>
      <c r="T418" s="3">
        <f t="shared" si="80"/>
        <v>0</v>
      </c>
    </row>
    <row r="419" ht="15.75" spans="1:20">
      <c r="A419" s="3">
        <f t="shared" si="83"/>
        <v>417</v>
      </c>
      <c r="B419" s="31" t="s">
        <v>697</v>
      </c>
      <c r="C419" s="19">
        <v>0.5</v>
      </c>
      <c r="D419" s="3">
        <f>VLOOKUP(B419,[10]月度汇总!$A:$AM,22,0)</f>
        <v>0</v>
      </c>
      <c r="E419" s="3">
        <f t="shared" si="75"/>
        <v>0.5</v>
      </c>
      <c r="F419" s="19"/>
      <c r="G419" s="3" t="str">
        <f>VLOOKUP($B419,[10]月度汇总!$A:$AM,23,0)</f>
        <v>0.5</v>
      </c>
      <c r="H419" s="3">
        <f t="shared" si="76"/>
        <v>-0.5</v>
      </c>
      <c r="I419" s="19"/>
      <c r="J419" s="3">
        <f>VLOOKUP($B419,[10]月度汇总!$A:$AM,24,0)</f>
        <v>0</v>
      </c>
      <c r="K419" s="3">
        <f t="shared" si="77"/>
        <v>0</v>
      </c>
      <c r="L419" s="19"/>
      <c r="M419" s="3">
        <f>VLOOKUP($B419,[10]月度汇总!$A:$AM,25,0)</f>
        <v>0</v>
      </c>
      <c r="N419" s="3">
        <f t="shared" si="78"/>
        <v>0</v>
      </c>
      <c r="O419" s="19"/>
      <c r="P419" s="3">
        <f>VLOOKUP($B419,[10]月度汇总!$A:$AM,35,0)</f>
        <v>0</v>
      </c>
      <c r="Q419" s="3">
        <f t="shared" si="79"/>
        <v>0</v>
      </c>
      <c r="R419" s="19"/>
      <c r="S419" s="3">
        <f>VLOOKUP($B419,[10]月度汇总!$A:$AM,38,0)</f>
        <v>0</v>
      </c>
      <c r="T419" s="3">
        <f t="shared" si="80"/>
        <v>0</v>
      </c>
    </row>
    <row r="420" ht="15.75" spans="1:20">
      <c r="A420" s="3">
        <f t="shared" si="83"/>
        <v>418</v>
      </c>
      <c r="B420" s="31" t="s">
        <v>698</v>
      </c>
      <c r="C420" s="19"/>
      <c r="D420" s="3">
        <f>VLOOKUP(B420,[10]月度汇总!$A:$AM,22,0)</f>
        <v>0</v>
      </c>
      <c r="E420" s="3">
        <f t="shared" si="75"/>
        <v>0</v>
      </c>
      <c r="F420" s="19"/>
      <c r="G420" s="3">
        <f>VLOOKUP($B420,[10]月度汇总!$A:$AM,23,0)</f>
        <v>0</v>
      </c>
      <c r="H420" s="3">
        <f t="shared" si="76"/>
        <v>0</v>
      </c>
      <c r="I420" s="19"/>
      <c r="J420" s="3">
        <f>VLOOKUP($B420,[10]月度汇总!$A:$AM,24,0)</f>
        <v>0</v>
      </c>
      <c r="K420" s="3">
        <f t="shared" si="77"/>
        <v>0</v>
      </c>
      <c r="L420" s="19"/>
      <c r="M420" s="3">
        <f>VLOOKUP($B420,[10]月度汇总!$A:$AM,25,0)</f>
        <v>0</v>
      </c>
      <c r="N420" s="3">
        <f t="shared" si="78"/>
        <v>0</v>
      </c>
      <c r="O420" s="19"/>
      <c r="P420" s="3">
        <f>VLOOKUP($B420,[10]月度汇总!$A:$AM,35,0)</f>
        <v>0</v>
      </c>
      <c r="Q420" s="3">
        <f t="shared" si="79"/>
        <v>0</v>
      </c>
      <c r="R420" s="19"/>
      <c r="S420" s="3">
        <f>VLOOKUP($B420,[10]月度汇总!$A:$AM,38,0)</f>
        <v>0</v>
      </c>
      <c r="T420" s="3">
        <f t="shared" si="80"/>
        <v>0</v>
      </c>
    </row>
    <row r="421" ht="15.75" spans="1:20">
      <c r="A421" s="3">
        <f t="shared" si="83"/>
        <v>419</v>
      </c>
      <c r="B421" s="31" t="s">
        <v>699</v>
      </c>
      <c r="C421" s="19"/>
      <c r="D421" s="3">
        <f>VLOOKUP(B421,[10]月度汇总!$A:$AM,22,0)</f>
        <v>0</v>
      </c>
      <c r="E421" s="3">
        <f t="shared" si="75"/>
        <v>0</v>
      </c>
      <c r="F421" s="19"/>
      <c r="G421" s="3">
        <f>VLOOKUP($B421,[10]月度汇总!$A:$AM,23,0)</f>
        <v>0</v>
      </c>
      <c r="H421" s="3">
        <f t="shared" si="76"/>
        <v>0</v>
      </c>
      <c r="I421" s="19"/>
      <c r="J421" s="3">
        <f>VLOOKUP($B421,[10]月度汇总!$A:$AM,24,0)</f>
        <v>0</v>
      </c>
      <c r="K421" s="3">
        <f t="shared" si="77"/>
        <v>0</v>
      </c>
      <c r="L421" s="19"/>
      <c r="M421" s="3">
        <f>VLOOKUP($B421,[10]月度汇总!$A:$AM,25,0)</f>
        <v>0</v>
      </c>
      <c r="N421" s="3">
        <f t="shared" si="78"/>
        <v>0</v>
      </c>
      <c r="O421" s="19"/>
      <c r="P421" s="3">
        <f>VLOOKUP($B421,[10]月度汇总!$A:$AM,35,0)</f>
        <v>0</v>
      </c>
      <c r="Q421" s="3">
        <f t="shared" si="79"/>
        <v>0</v>
      </c>
      <c r="R421" s="19"/>
      <c r="S421" s="3">
        <f>VLOOKUP($B421,[10]月度汇总!$A:$AM,38,0)</f>
        <v>0</v>
      </c>
      <c r="T421" s="3">
        <f t="shared" si="80"/>
        <v>0</v>
      </c>
    </row>
    <row r="422" ht="15.75" spans="1:20">
      <c r="A422" s="3">
        <f t="shared" si="83"/>
        <v>420</v>
      </c>
      <c r="B422" s="31" t="s">
        <v>701</v>
      </c>
      <c r="C422" s="19">
        <v>0.5</v>
      </c>
      <c r="D422" s="3">
        <f>VLOOKUP(B422,[10]月度汇总!$A:$AM,22,0)</f>
        <v>0</v>
      </c>
      <c r="E422" s="3">
        <f t="shared" si="75"/>
        <v>0.5</v>
      </c>
      <c r="F422" s="19">
        <v>19</v>
      </c>
      <c r="G422" s="3" t="str">
        <f>VLOOKUP($B422,[10]月度汇总!$A:$AM,23,0)</f>
        <v>0.5</v>
      </c>
      <c r="H422" s="3">
        <f t="shared" si="76"/>
        <v>18.5</v>
      </c>
      <c r="I422" s="19"/>
      <c r="J422" s="3" t="str">
        <f>VLOOKUP($B422,[10]月度汇总!$A:$AM,24,0)</f>
        <v>19</v>
      </c>
      <c r="K422" s="3">
        <f t="shared" si="77"/>
        <v>-19</v>
      </c>
      <c r="L422" s="19"/>
      <c r="M422" s="3">
        <f>VLOOKUP($B422,[10]月度汇总!$A:$AM,25,0)</f>
        <v>0</v>
      </c>
      <c r="N422" s="3">
        <f t="shared" si="78"/>
        <v>0</v>
      </c>
      <c r="O422" s="19"/>
      <c r="P422" s="3">
        <f>VLOOKUP($B422,[10]月度汇总!$A:$AM,35,0)</f>
        <v>0</v>
      </c>
      <c r="Q422" s="3">
        <f t="shared" si="79"/>
        <v>0</v>
      </c>
      <c r="R422" s="19"/>
      <c r="S422" s="3">
        <f>VLOOKUP($B422,[10]月度汇总!$A:$AM,38,0)</f>
        <v>0</v>
      </c>
      <c r="T422" s="3">
        <f t="shared" si="80"/>
        <v>0</v>
      </c>
    </row>
    <row r="423" ht="15.75" spans="1:20">
      <c r="A423" s="3">
        <f t="shared" si="83"/>
        <v>421</v>
      </c>
      <c r="B423" s="31" t="s">
        <v>702</v>
      </c>
      <c r="C423" s="19">
        <v>1</v>
      </c>
      <c r="D423" s="3">
        <f>VLOOKUP(B423,[10]月度汇总!$A:$AM,22,0)</f>
        <v>0</v>
      </c>
      <c r="E423" s="3">
        <f t="shared" si="75"/>
        <v>1</v>
      </c>
      <c r="F423" s="19"/>
      <c r="G423" s="3" t="str">
        <f>VLOOKUP($B423,[10]月度汇总!$A:$AM,23,0)</f>
        <v>1</v>
      </c>
      <c r="H423" s="3">
        <f t="shared" si="76"/>
        <v>-1</v>
      </c>
      <c r="I423" s="19"/>
      <c r="J423" s="3">
        <f>VLOOKUP($B423,[10]月度汇总!$A:$AM,24,0)</f>
        <v>0</v>
      </c>
      <c r="K423" s="3">
        <f t="shared" si="77"/>
        <v>0</v>
      </c>
      <c r="L423" s="19"/>
      <c r="M423" s="3">
        <f>VLOOKUP($B423,[10]月度汇总!$A:$AM,25,0)</f>
        <v>0</v>
      </c>
      <c r="N423" s="3">
        <f t="shared" si="78"/>
        <v>0</v>
      </c>
      <c r="O423" s="19"/>
      <c r="P423" s="3">
        <f>VLOOKUP($B423,[10]月度汇总!$A:$AM,35,0)</f>
        <v>0</v>
      </c>
      <c r="Q423" s="3">
        <f t="shared" si="79"/>
        <v>0</v>
      </c>
      <c r="R423" s="19"/>
      <c r="S423" s="3">
        <f>VLOOKUP($B423,[10]月度汇总!$A:$AM,38,0)</f>
        <v>0</v>
      </c>
      <c r="T423" s="3">
        <f t="shared" si="80"/>
        <v>0</v>
      </c>
    </row>
    <row r="424" ht="15.75" spans="1:20">
      <c r="A424" s="3">
        <f t="shared" ref="A424:A433" si="84">ROW()-2</f>
        <v>422</v>
      </c>
      <c r="B424" s="31" t="s">
        <v>703</v>
      </c>
      <c r="C424" s="19"/>
      <c r="D424" s="3">
        <f>VLOOKUP(B424,[10]月度汇总!$A:$AM,22,0)</f>
        <v>0</v>
      </c>
      <c r="E424" s="3">
        <f t="shared" si="75"/>
        <v>0</v>
      </c>
      <c r="F424" s="19"/>
      <c r="G424" s="3">
        <f>VLOOKUP($B424,[10]月度汇总!$A:$AM,23,0)</f>
        <v>0</v>
      </c>
      <c r="H424" s="3">
        <f t="shared" si="76"/>
        <v>0</v>
      </c>
      <c r="I424" s="19"/>
      <c r="J424" s="3">
        <f>VLOOKUP($B424,[10]月度汇总!$A:$AM,24,0)</f>
        <v>0</v>
      </c>
      <c r="K424" s="3">
        <f t="shared" si="77"/>
        <v>0</v>
      </c>
      <c r="L424" s="19"/>
      <c r="M424" s="3">
        <f>VLOOKUP($B424,[10]月度汇总!$A:$AM,25,0)</f>
        <v>0</v>
      </c>
      <c r="N424" s="3">
        <f t="shared" si="78"/>
        <v>0</v>
      </c>
      <c r="O424" s="19"/>
      <c r="P424" s="3">
        <f>VLOOKUP($B424,[10]月度汇总!$A:$AM,35,0)</f>
        <v>0</v>
      </c>
      <c r="Q424" s="3">
        <f t="shared" si="79"/>
        <v>0</v>
      </c>
      <c r="R424" s="19">
        <v>12.5</v>
      </c>
      <c r="S424" s="3">
        <f>VLOOKUP($B424,[10]月度汇总!$A:$AM,38,0)</f>
        <v>0</v>
      </c>
      <c r="T424" s="3">
        <f t="shared" si="80"/>
        <v>12.5</v>
      </c>
    </row>
    <row r="425" ht="15.75" spans="1:20">
      <c r="A425" s="3">
        <f t="shared" si="84"/>
        <v>423</v>
      </c>
      <c r="B425" s="31" t="s">
        <v>704</v>
      </c>
      <c r="C425" s="19"/>
      <c r="D425" s="3">
        <f>VLOOKUP(B425,[10]月度汇总!$A:$AM,22,0)</f>
        <v>0</v>
      </c>
      <c r="E425" s="3">
        <f t="shared" si="75"/>
        <v>0</v>
      </c>
      <c r="F425" s="19"/>
      <c r="G425" s="3">
        <f>VLOOKUP($B425,[10]月度汇总!$A:$AM,23,0)</f>
        <v>0</v>
      </c>
      <c r="H425" s="3">
        <f t="shared" si="76"/>
        <v>0</v>
      </c>
      <c r="I425" s="19"/>
      <c r="J425" s="3">
        <f>VLOOKUP($B425,[10]月度汇总!$A:$AM,24,0)</f>
        <v>0</v>
      </c>
      <c r="K425" s="3">
        <f t="shared" si="77"/>
        <v>0</v>
      </c>
      <c r="L425" s="19"/>
      <c r="M425" s="3">
        <f>VLOOKUP($B425,[10]月度汇总!$A:$AM,25,0)</f>
        <v>0</v>
      </c>
      <c r="N425" s="3">
        <f t="shared" si="78"/>
        <v>0</v>
      </c>
      <c r="O425" s="19">
        <v>16</v>
      </c>
      <c r="P425" s="3">
        <f>VLOOKUP($B425,[10]月度汇总!$A:$AM,35,0)</f>
        <v>0</v>
      </c>
      <c r="Q425" s="3">
        <f t="shared" si="79"/>
        <v>16</v>
      </c>
      <c r="R425" s="19"/>
      <c r="S425" s="3">
        <f>VLOOKUP($B425,[10]月度汇总!$A:$AM,38,0)</f>
        <v>0</v>
      </c>
      <c r="T425" s="3">
        <f t="shared" si="80"/>
        <v>0</v>
      </c>
    </row>
    <row r="426" ht="15.75" spans="1:20">
      <c r="A426" s="3">
        <f t="shared" si="84"/>
        <v>424</v>
      </c>
      <c r="B426" s="31" t="s">
        <v>705</v>
      </c>
      <c r="C426" s="19"/>
      <c r="D426" s="3" t="str">
        <f>VLOOKUP(B426,[10]月度汇总!$A:$AM,22,0)</f>
        <v>24</v>
      </c>
      <c r="E426" s="3">
        <f t="shared" si="75"/>
        <v>-24</v>
      </c>
      <c r="F426" s="19">
        <v>15</v>
      </c>
      <c r="G426" s="3">
        <f>VLOOKUP($B426,[10]月度汇总!$A:$AM,23,0)</f>
        <v>0</v>
      </c>
      <c r="H426" s="3">
        <f t="shared" si="76"/>
        <v>15</v>
      </c>
      <c r="I426" s="19"/>
      <c r="J426" s="3" t="str">
        <f>VLOOKUP($B426,[10]月度汇总!$A:$AM,24,0)</f>
        <v>15</v>
      </c>
      <c r="K426" s="3">
        <f t="shared" si="77"/>
        <v>-15</v>
      </c>
      <c r="L426" s="19"/>
      <c r="M426" s="3">
        <f>VLOOKUP($B426,[10]月度汇总!$A:$AM,25,0)</f>
        <v>0</v>
      </c>
      <c r="N426" s="3">
        <f t="shared" si="78"/>
        <v>0</v>
      </c>
      <c r="O426" s="19"/>
      <c r="P426" s="3">
        <f>VLOOKUP($B426,[10]月度汇总!$A:$AM,35,0)</f>
        <v>0</v>
      </c>
      <c r="Q426" s="3">
        <f t="shared" si="79"/>
        <v>0</v>
      </c>
      <c r="R426" s="19"/>
      <c r="S426" s="3">
        <f>VLOOKUP($B426,[10]月度汇总!$A:$AM,38,0)</f>
        <v>0</v>
      </c>
      <c r="T426" s="3">
        <f t="shared" si="80"/>
        <v>0</v>
      </c>
    </row>
    <row r="427" ht="15.75" spans="1:20">
      <c r="A427" s="3">
        <f t="shared" si="84"/>
        <v>425</v>
      </c>
      <c r="B427" s="31" t="s">
        <v>706</v>
      </c>
      <c r="C427" s="19"/>
      <c r="D427" s="3" t="str">
        <f>VLOOKUP(B427,[10]月度汇总!$A:$AM,22,0)</f>
        <v>16</v>
      </c>
      <c r="E427" s="3">
        <f t="shared" si="75"/>
        <v>-16</v>
      </c>
      <c r="F427" s="19"/>
      <c r="G427" s="3">
        <f>VLOOKUP($B427,[10]月度汇总!$A:$AM,23,0)</f>
        <v>0</v>
      </c>
      <c r="H427" s="3">
        <f t="shared" si="76"/>
        <v>0</v>
      </c>
      <c r="I427" s="19"/>
      <c r="J427" s="3">
        <f>VLOOKUP($B427,[10]月度汇总!$A:$AM,24,0)</f>
        <v>0</v>
      </c>
      <c r="K427" s="3">
        <f t="shared" si="77"/>
        <v>0</v>
      </c>
      <c r="L427" s="19">
        <v>8</v>
      </c>
      <c r="M427" s="3">
        <f>VLOOKUP($B427,[10]月度汇总!$A:$AM,25,0)</f>
        <v>0</v>
      </c>
      <c r="N427" s="3">
        <f t="shared" si="78"/>
        <v>8</v>
      </c>
      <c r="O427" s="19"/>
      <c r="P427" s="3">
        <f>VLOOKUP($B427,[10]月度汇总!$A:$AM,35,0)</f>
        <v>0</v>
      </c>
      <c r="Q427" s="3">
        <f t="shared" si="79"/>
        <v>0</v>
      </c>
      <c r="R427" s="19">
        <v>16</v>
      </c>
      <c r="S427" s="3">
        <f>VLOOKUP($B427,[10]月度汇总!$A:$AM,38,0)</f>
        <v>0</v>
      </c>
      <c r="T427" s="3">
        <f t="shared" si="80"/>
        <v>16</v>
      </c>
    </row>
    <row r="428" ht="15.75" spans="1:20">
      <c r="A428" s="3">
        <f t="shared" si="84"/>
        <v>426</v>
      </c>
      <c r="B428" s="31" t="s">
        <v>707</v>
      </c>
      <c r="C428" s="19">
        <v>1</v>
      </c>
      <c r="D428" s="3">
        <f>VLOOKUP(B428,[10]月度汇总!$A:$AM,22,0)</f>
        <v>0</v>
      </c>
      <c r="E428" s="3">
        <f t="shared" si="75"/>
        <v>1</v>
      </c>
      <c r="F428" s="19"/>
      <c r="G428" s="3" t="str">
        <f>VLOOKUP($B428,[10]月度汇总!$A:$AM,23,0)</f>
        <v>1</v>
      </c>
      <c r="H428" s="3">
        <f t="shared" si="76"/>
        <v>-1</v>
      </c>
      <c r="I428" s="19"/>
      <c r="J428" s="3">
        <f>VLOOKUP($B428,[10]月度汇总!$A:$AM,24,0)</f>
        <v>0</v>
      </c>
      <c r="K428" s="3">
        <f t="shared" si="77"/>
        <v>0</v>
      </c>
      <c r="L428" s="19"/>
      <c r="M428" s="3">
        <f>VLOOKUP($B428,[10]月度汇总!$A:$AM,25,0)</f>
        <v>0</v>
      </c>
      <c r="N428" s="3">
        <f t="shared" si="78"/>
        <v>0</v>
      </c>
      <c r="O428" s="19"/>
      <c r="P428" s="3">
        <f>VLOOKUP($B428,[10]月度汇总!$A:$AM,35,0)</f>
        <v>0</v>
      </c>
      <c r="Q428" s="3">
        <f t="shared" si="79"/>
        <v>0</v>
      </c>
      <c r="R428" s="19"/>
      <c r="S428" s="3">
        <f>VLOOKUP($B428,[10]月度汇总!$A:$AM,38,0)</f>
        <v>0</v>
      </c>
      <c r="T428" s="3">
        <f t="shared" si="80"/>
        <v>0</v>
      </c>
    </row>
    <row r="429" ht="15.75" spans="1:20">
      <c r="A429" s="3">
        <f t="shared" si="84"/>
        <v>427</v>
      </c>
      <c r="B429" s="31" t="s">
        <v>708</v>
      </c>
      <c r="C429" s="19"/>
      <c r="D429" s="3">
        <f>VLOOKUP(B429,[10]月度汇总!$A:$AM,22,0)</f>
        <v>0</v>
      </c>
      <c r="E429" s="3">
        <f t="shared" si="75"/>
        <v>0</v>
      </c>
      <c r="F429" s="19"/>
      <c r="G429" s="3">
        <f>VLOOKUP($B429,[10]月度汇总!$A:$AM,23,0)</f>
        <v>0</v>
      </c>
      <c r="H429" s="3">
        <f t="shared" si="76"/>
        <v>0</v>
      </c>
      <c r="I429" s="19"/>
      <c r="J429" s="3">
        <f>VLOOKUP($B429,[10]月度汇总!$A:$AM,24,0)</f>
        <v>0</v>
      </c>
      <c r="K429" s="3">
        <f t="shared" si="77"/>
        <v>0</v>
      </c>
      <c r="L429" s="19">
        <v>2.5</v>
      </c>
      <c r="M429" s="3">
        <f>VLOOKUP($B429,[10]月度汇总!$A:$AM,25,0)</f>
        <v>0</v>
      </c>
      <c r="N429" s="3">
        <f t="shared" si="78"/>
        <v>2.5</v>
      </c>
      <c r="O429" s="19"/>
      <c r="P429" s="3">
        <f>VLOOKUP($B429,[10]月度汇总!$A:$AM,35,0)</f>
        <v>0</v>
      </c>
      <c r="Q429" s="3">
        <f t="shared" si="79"/>
        <v>0</v>
      </c>
      <c r="R429" s="19">
        <v>12</v>
      </c>
      <c r="S429" s="3">
        <f>VLOOKUP($B429,[10]月度汇总!$A:$AM,38,0)</f>
        <v>0</v>
      </c>
      <c r="T429" s="3">
        <f t="shared" si="80"/>
        <v>12</v>
      </c>
    </row>
    <row r="430" ht="15.75" spans="1:20">
      <c r="A430" s="3">
        <f t="shared" si="84"/>
        <v>428</v>
      </c>
      <c r="B430" s="31" t="s">
        <v>710</v>
      </c>
      <c r="C430" s="19">
        <v>0.5</v>
      </c>
      <c r="D430" s="3">
        <f>VLOOKUP(B430,[10]月度汇总!$A:$AM,22,0)</f>
        <v>0</v>
      </c>
      <c r="E430" s="3">
        <f t="shared" si="75"/>
        <v>0.5</v>
      </c>
      <c r="F430" s="19"/>
      <c r="G430" s="3" t="str">
        <f>VLOOKUP($B430,[10]月度汇总!$A:$AM,23,0)</f>
        <v>0.5</v>
      </c>
      <c r="H430" s="3">
        <f t="shared" si="76"/>
        <v>-0.5</v>
      </c>
      <c r="I430" s="19"/>
      <c r="J430" s="3">
        <f>VLOOKUP($B430,[10]月度汇总!$A:$AM,24,0)</f>
        <v>0</v>
      </c>
      <c r="K430" s="3">
        <f t="shared" si="77"/>
        <v>0</v>
      </c>
      <c r="L430" s="19"/>
      <c r="M430" s="3">
        <f>VLOOKUP($B430,[10]月度汇总!$A:$AM,25,0)</f>
        <v>0</v>
      </c>
      <c r="N430" s="3">
        <f t="shared" si="78"/>
        <v>0</v>
      </c>
      <c r="O430" s="19"/>
      <c r="P430" s="3">
        <f>VLOOKUP($B430,[10]月度汇总!$A:$AM,35,0)</f>
        <v>0</v>
      </c>
      <c r="Q430" s="3">
        <f t="shared" si="79"/>
        <v>0</v>
      </c>
      <c r="R430" s="19"/>
      <c r="S430" s="3">
        <f>VLOOKUP($B430,[10]月度汇总!$A:$AM,38,0)</f>
        <v>0</v>
      </c>
      <c r="T430" s="3">
        <f t="shared" si="80"/>
        <v>0</v>
      </c>
    </row>
    <row r="431" ht="15.75" spans="1:20">
      <c r="A431" s="3">
        <f t="shared" si="84"/>
        <v>429</v>
      </c>
      <c r="B431" s="31" t="s">
        <v>711</v>
      </c>
      <c r="C431" s="19">
        <v>0.5</v>
      </c>
      <c r="D431" s="3">
        <f>VLOOKUP(B431,[10]月度汇总!$A:$AM,22,0)</f>
        <v>0</v>
      </c>
      <c r="E431" s="3">
        <f t="shared" si="75"/>
        <v>0.5</v>
      </c>
      <c r="F431" s="19"/>
      <c r="G431" s="3" t="str">
        <f>VLOOKUP($B431,[10]月度汇总!$A:$AM,23,0)</f>
        <v>0.5</v>
      </c>
      <c r="H431" s="3">
        <f t="shared" si="76"/>
        <v>-0.5</v>
      </c>
      <c r="I431" s="19"/>
      <c r="J431" s="3">
        <f>VLOOKUP($B431,[10]月度汇总!$A:$AM,24,0)</f>
        <v>0</v>
      </c>
      <c r="K431" s="3">
        <f t="shared" si="77"/>
        <v>0</v>
      </c>
      <c r="L431" s="19"/>
      <c r="M431" s="3">
        <f>VLOOKUP($B431,[10]月度汇总!$A:$AM,25,0)</f>
        <v>0</v>
      </c>
      <c r="N431" s="3">
        <f t="shared" si="78"/>
        <v>0</v>
      </c>
      <c r="O431" s="19"/>
      <c r="P431" s="3">
        <f>VLOOKUP($B431,[10]月度汇总!$A:$AM,35,0)</f>
        <v>0</v>
      </c>
      <c r="Q431" s="3">
        <f t="shared" si="79"/>
        <v>0</v>
      </c>
      <c r="R431" s="19"/>
      <c r="S431" s="3">
        <f>VLOOKUP($B431,[10]月度汇总!$A:$AM,38,0)</f>
        <v>0</v>
      </c>
      <c r="T431" s="3">
        <f t="shared" si="80"/>
        <v>0</v>
      </c>
    </row>
    <row r="432" ht="15.75" spans="1:20">
      <c r="A432" s="3">
        <f t="shared" si="84"/>
        <v>430</v>
      </c>
      <c r="B432" s="31" t="s">
        <v>712</v>
      </c>
      <c r="C432" s="19"/>
      <c r="D432" s="3">
        <f>VLOOKUP(B432,[10]月度汇总!$A:$AM,22,0)</f>
        <v>0</v>
      </c>
      <c r="E432" s="3">
        <f t="shared" si="75"/>
        <v>0</v>
      </c>
      <c r="F432" s="19"/>
      <c r="G432" s="3">
        <f>VLOOKUP($B432,[10]月度汇总!$A:$AM,23,0)</f>
        <v>0</v>
      </c>
      <c r="H432" s="3">
        <f t="shared" si="76"/>
        <v>0</v>
      </c>
      <c r="I432" s="19"/>
      <c r="J432" s="3">
        <f>VLOOKUP($B432,[10]月度汇总!$A:$AM,24,0)</f>
        <v>0</v>
      </c>
      <c r="K432" s="3">
        <f t="shared" si="77"/>
        <v>0</v>
      </c>
      <c r="L432" s="19"/>
      <c r="M432" s="3">
        <f>VLOOKUP($B432,[10]月度汇总!$A:$AM,25,0)</f>
        <v>0</v>
      </c>
      <c r="N432" s="3">
        <f t="shared" si="78"/>
        <v>0</v>
      </c>
      <c r="O432" s="19"/>
      <c r="P432" s="3">
        <f>VLOOKUP($B432,[10]月度汇总!$A:$AM,35,0)</f>
        <v>0</v>
      </c>
      <c r="Q432" s="3">
        <f t="shared" si="79"/>
        <v>0</v>
      </c>
      <c r="R432" s="19"/>
      <c r="S432" s="3">
        <f>VLOOKUP($B432,[10]月度汇总!$A:$AM,38,0)</f>
        <v>0</v>
      </c>
      <c r="T432" s="3">
        <f t="shared" si="80"/>
        <v>0</v>
      </c>
    </row>
    <row r="433" ht="15.75" spans="1:20">
      <c r="A433" s="3">
        <f t="shared" si="84"/>
        <v>431</v>
      </c>
      <c r="B433" s="31" t="s">
        <v>713</v>
      </c>
      <c r="C433" s="19"/>
      <c r="D433" s="3" t="str">
        <f>VLOOKUP(B433,[10]月度汇总!$A:$AM,22,0)</f>
        <v>16</v>
      </c>
      <c r="E433" s="3">
        <f t="shared" si="75"/>
        <v>-16</v>
      </c>
      <c r="F433" s="19"/>
      <c r="G433" s="3">
        <f>VLOOKUP($B433,[10]月度汇总!$A:$AM,23,0)</f>
        <v>0</v>
      </c>
      <c r="H433" s="3">
        <f t="shared" si="76"/>
        <v>0</v>
      </c>
      <c r="I433" s="19"/>
      <c r="J433" s="3">
        <f>VLOOKUP($B433,[10]月度汇总!$A:$AM,24,0)</f>
        <v>0</v>
      </c>
      <c r="K433" s="3">
        <f t="shared" si="77"/>
        <v>0</v>
      </c>
      <c r="L433" s="19"/>
      <c r="M433" s="3">
        <f>VLOOKUP($B433,[10]月度汇总!$A:$AM,25,0)</f>
        <v>0</v>
      </c>
      <c r="N433" s="3">
        <f t="shared" si="78"/>
        <v>0</v>
      </c>
      <c r="O433" s="19"/>
      <c r="P433" s="3">
        <f>VLOOKUP($B433,[10]月度汇总!$A:$AM,35,0)</f>
        <v>0</v>
      </c>
      <c r="Q433" s="3">
        <f t="shared" si="79"/>
        <v>0</v>
      </c>
      <c r="R433" s="19"/>
      <c r="S433" s="3">
        <f>VLOOKUP($B433,[10]月度汇总!$A:$AM,38,0)</f>
        <v>0</v>
      </c>
      <c r="T433" s="3">
        <f t="shared" si="80"/>
        <v>0</v>
      </c>
    </row>
    <row r="434" ht="15.75" spans="1:20">
      <c r="A434" s="3">
        <f t="shared" ref="A434:A442" si="85">ROW()-2</f>
        <v>432</v>
      </c>
      <c r="B434" s="31" t="s">
        <v>716</v>
      </c>
      <c r="C434" s="19">
        <v>2</v>
      </c>
      <c r="D434" s="3" t="str">
        <f>VLOOKUP(B434,[10]月度汇总!$A:$AM,22,0)</f>
        <v>5.4</v>
      </c>
      <c r="E434" s="3">
        <f t="shared" si="75"/>
        <v>-3.4</v>
      </c>
      <c r="F434" s="19"/>
      <c r="G434" s="3" t="str">
        <f>VLOOKUP($B434,[10]月度汇总!$A:$AM,23,0)</f>
        <v>2</v>
      </c>
      <c r="H434" s="3">
        <f t="shared" si="76"/>
        <v>-2</v>
      </c>
      <c r="I434" s="19"/>
      <c r="J434" s="3">
        <f>VLOOKUP($B434,[10]月度汇总!$A:$AM,24,0)</f>
        <v>0</v>
      </c>
      <c r="K434" s="3">
        <f t="shared" si="77"/>
        <v>0</v>
      </c>
      <c r="L434" s="19"/>
      <c r="M434" s="3">
        <f>VLOOKUP($B434,[10]月度汇总!$A:$AM,25,0)</f>
        <v>0</v>
      </c>
      <c r="N434" s="3">
        <f t="shared" si="78"/>
        <v>0</v>
      </c>
      <c r="O434" s="19"/>
      <c r="P434" s="3">
        <f>VLOOKUP($B434,[10]月度汇总!$A:$AM,35,0)</f>
        <v>0</v>
      </c>
      <c r="Q434" s="3">
        <f t="shared" si="79"/>
        <v>0</v>
      </c>
      <c r="R434" s="19"/>
      <c r="S434" s="3">
        <f>VLOOKUP($B434,[10]月度汇总!$A:$AM,38,0)</f>
        <v>0</v>
      </c>
      <c r="T434" s="3">
        <f t="shared" si="80"/>
        <v>0</v>
      </c>
    </row>
    <row r="435" ht="15.75" spans="1:20">
      <c r="A435" s="3">
        <f t="shared" si="85"/>
        <v>433</v>
      </c>
      <c r="B435" s="31" t="s">
        <v>717</v>
      </c>
      <c r="C435" s="19"/>
      <c r="D435" s="3">
        <f>VLOOKUP(B435,[10]月度汇总!$A:$AM,22,0)</f>
        <v>0</v>
      </c>
      <c r="E435" s="3">
        <f t="shared" si="75"/>
        <v>0</v>
      </c>
      <c r="F435" s="19">
        <v>5.5</v>
      </c>
      <c r="G435" s="3">
        <f>VLOOKUP($B435,[10]月度汇总!$A:$AM,23,0)</f>
        <v>0</v>
      </c>
      <c r="H435" s="3">
        <f t="shared" si="76"/>
        <v>5.5</v>
      </c>
      <c r="I435" s="19"/>
      <c r="J435" s="3" t="str">
        <f>VLOOKUP($B435,[10]月度汇总!$A:$AM,24,0)</f>
        <v>5.5</v>
      </c>
      <c r="K435" s="3">
        <f t="shared" si="77"/>
        <v>-5.5</v>
      </c>
      <c r="L435" s="19"/>
      <c r="M435" s="3">
        <f>VLOOKUP($B435,[10]月度汇总!$A:$AM,25,0)</f>
        <v>0</v>
      </c>
      <c r="N435" s="3">
        <f t="shared" si="78"/>
        <v>0</v>
      </c>
      <c r="O435" s="19"/>
      <c r="P435" s="3">
        <f>VLOOKUP($B435,[10]月度汇总!$A:$AM,35,0)</f>
        <v>0</v>
      </c>
      <c r="Q435" s="3">
        <f t="shared" si="79"/>
        <v>0</v>
      </c>
      <c r="R435" s="19"/>
      <c r="S435" s="3">
        <f>VLOOKUP($B435,[10]月度汇总!$A:$AM,38,0)</f>
        <v>0</v>
      </c>
      <c r="T435" s="3">
        <f t="shared" si="80"/>
        <v>0</v>
      </c>
    </row>
    <row r="436" ht="15.75" spans="1:20">
      <c r="A436" s="3">
        <f t="shared" si="85"/>
        <v>434</v>
      </c>
      <c r="B436" s="31" t="s">
        <v>719</v>
      </c>
      <c r="C436" s="19"/>
      <c r="D436" s="3">
        <f>VLOOKUP(B436,[10]月度汇总!$A:$AM,22,0)</f>
        <v>0</v>
      </c>
      <c r="E436" s="3">
        <f t="shared" si="75"/>
        <v>0</v>
      </c>
      <c r="F436" s="19"/>
      <c r="G436" s="3">
        <f>VLOOKUP($B436,[10]月度汇总!$A:$AM,23,0)</f>
        <v>0</v>
      </c>
      <c r="H436" s="3">
        <f t="shared" si="76"/>
        <v>0</v>
      </c>
      <c r="I436" s="19"/>
      <c r="J436" s="3">
        <f>VLOOKUP($B436,[10]月度汇总!$A:$AM,24,0)</f>
        <v>0</v>
      </c>
      <c r="K436" s="3">
        <f t="shared" si="77"/>
        <v>0</v>
      </c>
      <c r="L436" s="19"/>
      <c r="M436" s="3">
        <f>VLOOKUP($B436,[10]月度汇总!$A:$AM,25,0)</f>
        <v>0</v>
      </c>
      <c r="N436" s="3">
        <f t="shared" si="78"/>
        <v>0</v>
      </c>
      <c r="O436" s="19"/>
      <c r="P436" s="3">
        <f>VLOOKUP($B436,[10]月度汇总!$A:$AM,35,0)</f>
        <v>0</v>
      </c>
      <c r="Q436" s="3">
        <f t="shared" si="79"/>
        <v>0</v>
      </c>
      <c r="R436" s="19"/>
      <c r="S436" s="3">
        <f>VLOOKUP($B436,[10]月度汇总!$A:$AM,38,0)</f>
        <v>0</v>
      </c>
      <c r="T436" s="3">
        <f t="shared" si="80"/>
        <v>0</v>
      </c>
    </row>
    <row r="437" ht="15.75" spans="1:20">
      <c r="A437" s="3">
        <f t="shared" si="85"/>
        <v>435</v>
      </c>
      <c r="B437" s="31" t="s">
        <v>721</v>
      </c>
      <c r="C437" s="19"/>
      <c r="D437" s="3">
        <f>VLOOKUP(B437,[10]月度汇总!$A:$AM,22,0)</f>
        <v>0</v>
      </c>
      <c r="E437" s="3">
        <f t="shared" si="75"/>
        <v>0</v>
      </c>
      <c r="F437" s="19"/>
      <c r="G437" s="3">
        <f>VLOOKUP($B437,[10]月度汇总!$A:$AM,23,0)</f>
        <v>0</v>
      </c>
      <c r="H437" s="3">
        <f t="shared" si="76"/>
        <v>0</v>
      </c>
      <c r="I437" s="19"/>
      <c r="J437" s="3">
        <f>VLOOKUP($B437,[10]月度汇总!$A:$AM,24,0)</f>
        <v>0</v>
      </c>
      <c r="K437" s="3">
        <f t="shared" si="77"/>
        <v>0</v>
      </c>
      <c r="L437" s="19">
        <v>16</v>
      </c>
      <c r="M437" s="3">
        <f>VLOOKUP($B437,[10]月度汇总!$A:$AM,25,0)</f>
        <v>0</v>
      </c>
      <c r="N437" s="3">
        <f t="shared" si="78"/>
        <v>16</v>
      </c>
      <c r="O437" s="19"/>
      <c r="P437" s="3">
        <f>VLOOKUP($B437,[10]月度汇总!$A:$AM,35,0)</f>
        <v>0</v>
      </c>
      <c r="Q437" s="3">
        <f t="shared" si="79"/>
        <v>0</v>
      </c>
      <c r="R437" s="19">
        <v>32</v>
      </c>
      <c r="S437" s="3">
        <f>VLOOKUP($B437,[10]月度汇总!$A:$AM,38,0)</f>
        <v>0</v>
      </c>
      <c r="T437" s="3">
        <f t="shared" si="80"/>
        <v>32</v>
      </c>
    </row>
    <row r="438" ht="15.75" spans="1:20">
      <c r="A438" s="3">
        <f t="shared" si="85"/>
        <v>436</v>
      </c>
      <c r="B438" s="31" t="s">
        <v>722</v>
      </c>
      <c r="C438" s="19">
        <v>1.5</v>
      </c>
      <c r="D438" s="3">
        <f>VLOOKUP(B438,[10]月度汇总!$A:$AM,22,0)</f>
        <v>0</v>
      </c>
      <c r="E438" s="3">
        <f t="shared" si="75"/>
        <v>1.5</v>
      </c>
      <c r="F438" s="19">
        <v>5</v>
      </c>
      <c r="G438" s="3" t="str">
        <f>VLOOKUP($B438,[10]月度汇总!$A:$AM,23,0)</f>
        <v>1.5</v>
      </c>
      <c r="H438" s="3">
        <f t="shared" si="76"/>
        <v>3.5</v>
      </c>
      <c r="I438" s="19"/>
      <c r="J438" s="3" t="str">
        <f>VLOOKUP($B438,[10]月度汇总!$A:$AM,24,0)</f>
        <v>5</v>
      </c>
      <c r="K438" s="3">
        <f t="shared" si="77"/>
        <v>-5</v>
      </c>
      <c r="L438" s="19"/>
      <c r="M438" s="3">
        <f>VLOOKUP($B438,[10]月度汇总!$A:$AM,25,0)</f>
        <v>0</v>
      </c>
      <c r="N438" s="3">
        <f t="shared" si="78"/>
        <v>0</v>
      </c>
      <c r="O438" s="19"/>
      <c r="P438" s="3">
        <f>VLOOKUP($B438,[10]月度汇总!$A:$AM,35,0)</f>
        <v>0</v>
      </c>
      <c r="Q438" s="3">
        <f t="shared" si="79"/>
        <v>0</v>
      </c>
      <c r="R438" s="19"/>
      <c r="S438" s="3">
        <f>VLOOKUP($B438,[10]月度汇总!$A:$AM,38,0)</f>
        <v>0</v>
      </c>
      <c r="T438" s="3">
        <f t="shared" si="80"/>
        <v>0</v>
      </c>
    </row>
    <row r="439" ht="15.75" spans="1:20">
      <c r="A439" s="3">
        <f t="shared" si="85"/>
        <v>437</v>
      </c>
      <c r="B439" s="31" t="s">
        <v>723</v>
      </c>
      <c r="C439" s="19"/>
      <c r="D439" s="3" t="str">
        <f>VLOOKUP(B439,[10]月度汇总!$A:$AM,22,0)</f>
        <v>8</v>
      </c>
      <c r="E439" s="3">
        <f t="shared" si="75"/>
        <v>-8</v>
      </c>
      <c r="F439" s="19"/>
      <c r="G439" s="3">
        <f>VLOOKUP($B439,[10]月度汇总!$A:$AM,23,0)</f>
        <v>0</v>
      </c>
      <c r="H439" s="3">
        <f t="shared" si="76"/>
        <v>0</v>
      </c>
      <c r="I439" s="19"/>
      <c r="J439" s="3">
        <f>VLOOKUP($B439,[10]月度汇总!$A:$AM,24,0)</f>
        <v>0</v>
      </c>
      <c r="K439" s="3">
        <f t="shared" si="77"/>
        <v>0</v>
      </c>
      <c r="L439" s="19"/>
      <c r="M439" s="3">
        <f>VLOOKUP($B439,[10]月度汇总!$A:$AM,25,0)</f>
        <v>0</v>
      </c>
      <c r="N439" s="3">
        <f t="shared" si="78"/>
        <v>0</v>
      </c>
      <c r="O439" s="19"/>
      <c r="P439" s="3">
        <f>VLOOKUP($B439,[10]月度汇总!$A:$AM,35,0)</f>
        <v>0</v>
      </c>
      <c r="Q439" s="3">
        <f t="shared" si="79"/>
        <v>0</v>
      </c>
      <c r="R439" s="19"/>
      <c r="S439" s="3">
        <f>VLOOKUP($B439,[10]月度汇总!$A:$AM,38,0)</f>
        <v>0</v>
      </c>
      <c r="T439" s="3">
        <f t="shared" si="80"/>
        <v>0</v>
      </c>
    </row>
    <row r="440" ht="15.75" spans="1:20">
      <c r="A440" s="3">
        <f t="shared" si="85"/>
        <v>438</v>
      </c>
      <c r="B440" s="31" t="s">
        <v>724</v>
      </c>
      <c r="C440" s="19"/>
      <c r="D440" s="3" t="str">
        <f>VLOOKUP(B440,[10]月度汇总!$A:$AM,22,0)</f>
        <v>28.17</v>
      </c>
      <c r="E440" s="3">
        <f t="shared" si="75"/>
        <v>-28.17</v>
      </c>
      <c r="F440" s="19"/>
      <c r="G440" s="3">
        <f>VLOOKUP($B440,[10]月度汇总!$A:$AM,23,0)</f>
        <v>0</v>
      </c>
      <c r="H440" s="3">
        <f t="shared" si="76"/>
        <v>0</v>
      </c>
      <c r="I440" s="19"/>
      <c r="J440" s="3">
        <f>VLOOKUP($B440,[10]月度汇总!$A:$AM,24,0)</f>
        <v>0</v>
      </c>
      <c r="K440" s="3">
        <f t="shared" si="77"/>
        <v>0</v>
      </c>
      <c r="L440" s="19"/>
      <c r="M440" s="3">
        <f>VLOOKUP($B440,[10]月度汇总!$A:$AM,25,0)</f>
        <v>0</v>
      </c>
      <c r="N440" s="3">
        <f t="shared" si="78"/>
        <v>0</v>
      </c>
      <c r="O440" s="19"/>
      <c r="P440" s="3">
        <f>VLOOKUP($B440,[10]月度汇总!$A:$AM,35,0)</f>
        <v>0</v>
      </c>
      <c r="Q440" s="3">
        <f t="shared" si="79"/>
        <v>0</v>
      </c>
      <c r="R440" s="19"/>
      <c r="S440" s="3">
        <f>VLOOKUP($B440,[10]月度汇总!$A:$AM,38,0)</f>
        <v>0</v>
      </c>
      <c r="T440" s="3">
        <f t="shared" si="80"/>
        <v>0</v>
      </c>
    </row>
    <row r="441" ht="15.75" spans="1:20">
      <c r="A441" s="3">
        <f t="shared" si="85"/>
        <v>439</v>
      </c>
      <c r="B441" s="31" t="s">
        <v>725</v>
      </c>
      <c r="C441" s="19">
        <v>0.5</v>
      </c>
      <c r="D441" s="3">
        <f>VLOOKUP(B441,[10]月度汇总!$A:$AM,22,0)</f>
        <v>0</v>
      </c>
      <c r="E441" s="3">
        <f t="shared" si="75"/>
        <v>0.5</v>
      </c>
      <c r="F441" s="19"/>
      <c r="G441" s="3" t="str">
        <f>VLOOKUP($B441,[10]月度汇总!$A:$AM,23,0)</f>
        <v>0.5</v>
      </c>
      <c r="H441" s="3">
        <f t="shared" si="76"/>
        <v>-0.5</v>
      </c>
      <c r="I441" s="19"/>
      <c r="J441" s="3">
        <f>VLOOKUP($B441,[10]月度汇总!$A:$AM,24,0)</f>
        <v>0</v>
      </c>
      <c r="K441" s="3">
        <f t="shared" si="77"/>
        <v>0</v>
      </c>
      <c r="L441" s="19">
        <v>16</v>
      </c>
      <c r="M441" s="3">
        <f>VLOOKUP($B441,[10]月度汇总!$A:$AM,25,0)</f>
        <v>0</v>
      </c>
      <c r="N441" s="3">
        <f t="shared" si="78"/>
        <v>16</v>
      </c>
      <c r="O441" s="19"/>
      <c r="P441" s="3">
        <f>VLOOKUP($B441,[10]月度汇总!$A:$AM,35,0)</f>
        <v>0</v>
      </c>
      <c r="Q441" s="3">
        <f t="shared" si="79"/>
        <v>0</v>
      </c>
      <c r="R441" s="19">
        <v>24</v>
      </c>
      <c r="S441" s="3">
        <f>VLOOKUP($B441,[10]月度汇总!$A:$AM,38,0)</f>
        <v>0</v>
      </c>
      <c r="T441" s="3">
        <f t="shared" si="80"/>
        <v>24</v>
      </c>
    </row>
    <row r="442" ht="15.75" spans="1:20">
      <c r="A442" s="3">
        <f t="shared" si="85"/>
        <v>440</v>
      </c>
      <c r="B442" s="31" t="s">
        <v>726</v>
      </c>
      <c r="C442" s="19"/>
      <c r="D442" s="3" t="str">
        <f>VLOOKUP(B442,[10]月度汇总!$A:$AM,22,0)</f>
        <v>5.5</v>
      </c>
      <c r="E442" s="3">
        <f t="shared" si="75"/>
        <v>-5.5</v>
      </c>
      <c r="F442" s="19"/>
      <c r="G442" s="3">
        <f>VLOOKUP($B442,[10]月度汇总!$A:$AM,23,0)</f>
        <v>0</v>
      </c>
      <c r="H442" s="3">
        <f t="shared" si="76"/>
        <v>0</v>
      </c>
      <c r="I442" s="19"/>
      <c r="J442" s="3">
        <f>VLOOKUP($B442,[10]月度汇总!$A:$AM,24,0)</f>
        <v>0</v>
      </c>
      <c r="K442" s="3">
        <f t="shared" si="77"/>
        <v>0</v>
      </c>
      <c r="L442" s="19"/>
      <c r="M442" s="3">
        <f>VLOOKUP($B442,[10]月度汇总!$A:$AM,25,0)</f>
        <v>0</v>
      </c>
      <c r="N442" s="3">
        <f t="shared" si="78"/>
        <v>0</v>
      </c>
      <c r="O442" s="19"/>
      <c r="P442" s="3">
        <f>VLOOKUP($B442,[10]月度汇总!$A:$AM,35,0)</f>
        <v>0</v>
      </c>
      <c r="Q442" s="3">
        <f t="shared" si="79"/>
        <v>0</v>
      </c>
      <c r="R442" s="19"/>
      <c r="S442" s="3">
        <f>VLOOKUP($B442,[10]月度汇总!$A:$AM,38,0)</f>
        <v>0</v>
      </c>
      <c r="T442" s="3">
        <f t="shared" si="80"/>
        <v>0</v>
      </c>
    </row>
    <row r="443" ht="15.75" spans="1:20">
      <c r="A443" s="3">
        <f t="shared" ref="A443:A452" si="86">ROW()-2</f>
        <v>441</v>
      </c>
      <c r="B443" s="31" t="s">
        <v>728</v>
      </c>
      <c r="C443" s="19"/>
      <c r="D443" s="3" t="str">
        <f>VLOOKUP(B443,[10]月度汇总!$A:$AM,22,0)</f>
        <v>5.5</v>
      </c>
      <c r="E443" s="3">
        <f t="shared" si="75"/>
        <v>-5.5</v>
      </c>
      <c r="F443" s="19"/>
      <c r="G443" s="3">
        <f>VLOOKUP($B443,[10]月度汇总!$A:$AM,23,0)</f>
        <v>0</v>
      </c>
      <c r="H443" s="3">
        <f t="shared" si="76"/>
        <v>0</v>
      </c>
      <c r="I443" s="19"/>
      <c r="J443" s="3">
        <f>VLOOKUP($B443,[10]月度汇总!$A:$AM,24,0)</f>
        <v>0</v>
      </c>
      <c r="K443" s="3">
        <f t="shared" si="77"/>
        <v>0</v>
      </c>
      <c r="L443" s="19"/>
      <c r="M443" s="3">
        <f>VLOOKUP($B443,[10]月度汇总!$A:$AM,25,0)</f>
        <v>0</v>
      </c>
      <c r="N443" s="3">
        <f t="shared" si="78"/>
        <v>0</v>
      </c>
      <c r="O443" s="19"/>
      <c r="P443" s="3">
        <f>VLOOKUP($B443,[10]月度汇总!$A:$AM,35,0)</f>
        <v>0</v>
      </c>
      <c r="Q443" s="3">
        <f t="shared" si="79"/>
        <v>0</v>
      </c>
      <c r="R443" s="19"/>
      <c r="S443" s="3">
        <f>VLOOKUP($B443,[10]月度汇总!$A:$AM,38,0)</f>
        <v>0</v>
      </c>
      <c r="T443" s="3">
        <f t="shared" si="80"/>
        <v>0</v>
      </c>
    </row>
    <row r="444" ht="15.75" spans="1:20">
      <c r="A444" s="3">
        <f t="shared" si="86"/>
        <v>442</v>
      </c>
      <c r="B444" s="31" t="s">
        <v>729</v>
      </c>
      <c r="C444" s="19"/>
      <c r="D444" s="3">
        <f>VLOOKUP(B444,[10]月度汇总!$A:$AM,22,0)</f>
        <v>0</v>
      </c>
      <c r="E444" s="3">
        <f t="shared" si="75"/>
        <v>0</v>
      </c>
      <c r="F444" s="19"/>
      <c r="G444" s="3">
        <f>VLOOKUP($B444,[10]月度汇总!$A:$AM,23,0)</f>
        <v>0</v>
      </c>
      <c r="H444" s="3">
        <f t="shared" si="76"/>
        <v>0</v>
      </c>
      <c r="I444" s="19">
        <v>1</v>
      </c>
      <c r="J444" s="3">
        <f>VLOOKUP($B444,[10]月度汇总!$A:$AM,24,0)</f>
        <v>0</v>
      </c>
      <c r="K444" s="3">
        <f t="shared" si="77"/>
        <v>1</v>
      </c>
      <c r="L444" s="19"/>
      <c r="M444" s="3" t="str">
        <f>VLOOKUP($B444,[10]月度汇总!$A:$AM,25,0)</f>
        <v>1</v>
      </c>
      <c r="N444" s="3">
        <f t="shared" si="78"/>
        <v>-1</v>
      </c>
      <c r="O444" s="19"/>
      <c r="P444" s="3">
        <f>VLOOKUP($B444,[10]月度汇总!$A:$AM,35,0)</f>
        <v>0</v>
      </c>
      <c r="Q444" s="3">
        <f t="shared" si="79"/>
        <v>0</v>
      </c>
      <c r="R444" s="19">
        <v>8</v>
      </c>
      <c r="S444" s="3">
        <f>VLOOKUP($B444,[10]月度汇总!$A:$AM,38,0)</f>
        <v>0</v>
      </c>
      <c r="T444" s="3">
        <f t="shared" si="80"/>
        <v>8</v>
      </c>
    </row>
    <row r="445" ht="15.75" spans="1:20">
      <c r="A445" s="3">
        <f t="shared" si="86"/>
        <v>443</v>
      </c>
      <c r="B445" s="31" t="s">
        <v>730</v>
      </c>
      <c r="C445" s="19"/>
      <c r="D445" s="3" t="str">
        <f>VLOOKUP(B445,[10]月度汇总!$A:$AM,22,0)</f>
        <v>16</v>
      </c>
      <c r="E445" s="3">
        <f t="shared" si="75"/>
        <v>-16</v>
      </c>
      <c r="F445" s="19"/>
      <c r="G445" s="3">
        <f>VLOOKUP($B445,[10]月度汇总!$A:$AM,23,0)</f>
        <v>0</v>
      </c>
      <c r="H445" s="3">
        <f t="shared" si="76"/>
        <v>0</v>
      </c>
      <c r="I445" s="19"/>
      <c r="J445" s="3">
        <f>VLOOKUP($B445,[10]月度汇总!$A:$AM,24,0)</f>
        <v>0</v>
      </c>
      <c r="K445" s="3">
        <f t="shared" si="77"/>
        <v>0</v>
      </c>
      <c r="L445" s="19"/>
      <c r="M445" s="3">
        <f>VLOOKUP($B445,[10]月度汇总!$A:$AM,25,0)</f>
        <v>0</v>
      </c>
      <c r="N445" s="3">
        <f t="shared" si="78"/>
        <v>0</v>
      </c>
      <c r="O445" s="19"/>
      <c r="P445" s="3">
        <f>VLOOKUP($B445,[10]月度汇总!$A:$AM,35,0)</f>
        <v>0</v>
      </c>
      <c r="Q445" s="3">
        <f t="shared" si="79"/>
        <v>0</v>
      </c>
      <c r="R445" s="19"/>
      <c r="S445" s="3">
        <f>VLOOKUP($B445,[10]月度汇总!$A:$AM,38,0)</f>
        <v>0</v>
      </c>
      <c r="T445" s="3">
        <f t="shared" si="80"/>
        <v>0</v>
      </c>
    </row>
    <row r="446" ht="15.75" spans="1:20">
      <c r="A446" s="3">
        <f t="shared" si="86"/>
        <v>444</v>
      </c>
      <c r="B446" s="31" t="s">
        <v>733</v>
      </c>
      <c r="C446" s="19"/>
      <c r="D446" s="3">
        <f>VLOOKUP(B446,[10]月度汇总!$A:$AM,22,0)</f>
        <v>0</v>
      </c>
      <c r="E446" s="3">
        <f t="shared" si="75"/>
        <v>0</v>
      </c>
      <c r="F446" s="19"/>
      <c r="G446" s="3">
        <f>VLOOKUP($B446,[10]月度汇总!$A:$AM,23,0)</f>
        <v>0</v>
      </c>
      <c r="H446" s="3">
        <f t="shared" si="76"/>
        <v>0</v>
      </c>
      <c r="I446" s="19"/>
      <c r="J446" s="3">
        <f>VLOOKUP($B446,[10]月度汇总!$A:$AM,24,0)</f>
        <v>0</v>
      </c>
      <c r="K446" s="3">
        <f t="shared" si="77"/>
        <v>0</v>
      </c>
      <c r="L446" s="19">
        <v>8</v>
      </c>
      <c r="M446" s="3">
        <f>VLOOKUP($B446,[10]月度汇总!$A:$AM,25,0)</f>
        <v>0</v>
      </c>
      <c r="N446" s="3">
        <f t="shared" si="78"/>
        <v>8</v>
      </c>
      <c r="O446" s="19"/>
      <c r="P446" s="3">
        <f>VLOOKUP($B446,[10]月度汇总!$A:$AM,35,0)</f>
        <v>0</v>
      </c>
      <c r="Q446" s="3">
        <f t="shared" si="79"/>
        <v>0</v>
      </c>
      <c r="R446" s="19">
        <v>26.5</v>
      </c>
      <c r="S446" s="3">
        <f>VLOOKUP($B446,[10]月度汇总!$A:$AM,38,0)</f>
        <v>0</v>
      </c>
      <c r="T446" s="3">
        <f t="shared" si="80"/>
        <v>26.5</v>
      </c>
    </row>
    <row r="447" ht="15.75" spans="1:20">
      <c r="A447" s="3">
        <f t="shared" si="86"/>
        <v>445</v>
      </c>
      <c r="B447" s="31" t="s">
        <v>734</v>
      </c>
      <c r="C447" s="19"/>
      <c r="D447" s="3">
        <f>VLOOKUP(B447,[10]月度汇总!$A:$AM,22,0)</f>
        <v>0</v>
      </c>
      <c r="E447" s="3">
        <f t="shared" si="75"/>
        <v>0</v>
      </c>
      <c r="F447" s="19"/>
      <c r="G447" s="3">
        <f>VLOOKUP($B447,[10]月度汇总!$A:$AM,23,0)</f>
        <v>0</v>
      </c>
      <c r="H447" s="3">
        <f t="shared" si="76"/>
        <v>0</v>
      </c>
      <c r="I447" s="19"/>
      <c r="J447" s="3">
        <f>VLOOKUP($B447,[10]月度汇总!$A:$AM,24,0)</f>
        <v>0</v>
      </c>
      <c r="K447" s="3">
        <f t="shared" si="77"/>
        <v>0</v>
      </c>
      <c r="L447" s="19"/>
      <c r="M447" s="3">
        <f>VLOOKUP($B447,[10]月度汇总!$A:$AM,25,0)</f>
        <v>0</v>
      </c>
      <c r="N447" s="3">
        <f t="shared" si="78"/>
        <v>0</v>
      </c>
      <c r="O447" s="19"/>
      <c r="P447" s="3">
        <f>VLOOKUP($B447,[10]月度汇总!$A:$AM,35,0)</f>
        <v>0</v>
      </c>
      <c r="Q447" s="3">
        <f t="shared" si="79"/>
        <v>0</v>
      </c>
      <c r="R447" s="19">
        <v>8</v>
      </c>
      <c r="S447" s="3">
        <f>VLOOKUP($B447,[10]月度汇总!$A:$AM,38,0)</f>
        <v>0</v>
      </c>
      <c r="T447" s="3">
        <f t="shared" si="80"/>
        <v>8</v>
      </c>
    </row>
    <row r="448" ht="15.75" spans="1:20">
      <c r="A448" s="3">
        <f t="shared" si="86"/>
        <v>446</v>
      </c>
      <c r="B448" s="31" t="s">
        <v>735</v>
      </c>
      <c r="C448" s="19">
        <v>1</v>
      </c>
      <c r="D448" s="3" t="str">
        <f>VLOOKUP(B448,[10]月度汇总!$A:$AM,22,0)</f>
        <v>13.5</v>
      </c>
      <c r="E448" s="3">
        <f t="shared" si="75"/>
        <v>-12.5</v>
      </c>
      <c r="F448" s="19"/>
      <c r="G448" s="3" t="str">
        <f>VLOOKUP($B448,[10]月度汇总!$A:$AM,23,0)</f>
        <v>1</v>
      </c>
      <c r="H448" s="3">
        <f t="shared" si="76"/>
        <v>-1</v>
      </c>
      <c r="I448" s="19"/>
      <c r="J448" s="3">
        <f>VLOOKUP($B448,[10]月度汇总!$A:$AM,24,0)</f>
        <v>0</v>
      </c>
      <c r="K448" s="3">
        <f t="shared" si="77"/>
        <v>0</v>
      </c>
      <c r="L448" s="19"/>
      <c r="M448" s="3">
        <f>VLOOKUP($B448,[10]月度汇总!$A:$AM,25,0)</f>
        <v>0</v>
      </c>
      <c r="N448" s="3">
        <f t="shared" si="78"/>
        <v>0</v>
      </c>
      <c r="O448" s="19">
        <v>16</v>
      </c>
      <c r="P448" s="3">
        <f>VLOOKUP($B448,[10]月度汇总!$A:$AM,35,0)</f>
        <v>0</v>
      </c>
      <c r="Q448" s="3">
        <f t="shared" si="79"/>
        <v>16</v>
      </c>
      <c r="R448" s="19"/>
      <c r="S448" s="3">
        <f>VLOOKUP($B448,[10]月度汇总!$A:$AM,38,0)</f>
        <v>0</v>
      </c>
      <c r="T448" s="3">
        <f t="shared" si="80"/>
        <v>0</v>
      </c>
    </row>
    <row r="449" ht="15.75" spans="1:20">
      <c r="A449" s="3">
        <f t="shared" si="86"/>
        <v>447</v>
      </c>
      <c r="B449" s="31" t="s">
        <v>737</v>
      </c>
      <c r="C449" s="19"/>
      <c r="D449" s="3">
        <f>VLOOKUP(B449,[10]月度汇总!$A:$AM,22,0)</f>
        <v>0</v>
      </c>
      <c r="E449" s="3">
        <f t="shared" si="75"/>
        <v>0</v>
      </c>
      <c r="F449" s="19">
        <v>21</v>
      </c>
      <c r="G449" s="3">
        <f>VLOOKUP($B449,[10]月度汇总!$A:$AM,23,0)</f>
        <v>0</v>
      </c>
      <c r="H449" s="3">
        <f t="shared" si="76"/>
        <v>21</v>
      </c>
      <c r="I449" s="19"/>
      <c r="J449" s="3" t="str">
        <f>VLOOKUP($B449,[10]月度汇总!$A:$AM,24,0)</f>
        <v>21</v>
      </c>
      <c r="K449" s="3">
        <f t="shared" si="77"/>
        <v>-21</v>
      </c>
      <c r="L449" s="19"/>
      <c r="M449" s="3">
        <f>VLOOKUP($B449,[10]月度汇总!$A:$AM,25,0)</f>
        <v>0</v>
      </c>
      <c r="N449" s="3">
        <f t="shared" si="78"/>
        <v>0</v>
      </c>
      <c r="O449" s="19"/>
      <c r="P449" s="3">
        <f>VLOOKUP($B449,[10]月度汇总!$A:$AM,35,0)</f>
        <v>0</v>
      </c>
      <c r="Q449" s="3">
        <f t="shared" si="79"/>
        <v>0</v>
      </c>
      <c r="R449" s="19"/>
      <c r="S449" s="3">
        <f>VLOOKUP($B449,[10]月度汇总!$A:$AM,38,0)</f>
        <v>0</v>
      </c>
      <c r="T449" s="3">
        <f t="shared" si="80"/>
        <v>0</v>
      </c>
    </row>
    <row r="450" ht="15.75" spans="1:20">
      <c r="A450" s="3">
        <f t="shared" si="86"/>
        <v>448</v>
      </c>
      <c r="B450" s="31" t="s">
        <v>740</v>
      </c>
      <c r="C450" s="19"/>
      <c r="D450" s="3" t="str">
        <f>VLOOKUP(B450,[10]月度汇总!$A:$AM,22,0)</f>
        <v>5.5</v>
      </c>
      <c r="E450" s="3">
        <f t="shared" si="75"/>
        <v>-5.5</v>
      </c>
      <c r="F450" s="19"/>
      <c r="G450" s="3">
        <f>VLOOKUP($B450,[10]月度汇总!$A:$AM,23,0)</f>
        <v>0</v>
      </c>
      <c r="H450" s="3">
        <f t="shared" si="76"/>
        <v>0</v>
      </c>
      <c r="I450" s="19"/>
      <c r="J450" s="3">
        <f>VLOOKUP($B450,[10]月度汇总!$A:$AM,24,0)</f>
        <v>0</v>
      </c>
      <c r="K450" s="3">
        <f t="shared" si="77"/>
        <v>0</v>
      </c>
      <c r="L450" s="19"/>
      <c r="M450" s="3">
        <f>VLOOKUP($B450,[10]月度汇总!$A:$AM,25,0)</f>
        <v>0</v>
      </c>
      <c r="N450" s="3">
        <f t="shared" si="78"/>
        <v>0</v>
      </c>
      <c r="O450" s="19">
        <v>16</v>
      </c>
      <c r="P450" s="3">
        <f>VLOOKUP($B450,[10]月度汇总!$A:$AM,35,0)</f>
        <v>0</v>
      </c>
      <c r="Q450" s="3">
        <f t="shared" si="79"/>
        <v>16</v>
      </c>
      <c r="R450" s="19"/>
      <c r="S450" s="3">
        <f>VLOOKUP($B450,[10]月度汇总!$A:$AM,38,0)</f>
        <v>0</v>
      </c>
      <c r="T450" s="3">
        <f t="shared" si="80"/>
        <v>0</v>
      </c>
    </row>
    <row r="451" ht="15.75" spans="1:20">
      <c r="A451" s="3">
        <f t="shared" si="86"/>
        <v>449</v>
      </c>
      <c r="B451" s="31" t="s">
        <v>741</v>
      </c>
      <c r="C451" s="19"/>
      <c r="D451" s="3">
        <f>VLOOKUP(B451,[10]月度汇总!$A:$AM,22,0)</f>
        <v>0</v>
      </c>
      <c r="E451" s="3">
        <f t="shared" si="75"/>
        <v>0</v>
      </c>
      <c r="F451" s="19"/>
      <c r="G451" s="3">
        <f>VLOOKUP($B451,[10]月度汇总!$A:$AM,23,0)</f>
        <v>0</v>
      </c>
      <c r="H451" s="3">
        <f t="shared" si="76"/>
        <v>0</v>
      </c>
      <c r="I451" s="19"/>
      <c r="J451" s="3">
        <f>VLOOKUP($B451,[10]月度汇总!$A:$AM,24,0)</f>
        <v>0</v>
      </c>
      <c r="K451" s="3">
        <f t="shared" si="77"/>
        <v>0</v>
      </c>
      <c r="L451" s="19"/>
      <c r="M451" s="3">
        <f>VLOOKUP($B451,[10]月度汇总!$A:$AM,25,0)</f>
        <v>0</v>
      </c>
      <c r="N451" s="3">
        <f t="shared" si="78"/>
        <v>0</v>
      </c>
      <c r="O451" s="19"/>
      <c r="P451" s="3">
        <f>VLOOKUP($B451,[10]月度汇总!$A:$AM,35,0)</f>
        <v>0</v>
      </c>
      <c r="Q451" s="3">
        <f t="shared" si="79"/>
        <v>0</v>
      </c>
      <c r="R451" s="19"/>
      <c r="S451" s="3">
        <f>VLOOKUP($B451,[10]月度汇总!$A:$AM,38,0)</f>
        <v>0</v>
      </c>
      <c r="T451" s="3">
        <f t="shared" si="80"/>
        <v>0</v>
      </c>
    </row>
    <row r="452" ht="15.75" spans="1:20">
      <c r="A452" s="3">
        <f t="shared" si="86"/>
        <v>450</v>
      </c>
      <c r="B452" s="31" t="s">
        <v>743</v>
      </c>
      <c r="C452" s="19"/>
      <c r="D452" s="3">
        <f>VLOOKUP(B452,[10]月度汇总!$A:$AM,22,0)</f>
        <v>0</v>
      </c>
      <c r="E452" s="3">
        <f t="shared" ref="E452:E515" si="87">C452-D452</f>
        <v>0</v>
      </c>
      <c r="F452" s="19"/>
      <c r="G452" s="3">
        <f>VLOOKUP($B452,[10]月度汇总!$A:$AM,23,0)</f>
        <v>0</v>
      </c>
      <c r="H452" s="3">
        <f t="shared" ref="H452:H515" si="88">F452-G452</f>
        <v>0</v>
      </c>
      <c r="I452" s="19"/>
      <c r="J452" s="3">
        <f>VLOOKUP($B452,[10]月度汇总!$A:$AM,24,0)</f>
        <v>0</v>
      </c>
      <c r="K452" s="3">
        <f t="shared" ref="K452:K515" si="89">I452-J452</f>
        <v>0</v>
      </c>
      <c r="L452" s="19"/>
      <c r="M452" s="3">
        <f>VLOOKUP($B452,[10]月度汇总!$A:$AM,25,0)</f>
        <v>0</v>
      </c>
      <c r="N452" s="3">
        <f t="shared" ref="N452:N515" si="90">L452-M452</f>
        <v>0</v>
      </c>
      <c r="O452" s="19"/>
      <c r="P452" s="3">
        <f>VLOOKUP($B452,[10]月度汇总!$A:$AM,35,0)</f>
        <v>0</v>
      </c>
      <c r="Q452" s="3">
        <f t="shared" ref="Q452:Q515" si="91">O452-P452</f>
        <v>0</v>
      </c>
      <c r="R452" s="19"/>
      <c r="S452" s="3">
        <f>VLOOKUP($B452,[10]月度汇总!$A:$AM,38,0)</f>
        <v>0</v>
      </c>
      <c r="T452" s="3">
        <f t="shared" ref="T452:T515" si="92">R452-S452</f>
        <v>0</v>
      </c>
    </row>
    <row r="453" ht="15.75" spans="1:20">
      <c r="A453" s="3">
        <f t="shared" ref="A453:A469" si="93">ROW()-2</f>
        <v>451</v>
      </c>
      <c r="B453" s="31" t="s">
        <v>744</v>
      </c>
      <c r="C453" s="19"/>
      <c r="D453" s="3">
        <f>VLOOKUP(B453,[10]月度汇总!$A:$AM,22,0)</f>
        <v>0</v>
      </c>
      <c r="E453" s="3">
        <f t="shared" si="87"/>
        <v>0</v>
      </c>
      <c r="F453" s="19"/>
      <c r="G453" s="3">
        <f>VLOOKUP($B453,[10]月度汇总!$A:$AM,23,0)</f>
        <v>0</v>
      </c>
      <c r="H453" s="3">
        <f t="shared" si="88"/>
        <v>0</v>
      </c>
      <c r="I453" s="19"/>
      <c r="J453" s="3">
        <f>VLOOKUP($B453,[10]月度汇总!$A:$AM,24,0)</f>
        <v>0</v>
      </c>
      <c r="K453" s="3">
        <f t="shared" si="89"/>
        <v>0</v>
      </c>
      <c r="L453" s="19"/>
      <c r="M453" s="3">
        <f>VLOOKUP($B453,[10]月度汇总!$A:$AM,25,0)</f>
        <v>0</v>
      </c>
      <c r="N453" s="3">
        <f t="shared" si="90"/>
        <v>0</v>
      </c>
      <c r="O453" s="19"/>
      <c r="P453" s="3">
        <f>VLOOKUP($B453,[10]月度汇总!$A:$AM,35,0)</f>
        <v>0</v>
      </c>
      <c r="Q453" s="3">
        <f t="shared" si="91"/>
        <v>0</v>
      </c>
      <c r="R453" s="19">
        <v>8</v>
      </c>
      <c r="S453" s="3">
        <f>VLOOKUP($B453,[10]月度汇总!$A:$AM,38,0)</f>
        <v>0</v>
      </c>
      <c r="T453" s="3">
        <f t="shared" si="92"/>
        <v>8</v>
      </c>
    </row>
    <row r="454" ht="15.75" spans="1:20">
      <c r="A454" s="3">
        <f t="shared" si="93"/>
        <v>452</v>
      </c>
      <c r="B454" s="31" t="s">
        <v>746</v>
      </c>
      <c r="C454" s="19"/>
      <c r="D454" s="3">
        <f>VLOOKUP(B454,[10]月度汇总!$A:$AM,22,0)</f>
        <v>0</v>
      </c>
      <c r="E454" s="3">
        <f t="shared" si="87"/>
        <v>0</v>
      </c>
      <c r="F454" s="19"/>
      <c r="G454" s="3">
        <f>VLOOKUP($B454,[10]月度汇总!$A:$AM,23,0)</f>
        <v>0</v>
      </c>
      <c r="H454" s="3">
        <f t="shared" si="88"/>
        <v>0</v>
      </c>
      <c r="I454" s="19"/>
      <c r="J454" s="3">
        <f>VLOOKUP($B454,[10]月度汇总!$A:$AM,24,0)</f>
        <v>0</v>
      </c>
      <c r="K454" s="3">
        <f t="shared" si="89"/>
        <v>0</v>
      </c>
      <c r="L454" s="19"/>
      <c r="M454" s="3">
        <f>VLOOKUP($B454,[10]月度汇总!$A:$AM,25,0)</f>
        <v>0</v>
      </c>
      <c r="N454" s="3">
        <f t="shared" si="90"/>
        <v>0</v>
      </c>
      <c r="O454" s="19"/>
      <c r="P454" s="3">
        <f>VLOOKUP($B454,[10]月度汇总!$A:$AM,35,0)</f>
        <v>0</v>
      </c>
      <c r="Q454" s="3">
        <f t="shared" si="91"/>
        <v>0</v>
      </c>
      <c r="R454" s="19"/>
      <c r="S454" s="3">
        <f>VLOOKUP($B454,[10]月度汇总!$A:$AM,38,0)</f>
        <v>0</v>
      </c>
      <c r="T454" s="3">
        <f t="shared" si="92"/>
        <v>0</v>
      </c>
    </row>
    <row r="455" ht="15.75" spans="1:20">
      <c r="A455" s="3">
        <f t="shared" si="93"/>
        <v>453</v>
      </c>
      <c r="B455" s="31" t="s">
        <v>747</v>
      </c>
      <c r="C455" s="19"/>
      <c r="D455" s="3">
        <f>VLOOKUP(B455,[10]月度汇总!$A:$AM,22,0)</f>
        <v>0</v>
      </c>
      <c r="E455" s="3">
        <f t="shared" si="87"/>
        <v>0</v>
      </c>
      <c r="F455" s="19"/>
      <c r="G455" s="3">
        <f>VLOOKUP($B455,[10]月度汇总!$A:$AM,23,0)</f>
        <v>0</v>
      </c>
      <c r="H455" s="3">
        <f t="shared" si="88"/>
        <v>0</v>
      </c>
      <c r="I455" s="19"/>
      <c r="J455" s="3">
        <f>VLOOKUP($B455,[10]月度汇总!$A:$AM,24,0)</f>
        <v>0</v>
      </c>
      <c r="K455" s="3">
        <f t="shared" si="89"/>
        <v>0</v>
      </c>
      <c r="L455" s="19"/>
      <c r="M455" s="3">
        <f>VLOOKUP($B455,[10]月度汇总!$A:$AM,25,0)</f>
        <v>0</v>
      </c>
      <c r="N455" s="3">
        <f t="shared" si="90"/>
        <v>0</v>
      </c>
      <c r="O455" s="19"/>
      <c r="P455" s="3">
        <f>VLOOKUP($B455,[10]月度汇总!$A:$AM,35,0)</f>
        <v>0</v>
      </c>
      <c r="Q455" s="3">
        <f t="shared" si="91"/>
        <v>0</v>
      </c>
      <c r="R455" s="19"/>
      <c r="S455" s="3">
        <f>VLOOKUP($B455,[10]月度汇总!$A:$AM,38,0)</f>
        <v>0</v>
      </c>
      <c r="T455" s="3">
        <f t="shared" si="92"/>
        <v>0</v>
      </c>
    </row>
    <row r="456" ht="15.75" spans="1:20">
      <c r="A456" s="3">
        <f t="shared" si="93"/>
        <v>454</v>
      </c>
      <c r="B456" s="31" t="s">
        <v>749</v>
      </c>
      <c r="C456" s="19"/>
      <c r="D456" s="3">
        <f>VLOOKUP(B456,[10]月度汇总!$A:$AM,22,0)</f>
        <v>0</v>
      </c>
      <c r="E456" s="3">
        <f t="shared" si="87"/>
        <v>0</v>
      </c>
      <c r="F456" s="19"/>
      <c r="G456" s="3">
        <f>VLOOKUP($B456,[10]月度汇总!$A:$AM,23,0)</f>
        <v>0</v>
      </c>
      <c r="H456" s="3">
        <f t="shared" si="88"/>
        <v>0</v>
      </c>
      <c r="I456" s="19"/>
      <c r="J456" s="3">
        <f>VLOOKUP($B456,[10]月度汇总!$A:$AM,24,0)</f>
        <v>0</v>
      </c>
      <c r="K456" s="3">
        <f t="shared" si="89"/>
        <v>0</v>
      </c>
      <c r="L456" s="19"/>
      <c r="M456" s="3">
        <f>VLOOKUP($B456,[10]月度汇总!$A:$AM,25,0)</f>
        <v>0</v>
      </c>
      <c r="N456" s="3">
        <f t="shared" si="90"/>
        <v>0</v>
      </c>
      <c r="O456" s="19"/>
      <c r="P456" s="3">
        <f>VLOOKUP($B456,[10]月度汇总!$A:$AM,35,0)</f>
        <v>0</v>
      </c>
      <c r="Q456" s="3">
        <f t="shared" si="91"/>
        <v>0</v>
      </c>
      <c r="R456" s="19"/>
      <c r="S456" s="3">
        <f>VLOOKUP($B456,[10]月度汇总!$A:$AM,38,0)</f>
        <v>0</v>
      </c>
      <c r="T456" s="3">
        <f t="shared" si="92"/>
        <v>0</v>
      </c>
    </row>
    <row r="457" ht="15.75" spans="1:20">
      <c r="A457" s="3">
        <f t="shared" si="93"/>
        <v>455</v>
      </c>
      <c r="B457" s="31" t="s">
        <v>750</v>
      </c>
      <c r="C457" s="19">
        <v>2.5</v>
      </c>
      <c r="D457" s="3">
        <f>VLOOKUP(B457,[10]月度汇总!$A:$AM,22,0)</f>
        <v>0</v>
      </c>
      <c r="E457" s="3">
        <f t="shared" si="87"/>
        <v>2.5</v>
      </c>
      <c r="F457" s="19">
        <v>20</v>
      </c>
      <c r="G457" s="3" t="str">
        <f>VLOOKUP($B457,[10]月度汇总!$A:$AM,23,0)</f>
        <v>2.5</v>
      </c>
      <c r="H457" s="3">
        <f t="shared" si="88"/>
        <v>17.5</v>
      </c>
      <c r="I457" s="19"/>
      <c r="J457" s="3" t="str">
        <f>VLOOKUP($B457,[10]月度汇总!$A:$AM,24,0)</f>
        <v>20</v>
      </c>
      <c r="K457" s="3">
        <f t="shared" si="89"/>
        <v>-20</v>
      </c>
      <c r="L457" s="19"/>
      <c r="M457" s="3">
        <f>VLOOKUP($B457,[10]月度汇总!$A:$AM,25,0)</f>
        <v>0</v>
      </c>
      <c r="N457" s="3">
        <f t="shared" si="90"/>
        <v>0</v>
      </c>
      <c r="O457" s="19"/>
      <c r="P457" s="3">
        <f>VLOOKUP($B457,[10]月度汇总!$A:$AM,35,0)</f>
        <v>0</v>
      </c>
      <c r="Q457" s="3">
        <f t="shared" si="91"/>
        <v>0</v>
      </c>
      <c r="R457" s="19"/>
      <c r="S457" s="3">
        <f>VLOOKUP($B457,[10]月度汇总!$A:$AM,38,0)</f>
        <v>0</v>
      </c>
      <c r="T457" s="3">
        <f t="shared" si="92"/>
        <v>0</v>
      </c>
    </row>
    <row r="458" ht="15.75" spans="1:20">
      <c r="A458" s="3">
        <f t="shared" si="93"/>
        <v>456</v>
      </c>
      <c r="B458" s="31" t="s">
        <v>752</v>
      </c>
      <c r="C458" s="19">
        <v>0.5</v>
      </c>
      <c r="D458" s="3">
        <f>VLOOKUP(B458,[10]月度汇总!$A:$AM,22,0)</f>
        <v>0</v>
      </c>
      <c r="E458" s="3">
        <f t="shared" si="87"/>
        <v>0.5</v>
      </c>
      <c r="F458" s="19"/>
      <c r="G458" s="3" t="str">
        <f>VLOOKUP($B458,[10]月度汇总!$A:$AM,23,0)</f>
        <v>0.5</v>
      </c>
      <c r="H458" s="3">
        <f t="shared" si="88"/>
        <v>-0.5</v>
      </c>
      <c r="I458" s="19"/>
      <c r="J458" s="3">
        <f>VLOOKUP($B458,[10]月度汇总!$A:$AM,24,0)</f>
        <v>0</v>
      </c>
      <c r="K458" s="3">
        <f t="shared" si="89"/>
        <v>0</v>
      </c>
      <c r="L458" s="19">
        <v>9.5</v>
      </c>
      <c r="M458" s="3">
        <f>VLOOKUP($B458,[10]月度汇总!$A:$AM,25,0)</f>
        <v>0</v>
      </c>
      <c r="N458" s="3">
        <f t="shared" si="90"/>
        <v>9.5</v>
      </c>
      <c r="O458" s="19"/>
      <c r="P458" s="3">
        <f>VLOOKUP($B458,[10]月度汇总!$A:$AM,35,0)</f>
        <v>0</v>
      </c>
      <c r="Q458" s="3">
        <f t="shared" si="91"/>
        <v>0</v>
      </c>
      <c r="R458" s="19">
        <v>32</v>
      </c>
      <c r="S458" s="3">
        <f>VLOOKUP($B458,[10]月度汇总!$A:$AM,38,0)</f>
        <v>0</v>
      </c>
      <c r="T458" s="3">
        <f t="shared" si="92"/>
        <v>32</v>
      </c>
    </row>
    <row r="459" ht="15.75" spans="1:20">
      <c r="A459" s="3">
        <f t="shared" si="93"/>
        <v>457</v>
      </c>
      <c r="B459" s="31" t="s">
        <v>753</v>
      </c>
      <c r="C459" s="19"/>
      <c r="D459" s="3">
        <f>VLOOKUP(B459,[10]月度汇总!$A:$AM,22,0)</f>
        <v>0</v>
      </c>
      <c r="E459" s="3">
        <f t="shared" si="87"/>
        <v>0</v>
      </c>
      <c r="F459" s="19"/>
      <c r="G459" s="3">
        <f>VLOOKUP($B459,[10]月度汇总!$A:$AM,23,0)</f>
        <v>0</v>
      </c>
      <c r="H459" s="3">
        <f t="shared" si="88"/>
        <v>0</v>
      </c>
      <c r="I459" s="19"/>
      <c r="J459" s="3">
        <f>VLOOKUP($B459,[10]月度汇总!$A:$AM,24,0)</f>
        <v>0</v>
      </c>
      <c r="K459" s="3">
        <f t="shared" si="89"/>
        <v>0</v>
      </c>
      <c r="L459" s="19">
        <v>1</v>
      </c>
      <c r="M459" s="3">
        <f>VLOOKUP($B459,[10]月度汇总!$A:$AM,25,0)</f>
        <v>0</v>
      </c>
      <c r="N459" s="3">
        <f t="shared" si="90"/>
        <v>1</v>
      </c>
      <c r="O459" s="19"/>
      <c r="P459" s="3">
        <f>VLOOKUP($B459,[10]月度汇总!$A:$AM,35,0)</f>
        <v>0</v>
      </c>
      <c r="Q459" s="3">
        <f t="shared" si="91"/>
        <v>0</v>
      </c>
      <c r="R459" s="19">
        <v>4</v>
      </c>
      <c r="S459" s="3">
        <f>VLOOKUP($B459,[10]月度汇总!$A:$AM,38,0)</f>
        <v>0</v>
      </c>
      <c r="T459" s="3">
        <f t="shared" si="92"/>
        <v>4</v>
      </c>
    </row>
    <row r="460" ht="15.75" spans="1:20">
      <c r="A460" s="3">
        <f t="shared" si="93"/>
        <v>458</v>
      </c>
      <c r="B460" s="31" t="s">
        <v>754</v>
      </c>
      <c r="C460" s="19"/>
      <c r="D460" s="3">
        <f>VLOOKUP(B460,[10]月度汇总!$A:$AM,22,0)</f>
        <v>0</v>
      </c>
      <c r="E460" s="3">
        <f t="shared" si="87"/>
        <v>0</v>
      </c>
      <c r="F460" s="19"/>
      <c r="G460" s="3">
        <f>VLOOKUP($B460,[10]月度汇总!$A:$AM,23,0)</f>
        <v>0</v>
      </c>
      <c r="H460" s="3">
        <f t="shared" si="88"/>
        <v>0</v>
      </c>
      <c r="I460" s="19"/>
      <c r="J460" s="3">
        <f>VLOOKUP($B460,[10]月度汇总!$A:$AM,24,0)</f>
        <v>0</v>
      </c>
      <c r="K460" s="3">
        <f t="shared" si="89"/>
        <v>0</v>
      </c>
      <c r="L460" s="19"/>
      <c r="M460" s="3">
        <f>VLOOKUP($B460,[10]月度汇总!$A:$AM,25,0)</f>
        <v>0</v>
      </c>
      <c r="N460" s="3">
        <f t="shared" si="90"/>
        <v>0</v>
      </c>
      <c r="O460" s="19"/>
      <c r="P460" s="3">
        <f>VLOOKUP($B460,[10]月度汇总!$A:$AM,35,0)</f>
        <v>0</v>
      </c>
      <c r="Q460" s="3">
        <f t="shared" si="91"/>
        <v>0</v>
      </c>
      <c r="R460" s="19">
        <v>8</v>
      </c>
      <c r="S460" s="3">
        <f>VLOOKUP($B460,[10]月度汇总!$A:$AM,38,0)</f>
        <v>0</v>
      </c>
      <c r="T460" s="3">
        <f t="shared" si="92"/>
        <v>8</v>
      </c>
    </row>
    <row r="461" ht="15.75" spans="1:20">
      <c r="A461" s="3">
        <f t="shared" si="93"/>
        <v>459</v>
      </c>
      <c r="B461" s="31" t="s">
        <v>756</v>
      </c>
      <c r="C461" s="19"/>
      <c r="D461" s="3">
        <f>VLOOKUP(B461,[10]月度汇总!$A:$AM,22,0)</f>
        <v>0</v>
      </c>
      <c r="E461" s="3">
        <f t="shared" si="87"/>
        <v>0</v>
      </c>
      <c r="F461" s="19"/>
      <c r="G461" s="3">
        <f>VLOOKUP($B461,[10]月度汇总!$A:$AM,23,0)</f>
        <v>0</v>
      </c>
      <c r="H461" s="3">
        <f t="shared" si="88"/>
        <v>0</v>
      </c>
      <c r="I461" s="19"/>
      <c r="J461" s="3">
        <f>VLOOKUP($B461,[10]月度汇总!$A:$AM,24,0)</f>
        <v>0</v>
      </c>
      <c r="K461" s="3">
        <f t="shared" si="89"/>
        <v>0</v>
      </c>
      <c r="L461" s="19"/>
      <c r="M461" s="3">
        <f>VLOOKUP($B461,[10]月度汇总!$A:$AM,25,0)</f>
        <v>0</v>
      </c>
      <c r="N461" s="3">
        <f t="shared" si="90"/>
        <v>0</v>
      </c>
      <c r="O461" s="19"/>
      <c r="P461" s="3">
        <f>VLOOKUP($B461,[10]月度汇总!$A:$AM,35,0)</f>
        <v>0</v>
      </c>
      <c r="Q461" s="3">
        <f t="shared" si="91"/>
        <v>0</v>
      </c>
      <c r="R461" s="19"/>
      <c r="S461" s="3">
        <f>VLOOKUP($B461,[10]月度汇总!$A:$AM,38,0)</f>
        <v>0</v>
      </c>
      <c r="T461" s="3">
        <f t="shared" si="92"/>
        <v>0</v>
      </c>
    </row>
    <row r="462" ht="15.75" spans="1:20">
      <c r="A462" s="3">
        <f t="shared" si="93"/>
        <v>460</v>
      </c>
      <c r="B462" s="31" t="s">
        <v>757</v>
      </c>
      <c r="C462" s="19"/>
      <c r="D462" s="3">
        <f>VLOOKUP(B462,[10]月度汇总!$A:$AM,22,0)</f>
        <v>0</v>
      </c>
      <c r="E462" s="3">
        <f t="shared" si="87"/>
        <v>0</v>
      </c>
      <c r="F462" s="19"/>
      <c r="G462" s="3">
        <f>VLOOKUP($B462,[10]月度汇总!$A:$AM,23,0)</f>
        <v>0</v>
      </c>
      <c r="H462" s="3">
        <f t="shared" si="88"/>
        <v>0</v>
      </c>
      <c r="I462" s="19"/>
      <c r="J462" s="3">
        <f>VLOOKUP($B462,[10]月度汇总!$A:$AM,24,0)</f>
        <v>0</v>
      </c>
      <c r="K462" s="3">
        <f t="shared" si="89"/>
        <v>0</v>
      </c>
      <c r="L462" s="19"/>
      <c r="M462" s="3">
        <f>VLOOKUP($B462,[10]月度汇总!$A:$AM,25,0)</f>
        <v>0</v>
      </c>
      <c r="N462" s="3">
        <f t="shared" si="90"/>
        <v>0</v>
      </c>
      <c r="O462" s="19"/>
      <c r="P462" s="3">
        <f>VLOOKUP($B462,[10]月度汇总!$A:$AM,35,0)</f>
        <v>0</v>
      </c>
      <c r="Q462" s="3">
        <f t="shared" si="91"/>
        <v>0</v>
      </c>
      <c r="R462" s="19"/>
      <c r="S462" s="3">
        <f>VLOOKUP($B462,[10]月度汇总!$A:$AM,38,0)</f>
        <v>0</v>
      </c>
      <c r="T462" s="3">
        <f t="shared" si="92"/>
        <v>0</v>
      </c>
    </row>
    <row r="463" ht="15.75" spans="1:20">
      <c r="A463" s="3">
        <f t="shared" si="93"/>
        <v>461</v>
      </c>
      <c r="B463" s="31" t="s">
        <v>993</v>
      </c>
      <c r="C463" s="19"/>
      <c r="D463" s="3">
        <f>VLOOKUP(B463,[10]月度汇总!$A:$AM,22,0)</f>
        <v>0</v>
      </c>
      <c r="E463" s="3">
        <f t="shared" si="87"/>
        <v>0</v>
      </c>
      <c r="F463" s="19"/>
      <c r="G463" s="3">
        <f>VLOOKUP($B463,[10]月度汇总!$A:$AM,23,0)</f>
        <v>0</v>
      </c>
      <c r="H463" s="3">
        <f t="shared" si="88"/>
        <v>0</v>
      </c>
      <c r="I463" s="19"/>
      <c r="J463" s="3">
        <f>VLOOKUP($B463,[10]月度汇总!$A:$AM,24,0)</f>
        <v>0</v>
      </c>
      <c r="K463" s="3">
        <f t="shared" si="89"/>
        <v>0</v>
      </c>
      <c r="L463" s="19"/>
      <c r="M463" s="3">
        <f>VLOOKUP($B463,[10]月度汇总!$A:$AM,25,0)</f>
        <v>0</v>
      </c>
      <c r="N463" s="3">
        <f t="shared" si="90"/>
        <v>0</v>
      </c>
      <c r="O463" s="19"/>
      <c r="P463" s="3">
        <f>VLOOKUP($B463,[10]月度汇总!$A:$AM,35,0)</f>
        <v>0</v>
      </c>
      <c r="Q463" s="3">
        <f t="shared" si="91"/>
        <v>0</v>
      </c>
      <c r="R463" s="19"/>
      <c r="S463" s="3">
        <f>VLOOKUP($B463,[10]月度汇总!$A:$AM,38,0)</f>
        <v>0</v>
      </c>
      <c r="T463" s="3">
        <f t="shared" si="92"/>
        <v>0</v>
      </c>
    </row>
    <row r="464" ht="15.75" spans="1:20">
      <c r="A464" s="3">
        <f t="shared" si="93"/>
        <v>462</v>
      </c>
      <c r="B464" s="31" t="s">
        <v>758</v>
      </c>
      <c r="C464" s="19"/>
      <c r="D464" s="3" t="str">
        <f>VLOOKUP(B464,[10]月度汇总!$A:$AM,22,0)</f>
        <v>8</v>
      </c>
      <c r="E464" s="3">
        <f t="shared" si="87"/>
        <v>-8</v>
      </c>
      <c r="F464" s="19"/>
      <c r="G464" s="3">
        <f>VLOOKUP($B464,[10]月度汇总!$A:$AM,23,0)</f>
        <v>0</v>
      </c>
      <c r="H464" s="3">
        <f t="shared" si="88"/>
        <v>0</v>
      </c>
      <c r="I464" s="19"/>
      <c r="J464" s="3">
        <f>VLOOKUP($B464,[10]月度汇总!$A:$AM,24,0)</f>
        <v>0</v>
      </c>
      <c r="K464" s="3">
        <f t="shared" si="89"/>
        <v>0</v>
      </c>
      <c r="L464" s="19"/>
      <c r="M464" s="3">
        <f>VLOOKUP($B464,[10]月度汇总!$A:$AM,25,0)</f>
        <v>0</v>
      </c>
      <c r="N464" s="3">
        <f t="shared" si="90"/>
        <v>0</v>
      </c>
      <c r="O464" s="19"/>
      <c r="P464" s="3">
        <f>VLOOKUP($B464,[10]月度汇总!$A:$AM,35,0)</f>
        <v>0</v>
      </c>
      <c r="Q464" s="3">
        <f t="shared" si="91"/>
        <v>0</v>
      </c>
      <c r="R464" s="19"/>
      <c r="S464" s="3">
        <f>VLOOKUP($B464,[10]月度汇总!$A:$AM,38,0)</f>
        <v>0</v>
      </c>
      <c r="T464" s="3">
        <f t="shared" si="92"/>
        <v>0</v>
      </c>
    </row>
    <row r="465" ht="15.75" spans="1:20">
      <c r="A465" s="3">
        <f t="shared" si="93"/>
        <v>463</v>
      </c>
      <c r="B465" s="31" t="s">
        <v>759</v>
      </c>
      <c r="C465" s="19"/>
      <c r="D465" s="3">
        <f>VLOOKUP(B465,[10]月度汇总!$A:$AM,22,0)</f>
        <v>0</v>
      </c>
      <c r="E465" s="3">
        <f t="shared" si="87"/>
        <v>0</v>
      </c>
      <c r="F465" s="19"/>
      <c r="G465" s="3">
        <f>VLOOKUP($B465,[10]月度汇总!$A:$AM,23,0)</f>
        <v>0</v>
      </c>
      <c r="H465" s="3">
        <f t="shared" si="88"/>
        <v>0</v>
      </c>
      <c r="I465" s="19"/>
      <c r="J465" s="3">
        <f>VLOOKUP($B465,[10]月度汇总!$A:$AM,24,0)</f>
        <v>0</v>
      </c>
      <c r="K465" s="3">
        <f t="shared" si="89"/>
        <v>0</v>
      </c>
      <c r="L465" s="19"/>
      <c r="M465" s="3">
        <f>VLOOKUP($B465,[10]月度汇总!$A:$AM,25,0)</f>
        <v>0</v>
      </c>
      <c r="N465" s="3">
        <f t="shared" si="90"/>
        <v>0</v>
      </c>
      <c r="O465" s="19"/>
      <c r="P465" s="3">
        <f>VLOOKUP($B465,[10]月度汇总!$A:$AM,35,0)</f>
        <v>0</v>
      </c>
      <c r="Q465" s="3">
        <f t="shared" si="91"/>
        <v>0</v>
      </c>
      <c r="R465" s="19"/>
      <c r="S465" s="3">
        <f>VLOOKUP($B465,[10]月度汇总!$A:$AM,38,0)</f>
        <v>0</v>
      </c>
      <c r="T465" s="3">
        <f t="shared" si="92"/>
        <v>0</v>
      </c>
    </row>
    <row r="466" ht="15.75" spans="1:20">
      <c r="A466" s="3">
        <f t="shared" si="93"/>
        <v>464</v>
      </c>
      <c r="B466" s="31" t="s">
        <v>760</v>
      </c>
      <c r="C466" s="19"/>
      <c r="D466" s="3" t="str">
        <f>VLOOKUP(B466,[10]月度汇总!$A:$AM,22,0)</f>
        <v>20.5</v>
      </c>
      <c r="E466" s="3">
        <f t="shared" si="87"/>
        <v>-20.5</v>
      </c>
      <c r="F466" s="19">
        <v>4</v>
      </c>
      <c r="G466" s="3">
        <f>VLOOKUP($B466,[10]月度汇总!$A:$AM,23,0)</f>
        <v>0</v>
      </c>
      <c r="H466" s="3">
        <f t="shared" si="88"/>
        <v>4</v>
      </c>
      <c r="I466" s="19"/>
      <c r="J466" s="3" t="str">
        <f>VLOOKUP($B466,[10]月度汇总!$A:$AM,24,0)</f>
        <v>4</v>
      </c>
      <c r="K466" s="3">
        <f t="shared" si="89"/>
        <v>-4</v>
      </c>
      <c r="L466" s="19">
        <v>8</v>
      </c>
      <c r="M466" s="3">
        <f>VLOOKUP($B466,[10]月度汇总!$A:$AM,25,0)</f>
        <v>0</v>
      </c>
      <c r="N466" s="3">
        <f t="shared" si="90"/>
        <v>8</v>
      </c>
      <c r="O466" s="19"/>
      <c r="P466" s="3">
        <f>VLOOKUP($B466,[10]月度汇总!$A:$AM,35,0)</f>
        <v>0</v>
      </c>
      <c r="Q466" s="3">
        <f t="shared" si="91"/>
        <v>0</v>
      </c>
      <c r="R466" s="19">
        <v>8</v>
      </c>
      <c r="S466" s="3">
        <f>VLOOKUP($B466,[10]月度汇总!$A:$AM,38,0)</f>
        <v>0</v>
      </c>
      <c r="T466" s="3">
        <f t="shared" si="92"/>
        <v>8</v>
      </c>
    </row>
    <row r="467" ht="15.75" spans="1:20">
      <c r="A467" s="3">
        <f t="shared" si="93"/>
        <v>465</v>
      </c>
      <c r="B467" s="31" t="s">
        <v>994</v>
      </c>
      <c r="C467" s="19"/>
      <c r="D467" s="3">
        <f>VLOOKUP(B467,[10]月度汇总!$A:$AM,22,0)</f>
        <v>0</v>
      </c>
      <c r="E467" s="3">
        <f t="shared" si="87"/>
        <v>0</v>
      </c>
      <c r="F467" s="19"/>
      <c r="G467" s="3">
        <f>VLOOKUP($B467,[10]月度汇总!$A:$AM,23,0)</f>
        <v>0</v>
      </c>
      <c r="H467" s="3">
        <f t="shared" si="88"/>
        <v>0</v>
      </c>
      <c r="I467" s="19"/>
      <c r="J467" s="3">
        <f>VLOOKUP($B467,[10]月度汇总!$A:$AM,24,0)</f>
        <v>0</v>
      </c>
      <c r="K467" s="3">
        <f t="shared" si="89"/>
        <v>0</v>
      </c>
      <c r="L467" s="19"/>
      <c r="M467" s="3">
        <f>VLOOKUP($B467,[10]月度汇总!$A:$AM,25,0)</f>
        <v>0</v>
      </c>
      <c r="N467" s="3">
        <f t="shared" si="90"/>
        <v>0</v>
      </c>
      <c r="O467" s="19"/>
      <c r="P467" s="3">
        <f>VLOOKUP($B467,[10]月度汇总!$A:$AM,35,0)</f>
        <v>0</v>
      </c>
      <c r="Q467" s="3">
        <f t="shared" si="91"/>
        <v>0</v>
      </c>
      <c r="R467" s="19"/>
      <c r="S467" s="3">
        <f>VLOOKUP($B467,[10]月度汇总!$A:$AM,38,0)</f>
        <v>0</v>
      </c>
      <c r="T467" s="3">
        <f t="shared" si="92"/>
        <v>0</v>
      </c>
    </row>
    <row r="468" ht="15.75" spans="1:20">
      <c r="A468" s="3">
        <f t="shared" si="93"/>
        <v>466</v>
      </c>
      <c r="B468" s="31" t="s">
        <v>761</v>
      </c>
      <c r="C468" s="19"/>
      <c r="D468" s="3">
        <f>VLOOKUP(B468,[10]月度汇总!$A:$AM,22,0)</f>
        <v>0</v>
      </c>
      <c r="E468" s="3">
        <f t="shared" si="87"/>
        <v>0</v>
      </c>
      <c r="F468" s="19"/>
      <c r="G468" s="3">
        <f>VLOOKUP($B468,[10]月度汇总!$A:$AM,23,0)</f>
        <v>0</v>
      </c>
      <c r="H468" s="3">
        <f t="shared" si="88"/>
        <v>0</v>
      </c>
      <c r="I468" s="19"/>
      <c r="J468" s="3">
        <f>VLOOKUP($B468,[10]月度汇总!$A:$AM,24,0)</f>
        <v>0</v>
      </c>
      <c r="K468" s="3">
        <f t="shared" si="89"/>
        <v>0</v>
      </c>
      <c r="L468" s="19"/>
      <c r="M468" s="3">
        <f>VLOOKUP($B468,[10]月度汇总!$A:$AM,25,0)</f>
        <v>0</v>
      </c>
      <c r="N468" s="3">
        <f t="shared" si="90"/>
        <v>0</v>
      </c>
      <c r="O468" s="19"/>
      <c r="P468" s="3">
        <f>VLOOKUP($B468,[10]月度汇总!$A:$AM,35,0)</f>
        <v>0</v>
      </c>
      <c r="Q468" s="3">
        <f t="shared" si="91"/>
        <v>0</v>
      </c>
      <c r="R468" s="19"/>
      <c r="S468" s="3">
        <f>VLOOKUP($B468,[10]月度汇总!$A:$AM,38,0)</f>
        <v>0</v>
      </c>
      <c r="T468" s="3">
        <f t="shared" si="92"/>
        <v>0</v>
      </c>
    </row>
    <row r="469" ht="15.75" spans="1:20">
      <c r="A469" s="3">
        <f t="shared" si="93"/>
        <v>467</v>
      </c>
      <c r="B469" s="31" t="s">
        <v>762</v>
      </c>
      <c r="C469" s="19"/>
      <c r="D469" s="3">
        <f>VLOOKUP(B469,[10]月度汇总!$A:$AM,22,0)</f>
        <v>0</v>
      </c>
      <c r="E469" s="3">
        <f t="shared" si="87"/>
        <v>0</v>
      </c>
      <c r="F469" s="19"/>
      <c r="G469" s="3">
        <f>VLOOKUP($B469,[10]月度汇总!$A:$AM,23,0)</f>
        <v>0</v>
      </c>
      <c r="H469" s="3">
        <f t="shared" si="88"/>
        <v>0</v>
      </c>
      <c r="I469" s="19"/>
      <c r="J469" s="3">
        <f>VLOOKUP($B469,[10]月度汇总!$A:$AM,24,0)</f>
        <v>0</v>
      </c>
      <c r="K469" s="3">
        <f t="shared" si="89"/>
        <v>0</v>
      </c>
      <c r="L469" s="19"/>
      <c r="M469" s="3">
        <f>VLOOKUP($B469,[10]月度汇总!$A:$AM,25,0)</f>
        <v>0</v>
      </c>
      <c r="N469" s="3">
        <f t="shared" si="90"/>
        <v>0</v>
      </c>
      <c r="O469" s="19"/>
      <c r="P469" s="3">
        <f>VLOOKUP($B469,[10]月度汇总!$A:$AM,35,0)</f>
        <v>0</v>
      </c>
      <c r="Q469" s="3">
        <f t="shared" si="91"/>
        <v>0</v>
      </c>
      <c r="R469" s="19"/>
      <c r="S469" s="3">
        <f>VLOOKUP($B469,[10]月度汇总!$A:$AM,38,0)</f>
        <v>0</v>
      </c>
      <c r="T469" s="3">
        <f t="shared" si="92"/>
        <v>0</v>
      </c>
    </row>
    <row r="470" ht="15.75" spans="1:20">
      <c r="A470" s="3">
        <f t="shared" ref="A470:A488" si="94">ROW()-2</f>
        <v>468</v>
      </c>
      <c r="B470" s="31" t="s">
        <v>763</v>
      </c>
      <c r="C470" s="19"/>
      <c r="D470" s="3" t="str">
        <f>VLOOKUP(B470,[10]月度汇总!$A:$AM,22,0)</f>
        <v>8</v>
      </c>
      <c r="E470" s="3">
        <f t="shared" si="87"/>
        <v>-8</v>
      </c>
      <c r="F470" s="19"/>
      <c r="G470" s="3">
        <f>VLOOKUP($B470,[10]月度汇总!$A:$AM,23,0)</f>
        <v>0</v>
      </c>
      <c r="H470" s="3">
        <f t="shared" si="88"/>
        <v>0</v>
      </c>
      <c r="I470" s="19"/>
      <c r="J470" s="3">
        <f>VLOOKUP($B470,[10]月度汇总!$A:$AM,24,0)</f>
        <v>0</v>
      </c>
      <c r="K470" s="3">
        <f t="shared" si="89"/>
        <v>0</v>
      </c>
      <c r="L470" s="19"/>
      <c r="M470" s="3">
        <f>VLOOKUP($B470,[10]月度汇总!$A:$AM,25,0)</f>
        <v>0</v>
      </c>
      <c r="N470" s="3">
        <f t="shared" si="90"/>
        <v>0</v>
      </c>
      <c r="O470" s="19"/>
      <c r="P470" s="3">
        <f>VLOOKUP($B470,[10]月度汇总!$A:$AM,35,0)</f>
        <v>0</v>
      </c>
      <c r="Q470" s="3">
        <f t="shared" si="91"/>
        <v>0</v>
      </c>
      <c r="R470" s="19"/>
      <c r="S470" s="3">
        <f>VLOOKUP($B470,[10]月度汇总!$A:$AM,38,0)</f>
        <v>0</v>
      </c>
      <c r="T470" s="3">
        <f t="shared" si="92"/>
        <v>0</v>
      </c>
    </row>
    <row r="471" ht="15.75" spans="1:20">
      <c r="A471" s="3">
        <f t="shared" si="94"/>
        <v>469</v>
      </c>
      <c r="B471" s="31" t="s">
        <v>764</v>
      </c>
      <c r="C471" s="19"/>
      <c r="D471" s="3">
        <f>VLOOKUP(B471,[10]月度汇总!$A:$AM,22,0)</f>
        <v>0</v>
      </c>
      <c r="E471" s="3">
        <f t="shared" si="87"/>
        <v>0</v>
      </c>
      <c r="F471" s="19">
        <v>4</v>
      </c>
      <c r="G471" s="3">
        <f>VLOOKUP($B471,[10]月度汇总!$A:$AM,23,0)</f>
        <v>0</v>
      </c>
      <c r="H471" s="3">
        <f t="shared" si="88"/>
        <v>4</v>
      </c>
      <c r="I471" s="19"/>
      <c r="J471" s="3" t="str">
        <f>VLOOKUP($B471,[10]月度汇总!$A:$AM,24,0)</f>
        <v>4</v>
      </c>
      <c r="K471" s="3">
        <f t="shared" si="89"/>
        <v>-4</v>
      </c>
      <c r="L471" s="19"/>
      <c r="M471" s="3">
        <f>VLOOKUP($B471,[10]月度汇总!$A:$AM,25,0)</f>
        <v>0</v>
      </c>
      <c r="N471" s="3">
        <f t="shared" si="90"/>
        <v>0</v>
      </c>
      <c r="O471" s="19"/>
      <c r="P471" s="3">
        <f>VLOOKUP($B471,[10]月度汇总!$A:$AM,35,0)</f>
        <v>0</v>
      </c>
      <c r="Q471" s="3">
        <f t="shared" si="91"/>
        <v>0</v>
      </c>
      <c r="R471" s="19"/>
      <c r="S471" s="3">
        <f>VLOOKUP($B471,[10]月度汇总!$A:$AM,38,0)</f>
        <v>0</v>
      </c>
      <c r="T471" s="3">
        <f t="shared" si="92"/>
        <v>0</v>
      </c>
    </row>
    <row r="472" ht="15.75" spans="1:20">
      <c r="A472" s="3">
        <f t="shared" si="94"/>
        <v>470</v>
      </c>
      <c r="B472" s="31" t="s">
        <v>765</v>
      </c>
      <c r="C472" s="19"/>
      <c r="D472" s="3">
        <f>VLOOKUP(B472,[10]月度汇总!$A:$AM,22,0)</f>
        <v>0</v>
      </c>
      <c r="E472" s="3">
        <f t="shared" si="87"/>
        <v>0</v>
      </c>
      <c r="F472" s="19"/>
      <c r="G472" s="3">
        <f>VLOOKUP($B472,[10]月度汇总!$A:$AM,23,0)</f>
        <v>0</v>
      </c>
      <c r="H472" s="3">
        <f t="shared" si="88"/>
        <v>0</v>
      </c>
      <c r="I472" s="19"/>
      <c r="J472" s="3">
        <f>VLOOKUP($B472,[10]月度汇总!$A:$AM,24,0)</f>
        <v>0</v>
      </c>
      <c r="K472" s="3">
        <f t="shared" si="89"/>
        <v>0</v>
      </c>
      <c r="L472" s="19"/>
      <c r="M472" s="3">
        <f>VLOOKUP($B472,[10]月度汇总!$A:$AM,25,0)</f>
        <v>0</v>
      </c>
      <c r="N472" s="3">
        <f t="shared" si="90"/>
        <v>0</v>
      </c>
      <c r="O472" s="19"/>
      <c r="P472" s="3">
        <f>VLOOKUP($B472,[10]月度汇总!$A:$AM,35,0)</f>
        <v>0</v>
      </c>
      <c r="Q472" s="3">
        <f t="shared" si="91"/>
        <v>0</v>
      </c>
      <c r="R472" s="19">
        <v>8</v>
      </c>
      <c r="S472" s="3">
        <f>VLOOKUP($B472,[10]月度汇总!$A:$AM,38,0)</f>
        <v>0</v>
      </c>
      <c r="T472" s="3">
        <f t="shared" si="92"/>
        <v>8</v>
      </c>
    </row>
    <row r="473" ht="15.75" spans="1:20">
      <c r="A473" s="3">
        <f t="shared" si="94"/>
        <v>471</v>
      </c>
      <c r="B473" s="31" t="s">
        <v>766</v>
      </c>
      <c r="C473" s="19"/>
      <c r="D473" s="3">
        <f>VLOOKUP(B473,[10]月度汇总!$A:$AM,22,0)</f>
        <v>0</v>
      </c>
      <c r="E473" s="3">
        <f t="shared" si="87"/>
        <v>0</v>
      </c>
      <c r="F473" s="19"/>
      <c r="G473" s="3">
        <f>VLOOKUP($B473,[10]月度汇总!$A:$AM,23,0)</f>
        <v>0</v>
      </c>
      <c r="H473" s="3">
        <f t="shared" si="88"/>
        <v>0</v>
      </c>
      <c r="I473" s="19"/>
      <c r="J473" s="3">
        <f>VLOOKUP($B473,[10]月度汇总!$A:$AM,24,0)</f>
        <v>0</v>
      </c>
      <c r="K473" s="3">
        <f t="shared" si="89"/>
        <v>0</v>
      </c>
      <c r="L473" s="19"/>
      <c r="M473" s="3">
        <f>VLOOKUP($B473,[10]月度汇总!$A:$AM,25,0)</f>
        <v>0</v>
      </c>
      <c r="N473" s="3">
        <f t="shared" si="90"/>
        <v>0</v>
      </c>
      <c r="O473" s="19"/>
      <c r="P473" s="3">
        <f>VLOOKUP($B473,[10]月度汇总!$A:$AM,35,0)</f>
        <v>0</v>
      </c>
      <c r="Q473" s="3">
        <f t="shared" si="91"/>
        <v>0</v>
      </c>
      <c r="R473" s="19"/>
      <c r="S473" s="3">
        <f>VLOOKUP($B473,[10]月度汇总!$A:$AM,38,0)</f>
        <v>0</v>
      </c>
      <c r="T473" s="3">
        <f t="shared" si="92"/>
        <v>0</v>
      </c>
    </row>
    <row r="474" ht="15.75" spans="1:20">
      <c r="A474" s="3">
        <f t="shared" si="94"/>
        <v>472</v>
      </c>
      <c r="B474" s="31" t="s">
        <v>767</v>
      </c>
      <c r="C474" s="19"/>
      <c r="D474" s="3">
        <f>VLOOKUP(B474,[10]月度汇总!$A:$AM,22,0)</f>
        <v>0</v>
      </c>
      <c r="E474" s="3">
        <f t="shared" si="87"/>
        <v>0</v>
      </c>
      <c r="F474" s="19">
        <v>13</v>
      </c>
      <c r="G474" s="3">
        <f>VLOOKUP($B474,[10]月度汇总!$A:$AM,23,0)</f>
        <v>0</v>
      </c>
      <c r="H474" s="3">
        <f t="shared" si="88"/>
        <v>13</v>
      </c>
      <c r="I474" s="19"/>
      <c r="J474" s="3" t="str">
        <f>VLOOKUP($B474,[10]月度汇总!$A:$AM,24,0)</f>
        <v>13</v>
      </c>
      <c r="K474" s="3">
        <f t="shared" si="89"/>
        <v>-13</v>
      </c>
      <c r="L474" s="19"/>
      <c r="M474" s="3">
        <f>VLOOKUP($B474,[10]月度汇总!$A:$AM,25,0)</f>
        <v>0</v>
      </c>
      <c r="N474" s="3">
        <f t="shared" si="90"/>
        <v>0</v>
      </c>
      <c r="O474" s="19"/>
      <c r="P474" s="3">
        <f>VLOOKUP($B474,[10]月度汇总!$A:$AM,35,0)</f>
        <v>0</v>
      </c>
      <c r="Q474" s="3">
        <f t="shared" si="91"/>
        <v>0</v>
      </c>
      <c r="R474" s="19"/>
      <c r="S474" s="3">
        <f>VLOOKUP($B474,[10]月度汇总!$A:$AM,38,0)</f>
        <v>0</v>
      </c>
      <c r="T474" s="3">
        <f t="shared" si="92"/>
        <v>0</v>
      </c>
    </row>
    <row r="475" ht="15.75" spans="1:20">
      <c r="A475" s="3">
        <f t="shared" si="94"/>
        <v>473</v>
      </c>
      <c r="B475" s="31" t="s">
        <v>769</v>
      </c>
      <c r="C475" s="19"/>
      <c r="D475" s="3">
        <f>VLOOKUP(B475,[10]月度汇总!$A:$AM,22,0)</f>
        <v>0</v>
      </c>
      <c r="E475" s="3">
        <f t="shared" si="87"/>
        <v>0</v>
      </c>
      <c r="F475" s="19">
        <v>1</v>
      </c>
      <c r="G475" s="3">
        <f>VLOOKUP($B475,[10]月度汇总!$A:$AM,23,0)</f>
        <v>0</v>
      </c>
      <c r="H475" s="3">
        <f t="shared" si="88"/>
        <v>1</v>
      </c>
      <c r="I475" s="19">
        <v>1</v>
      </c>
      <c r="J475" s="3" t="str">
        <f>VLOOKUP($B475,[10]月度汇总!$A:$AM,24,0)</f>
        <v>1</v>
      </c>
      <c r="K475" s="3">
        <f t="shared" si="89"/>
        <v>0</v>
      </c>
      <c r="L475" s="19"/>
      <c r="M475" s="3" t="str">
        <f>VLOOKUP($B475,[10]月度汇总!$A:$AM,25,0)</f>
        <v>1</v>
      </c>
      <c r="N475" s="3">
        <f t="shared" si="90"/>
        <v>-1</v>
      </c>
      <c r="O475" s="19"/>
      <c r="P475" s="3">
        <f>VLOOKUP($B475,[10]月度汇总!$A:$AM,35,0)</f>
        <v>0</v>
      </c>
      <c r="Q475" s="3">
        <f t="shared" si="91"/>
        <v>0</v>
      </c>
      <c r="R475" s="19"/>
      <c r="S475" s="3">
        <f>VLOOKUP($B475,[10]月度汇总!$A:$AM,38,0)</f>
        <v>0</v>
      </c>
      <c r="T475" s="3">
        <f t="shared" si="92"/>
        <v>0</v>
      </c>
    </row>
    <row r="476" ht="15.75" spans="1:20">
      <c r="A476" s="3">
        <f t="shared" si="94"/>
        <v>474</v>
      </c>
      <c r="B476" s="31" t="s">
        <v>770</v>
      </c>
      <c r="C476" s="19"/>
      <c r="D476" s="3">
        <f>VLOOKUP(B476,[10]月度汇总!$A:$AM,22,0)</f>
        <v>0</v>
      </c>
      <c r="E476" s="3">
        <f t="shared" si="87"/>
        <v>0</v>
      </c>
      <c r="F476" s="19"/>
      <c r="G476" s="3">
        <f>VLOOKUP($B476,[10]月度汇总!$A:$AM,23,0)</f>
        <v>0</v>
      </c>
      <c r="H476" s="3">
        <f t="shared" si="88"/>
        <v>0</v>
      </c>
      <c r="I476" s="19"/>
      <c r="J476" s="3">
        <f>VLOOKUP($B476,[10]月度汇总!$A:$AM,24,0)</f>
        <v>0</v>
      </c>
      <c r="K476" s="3">
        <f t="shared" si="89"/>
        <v>0</v>
      </c>
      <c r="L476" s="19"/>
      <c r="M476" s="3">
        <f>VLOOKUP($B476,[10]月度汇总!$A:$AM,25,0)</f>
        <v>0</v>
      </c>
      <c r="N476" s="3">
        <f t="shared" si="90"/>
        <v>0</v>
      </c>
      <c r="O476" s="19"/>
      <c r="P476" s="3">
        <f>VLOOKUP($B476,[10]月度汇总!$A:$AM,35,0)</f>
        <v>0</v>
      </c>
      <c r="Q476" s="3">
        <f t="shared" si="91"/>
        <v>0</v>
      </c>
      <c r="R476" s="19"/>
      <c r="S476" s="3">
        <f>VLOOKUP($B476,[10]月度汇总!$A:$AM,38,0)</f>
        <v>0</v>
      </c>
      <c r="T476" s="3">
        <f t="shared" si="92"/>
        <v>0</v>
      </c>
    </row>
    <row r="477" ht="15.75" spans="1:20">
      <c r="A477" s="3">
        <f t="shared" si="94"/>
        <v>475</v>
      </c>
      <c r="B477" s="31" t="s">
        <v>771</v>
      </c>
      <c r="C477" s="19"/>
      <c r="D477" s="3">
        <f>VLOOKUP(B477,[10]月度汇总!$A:$AM,22,0)</f>
        <v>0</v>
      </c>
      <c r="E477" s="3">
        <f t="shared" si="87"/>
        <v>0</v>
      </c>
      <c r="F477" s="19"/>
      <c r="G477" s="3">
        <f>VLOOKUP($B477,[10]月度汇总!$A:$AM,23,0)</f>
        <v>0</v>
      </c>
      <c r="H477" s="3">
        <f t="shared" si="88"/>
        <v>0</v>
      </c>
      <c r="I477" s="19"/>
      <c r="J477" s="3">
        <f>VLOOKUP($B477,[10]月度汇总!$A:$AM,24,0)</f>
        <v>0</v>
      </c>
      <c r="K477" s="3">
        <f t="shared" si="89"/>
        <v>0</v>
      </c>
      <c r="L477" s="19"/>
      <c r="M477" s="3">
        <f>VLOOKUP($B477,[10]月度汇总!$A:$AM,25,0)</f>
        <v>0</v>
      </c>
      <c r="N477" s="3">
        <f t="shared" si="90"/>
        <v>0</v>
      </c>
      <c r="O477" s="19"/>
      <c r="P477" s="3">
        <f>VLOOKUP($B477,[10]月度汇总!$A:$AM,35,0)</f>
        <v>0</v>
      </c>
      <c r="Q477" s="3">
        <f t="shared" si="91"/>
        <v>0</v>
      </c>
      <c r="R477" s="19">
        <v>13.5</v>
      </c>
      <c r="S477" s="3">
        <f>VLOOKUP($B477,[10]月度汇总!$A:$AM,38,0)</f>
        <v>0</v>
      </c>
      <c r="T477" s="3">
        <f t="shared" si="92"/>
        <v>13.5</v>
      </c>
    </row>
    <row r="478" ht="15.75" spans="1:20">
      <c r="A478" s="3">
        <f t="shared" si="94"/>
        <v>476</v>
      </c>
      <c r="B478" s="31" t="s">
        <v>772</v>
      </c>
      <c r="C478" s="19"/>
      <c r="D478" s="3" t="str">
        <f>VLOOKUP(B478,[10]月度汇总!$A:$AM,22,0)</f>
        <v>16</v>
      </c>
      <c r="E478" s="3">
        <f t="shared" si="87"/>
        <v>-16</v>
      </c>
      <c r="F478" s="19"/>
      <c r="G478" s="3">
        <f>VLOOKUP($B478,[10]月度汇总!$A:$AM,23,0)</f>
        <v>0</v>
      </c>
      <c r="H478" s="3">
        <f t="shared" si="88"/>
        <v>0</v>
      </c>
      <c r="I478" s="19"/>
      <c r="J478" s="3">
        <f>VLOOKUP($B478,[10]月度汇总!$A:$AM,24,0)</f>
        <v>0</v>
      </c>
      <c r="K478" s="3">
        <f t="shared" si="89"/>
        <v>0</v>
      </c>
      <c r="L478" s="19"/>
      <c r="M478" s="3">
        <f>VLOOKUP($B478,[10]月度汇总!$A:$AM,25,0)</f>
        <v>0</v>
      </c>
      <c r="N478" s="3">
        <f t="shared" si="90"/>
        <v>0</v>
      </c>
      <c r="O478" s="19"/>
      <c r="P478" s="3">
        <f>VLOOKUP($B478,[10]月度汇总!$A:$AM,35,0)</f>
        <v>0</v>
      </c>
      <c r="Q478" s="3">
        <f t="shared" si="91"/>
        <v>0</v>
      </c>
      <c r="R478" s="19"/>
      <c r="S478" s="3">
        <f>VLOOKUP($B478,[10]月度汇总!$A:$AM,38,0)</f>
        <v>0</v>
      </c>
      <c r="T478" s="3">
        <f t="shared" si="92"/>
        <v>0</v>
      </c>
    </row>
    <row r="479" ht="15.75" spans="1:20">
      <c r="A479" s="3">
        <f t="shared" si="94"/>
        <v>477</v>
      </c>
      <c r="B479" s="31" t="s">
        <v>773</v>
      </c>
      <c r="C479" s="19"/>
      <c r="D479" s="3" t="str">
        <f>VLOOKUP(B479,[10]月度汇总!$A:$AM,22,0)</f>
        <v>40</v>
      </c>
      <c r="E479" s="3">
        <f t="shared" si="87"/>
        <v>-40</v>
      </c>
      <c r="F479" s="19"/>
      <c r="G479" s="3">
        <f>VLOOKUP($B479,[10]月度汇总!$A:$AM,23,0)</f>
        <v>0</v>
      </c>
      <c r="H479" s="3">
        <f t="shared" si="88"/>
        <v>0</v>
      </c>
      <c r="I479" s="19"/>
      <c r="J479" s="3">
        <f>VLOOKUP($B479,[10]月度汇总!$A:$AM,24,0)</f>
        <v>0</v>
      </c>
      <c r="K479" s="3">
        <f t="shared" si="89"/>
        <v>0</v>
      </c>
      <c r="L479" s="19"/>
      <c r="M479" s="3">
        <f>VLOOKUP($B479,[10]月度汇总!$A:$AM,25,0)</f>
        <v>0</v>
      </c>
      <c r="N479" s="3">
        <f t="shared" si="90"/>
        <v>0</v>
      </c>
      <c r="O479" s="19"/>
      <c r="P479" s="3">
        <f>VLOOKUP($B479,[10]月度汇总!$A:$AM,35,0)</f>
        <v>0</v>
      </c>
      <c r="Q479" s="3">
        <f t="shared" si="91"/>
        <v>0</v>
      </c>
      <c r="R479" s="19"/>
      <c r="S479" s="3">
        <f>VLOOKUP($B479,[10]月度汇总!$A:$AM,38,0)</f>
        <v>0</v>
      </c>
      <c r="T479" s="3">
        <f t="shared" si="92"/>
        <v>0</v>
      </c>
    </row>
    <row r="480" ht="15.75" spans="1:20">
      <c r="A480" s="3">
        <f t="shared" si="94"/>
        <v>478</v>
      </c>
      <c r="B480" s="31" t="s">
        <v>774</v>
      </c>
      <c r="C480" s="19"/>
      <c r="D480" s="3">
        <f>VLOOKUP(B480,[10]月度汇总!$A:$AM,22,0)</f>
        <v>0</v>
      </c>
      <c r="E480" s="3">
        <f t="shared" si="87"/>
        <v>0</v>
      </c>
      <c r="F480" s="19"/>
      <c r="G480" s="3">
        <f>VLOOKUP($B480,[10]月度汇总!$A:$AM,23,0)</f>
        <v>0</v>
      </c>
      <c r="H480" s="3">
        <f t="shared" si="88"/>
        <v>0</v>
      </c>
      <c r="I480" s="19"/>
      <c r="J480" s="3">
        <f>VLOOKUP($B480,[10]月度汇总!$A:$AM,24,0)</f>
        <v>0</v>
      </c>
      <c r="K480" s="3">
        <f t="shared" si="89"/>
        <v>0</v>
      </c>
      <c r="L480" s="19"/>
      <c r="M480" s="3">
        <f>VLOOKUP($B480,[10]月度汇总!$A:$AM,25,0)</f>
        <v>0</v>
      </c>
      <c r="N480" s="3">
        <f t="shared" si="90"/>
        <v>0</v>
      </c>
      <c r="O480" s="19"/>
      <c r="P480" s="3">
        <f>VLOOKUP($B480,[10]月度汇总!$A:$AM,35,0)</f>
        <v>0</v>
      </c>
      <c r="Q480" s="3">
        <f t="shared" si="91"/>
        <v>0</v>
      </c>
      <c r="R480" s="19"/>
      <c r="S480" s="3">
        <f>VLOOKUP($B480,[10]月度汇总!$A:$AM,38,0)</f>
        <v>0</v>
      </c>
      <c r="T480" s="3">
        <f t="shared" si="92"/>
        <v>0</v>
      </c>
    </row>
    <row r="481" ht="15.75" spans="1:20">
      <c r="A481" s="3">
        <f t="shared" si="94"/>
        <v>479</v>
      </c>
      <c r="B481" s="31" t="s">
        <v>775</v>
      </c>
      <c r="C481" s="19"/>
      <c r="D481" s="3">
        <f>VLOOKUP(B481,[10]月度汇总!$A:$AM,22,0)</f>
        <v>0</v>
      </c>
      <c r="E481" s="3">
        <f t="shared" si="87"/>
        <v>0</v>
      </c>
      <c r="F481" s="19"/>
      <c r="G481" s="3">
        <f>VLOOKUP($B481,[10]月度汇总!$A:$AM,23,0)</f>
        <v>0</v>
      </c>
      <c r="H481" s="3">
        <f t="shared" si="88"/>
        <v>0</v>
      </c>
      <c r="I481" s="19"/>
      <c r="J481" s="3">
        <f>VLOOKUP($B481,[10]月度汇总!$A:$AM,24,0)</f>
        <v>0</v>
      </c>
      <c r="K481" s="3">
        <f t="shared" si="89"/>
        <v>0</v>
      </c>
      <c r="L481" s="19"/>
      <c r="M481" s="3">
        <f>VLOOKUP($B481,[10]月度汇总!$A:$AM,25,0)</f>
        <v>0</v>
      </c>
      <c r="N481" s="3">
        <f t="shared" si="90"/>
        <v>0</v>
      </c>
      <c r="O481" s="19">
        <v>8</v>
      </c>
      <c r="P481" s="3">
        <f>VLOOKUP($B481,[10]月度汇总!$A:$AM,35,0)</f>
        <v>0</v>
      </c>
      <c r="Q481" s="3">
        <f t="shared" si="91"/>
        <v>8</v>
      </c>
      <c r="R481" s="19"/>
      <c r="S481" s="3">
        <f>VLOOKUP($B481,[10]月度汇总!$A:$AM,38,0)</f>
        <v>0</v>
      </c>
      <c r="T481" s="3">
        <f t="shared" si="92"/>
        <v>0</v>
      </c>
    </row>
    <row r="482" ht="15.75" spans="1:20">
      <c r="A482" s="3">
        <f t="shared" si="94"/>
        <v>480</v>
      </c>
      <c r="B482" s="31" t="s">
        <v>777</v>
      </c>
      <c r="C482" s="19"/>
      <c r="D482" s="3">
        <f>VLOOKUP(B482,[10]月度汇总!$A:$AM,22,0)</f>
        <v>0</v>
      </c>
      <c r="E482" s="3">
        <f t="shared" si="87"/>
        <v>0</v>
      </c>
      <c r="F482" s="19"/>
      <c r="G482" s="3">
        <f>VLOOKUP($B482,[10]月度汇总!$A:$AM,23,0)</f>
        <v>0</v>
      </c>
      <c r="H482" s="3">
        <f t="shared" si="88"/>
        <v>0</v>
      </c>
      <c r="I482" s="19"/>
      <c r="J482" s="3">
        <f>VLOOKUP($B482,[10]月度汇总!$A:$AM,24,0)</f>
        <v>0</v>
      </c>
      <c r="K482" s="3">
        <f t="shared" si="89"/>
        <v>0</v>
      </c>
      <c r="L482" s="19"/>
      <c r="M482" s="3">
        <f>VLOOKUP($B482,[10]月度汇总!$A:$AM,25,0)</f>
        <v>0</v>
      </c>
      <c r="N482" s="3">
        <f t="shared" si="90"/>
        <v>0</v>
      </c>
      <c r="O482" s="19"/>
      <c r="P482" s="3">
        <f>VLOOKUP($B482,[10]月度汇总!$A:$AM,35,0)</f>
        <v>0</v>
      </c>
      <c r="Q482" s="3">
        <f t="shared" si="91"/>
        <v>0</v>
      </c>
      <c r="R482" s="19">
        <v>16</v>
      </c>
      <c r="S482" s="3">
        <f>VLOOKUP($B482,[10]月度汇总!$A:$AM,38,0)</f>
        <v>0</v>
      </c>
      <c r="T482" s="3">
        <f t="shared" si="92"/>
        <v>16</v>
      </c>
    </row>
    <row r="483" ht="15.75" spans="1:20">
      <c r="A483" s="3">
        <f t="shared" si="94"/>
        <v>481</v>
      </c>
      <c r="B483" s="31" t="s">
        <v>778</v>
      </c>
      <c r="C483" s="19"/>
      <c r="D483" s="3">
        <f>VLOOKUP(B483,[10]月度汇总!$A:$AM,22,0)</f>
        <v>0</v>
      </c>
      <c r="E483" s="3">
        <f t="shared" si="87"/>
        <v>0</v>
      </c>
      <c r="F483" s="19"/>
      <c r="G483" s="3">
        <f>VLOOKUP($B483,[10]月度汇总!$A:$AM,23,0)</f>
        <v>0</v>
      </c>
      <c r="H483" s="3">
        <f t="shared" si="88"/>
        <v>0</v>
      </c>
      <c r="I483" s="19"/>
      <c r="J483" s="3">
        <f>VLOOKUP($B483,[10]月度汇总!$A:$AM,24,0)</f>
        <v>0</v>
      </c>
      <c r="K483" s="3">
        <f t="shared" si="89"/>
        <v>0</v>
      </c>
      <c r="L483" s="19"/>
      <c r="M483" s="3">
        <f>VLOOKUP($B483,[10]月度汇总!$A:$AM,25,0)</f>
        <v>0</v>
      </c>
      <c r="N483" s="3">
        <f t="shared" si="90"/>
        <v>0</v>
      </c>
      <c r="O483" s="19"/>
      <c r="P483" s="3">
        <f>VLOOKUP($B483,[10]月度汇总!$A:$AM,35,0)</f>
        <v>0</v>
      </c>
      <c r="Q483" s="3">
        <f t="shared" si="91"/>
        <v>0</v>
      </c>
      <c r="R483" s="19"/>
      <c r="S483" s="3">
        <f>VLOOKUP($B483,[10]月度汇总!$A:$AM,38,0)</f>
        <v>0</v>
      </c>
      <c r="T483" s="3">
        <f t="shared" si="92"/>
        <v>0</v>
      </c>
    </row>
    <row r="484" ht="15.75" spans="1:20">
      <c r="A484" s="3">
        <f t="shared" si="94"/>
        <v>482</v>
      </c>
      <c r="B484" s="31" t="s">
        <v>779</v>
      </c>
      <c r="C484" s="19"/>
      <c r="D484" s="3">
        <f>VLOOKUP(B484,[10]月度汇总!$A:$AM,22,0)</f>
        <v>0</v>
      </c>
      <c r="E484" s="3">
        <f t="shared" si="87"/>
        <v>0</v>
      </c>
      <c r="F484" s="19"/>
      <c r="G484" s="3">
        <f>VLOOKUP($B484,[10]月度汇总!$A:$AM,23,0)</f>
        <v>0</v>
      </c>
      <c r="H484" s="3">
        <f t="shared" si="88"/>
        <v>0</v>
      </c>
      <c r="I484" s="19"/>
      <c r="J484" s="3">
        <f>VLOOKUP($B484,[10]月度汇总!$A:$AM,24,0)</f>
        <v>0</v>
      </c>
      <c r="K484" s="3">
        <f t="shared" si="89"/>
        <v>0</v>
      </c>
      <c r="L484" s="19"/>
      <c r="M484" s="3">
        <f>VLOOKUP($B484,[10]月度汇总!$A:$AM,25,0)</f>
        <v>0</v>
      </c>
      <c r="N484" s="3">
        <f t="shared" si="90"/>
        <v>0</v>
      </c>
      <c r="O484" s="19"/>
      <c r="P484" s="3">
        <f>VLOOKUP($B484,[10]月度汇总!$A:$AM,35,0)</f>
        <v>0</v>
      </c>
      <c r="Q484" s="3">
        <f t="shared" si="91"/>
        <v>0</v>
      </c>
      <c r="R484" s="19"/>
      <c r="S484" s="3">
        <f>VLOOKUP($B484,[10]月度汇总!$A:$AM,38,0)</f>
        <v>0</v>
      </c>
      <c r="T484" s="3">
        <f t="shared" si="92"/>
        <v>0</v>
      </c>
    </row>
    <row r="485" ht="15.75" spans="1:20">
      <c r="A485" s="3">
        <f t="shared" si="94"/>
        <v>483</v>
      </c>
      <c r="B485" s="31" t="s">
        <v>780</v>
      </c>
      <c r="C485" s="19"/>
      <c r="D485" s="3">
        <f>VLOOKUP(B485,[10]月度汇总!$A:$AM,22,0)</f>
        <v>0</v>
      </c>
      <c r="E485" s="3">
        <f t="shared" si="87"/>
        <v>0</v>
      </c>
      <c r="F485" s="19"/>
      <c r="G485" s="3">
        <f>VLOOKUP($B485,[10]月度汇总!$A:$AM,23,0)</f>
        <v>0</v>
      </c>
      <c r="H485" s="3">
        <f t="shared" si="88"/>
        <v>0</v>
      </c>
      <c r="I485" s="19"/>
      <c r="J485" s="3">
        <f>VLOOKUP($B485,[10]月度汇总!$A:$AM,24,0)</f>
        <v>0</v>
      </c>
      <c r="K485" s="3">
        <f t="shared" si="89"/>
        <v>0</v>
      </c>
      <c r="L485" s="19">
        <v>3</v>
      </c>
      <c r="M485" s="3">
        <f>VLOOKUP($B485,[10]月度汇总!$A:$AM,25,0)</f>
        <v>0</v>
      </c>
      <c r="N485" s="3">
        <f t="shared" si="90"/>
        <v>3</v>
      </c>
      <c r="O485" s="19">
        <v>8</v>
      </c>
      <c r="P485" s="3">
        <f>VLOOKUP($B485,[10]月度汇总!$A:$AM,35,0)</f>
        <v>0</v>
      </c>
      <c r="Q485" s="3">
        <f t="shared" si="91"/>
        <v>8</v>
      </c>
      <c r="R485" s="19">
        <v>8</v>
      </c>
      <c r="S485" s="3">
        <f>VLOOKUP($B485,[10]月度汇总!$A:$AM,38,0)</f>
        <v>0</v>
      </c>
      <c r="T485" s="3">
        <f t="shared" si="92"/>
        <v>8</v>
      </c>
    </row>
    <row r="486" ht="15.75" spans="1:20">
      <c r="A486" s="3">
        <f t="shared" si="94"/>
        <v>484</v>
      </c>
      <c r="B486" s="31" t="s">
        <v>781</v>
      </c>
      <c r="C486" s="19"/>
      <c r="D486" s="3" t="str">
        <f>VLOOKUP(B486,[10]月度汇总!$A:$AM,22,0)</f>
        <v>20.5</v>
      </c>
      <c r="E486" s="3">
        <f t="shared" si="87"/>
        <v>-20.5</v>
      </c>
      <c r="F486" s="19">
        <v>8</v>
      </c>
      <c r="G486" s="3">
        <f>VLOOKUP($B486,[10]月度汇总!$A:$AM,23,0)</f>
        <v>0</v>
      </c>
      <c r="H486" s="3">
        <f t="shared" si="88"/>
        <v>8</v>
      </c>
      <c r="I486" s="19"/>
      <c r="J486" s="3" t="str">
        <f>VLOOKUP($B486,[10]月度汇总!$A:$AM,24,0)</f>
        <v>8</v>
      </c>
      <c r="K486" s="3">
        <f t="shared" si="89"/>
        <v>-8</v>
      </c>
      <c r="L486" s="19"/>
      <c r="M486" s="3">
        <f>VLOOKUP($B486,[10]月度汇总!$A:$AM,25,0)</f>
        <v>0</v>
      </c>
      <c r="N486" s="3">
        <f t="shared" si="90"/>
        <v>0</v>
      </c>
      <c r="O486" s="19"/>
      <c r="P486" s="3">
        <f>VLOOKUP($B486,[10]月度汇总!$A:$AM,35,0)</f>
        <v>0</v>
      </c>
      <c r="Q486" s="3">
        <f t="shared" si="91"/>
        <v>0</v>
      </c>
      <c r="R486" s="19"/>
      <c r="S486" s="3">
        <f>VLOOKUP($B486,[10]月度汇总!$A:$AM,38,0)</f>
        <v>0</v>
      </c>
      <c r="T486" s="3">
        <f t="shared" si="92"/>
        <v>0</v>
      </c>
    </row>
    <row r="487" ht="15.75" spans="1:20">
      <c r="A487" s="3">
        <f t="shared" si="94"/>
        <v>485</v>
      </c>
      <c r="B487" s="31" t="s">
        <v>782</v>
      </c>
      <c r="C487" s="19"/>
      <c r="D487" s="3" t="str">
        <f>VLOOKUP(B487,[10]月度汇总!$A:$AM,22,0)</f>
        <v>16</v>
      </c>
      <c r="E487" s="3">
        <f t="shared" si="87"/>
        <v>-16</v>
      </c>
      <c r="F487" s="19"/>
      <c r="G487" s="3">
        <f>VLOOKUP($B487,[10]月度汇总!$A:$AM,23,0)</f>
        <v>0</v>
      </c>
      <c r="H487" s="3">
        <f t="shared" si="88"/>
        <v>0</v>
      </c>
      <c r="I487" s="19"/>
      <c r="J487" s="3">
        <f>VLOOKUP($B487,[10]月度汇总!$A:$AM,24,0)</f>
        <v>0</v>
      </c>
      <c r="K487" s="3">
        <f t="shared" si="89"/>
        <v>0</v>
      </c>
      <c r="L487" s="19"/>
      <c r="M487" s="3">
        <f>VLOOKUP($B487,[10]月度汇总!$A:$AM,25,0)</f>
        <v>0</v>
      </c>
      <c r="N487" s="3">
        <f t="shared" si="90"/>
        <v>0</v>
      </c>
      <c r="O487" s="19"/>
      <c r="P487" s="3">
        <f>VLOOKUP($B487,[10]月度汇总!$A:$AM,35,0)</f>
        <v>0</v>
      </c>
      <c r="Q487" s="3">
        <f t="shared" si="91"/>
        <v>0</v>
      </c>
      <c r="R487" s="19"/>
      <c r="S487" s="3">
        <f>VLOOKUP($B487,[10]月度汇总!$A:$AM,38,0)</f>
        <v>0</v>
      </c>
      <c r="T487" s="3">
        <f t="shared" si="92"/>
        <v>0</v>
      </c>
    </row>
    <row r="488" ht="15.75" spans="1:20">
      <c r="A488" s="3">
        <f t="shared" si="94"/>
        <v>486</v>
      </c>
      <c r="B488" s="31" t="s">
        <v>784</v>
      </c>
      <c r="C488" s="19"/>
      <c r="D488" s="3">
        <f>VLOOKUP(B488,[10]月度汇总!$A:$AM,22,0)</f>
        <v>0</v>
      </c>
      <c r="E488" s="3">
        <f t="shared" si="87"/>
        <v>0</v>
      </c>
      <c r="F488" s="19"/>
      <c r="G488" s="3">
        <f>VLOOKUP($B488,[10]月度汇总!$A:$AM,23,0)</f>
        <v>0</v>
      </c>
      <c r="H488" s="3">
        <f t="shared" si="88"/>
        <v>0</v>
      </c>
      <c r="I488" s="19"/>
      <c r="J488" s="3">
        <f>VLOOKUP($B488,[10]月度汇总!$A:$AM,24,0)</f>
        <v>0</v>
      </c>
      <c r="K488" s="3">
        <f t="shared" si="89"/>
        <v>0</v>
      </c>
      <c r="L488" s="19"/>
      <c r="M488" s="3">
        <f>VLOOKUP($B488,[10]月度汇总!$A:$AM,25,0)</f>
        <v>0</v>
      </c>
      <c r="N488" s="3">
        <f t="shared" si="90"/>
        <v>0</v>
      </c>
      <c r="O488" s="19"/>
      <c r="P488" s="3">
        <f>VLOOKUP($B488,[10]月度汇总!$A:$AM,35,0)</f>
        <v>0</v>
      </c>
      <c r="Q488" s="3">
        <f t="shared" si="91"/>
        <v>0</v>
      </c>
      <c r="R488" s="19">
        <v>16</v>
      </c>
      <c r="S488" s="3">
        <f>VLOOKUP($B488,[10]月度汇总!$A:$AM,38,0)</f>
        <v>0</v>
      </c>
      <c r="T488" s="3">
        <f t="shared" si="92"/>
        <v>16</v>
      </c>
    </row>
    <row r="489" ht="15.75" spans="1:20">
      <c r="A489" s="3">
        <f t="shared" ref="A489:A497" si="95">ROW()-2</f>
        <v>487</v>
      </c>
      <c r="B489" s="31" t="s">
        <v>785</v>
      </c>
      <c r="C489" s="19"/>
      <c r="D489" s="3" t="str">
        <f>VLOOKUP(B489,[10]月度汇总!$A:$AM,22,0)</f>
        <v>31</v>
      </c>
      <c r="E489" s="3">
        <f t="shared" si="87"/>
        <v>-31</v>
      </c>
      <c r="F489" s="19"/>
      <c r="G489" s="3">
        <f>VLOOKUP($B489,[10]月度汇总!$A:$AM,23,0)</f>
        <v>0</v>
      </c>
      <c r="H489" s="3">
        <f t="shared" si="88"/>
        <v>0</v>
      </c>
      <c r="I489" s="19"/>
      <c r="J489" s="3">
        <f>VLOOKUP($B489,[10]月度汇总!$A:$AM,24,0)</f>
        <v>0</v>
      </c>
      <c r="K489" s="3">
        <f t="shared" si="89"/>
        <v>0</v>
      </c>
      <c r="L489" s="19"/>
      <c r="M489" s="3">
        <f>VLOOKUP($B489,[10]月度汇总!$A:$AM,25,0)</f>
        <v>0</v>
      </c>
      <c r="N489" s="3">
        <f t="shared" si="90"/>
        <v>0</v>
      </c>
      <c r="O489" s="19"/>
      <c r="P489" s="3">
        <f>VLOOKUP($B489,[10]月度汇总!$A:$AM,35,0)</f>
        <v>0</v>
      </c>
      <c r="Q489" s="3">
        <f t="shared" si="91"/>
        <v>0</v>
      </c>
      <c r="R489" s="19"/>
      <c r="S489" s="3">
        <f>VLOOKUP($B489,[10]月度汇总!$A:$AM,38,0)</f>
        <v>0</v>
      </c>
      <c r="T489" s="3">
        <f t="shared" si="92"/>
        <v>0</v>
      </c>
    </row>
    <row r="490" ht="15.75" spans="1:20">
      <c r="A490" s="3">
        <f t="shared" si="95"/>
        <v>488</v>
      </c>
      <c r="B490" s="31" t="s">
        <v>786</v>
      </c>
      <c r="C490" s="19"/>
      <c r="D490" s="3">
        <f>VLOOKUP(B490,[10]月度汇总!$A:$AM,22,0)</f>
        <v>0</v>
      </c>
      <c r="E490" s="3">
        <f t="shared" si="87"/>
        <v>0</v>
      </c>
      <c r="F490" s="19"/>
      <c r="G490" s="3">
        <f>VLOOKUP($B490,[10]月度汇总!$A:$AM,23,0)</f>
        <v>0</v>
      </c>
      <c r="H490" s="3">
        <f t="shared" si="88"/>
        <v>0</v>
      </c>
      <c r="I490" s="19"/>
      <c r="J490" s="3">
        <f>VLOOKUP($B490,[10]月度汇总!$A:$AM,24,0)</f>
        <v>0</v>
      </c>
      <c r="K490" s="3">
        <f t="shared" si="89"/>
        <v>0</v>
      </c>
      <c r="L490" s="19"/>
      <c r="M490" s="3">
        <f>VLOOKUP($B490,[10]月度汇总!$A:$AM,25,0)</f>
        <v>0</v>
      </c>
      <c r="N490" s="3">
        <f t="shared" si="90"/>
        <v>0</v>
      </c>
      <c r="O490" s="19"/>
      <c r="P490" s="3">
        <f>VLOOKUP($B490,[10]月度汇总!$A:$AM,35,0)</f>
        <v>0</v>
      </c>
      <c r="Q490" s="3">
        <f t="shared" si="91"/>
        <v>0</v>
      </c>
      <c r="R490" s="19"/>
      <c r="S490" s="3">
        <f>VLOOKUP($B490,[10]月度汇总!$A:$AM,38,0)</f>
        <v>0</v>
      </c>
      <c r="T490" s="3">
        <f t="shared" si="92"/>
        <v>0</v>
      </c>
    </row>
    <row r="491" ht="15.75" spans="1:20">
      <c r="A491" s="3">
        <f t="shared" si="95"/>
        <v>489</v>
      </c>
      <c r="B491" s="31" t="s">
        <v>787</v>
      </c>
      <c r="C491" s="19"/>
      <c r="D491" s="3">
        <f>VLOOKUP(B491,[10]月度汇总!$A:$AM,22,0)</f>
        <v>0</v>
      </c>
      <c r="E491" s="3">
        <f t="shared" si="87"/>
        <v>0</v>
      </c>
      <c r="F491" s="19"/>
      <c r="G491" s="3">
        <f>VLOOKUP($B491,[10]月度汇总!$A:$AM,23,0)</f>
        <v>0</v>
      </c>
      <c r="H491" s="3">
        <f t="shared" si="88"/>
        <v>0</v>
      </c>
      <c r="I491" s="19"/>
      <c r="J491" s="3">
        <f>VLOOKUP($B491,[10]月度汇总!$A:$AM,24,0)</f>
        <v>0</v>
      </c>
      <c r="K491" s="3">
        <f t="shared" si="89"/>
        <v>0</v>
      </c>
      <c r="L491" s="19">
        <v>10</v>
      </c>
      <c r="M491" s="3">
        <f>VLOOKUP($B491,[10]月度汇总!$A:$AM,25,0)</f>
        <v>0</v>
      </c>
      <c r="N491" s="3">
        <f t="shared" si="90"/>
        <v>10</v>
      </c>
      <c r="O491" s="19">
        <v>19</v>
      </c>
      <c r="P491" s="3">
        <f>VLOOKUP($B491,[10]月度汇总!$A:$AM,35,0)</f>
        <v>0</v>
      </c>
      <c r="Q491" s="3">
        <f t="shared" si="91"/>
        <v>19</v>
      </c>
      <c r="R491" s="19">
        <v>9.5</v>
      </c>
      <c r="S491" s="3">
        <f>VLOOKUP($B491,[10]月度汇总!$A:$AM,38,0)</f>
        <v>0</v>
      </c>
      <c r="T491" s="3">
        <f t="shared" si="92"/>
        <v>9.5</v>
      </c>
    </row>
    <row r="492" ht="15.75" spans="1:20">
      <c r="A492" s="3">
        <f t="shared" si="95"/>
        <v>490</v>
      </c>
      <c r="B492" s="31" t="s">
        <v>788</v>
      </c>
      <c r="C492" s="19"/>
      <c r="D492" s="3">
        <f>VLOOKUP(B492,[10]月度汇总!$A:$AM,22,0)</f>
        <v>0</v>
      </c>
      <c r="E492" s="3">
        <f t="shared" si="87"/>
        <v>0</v>
      </c>
      <c r="F492" s="19"/>
      <c r="G492" s="3">
        <f>VLOOKUP($B492,[10]月度汇总!$A:$AM,23,0)</f>
        <v>0</v>
      </c>
      <c r="H492" s="3">
        <f t="shared" si="88"/>
        <v>0</v>
      </c>
      <c r="I492" s="19"/>
      <c r="J492" s="3">
        <f>VLOOKUP($B492,[10]月度汇总!$A:$AM,24,0)</f>
        <v>0</v>
      </c>
      <c r="K492" s="3">
        <f t="shared" si="89"/>
        <v>0</v>
      </c>
      <c r="L492" s="19">
        <v>6</v>
      </c>
      <c r="M492" s="3">
        <f>VLOOKUP($B492,[10]月度汇总!$A:$AM,25,0)</f>
        <v>0</v>
      </c>
      <c r="N492" s="3">
        <f t="shared" si="90"/>
        <v>6</v>
      </c>
      <c r="O492" s="19"/>
      <c r="P492" s="3">
        <f>VLOOKUP($B492,[10]月度汇总!$A:$AM,35,0)</f>
        <v>0</v>
      </c>
      <c r="Q492" s="3">
        <f t="shared" si="91"/>
        <v>0</v>
      </c>
      <c r="R492" s="19">
        <v>32</v>
      </c>
      <c r="S492" s="3">
        <f>VLOOKUP($B492,[10]月度汇总!$A:$AM,38,0)</f>
        <v>0</v>
      </c>
      <c r="T492" s="3">
        <f t="shared" si="92"/>
        <v>32</v>
      </c>
    </row>
    <row r="493" ht="15.75" spans="1:20">
      <c r="A493" s="3">
        <f t="shared" si="95"/>
        <v>491</v>
      </c>
      <c r="B493" s="31" t="s">
        <v>790</v>
      </c>
      <c r="C493" s="19"/>
      <c r="D493" s="3">
        <f>VLOOKUP(B493,[10]月度汇总!$A:$AM,22,0)</f>
        <v>0</v>
      </c>
      <c r="E493" s="3">
        <f t="shared" si="87"/>
        <v>0</v>
      </c>
      <c r="F493" s="19"/>
      <c r="G493" s="3">
        <f>VLOOKUP($B493,[10]月度汇总!$A:$AM,23,0)</f>
        <v>0</v>
      </c>
      <c r="H493" s="3">
        <f t="shared" si="88"/>
        <v>0</v>
      </c>
      <c r="I493" s="19"/>
      <c r="J493" s="3">
        <f>VLOOKUP($B493,[10]月度汇总!$A:$AM,24,0)</f>
        <v>0</v>
      </c>
      <c r="K493" s="3">
        <f t="shared" si="89"/>
        <v>0</v>
      </c>
      <c r="L493" s="19"/>
      <c r="M493" s="3">
        <f>VLOOKUP($B493,[10]月度汇总!$A:$AM,25,0)</f>
        <v>0</v>
      </c>
      <c r="N493" s="3">
        <f t="shared" si="90"/>
        <v>0</v>
      </c>
      <c r="O493" s="19"/>
      <c r="P493" s="3">
        <f>VLOOKUP($B493,[10]月度汇总!$A:$AM,35,0)</f>
        <v>0</v>
      </c>
      <c r="Q493" s="3">
        <f t="shared" si="91"/>
        <v>0</v>
      </c>
      <c r="R493" s="19">
        <v>21.5</v>
      </c>
      <c r="S493" s="3">
        <f>VLOOKUP($B493,[10]月度汇总!$A:$AM,38,0)</f>
        <v>0</v>
      </c>
      <c r="T493" s="3">
        <f t="shared" si="92"/>
        <v>21.5</v>
      </c>
    </row>
    <row r="494" ht="15.75" spans="1:20">
      <c r="A494" s="3">
        <f t="shared" si="95"/>
        <v>492</v>
      </c>
      <c r="B494" s="31" t="s">
        <v>791</v>
      </c>
      <c r="C494" s="19">
        <v>0.5</v>
      </c>
      <c r="D494" s="3">
        <f>VLOOKUP(B494,[10]月度汇总!$A:$AM,22,0)</f>
        <v>0</v>
      </c>
      <c r="E494" s="3">
        <f t="shared" si="87"/>
        <v>0.5</v>
      </c>
      <c r="F494" s="19"/>
      <c r="G494" s="3" t="str">
        <f>VLOOKUP($B494,[10]月度汇总!$A:$AM,23,0)</f>
        <v>0.5</v>
      </c>
      <c r="H494" s="3">
        <f t="shared" si="88"/>
        <v>-0.5</v>
      </c>
      <c r="I494" s="19"/>
      <c r="J494" s="3">
        <f>VLOOKUP($B494,[10]月度汇总!$A:$AM,24,0)</f>
        <v>0</v>
      </c>
      <c r="K494" s="3">
        <f t="shared" si="89"/>
        <v>0</v>
      </c>
      <c r="L494" s="19"/>
      <c r="M494" s="3">
        <f>VLOOKUP($B494,[10]月度汇总!$A:$AM,25,0)</f>
        <v>0</v>
      </c>
      <c r="N494" s="3">
        <f t="shared" si="90"/>
        <v>0</v>
      </c>
      <c r="O494" s="19"/>
      <c r="P494" s="3">
        <f>VLOOKUP($B494,[10]月度汇总!$A:$AM,35,0)</f>
        <v>0</v>
      </c>
      <c r="Q494" s="3">
        <f t="shared" si="91"/>
        <v>0</v>
      </c>
      <c r="R494" s="19"/>
      <c r="S494" s="3">
        <f>VLOOKUP($B494,[10]月度汇总!$A:$AM,38,0)</f>
        <v>0</v>
      </c>
      <c r="T494" s="3">
        <f t="shared" si="92"/>
        <v>0</v>
      </c>
    </row>
    <row r="495" ht="15.75" spans="1:20">
      <c r="A495" s="3">
        <f t="shared" si="95"/>
        <v>493</v>
      </c>
      <c r="B495" s="31" t="s">
        <v>792</v>
      </c>
      <c r="C495" s="19"/>
      <c r="D495" s="3">
        <f>VLOOKUP(B495,[10]月度汇总!$A:$AM,22,0)</f>
        <v>0</v>
      </c>
      <c r="E495" s="3">
        <f t="shared" si="87"/>
        <v>0</v>
      </c>
      <c r="F495" s="19"/>
      <c r="G495" s="3">
        <f>VLOOKUP($B495,[10]月度汇总!$A:$AM,23,0)</f>
        <v>0</v>
      </c>
      <c r="H495" s="3">
        <f t="shared" si="88"/>
        <v>0</v>
      </c>
      <c r="I495" s="19"/>
      <c r="J495" s="3">
        <f>VLOOKUP($B495,[10]月度汇总!$A:$AM,24,0)</f>
        <v>0</v>
      </c>
      <c r="K495" s="3">
        <f t="shared" si="89"/>
        <v>0</v>
      </c>
      <c r="L495" s="19"/>
      <c r="M495" s="3">
        <f>VLOOKUP($B495,[10]月度汇总!$A:$AM,25,0)</f>
        <v>0</v>
      </c>
      <c r="N495" s="3">
        <f t="shared" si="90"/>
        <v>0</v>
      </c>
      <c r="O495" s="19"/>
      <c r="P495" s="3">
        <f>VLOOKUP($B495,[10]月度汇总!$A:$AM,35,0)</f>
        <v>0</v>
      </c>
      <c r="Q495" s="3">
        <f t="shared" si="91"/>
        <v>0</v>
      </c>
      <c r="R495" s="19"/>
      <c r="S495" s="3">
        <f>VLOOKUP($B495,[10]月度汇总!$A:$AM,38,0)</f>
        <v>0</v>
      </c>
      <c r="T495" s="3">
        <f t="shared" si="92"/>
        <v>0</v>
      </c>
    </row>
    <row r="496" ht="15.75" spans="1:20">
      <c r="A496" s="3">
        <f t="shared" si="95"/>
        <v>494</v>
      </c>
      <c r="B496" s="31" t="s">
        <v>793</v>
      </c>
      <c r="C496" s="19"/>
      <c r="D496" s="3" t="str">
        <f>VLOOKUP(B496,[10]月度汇总!$A:$AM,22,0)</f>
        <v>27.83</v>
      </c>
      <c r="E496" s="3">
        <f t="shared" si="87"/>
        <v>-27.83</v>
      </c>
      <c r="F496" s="19"/>
      <c r="G496" s="3">
        <f>VLOOKUP($B496,[10]月度汇总!$A:$AM,23,0)</f>
        <v>0</v>
      </c>
      <c r="H496" s="3">
        <f t="shared" si="88"/>
        <v>0</v>
      </c>
      <c r="I496" s="19"/>
      <c r="J496" s="3">
        <f>VLOOKUP($B496,[10]月度汇总!$A:$AM,24,0)</f>
        <v>0</v>
      </c>
      <c r="K496" s="3">
        <f t="shared" si="89"/>
        <v>0</v>
      </c>
      <c r="L496" s="19"/>
      <c r="M496" s="3">
        <f>VLOOKUP($B496,[10]月度汇总!$A:$AM,25,0)</f>
        <v>0</v>
      </c>
      <c r="N496" s="3">
        <f t="shared" si="90"/>
        <v>0</v>
      </c>
      <c r="O496" s="19"/>
      <c r="P496" s="3">
        <f>VLOOKUP($B496,[10]月度汇总!$A:$AM,35,0)</f>
        <v>0</v>
      </c>
      <c r="Q496" s="3">
        <f t="shared" si="91"/>
        <v>0</v>
      </c>
      <c r="R496" s="19"/>
      <c r="S496" s="3">
        <f>VLOOKUP($B496,[10]月度汇总!$A:$AM,38,0)</f>
        <v>0</v>
      </c>
      <c r="T496" s="3">
        <f t="shared" si="92"/>
        <v>0</v>
      </c>
    </row>
    <row r="497" ht="15.75" spans="1:20">
      <c r="A497" s="3">
        <f t="shared" si="95"/>
        <v>495</v>
      </c>
      <c r="B497" s="31" t="s">
        <v>794</v>
      </c>
      <c r="C497" s="19"/>
      <c r="D497" s="3" t="str">
        <f>VLOOKUP(B497,[10]月度汇总!$A:$AM,22,0)</f>
        <v>16</v>
      </c>
      <c r="E497" s="3">
        <f t="shared" si="87"/>
        <v>-16</v>
      </c>
      <c r="F497" s="19"/>
      <c r="G497" s="3">
        <f>VLOOKUP($B497,[10]月度汇总!$A:$AM,23,0)</f>
        <v>0</v>
      </c>
      <c r="H497" s="3">
        <f t="shared" si="88"/>
        <v>0</v>
      </c>
      <c r="I497" s="19"/>
      <c r="J497" s="3">
        <f>VLOOKUP($B497,[10]月度汇总!$A:$AM,24,0)</f>
        <v>0</v>
      </c>
      <c r="K497" s="3">
        <f t="shared" si="89"/>
        <v>0</v>
      </c>
      <c r="L497" s="19"/>
      <c r="M497" s="3">
        <f>VLOOKUP($B497,[10]月度汇总!$A:$AM,25,0)</f>
        <v>0</v>
      </c>
      <c r="N497" s="3">
        <f t="shared" si="90"/>
        <v>0</v>
      </c>
      <c r="O497" s="19"/>
      <c r="P497" s="3">
        <f>VLOOKUP($B497,[10]月度汇总!$A:$AM,35,0)</f>
        <v>0</v>
      </c>
      <c r="Q497" s="3">
        <f t="shared" si="91"/>
        <v>0</v>
      </c>
      <c r="R497" s="19"/>
      <c r="S497" s="3">
        <f>VLOOKUP($B497,[10]月度汇总!$A:$AM,38,0)</f>
        <v>0</v>
      </c>
      <c r="T497" s="3">
        <f t="shared" si="92"/>
        <v>0</v>
      </c>
    </row>
    <row r="498" ht="15.75" spans="1:20">
      <c r="A498" s="3">
        <f t="shared" ref="A498:A515" si="96">ROW()-2</f>
        <v>496</v>
      </c>
      <c r="B498" s="31" t="s">
        <v>795</v>
      </c>
      <c r="C498" s="19"/>
      <c r="D498" s="3" t="str">
        <f>VLOOKUP(B498,[10]月度汇总!$A:$AM,22,0)</f>
        <v>20.88</v>
      </c>
      <c r="E498" s="3">
        <f t="shared" si="87"/>
        <v>-20.88</v>
      </c>
      <c r="F498" s="19"/>
      <c r="G498" s="3">
        <f>VLOOKUP($B498,[10]月度汇总!$A:$AM,23,0)</f>
        <v>0</v>
      </c>
      <c r="H498" s="3">
        <f t="shared" si="88"/>
        <v>0</v>
      </c>
      <c r="I498" s="19"/>
      <c r="J498" s="3">
        <f>VLOOKUP($B498,[10]月度汇总!$A:$AM,24,0)</f>
        <v>0</v>
      </c>
      <c r="K498" s="3">
        <f t="shared" si="89"/>
        <v>0</v>
      </c>
      <c r="L498" s="19"/>
      <c r="M498" s="3">
        <f>VLOOKUP($B498,[10]月度汇总!$A:$AM,25,0)</f>
        <v>0</v>
      </c>
      <c r="N498" s="3">
        <f t="shared" si="90"/>
        <v>0</v>
      </c>
      <c r="O498" s="19">
        <v>4</v>
      </c>
      <c r="P498" s="3">
        <f>VLOOKUP($B498,[10]月度汇总!$A:$AM,35,0)</f>
        <v>0</v>
      </c>
      <c r="Q498" s="3">
        <f t="shared" si="91"/>
        <v>4</v>
      </c>
      <c r="R498" s="19"/>
      <c r="S498" s="3">
        <f>VLOOKUP($B498,[10]月度汇总!$A:$AM,38,0)</f>
        <v>0</v>
      </c>
      <c r="T498" s="3">
        <f t="shared" si="92"/>
        <v>0</v>
      </c>
    </row>
    <row r="499" ht="15.75" spans="1:20">
      <c r="A499" s="3">
        <f t="shared" si="96"/>
        <v>497</v>
      </c>
      <c r="B499" s="31" t="s">
        <v>797</v>
      </c>
      <c r="C499" s="19"/>
      <c r="D499" s="3" t="str">
        <f>VLOOKUP(B499,[10]月度汇总!$A:$AM,22,0)</f>
        <v>35.83</v>
      </c>
      <c r="E499" s="3">
        <f t="shared" si="87"/>
        <v>-35.83</v>
      </c>
      <c r="F499" s="19"/>
      <c r="G499" s="3">
        <f>VLOOKUP($B499,[10]月度汇总!$A:$AM,23,0)</f>
        <v>0</v>
      </c>
      <c r="H499" s="3">
        <f t="shared" si="88"/>
        <v>0</v>
      </c>
      <c r="I499" s="19"/>
      <c r="J499" s="3">
        <f>VLOOKUP($B499,[10]月度汇总!$A:$AM,24,0)</f>
        <v>0</v>
      </c>
      <c r="K499" s="3">
        <f t="shared" si="89"/>
        <v>0</v>
      </c>
      <c r="L499" s="19"/>
      <c r="M499" s="3">
        <f>VLOOKUP($B499,[10]月度汇总!$A:$AM,25,0)</f>
        <v>0</v>
      </c>
      <c r="N499" s="3">
        <f t="shared" si="90"/>
        <v>0</v>
      </c>
      <c r="O499" s="19"/>
      <c r="P499" s="3">
        <f>VLOOKUP($B499,[10]月度汇总!$A:$AM,35,0)</f>
        <v>0</v>
      </c>
      <c r="Q499" s="3">
        <f t="shared" si="91"/>
        <v>0</v>
      </c>
      <c r="R499" s="19"/>
      <c r="S499" s="3">
        <f>VLOOKUP($B499,[10]月度汇总!$A:$AM,38,0)</f>
        <v>0</v>
      </c>
      <c r="T499" s="3">
        <f t="shared" si="92"/>
        <v>0</v>
      </c>
    </row>
    <row r="500" ht="15.75" spans="1:20">
      <c r="A500" s="3">
        <f t="shared" si="96"/>
        <v>498</v>
      </c>
      <c r="B500" s="31" t="s">
        <v>798</v>
      </c>
      <c r="C500" s="19"/>
      <c r="D500" s="3">
        <f>VLOOKUP(B500,[10]月度汇总!$A:$AM,22,0)</f>
        <v>0</v>
      </c>
      <c r="E500" s="3">
        <f t="shared" si="87"/>
        <v>0</v>
      </c>
      <c r="F500" s="19"/>
      <c r="G500" s="3">
        <f>VLOOKUP($B500,[10]月度汇总!$A:$AM,23,0)</f>
        <v>0</v>
      </c>
      <c r="H500" s="3">
        <f t="shared" si="88"/>
        <v>0</v>
      </c>
      <c r="I500" s="19"/>
      <c r="J500" s="3">
        <f>VLOOKUP($B500,[10]月度汇总!$A:$AM,24,0)</f>
        <v>0</v>
      </c>
      <c r="K500" s="3">
        <f t="shared" si="89"/>
        <v>0</v>
      </c>
      <c r="L500" s="19"/>
      <c r="M500" s="3">
        <f>VLOOKUP($B500,[10]月度汇总!$A:$AM,25,0)</f>
        <v>0</v>
      </c>
      <c r="N500" s="3">
        <f t="shared" si="90"/>
        <v>0</v>
      </c>
      <c r="O500" s="19"/>
      <c r="P500" s="3">
        <f>VLOOKUP($B500,[10]月度汇总!$A:$AM,35,0)</f>
        <v>0</v>
      </c>
      <c r="Q500" s="3">
        <f t="shared" si="91"/>
        <v>0</v>
      </c>
      <c r="R500" s="19"/>
      <c r="S500" s="3">
        <f>VLOOKUP($B500,[10]月度汇总!$A:$AM,38,0)</f>
        <v>0</v>
      </c>
      <c r="T500" s="3">
        <f t="shared" si="92"/>
        <v>0</v>
      </c>
    </row>
    <row r="501" ht="15.75" spans="1:20">
      <c r="A501" s="3">
        <f t="shared" si="96"/>
        <v>499</v>
      </c>
      <c r="B501" s="31" t="s">
        <v>799</v>
      </c>
      <c r="C501" s="19"/>
      <c r="D501" s="3">
        <f>VLOOKUP(B501,[10]月度汇总!$A:$AM,22,0)</f>
        <v>0</v>
      </c>
      <c r="E501" s="3">
        <f t="shared" si="87"/>
        <v>0</v>
      </c>
      <c r="F501" s="19"/>
      <c r="G501" s="3">
        <f>VLOOKUP($B501,[10]月度汇总!$A:$AM,23,0)</f>
        <v>0</v>
      </c>
      <c r="H501" s="3">
        <f t="shared" si="88"/>
        <v>0</v>
      </c>
      <c r="I501" s="19"/>
      <c r="J501" s="3">
        <f>VLOOKUP($B501,[10]月度汇总!$A:$AM,24,0)</f>
        <v>0</v>
      </c>
      <c r="K501" s="3">
        <f t="shared" si="89"/>
        <v>0</v>
      </c>
      <c r="L501" s="19">
        <v>8</v>
      </c>
      <c r="M501" s="3">
        <f>VLOOKUP($B501,[10]月度汇总!$A:$AM,25,0)</f>
        <v>0</v>
      </c>
      <c r="N501" s="3">
        <f t="shared" si="90"/>
        <v>8</v>
      </c>
      <c r="O501" s="19"/>
      <c r="P501" s="3">
        <f>VLOOKUP($B501,[10]月度汇总!$A:$AM,35,0)</f>
        <v>0</v>
      </c>
      <c r="Q501" s="3">
        <f t="shared" si="91"/>
        <v>0</v>
      </c>
      <c r="R501" s="19">
        <v>8</v>
      </c>
      <c r="S501" s="3">
        <f>VLOOKUP($B501,[10]月度汇总!$A:$AM,38,0)</f>
        <v>0</v>
      </c>
      <c r="T501" s="3">
        <f t="shared" si="92"/>
        <v>8</v>
      </c>
    </row>
    <row r="502" ht="15.75" spans="1:20">
      <c r="A502" s="3">
        <f t="shared" si="96"/>
        <v>500</v>
      </c>
      <c r="B502" s="31" t="s">
        <v>800</v>
      </c>
      <c r="C502" s="19">
        <v>1</v>
      </c>
      <c r="D502" s="3" t="str">
        <f>VLOOKUP(B502,[10]月度汇总!$A:$AM,22,0)</f>
        <v>21.47</v>
      </c>
      <c r="E502" s="3">
        <f t="shared" si="87"/>
        <v>-20.47</v>
      </c>
      <c r="F502" s="19"/>
      <c r="G502" s="3" t="str">
        <f>VLOOKUP($B502,[10]月度汇总!$A:$AM,23,0)</f>
        <v>1</v>
      </c>
      <c r="H502" s="3">
        <f t="shared" si="88"/>
        <v>-1</v>
      </c>
      <c r="I502" s="19"/>
      <c r="J502" s="3">
        <f>VLOOKUP($B502,[10]月度汇总!$A:$AM,24,0)</f>
        <v>0</v>
      </c>
      <c r="K502" s="3">
        <f t="shared" si="89"/>
        <v>0</v>
      </c>
      <c r="L502" s="19"/>
      <c r="M502" s="3">
        <f>VLOOKUP($B502,[10]月度汇总!$A:$AM,25,0)</f>
        <v>0</v>
      </c>
      <c r="N502" s="3">
        <f t="shared" si="90"/>
        <v>0</v>
      </c>
      <c r="O502" s="19"/>
      <c r="P502" s="3">
        <f>VLOOKUP($B502,[10]月度汇总!$A:$AM,35,0)</f>
        <v>0</v>
      </c>
      <c r="Q502" s="3">
        <f t="shared" si="91"/>
        <v>0</v>
      </c>
      <c r="R502" s="19"/>
      <c r="S502" s="3">
        <f>VLOOKUP($B502,[10]月度汇总!$A:$AM,38,0)</f>
        <v>0</v>
      </c>
      <c r="T502" s="3">
        <f t="shared" si="92"/>
        <v>0</v>
      </c>
    </row>
    <row r="503" ht="15.75" spans="1:20">
      <c r="A503" s="3">
        <f t="shared" si="96"/>
        <v>501</v>
      </c>
      <c r="B503" s="31" t="s">
        <v>801</v>
      </c>
      <c r="C503" s="19"/>
      <c r="D503" s="3" t="str">
        <f>VLOOKUP(B503,[10]月度汇总!$A:$AM,22,0)</f>
        <v>5.5</v>
      </c>
      <c r="E503" s="3">
        <f t="shared" si="87"/>
        <v>-5.5</v>
      </c>
      <c r="F503" s="19"/>
      <c r="G503" s="3">
        <f>VLOOKUP($B503,[10]月度汇总!$A:$AM,23,0)</f>
        <v>0</v>
      </c>
      <c r="H503" s="3">
        <f t="shared" si="88"/>
        <v>0</v>
      </c>
      <c r="I503" s="19"/>
      <c r="J503" s="3">
        <f>VLOOKUP($B503,[10]月度汇总!$A:$AM,24,0)</f>
        <v>0</v>
      </c>
      <c r="K503" s="3">
        <f t="shared" si="89"/>
        <v>0</v>
      </c>
      <c r="L503" s="19"/>
      <c r="M503" s="3">
        <f>VLOOKUP($B503,[10]月度汇总!$A:$AM,25,0)</f>
        <v>0</v>
      </c>
      <c r="N503" s="3">
        <f t="shared" si="90"/>
        <v>0</v>
      </c>
      <c r="O503" s="19"/>
      <c r="P503" s="3">
        <f>VLOOKUP($B503,[10]月度汇总!$A:$AM,35,0)</f>
        <v>0</v>
      </c>
      <c r="Q503" s="3">
        <f t="shared" si="91"/>
        <v>0</v>
      </c>
      <c r="R503" s="19"/>
      <c r="S503" s="3">
        <f>VLOOKUP($B503,[10]月度汇总!$A:$AM,38,0)</f>
        <v>0</v>
      </c>
      <c r="T503" s="3">
        <f t="shared" si="92"/>
        <v>0</v>
      </c>
    </row>
    <row r="504" ht="15.75" spans="1:20">
      <c r="A504" s="3">
        <f t="shared" si="96"/>
        <v>502</v>
      </c>
      <c r="B504" s="31" t="s">
        <v>802</v>
      </c>
      <c r="C504" s="19"/>
      <c r="D504" s="3" t="str">
        <f>VLOOKUP(B504,[10]月度汇总!$A:$AM,22,0)</f>
        <v>16</v>
      </c>
      <c r="E504" s="3">
        <f t="shared" si="87"/>
        <v>-16</v>
      </c>
      <c r="F504" s="19"/>
      <c r="G504" s="3">
        <f>VLOOKUP($B504,[10]月度汇总!$A:$AM,23,0)</f>
        <v>0</v>
      </c>
      <c r="H504" s="3">
        <f t="shared" si="88"/>
        <v>0</v>
      </c>
      <c r="I504" s="19"/>
      <c r="J504" s="3" t="str">
        <f>VLOOKUP($B504,[10]月度汇总!$A:$AM,24,0)</f>
        <v>2.5</v>
      </c>
      <c r="K504" s="3">
        <f t="shared" si="89"/>
        <v>-2.5</v>
      </c>
      <c r="L504" s="19"/>
      <c r="M504" s="3">
        <f>VLOOKUP($B504,[10]月度汇总!$A:$AM,25,0)</f>
        <v>0</v>
      </c>
      <c r="N504" s="3">
        <f t="shared" si="90"/>
        <v>0</v>
      </c>
      <c r="O504" s="19">
        <v>3</v>
      </c>
      <c r="P504" s="3">
        <f>VLOOKUP($B504,[10]月度汇总!$A:$AM,35,0)</f>
        <v>0</v>
      </c>
      <c r="Q504" s="3">
        <f t="shared" si="91"/>
        <v>3</v>
      </c>
      <c r="R504" s="19"/>
      <c r="S504" s="3">
        <f>VLOOKUP($B504,[10]月度汇总!$A:$AM,38,0)</f>
        <v>0</v>
      </c>
      <c r="T504" s="3">
        <f t="shared" si="92"/>
        <v>0</v>
      </c>
    </row>
    <row r="505" ht="15.75" spans="1:20">
      <c r="A505" s="3">
        <f t="shared" si="96"/>
        <v>503</v>
      </c>
      <c r="B505" s="31" t="s">
        <v>803</v>
      </c>
      <c r="C505" s="19"/>
      <c r="D505" s="3">
        <f>VLOOKUP(B505,[10]月度汇总!$A:$AM,22,0)</f>
        <v>0</v>
      </c>
      <c r="E505" s="3">
        <f t="shared" si="87"/>
        <v>0</v>
      </c>
      <c r="F505" s="19"/>
      <c r="G505" s="3">
        <f>VLOOKUP($B505,[10]月度汇总!$A:$AM,23,0)</f>
        <v>0</v>
      </c>
      <c r="H505" s="3">
        <f t="shared" si="88"/>
        <v>0</v>
      </c>
      <c r="I505" s="19"/>
      <c r="J505" s="3">
        <f>VLOOKUP($B505,[10]月度汇总!$A:$AM,24,0)</f>
        <v>0</v>
      </c>
      <c r="K505" s="3">
        <f t="shared" si="89"/>
        <v>0</v>
      </c>
      <c r="L505" s="19"/>
      <c r="M505" s="3">
        <f>VLOOKUP($B505,[10]月度汇总!$A:$AM,25,0)</f>
        <v>0</v>
      </c>
      <c r="N505" s="3">
        <f t="shared" si="90"/>
        <v>0</v>
      </c>
      <c r="O505" s="19"/>
      <c r="P505" s="3">
        <f>VLOOKUP($B505,[10]月度汇总!$A:$AM,35,0)</f>
        <v>0</v>
      </c>
      <c r="Q505" s="3">
        <f t="shared" si="91"/>
        <v>0</v>
      </c>
      <c r="R505" s="19"/>
      <c r="S505" s="3">
        <f>VLOOKUP($B505,[10]月度汇总!$A:$AM,38,0)</f>
        <v>0</v>
      </c>
      <c r="T505" s="3">
        <f t="shared" si="92"/>
        <v>0</v>
      </c>
    </row>
    <row r="506" ht="15.75" spans="1:20">
      <c r="A506" s="3">
        <f t="shared" si="96"/>
        <v>504</v>
      </c>
      <c r="B506" s="31" t="s">
        <v>804</v>
      </c>
      <c r="C506" s="19"/>
      <c r="D506" s="3" t="str">
        <f>VLOOKUP(B506,[10]月度汇总!$A:$AM,22,0)</f>
        <v>8</v>
      </c>
      <c r="E506" s="3">
        <f t="shared" si="87"/>
        <v>-8</v>
      </c>
      <c r="F506" s="19"/>
      <c r="G506" s="3">
        <f>VLOOKUP($B506,[10]月度汇总!$A:$AM,23,0)</f>
        <v>0</v>
      </c>
      <c r="H506" s="3">
        <f t="shared" si="88"/>
        <v>0</v>
      </c>
      <c r="I506" s="19"/>
      <c r="J506" s="3">
        <f>VLOOKUP($B506,[10]月度汇总!$A:$AM,24,0)</f>
        <v>0</v>
      </c>
      <c r="K506" s="3">
        <f t="shared" si="89"/>
        <v>0</v>
      </c>
      <c r="L506" s="19"/>
      <c r="M506" s="3">
        <f>VLOOKUP($B506,[10]月度汇总!$A:$AM,25,0)</f>
        <v>0</v>
      </c>
      <c r="N506" s="3">
        <f t="shared" si="90"/>
        <v>0</v>
      </c>
      <c r="O506" s="19"/>
      <c r="P506" s="3">
        <f>VLOOKUP($B506,[10]月度汇总!$A:$AM,35,0)</f>
        <v>0</v>
      </c>
      <c r="Q506" s="3">
        <f t="shared" si="91"/>
        <v>0</v>
      </c>
      <c r="R506" s="19"/>
      <c r="S506" s="3">
        <f>VLOOKUP($B506,[10]月度汇总!$A:$AM,38,0)</f>
        <v>0</v>
      </c>
      <c r="T506" s="3">
        <f t="shared" si="92"/>
        <v>0</v>
      </c>
    </row>
    <row r="507" ht="15.75" spans="1:20">
      <c r="A507" s="3">
        <f t="shared" ref="A507:A516" si="97">ROW()-2</f>
        <v>505</v>
      </c>
      <c r="B507" s="31" t="s">
        <v>805</v>
      </c>
      <c r="C507" s="19"/>
      <c r="D507" s="3">
        <f>VLOOKUP(B507,[10]月度汇总!$A:$AM,22,0)</f>
        <v>0</v>
      </c>
      <c r="E507" s="3">
        <f t="shared" si="87"/>
        <v>0</v>
      </c>
      <c r="F507" s="19"/>
      <c r="G507" s="3">
        <f>VLOOKUP($B507,[10]月度汇总!$A:$AM,23,0)</f>
        <v>0</v>
      </c>
      <c r="H507" s="3">
        <f t="shared" si="88"/>
        <v>0</v>
      </c>
      <c r="I507" s="19"/>
      <c r="J507" s="3">
        <f>VLOOKUP($B507,[10]月度汇总!$A:$AM,24,0)</f>
        <v>0</v>
      </c>
      <c r="K507" s="3">
        <f t="shared" si="89"/>
        <v>0</v>
      </c>
      <c r="L507" s="19"/>
      <c r="M507" s="3">
        <f>VLOOKUP($B507,[10]月度汇总!$A:$AM,25,0)</f>
        <v>0</v>
      </c>
      <c r="N507" s="3">
        <f t="shared" si="90"/>
        <v>0</v>
      </c>
      <c r="O507" s="19">
        <v>7.5</v>
      </c>
      <c r="P507" s="3">
        <f>VLOOKUP($B507,[10]月度汇总!$A:$AM,35,0)</f>
        <v>0</v>
      </c>
      <c r="Q507" s="3">
        <f t="shared" si="91"/>
        <v>7.5</v>
      </c>
      <c r="R507" s="19">
        <v>8</v>
      </c>
      <c r="S507" s="3">
        <f>VLOOKUP($B507,[10]月度汇总!$A:$AM,38,0)</f>
        <v>0</v>
      </c>
      <c r="T507" s="3">
        <f t="shared" si="92"/>
        <v>8</v>
      </c>
    </row>
    <row r="508" ht="15.75" spans="1:20">
      <c r="A508" s="3">
        <f t="shared" si="97"/>
        <v>506</v>
      </c>
      <c r="B508" s="31" t="s">
        <v>806</v>
      </c>
      <c r="C508" s="19"/>
      <c r="D508" s="3" t="str">
        <f>VLOOKUP(B508,[10]月度汇总!$A:$AM,22,0)</f>
        <v>47.93</v>
      </c>
      <c r="E508" s="3">
        <f t="shared" si="87"/>
        <v>-47.93</v>
      </c>
      <c r="F508" s="19"/>
      <c r="G508" s="3">
        <f>VLOOKUP($B508,[10]月度汇总!$A:$AM,23,0)</f>
        <v>0</v>
      </c>
      <c r="H508" s="3">
        <f t="shared" si="88"/>
        <v>0</v>
      </c>
      <c r="I508" s="19"/>
      <c r="J508" s="3">
        <f>VLOOKUP($B508,[10]月度汇总!$A:$AM,24,0)</f>
        <v>0</v>
      </c>
      <c r="K508" s="3">
        <f t="shared" si="89"/>
        <v>0</v>
      </c>
      <c r="L508" s="19"/>
      <c r="M508" s="3">
        <f>VLOOKUP($B508,[10]月度汇总!$A:$AM,25,0)</f>
        <v>0</v>
      </c>
      <c r="N508" s="3">
        <f t="shared" si="90"/>
        <v>0</v>
      </c>
      <c r="O508" s="19"/>
      <c r="P508" s="3">
        <f>VLOOKUP($B508,[10]月度汇总!$A:$AM,35,0)</f>
        <v>0</v>
      </c>
      <c r="Q508" s="3">
        <f t="shared" si="91"/>
        <v>0</v>
      </c>
      <c r="R508" s="19"/>
      <c r="S508" s="3">
        <f>VLOOKUP($B508,[10]月度汇总!$A:$AM,38,0)</f>
        <v>0</v>
      </c>
      <c r="T508" s="3">
        <f t="shared" si="92"/>
        <v>0</v>
      </c>
    </row>
    <row r="509" ht="15.75" spans="1:20">
      <c r="A509" s="3">
        <f t="shared" si="97"/>
        <v>507</v>
      </c>
      <c r="B509" s="31" t="s">
        <v>807</v>
      </c>
      <c r="C509" s="19">
        <v>0.5</v>
      </c>
      <c r="D509" s="3" t="str">
        <f>VLOOKUP(B509,[10]月度汇总!$A:$AM,22,0)</f>
        <v>8</v>
      </c>
      <c r="E509" s="3">
        <f t="shared" si="87"/>
        <v>-7.5</v>
      </c>
      <c r="F509" s="19"/>
      <c r="G509" s="3" t="str">
        <f>VLOOKUP($B509,[10]月度汇总!$A:$AM,23,0)</f>
        <v>0.5</v>
      </c>
      <c r="H509" s="3">
        <f t="shared" si="88"/>
        <v>-0.5</v>
      </c>
      <c r="I509" s="19"/>
      <c r="J509" s="3">
        <f>VLOOKUP($B509,[10]月度汇总!$A:$AM,24,0)</f>
        <v>0</v>
      </c>
      <c r="K509" s="3">
        <f t="shared" si="89"/>
        <v>0</v>
      </c>
      <c r="L509" s="19"/>
      <c r="M509" s="3">
        <f>VLOOKUP($B509,[10]月度汇总!$A:$AM,25,0)</f>
        <v>0</v>
      </c>
      <c r="N509" s="3">
        <f t="shared" si="90"/>
        <v>0</v>
      </c>
      <c r="O509" s="19"/>
      <c r="P509" s="3">
        <f>VLOOKUP($B509,[10]月度汇总!$A:$AM,35,0)</f>
        <v>0</v>
      </c>
      <c r="Q509" s="3">
        <f t="shared" si="91"/>
        <v>0</v>
      </c>
      <c r="R509" s="19"/>
      <c r="S509" s="3">
        <f>VLOOKUP($B509,[10]月度汇总!$A:$AM,38,0)</f>
        <v>0</v>
      </c>
      <c r="T509" s="3">
        <f t="shared" si="92"/>
        <v>0</v>
      </c>
    </row>
    <row r="510" ht="15.75" spans="1:20">
      <c r="A510" s="3">
        <f t="shared" si="97"/>
        <v>508</v>
      </c>
      <c r="B510" s="31" t="s">
        <v>995</v>
      </c>
      <c r="C510" s="19">
        <v>1</v>
      </c>
      <c r="D510" s="3" t="str">
        <f>VLOOKUP(B510,[10]月度汇总!$A:$AM,22,0)</f>
        <v>5.5</v>
      </c>
      <c r="E510" s="3">
        <f t="shared" si="87"/>
        <v>-4.5</v>
      </c>
      <c r="F510" s="19"/>
      <c r="G510" s="3" t="str">
        <f>VLOOKUP($B510,[10]月度汇总!$A:$AM,23,0)</f>
        <v>1</v>
      </c>
      <c r="H510" s="3">
        <f t="shared" si="88"/>
        <v>-1</v>
      </c>
      <c r="I510" s="19"/>
      <c r="J510" s="3">
        <f>VLOOKUP($B510,[10]月度汇总!$A:$AM,24,0)</f>
        <v>0</v>
      </c>
      <c r="K510" s="3">
        <f t="shared" si="89"/>
        <v>0</v>
      </c>
      <c r="L510" s="19"/>
      <c r="M510" s="3">
        <f>VLOOKUP($B510,[10]月度汇总!$A:$AM,25,0)</f>
        <v>0</v>
      </c>
      <c r="N510" s="3">
        <f t="shared" si="90"/>
        <v>0</v>
      </c>
      <c r="O510" s="19"/>
      <c r="P510" s="3">
        <f>VLOOKUP($B510,[10]月度汇总!$A:$AM,35,0)</f>
        <v>0</v>
      </c>
      <c r="Q510" s="3">
        <f t="shared" si="91"/>
        <v>0</v>
      </c>
      <c r="R510" s="19"/>
      <c r="S510" s="3">
        <f>VLOOKUP($B510,[10]月度汇总!$A:$AM,38,0)</f>
        <v>0</v>
      </c>
      <c r="T510" s="3">
        <f t="shared" si="92"/>
        <v>0</v>
      </c>
    </row>
    <row r="511" ht="15.75" spans="1:20">
      <c r="A511" s="3">
        <f t="shared" si="97"/>
        <v>509</v>
      </c>
      <c r="B511" s="31" t="s">
        <v>809</v>
      </c>
      <c r="C511" s="19"/>
      <c r="D511" s="3">
        <f>VLOOKUP(B511,[10]月度汇总!$A:$AM,22,0)</f>
        <v>0</v>
      </c>
      <c r="E511" s="3">
        <f t="shared" si="87"/>
        <v>0</v>
      </c>
      <c r="F511" s="19"/>
      <c r="G511" s="3">
        <f>VLOOKUP($B511,[10]月度汇总!$A:$AM,23,0)</f>
        <v>0</v>
      </c>
      <c r="H511" s="3">
        <f t="shared" si="88"/>
        <v>0</v>
      </c>
      <c r="I511" s="19"/>
      <c r="J511" s="3">
        <f>VLOOKUP($B511,[10]月度汇总!$A:$AM,24,0)</f>
        <v>0</v>
      </c>
      <c r="K511" s="3">
        <f t="shared" si="89"/>
        <v>0</v>
      </c>
      <c r="L511" s="19"/>
      <c r="M511" s="3">
        <f>VLOOKUP($B511,[10]月度汇总!$A:$AM,25,0)</f>
        <v>0</v>
      </c>
      <c r="N511" s="3">
        <f t="shared" si="90"/>
        <v>0</v>
      </c>
      <c r="O511" s="19">
        <v>16</v>
      </c>
      <c r="P511" s="3">
        <f>VLOOKUP($B511,[10]月度汇总!$A:$AM,35,0)</f>
        <v>0</v>
      </c>
      <c r="Q511" s="3">
        <f t="shared" si="91"/>
        <v>16</v>
      </c>
      <c r="R511" s="19"/>
      <c r="S511" s="3">
        <f>VLOOKUP($B511,[10]月度汇总!$A:$AM,38,0)</f>
        <v>0</v>
      </c>
      <c r="T511" s="3">
        <f t="shared" si="92"/>
        <v>0</v>
      </c>
    </row>
    <row r="512" ht="15.75" spans="1:20">
      <c r="A512" s="3">
        <f t="shared" si="97"/>
        <v>510</v>
      </c>
      <c r="B512" s="31" t="s">
        <v>810</v>
      </c>
      <c r="C512" s="19"/>
      <c r="D512" s="3">
        <f>VLOOKUP(B512,[10]月度汇总!$A:$AM,22,0)</f>
        <v>0</v>
      </c>
      <c r="E512" s="3">
        <f t="shared" si="87"/>
        <v>0</v>
      </c>
      <c r="F512" s="19"/>
      <c r="G512" s="3">
        <f>VLOOKUP($B512,[10]月度汇总!$A:$AM,23,0)</f>
        <v>0</v>
      </c>
      <c r="H512" s="3">
        <f t="shared" si="88"/>
        <v>0</v>
      </c>
      <c r="I512" s="19"/>
      <c r="J512" s="3">
        <f>VLOOKUP($B512,[10]月度汇总!$A:$AM,24,0)</f>
        <v>0</v>
      </c>
      <c r="K512" s="3">
        <f t="shared" si="89"/>
        <v>0</v>
      </c>
      <c r="L512" s="19"/>
      <c r="M512" s="3">
        <f>VLOOKUP($B512,[10]月度汇总!$A:$AM,25,0)</f>
        <v>0</v>
      </c>
      <c r="N512" s="3">
        <f t="shared" si="90"/>
        <v>0</v>
      </c>
      <c r="O512" s="19">
        <v>19</v>
      </c>
      <c r="P512" s="3">
        <f>VLOOKUP($B512,[10]月度汇总!$A:$AM,35,0)</f>
        <v>0</v>
      </c>
      <c r="Q512" s="3">
        <f t="shared" si="91"/>
        <v>19</v>
      </c>
      <c r="R512" s="19"/>
      <c r="S512" s="3">
        <f>VLOOKUP($B512,[10]月度汇总!$A:$AM,38,0)</f>
        <v>0</v>
      </c>
      <c r="T512" s="3">
        <f t="shared" si="92"/>
        <v>0</v>
      </c>
    </row>
    <row r="513" ht="15.75" spans="1:20">
      <c r="A513" s="3">
        <f t="shared" si="97"/>
        <v>511</v>
      </c>
      <c r="B513" s="31" t="s">
        <v>811</v>
      </c>
      <c r="C513" s="19"/>
      <c r="D513" s="3">
        <f>VLOOKUP(B513,[10]月度汇总!$A:$AM,22,0)</f>
        <v>0</v>
      </c>
      <c r="E513" s="3">
        <f t="shared" si="87"/>
        <v>0</v>
      </c>
      <c r="F513" s="19"/>
      <c r="G513" s="3">
        <f>VLOOKUP($B513,[10]月度汇总!$A:$AM,23,0)</f>
        <v>0</v>
      </c>
      <c r="H513" s="3">
        <f t="shared" si="88"/>
        <v>0</v>
      </c>
      <c r="I513" s="19"/>
      <c r="J513" s="3">
        <f>VLOOKUP($B513,[10]月度汇总!$A:$AM,24,0)</f>
        <v>0</v>
      </c>
      <c r="K513" s="3">
        <f t="shared" si="89"/>
        <v>0</v>
      </c>
      <c r="L513" s="19">
        <v>8</v>
      </c>
      <c r="M513" s="3">
        <f>VLOOKUP($B513,[10]月度汇总!$A:$AM,25,0)</f>
        <v>0</v>
      </c>
      <c r="N513" s="3">
        <f t="shared" si="90"/>
        <v>8</v>
      </c>
      <c r="O513" s="19"/>
      <c r="P513" s="3">
        <f>VLOOKUP($B513,[10]月度汇总!$A:$AM,35,0)</f>
        <v>0</v>
      </c>
      <c r="Q513" s="3">
        <f t="shared" si="91"/>
        <v>0</v>
      </c>
      <c r="R513" s="19">
        <v>8</v>
      </c>
      <c r="S513" s="3">
        <f>VLOOKUP($B513,[10]月度汇总!$A:$AM,38,0)</f>
        <v>0</v>
      </c>
      <c r="T513" s="3">
        <f t="shared" si="92"/>
        <v>8</v>
      </c>
    </row>
    <row r="514" ht="15.75" spans="1:20">
      <c r="A514" s="3">
        <f t="shared" si="97"/>
        <v>512</v>
      </c>
      <c r="B514" s="31" t="s">
        <v>812</v>
      </c>
      <c r="C514" s="19"/>
      <c r="D514" s="3">
        <f>VLOOKUP(B514,[10]月度汇总!$A:$AM,22,0)</f>
        <v>0</v>
      </c>
      <c r="E514" s="3">
        <f t="shared" si="87"/>
        <v>0</v>
      </c>
      <c r="F514" s="19"/>
      <c r="G514" s="3">
        <f>VLOOKUP($B514,[10]月度汇总!$A:$AM,23,0)</f>
        <v>0</v>
      </c>
      <c r="H514" s="3">
        <f t="shared" si="88"/>
        <v>0</v>
      </c>
      <c r="I514" s="19"/>
      <c r="J514" s="3">
        <f>VLOOKUP($B514,[10]月度汇总!$A:$AM,24,0)</f>
        <v>0</v>
      </c>
      <c r="K514" s="3">
        <f t="shared" si="89"/>
        <v>0</v>
      </c>
      <c r="L514" s="19"/>
      <c r="M514" s="3">
        <f>VLOOKUP($B514,[10]月度汇总!$A:$AM,25,0)</f>
        <v>0</v>
      </c>
      <c r="N514" s="3">
        <f t="shared" si="90"/>
        <v>0</v>
      </c>
      <c r="O514" s="19"/>
      <c r="P514" s="3">
        <f>VLOOKUP($B514,[10]月度汇总!$A:$AM,35,0)</f>
        <v>0</v>
      </c>
      <c r="Q514" s="3">
        <f t="shared" si="91"/>
        <v>0</v>
      </c>
      <c r="R514" s="19"/>
      <c r="S514" s="3">
        <f>VLOOKUP($B514,[10]月度汇总!$A:$AM,38,0)</f>
        <v>0</v>
      </c>
      <c r="T514" s="3">
        <f t="shared" si="92"/>
        <v>0</v>
      </c>
    </row>
    <row r="515" ht="15.75" spans="1:20">
      <c r="A515" s="3">
        <f t="shared" si="97"/>
        <v>513</v>
      </c>
      <c r="B515" s="31" t="s">
        <v>813</v>
      </c>
      <c r="C515" s="19">
        <v>1.5</v>
      </c>
      <c r="D515" s="3">
        <f>VLOOKUP(B515,[10]月度汇总!$A:$AM,22,0)</f>
        <v>0</v>
      </c>
      <c r="E515" s="3">
        <f t="shared" si="87"/>
        <v>1.5</v>
      </c>
      <c r="F515" s="19">
        <v>1</v>
      </c>
      <c r="G515" s="3" t="str">
        <f>VLOOKUP($B515,[10]月度汇总!$A:$AM,23,0)</f>
        <v>1.5</v>
      </c>
      <c r="H515" s="3">
        <f t="shared" si="88"/>
        <v>-0.5</v>
      </c>
      <c r="I515" s="19"/>
      <c r="J515" s="3" t="str">
        <f>VLOOKUP($B515,[10]月度汇总!$A:$AM,24,0)</f>
        <v>1</v>
      </c>
      <c r="K515" s="3">
        <f t="shared" si="89"/>
        <v>-1</v>
      </c>
      <c r="L515" s="19"/>
      <c r="M515" s="3">
        <f>VLOOKUP($B515,[10]月度汇总!$A:$AM,25,0)</f>
        <v>0</v>
      </c>
      <c r="N515" s="3">
        <f t="shared" si="90"/>
        <v>0</v>
      </c>
      <c r="O515" s="19"/>
      <c r="P515" s="3">
        <f>VLOOKUP($B515,[10]月度汇总!$A:$AM,35,0)</f>
        <v>0</v>
      </c>
      <c r="Q515" s="3">
        <f t="shared" si="91"/>
        <v>0</v>
      </c>
      <c r="R515" s="19"/>
      <c r="S515" s="3">
        <f>VLOOKUP($B515,[10]月度汇总!$A:$AM,38,0)</f>
        <v>0</v>
      </c>
      <c r="T515" s="3">
        <f t="shared" si="92"/>
        <v>0</v>
      </c>
    </row>
    <row r="516" ht="15.75" spans="1:20">
      <c r="A516" s="3">
        <f t="shared" si="97"/>
        <v>514</v>
      </c>
      <c r="B516" s="31" t="s">
        <v>815</v>
      </c>
      <c r="C516" s="19"/>
      <c r="D516" s="3">
        <f>VLOOKUP(B516,[10]月度汇总!$A:$AM,22,0)</f>
        <v>0</v>
      </c>
      <c r="E516" s="3">
        <f t="shared" ref="E516:E579" si="98">C516-D516</f>
        <v>0</v>
      </c>
      <c r="F516" s="19"/>
      <c r="G516" s="3">
        <f>VLOOKUP($B516,[10]月度汇总!$A:$AM,23,0)</f>
        <v>0</v>
      </c>
      <c r="H516" s="3">
        <f t="shared" ref="H516:H579" si="99">F516-G516</f>
        <v>0</v>
      </c>
      <c r="I516" s="19"/>
      <c r="J516" s="3">
        <f>VLOOKUP($B516,[10]月度汇总!$A:$AM,24,0)</f>
        <v>0</v>
      </c>
      <c r="K516" s="3">
        <f t="shared" ref="K516:K579" si="100">I516-J516</f>
        <v>0</v>
      </c>
      <c r="L516" s="19"/>
      <c r="M516" s="3">
        <f>VLOOKUP($B516,[10]月度汇总!$A:$AM,25,0)</f>
        <v>0</v>
      </c>
      <c r="N516" s="3">
        <f t="shared" ref="N516:N579" si="101">L516-M516</f>
        <v>0</v>
      </c>
      <c r="O516" s="19"/>
      <c r="P516" s="3">
        <f>VLOOKUP($B516,[10]月度汇总!$A:$AM,35,0)</f>
        <v>0</v>
      </c>
      <c r="Q516" s="3">
        <f t="shared" ref="Q516:Q579" si="102">O516-P516</f>
        <v>0</v>
      </c>
      <c r="R516" s="19"/>
      <c r="S516" s="3">
        <f>VLOOKUP($B516,[10]月度汇总!$A:$AM,38,0)</f>
        <v>0</v>
      </c>
      <c r="T516" s="3">
        <f t="shared" ref="T516:T579" si="103">R516-S516</f>
        <v>0</v>
      </c>
    </row>
    <row r="517" ht="15.75" spans="1:20">
      <c r="A517" s="3">
        <f t="shared" ref="A517:A526" si="104">ROW()-2</f>
        <v>515</v>
      </c>
      <c r="B517" s="31" t="s">
        <v>816</v>
      </c>
      <c r="C517" s="19"/>
      <c r="D517" s="3">
        <f>VLOOKUP(B517,[10]月度汇总!$A:$AM,22,0)</f>
        <v>0</v>
      </c>
      <c r="E517" s="3">
        <f t="shared" si="98"/>
        <v>0</v>
      </c>
      <c r="F517" s="19"/>
      <c r="G517" s="3">
        <f>VLOOKUP($B517,[10]月度汇总!$A:$AM,23,0)</f>
        <v>0</v>
      </c>
      <c r="H517" s="3">
        <f t="shared" si="99"/>
        <v>0</v>
      </c>
      <c r="I517" s="19"/>
      <c r="J517" s="3">
        <f>VLOOKUP($B517,[10]月度汇总!$A:$AM,24,0)</f>
        <v>0</v>
      </c>
      <c r="K517" s="3">
        <f t="shared" si="100"/>
        <v>0</v>
      </c>
      <c r="L517" s="19"/>
      <c r="M517" s="3">
        <f>VLOOKUP($B517,[10]月度汇总!$A:$AM,25,0)</f>
        <v>0</v>
      </c>
      <c r="N517" s="3">
        <f t="shared" si="101"/>
        <v>0</v>
      </c>
      <c r="O517" s="19">
        <v>16.5</v>
      </c>
      <c r="P517" s="3">
        <f>VLOOKUP($B517,[10]月度汇总!$A:$AM,35,0)</f>
        <v>0</v>
      </c>
      <c r="Q517" s="3">
        <f t="shared" si="102"/>
        <v>16.5</v>
      </c>
      <c r="R517" s="19"/>
      <c r="S517" s="3">
        <f>VLOOKUP($B517,[10]月度汇总!$A:$AM,38,0)</f>
        <v>0</v>
      </c>
      <c r="T517" s="3">
        <f t="shared" si="103"/>
        <v>0</v>
      </c>
    </row>
    <row r="518" ht="15.75" spans="1:20">
      <c r="A518" s="3">
        <f t="shared" si="104"/>
        <v>516</v>
      </c>
      <c r="B518" s="31" t="s">
        <v>818</v>
      </c>
      <c r="C518" s="19"/>
      <c r="D518" s="3" t="str">
        <f>VLOOKUP(B518,[10]月度汇总!$A:$AM,22,0)</f>
        <v>32</v>
      </c>
      <c r="E518" s="3">
        <f t="shared" si="98"/>
        <v>-32</v>
      </c>
      <c r="F518" s="19"/>
      <c r="G518" s="3">
        <f>VLOOKUP($B518,[10]月度汇总!$A:$AM,23,0)</f>
        <v>0</v>
      </c>
      <c r="H518" s="3">
        <f t="shared" si="99"/>
        <v>0</v>
      </c>
      <c r="I518" s="19"/>
      <c r="J518" s="3">
        <f>VLOOKUP($B518,[10]月度汇总!$A:$AM,24,0)</f>
        <v>0</v>
      </c>
      <c r="K518" s="3">
        <f t="shared" si="100"/>
        <v>0</v>
      </c>
      <c r="L518" s="19">
        <v>8</v>
      </c>
      <c r="M518" s="3">
        <f>VLOOKUP($B518,[10]月度汇总!$A:$AM,25,0)</f>
        <v>0</v>
      </c>
      <c r="N518" s="3">
        <f t="shared" si="101"/>
        <v>8</v>
      </c>
      <c r="O518" s="19"/>
      <c r="P518" s="3">
        <f>VLOOKUP($B518,[10]月度汇总!$A:$AM,35,0)</f>
        <v>0</v>
      </c>
      <c r="Q518" s="3">
        <f t="shared" si="102"/>
        <v>0</v>
      </c>
      <c r="R518" s="19">
        <v>8</v>
      </c>
      <c r="S518" s="3">
        <f>VLOOKUP($B518,[10]月度汇总!$A:$AM,38,0)</f>
        <v>0</v>
      </c>
      <c r="T518" s="3">
        <f t="shared" si="103"/>
        <v>8</v>
      </c>
    </row>
    <row r="519" ht="15.75" spans="1:20">
      <c r="A519" s="3">
        <f t="shared" si="104"/>
        <v>517</v>
      </c>
      <c r="B519" s="31" t="s">
        <v>819</v>
      </c>
      <c r="C519" s="19"/>
      <c r="D519" s="3">
        <f>VLOOKUP(B519,[10]月度汇总!$A:$AM,22,0)</f>
        <v>0</v>
      </c>
      <c r="E519" s="3">
        <f t="shared" si="98"/>
        <v>0</v>
      </c>
      <c r="F519" s="19"/>
      <c r="G519" s="3">
        <f>VLOOKUP($B519,[10]月度汇总!$A:$AM,23,0)</f>
        <v>0</v>
      </c>
      <c r="H519" s="3">
        <f t="shared" si="99"/>
        <v>0</v>
      </c>
      <c r="I519" s="19"/>
      <c r="J519" s="3">
        <f>VLOOKUP($B519,[10]月度汇总!$A:$AM,24,0)</f>
        <v>0</v>
      </c>
      <c r="K519" s="3">
        <f t="shared" si="100"/>
        <v>0</v>
      </c>
      <c r="L519" s="19"/>
      <c r="M519" s="3">
        <f>VLOOKUP($B519,[10]月度汇总!$A:$AM,25,0)</f>
        <v>0</v>
      </c>
      <c r="N519" s="3">
        <f t="shared" si="101"/>
        <v>0</v>
      </c>
      <c r="O519" s="19"/>
      <c r="P519" s="3">
        <f>VLOOKUP($B519,[10]月度汇总!$A:$AM,35,0)</f>
        <v>0</v>
      </c>
      <c r="Q519" s="3">
        <f t="shared" si="102"/>
        <v>0</v>
      </c>
      <c r="R519" s="19">
        <v>8</v>
      </c>
      <c r="S519" s="3">
        <f>VLOOKUP($B519,[10]月度汇总!$A:$AM,38,0)</f>
        <v>0</v>
      </c>
      <c r="T519" s="3">
        <f t="shared" si="103"/>
        <v>8</v>
      </c>
    </row>
    <row r="520" ht="15.75" spans="1:20">
      <c r="A520" s="3">
        <f t="shared" si="104"/>
        <v>518</v>
      </c>
      <c r="B520" s="31" t="s">
        <v>820</v>
      </c>
      <c r="C520" s="19"/>
      <c r="D520" s="3" t="str">
        <f>VLOOKUP(B520,[10]月度汇总!$A:$AM,22,0)</f>
        <v>4.6</v>
      </c>
      <c r="E520" s="3">
        <f t="shared" si="98"/>
        <v>-4.6</v>
      </c>
      <c r="F520" s="19"/>
      <c r="G520" s="3">
        <f>VLOOKUP($B520,[10]月度汇总!$A:$AM,23,0)</f>
        <v>0</v>
      </c>
      <c r="H520" s="3">
        <f t="shared" si="99"/>
        <v>0</v>
      </c>
      <c r="I520" s="19"/>
      <c r="J520" s="3">
        <f>VLOOKUP($B520,[10]月度汇总!$A:$AM,24,0)</f>
        <v>0</v>
      </c>
      <c r="K520" s="3">
        <f t="shared" si="100"/>
        <v>0</v>
      </c>
      <c r="L520" s="19"/>
      <c r="M520" s="3">
        <f>VLOOKUP($B520,[10]月度汇总!$A:$AM,25,0)</f>
        <v>0</v>
      </c>
      <c r="N520" s="3">
        <f t="shared" si="101"/>
        <v>0</v>
      </c>
      <c r="O520" s="19"/>
      <c r="P520" s="3">
        <f>VLOOKUP($B520,[10]月度汇总!$A:$AM,35,0)</f>
        <v>0</v>
      </c>
      <c r="Q520" s="3">
        <f t="shared" si="102"/>
        <v>0</v>
      </c>
      <c r="R520" s="19">
        <v>8</v>
      </c>
      <c r="S520" s="3">
        <f>VLOOKUP($B520,[10]月度汇总!$A:$AM,38,0)</f>
        <v>0</v>
      </c>
      <c r="T520" s="3">
        <f t="shared" si="103"/>
        <v>8</v>
      </c>
    </row>
    <row r="521" ht="15.75" spans="1:20">
      <c r="A521" s="3">
        <f t="shared" si="104"/>
        <v>519</v>
      </c>
      <c r="B521" s="31" t="s">
        <v>821</v>
      </c>
      <c r="C521" s="19"/>
      <c r="D521" s="3">
        <f>VLOOKUP(B521,[10]月度汇总!$A:$AM,22,0)</f>
        <v>0</v>
      </c>
      <c r="E521" s="3">
        <f t="shared" si="98"/>
        <v>0</v>
      </c>
      <c r="F521" s="19"/>
      <c r="G521" s="3">
        <f>VLOOKUP($B521,[10]月度汇总!$A:$AM,23,0)</f>
        <v>0</v>
      </c>
      <c r="H521" s="3">
        <f t="shared" si="99"/>
        <v>0</v>
      </c>
      <c r="I521" s="19"/>
      <c r="J521" s="3">
        <f>VLOOKUP($B521,[10]月度汇总!$A:$AM,24,0)</f>
        <v>0</v>
      </c>
      <c r="K521" s="3">
        <f t="shared" si="100"/>
        <v>0</v>
      </c>
      <c r="L521" s="19">
        <v>16</v>
      </c>
      <c r="M521" s="3">
        <f>VLOOKUP($B521,[10]月度汇总!$A:$AM,25,0)</f>
        <v>0</v>
      </c>
      <c r="N521" s="3">
        <f t="shared" si="101"/>
        <v>16</v>
      </c>
      <c r="O521" s="19"/>
      <c r="P521" s="3">
        <f>VLOOKUP($B521,[10]月度汇总!$A:$AM,35,0)</f>
        <v>0</v>
      </c>
      <c r="Q521" s="3">
        <f t="shared" si="102"/>
        <v>0</v>
      </c>
      <c r="R521" s="19">
        <v>16</v>
      </c>
      <c r="S521" s="3">
        <f>VLOOKUP($B521,[10]月度汇总!$A:$AM,38,0)</f>
        <v>0</v>
      </c>
      <c r="T521" s="3">
        <f t="shared" si="103"/>
        <v>16</v>
      </c>
    </row>
    <row r="522" ht="15.75" spans="1:20">
      <c r="A522" s="3">
        <f t="shared" si="104"/>
        <v>520</v>
      </c>
      <c r="B522" s="31" t="s">
        <v>822</v>
      </c>
      <c r="C522" s="19"/>
      <c r="D522" s="3">
        <f>VLOOKUP(B522,[10]月度汇总!$A:$AM,22,0)</f>
        <v>0</v>
      </c>
      <c r="E522" s="3">
        <f t="shared" si="98"/>
        <v>0</v>
      </c>
      <c r="F522" s="19"/>
      <c r="G522" s="3">
        <f>VLOOKUP($B522,[10]月度汇总!$A:$AM,23,0)</f>
        <v>0</v>
      </c>
      <c r="H522" s="3">
        <f t="shared" si="99"/>
        <v>0</v>
      </c>
      <c r="I522" s="19"/>
      <c r="J522" s="3">
        <f>VLOOKUP($B522,[10]月度汇总!$A:$AM,24,0)</f>
        <v>0</v>
      </c>
      <c r="K522" s="3">
        <f t="shared" si="100"/>
        <v>0</v>
      </c>
      <c r="L522" s="19"/>
      <c r="M522" s="3">
        <f>VLOOKUP($B522,[10]月度汇总!$A:$AM,25,0)</f>
        <v>0</v>
      </c>
      <c r="N522" s="3">
        <f t="shared" si="101"/>
        <v>0</v>
      </c>
      <c r="O522" s="19"/>
      <c r="P522" s="3">
        <f>VLOOKUP($B522,[10]月度汇总!$A:$AM,35,0)</f>
        <v>0</v>
      </c>
      <c r="Q522" s="3">
        <f t="shared" si="102"/>
        <v>0</v>
      </c>
      <c r="R522" s="19"/>
      <c r="S522" s="3">
        <f>VLOOKUP($B522,[10]月度汇总!$A:$AM,38,0)</f>
        <v>0</v>
      </c>
      <c r="T522" s="3">
        <f t="shared" si="103"/>
        <v>0</v>
      </c>
    </row>
    <row r="523" ht="15.75" spans="1:20">
      <c r="A523" s="3">
        <f t="shared" si="104"/>
        <v>521</v>
      </c>
      <c r="B523" s="31" t="s">
        <v>823</v>
      </c>
      <c r="C523" s="19"/>
      <c r="D523" s="3">
        <f>VLOOKUP(B523,[10]月度汇总!$A:$AM,22,0)</f>
        <v>0</v>
      </c>
      <c r="E523" s="3">
        <f t="shared" si="98"/>
        <v>0</v>
      </c>
      <c r="F523" s="19"/>
      <c r="G523" s="3">
        <f>VLOOKUP($B523,[10]月度汇总!$A:$AM,23,0)</f>
        <v>0</v>
      </c>
      <c r="H523" s="3">
        <f t="shared" si="99"/>
        <v>0</v>
      </c>
      <c r="I523" s="19"/>
      <c r="J523" s="3">
        <f>VLOOKUP($B523,[10]月度汇总!$A:$AM,24,0)</f>
        <v>0</v>
      </c>
      <c r="K523" s="3">
        <f t="shared" si="100"/>
        <v>0</v>
      </c>
      <c r="L523" s="19"/>
      <c r="M523" s="3">
        <f>VLOOKUP($B523,[10]月度汇总!$A:$AM,25,0)</f>
        <v>0</v>
      </c>
      <c r="N523" s="3">
        <f t="shared" si="101"/>
        <v>0</v>
      </c>
      <c r="O523" s="19"/>
      <c r="P523" s="3">
        <f>VLOOKUP($B523,[10]月度汇总!$A:$AM,35,0)</f>
        <v>0</v>
      </c>
      <c r="Q523" s="3">
        <f t="shared" si="102"/>
        <v>0</v>
      </c>
      <c r="R523" s="19"/>
      <c r="S523" s="3">
        <f>VLOOKUP($B523,[10]月度汇总!$A:$AM,38,0)</f>
        <v>0</v>
      </c>
      <c r="T523" s="3">
        <f t="shared" si="103"/>
        <v>0</v>
      </c>
    </row>
    <row r="524" ht="15.75" spans="1:20">
      <c r="A524" s="3">
        <f t="shared" si="104"/>
        <v>522</v>
      </c>
      <c r="B524" s="31" t="s">
        <v>824</v>
      </c>
      <c r="C524" s="19"/>
      <c r="D524" s="3">
        <f>VLOOKUP(B524,[10]月度汇总!$A:$AM,22,0)</f>
        <v>0</v>
      </c>
      <c r="E524" s="3">
        <f t="shared" si="98"/>
        <v>0</v>
      </c>
      <c r="F524" s="19"/>
      <c r="G524" s="3">
        <f>VLOOKUP($B524,[10]月度汇总!$A:$AM,23,0)</f>
        <v>0</v>
      </c>
      <c r="H524" s="3">
        <f t="shared" si="99"/>
        <v>0</v>
      </c>
      <c r="I524" s="19"/>
      <c r="J524" s="3">
        <f>VLOOKUP($B524,[10]月度汇总!$A:$AM,24,0)</f>
        <v>0</v>
      </c>
      <c r="K524" s="3">
        <f t="shared" si="100"/>
        <v>0</v>
      </c>
      <c r="L524" s="19"/>
      <c r="M524" s="3">
        <f>VLOOKUP($B524,[10]月度汇总!$A:$AM,25,0)</f>
        <v>0</v>
      </c>
      <c r="N524" s="3">
        <f t="shared" si="101"/>
        <v>0</v>
      </c>
      <c r="O524" s="19">
        <v>8</v>
      </c>
      <c r="P524" s="3">
        <f>VLOOKUP($B524,[10]月度汇总!$A:$AM,35,0)</f>
        <v>0</v>
      </c>
      <c r="Q524" s="3">
        <f t="shared" si="102"/>
        <v>8</v>
      </c>
      <c r="R524" s="19">
        <v>8</v>
      </c>
      <c r="S524" s="3">
        <f>VLOOKUP($B524,[10]月度汇总!$A:$AM,38,0)</f>
        <v>0</v>
      </c>
      <c r="T524" s="3">
        <f t="shared" si="103"/>
        <v>8</v>
      </c>
    </row>
    <row r="525" ht="15.75" spans="1:20">
      <c r="A525" s="3">
        <f t="shared" si="104"/>
        <v>523</v>
      </c>
      <c r="B525" s="31" t="s">
        <v>825</v>
      </c>
      <c r="C525" s="19"/>
      <c r="D525" s="3">
        <f>VLOOKUP(B525,[10]月度汇总!$A:$AM,22,0)</f>
        <v>0</v>
      </c>
      <c r="E525" s="3">
        <f t="shared" si="98"/>
        <v>0</v>
      </c>
      <c r="F525" s="19"/>
      <c r="G525" s="3">
        <f>VLOOKUP($B525,[10]月度汇总!$A:$AM,23,0)</f>
        <v>0</v>
      </c>
      <c r="H525" s="3">
        <f t="shared" si="99"/>
        <v>0</v>
      </c>
      <c r="I525" s="19"/>
      <c r="J525" s="3">
        <f>VLOOKUP($B525,[10]月度汇总!$A:$AM,24,0)</f>
        <v>0</v>
      </c>
      <c r="K525" s="3">
        <f t="shared" si="100"/>
        <v>0</v>
      </c>
      <c r="L525" s="19"/>
      <c r="M525" s="3">
        <f>VLOOKUP($B525,[10]月度汇总!$A:$AM,25,0)</f>
        <v>0</v>
      </c>
      <c r="N525" s="3">
        <f t="shared" si="101"/>
        <v>0</v>
      </c>
      <c r="O525" s="19"/>
      <c r="P525" s="3">
        <f>VLOOKUP($B525,[10]月度汇总!$A:$AM,35,0)</f>
        <v>0</v>
      </c>
      <c r="Q525" s="3">
        <f t="shared" si="102"/>
        <v>0</v>
      </c>
      <c r="R525" s="19"/>
      <c r="S525" s="3">
        <f>VLOOKUP($B525,[10]月度汇总!$A:$AM,38,0)</f>
        <v>0</v>
      </c>
      <c r="T525" s="3">
        <f t="shared" si="103"/>
        <v>0</v>
      </c>
    </row>
    <row r="526" ht="15.75" spans="1:20">
      <c r="A526" s="3">
        <f t="shared" si="104"/>
        <v>524</v>
      </c>
      <c r="B526" s="31" t="s">
        <v>826</v>
      </c>
      <c r="C526" s="19">
        <v>0.5</v>
      </c>
      <c r="D526" s="3">
        <f>VLOOKUP(B526,[10]月度汇总!$A:$AM,22,0)</f>
        <v>0</v>
      </c>
      <c r="E526" s="3">
        <f t="shared" si="98"/>
        <v>0.5</v>
      </c>
      <c r="F526" s="19"/>
      <c r="G526" s="3" t="str">
        <f>VLOOKUP($B526,[10]月度汇总!$A:$AM,23,0)</f>
        <v>0.5</v>
      </c>
      <c r="H526" s="3">
        <f t="shared" si="99"/>
        <v>-0.5</v>
      </c>
      <c r="I526" s="19"/>
      <c r="J526" s="3">
        <f>VLOOKUP($B526,[10]月度汇总!$A:$AM,24,0)</f>
        <v>0</v>
      </c>
      <c r="K526" s="3">
        <f t="shared" si="100"/>
        <v>0</v>
      </c>
      <c r="L526" s="19">
        <v>8</v>
      </c>
      <c r="M526" s="3">
        <f>VLOOKUP($B526,[10]月度汇总!$A:$AM,25,0)</f>
        <v>0</v>
      </c>
      <c r="N526" s="3">
        <f t="shared" si="101"/>
        <v>8</v>
      </c>
      <c r="O526" s="19">
        <v>23.5</v>
      </c>
      <c r="P526" s="3">
        <f>VLOOKUP($B526,[10]月度汇总!$A:$AM,35,0)</f>
        <v>0</v>
      </c>
      <c r="Q526" s="3">
        <f t="shared" si="102"/>
        <v>23.5</v>
      </c>
      <c r="R526" s="19">
        <v>8</v>
      </c>
      <c r="S526" s="3">
        <f>VLOOKUP($B526,[10]月度汇总!$A:$AM,38,0)</f>
        <v>0</v>
      </c>
      <c r="T526" s="3">
        <f t="shared" si="103"/>
        <v>8</v>
      </c>
    </row>
    <row r="527" ht="15.75" spans="1:20">
      <c r="A527" s="3">
        <f t="shared" ref="A527:A533" si="105">ROW()-2</f>
        <v>525</v>
      </c>
      <c r="B527" s="31" t="s">
        <v>827</v>
      </c>
      <c r="C527" s="19"/>
      <c r="D527" s="3">
        <f>VLOOKUP(B527,[10]月度汇总!$A:$AM,22,0)</f>
        <v>0</v>
      </c>
      <c r="E527" s="3">
        <f t="shared" si="98"/>
        <v>0</v>
      </c>
      <c r="F527" s="19"/>
      <c r="G527" s="3">
        <f>VLOOKUP($B527,[10]月度汇总!$A:$AM,23,0)</f>
        <v>0</v>
      </c>
      <c r="H527" s="3">
        <f t="shared" si="99"/>
        <v>0</v>
      </c>
      <c r="I527" s="19"/>
      <c r="J527" s="3">
        <f>VLOOKUP($B527,[10]月度汇总!$A:$AM,24,0)</f>
        <v>0</v>
      </c>
      <c r="K527" s="3">
        <f t="shared" si="100"/>
        <v>0</v>
      </c>
      <c r="L527" s="19">
        <v>8</v>
      </c>
      <c r="M527" s="3">
        <f>VLOOKUP($B527,[10]月度汇总!$A:$AM,25,0)</f>
        <v>0</v>
      </c>
      <c r="N527" s="3">
        <f t="shared" si="101"/>
        <v>8</v>
      </c>
      <c r="O527" s="19"/>
      <c r="P527" s="3">
        <f>VLOOKUP($B527,[10]月度汇总!$A:$AM,35,0)</f>
        <v>0</v>
      </c>
      <c r="Q527" s="3">
        <f t="shared" si="102"/>
        <v>0</v>
      </c>
      <c r="R527" s="19">
        <v>22</v>
      </c>
      <c r="S527" s="3">
        <f>VLOOKUP($B527,[10]月度汇总!$A:$AM,38,0)</f>
        <v>0</v>
      </c>
      <c r="T527" s="3">
        <f t="shared" si="103"/>
        <v>22</v>
      </c>
    </row>
    <row r="528" ht="15.75" spans="1:20">
      <c r="A528" s="3">
        <f t="shared" si="105"/>
        <v>526</v>
      </c>
      <c r="B528" s="31" t="s">
        <v>828</v>
      </c>
      <c r="C528" s="19"/>
      <c r="D528" s="3" t="str">
        <f>VLOOKUP(B528,[10]月度汇总!$A:$AM,22,0)</f>
        <v>8</v>
      </c>
      <c r="E528" s="3">
        <f t="shared" si="98"/>
        <v>-8</v>
      </c>
      <c r="F528" s="19"/>
      <c r="G528" s="3">
        <f>VLOOKUP($B528,[10]月度汇总!$A:$AM,23,0)</f>
        <v>0</v>
      </c>
      <c r="H528" s="3">
        <f t="shared" si="99"/>
        <v>0</v>
      </c>
      <c r="I528" s="19"/>
      <c r="J528" s="3">
        <f>VLOOKUP($B528,[10]月度汇总!$A:$AM,24,0)</f>
        <v>0</v>
      </c>
      <c r="K528" s="3">
        <f t="shared" si="100"/>
        <v>0</v>
      </c>
      <c r="L528" s="19"/>
      <c r="M528" s="3">
        <f>VLOOKUP($B528,[10]月度汇总!$A:$AM,25,0)</f>
        <v>0</v>
      </c>
      <c r="N528" s="3">
        <f t="shared" si="101"/>
        <v>0</v>
      </c>
      <c r="O528" s="19">
        <v>3.5</v>
      </c>
      <c r="P528" s="3">
        <f>VLOOKUP($B528,[10]月度汇总!$A:$AM,35,0)</f>
        <v>0</v>
      </c>
      <c r="Q528" s="3">
        <f t="shared" si="102"/>
        <v>3.5</v>
      </c>
      <c r="R528" s="19"/>
      <c r="S528" s="3">
        <f>VLOOKUP($B528,[10]月度汇总!$A:$AM,38,0)</f>
        <v>0</v>
      </c>
      <c r="T528" s="3">
        <f t="shared" si="103"/>
        <v>0</v>
      </c>
    </row>
    <row r="529" ht="15.75" spans="1:20">
      <c r="A529" s="3">
        <f t="shared" si="105"/>
        <v>527</v>
      </c>
      <c r="B529" s="31" t="s">
        <v>830</v>
      </c>
      <c r="C529" s="19"/>
      <c r="D529" s="3" t="str">
        <f>VLOOKUP(B529,[10]月度汇总!$A:$AM,22,0)</f>
        <v>17.58</v>
      </c>
      <c r="E529" s="3">
        <f t="shared" si="98"/>
        <v>-17.58</v>
      </c>
      <c r="F529" s="19">
        <v>6</v>
      </c>
      <c r="G529" s="3">
        <f>VLOOKUP($B529,[10]月度汇总!$A:$AM,23,0)</f>
        <v>0</v>
      </c>
      <c r="H529" s="3">
        <f t="shared" si="99"/>
        <v>6</v>
      </c>
      <c r="I529" s="19"/>
      <c r="J529" s="3" t="str">
        <f>VLOOKUP($B529,[10]月度汇总!$A:$AM,24,0)</f>
        <v>8</v>
      </c>
      <c r="K529" s="3">
        <f t="shared" si="100"/>
        <v>-8</v>
      </c>
      <c r="L529" s="19">
        <v>2</v>
      </c>
      <c r="M529" s="3">
        <f>VLOOKUP($B529,[10]月度汇总!$A:$AM,25,0)</f>
        <v>0</v>
      </c>
      <c r="N529" s="3">
        <f t="shared" si="101"/>
        <v>2</v>
      </c>
      <c r="O529" s="19"/>
      <c r="P529" s="3">
        <f>VLOOKUP($B529,[10]月度汇总!$A:$AM,35,0)</f>
        <v>0</v>
      </c>
      <c r="Q529" s="3">
        <f t="shared" si="102"/>
        <v>0</v>
      </c>
      <c r="R529" s="19">
        <v>2</v>
      </c>
      <c r="S529" s="3">
        <f>VLOOKUP($B529,[10]月度汇总!$A:$AM,38,0)</f>
        <v>0</v>
      </c>
      <c r="T529" s="3">
        <f t="shared" si="103"/>
        <v>2</v>
      </c>
    </row>
    <row r="530" ht="15.75" spans="1:20">
      <c r="A530" s="3">
        <f t="shared" si="105"/>
        <v>528</v>
      </c>
      <c r="B530" s="31" t="s">
        <v>832</v>
      </c>
      <c r="C530" s="19"/>
      <c r="D530" s="3">
        <f>VLOOKUP(B530,[10]月度汇总!$A:$AM,22,0)</f>
        <v>0</v>
      </c>
      <c r="E530" s="3">
        <f t="shared" si="98"/>
        <v>0</v>
      </c>
      <c r="F530" s="19"/>
      <c r="G530" s="3">
        <f>VLOOKUP($B530,[10]月度汇总!$A:$AM,23,0)</f>
        <v>0</v>
      </c>
      <c r="H530" s="3">
        <f t="shared" si="99"/>
        <v>0</v>
      </c>
      <c r="I530" s="19"/>
      <c r="J530" s="3">
        <f>VLOOKUP($B530,[10]月度汇总!$A:$AM,24,0)</f>
        <v>0</v>
      </c>
      <c r="K530" s="3">
        <f t="shared" si="100"/>
        <v>0</v>
      </c>
      <c r="L530" s="19"/>
      <c r="M530" s="3">
        <f>VLOOKUP($B530,[10]月度汇总!$A:$AM,25,0)</f>
        <v>0</v>
      </c>
      <c r="N530" s="3">
        <f t="shared" si="101"/>
        <v>0</v>
      </c>
      <c r="O530" s="19">
        <v>8</v>
      </c>
      <c r="P530" s="3">
        <f>VLOOKUP($B530,[10]月度汇总!$A:$AM,35,0)</f>
        <v>0</v>
      </c>
      <c r="Q530" s="3">
        <f t="shared" si="102"/>
        <v>8</v>
      </c>
      <c r="R530" s="19"/>
      <c r="S530" s="3">
        <f>VLOOKUP($B530,[10]月度汇总!$A:$AM,38,0)</f>
        <v>0</v>
      </c>
      <c r="T530" s="3">
        <f t="shared" si="103"/>
        <v>0</v>
      </c>
    </row>
    <row r="531" ht="15.75" spans="1:20">
      <c r="A531" s="3">
        <f t="shared" si="105"/>
        <v>529</v>
      </c>
      <c r="B531" s="31" t="s">
        <v>833</v>
      </c>
      <c r="C531" s="19"/>
      <c r="D531" s="3">
        <f>VLOOKUP(B531,[10]月度汇总!$A:$AM,22,0)</f>
        <v>0</v>
      </c>
      <c r="E531" s="3">
        <f t="shared" si="98"/>
        <v>0</v>
      </c>
      <c r="F531" s="19"/>
      <c r="G531" s="3">
        <f>VLOOKUP($B531,[10]月度汇总!$A:$AM,23,0)</f>
        <v>0</v>
      </c>
      <c r="H531" s="3">
        <f t="shared" si="99"/>
        <v>0</v>
      </c>
      <c r="I531" s="19"/>
      <c r="J531" s="3">
        <f>VLOOKUP($B531,[10]月度汇总!$A:$AM,24,0)</f>
        <v>0</v>
      </c>
      <c r="K531" s="3">
        <f t="shared" si="100"/>
        <v>0</v>
      </c>
      <c r="L531" s="19">
        <v>2.5</v>
      </c>
      <c r="M531" s="3">
        <f>VLOOKUP($B531,[10]月度汇总!$A:$AM,25,0)</f>
        <v>0</v>
      </c>
      <c r="N531" s="3">
        <f t="shared" si="101"/>
        <v>2.5</v>
      </c>
      <c r="O531" s="19"/>
      <c r="P531" s="3">
        <f>VLOOKUP($B531,[10]月度汇总!$A:$AM,35,0)</f>
        <v>0</v>
      </c>
      <c r="Q531" s="3">
        <f t="shared" si="102"/>
        <v>0</v>
      </c>
      <c r="R531" s="19">
        <v>16</v>
      </c>
      <c r="S531" s="3">
        <f>VLOOKUP($B531,[10]月度汇总!$A:$AM,38,0)</f>
        <v>0</v>
      </c>
      <c r="T531" s="3">
        <f t="shared" si="103"/>
        <v>16</v>
      </c>
    </row>
    <row r="532" ht="15.75" spans="1:20">
      <c r="A532" s="3">
        <f t="shared" si="105"/>
        <v>530</v>
      </c>
      <c r="B532" s="31" t="s">
        <v>834</v>
      </c>
      <c r="C532" s="19"/>
      <c r="D532" s="3">
        <f>VLOOKUP(B532,[10]月度汇总!$A:$AM,22,0)</f>
        <v>0</v>
      </c>
      <c r="E532" s="3">
        <f t="shared" si="98"/>
        <v>0</v>
      </c>
      <c r="F532" s="19"/>
      <c r="G532" s="3">
        <f>VLOOKUP($B532,[10]月度汇总!$A:$AM,23,0)</f>
        <v>0</v>
      </c>
      <c r="H532" s="3">
        <f t="shared" si="99"/>
        <v>0</v>
      </c>
      <c r="I532" s="19"/>
      <c r="J532" s="3">
        <f>VLOOKUP($B532,[10]月度汇总!$A:$AM,24,0)</f>
        <v>0</v>
      </c>
      <c r="K532" s="3">
        <f t="shared" si="100"/>
        <v>0</v>
      </c>
      <c r="L532" s="19"/>
      <c r="M532" s="3">
        <f>VLOOKUP($B532,[10]月度汇总!$A:$AM,25,0)</f>
        <v>0</v>
      </c>
      <c r="N532" s="3">
        <f t="shared" si="101"/>
        <v>0</v>
      </c>
      <c r="O532" s="19"/>
      <c r="P532" s="3">
        <f>VLOOKUP($B532,[10]月度汇总!$A:$AM,35,0)</f>
        <v>0</v>
      </c>
      <c r="Q532" s="3">
        <f t="shared" si="102"/>
        <v>0</v>
      </c>
      <c r="R532" s="19"/>
      <c r="S532" s="3">
        <f>VLOOKUP($B532,[10]月度汇总!$A:$AM,38,0)</f>
        <v>0</v>
      </c>
      <c r="T532" s="3">
        <f t="shared" si="103"/>
        <v>0</v>
      </c>
    </row>
    <row r="533" ht="15.75" spans="1:20">
      <c r="A533" s="3">
        <f t="shared" si="105"/>
        <v>531</v>
      </c>
      <c r="B533" s="31" t="s">
        <v>835</v>
      </c>
      <c r="C533" s="19">
        <v>0.5</v>
      </c>
      <c r="D533" s="3">
        <f>VLOOKUP(B533,[10]月度汇总!$A:$AM,22,0)</f>
        <v>0</v>
      </c>
      <c r="E533" s="3">
        <f t="shared" si="98"/>
        <v>0.5</v>
      </c>
      <c r="F533" s="19">
        <v>3</v>
      </c>
      <c r="G533" s="3" t="str">
        <f>VLOOKUP($B533,[10]月度汇总!$A:$AM,23,0)</f>
        <v>0.5</v>
      </c>
      <c r="H533" s="3">
        <f t="shared" si="99"/>
        <v>2.5</v>
      </c>
      <c r="I533" s="19"/>
      <c r="J533" s="3" t="str">
        <f>VLOOKUP($B533,[10]月度汇总!$A:$AM,24,0)</f>
        <v>3</v>
      </c>
      <c r="K533" s="3">
        <f t="shared" si="100"/>
        <v>-3</v>
      </c>
      <c r="L533" s="19"/>
      <c r="M533" s="3">
        <f>VLOOKUP($B533,[10]月度汇总!$A:$AM,25,0)</f>
        <v>0</v>
      </c>
      <c r="N533" s="3">
        <f t="shared" si="101"/>
        <v>0</v>
      </c>
      <c r="O533" s="19"/>
      <c r="P533" s="3">
        <f>VLOOKUP($B533,[10]月度汇总!$A:$AM,35,0)</f>
        <v>0</v>
      </c>
      <c r="Q533" s="3">
        <f t="shared" si="102"/>
        <v>0</v>
      </c>
      <c r="R533" s="19"/>
      <c r="S533" s="3">
        <f>VLOOKUP($B533,[10]月度汇总!$A:$AM,38,0)</f>
        <v>0</v>
      </c>
      <c r="T533" s="3">
        <f t="shared" si="103"/>
        <v>0</v>
      </c>
    </row>
    <row r="534" ht="15.75" spans="1:20">
      <c r="A534" s="3">
        <f t="shared" ref="A534:A545" si="106">ROW()-2</f>
        <v>532</v>
      </c>
      <c r="B534" s="31" t="s">
        <v>996</v>
      </c>
      <c r="C534" s="19"/>
      <c r="D534" s="3" t="str">
        <f>VLOOKUP(B534,[10]月度汇总!$A:$AM,22,0)</f>
        <v>28.17</v>
      </c>
      <c r="E534" s="3">
        <f t="shared" si="98"/>
        <v>-28.17</v>
      </c>
      <c r="F534" s="19">
        <v>24</v>
      </c>
      <c r="G534" s="3">
        <f>VLOOKUP($B534,[10]月度汇总!$A:$AM,23,0)</f>
        <v>0</v>
      </c>
      <c r="H534" s="3">
        <f t="shared" si="99"/>
        <v>24</v>
      </c>
      <c r="I534" s="19"/>
      <c r="J534" s="3" t="str">
        <f>VLOOKUP($B534,[10]月度汇总!$A:$AM,24,0)</f>
        <v>24</v>
      </c>
      <c r="K534" s="3">
        <f t="shared" si="100"/>
        <v>-24</v>
      </c>
      <c r="L534" s="19"/>
      <c r="M534" s="3">
        <f>VLOOKUP($B534,[10]月度汇总!$A:$AM,25,0)</f>
        <v>0</v>
      </c>
      <c r="N534" s="3">
        <f t="shared" si="101"/>
        <v>0</v>
      </c>
      <c r="O534" s="19"/>
      <c r="P534" s="3">
        <f>VLOOKUP($B534,[10]月度汇总!$A:$AM,35,0)</f>
        <v>0</v>
      </c>
      <c r="Q534" s="3">
        <f t="shared" si="102"/>
        <v>0</v>
      </c>
      <c r="R534" s="19"/>
      <c r="S534" s="3">
        <f>VLOOKUP($B534,[10]月度汇总!$A:$AM,38,0)</f>
        <v>0</v>
      </c>
      <c r="T534" s="3">
        <f t="shared" si="103"/>
        <v>0</v>
      </c>
    </row>
    <row r="535" ht="15.75" spans="1:20">
      <c r="A535" s="3">
        <f t="shared" si="106"/>
        <v>533</v>
      </c>
      <c r="B535" s="31" t="s">
        <v>837</v>
      </c>
      <c r="C535" s="19"/>
      <c r="D535" s="3">
        <f>VLOOKUP(B535,[10]月度汇总!$A:$AM,22,0)</f>
        <v>0</v>
      </c>
      <c r="E535" s="3">
        <f t="shared" si="98"/>
        <v>0</v>
      </c>
      <c r="F535" s="19">
        <v>8</v>
      </c>
      <c r="G535" s="3">
        <f>VLOOKUP($B535,[10]月度汇总!$A:$AM,23,0)</f>
        <v>0</v>
      </c>
      <c r="H535" s="3">
        <f t="shared" si="99"/>
        <v>8</v>
      </c>
      <c r="I535" s="19"/>
      <c r="J535" s="3" t="str">
        <f>VLOOKUP($B535,[10]月度汇总!$A:$AM,24,0)</f>
        <v>8</v>
      </c>
      <c r="K535" s="3">
        <f t="shared" si="100"/>
        <v>-8</v>
      </c>
      <c r="L535" s="19"/>
      <c r="M535" s="3">
        <f>VLOOKUP($B535,[10]月度汇总!$A:$AM,25,0)</f>
        <v>0</v>
      </c>
      <c r="N535" s="3">
        <f t="shared" si="101"/>
        <v>0</v>
      </c>
      <c r="O535" s="19"/>
      <c r="P535" s="3">
        <f>VLOOKUP($B535,[10]月度汇总!$A:$AM,35,0)</f>
        <v>0</v>
      </c>
      <c r="Q535" s="3">
        <f t="shared" si="102"/>
        <v>0</v>
      </c>
      <c r="R535" s="19"/>
      <c r="S535" s="3">
        <f>VLOOKUP($B535,[10]月度汇总!$A:$AM,38,0)</f>
        <v>0</v>
      </c>
      <c r="T535" s="3">
        <f t="shared" si="103"/>
        <v>0</v>
      </c>
    </row>
    <row r="536" ht="15.75" spans="1:20">
      <c r="A536" s="3">
        <f t="shared" si="106"/>
        <v>534</v>
      </c>
      <c r="B536" s="31" t="s">
        <v>838</v>
      </c>
      <c r="C536" s="19"/>
      <c r="D536" s="3">
        <f>VLOOKUP(B536,[10]月度汇总!$A:$AM,22,0)</f>
        <v>0</v>
      </c>
      <c r="E536" s="3">
        <f t="shared" si="98"/>
        <v>0</v>
      </c>
      <c r="F536" s="19"/>
      <c r="G536" s="3">
        <f>VLOOKUP($B536,[10]月度汇总!$A:$AM,23,0)</f>
        <v>0</v>
      </c>
      <c r="H536" s="3">
        <f t="shared" si="99"/>
        <v>0</v>
      </c>
      <c r="I536" s="24">
        <v>1</v>
      </c>
      <c r="J536" s="3">
        <f>VLOOKUP($B536,[10]月度汇总!$A:$AM,24,0)</f>
        <v>0</v>
      </c>
      <c r="K536" s="3">
        <f t="shared" si="100"/>
        <v>1</v>
      </c>
      <c r="L536" s="19"/>
      <c r="M536" s="3" t="str">
        <f>VLOOKUP($B536,[10]月度汇总!$A:$AM,25,0)</f>
        <v>1</v>
      </c>
      <c r="N536" s="3">
        <f t="shared" si="101"/>
        <v>-1</v>
      </c>
      <c r="O536" s="19"/>
      <c r="P536" s="3">
        <f>VLOOKUP($B536,[10]月度汇总!$A:$AM,35,0)</f>
        <v>0</v>
      </c>
      <c r="Q536" s="3">
        <f t="shared" si="102"/>
        <v>0</v>
      </c>
      <c r="R536" s="19"/>
      <c r="S536" s="3">
        <f>VLOOKUP($B536,[10]月度汇总!$A:$AM,38,0)</f>
        <v>0</v>
      </c>
      <c r="T536" s="3">
        <f t="shared" si="103"/>
        <v>0</v>
      </c>
    </row>
    <row r="537" ht="15.75" spans="1:20">
      <c r="A537" s="3">
        <f t="shared" si="106"/>
        <v>535</v>
      </c>
      <c r="B537" s="31" t="s">
        <v>839</v>
      </c>
      <c r="C537" s="19"/>
      <c r="D537" s="3">
        <f>VLOOKUP(B537,[10]月度汇总!$A:$AM,22,0)</f>
        <v>0</v>
      </c>
      <c r="E537" s="3">
        <f t="shared" si="98"/>
        <v>0</v>
      </c>
      <c r="F537" s="19"/>
      <c r="G537" s="3">
        <f>VLOOKUP($B537,[10]月度汇总!$A:$AM,23,0)</f>
        <v>0</v>
      </c>
      <c r="H537" s="3">
        <f t="shared" si="99"/>
        <v>0</v>
      </c>
      <c r="I537" s="19"/>
      <c r="J537" s="3">
        <f>VLOOKUP($B537,[10]月度汇总!$A:$AM,24,0)</f>
        <v>0</v>
      </c>
      <c r="K537" s="3">
        <f t="shared" si="100"/>
        <v>0</v>
      </c>
      <c r="L537" s="19"/>
      <c r="M537" s="3">
        <f>VLOOKUP($B537,[10]月度汇总!$A:$AM,25,0)</f>
        <v>0</v>
      </c>
      <c r="N537" s="3">
        <f t="shared" si="101"/>
        <v>0</v>
      </c>
      <c r="O537" s="19"/>
      <c r="P537" s="3">
        <f>VLOOKUP($B537,[10]月度汇总!$A:$AM,35,0)</f>
        <v>0</v>
      </c>
      <c r="Q537" s="3">
        <f t="shared" si="102"/>
        <v>0</v>
      </c>
      <c r="R537" s="19"/>
      <c r="S537" s="3">
        <f>VLOOKUP($B537,[10]月度汇总!$A:$AM,38,0)</f>
        <v>0</v>
      </c>
      <c r="T537" s="3">
        <f t="shared" si="103"/>
        <v>0</v>
      </c>
    </row>
    <row r="538" ht="15.75" spans="1:20">
      <c r="A538" s="3">
        <f t="shared" si="106"/>
        <v>536</v>
      </c>
      <c r="B538" s="31" t="s">
        <v>840</v>
      </c>
      <c r="C538" s="19"/>
      <c r="D538" s="3" t="str">
        <f>VLOOKUP(B538,[10]月度汇总!$A:$AM,22,0)</f>
        <v>4.75</v>
      </c>
      <c r="E538" s="3">
        <f t="shared" si="98"/>
        <v>-4.75</v>
      </c>
      <c r="F538" s="19"/>
      <c r="G538" s="3">
        <f>VLOOKUP($B538,[10]月度汇总!$A:$AM,23,0)</f>
        <v>0</v>
      </c>
      <c r="H538" s="3">
        <f t="shared" si="99"/>
        <v>0</v>
      </c>
      <c r="I538" s="19"/>
      <c r="J538" s="3">
        <f>VLOOKUP($B538,[10]月度汇总!$A:$AM,24,0)</f>
        <v>0</v>
      </c>
      <c r="K538" s="3">
        <f t="shared" si="100"/>
        <v>0</v>
      </c>
      <c r="L538" s="19"/>
      <c r="M538" s="3">
        <f>VLOOKUP($B538,[10]月度汇总!$A:$AM,25,0)</f>
        <v>0</v>
      </c>
      <c r="N538" s="3">
        <f t="shared" si="101"/>
        <v>0</v>
      </c>
      <c r="O538" s="19"/>
      <c r="P538" s="3">
        <f>VLOOKUP($B538,[10]月度汇总!$A:$AM,35,0)</f>
        <v>0</v>
      </c>
      <c r="Q538" s="3">
        <f t="shared" si="102"/>
        <v>0</v>
      </c>
      <c r="R538" s="19"/>
      <c r="S538" s="3">
        <f>VLOOKUP($B538,[10]月度汇总!$A:$AM,38,0)</f>
        <v>0</v>
      </c>
      <c r="T538" s="3">
        <f t="shared" si="103"/>
        <v>0</v>
      </c>
    </row>
    <row r="539" ht="15.75" spans="1:20">
      <c r="A539" s="3">
        <f t="shared" si="106"/>
        <v>537</v>
      </c>
      <c r="B539" s="31" t="s">
        <v>997</v>
      </c>
      <c r="C539" s="19"/>
      <c r="D539" s="3" t="str">
        <f>VLOOKUP(B539,[10]月度汇总!$A:$AM,22,0)</f>
        <v>28.17</v>
      </c>
      <c r="E539" s="3">
        <f t="shared" si="98"/>
        <v>-28.17</v>
      </c>
      <c r="F539" s="19"/>
      <c r="G539" s="3">
        <f>VLOOKUP($B539,[10]月度汇总!$A:$AM,23,0)</f>
        <v>0</v>
      </c>
      <c r="H539" s="3">
        <f t="shared" si="99"/>
        <v>0</v>
      </c>
      <c r="I539" s="19"/>
      <c r="J539" s="3">
        <f>VLOOKUP($B539,[10]月度汇总!$A:$AM,24,0)</f>
        <v>0</v>
      </c>
      <c r="K539" s="3">
        <f t="shared" si="100"/>
        <v>0</v>
      </c>
      <c r="L539" s="19"/>
      <c r="M539" s="3">
        <f>VLOOKUP($B539,[10]月度汇总!$A:$AM,25,0)</f>
        <v>0</v>
      </c>
      <c r="N539" s="3">
        <f t="shared" si="101"/>
        <v>0</v>
      </c>
      <c r="O539" s="19"/>
      <c r="P539" s="3">
        <f>VLOOKUP($B539,[10]月度汇总!$A:$AM,35,0)</f>
        <v>0</v>
      </c>
      <c r="Q539" s="3">
        <f t="shared" si="102"/>
        <v>0</v>
      </c>
      <c r="R539" s="19"/>
      <c r="S539" s="3">
        <f>VLOOKUP($B539,[10]月度汇总!$A:$AM,38,0)</f>
        <v>0</v>
      </c>
      <c r="T539" s="3">
        <f t="shared" si="103"/>
        <v>0</v>
      </c>
    </row>
    <row r="540" ht="15.75" spans="1:20">
      <c r="A540" s="3">
        <f t="shared" si="106"/>
        <v>538</v>
      </c>
      <c r="B540" s="31" t="s">
        <v>841</v>
      </c>
      <c r="C540" s="19"/>
      <c r="D540" s="3">
        <f>VLOOKUP(B540,[10]月度汇总!$A:$AM,22,0)</f>
        <v>0</v>
      </c>
      <c r="E540" s="3">
        <f t="shared" si="98"/>
        <v>0</v>
      </c>
      <c r="F540" s="19">
        <v>8</v>
      </c>
      <c r="G540" s="3">
        <f>VLOOKUP($B540,[10]月度汇总!$A:$AM,23,0)</f>
        <v>0</v>
      </c>
      <c r="H540" s="3">
        <f t="shared" si="99"/>
        <v>8</v>
      </c>
      <c r="I540" s="19"/>
      <c r="J540" s="3" t="str">
        <f>VLOOKUP($B540,[10]月度汇总!$A:$AM,24,0)</f>
        <v>8</v>
      </c>
      <c r="K540" s="3">
        <f t="shared" si="100"/>
        <v>-8</v>
      </c>
      <c r="L540" s="19"/>
      <c r="M540" s="3">
        <f>VLOOKUP($B540,[10]月度汇总!$A:$AM,25,0)</f>
        <v>0</v>
      </c>
      <c r="N540" s="3">
        <f t="shared" si="101"/>
        <v>0</v>
      </c>
      <c r="O540" s="19"/>
      <c r="P540" s="3">
        <f>VLOOKUP($B540,[10]月度汇总!$A:$AM,35,0)</f>
        <v>0</v>
      </c>
      <c r="Q540" s="3">
        <f t="shared" si="102"/>
        <v>0</v>
      </c>
      <c r="R540" s="19"/>
      <c r="S540" s="3">
        <f>VLOOKUP($B540,[10]月度汇总!$A:$AM,38,0)</f>
        <v>0</v>
      </c>
      <c r="T540" s="3">
        <f t="shared" si="103"/>
        <v>0</v>
      </c>
    </row>
    <row r="541" ht="15.75" spans="1:20">
      <c r="A541" s="3">
        <f t="shared" si="106"/>
        <v>539</v>
      </c>
      <c r="B541" s="31" t="s">
        <v>842</v>
      </c>
      <c r="C541" s="19"/>
      <c r="D541" s="3">
        <f>VLOOKUP(B541,[10]月度汇总!$A:$AM,22,0)</f>
        <v>0</v>
      </c>
      <c r="E541" s="3">
        <f t="shared" si="98"/>
        <v>0</v>
      </c>
      <c r="F541" s="19">
        <v>4</v>
      </c>
      <c r="G541" s="3">
        <f>VLOOKUP($B541,[10]月度汇总!$A:$AM,23,0)</f>
        <v>0</v>
      </c>
      <c r="H541" s="3">
        <f t="shared" si="99"/>
        <v>4</v>
      </c>
      <c r="I541" s="19"/>
      <c r="J541" s="3" t="str">
        <f>VLOOKUP($B541,[10]月度汇总!$A:$AM,24,0)</f>
        <v>4</v>
      </c>
      <c r="K541" s="3">
        <f t="shared" si="100"/>
        <v>-4</v>
      </c>
      <c r="L541" s="19">
        <v>12</v>
      </c>
      <c r="M541" s="3">
        <f>VLOOKUP($B541,[10]月度汇总!$A:$AM,25,0)</f>
        <v>0</v>
      </c>
      <c r="N541" s="3">
        <f t="shared" si="101"/>
        <v>12</v>
      </c>
      <c r="O541" s="19"/>
      <c r="P541" s="3">
        <f>VLOOKUP($B541,[10]月度汇总!$A:$AM,35,0)</f>
        <v>0</v>
      </c>
      <c r="Q541" s="3">
        <f t="shared" si="102"/>
        <v>0</v>
      </c>
      <c r="R541" s="19">
        <v>12</v>
      </c>
      <c r="S541" s="3">
        <f>VLOOKUP($B541,[10]月度汇总!$A:$AM,38,0)</f>
        <v>0</v>
      </c>
      <c r="T541" s="3">
        <f t="shared" si="103"/>
        <v>12</v>
      </c>
    </row>
    <row r="542" ht="15.75" spans="1:20">
      <c r="A542" s="3">
        <f t="shared" si="106"/>
        <v>540</v>
      </c>
      <c r="B542" s="31" t="s">
        <v>843</v>
      </c>
      <c r="C542" s="19"/>
      <c r="D542" s="3">
        <f>VLOOKUP(B542,[10]月度汇总!$A:$AM,22,0)</f>
        <v>0</v>
      </c>
      <c r="E542" s="3">
        <f t="shared" si="98"/>
        <v>0</v>
      </c>
      <c r="F542" s="19"/>
      <c r="G542" s="3">
        <f>VLOOKUP($B542,[10]月度汇总!$A:$AM,23,0)</f>
        <v>0</v>
      </c>
      <c r="H542" s="3">
        <f t="shared" si="99"/>
        <v>0</v>
      </c>
      <c r="I542" s="19"/>
      <c r="J542" s="3">
        <f>VLOOKUP($B542,[10]月度汇总!$A:$AM,24,0)</f>
        <v>0</v>
      </c>
      <c r="K542" s="3">
        <f t="shared" si="100"/>
        <v>0</v>
      </c>
      <c r="L542" s="19"/>
      <c r="M542" s="3">
        <f>VLOOKUP($B542,[10]月度汇总!$A:$AM,25,0)</f>
        <v>0</v>
      </c>
      <c r="N542" s="3">
        <f t="shared" si="101"/>
        <v>0</v>
      </c>
      <c r="O542" s="19"/>
      <c r="P542" s="3">
        <f>VLOOKUP($B542,[10]月度汇总!$A:$AM,35,0)</f>
        <v>0</v>
      </c>
      <c r="Q542" s="3">
        <f t="shared" si="102"/>
        <v>0</v>
      </c>
      <c r="R542" s="19"/>
      <c r="S542" s="3">
        <f>VLOOKUP($B542,[10]月度汇总!$A:$AM,38,0)</f>
        <v>0</v>
      </c>
      <c r="T542" s="3">
        <f t="shared" si="103"/>
        <v>0</v>
      </c>
    </row>
    <row r="543" ht="15.75" spans="1:20">
      <c r="A543" s="3">
        <f t="shared" si="106"/>
        <v>541</v>
      </c>
      <c r="B543" s="31" t="s">
        <v>844</v>
      </c>
      <c r="C543" s="19"/>
      <c r="D543" s="3" t="str">
        <f>VLOOKUP(B543,[10]月度汇总!$A:$AM,22,0)</f>
        <v>32.69</v>
      </c>
      <c r="E543" s="3">
        <f t="shared" si="98"/>
        <v>-32.69</v>
      </c>
      <c r="F543" s="19">
        <v>5</v>
      </c>
      <c r="G543" s="3">
        <f>VLOOKUP($B543,[10]月度汇总!$A:$AM,23,0)</f>
        <v>0</v>
      </c>
      <c r="H543" s="3">
        <f t="shared" si="99"/>
        <v>5</v>
      </c>
      <c r="I543" s="19"/>
      <c r="J543" s="3" t="str">
        <f>VLOOKUP($B543,[10]月度汇总!$A:$AM,24,0)</f>
        <v>5</v>
      </c>
      <c r="K543" s="3">
        <f t="shared" si="100"/>
        <v>-5</v>
      </c>
      <c r="L543" s="19"/>
      <c r="M543" s="3">
        <f>VLOOKUP($B543,[10]月度汇总!$A:$AM,25,0)</f>
        <v>0</v>
      </c>
      <c r="N543" s="3">
        <f t="shared" si="101"/>
        <v>0</v>
      </c>
      <c r="O543" s="19"/>
      <c r="P543" s="3">
        <f>VLOOKUP($B543,[10]月度汇总!$A:$AM,35,0)</f>
        <v>0</v>
      </c>
      <c r="Q543" s="3">
        <f t="shared" si="102"/>
        <v>0</v>
      </c>
      <c r="R543" s="19"/>
      <c r="S543" s="3">
        <f>VLOOKUP($B543,[10]月度汇总!$A:$AM,38,0)</f>
        <v>0</v>
      </c>
      <c r="T543" s="3">
        <f t="shared" si="103"/>
        <v>0</v>
      </c>
    </row>
    <row r="544" ht="15.75" spans="1:20">
      <c r="A544" s="3">
        <f t="shared" si="106"/>
        <v>542</v>
      </c>
      <c r="B544" s="31" t="s">
        <v>845</v>
      </c>
      <c r="C544" s="19"/>
      <c r="D544" s="3">
        <f>VLOOKUP(B544,[10]月度汇总!$A:$AM,22,0)</f>
        <v>0</v>
      </c>
      <c r="E544" s="3">
        <f t="shared" si="98"/>
        <v>0</v>
      </c>
      <c r="F544" s="19"/>
      <c r="G544" s="3">
        <f>VLOOKUP($B544,[10]月度汇总!$A:$AM,23,0)</f>
        <v>0</v>
      </c>
      <c r="H544" s="3">
        <f t="shared" si="99"/>
        <v>0</v>
      </c>
      <c r="I544" s="19"/>
      <c r="J544" s="3">
        <f>VLOOKUP($B544,[10]月度汇总!$A:$AM,24,0)</f>
        <v>0</v>
      </c>
      <c r="K544" s="3">
        <f t="shared" si="100"/>
        <v>0</v>
      </c>
      <c r="L544" s="19"/>
      <c r="M544" s="3">
        <f>VLOOKUP($B544,[10]月度汇总!$A:$AM,25,0)</f>
        <v>0</v>
      </c>
      <c r="N544" s="3">
        <f t="shared" si="101"/>
        <v>0</v>
      </c>
      <c r="O544" s="19"/>
      <c r="P544" s="3">
        <f>VLOOKUP($B544,[10]月度汇总!$A:$AM,35,0)</f>
        <v>0</v>
      </c>
      <c r="Q544" s="3">
        <f t="shared" si="102"/>
        <v>0</v>
      </c>
      <c r="R544" s="19"/>
      <c r="S544" s="3">
        <f>VLOOKUP($B544,[10]月度汇总!$A:$AM,38,0)</f>
        <v>0</v>
      </c>
      <c r="T544" s="3">
        <f t="shared" si="103"/>
        <v>0</v>
      </c>
    </row>
    <row r="545" ht="15.75" spans="1:20">
      <c r="A545" s="3">
        <f t="shared" si="106"/>
        <v>543</v>
      </c>
      <c r="B545" s="31" t="s">
        <v>847</v>
      </c>
      <c r="C545" s="19"/>
      <c r="D545" s="3" t="str">
        <f>VLOOKUP(B545,[10]月度汇总!$A:$AM,22,0)</f>
        <v>8</v>
      </c>
      <c r="E545" s="3">
        <f t="shared" si="98"/>
        <v>-8</v>
      </c>
      <c r="F545" s="19"/>
      <c r="G545" s="3">
        <f>VLOOKUP($B545,[10]月度汇总!$A:$AM,23,0)</f>
        <v>0</v>
      </c>
      <c r="H545" s="3">
        <f t="shared" si="99"/>
        <v>0</v>
      </c>
      <c r="I545" s="19"/>
      <c r="J545" s="3">
        <f>VLOOKUP($B545,[10]月度汇总!$A:$AM,24,0)</f>
        <v>0</v>
      </c>
      <c r="K545" s="3">
        <f t="shared" si="100"/>
        <v>0</v>
      </c>
      <c r="L545" s="19"/>
      <c r="M545" s="3">
        <f>VLOOKUP($B545,[10]月度汇总!$A:$AM,25,0)</f>
        <v>0</v>
      </c>
      <c r="N545" s="3">
        <f t="shared" si="101"/>
        <v>0</v>
      </c>
      <c r="O545" s="19"/>
      <c r="P545" s="3">
        <f>VLOOKUP($B545,[10]月度汇总!$A:$AM,35,0)</f>
        <v>0</v>
      </c>
      <c r="Q545" s="3">
        <f t="shared" si="102"/>
        <v>0</v>
      </c>
      <c r="R545" s="19">
        <v>16</v>
      </c>
      <c r="S545" s="3">
        <f>VLOOKUP($B545,[10]月度汇总!$A:$AM,38,0)</f>
        <v>0</v>
      </c>
      <c r="T545" s="3">
        <f t="shared" si="103"/>
        <v>16</v>
      </c>
    </row>
    <row r="546" ht="15.75" spans="1:20">
      <c r="A546" s="3">
        <f t="shared" ref="A546:A555" si="107">ROW()-2</f>
        <v>544</v>
      </c>
      <c r="B546" s="31" t="s">
        <v>848</v>
      </c>
      <c r="C546" s="19"/>
      <c r="D546" s="3">
        <f>VLOOKUP(B546,[10]月度汇总!$A:$AM,22,0)</f>
        <v>0</v>
      </c>
      <c r="E546" s="3">
        <f t="shared" si="98"/>
        <v>0</v>
      </c>
      <c r="F546" s="19"/>
      <c r="G546" s="3">
        <f>VLOOKUP($B546,[10]月度汇总!$A:$AM,23,0)</f>
        <v>0</v>
      </c>
      <c r="H546" s="3">
        <f t="shared" si="99"/>
        <v>0</v>
      </c>
      <c r="I546" s="19"/>
      <c r="J546" s="3">
        <f>VLOOKUP($B546,[10]月度汇总!$A:$AM,24,0)</f>
        <v>0</v>
      </c>
      <c r="K546" s="3">
        <f t="shared" si="100"/>
        <v>0</v>
      </c>
      <c r="L546" s="19"/>
      <c r="M546" s="3">
        <f>VLOOKUP($B546,[10]月度汇总!$A:$AM,25,0)</f>
        <v>0</v>
      </c>
      <c r="N546" s="3">
        <f t="shared" si="101"/>
        <v>0</v>
      </c>
      <c r="O546" s="19"/>
      <c r="P546" s="3">
        <f>VLOOKUP($B546,[10]月度汇总!$A:$AM,35,0)</f>
        <v>0</v>
      </c>
      <c r="Q546" s="3">
        <f t="shared" si="102"/>
        <v>0</v>
      </c>
      <c r="R546" s="19"/>
      <c r="S546" s="3">
        <f>VLOOKUP($B546,[10]月度汇总!$A:$AM,38,0)</f>
        <v>0</v>
      </c>
      <c r="T546" s="3">
        <f t="shared" si="103"/>
        <v>0</v>
      </c>
    </row>
    <row r="547" ht="15.75" spans="1:20">
      <c r="A547" s="3">
        <f t="shared" si="107"/>
        <v>545</v>
      </c>
      <c r="B547" s="31" t="s">
        <v>849</v>
      </c>
      <c r="C547" s="19"/>
      <c r="D547" s="3">
        <f>VLOOKUP(B547,[10]月度汇总!$A:$AM,22,0)</f>
        <v>0</v>
      </c>
      <c r="E547" s="3">
        <f t="shared" si="98"/>
        <v>0</v>
      </c>
      <c r="F547" s="19"/>
      <c r="G547" s="3">
        <f>VLOOKUP($B547,[10]月度汇总!$A:$AM,23,0)</f>
        <v>0</v>
      </c>
      <c r="H547" s="3">
        <f t="shared" si="99"/>
        <v>0</v>
      </c>
      <c r="I547" s="19"/>
      <c r="J547" s="3">
        <f>VLOOKUP($B547,[10]月度汇总!$A:$AM,24,0)</f>
        <v>0</v>
      </c>
      <c r="K547" s="3">
        <f t="shared" si="100"/>
        <v>0</v>
      </c>
      <c r="L547" s="19"/>
      <c r="M547" s="3">
        <f>VLOOKUP($B547,[10]月度汇总!$A:$AM,25,0)</f>
        <v>0</v>
      </c>
      <c r="N547" s="3">
        <f t="shared" si="101"/>
        <v>0</v>
      </c>
      <c r="O547" s="19"/>
      <c r="P547" s="3">
        <f>VLOOKUP($B547,[10]月度汇总!$A:$AM,35,0)</f>
        <v>0</v>
      </c>
      <c r="Q547" s="3">
        <f t="shared" si="102"/>
        <v>0</v>
      </c>
      <c r="R547" s="19"/>
      <c r="S547" s="3">
        <f>VLOOKUP($B547,[10]月度汇总!$A:$AM,38,0)</f>
        <v>0</v>
      </c>
      <c r="T547" s="3">
        <f t="shared" si="103"/>
        <v>0</v>
      </c>
    </row>
    <row r="548" ht="15.75" spans="1:20">
      <c r="A548" s="3">
        <f t="shared" si="107"/>
        <v>546</v>
      </c>
      <c r="B548" s="31" t="s">
        <v>850</v>
      </c>
      <c r="C548" s="19"/>
      <c r="D548" s="3" t="str">
        <f>VLOOKUP(B548,[10]月度汇总!$A:$AM,22,0)</f>
        <v>28.17</v>
      </c>
      <c r="E548" s="3">
        <f t="shared" si="98"/>
        <v>-28.17</v>
      </c>
      <c r="F548" s="19"/>
      <c r="G548" s="3">
        <f>VLOOKUP($B548,[10]月度汇总!$A:$AM,23,0)</f>
        <v>0</v>
      </c>
      <c r="H548" s="3">
        <f t="shared" si="99"/>
        <v>0</v>
      </c>
      <c r="I548" s="19"/>
      <c r="J548" s="3">
        <f>VLOOKUP($B548,[10]月度汇总!$A:$AM,24,0)</f>
        <v>0</v>
      </c>
      <c r="K548" s="3">
        <f t="shared" si="100"/>
        <v>0</v>
      </c>
      <c r="L548" s="19"/>
      <c r="M548" s="3">
        <f>VLOOKUP($B548,[10]月度汇总!$A:$AM,25,0)</f>
        <v>0</v>
      </c>
      <c r="N548" s="3">
        <f t="shared" si="101"/>
        <v>0</v>
      </c>
      <c r="O548" s="19"/>
      <c r="P548" s="3">
        <f>VLOOKUP($B548,[10]月度汇总!$A:$AM,35,0)</f>
        <v>0</v>
      </c>
      <c r="Q548" s="3">
        <f t="shared" si="102"/>
        <v>0</v>
      </c>
      <c r="R548" s="19"/>
      <c r="S548" s="3">
        <f>VLOOKUP($B548,[10]月度汇总!$A:$AM,38,0)</f>
        <v>0</v>
      </c>
      <c r="T548" s="3">
        <f t="shared" si="103"/>
        <v>0</v>
      </c>
    </row>
    <row r="549" ht="15.75" spans="1:20">
      <c r="A549" s="3">
        <f t="shared" si="107"/>
        <v>547</v>
      </c>
      <c r="B549" s="31" t="s">
        <v>851</v>
      </c>
      <c r="C549" s="19"/>
      <c r="D549" s="3">
        <f>VLOOKUP(B549,[10]月度汇总!$A:$AM,22,0)</f>
        <v>0</v>
      </c>
      <c r="E549" s="3">
        <f t="shared" si="98"/>
        <v>0</v>
      </c>
      <c r="F549" s="19"/>
      <c r="G549" s="3">
        <f>VLOOKUP($B549,[10]月度汇总!$A:$AM,23,0)</f>
        <v>0</v>
      </c>
      <c r="H549" s="3">
        <f t="shared" si="99"/>
        <v>0</v>
      </c>
      <c r="I549" s="19"/>
      <c r="J549" s="3">
        <f>VLOOKUP($B549,[10]月度汇总!$A:$AM,24,0)</f>
        <v>0</v>
      </c>
      <c r="K549" s="3">
        <f t="shared" si="100"/>
        <v>0</v>
      </c>
      <c r="L549" s="19"/>
      <c r="M549" s="3">
        <f>VLOOKUP($B549,[10]月度汇总!$A:$AM,25,0)</f>
        <v>0</v>
      </c>
      <c r="N549" s="3">
        <f t="shared" si="101"/>
        <v>0</v>
      </c>
      <c r="O549" s="19">
        <v>15.5</v>
      </c>
      <c r="P549" s="3">
        <f>VLOOKUP($B549,[10]月度汇总!$A:$AM,35,0)</f>
        <v>0</v>
      </c>
      <c r="Q549" s="3">
        <f t="shared" si="102"/>
        <v>15.5</v>
      </c>
      <c r="R549" s="19"/>
      <c r="S549" s="3">
        <f>VLOOKUP($B549,[10]月度汇总!$A:$AM,38,0)</f>
        <v>0</v>
      </c>
      <c r="T549" s="3">
        <f t="shared" si="103"/>
        <v>0</v>
      </c>
    </row>
    <row r="550" ht="15.75" spans="1:20">
      <c r="A550" s="3">
        <f t="shared" si="107"/>
        <v>548</v>
      </c>
      <c r="B550" s="31" t="s">
        <v>852</v>
      </c>
      <c r="C550" s="19"/>
      <c r="D550" s="3" t="str">
        <f>VLOOKUP(B550,[10]月度汇总!$A:$AM,22,0)</f>
        <v>16</v>
      </c>
      <c r="E550" s="3">
        <f t="shared" si="98"/>
        <v>-16</v>
      </c>
      <c r="F550" s="19"/>
      <c r="G550" s="3">
        <f>VLOOKUP($B550,[10]月度汇总!$A:$AM,23,0)</f>
        <v>0</v>
      </c>
      <c r="H550" s="3">
        <f t="shared" si="99"/>
        <v>0</v>
      </c>
      <c r="I550" s="19"/>
      <c r="J550" s="3">
        <f>VLOOKUP($B550,[10]月度汇总!$A:$AM,24,0)</f>
        <v>0</v>
      </c>
      <c r="K550" s="3">
        <f t="shared" si="100"/>
        <v>0</v>
      </c>
      <c r="L550" s="19"/>
      <c r="M550" s="3">
        <f>VLOOKUP($B550,[10]月度汇总!$A:$AM,25,0)</f>
        <v>0</v>
      </c>
      <c r="N550" s="3">
        <f t="shared" si="101"/>
        <v>0</v>
      </c>
      <c r="O550" s="19"/>
      <c r="P550" s="3">
        <f>VLOOKUP($B550,[10]月度汇总!$A:$AM,35,0)</f>
        <v>0</v>
      </c>
      <c r="Q550" s="3">
        <f t="shared" si="102"/>
        <v>0</v>
      </c>
      <c r="R550" s="19"/>
      <c r="S550" s="3">
        <f>VLOOKUP($B550,[10]月度汇总!$A:$AM,38,0)</f>
        <v>0</v>
      </c>
      <c r="T550" s="3">
        <f t="shared" si="103"/>
        <v>0</v>
      </c>
    </row>
    <row r="551" ht="15.75" spans="1:20">
      <c r="A551" s="3">
        <f t="shared" si="107"/>
        <v>549</v>
      </c>
      <c r="B551" s="31" t="s">
        <v>853</v>
      </c>
      <c r="C551" s="19"/>
      <c r="D551" s="3" t="str">
        <f>VLOOKUP(B551,[10]月度汇总!$A:$AM,22,0)</f>
        <v>5.5</v>
      </c>
      <c r="E551" s="3">
        <f t="shared" si="98"/>
        <v>-5.5</v>
      </c>
      <c r="F551" s="19"/>
      <c r="G551" s="3">
        <f>VLOOKUP($B551,[10]月度汇总!$A:$AM,23,0)</f>
        <v>0</v>
      </c>
      <c r="H551" s="3">
        <f t="shared" si="99"/>
        <v>0</v>
      </c>
      <c r="I551" s="19"/>
      <c r="J551" s="3">
        <f>VLOOKUP($B551,[10]月度汇总!$A:$AM,24,0)</f>
        <v>0</v>
      </c>
      <c r="K551" s="3">
        <f t="shared" si="100"/>
        <v>0</v>
      </c>
      <c r="L551" s="19"/>
      <c r="M551" s="3">
        <f>VLOOKUP($B551,[10]月度汇总!$A:$AM,25,0)</f>
        <v>0</v>
      </c>
      <c r="N551" s="3">
        <f t="shared" si="101"/>
        <v>0</v>
      </c>
      <c r="O551" s="19"/>
      <c r="P551" s="3">
        <f>VLOOKUP($B551,[10]月度汇总!$A:$AM,35,0)</f>
        <v>0</v>
      </c>
      <c r="Q551" s="3">
        <f t="shared" si="102"/>
        <v>0</v>
      </c>
      <c r="R551" s="19"/>
      <c r="S551" s="3">
        <f>VLOOKUP($B551,[10]月度汇总!$A:$AM,38,0)</f>
        <v>0</v>
      </c>
      <c r="T551" s="3">
        <f t="shared" si="103"/>
        <v>0</v>
      </c>
    </row>
    <row r="552" ht="15.75" spans="1:20">
      <c r="A552" s="3">
        <f t="shared" si="107"/>
        <v>550</v>
      </c>
      <c r="B552" s="31" t="s">
        <v>854</v>
      </c>
      <c r="C552" s="19"/>
      <c r="D552" s="3">
        <f>VLOOKUP(B552,[10]月度汇总!$A:$AM,22,0)</f>
        <v>0</v>
      </c>
      <c r="E552" s="3">
        <f t="shared" si="98"/>
        <v>0</v>
      </c>
      <c r="F552" s="19">
        <v>3</v>
      </c>
      <c r="G552" s="3">
        <f>VLOOKUP($B552,[10]月度汇总!$A:$AM,23,0)</f>
        <v>0</v>
      </c>
      <c r="H552" s="3">
        <f t="shared" si="99"/>
        <v>3</v>
      </c>
      <c r="I552" s="19"/>
      <c r="J552" s="3" t="str">
        <f>VLOOKUP($B552,[10]月度汇总!$A:$AM,24,0)</f>
        <v>3</v>
      </c>
      <c r="K552" s="3">
        <f t="shared" si="100"/>
        <v>-3</v>
      </c>
      <c r="L552" s="19"/>
      <c r="M552" s="3">
        <f>VLOOKUP($B552,[10]月度汇总!$A:$AM,25,0)</f>
        <v>0</v>
      </c>
      <c r="N552" s="3">
        <f t="shared" si="101"/>
        <v>0</v>
      </c>
      <c r="O552" s="19"/>
      <c r="P552" s="3">
        <f>VLOOKUP($B552,[10]月度汇总!$A:$AM,35,0)</f>
        <v>0</v>
      </c>
      <c r="Q552" s="3">
        <f t="shared" si="102"/>
        <v>0</v>
      </c>
      <c r="R552" s="19"/>
      <c r="S552" s="3">
        <f>VLOOKUP($B552,[10]月度汇总!$A:$AM,38,0)</f>
        <v>0</v>
      </c>
      <c r="T552" s="3">
        <f t="shared" si="103"/>
        <v>0</v>
      </c>
    </row>
    <row r="553" ht="15.75" spans="1:20">
      <c r="A553" s="3">
        <f t="shared" si="107"/>
        <v>551</v>
      </c>
      <c r="B553" s="31" t="s">
        <v>855</v>
      </c>
      <c r="C553" s="19"/>
      <c r="D553" s="3" t="str">
        <f>VLOOKUP(B553,[10]月度汇总!$A:$AM,22,0)</f>
        <v>19.32</v>
      </c>
      <c r="E553" s="3">
        <f t="shared" si="98"/>
        <v>-19.32</v>
      </c>
      <c r="F553" s="19"/>
      <c r="G553" s="3">
        <f>VLOOKUP($B553,[10]月度汇总!$A:$AM,23,0)</f>
        <v>0</v>
      </c>
      <c r="H553" s="3">
        <f t="shared" si="99"/>
        <v>0</v>
      </c>
      <c r="I553" s="19"/>
      <c r="J553" s="3">
        <f>VLOOKUP($B553,[10]月度汇总!$A:$AM,24,0)</f>
        <v>0</v>
      </c>
      <c r="K553" s="3">
        <f t="shared" si="100"/>
        <v>0</v>
      </c>
      <c r="L553" s="19"/>
      <c r="M553" s="3">
        <f>VLOOKUP($B553,[10]月度汇总!$A:$AM,25,0)</f>
        <v>0</v>
      </c>
      <c r="N553" s="3">
        <f t="shared" si="101"/>
        <v>0</v>
      </c>
      <c r="O553" s="19"/>
      <c r="P553" s="3">
        <f>VLOOKUP($B553,[10]月度汇总!$A:$AM,35,0)</f>
        <v>0</v>
      </c>
      <c r="Q553" s="3">
        <f t="shared" si="102"/>
        <v>0</v>
      </c>
      <c r="R553" s="19"/>
      <c r="S553" s="3">
        <f>VLOOKUP($B553,[10]月度汇总!$A:$AM,38,0)</f>
        <v>0</v>
      </c>
      <c r="T553" s="3">
        <f t="shared" si="103"/>
        <v>0</v>
      </c>
    </row>
    <row r="554" ht="15.75" spans="1:20">
      <c r="A554" s="3">
        <f t="shared" si="107"/>
        <v>552</v>
      </c>
      <c r="B554" s="31" t="s">
        <v>857</v>
      </c>
      <c r="C554" s="19"/>
      <c r="D554" s="3" t="str">
        <f>VLOOKUP(B554,[10]月度汇总!$A:$AM,22,0)</f>
        <v>96</v>
      </c>
      <c r="E554" s="3">
        <f t="shared" si="98"/>
        <v>-96</v>
      </c>
      <c r="F554" s="19"/>
      <c r="G554" s="3">
        <f>VLOOKUP($B554,[10]月度汇总!$A:$AM,23,0)</f>
        <v>0</v>
      </c>
      <c r="H554" s="3">
        <f t="shared" si="99"/>
        <v>0</v>
      </c>
      <c r="I554" s="19"/>
      <c r="J554" s="3">
        <f>VLOOKUP($B554,[10]月度汇总!$A:$AM,24,0)</f>
        <v>0</v>
      </c>
      <c r="K554" s="3">
        <f t="shared" si="100"/>
        <v>0</v>
      </c>
      <c r="L554" s="19"/>
      <c r="M554" s="3">
        <f>VLOOKUP($B554,[10]月度汇总!$A:$AM,25,0)</f>
        <v>0</v>
      </c>
      <c r="N554" s="3">
        <f t="shared" si="101"/>
        <v>0</v>
      </c>
      <c r="O554" s="19"/>
      <c r="P554" s="3">
        <f>VLOOKUP($B554,[10]月度汇总!$A:$AM,35,0)</f>
        <v>0</v>
      </c>
      <c r="Q554" s="3">
        <f t="shared" si="102"/>
        <v>0</v>
      </c>
      <c r="R554" s="19"/>
      <c r="S554" s="3">
        <f>VLOOKUP($B554,[10]月度汇总!$A:$AM,38,0)</f>
        <v>0</v>
      </c>
      <c r="T554" s="3">
        <f t="shared" si="103"/>
        <v>0</v>
      </c>
    </row>
    <row r="555" ht="15.75" spans="1:20">
      <c r="A555" s="3">
        <f t="shared" si="107"/>
        <v>553</v>
      </c>
      <c r="B555" s="31" t="s">
        <v>858</v>
      </c>
      <c r="C555" s="19"/>
      <c r="D555" s="3">
        <f>VLOOKUP(B555,[10]月度汇总!$A:$AM,22,0)</f>
        <v>0</v>
      </c>
      <c r="E555" s="3">
        <f t="shared" si="98"/>
        <v>0</v>
      </c>
      <c r="F555" s="19"/>
      <c r="G555" s="3">
        <f>VLOOKUP($B555,[10]月度汇总!$A:$AM,23,0)</f>
        <v>0</v>
      </c>
      <c r="H555" s="3">
        <f t="shared" si="99"/>
        <v>0</v>
      </c>
      <c r="I555" s="19"/>
      <c r="J555" s="3">
        <f>VLOOKUP($B555,[10]月度汇总!$A:$AM,24,0)</f>
        <v>0</v>
      </c>
      <c r="K555" s="3">
        <f t="shared" si="100"/>
        <v>0</v>
      </c>
      <c r="L555" s="19"/>
      <c r="M555" s="3">
        <f>VLOOKUP($B555,[10]月度汇总!$A:$AM,25,0)</f>
        <v>0</v>
      </c>
      <c r="N555" s="3">
        <f t="shared" si="101"/>
        <v>0</v>
      </c>
      <c r="O555" s="19"/>
      <c r="P555" s="3">
        <f>VLOOKUP($B555,[10]月度汇总!$A:$AM,35,0)</f>
        <v>0</v>
      </c>
      <c r="Q555" s="3">
        <f t="shared" si="102"/>
        <v>0</v>
      </c>
      <c r="R555" s="19"/>
      <c r="S555" s="3">
        <f>VLOOKUP($B555,[10]月度汇总!$A:$AM,38,0)</f>
        <v>0</v>
      </c>
      <c r="T555" s="3">
        <f t="shared" si="103"/>
        <v>0</v>
      </c>
    </row>
    <row r="556" ht="15.75" spans="1:20">
      <c r="A556" s="3">
        <f t="shared" ref="A556:A566" si="108">ROW()-2</f>
        <v>554</v>
      </c>
      <c r="B556" s="31" t="s">
        <v>859</v>
      </c>
      <c r="C556" s="19"/>
      <c r="D556" s="3">
        <f>VLOOKUP(B556,[10]月度汇总!$A:$AM,22,0)</f>
        <v>0</v>
      </c>
      <c r="E556" s="3">
        <f t="shared" si="98"/>
        <v>0</v>
      </c>
      <c r="F556" s="19"/>
      <c r="G556" s="3">
        <f>VLOOKUP($B556,[10]月度汇总!$A:$AM,23,0)</f>
        <v>0</v>
      </c>
      <c r="H556" s="3">
        <f t="shared" si="99"/>
        <v>0</v>
      </c>
      <c r="I556" s="19"/>
      <c r="J556" s="3">
        <f>VLOOKUP($B556,[10]月度汇总!$A:$AM,24,0)</f>
        <v>0</v>
      </c>
      <c r="K556" s="3">
        <f t="shared" si="100"/>
        <v>0</v>
      </c>
      <c r="L556" s="19"/>
      <c r="M556" s="3">
        <f>VLOOKUP($B556,[10]月度汇总!$A:$AM,25,0)</f>
        <v>0</v>
      </c>
      <c r="N556" s="3">
        <f t="shared" si="101"/>
        <v>0</v>
      </c>
      <c r="O556" s="19"/>
      <c r="P556" s="3">
        <f>VLOOKUP($B556,[10]月度汇总!$A:$AM,35,0)</f>
        <v>0</v>
      </c>
      <c r="Q556" s="3">
        <f t="shared" si="102"/>
        <v>0</v>
      </c>
      <c r="R556" s="19"/>
      <c r="S556" s="3">
        <f>VLOOKUP($B556,[10]月度汇总!$A:$AM,38,0)</f>
        <v>0</v>
      </c>
      <c r="T556" s="3">
        <f t="shared" si="103"/>
        <v>0</v>
      </c>
    </row>
    <row r="557" ht="15.75" spans="1:20">
      <c r="A557" s="3">
        <f t="shared" si="108"/>
        <v>555</v>
      </c>
      <c r="B557" s="31" t="s">
        <v>862</v>
      </c>
      <c r="C557" s="19"/>
      <c r="D557" s="3">
        <f>VLOOKUP(B557,[10]月度汇总!$A:$AM,22,0)</f>
        <v>0</v>
      </c>
      <c r="E557" s="3">
        <f t="shared" si="98"/>
        <v>0</v>
      </c>
      <c r="F557" s="19"/>
      <c r="G557" s="3">
        <f>VLOOKUP($B557,[10]月度汇总!$A:$AM,23,0)</f>
        <v>0</v>
      </c>
      <c r="H557" s="3">
        <f t="shared" si="99"/>
        <v>0</v>
      </c>
      <c r="I557" s="19"/>
      <c r="J557" s="3">
        <f>VLOOKUP($B557,[10]月度汇总!$A:$AM,24,0)</f>
        <v>0</v>
      </c>
      <c r="K557" s="3">
        <f t="shared" si="100"/>
        <v>0</v>
      </c>
      <c r="L557" s="19"/>
      <c r="M557" s="3">
        <f>VLOOKUP($B557,[10]月度汇总!$A:$AM,25,0)</f>
        <v>0</v>
      </c>
      <c r="N557" s="3">
        <f t="shared" si="101"/>
        <v>0</v>
      </c>
      <c r="O557" s="19"/>
      <c r="P557" s="3">
        <f>VLOOKUP($B557,[10]月度汇总!$A:$AM,35,0)</f>
        <v>0</v>
      </c>
      <c r="Q557" s="3">
        <f t="shared" si="102"/>
        <v>0</v>
      </c>
      <c r="R557" s="19"/>
      <c r="S557" s="3">
        <f>VLOOKUP($B557,[10]月度汇总!$A:$AM,38,0)</f>
        <v>0</v>
      </c>
      <c r="T557" s="3">
        <f t="shared" si="103"/>
        <v>0</v>
      </c>
    </row>
    <row r="558" ht="15.75" spans="1:20">
      <c r="A558" s="3">
        <f t="shared" si="108"/>
        <v>556</v>
      </c>
      <c r="B558" s="31" t="s">
        <v>864</v>
      </c>
      <c r="C558" s="19"/>
      <c r="D558" s="3">
        <f>VLOOKUP(B558,[10]月度汇总!$A:$AM,22,0)</f>
        <v>0</v>
      </c>
      <c r="E558" s="3">
        <f t="shared" si="98"/>
        <v>0</v>
      </c>
      <c r="F558" s="19"/>
      <c r="G558" s="3">
        <f>VLOOKUP($B558,[10]月度汇总!$A:$AM,23,0)</f>
        <v>0</v>
      </c>
      <c r="H558" s="3">
        <f t="shared" si="99"/>
        <v>0</v>
      </c>
      <c r="I558" s="19"/>
      <c r="J558" s="3">
        <f>VLOOKUP($B558,[10]月度汇总!$A:$AM,24,0)</f>
        <v>0</v>
      </c>
      <c r="K558" s="3">
        <f t="shared" si="100"/>
        <v>0</v>
      </c>
      <c r="L558" s="19"/>
      <c r="M558" s="3">
        <f>VLOOKUP($B558,[10]月度汇总!$A:$AM,25,0)</f>
        <v>0</v>
      </c>
      <c r="N558" s="3">
        <f t="shared" si="101"/>
        <v>0</v>
      </c>
      <c r="O558" s="19"/>
      <c r="P558" s="3">
        <f>VLOOKUP($B558,[10]月度汇总!$A:$AM,35,0)</f>
        <v>0</v>
      </c>
      <c r="Q558" s="3">
        <f t="shared" si="102"/>
        <v>0</v>
      </c>
      <c r="R558" s="19"/>
      <c r="S558" s="3">
        <f>VLOOKUP($B558,[10]月度汇总!$A:$AM,38,0)</f>
        <v>0</v>
      </c>
      <c r="T558" s="3">
        <f t="shared" si="103"/>
        <v>0</v>
      </c>
    </row>
    <row r="559" ht="15.75" spans="1:20">
      <c r="A559" s="3">
        <f t="shared" si="108"/>
        <v>557</v>
      </c>
      <c r="B559" s="31" t="s">
        <v>998</v>
      </c>
      <c r="C559" s="19"/>
      <c r="D559" s="3" t="str">
        <f>VLOOKUP(B559,[10]月度汇总!$A:$AM,22,0)</f>
        <v>21.47</v>
      </c>
      <c r="E559" s="3">
        <f t="shared" si="98"/>
        <v>-21.47</v>
      </c>
      <c r="F559" s="19"/>
      <c r="G559" s="3">
        <f>VLOOKUP($B559,[10]月度汇总!$A:$AM,23,0)</f>
        <v>0</v>
      </c>
      <c r="H559" s="3">
        <f t="shared" si="99"/>
        <v>0</v>
      </c>
      <c r="I559" s="19"/>
      <c r="J559" s="3">
        <f>VLOOKUP($B559,[10]月度汇总!$A:$AM,24,0)</f>
        <v>0</v>
      </c>
      <c r="K559" s="3">
        <f t="shared" si="100"/>
        <v>0</v>
      </c>
      <c r="L559" s="19"/>
      <c r="M559" s="3">
        <f>VLOOKUP($B559,[10]月度汇总!$A:$AM,25,0)</f>
        <v>0</v>
      </c>
      <c r="N559" s="3">
        <f t="shared" si="101"/>
        <v>0</v>
      </c>
      <c r="O559" s="19"/>
      <c r="P559" s="3">
        <f>VLOOKUP($B559,[10]月度汇总!$A:$AM,35,0)</f>
        <v>0</v>
      </c>
      <c r="Q559" s="3">
        <f t="shared" si="102"/>
        <v>0</v>
      </c>
      <c r="R559" s="19"/>
      <c r="S559" s="3">
        <f>VLOOKUP($B559,[10]月度汇总!$A:$AM,38,0)</f>
        <v>0</v>
      </c>
      <c r="T559" s="3">
        <f t="shared" si="103"/>
        <v>0</v>
      </c>
    </row>
    <row r="560" ht="15.75" spans="1:20">
      <c r="A560" s="3">
        <f t="shared" si="108"/>
        <v>558</v>
      </c>
      <c r="B560" s="31" t="s">
        <v>865</v>
      </c>
      <c r="C560" s="19"/>
      <c r="D560" s="3">
        <f>VLOOKUP(B560,[10]月度汇总!$A:$AM,22,0)</f>
        <v>0</v>
      </c>
      <c r="E560" s="3">
        <f t="shared" si="98"/>
        <v>0</v>
      </c>
      <c r="F560" s="19">
        <v>10.5</v>
      </c>
      <c r="G560" s="3">
        <f>VLOOKUP($B560,[10]月度汇总!$A:$AM,23,0)</f>
        <v>0</v>
      </c>
      <c r="H560" s="3">
        <f t="shared" si="99"/>
        <v>10.5</v>
      </c>
      <c r="I560" s="19"/>
      <c r="J560" s="3" t="str">
        <f>VLOOKUP($B560,[10]月度汇总!$A:$AM,24,0)</f>
        <v>10.5</v>
      </c>
      <c r="K560" s="3">
        <f t="shared" si="100"/>
        <v>-10.5</v>
      </c>
      <c r="L560" s="19"/>
      <c r="M560" s="3">
        <f>VLOOKUP($B560,[10]月度汇总!$A:$AM,25,0)</f>
        <v>0</v>
      </c>
      <c r="N560" s="3">
        <f t="shared" si="101"/>
        <v>0</v>
      </c>
      <c r="O560" s="19"/>
      <c r="P560" s="3">
        <f>VLOOKUP($B560,[10]月度汇总!$A:$AM,35,0)</f>
        <v>0</v>
      </c>
      <c r="Q560" s="3">
        <f t="shared" si="102"/>
        <v>0</v>
      </c>
      <c r="R560" s="19"/>
      <c r="S560" s="3">
        <f>VLOOKUP($B560,[10]月度汇总!$A:$AM,38,0)</f>
        <v>0</v>
      </c>
      <c r="T560" s="3">
        <f t="shared" si="103"/>
        <v>0</v>
      </c>
    </row>
    <row r="561" ht="15.75" spans="1:20">
      <c r="A561" s="3">
        <f t="shared" si="108"/>
        <v>559</v>
      </c>
      <c r="B561" s="31" t="s">
        <v>999</v>
      </c>
      <c r="C561" s="19"/>
      <c r="D561" s="3" t="str">
        <f>VLOOKUP(B561,[10]月度汇总!$A:$AM,22,0)</f>
        <v>16</v>
      </c>
      <c r="E561" s="3">
        <f t="shared" si="98"/>
        <v>-16</v>
      </c>
      <c r="F561" s="19">
        <v>8</v>
      </c>
      <c r="G561" s="3">
        <f>VLOOKUP($B561,[10]月度汇总!$A:$AM,23,0)</f>
        <v>0</v>
      </c>
      <c r="H561" s="3">
        <f t="shared" si="99"/>
        <v>8</v>
      </c>
      <c r="I561" s="19"/>
      <c r="J561" s="3" t="str">
        <f>VLOOKUP($B561,[10]月度汇总!$A:$AM,24,0)</f>
        <v>8</v>
      </c>
      <c r="K561" s="3">
        <f t="shared" si="100"/>
        <v>-8</v>
      </c>
      <c r="L561" s="19"/>
      <c r="M561" s="3">
        <f>VLOOKUP($B561,[10]月度汇总!$A:$AM,25,0)</f>
        <v>0</v>
      </c>
      <c r="N561" s="3">
        <f t="shared" si="101"/>
        <v>0</v>
      </c>
      <c r="O561" s="19"/>
      <c r="P561" s="3">
        <f>VLOOKUP($B561,[10]月度汇总!$A:$AM,35,0)</f>
        <v>0</v>
      </c>
      <c r="Q561" s="3">
        <f t="shared" si="102"/>
        <v>0</v>
      </c>
      <c r="R561" s="19"/>
      <c r="S561" s="3">
        <f>VLOOKUP($B561,[10]月度汇总!$A:$AM,38,0)</f>
        <v>0</v>
      </c>
      <c r="T561" s="3">
        <f t="shared" si="103"/>
        <v>0</v>
      </c>
    </row>
    <row r="562" ht="15.75" spans="1:20">
      <c r="A562" s="3">
        <f t="shared" si="108"/>
        <v>560</v>
      </c>
      <c r="B562" s="31" t="s">
        <v>866</v>
      </c>
      <c r="C562" s="19"/>
      <c r="D562" s="3" t="str">
        <f>VLOOKUP(B562,[10]月度汇总!$A:$AM,22,0)</f>
        <v>28.55</v>
      </c>
      <c r="E562" s="3">
        <f t="shared" si="98"/>
        <v>-28.55</v>
      </c>
      <c r="F562" s="19">
        <v>5.5</v>
      </c>
      <c r="G562" s="3">
        <f>VLOOKUP($B562,[10]月度汇总!$A:$AM,23,0)</f>
        <v>0</v>
      </c>
      <c r="H562" s="3">
        <f t="shared" si="99"/>
        <v>5.5</v>
      </c>
      <c r="I562" s="19"/>
      <c r="J562" s="3" t="str">
        <f>VLOOKUP($B562,[10]月度汇总!$A:$AM,24,0)</f>
        <v>5.5</v>
      </c>
      <c r="K562" s="3">
        <f t="shared" si="100"/>
        <v>-5.5</v>
      </c>
      <c r="L562" s="19"/>
      <c r="M562" s="3">
        <f>VLOOKUP($B562,[10]月度汇总!$A:$AM,25,0)</f>
        <v>0</v>
      </c>
      <c r="N562" s="3">
        <f t="shared" si="101"/>
        <v>0</v>
      </c>
      <c r="O562" s="19"/>
      <c r="P562" s="3">
        <f>VLOOKUP($B562,[10]月度汇总!$A:$AM,35,0)</f>
        <v>0</v>
      </c>
      <c r="Q562" s="3">
        <f t="shared" si="102"/>
        <v>0</v>
      </c>
      <c r="R562" s="19"/>
      <c r="S562" s="3">
        <f>VLOOKUP($B562,[10]月度汇总!$A:$AM,38,0)</f>
        <v>0</v>
      </c>
      <c r="T562" s="3">
        <f t="shared" si="103"/>
        <v>0</v>
      </c>
    </row>
    <row r="563" ht="15.75" spans="1:20">
      <c r="A563" s="3">
        <f t="shared" si="108"/>
        <v>561</v>
      </c>
      <c r="B563" s="31" t="s">
        <v>867</v>
      </c>
      <c r="C563" s="19"/>
      <c r="D563" s="3">
        <f>VLOOKUP(B563,[10]月度汇总!$A:$AM,22,0)</f>
        <v>0</v>
      </c>
      <c r="E563" s="3">
        <f t="shared" si="98"/>
        <v>0</v>
      </c>
      <c r="F563" s="19"/>
      <c r="G563" s="3">
        <f>VLOOKUP($B563,[10]月度汇总!$A:$AM,23,0)</f>
        <v>0</v>
      </c>
      <c r="H563" s="3">
        <f t="shared" si="99"/>
        <v>0</v>
      </c>
      <c r="I563" s="19"/>
      <c r="J563" s="3">
        <f>VLOOKUP($B563,[10]月度汇总!$A:$AM,24,0)</f>
        <v>0</v>
      </c>
      <c r="K563" s="3">
        <f t="shared" si="100"/>
        <v>0</v>
      </c>
      <c r="L563" s="19"/>
      <c r="M563" s="3">
        <f>VLOOKUP($B563,[10]月度汇总!$A:$AM,25,0)</f>
        <v>0</v>
      </c>
      <c r="N563" s="3">
        <f t="shared" si="101"/>
        <v>0</v>
      </c>
      <c r="O563" s="19">
        <v>8</v>
      </c>
      <c r="P563" s="3">
        <f>VLOOKUP($B563,[10]月度汇总!$A:$AM,35,0)</f>
        <v>0</v>
      </c>
      <c r="Q563" s="3">
        <f t="shared" si="102"/>
        <v>8</v>
      </c>
      <c r="R563" s="19">
        <v>16</v>
      </c>
      <c r="S563" s="3">
        <f>VLOOKUP($B563,[10]月度汇总!$A:$AM,38,0)</f>
        <v>0</v>
      </c>
      <c r="T563" s="3">
        <f t="shared" si="103"/>
        <v>16</v>
      </c>
    </row>
    <row r="564" ht="15.75" spans="1:20">
      <c r="A564" s="3">
        <f t="shared" si="108"/>
        <v>562</v>
      </c>
      <c r="B564" s="31" t="s">
        <v>1000</v>
      </c>
      <c r="C564" s="19"/>
      <c r="D564" s="3">
        <f>VLOOKUP(B564,[10]月度汇总!$A:$AM,22,0)</f>
        <v>0</v>
      </c>
      <c r="E564" s="3">
        <f t="shared" si="98"/>
        <v>0</v>
      </c>
      <c r="F564" s="19"/>
      <c r="G564" s="3">
        <f>VLOOKUP($B564,[10]月度汇总!$A:$AM,23,0)</f>
        <v>0</v>
      </c>
      <c r="H564" s="3">
        <f t="shared" si="99"/>
        <v>0</v>
      </c>
      <c r="I564" s="19"/>
      <c r="J564" s="3">
        <f>VLOOKUP($B564,[10]月度汇总!$A:$AM,24,0)</f>
        <v>0</v>
      </c>
      <c r="K564" s="3">
        <f t="shared" si="100"/>
        <v>0</v>
      </c>
      <c r="L564" s="19"/>
      <c r="M564" s="3">
        <f>VLOOKUP($B564,[10]月度汇总!$A:$AM,25,0)</f>
        <v>0</v>
      </c>
      <c r="N564" s="3">
        <f t="shared" si="101"/>
        <v>0</v>
      </c>
      <c r="O564" s="19"/>
      <c r="P564" s="3">
        <f>VLOOKUP($B564,[10]月度汇总!$A:$AM,35,0)</f>
        <v>0</v>
      </c>
      <c r="Q564" s="3">
        <f t="shared" si="102"/>
        <v>0</v>
      </c>
      <c r="R564" s="19"/>
      <c r="S564" s="3">
        <f>VLOOKUP($B564,[10]月度汇总!$A:$AM,38,0)</f>
        <v>0</v>
      </c>
      <c r="T564" s="3">
        <f t="shared" si="103"/>
        <v>0</v>
      </c>
    </row>
    <row r="565" ht="15.75" spans="1:20">
      <c r="A565" s="3">
        <f t="shared" si="108"/>
        <v>563</v>
      </c>
      <c r="B565" s="31" t="s">
        <v>868</v>
      </c>
      <c r="C565" s="19"/>
      <c r="D565" s="3">
        <f>VLOOKUP(B565,[10]月度汇总!$A:$AM,22,0)</f>
        <v>0</v>
      </c>
      <c r="E565" s="3">
        <f t="shared" si="98"/>
        <v>0</v>
      </c>
      <c r="F565" s="19"/>
      <c r="G565" s="3">
        <f>VLOOKUP($B565,[10]月度汇总!$A:$AM,23,0)</f>
        <v>0</v>
      </c>
      <c r="H565" s="3">
        <f t="shared" si="99"/>
        <v>0</v>
      </c>
      <c r="I565" s="19"/>
      <c r="J565" s="3">
        <f>VLOOKUP($B565,[10]月度汇总!$A:$AM,24,0)</f>
        <v>0</v>
      </c>
      <c r="K565" s="3">
        <f t="shared" si="100"/>
        <v>0</v>
      </c>
      <c r="L565" s="19"/>
      <c r="M565" s="3">
        <f>VLOOKUP($B565,[10]月度汇总!$A:$AM,25,0)</f>
        <v>0</v>
      </c>
      <c r="N565" s="3">
        <f t="shared" si="101"/>
        <v>0</v>
      </c>
      <c r="O565" s="19"/>
      <c r="P565" s="3">
        <f>VLOOKUP($B565,[10]月度汇总!$A:$AM,35,0)</f>
        <v>0</v>
      </c>
      <c r="Q565" s="3">
        <f t="shared" si="102"/>
        <v>0</v>
      </c>
      <c r="R565" s="19"/>
      <c r="S565" s="3">
        <f>VLOOKUP($B565,[10]月度汇总!$A:$AM,38,0)</f>
        <v>0</v>
      </c>
      <c r="T565" s="3">
        <f t="shared" si="103"/>
        <v>0</v>
      </c>
    </row>
    <row r="566" ht="15.75" spans="1:20">
      <c r="A566" s="3">
        <f t="shared" si="108"/>
        <v>564</v>
      </c>
      <c r="B566" s="31" t="s">
        <v>869</v>
      </c>
      <c r="C566" s="19"/>
      <c r="D566" s="3">
        <f>VLOOKUP(B566,[10]月度汇总!$A:$AM,22,0)</f>
        <v>0</v>
      </c>
      <c r="E566" s="3">
        <f t="shared" si="98"/>
        <v>0</v>
      </c>
      <c r="F566" s="19">
        <v>6</v>
      </c>
      <c r="G566" s="3">
        <f>VLOOKUP($B566,[10]月度汇总!$A:$AM,23,0)</f>
        <v>0</v>
      </c>
      <c r="H566" s="3">
        <f t="shared" si="99"/>
        <v>6</v>
      </c>
      <c r="I566" s="19"/>
      <c r="J566" s="3" t="str">
        <f>VLOOKUP($B566,[10]月度汇总!$A:$AM,24,0)</f>
        <v>6</v>
      </c>
      <c r="K566" s="3">
        <f t="shared" si="100"/>
        <v>-6</v>
      </c>
      <c r="L566" s="19"/>
      <c r="M566" s="3">
        <f>VLOOKUP($B566,[10]月度汇总!$A:$AM,25,0)</f>
        <v>0</v>
      </c>
      <c r="N566" s="3">
        <f t="shared" si="101"/>
        <v>0</v>
      </c>
      <c r="O566" s="19"/>
      <c r="P566" s="3">
        <f>VLOOKUP($B566,[10]月度汇总!$A:$AM,35,0)</f>
        <v>0</v>
      </c>
      <c r="Q566" s="3">
        <f t="shared" si="102"/>
        <v>0</v>
      </c>
      <c r="R566" s="19"/>
      <c r="S566" s="3">
        <f>VLOOKUP($B566,[10]月度汇总!$A:$AM,38,0)</f>
        <v>0</v>
      </c>
      <c r="T566" s="3">
        <f t="shared" si="103"/>
        <v>0</v>
      </c>
    </row>
    <row r="567" ht="15.75" spans="1:20">
      <c r="A567" s="3">
        <f t="shared" ref="A567:A574" si="109">ROW()-2</f>
        <v>565</v>
      </c>
      <c r="B567" s="31" t="s">
        <v>1001</v>
      </c>
      <c r="C567" s="19"/>
      <c r="D567" s="3">
        <f>VLOOKUP(B567,[10]月度汇总!$A:$AM,22,0)</f>
        <v>0</v>
      </c>
      <c r="E567" s="3">
        <f t="shared" si="98"/>
        <v>0</v>
      </c>
      <c r="F567" s="19"/>
      <c r="G567" s="3">
        <f>VLOOKUP($B567,[10]月度汇总!$A:$AM,23,0)</f>
        <v>0</v>
      </c>
      <c r="H567" s="3">
        <f t="shared" si="99"/>
        <v>0</v>
      </c>
      <c r="I567" s="19"/>
      <c r="J567" s="3">
        <f>VLOOKUP($B567,[10]月度汇总!$A:$AM,24,0)</f>
        <v>0</v>
      </c>
      <c r="K567" s="3">
        <f t="shared" si="100"/>
        <v>0</v>
      </c>
      <c r="L567" s="19"/>
      <c r="M567" s="3">
        <f>VLOOKUP($B567,[10]月度汇总!$A:$AM,25,0)</f>
        <v>0</v>
      </c>
      <c r="N567" s="3">
        <f t="shared" si="101"/>
        <v>0</v>
      </c>
      <c r="O567" s="19"/>
      <c r="P567" s="3">
        <f>VLOOKUP($B567,[10]月度汇总!$A:$AM,35,0)</f>
        <v>0</v>
      </c>
      <c r="Q567" s="3">
        <f t="shared" si="102"/>
        <v>0</v>
      </c>
      <c r="R567" s="19"/>
      <c r="S567" s="3">
        <f>VLOOKUP($B567,[10]月度汇总!$A:$AM,38,0)</f>
        <v>0</v>
      </c>
      <c r="T567" s="3">
        <f t="shared" si="103"/>
        <v>0</v>
      </c>
    </row>
    <row r="568" ht="15.75" spans="1:20">
      <c r="A568" s="3">
        <f t="shared" si="109"/>
        <v>566</v>
      </c>
      <c r="B568" s="31" t="s">
        <v>1002</v>
      </c>
      <c r="C568" s="19"/>
      <c r="D568" s="3" t="str">
        <f>VLOOKUP(B568,[10]月度汇总!$A:$AM,22,0)</f>
        <v>12.37</v>
      </c>
      <c r="E568" s="3">
        <f t="shared" si="98"/>
        <v>-12.37</v>
      </c>
      <c r="F568" s="19"/>
      <c r="G568" s="3">
        <f>VLOOKUP($B568,[10]月度汇总!$A:$AM,23,0)</f>
        <v>0</v>
      </c>
      <c r="H568" s="3">
        <f t="shared" si="99"/>
        <v>0</v>
      </c>
      <c r="I568" s="19"/>
      <c r="J568" s="3">
        <f>VLOOKUP($B568,[10]月度汇总!$A:$AM,24,0)</f>
        <v>0</v>
      </c>
      <c r="K568" s="3">
        <f t="shared" si="100"/>
        <v>0</v>
      </c>
      <c r="L568" s="19"/>
      <c r="M568" s="3">
        <f>VLOOKUP($B568,[10]月度汇总!$A:$AM,25,0)</f>
        <v>0</v>
      </c>
      <c r="N568" s="3">
        <f t="shared" si="101"/>
        <v>0</v>
      </c>
      <c r="O568" s="19"/>
      <c r="P568" s="3">
        <f>VLOOKUP($B568,[10]月度汇总!$A:$AM,35,0)</f>
        <v>0</v>
      </c>
      <c r="Q568" s="3">
        <f t="shared" si="102"/>
        <v>0</v>
      </c>
      <c r="R568" s="19">
        <v>5</v>
      </c>
      <c r="S568" s="3">
        <f>VLOOKUP($B568,[10]月度汇总!$A:$AM,38,0)</f>
        <v>0</v>
      </c>
      <c r="T568" s="3">
        <f t="shared" si="103"/>
        <v>5</v>
      </c>
    </row>
    <row r="569" ht="15.75" spans="1:20">
      <c r="A569" s="3">
        <f t="shared" si="109"/>
        <v>567</v>
      </c>
      <c r="B569" s="31" t="s">
        <v>870</v>
      </c>
      <c r="C569" s="19"/>
      <c r="D569" s="3" t="str">
        <f>VLOOKUP(B569,[10]月度汇总!$A:$AM,22,0)</f>
        <v>12.37</v>
      </c>
      <c r="E569" s="3">
        <f t="shared" si="98"/>
        <v>-12.37</v>
      </c>
      <c r="F569" s="19">
        <v>8</v>
      </c>
      <c r="G569" s="3">
        <f>VLOOKUP($B569,[10]月度汇总!$A:$AM,23,0)</f>
        <v>0</v>
      </c>
      <c r="H569" s="3">
        <f t="shared" si="99"/>
        <v>8</v>
      </c>
      <c r="I569" s="19"/>
      <c r="J569" s="3" t="str">
        <f>VLOOKUP($B569,[10]月度汇总!$A:$AM,24,0)</f>
        <v>8</v>
      </c>
      <c r="K569" s="3">
        <f t="shared" si="100"/>
        <v>-8</v>
      </c>
      <c r="L569" s="19"/>
      <c r="M569" s="3">
        <f>VLOOKUP($B569,[10]月度汇总!$A:$AM,25,0)</f>
        <v>0</v>
      </c>
      <c r="N569" s="3">
        <f t="shared" si="101"/>
        <v>0</v>
      </c>
      <c r="O569" s="19"/>
      <c r="P569" s="3">
        <f>VLOOKUP($B569,[10]月度汇总!$A:$AM,35,0)</f>
        <v>0</v>
      </c>
      <c r="Q569" s="3">
        <f t="shared" si="102"/>
        <v>0</v>
      </c>
      <c r="R569" s="19"/>
      <c r="S569" s="3">
        <f>VLOOKUP($B569,[10]月度汇总!$A:$AM,38,0)</f>
        <v>0</v>
      </c>
      <c r="T569" s="3">
        <f t="shared" si="103"/>
        <v>0</v>
      </c>
    </row>
    <row r="570" ht="15.75" spans="1:20">
      <c r="A570" s="3">
        <f t="shared" si="109"/>
        <v>568</v>
      </c>
      <c r="B570" s="31" t="s">
        <v>874</v>
      </c>
      <c r="C570" s="19"/>
      <c r="D570" s="3">
        <f>VLOOKUP(B570,[10]月度汇总!$A:$AM,22,0)</f>
        <v>0</v>
      </c>
      <c r="E570" s="3">
        <f t="shared" si="98"/>
        <v>0</v>
      </c>
      <c r="F570" s="19"/>
      <c r="G570" s="3">
        <f>VLOOKUP($B570,[10]月度汇总!$A:$AM,23,0)</f>
        <v>0</v>
      </c>
      <c r="H570" s="3">
        <f t="shared" si="99"/>
        <v>0</v>
      </c>
      <c r="I570" s="19"/>
      <c r="J570" s="3">
        <f>VLOOKUP($B570,[10]月度汇总!$A:$AM,24,0)</f>
        <v>0</v>
      </c>
      <c r="K570" s="3">
        <f t="shared" si="100"/>
        <v>0</v>
      </c>
      <c r="L570" s="19"/>
      <c r="M570" s="3">
        <f>VLOOKUP($B570,[10]月度汇总!$A:$AM,25,0)</f>
        <v>0</v>
      </c>
      <c r="N570" s="3">
        <f t="shared" si="101"/>
        <v>0</v>
      </c>
      <c r="O570" s="19"/>
      <c r="P570" s="3">
        <f>VLOOKUP($B570,[10]月度汇总!$A:$AM,35,0)</f>
        <v>0</v>
      </c>
      <c r="Q570" s="3">
        <f t="shared" si="102"/>
        <v>0</v>
      </c>
      <c r="R570" s="19"/>
      <c r="S570" s="3">
        <f>VLOOKUP($B570,[10]月度汇总!$A:$AM,38,0)</f>
        <v>0</v>
      </c>
      <c r="T570" s="3">
        <f t="shared" si="103"/>
        <v>0</v>
      </c>
    </row>
    <row r="571" ht="15.75" spans="1:20">
      <c r="A571" s="3">
        <f t="shared" si="109"/>
        <v>569</v>
      </c>
      <c r="B571" s="31" t="s">
        <v>875</v>
      </c>
      <c r="C571" s="19"/>
      <c r="D571" s="3">
        <f>VLOOKUP(B571,[10]月度汇总!$A:$AM,22,0)</f>
        <v>0</v>
      </c>
      <c r="E571" s="3">
        <f t="shared" si="98"/>
        <v>0</v>
      </c>
      <c r="F571" s="19"/>
      <c r="G571" s="3">
        <f>VLOOKUP($B571,[10]月度汇总!$A:$AM,23,0)</f>
        <v>0</v>
      </c>
      <c r="H571" s="3">
        <f t="shared" si="99"/>
        <v>0</v>
      </c>
      <c r="I571" s="19"/>
      <c r="J571" s="3">
        <f>VLOOKUP($B571,[10]月度汇总!$A:$AM,24,0)</f>
        <v>0</v>
      </c>
      <c r="K571" s="3">
        <f t="shared" si="100"/>
        <v>0</v>
      </c>
      <c r="L571" s="19"/>
      <c r="M571" s="3">
        <f>VLOOKUP($B571,[10]月度汇总!$A:$AM,25,0)</f>
        <v>0</v>
      </c>
      <c r="N571" s="3">
        <f t="shared" si="101"/>
        <v>0</v>
      </c>
      <c r="O571" s="19">
        <v>18.5</v>
      </c>
      <c r="P571" s="3">
        <f>VLOOKUP($B571,[10]月度汇总!$A:$AM,35,0)</f>
        <v>0</v>
      </c>
      <c r="Q571" s="3">
        <f t="shared" si="102"/>
        <v>18.5</v>
      </c>
      <c r="R571" s="19"/>
      <c r="S571" s="3">
        <f>VLOOKUP($B571,[10]月度汇总!$A:$AM,38,0)</f>
        <v>0</v>
      </c>
      <c r="T571" s="3">
        <f t="shared" si="103"/>
        <v>0</v>
      </c>
    </row>
    <row r="572" ht="15.75" spans="1:20">
      <c r="A572" s="3">
        <f t="shared" si="109"/>
        <v>570</v>
      </c>
      <c r="B572" s="31" t="s">
        <v>876</v>
      </c>
      <c r="C572" s="19"/>
      <c r="D572" s="3">
        <f>VLOOKUP(B572,[10]月度汇总!$A:$AM,22,0)</f>
        <v>0</v>
      </c>
      <c r="E572" s="3">
        <f t="shared" si="98"/>
        <v>0</v>
      </c>
      <c r="F572" s="19"/>
      <c r="G572" s="3">
        <f>VLOOKUP($B572,[10]月度汇总!$A:$AM,23,0)</f>
        <v>0</v>
      </c>
      <c r="H572" s="3">
        <f t="shared" si="99"/>
        <v>0</v>
      </c>
      <c r="I572" s="19"/>
      <c r="J572" s="3">
        <f>VLOOKUP($B572,[10]月度汇总!$A:$AM,24,0)</f>
        <v>0</v>
      </c>
      <c r="K572" s="3">
        <f t="shared" si="100"/>
        <v>0</v>
      </c>
      <c r="L572" s="19"/>
      <c r="M572" s="3">
        <f>VLOOKUP($B572,[10]月度汇总!$A:$AM,25,0)</f>
        <v>0</v>
      </c>
      <c r="N572" s="3">
        <f t="shared" si="101"/>
        <v>0</v>
      </c>
      <c r="O572" s="19"/>
      <c r="P572" s="3">
        <f>VLOOKUP($B572,[10]月度汇总!$A:$AM,35,0)</f>
        <v>0</v>
      </c>
      <c r="Q572" s="3">
        <f t="shared" si="102"/>
        <v>0</v>
      </c>
      <c r="R572" s="19"/>
      <c r="S572" s="3">
        <f>VLOOKUP($B572,[10]月度汇总!$A:$AM,38,0)</f>
        <v>0</v>
      </c>
      <c r="T572" s="3">
        <f t="shared" si="103"/>
        <v>0</v>
      </c>
    </row>
    <row r="573" ht="15.75" spans="1:20">
      <c r="A573" s="3">
        <f t="shared" si="109"/>
        <v>571</v>
      </c>
      <c r="B573" s="31" t="s">
        <v>877</v>
      </c>
      <c r="C573" s="19"/>
      <c r="D573" s="3">
        <f>VLOOKUP(B573,[10]月度汇总!$A:$AM,22,0)</f>
        <v>0</v>
      </c>
      <c r="E573" s="3">
        <f t="shared" si="98"/>
        <v>0</v>
      </c>
      <c r="F573" s="19"/>
      <c r="G573" s="3">
        <f>VLOOKUP($B573,[10]月度汇总!$A:$AM,23,0)</f>
        <v>0</v>
      </c>
      <c r="H573" s="3">
        <f t="shared" si="99"/>
        <v>0</v>
      </c>
      <c r="I573" s="19"/>
      <c r="J573" s="3">
        <f>VLOOKUP($B573,[10]月度汇总!$A:$AM,24,0)</f>
        <v>0</v>
      </c>
      <c r="K573" s="3">
        <f t="shared" si="100"/>
        <v>0</v>
      </c>
      <c r="L573" s="19"/>
      <c r="M573" s="3">
        <f>VLOOKUP($B573,[10]月度汇总!$A:$AM,25,0)</f>
        <v>0</v>
      </c>
      <c r="N573" s="3">
        <f t="shared" si="101"/>
        <v>0</v>
      </c>
      <c r="O573" s="19"/>
      <c r="P573" s="3">
        <f>VLOOKUP($B573,[10]月度汇总!$A:$AM,35,0)</f>
        <v>0</v>
      </c>
      <c r="Q573" s="3">
        <f t="shared" si="102"/>
        <v>0</v>
      </c>
      <c r="R573" s="19"/>
      <c r="S573" s="3">
        <f>VLOOKUP($B573,[10]月度汇总!$A:$AM,38,0)</f>
        <v>0</v>
      </c>
      <c r="T573" s="3">
        <f t="shared" si="103"/>
        <v>0</v>
      </c>
    </row>
    <row r="574" ht="15.75" spans="1:20">
      <c r="A574" s="3">
        <f t="shared" si="109"/>
        <v>572</v>
      </c>
      <c r="B574" s="31" t="s">
        <v>878</v>
      </c>
      <c r="C574" s="19"/>
      <c r="D574" s="3">
        <f>VLOOKUP(B574,[10]月度汇总!$A:$AM,22,0)</f>
        <v>0</v>
      </c>
      <c r="E574" s="3">
        <f t="shared" si="98"/>
        <v>0</v>
      </c>
      <c r="F574" s="19">
        <v>1</v>
      </c>
      <c r="G574" s="3">
        <f>VLOOKUP($B574,[10]月度汇总!$A:$AM,23,0)</f>
        <v>0</v>
      </c>
      <c r="H574" s="3">
        <f t="shared" si="99"/>
        <v>1</v>
      </c>
      <c r="I574" s="19"/>
      <c r="J574" s="3" t="str">
        <f>VLOOKUP($B574,[10]月度汇总!$A:$AM,24,0)</f>
        <v>1</v>
      </c>
      <c r="K574" s="3">
        <f t="shared" si="100"/>
        <v>-1</v>
      </c>
      <c r="L574" s="19"/>
      <c r="M574" s="3">
        <f>VLOOKUP($B574,[10]月度汇总!$A:$AM,25,0)</f>
        <v>0</v>
      </c>
      <c r="N574" s="3">
        <f t="shared" si="101"/>
        <v>0</v>
      </c>
      <c r="O574" s="19"/>
      <c r="P574" s="3">
        <f>VLOOKUP($B574,[10]月度汇总!$A:$AM,35,0)</f>
        <v>0</v>
      </c>
      <c r="Q574" s="3">
        <f t="shared" si="102"/>
        <v>0</v>
      </c>
      <c r="R574" s="19"/>
      <c r="S574" s="3">
        <f>VLOOKUP($B574,[10]月度汇总!$A:$AM,38,0)</f>
        <v>0</v>
      </c>
      <c r="T574" s="3">
        <f t="shared" si="103"/>
        <v>0</v>
      </c>
    </row>
    <row r="575" ht="15.75" spans="1:20">
      <c r="A575" s="3">
        <f t="shared" ref="A575:A584" si="110">ROW()-2</f>
        <v>573</v>
      </c>
      <c r="B575" s="31" t="s">
        <v>879</v>
      </c>
      <c r="C575" s="19"/>
      <c r="D575" s="3" t="str">
        <f>VLOOKUP(B575,[10]月度汇总!$A:$AM,22,0)</f>
        <v>5.5</v>
      </c>
      <c r="E575" s="3">
        <f t="shared" si="98"/>
        <v>-5.5</v>
      </c>
      <c r="F575" s="19"/>
      <c r="G575" s="3">
        <f>VLOOKUP($B575,[10]月度汇总!$A:$AM,23,0)</f>
        <v>0</v>
      </c>
      <c r="H575" s="3">
        <f t="shared" si="99"/>
        <v>0</v>
      </c>
      <c r="I575" s="19"/>
      <c r="J575" s="3">
        <f>VLOOKUP($B575,[10]月度汇总!$A:$AM,24,0)</f>
        <v>0</v>
      </c>
      <c r="K575" s="3">
        <f t="shared" si="100"/>
        <v>0</v>
      </c>
      <c r="L575" s="19"/>
      <c r="M575" s="3">
        <f>VLOOKUP($B575,[10]月度汇总!$A:$AM,25,0)</f>
        <v>0</v>
      </c>
      <c r="N575" s="3">
        <f t="shared" si="101"/>
        <v>0</v>
      </c>
      <c r="O575" s="19"/>
      <c r="P575" s="3">
        <f>VLOOKUP($B575,[10]月度汇总!$A:$AM,35,0)</f>
        <v>0</v>
      </c>
      <c r="Q575" s="3">
        <f t="shared" si="102"/>
        <v>0</v>
      </c>
      <c r="R575" s="19"/>
      <c r="S575" s="3">
        <f>VLOOKUP($B575,[10]月度汇总!$A:$AM,38,0)</f>
        <v>0</v>
      </c>
      <c r="T575" s="3">
        <f t="shared" si="103"/>
        <v>0</v>
      </c>
    </row>
    <row r="576" ht="15.75" spans="1:20">
      <c r="A576" s="3">
        <f t="shared" si="110"/>
        <v>574</v>
      </c>
      <c r="B576" s="31" t="s">
        <v>1003</v>
      </c>
      <c r="C576" s="19"/>
      <c r="D576" s="3">
        <f>VLOOKUP(B576,[10]月度汇总!$A:$AM,22,0)</f>
        <v>0</v>
      </c>
      <c r="E576" s="3">
        <f t="shared" si="98"/>
        <v>0</v>
      </c>
      <c r="F576" s="19"/>
      <c r="G576" s="3">
        <f>VLOOKUP($B576,[10]月度汇总!$A:$AM,23,0)</f>
        <v>0</v>
      </c>
      <c r="H576" s="3">
        <f t="shared" si="99"/>
        <v>0</v>
      </c>
      <c r="I576" s="19"/>
      <c r="J576" s="3">
        <f>VLOOKUP($B576,[10]月度汇总!$A:$AM,24,0)</f>
        <v>0</v>
      </c>
      <c r="K576" s="3">
        <f t="shared" si="100"/>
        <v>0</v>
      </c>
      <c r="L576" s="19"/>
      <c r="M576" s="3">
        <f>VLOOKUP($B576,[10]月度汇总!$A:$AM,25,0)</f>
        <v>0</v>
      </c>
      <c r="N576" s="3">
        <f t="shared" si="101"/>
        <v>0</v>
      </c>
      <c r="O576" s="19"/>
      <c r="P576" s="3">
        <f>VLOOKUP($B576,[10]月度汇总!$A:$AM,35,0)</f>
        <v>0</v>
      </c>
      <c r="Q576" s="3">
        <f t="shared" si="102"/>
        <v>0</v>
      </c>
      <c r="R576" s="19"/>
      <c r="S576" s="3">
        <f>VLOOKUP($B576,[10]月度汇总!$A:$AM,38,0)</f>
        <v>0</v>
      </c>
      <c r="T576" s="3">
        <f t="shared" si="103"/>
        <v>0</v>
      </c>
    </row>
    <row r="577" ht="15.75" spans="1:20">
      <c r="A577" s="3">
        <f t="shared" si="110"/>
        <v>575</v>
      </c>
      <c r="B577" s="31" t="s">
        <v>880</v>
      </c>
      <c r="C577" s="19"/>
      <c r="D577" s="3">
        <f>VLOOKUP(B577,[10]月度汇总!$A:$AM,22,0)</f>
        <v>0</v>
      </c>
      <c r="E577" s="3">
        <f t="shared" si="98"/>
        <v>0</v>
      </c>
      <c r="F577" s="19"/>
      <c r="G577" s="3">
        <f>VLOOKUP($B577,[10]月度汇总!$A:$AM,23,0)</f>
        <v>0</v>
      </c>
      <c r="H577" s="3">
        <f t="shared" si="99"/>
        <v>0</v>
      </c>
      <c r="I577" s="19"/>
      <c r="J577" s="3">
        <f>VLOOKUP($B577,[10]月度汇总!$A:$AM,24,0)</f>
        <v>0</v>
      </c>
      <c r="K577" s="3">
        <f t="shared" si="100"/>
        <v>0</v>
      </c>
      <c r="L577" s="19"/>
      <c r="M577" s="3">
        <f>VLOOKUP($B577,[10]月度汇总!$A:$AM,25,0)</f>
        <v>0</v>
      </c>
      <c r="N577" s="3">
        <f t="shared" si="101"/>
        <v>0</v>
      </c>
      <c r="O577" s="19"/>
      <c r="P577" s="3">
        <f>VLOOKUP($B577,[10]月度汇总!$A:$AM,35,0)</f>
        <v>0</v>
      </c>
      <c r="Q577" s="3">
        <f t="shared" si="102"/>
        <v>0</v>
      </c>
      <c r="R577" s="19"/>
      <c r="S577" s="3">
        <f>VLOOKUP($B577,[10]月度汇总!$A:$AM,38,0)</f>
        <v>0</v>
      </c>
      <c r="T577" s="3">
        <f t="shared" si="103"/>
        <v>0</v>
      </c>
    </row>
    <row r="578" ht="15.75" spans="1:20">
      <c r="A578" s="3">
        <f t="shared" si="110"/>
        <v>576</v>
      </c>
      <c r="B578" s="31" t="s">
        <v>1004</v>
      </c>
      <c r="C578" s="19"/>
      <c r="D578" s="3" t="str">
        <f>VLOOKUP(B578,[10]月度汇总!$A:$AM,22,0)</f>
        <v>8</v>
      </c>
      <c r="E578" s="3">
        <f t="shared" si="98"/>
        <v>-8</v>
      </c>
      <c r="F578" s="19">
        <v>5</v>
      </c>
      <c r="G578" s="3">
        <f>VLOOKUP($B578,[10]月度汇总!$A:$AM,23,0)</f>
        <v>0</v>
      </c>
      <c r="H578" s="3">
        <f t="shared" si="99"/>
        <v>5</v>
      </c>
      <c r="I578" s="19"/>
      <c r="J578" s="3" t="str">
        <f>VLOOKUP($B578,[10]月度汇总!$A:$AM,24,0)</f>
        <v>5</v>
      </c>
      <c r="K578" s="3">
        <f t="shared" si="100"/>
        <v>-5</v>
      </c>
      <c r="L578" s="19"/>
      <c r="M578" s="3">
        <f>VLOOKUP($B578,[10]月度汇总!$A:$AM,25,0)</f>
        <v>0</v>
      </c>
      <c r="N578" s="3">
        <f t="shared" si="101"/>
        <v>0</v>
      </c>
      <c r="O578" s="19"/>
      <c r="P578" s="3">
        <f>VLOOKUP($B578,[10]月度汇总!$A:$AM,35,0)</f>
        <v>0</v>
      </c>
      <c r="Q578" s="3">
        <f t="shared" si="102"/>
        <v>0</v>
      </c>
      <c r="R578" s="19"/>
      <c r="S578" s="3">
        <f>VLOOKUP($B578,[10]月度汇总!$A:$AM,38,0)</f>
        <v>0</v>
      </c>
      <c r="T578" s="3">
        <f t="shared" si="103"/>
        <v>0</v>
      </c>
    </row>
    <row r="579" ht="15.75" spans="1:20">
      <c r="A579" s="3">
        <f t="shared" si="110"/>
        <v>577</v>
      </c>
      <c r="B579" s="31" t="s">
        <v>881</v>
      </c>
      <c r="C579" s="19"/>
      <c r="D579" s="3" t="str">
        <f>VLOOKUP(B579,[10]月度汇总!$A:$AM,22,0)</f>
        <v>43.04</v>
      </c>
      <c r="E579" s="3">
        <f t="shared" si="98"/>
        <v>-43.04</v>
      </c>
      <c r="F579" s="19"/>
      <c r="G579" s="3">
        <f>VLOOKUP($B579,[10]月度汇总!$A:$AM,23,0)</f>
        <v>0</v>
      </c>
      <c r="H579" s="3">
        <f t="shared" si="99"/>
        <v>0</v>
      </c>
      <c r="I579" s="19"/>
      <c r="J579" s="3">
        <f>VLOOKUP($B579,[10]月度汇总!$A:$AM,24,0)</f>
        <v>0</v>
      </c>
      <c r="K579" s="3">
        <f t="shared" si="100"/>
        <v>0</v>
      </c>
      <c r="L579" s="19"/>
      <c r="M579" s="3">
        <f>VLOOKUP($B579,[10]月度汇总!$A:$AM,25,0)</f>
        <v>0</v>
      </c>
      <c r="N579" s="3">
        <f t="shared" si="101"/>
        <v>0</v>
      </c>
      <c r="O579" s="19"/>
      <c r="P579" s="3">
        <f>VLOOKUP($B579,[10]月度汇总!$A:$AM,35,0)</f>
        <v>0</v>
      </c>
      <c r="Q579" s="3">
        <f t="shared" si="102"/>
        <v>0</v>
      </c>
      <c r="R579" s="19"/>
      <c r="S579" s="3">
        <f>VLOOKUP($B579,[10]月度汇总!$A:$AM,38,0)</f>
        <v>0</v>
      </c>
      <c r="T579" s="3">
        <f t="shared" si="103"/>
        <v>0</v>
      </c>
    </row>
    <row r="580" ht="15.75" spans="1:20">
      <c r="A580" s="3">
        <f t="shared" si="110"/>
        <v>578</v>
      </c>
      <c r="B580" s="31" t="s">
        <v>882</v>
      </c>
      <c r="C580" s="19"/>
      <c r="D580" s="3" t="str">
        <f>VLOOKUP(B580,[10]月度汇总!$A:$AM,22,0)</f>
        <v>32</v>
      </c>
      <c r="E580" s="3">
        <f t="shared" ref="E580:E607" si="111">C580-D580</f>
        <v>-32</v>
      </c>
      <c r="F580" s="19"/>
      <c r="G580" s="3">
        <f>VLOOKUP($B580,[10]月度汇总!$A:$AM,23,0)</f>
        <v>0</v>
      </c>
      <c r="H580" s="3">
        <f t="shared" ref="H580:H607" si="112">F580-G580</f>
        <v>0</v>
      </c>
      <c r="I580" s="19"/>
      <c r="J580" s="3">
        <f>VLOOKUP($B580,[10]月度汇总!$A:$AM,24,0)</f>
        <v>0</v>
      </c>
      <c r="K580" s="3">
        <f t="shared" ref="K580:K607" si="113">I580-J580</f>
        <v>0</v>
      </c>
      <c r="L580" s="19"/>
      <c r="M580" s="3">
        <f>VLOOKUP($B580,[10]月度汇总!$A:$AM,25,0)</f>
        <v>0</v>
      </c>
      <c r="N580" s="3">
        <f t="shared" ref="N580:N607" si="114">L580-M580</f>
        <v>0</v>
      </c>
      <c r="O580" s="19"/>
      <c r="P580" s="3">
        <f>VLOOKUP($B580,[10]月度汇总!$A:$AM,35,0)</f>
        <v>0</v>
      </c>
      <c r="Q580" s="3">
        <f t="shared" ref="Q580:Q607" si="115">O580-P580</f>
        <v>0</v>
      </c>
      <c r="R580" s="19"/>
      <c r="S580" s="3">
        <f>VLOOKUP($B580,[10]月度汇总!$A:$AM,38,0)</f>
        <v>0</v>
      </c>
      <c r="T580" s="3">
        <f t="shared" ref="T580:T607" si="116">R580-S580</f>
        <v>0</v>
      </c>
    </row>
    <row r="581" ht="15.75" spans="1:20">
      <c r="A581" s="3">
        <f t="shared" si="110"/>
        <v>579</v>
      </c>
      <c r="B581" s="31" t="s">
        <v>883</v>
      </c>
      <c r="C581" s="19"/>
      <c r="D581" s="3" t="str">
        <f>VLOOKUP(B581,[10]月度汇总!$A:$AM,22,0)</f>
        <v>20.55</v>
      </c>
      <c r="E581" s="3">
        <f t="shared" si="111"/>
        <v>-20.55</v>
      </c>
      <c r="F581" s="19"/>
      <c r="G581" s="3">
        <f>VLOOKUP($B581,[10]月度汇总!$A:$AM,23,0)</f>
        <v>0</v>
      </c>
      <c r="H581" s="3">
        <f t="shared" si="112"/>
        <v>0</v>
      </c>
      <c r="I581" s="19"/>
      <c r="J581" s="3">
        <f>VLOOKUP($B581,[10]月度汇总!$A:$AM,24,0)</f>
        <v>0</v>
      </c>
      <c r="K581" s="3">
        <f t="shared" si="113"/>
        <v>0</v>
      </c>
      <c r="L581" s="19"/>
      <c r="M581" s="3">
        <f>VLOOKUP($B581,[10]月度汇总!$A:$AM,25,0)</f>
        <v>0</v>
      </c>
      <c r="N581" s="3">
        <f t="shared" si="114"/>
        <v>0</v>
      </c>
      <c r="O581" s="19"/>
      <c r="P581" s="3">
        <f>VLOOKUP($B581,[10]月度汇总!$A:$AM,35,0)</f>
        <v>0</v>
      </c>
      <c r="Q581" s="3">
        <f t="shared" si="115"/>
        <v>0</v>
      </c>
      <c r="R581" s="19"/>
      <c r="S581" s="3">
        <f>VLOOKUP($B581,[10]月度汇总!$A:$AM,38,0)</f>
        <v>0</v>
      </c>
      <c r="T581" s="3">
        <f t="shared" si="116"/>
        <v>0</v>
      </c>
    </row>
    <row r="582" ht="15.75" spans="1:20">
      <c r="A582" s="3">
        <f t="shared" si="110"/>
        <v>580</v>
      </c>
      <c r="B582" s="31" t="s">
        <v>1005</v>
      </c>
      <c r="C582" s="19"/>
      <c r="D582" s="3">
        <f>VLOOKUP(B582,[10]月度汇总!$A:$AM,22,0)</f>
        <v>0</v>
      </c>
      <c r="E582" s="3">
        <f t="shared" si="111"/>
        <v>0</v>
      </c>
      <c r="F582" s="19"/>
      <c r="G582" s="3">
        <f>VLOOKUP($B582,[10]月度汇总!$A:$AM,23,0)</f>
        <v>0</v>
      </c>
      <c r="H582" s="3">
        <f t="shared" si="112"/>
        <v>0</v>
      </c>
      <c r="I582" s="19"/>
      <c r="J582" s="3">
        <f>VLOOKUP($B582,[10]月度汇总!$A:$AM,24,0)</f>
        <v>0</v>
      </c>
      <c r="K582" s="3">
        <f t="shared" si="113"/>
        <v>0</v>
      </c>
      <c r="L582" s="19"/>
      <c r="M582" s="3">
        <f>VLOOKUP($B582,[10]月度汇总!$A:$AM,25,0)</f>
        <v>0</v>
      </c>
      <c r="N582" s="3">
        <f t="shared" si="114"/>
        <v>0</v>
      </c>
      <c r="O582" s="19"/>
      <c r="P582" s="3">
        <f>VLOOKUP($B582,[10]月度汇总!$A:$AM,35,0)</f>
        <v>0</v>
      </c>
      <c r="Q582" s="3">
        <f t="shared" si="115"/>
        <v>0</v>
      </c>
      <c r="R582" s="19"/>
      <c r="S582" s="3">
        <f>VLOOKUP($B582,[10]月度汇总!$A:$AM,38,0)</f>
        <v>0</v>
      </c>
      <c r="T582" s="3">
        <f t="shared" si="116"/>
        <v>0</v>
      </c>
    </row>
    <row r="583" ht="15.75" spans="1:20">
      <c r="A583" s="3">
        <f t="shared" si="110"/>
        <v>581</v>
      </c>
      <c r="B583" s="31" t="s">
        <v>1006</v>
      </c>
      <c r="C583" s="19"/>
      <c r="D583" s="3">
        <f>VLOOKUP(B583,[10]月度汇总!$A:$AM,22,0)</f>
        <v>0</v>
      </c>
      <c r="E583" s="3">
        <f t="shared" si="111"/>
        <v>0</v>
      </c>
      <c r="F583" s="19"/>
      <c r="G583" s="3">
        <f>VLOOKUP($B583,[10]月度汇总!$A:$AM,23,0)</f>
        <v>0</v>
      </c>
      <c r="H583" s="3">
        <f t="shared" si="112"/>
        <v>0</v>
      </c>
      <c r="I583" s="19"/>
      <c r="J583" s="3">
        <f>VLOOKUP($B583,[10]月度汇总!$A:$AM,24,0)</f>
        <v>0</v>
      </c>
      <c r="K583" s="3">
        <f t="shared" si="113"/>
        <v>0</v>
      </c>
      <c r="L583" s="19"/>
      <c r="M583" s="3">
        <f>VLOOKUP($B583,[10]月度汇总!$A:$AM,25,0)</f>
        <v>0</v>
      </c>
      <c r="N583" s="3">
        <f t="shared" si="114"/>
        <v>0</v>
      </c>
      <c r="O583" s="19"/>
      <c r="P583" s="3">
        <f>VLOOKUP($B583,[10]月度汇总!$A:$AM,35,0)</f>
        <v>0</v>
      </c>
      <c r="Q583" s="3">
        <f t="shared" si="115"/>
        <v>0</v>
      </c>
      <c r="R583" s="19"/>
      <c r="S583" s="3">
        <f>VLOOKUP($B583,[10]月度汇总!$A:$AM,38,0)</f>
        <v>0</v>
      </c>
      <c r="T583" s="3">
        <f t="shared" si="116"/>
        <v>0</v>
      </c>
    </row>
    <row r="584" ht="15.75" spans="1:20">
      <c r="A584" s="3">
        <f t="shared" si="110"/>
        <v>582</v>
      </c>
      <c r="B584" s="31" t="s">
        <v>884</v>
      </c>
      <c r="C584" s="19"/>
      <c r="D584" s="3">
        <f>VLOOKUP(B584,[10]月度汇总!$A:$AM,22,0)</f>
        <v>0</v>
      </c>
      <c r="E584" s="3">
        <f t="shared" si="111"/>
        <v>0</v>
      </c>
      <c r="F584" s="19"/>
      <c r="G584" s="3">
        <f>VLOOKUP($B584,[10]月度汇总!$A:$AM,23,0)</f>
        <v>0</v>
      </c>
      <c r="H584" s="3">
        <f t="shared" si="112"/>
        <v>0</v>
      </c>
      <c r="I584" s="19"/>
      <c r="J584" s="3">
        <f>VLOOKUP($B584,[10]月度汇总!$A:$AM,24,0)</f>
        <v>0</v>
      </c>
      <c r="K584" s="3">
        <f t="shared" si="113"/>
        <v>0</v>
      </c>
      <c r="L584" s="19"/>
      <c r="M584" s="3">
        <f>VLOOKUP($B584,[10]月度汇总!$A:$AM,25,0)</f>
        <v>0</v>
      </c>
      <c r="N584" s="3">
        <f t="shared" si="114"/>
        <v>0</v>
      </c>
      <c r="O584" s="19"/>
      <c r="P584" s="3">
        <f>VLOOKUP($B584,[10]月度汇总!$A:$AM,35,0)</f>
        <v>0</v>
      </c>
      <c r="Q584" s="3">
        <f t="shared" si="115"/>
        <v>0</v>
      </c>
      <c r="R584" s="19"/>
      <c r="S584" s="3">
        <f>VLOOKUP($B584,[10]月度汇总!$A:$AM,38,0)</f>
        <v>0</v>
      </c>
      <c r="T584" s="3">
        <f t="shared" si="116"/>
        <v>0</v>
      </c>
    </row>
    <row r="585" ht="15.75" spans="1:20">
      <c r="A585" s="3">
        <f t="shared" ref="A585:A594" si="117">ROW()-2</f>
        <v>583</v>
      </c>
      <c r="B585" s="31" t="s">
        <v>886</v>
      </c>
      <c r="C585" s="19"/>
      <c r="D585" s="3" t="str">
        <f>VLOOKUP(B585,[10]月度汇总!$A:$AM,22,0)</f>
        <v>21.5</v>
      </c>
      <c r="E585" s="3">
        <f t="shared" si="111"/>
        <v>-21.5</v>
      </c>
      <c r="F585" s="19"/>
      <c r="G585" s="3">
        <f>VLOOKUP($B585,[10]月度汇总!$A:$AM,23,0)</f>
        <v>0</v>
      </c>
      <c r="H585" s="3">
        <f t="shared" si="112"/>
        <v>0</v>
      </c>
      <c r="I585" s="19"/>
      <c r="J585" s="3">
        <f>VLOOKUP($B585,[10]月度汇总!$A:$AM,24,0)</f>
        <v>0</v>
      </c>
      <c r="K585" s="3">
        <f t="shared" si="113"/>
        <v>0</v>
      </c>
      <c r="L585" s="19">
        <v>8</v>
      </c>
      <c r="M585" s="3">
        <f>VLOOKUP($B585,[10]月度汇总!$A:$AM,25,0)</f>
        <v>0</v>
      </c>
      <c r="N585" s="3">
        <f t="shared" si="114"/>
        <v>8</v>
      </c>
      <c r="O585" s="19"/>
      <c r="P585" s="3">
        <f>VLOOKUP($B585,[10]月度汇总!$A:$AM,35,0)</f>
        <v>0</v>
      </c>
      <c r="Q585" s="3">
        <f t="shared" si="115"/>
        <v>0</v>
      </c>
      <c r="R585" s="19">
        <v>8</v>
      </c>
      <c r="S585" s="3">
        <f>VLOOKUP($B585,[10]月度汇总!$A:$AM,38,0)</f>
        <v>0</v>
      </c>
      <c r="T585" s="3">
        <f t="shared" si="116"/>
        <v>8</v>
      </c>
    </row>
    <row r="586" ht="15.75" spans="1:20">
      <c r="A586" s="3">
        <f t="shared" si="117"/>
        <v>584</v>
      </c>
      <c r="B586" s="31" t="s">
        <v>887</v>
      </c>
      <c r="C586" s="19"/>
      <c r="D586" s="3" t="str">
        <f>VLOOKUP(B586,[10]月度汇总!$A:$AM,22,0)</f>
        <v>8</v>
      </c>
      <c r="E586" s="3">
        <f t="shared" si="111"/>
        <v>-8</v>
      </c>
      <c r="F586" s="19"/>
      <c r="G586" s="3">
        <f>VLOOKUP($B586,[10]月度汇总!$A:$AM,23,0)</f>
        <v>0</v>
      </c>
      <c r="H586" s="3">
        <f t="shared" si="112"/>
        <v>0</v>
      </c>
      <c r="I586" s="19"/>
      <c r="J586" s="3">
        <f>VLOOKUP($B586,[10]月度汇总!$A:$AM,24,0)</f>
        <v>0</v>
      </c>
      <c r="K586" s="3">
        <f t="shared" si="113"/>
        <v>0</v>
      </c>
      <c r="L586" s="19"/>
      <c r="M586" s="3">
        <f>VLOOKUP($B586,[10]月度汇总!$A:$AM,25,0)</f>
        <v>0</v>
      </c>
      <c r="N586" s="3">
        <f t="shared" si="114"/>
        <v>0</v>
      </c>
      <c r="O586" s="19"/>
      <c r="P586" s="3">
        <f>VLOOKUP($B586,[10]月度汇总!$A:$AM,35,0)</f>
        <v>0</v>
      </c>
      <c r="Q586" s="3">
        <f t="shared" si="115"/>
        <v>0</v>
      </c>
      <c r="R586" s="19"/>
      <c r="S586" s="3">
        <f>VLOOKUP($B586,[10]月度汇总!$A:$AM,38,0)</f>
        <v>0</v>
      </c>
      <c r="T586" s="3">
        <f t="shared" si="116"/>
        <v>0</v>
      </c>
    </row>
    <row r="587" ht="15.75" spans="1:20">
      <c r="A587" s="3">
        <f t="shared" si="117"/>
        <v>585</v>
      </c>
      <c r="B587" s="31" t="s">
        <v>889</v>
      </c>
      <c r="C587" s="19"/>
      <c r="D587" s="3" t="str">
        <f>VLOOKUP(B587,[10]月度汇总!$A:$AM,22,0)</f>
        <v>8</v>
      </c>
      <c r="E587" s="3">
        <f t="shared" si="111"/>
        <v>-8</v>
      </c>
      <c r="F587" s="19"/>
      <c r="G587" s="3">
        <f>VLOOKUP($B587,[10]月度汇总!$A:$AM,23,0)</f>
        <v>0</v>
      </c>
      <c r="H587" s="3">
        <f t="shared" si="112"/>
        <v>0</v>
      </c>
      <c r="I587" s="19"/>
      <c r="J587" s="3">
        <f>VLOOKUP($B587,[10]月度汇总!$A:$AM,24,0)</f>
        <v>0</v>
      </c>
      <c r="K587" s="3">
        <f t="shared" si="113"/>
        <v>0</v>
      </c>
      <c r="L587" s="19"/>
      <c r="M587" s="3">
        <f>VLOOKUP($B587,[10]月度汇总!$A:$AM,25,0)</f>
        <v>0</v>
      </c>
      <c r="N587" s="3">
        <f t="shared" si="114"/>
        <v>0</v>
      </c>
      <c r="O587" s="19"/>
      <c r="P587" s="3">
        <f>VLOOKUP($B587,[10]月度汇总!$A:$AM,35,0)</f>
        <v>0</v>
      </c>
      <c r="Q587" s="3">
        <f t="shared" si="115"/>
        <v>0</v>
      </c>
      <c r="R587" s="19"/>
      <c r="S587" s="3">
        <f>VLOOKUP($B587,[10]月度汇总!$A:$AM,38,0)</f>
        <v>0</v>
      </c>
      <c r="T587" s="3">
        <f t="shared" si="116"/>
        <v>0</v>
      </c>
    </row>
    <row r="588" ht="15.75" spans="1:20">
      <c r="A588" s="3">
        <f t="shared" si="117"/>
        <v>586</v>
      </c>
      <c r="B588" s="31" t="s">
        <v>1007</v>
      </c>
      <c r="C588" s="19"/>
      <c r="D588" s="3" t="str">
        <f>VLOOKUP(B588,[10]月度汇总!$A:$AM,22,0)</f>
        <v>17.58</v>
      </c>
      <c r="E588" s="3">
        <f t="shared" si="111"/>
        <v>-17.58</v>
      </c>
      <c r="F588" s="19"/>
      <c r="G588" s="3">
        <f>VLOOKUP($B588,[10]月度汇总!$A:$AM,23,0)</f>
        <v>0</v>
      </c>
      <c r="H588" s="3">
        <f t="shared" si="112"/>
        <v>0</v>
      </c>
      <c r="I588" s="19"/>
      <c r="J588" s="3">
        <f>VLOOKUP($B588,[10]月度汇总!$A:$AM,24,0)</f>
        <v>0</v>
      </c>
      <c r="K588" s="3">
        <f t="shared" si="113"/>
        <v>0</v>
      </c>
      <c r="L588" s="19"/>
      <c r="M588" s="3">
        <f>VLOOKUP($B588,[10]月度汇总!$A:$AM,25,0)</f>
        <v>0</v>
      </c>
      <c r="N588" s="3">
        <f t="shared" si="114"/>
        <v>0</v>
      </c>
      <c r="O588" s="19"/>
      <c r="P588" s="3">
        <f>VLOOKUP($B588,[10]月度汇总!$A:$AM,35,0)</f>
        <v>0</v>
      </c>
      <c r="Q588" s="3">
        <f t="shared" si="115"/>
        <v>0</v>
      </c>
      <c r="R588" s="19"/>
      <c r="S588" s="3">
        <f>VLOOKUP($B588,[10]月度汇总!$A:$AM,38,0)</f>
        <v>0</v>
      </c>
      <c r="T588" s="3">
        <f t="shared" si="116"/>
        <v>0</v>
      </c>
    </row>
    <row r="589" ht="15.75" spans="1:20">
      <c r="A589" s="3">
        <f t="shared" si="117"/>
        <v>587</v>
      </c>
      <c r="B589" s="31" t="s">
        <v>890</v>
      </c>
      <c r="C589" s="19"/>
      <c r="D589" s="3" t="str">
        <f>VLOOKUP(B589,[10]月度汇总!$A:$AM,22,0)</f>
        <v>15.88</v>
      </c>
      <c r="E589" s="3">
        <f t="shared" si="111"/>
        <v>-15.88</v>
      </c>
      <c r="F589" s="19"/>
      <c r="G589" s="3">
        <f>VLOOKUP($B589,[10]月度汇总!$A:$AM,23,0)</f>
        <v>0</v>
      </c>
      <c r="H589" s="3">
        <f t="shared" si="112"/>
        <v>0</v>
      </c>
      <c r="I589" s="19"/>
      <c r="J589" s="3">
        <f>VLOOKUP($B589,[10]月度汇总!$A:$AM,24,0)</f>
        <v>0</v>
      </c>
      <c r="K589" s="3">
        <f t="shared" si="113"/>
        <v>0</v>
      </c>
      <c r="L589" s="19"/>
      <c r="M589" s="3">
        <f>VLOOKUP($B589,[10]月度汇总!$A:$AM,25,0)</f>
        <v>0</v>
      </c>
      <c r="N589" s="3">
        <f t="shared" si="114"/>
        <v>0</v>
      </c>
      <c r="O589" s="19"/>
      <c r="P589" s="3">
        <f>VLOOKUP($B589,[10]月度汇总!$A:$AM,35,0)</f>
        <v>0</v>
      </c>
      <c r="Q589" s="3">
        <f t="shared" si="115"/>
        <v>0</v>
      </c>
      <c r="R589" s="19"/>
      <c r="S589" s="3">
        <f>VLOOKUP($B589,[10]月度汇总!$A:$AM,38,0)</f>
        <v>0</v>
      </c>
      <c r="T589" s="3">
        <f t="shared" si="116"/>
        <v>0</v>
      </c>
    </row>
    <row r="590" ht="15.75" spans="1:20">
      <c r="A590" s="3">
        <f t="shared" si="117"/>
        <v>588</v>
      </c>
      <c r="B590" s="31" t="s">
        <v>894</v>
      </c>
      <c r="C590" s="19"/>
      <c r="D590" s="3" t="str">
        <f>VLOOKUP(B590,[10]月度汇总!$A:$AM,22,0)</f>
        <v>31</v>
      </c>
      <c r="E590" s="3">
        <f t="shared" si="111"/>
        <v>-31</v>
      </c>
      <c r="F590" s="19"/>
      <c r="G590" s="3">
        <f>VLOOKUP($B590,[10]月度汇总!$A:$AM,23,0)</f>
        <v>0</v>
      </c>
      <c r="H590" s="3">
        <f t="shared" si="112"/>
        <v>0</v>
      </c>
      <c r="I590" s="19"/>
      <c r="J590" s="3">
        <f>VLOOKUP($B590,[10]月度汇总!$A:$AM,24,0)</f>
        <v>0</v>
      </c>
      <c r="K590" s="3">
        <f t="shared" si="113"/>
        <v>0</v>
      </c>
      <c r="L590" s="19"/>
      <c r="M590" s="3">
        <f>VLOOKUP($B590,[10]月度汇总!$A:$AM,25,0)</f>
        <v>0</v>
      </c>
      <c r="N590" s="3">
        <f t="shared" si="114"/>
        <v>0</v>
      </c>
      <c r="O590" s="19"/>
      <c r="P590" s="3">
        <f>VLOOKUP($B590,[10]月度汇总!$A:$AM,35,0)</f>
        <v>0</v>
      </c>
      <c r="Q590" s="3">
        <f t="shared" si="115"/>
        <v>0</v>
      </c>
      <c r="R590" s="19"/>
      <c r="S590" s="3">
        <f>VLOOKUP($B590,[10]月度汇总!$A:$AM,38,0)</f>
        <v>0</v>
      </c>
      <c r="T590" s="3">
        <f t="shared" si="116"/>
        <v>0</v>
      </c>
    </row>
    <row r="591" ht="15.75" spans="1:20">
      <c r="A591" s="3">
        <f t="shared" si="117"/>
        <v>589</v>
      </c>
      <c r="B591" s="31" t="s">
        <v>1008</v>
      </c>
      <c r="C591" s="19"/>
      <c r="D591" s="3" t="str">
        <f>VLOOKUP(B591,[10]月度汇总!$A:$AM,22,0)</f>
        <v>31</v>
      </c>
      <c r="E591" s="3">
        <f t="shared" si="111"/>
        <v>-31</v>
      </c>
      <c r="F591" s="19"/>
      <c r="G591" s="3">
        <f>VLOOKUP($B591,[10]月度汇总!$A:$AM,23,0)</f>
        <v>0</v>
      </c>
      <c r="H591" s="3">
        <f t="shared" si="112"/>
        <v>0</v>
      </c>
      <c r="I591" s="19"/>
      <c r="J591" s="3">
        <f>VLOOKUP($B591,[10]月度汇总!$A:$AM,24,0)</f>
        <v>0</v>
      </c>
      <c r="K591" s="3">
        <f t="shared" si="113"/>
        <v>0</v>
      </c>
      <c r="L591" s="19"/>
      <c r="M591" s="3">
        <f>VLOOKUP($B591,[10]月度汇总!$A:$AM,25,0)</f>
        <v>0</v>
      </c>
      <c r="N591" s="3">
        <f t="shared" si="114"/>
        <v>0</v>
      </c>
      <c r="O591" s="19"/>
      <c r="P591" s="3">
        <f>VLOOKUP($B591,[10]月度汇总!$A:$AM,35,0)</f>
        <v>0</v>
      </c>
      <c r="Q591" s="3">
        <f t="shared" si="115"/>
        <v>0</v>
      </c>
      <c r="R591" s="19"/>
      <c r="S591" s="3">
        <f>VLOOKUP($B591,[10]月度汇总!$A:$AM,38,0)</f>
        <v>0</v>
      </c>
      <c r="T591" s="3">
        <f t="shared" si="116"/>
        <v>0</v>
      </c>
    </row>
    <row r="592" ht="15.75" spans="1:20">
      <c r="A592" s="3">
        <f t="shared" si="117"/>
        <v>590</v>
      </c>
      <c r="B592" s="31" t="s">
        <v>1009</v>
      </c>
      <c r="C592" s="19"/>
      <c r="D592" s="3" t="str">
        <f>VLOOKUP(B592,[10]月度汇总!$A:$AM,22,0)</f>
        <v>24</v>
      </c>
      <c r="E592" s="3">
        <f t="shared" si="111"/>
        <v>-24</v>
      </c>
      <c r="G592" s="3">
        <f>VLOOKUP($B592,[10]月度汇总!$A:$AM,23,0)</f>
        <v>0</v>
      </c>
      <c r="H592" s="3">
        <f t="shared" si="112"/>
        <v>0</v>
      </c>
      <c r="I592" s="19"/>
      <c r="J592" s="3">
        <f>VLOOKUP($B592,[10]月度汇总!$A:$AM,24,0)</f>
        <v>0</v>
      </c>
      <c r="K592" s="3">
        <f t="shared" si="113"/>
        <v>0</v>
      </c>
      <c r="L592" s="19">
        <v>7.5</v>
      </c>
      <c r="M592" s="3">
        <f>VLOOKUP($B592,[10]月度汇总!$A:$AM,25,0)</f>
        <v>0</v>
      </c>
      <c r="N592" s="3">
        <f t="shared" si="114"/>
        <v>7.5</v>
      </c>
      <c r="O592" s="19"/>
      <c r="P592" s="3">
        <f>VLOOKUP($B592,[10]月度汇总!$A:$AM,35,0)</f>
        <v>0</v>
      </c>
      <c r="Q592" s="3">
        <f t="shared" si="115"/>
        <v>0</v>
      </c>
      <c r="R592" s="19">
        <v>8</v>
      </c>
      <c r="S592" s="3">
        <f>VLOOKUP($B592,[10]月度汇总!$A:$AM,38,0)</f>
        <v>0</v>
      </c>
      <c r="T592" s="3">
        <f t="shared" si="116"/>
        <v>8</v>
      </c>
    </row>
    <row r="593" ht="15.75" spans="1:20">
      <c r="A593" s="3">
        <f t="shared" si="117"/>
        <v>591</v>
      </c>
      <c r="B593" s="31" t="s">
        <v>897</v>
      </c>
      <c r="C593" s="19"/>
      <c r="D593" s="3" t="str">
        <f>VLOOKUP(B593,[10]月度汇总!$A:$AM,22,0)</f>
        <v>31.5</v>
      </c>
      <c r="E593" s="3">
        <f t="shared" si="111"/>
        <v>-31.5</v>
      </c>
      <c r="F593" s="19"/>
      <c r="G593" s="3">
        <f>VLOOKUP($B593,[10]月度汇总!$A:$AM,23,0)</f>
        <v>0</v>
      </c>
      <c r="H593" s="3">
        <f t="shared" si="112"/>
        <v>0</v>
      </c>
      <c r="I593" s="19"/>
      <c r="J593" s="3">
        <f>VLOOKUP($B593,[10]月度汇总!$A:$AM,24,0)</f>
        <v>0</v>
      </c>
      <c r="K593" s="3">
        <f t="shared" si="113"/>
        <v>0</v>
      </c>
      <c r="L593" s="19"/>
      <c r="M593" s="3">
        <f>VLOOKUP($B593,[10]月度汇总!$A:$AM,25,0)</f>
        <v>0</v>
      </c>
      <c r="N593" s="3">
        <f t="shared" si="114"/>
        <v>0</v>
      </c>
      <c r="O593" s="19"/>
      <c r="P593" s="3">
        <f>VLOOKUP($B593,[10]月度汇总!$A:$AM,35,0)</f>
        <v>0</v>
      </c>
      <c r="Q593" s="3">
        <f t="shared" si="115"/>
        <v>0</v>
      </c>
      <c r="R593" s="19"/>
      <c r="S593" s="3">
        <f>VLOOKUP($B593,[10]月度汇总!$A:$AM,38,0)</f>
        <v>0</v>
      </c>
      <c r="T593" s="3">
        <f t="shared" si="116"/>
        <v>0</v>
      </c>
    </row>
    <row r="594" ht="15.75" spans="1:20">
      <c r="A594" s="3">
        <f t="shared" si="117"/>
        <v>592</v>
      </c>
      <c r="B594" s="31" t="s">
        <v>898</v>
      </c>
      <c r="C594" s="19"/>
      <c r="D594" s="3" t="str">
        <f>VLOOKUP(B594,[10]月度汇总!$A:$AM,22,0)</f>
        <v>5.5</v>
      </c>
      <c r="E594" s="3">
        <f t="shared" si="111"/>
        <v>-5.5</v>
      </c>
      <c r="F594" s="19"/>
      <c r="G594" s="3">
        <f>VLOOKUP($B594,[10]月度汇总!$A:$AM,23,0)</f>
        <v>0</v>
      </c>
      <c r="H594" s="3">
        <f t="shared" si="112"/>
        <v>0</v>
      </c>
      <c r="I594" s="19"/>
      <c r="J594" s="3">
        <f>VLOOKUP($B594,[10]月度汇总!$A:$AM,24,0)</f>
        <v>0</v>
      </c>
      <c r="K594" s="3">
        <f t="shared" si="113"/>
        <v>0</v>
      </c>
      <c r="L594" s="19"/>
      <c r="M594" s="3">
        <f>VLOOKUP($B594,[10]月度汇总!$A:$AM,25,0)</f>
        <v>0</v>
      </c>
      <c r="N594" s="3">
        <f t="shared" si="114"/>
        <v>0</v>
      </c>
      <c r="O594" s="19"/>
      <c r="P594" s="3">
        <f>VLOOKUP($B594,[10]月度汇总!$A:$AM,35,0)</f>
        <v>0</v>
      </c>
      <c r="Q594" s="3">
        <f t="shared" si="115"/>
        <v>0</v>
      </c>
      <c r="R594" s="19"/>
      <c r="S594" s="3">
        <f>VLOOKUP($B594,[10]月度汇总!$A:$AM,38,0)</f>
        <v>0</v>
      </c>
      <c r="T594" s="3">
        <f t="shared" si="116"/>
        <v>0</v>
      </c>
    </row>
    <row r="595" ht="15.75" spans="1:20">
      <c r="A595" s="3">
        <f t="shared" ref="A595:A606" si="118">ROW()-2</f>
        <v>593</v>
      </c>
      <c r="B595" s="31" t="s">
        <v>1010</v>
      </c>
      <c r="C595" s="19"/>
      <c r="D595" s="3" t="str">
        <f>VLOOKUP(B595,[10]月度汇总!$A:$AM,22,0)</f>
        <v>17.22</v>
      </c>
      <c r="E595" s="3">
        <f t="shared" si="111"/>
        <v>-17.22</v>
      </c>
      <c r="F595" s="19">
        <v>8</v>
      </c>
      <c r="G595" s="3">
        <f>VLOOKUP($B595,[10]月度汇总!$A:$AM,23,0)</f>
        <v>0</v>
      </c>
      <c r="H595" s="3">
        <f t="shared" si="112"/>
        <v>8</v>
      </c>
      <c r="I595" s="19">
        <v>1</v>
      </c>
      <c r="J595" s="3" t="str">
        <f>VLOOKUP($B595,[10]月度汇总!$A:$AM,24,0)</f>
        <v>8</v>
      </c>
      <c r="K595" s="3">
        <f t="shared" si="113"/>
        <v>-7</v>
      </c>
      <c r="L595" s="19"/>
      <c r="M595" s="3" t="str">
        <f>VLOOKUP($B595,[10]月度汇总!$A:$AM,25,0)</f>
        <v>1</v>
      </c>
      <c r="N595" s="3">
        <f t="shared" si="114"/>
        <v>-1</v>
      </c>
      <c r="O595" s="19"/>
      <c r="P595" s="3">
        <f>VLOOKUP($B595,[10]月度汇总!$A:$AM,35,0)</f>
        <v>0</v>
      </c>
      <c r="Q595" s="3">
        <f t="shared" si="115"/>
        <v>0</v>
      </c>
      <c r="R595" s="19"/>
      <c r="S595" s="3">
        <f>VLOOKUP($B595,[10]月度汇总!$A:$AM,38,0)</f>
        <v>0</v>
      </c>
      <c r="T595" s="3">
        <f t="shared" si="116"/>
        <v>0</v>
      </c>
    </row>
    <row r="596" ht="15.75" spans="1:20">
      <c r="A596" s="3">
        <f t="shared" si="118"/>
        <v>594</v>
      </c>
      <c r="B596" s="31" t="s">
        <v>899</v>
      </c>
      <c r="C596" s="19"/>
      <c r="D596" s="3" t="str">
        <f>VLOOKUP(B596,[10]月度汇总!$A:$AM,22,0)</f>
        <v>45.83</v>
      </c>
      <c r="E596" s="3">
        <f t="shared" si="111"/>
        <v>-45.83</v>
      </c>
      <c r="F596" s="19">
        <v>8</v>
      </c>
      <c r="G596" s="3">
        <f>VLOOKUP($B596,[10]月度汇总!$A:$AM,23,0)</f>
        <v>0</v>
      </c>
      <c r="H596" s="3">
        <f t="shared" si="112"/>
        <v>8</v>
      </c>
      <c r="I596" s="19"/>
      <c r="J596" s="3" t="str">
        <f>VLOOKUP($B596,[10]月度汇总!$A:$AM,24,0)</f>
        <v>8</v>
      </c>
      <c r="K596" s="3">
        <f t="shared" si="113"/>
        <v>-8</v>
      </c>
      <c r="L596" s="19"/>
      <c r="M596" s="3">
        <f>VLOOKUP($B596,[10]月度汇总!$A:$AM,25,0)</f>
        <v>0</v>
      </c>
      <c r="N596" s="3">
        <f t="shared" si="114"/>
        <v>0</v>
      </c>
      <c r="O596" s="19"/>
      <c r="P596" s="3">
        <f>VLOOKUP($B596,[10]月度汇总!$A:$AM,35,0)</f>
        <v>0</v>
      </c>
      <c r="Q596" s="3">
        <f t="shared" si="115"/>
        <v>0</v>
      </c>
      <c r="R596" s="19"/>
      <c r="S596" s="3">
        <f>VLOOKUP($B596,[10]月度汇总!$A:$AM,38,0)</f>
        <v>0</v>
      </c>
      <c r="T596" s="3">
        <f t="shared" si="116"/>
        <v>0</v>
      </c>
    </row>
    <row r="597" ht="15.75" spans="1:20">
      <c r="A597" s="3">
        <f t="shared" si="118"/>
        <v>595</v>
      </c>
      <c r="B597" s="31" t="s">
        <v>900</v>
      </c>
      <c r="C597" s="19"/>
      <c r="D597" s="3">
        <f>VLOOKUP(B597,[10]月度汇总!$A:$AM,22,0)</f>
        <v>0</v>
      </c>
      <c r="E597" s="3">
        <f t="shared" si="111"/>
        <v>0</v>
      </c>
      <c r="F597" s="19"/>
      <c r="G597" s="3">
        <f>VLOOKUP($B597,[10]月度汇总!$A:$AM,23,0)</f>
        <v>0</v>
      </c>
      <c r="H597" s="3">
        <f t="shared" si="112"/>
        <v>0</v>
      </c>
      <c r="I597" s="19"/>
      <c r="J597" s="3">
        <f>VLOOKUP($B597,[10]月度汇总!$A:$AM,24,0)</f>
        <v>0</v>
      </c>
      <c r="K597" s="3">
        <f t="shared" si="113"/>
        <v>0</v>
      </c>
      <c r="L597" s="19"/>
      <c r="M597" s="3">
        <f>VLOOKUP($B597,[10]月度汇总!$A:$AM,25,0)</f>
        <v>0</v>
      </c>
      <c r="N597" s="3">
        <f t="shared" si="114"/>
        <v>0</v>
      </c>
      <c r="O597" s="19"/>
      <c r="P597" s="3">
        <f>VLOOKUP($B597,[10]月度汇总!$A:$AM,35,0)</f>
        <v>0</v>
      </c>
      <c r="Q597" s="3">
        <f t="shared" si="115"/>
        <v>0</v>
      </c>
      <c r="R597" s="19"/>
      <c r="S597" s="3">
        <f>VLOOKUP($B597,[10]月度汇总!$A:$AM,38,0)</f>
        <v>0</v>
      </c>
      <c r="T597" s="3">
        <f t="shared" si="116"/>
        <v>0</v>
      </c>
    </row>
    <row r="598" ht="15.75" spans="1:20">
      <c r="A598" s="3">
        <f t="shared" si="118"/>
        <v>596</v>
      </c>
      <c r="B598" s="31" t="s">
        <v>901</v>
      </c>
      <c r="C598" s="19"/>
      <c r="D598" s="3">
        <f>VLOOKUP(B598,[10]月度汇总!$A:$AM,22,0)</f>
        <v>0</v>
      </c>
      <c r="E598" s="3">
        <f t="shared" si="111"/>
        <v>0</v>
      </c>
      <c r="F598" s="19">
        <v>8</v>
      </c>
      <c r="G598" s="3">
        <f>VLOOKUP($B598,[10]月度汇总!$A:$AM,23,0)</f>
        <v>0</v>
      </c>
      <c r="H598" s="3">
        <f t="shared" si="112"/>
        <v>8</v>
      </c>
      <c r="I598" s="19"/>
      <c r="J598" s="3" t="str">
        <f>VLOOKUP($B598,[10]月度汇总!$A:$AM,24,0)</f>
        <v>8</v>
      </c>
      <c r="K598" s="3">
        <f t="shared" si="113"/>
        <v>-8</v>
      </c>
      <c r="L598" s="19"/>
      <c r="M598" s="3">
        <f>VLOOKUP($B598,[10]月度汇总!$A:$AM,25,0)</f>
        <v>0</v>
      </c>
      <c r="N598" s="3">
        <f t="shared" si="114"/>
        <v>0</v>
      </c>
      <c r="O598" s="19"/>
      <c r="P598" s="3">
        <f>VLOOKUP($B598,[10]月度汇总!$A:$AM,35,0)</f>
        <v>0</v>
      </c>
      <c r="Q598" s="3">
        <f t="shared" si="115"/>
        <v>0</v>
      </c>
      <c r="R598" s="19"/>
      <c r="S598" s="3">
        <f>VLOOKUP($B598,[10]月度汇总!$A:$AM,38,0)</f>
        <v>0</v>
      </c>
      <c r="T598" s="3">
        <f t="shared" si="116"/>
        <v>0</v>
      </c>
    </row>
    <row r="599" ht="15.75" spans="1:20">
      <c r="A599" s="3">
        <f t="shared" si="118"/>
        <v>597</v>
      </c>
      <c r="B599" s="31" t="s">
        <v>902</v>
      </c>
      <c r="C599" s="19"/>
      <c r="D599" s="3">
        <f>VLOOKUP(B599,[10]月度汇总!$A:$AM,22,0)</f>
        <v>0</v>
      </c>
      <c r="E599" s="3">
        <f t="shared" si="111"/>
        <v>0</v>
      </c>
      <c r="F599" s="19"/>
      <c r="G599" s="3">
        <f>VLOOKUP($B599,[10]月度汇总!$A:$AM,23,0)</f>
        <v>0</v>
      </c>
      <c r="H599" s="3">
        <f t="shared" si="112"/>
        <v>0</v>
      </c>
      <c r="I599" s="19"/>
      <c r="J599" s="3">
        <f>VLOOKUP($B599,[10]月度汇总!$A:$AM,24,0)</f>
        <v>0</v>
      </c>
      <c r="K599" s="3">
        <f t="shared" si="113"/>
        <v>0</v>
      </c>
      <c r="L599" s="19"/>
      <c r="M599" s="3">
        <f>VLOOKUP($B599,[10]月度汇总!$A:$AM,25,0)</f>
        <v>0</v>
      </c>
      <c r="N599" s="3">
        <f t="shared" si="114"/>
        <v>0</v>
      </c>
      <c r="O599" s="19"/>
      <c r="P599" s="3">
        <f>VLOOKUP($B599,[10]月度汇总!$A:$AM,35,0)</f>
        <v>0</v>
      </c>
      <c r="Q599" s="3">
        <f t="shared" si="115"/>
        <v>0</v>
      </c>
      <c r="R599" s="19"/>
      <c r="S599" s="3">
        <f>VLOOKUP($B599,[10]月度汇总!$A:$AM,38,0)</f>
        <v>0</v>
      </c>
      <c r="T599" s="3">
        <f t="shared" si="116"/>
        <v>0</v>
      </c>
    </row>
    <row r="600" ht="15.75" spans="1:20">
      <c r="A600" s="3">
        <f t="shared" si="118"/>
        <v>598</v>
      </c>
      <c r="B600" s="31" t="s">
        <v>903</v>
      </c>
      <c r="C600" s="19"/>
      <c r="D600" s="3">
        <f>VLOOKUP(B600,[10]月度汇总!$A:$AM,22,0)</f>
        <v>0</v>
      </c>
      <c r="E600" s="3">
        <f t="shared" si="111"/>
        <v>0</v>
      </c>
      <c r="F600" s="19"/>
      <c r="G600" s="3">
        <f>VLOOKUP($B600,[10]月度汇总!$A:$AM,23,0)</f>
        <v>0</v>
      </c>
      <c r="H600" s="3">
        <f t="shared" si="112"/>
        <v>0</v>
      </c>
      <c r="I600" s="19"/>
      <c r="J600" s="3">
        <f>VLOOKUP($B600,[10]月度汇总!$A:$AM,24,0)</f>
        <v>0</v>
      </c>
      <c r="K600" s="3">
        <f t="shared" si="113"/>
        <v>0</v>
      </c>
      <c r="L600" s="19"/>
      <c r="M600" s="3">
        <f>VLOOKUP($B600,[10]月度汇总!$A:$AM,25,0)</f>
        <v>0</v>
      </c>
      <c r="N600" s="3">
        <f t="shared" si="114"/>
        <v>0</v>
      </c>
      <c r="O600" s="19"/>
      <c r="P600" s="3">
        <f>VLOOKUP($B600,[10]月度汇总!$A:$AM,35,0)</f>
        <v>0</v>
      </c>
      <c r="Q600" s="3">
        <f t="shared" si="115"/>
        <v>0</v>
      </c>
      <c r="R600" s="19"/>
      <c r="S600" s="3">
        <f>VLOOKUP($B600,[10]月度汇总!$A:$AM,38,0)</f>
        <v>0</v>
      </c>
      <c r="T600" s="3">
        <f t="shared" si="116"/>
        <v>0</v>
      </c>
    </row>
    <row r="601" ht="15.75" spans="1:20">
      <c r="A601" s="3">
        <f t="shared" si="118"/>
        <v>599</v>
      </c>
      <c r="B601" s="31" t="s">
        <v>904</v>
      </c>
      <c r="C601" s="19"/>
      <c r="D601" s="3">
        <f>VLOOKUP(B601,[10]月度汇总!$A:$AM,22,0)</f>
        <v>0</v>
      </c>
      <c r="E601" s="3">
        <f t="shared" si="111"/>
        <v>0</v>
      </c>
      <c r="F601" s="19"/>
      <c r="G601" s="3">
        <f>VLOOKUP($B601,[10]月度汇总!$A:$AM,23,0)</f>
        <v>0</v>
      </c>
      <c r="H601" s="3">
        <f t="shared" si="112"/>
        <v>0</v>
      </c>
      <c r="I601" s="19"/>
      <c r="J601" s="3">
        <f>VLOOKUP($B601,[10]月度汇总!$A:$AM,24,0)</f>
        <v>0</v>
      </c>
      <c r="K601" s="3">
        <f t="shared" si="113"/>
        <v>0</v>
      </c>
      <c r="L601" s="19"/>
      <c r="M601" s="3">
        <f>VLOOKUP($B601,[10]月度汇总!$A:$AM,25,0)</f>
        <v>0</v>
      </c>
      <c r="N601" s="3">
        <f t="shared" si="114"/>
        <v>0</v>
      </c>
      <c r="O601" s="19"/>
      <c r="P601" s="3">
        <f>VLOOKUP($B601,[10]月度汇总!$A:$AM,35,0)</f>
        <v>0</v>
      </c>
      <c r="Q601" s="3">
        <f t="shared" si="115"/>
        <v>0</v>
      </c>
      <c r="R601" s="19"/>
      <c r="S601" s="3">
        <f>VLOOKUP($B601,[10]月度汇总!$A:$AM,38,0)</f>
        <v>0</v>
      </c>
      <c r="T601" s="3">
        <f t="shared" si="116"/>
        <v>0</v>
      </c>
    </row>
    <row r="602" ht="15.75" spans="1:20">
      <c r="A602" s="3">
        <f t="shared" si="118"/>
        <v>600</v>
      </c>
      <c r="B602" s="31" t="s">
        <v>905</v>
      </c>
      <c r="C602" s="19"/>
      <c r="D602" s="3">
        <f>VLOOKUP(B602,[10]月度汇总!$A:$AM,22,0)</f>
        <v>0</v>
      </c>
      <c r="E602" s="3">
        <f t="shared" si="111"/>
        <v>0</v>
      </c>
      <c r="F602" s="19"/>
      <c r="G602" s="3">
        <f>VLOOKUP($B602,[10]月度汇总!$A:$AM,23,0)</f>
        <v>0</v>
      </c>
      <c r="H602" s="3">
        <f t="shared" si="112"/>
        <v>0</v>
      </c>
      <c r="I602" s="19"/>
      <c r="J602" s="3">
        <f>VLOOKUP($B602,[10]月度汇总!$A:$AM,24,0)</f>
        <v>0</v>
      </c>
      <c r="K602" s="3">
        <f t="shared" si="113"/>
        <v>0</v>
      </c>
      <c r="L602" s="19"/>
      <c r="M602" s="3">
        <f>VLOOKUP($B602,[10]月度汇总!$A:$AM,25,0)</f>
        <v>0</v>
      </c>
      <c r="N602" s="3">
        <f t="shared" si="114"/>
        <v>0</v>
      </c>
      <c r="O602" s="19"/>
      <c r="P602" s="3">
        <f>VLOOKUP($B602,[10]月度汇总!$A:$AM,35,0)</f>
        <v>0</v>
      </c>
      <c r="Q602" s="3">
        <f t="shared" si="115"/>
        <v>0</v>
      </c>
      <c r="R602" s="19"/>
      <c r="S602" s="3">
        <f>VLOOKUP($B602,[10]月度汇总!$A:$AM,38,0)</f>
        <v>0</v>
      </c>
      <c r="T602" s="3">
        <f t="shared" si="116"/>
        <v>0</v>
      </c>
    </row>
    <row r="603" ht="15.75" spans="1:20">
      <c r="A603" s="3">
        <f t="shared" si="118"/>
        <v>601</v>
      </c>
      <c r="B603" s="31" t="s">
        <v>906</v>
      </c>
      <c r="C603" s="19"/>
      <c r="D603" s="3">
        <f>VLOOKUP(B603,[10]月度汇总!$A:$AM,22,0)</f>
        <v>0</v>
      </c>
      <c r="E603" s="3">
        <f t="shared" si="111"/>
        <v>0</v>
      </c>
      <c r="F603" s="19"/>
      <c r="G603" s="3">
        <f>VLOOKUP($B603,[10]月度汇总!$A:$AM,23,0)</f>
        <v>0</v>
      </c>
      <c r="H603" s="3">
        <f t="shared" si="112"/>
        <v>0</v>
      </c>
      <c r="I603" s="19"/>
      <c r="J603" s="3">
        <f>VLOOKUP($B603,[10]月度汇总!$A:$AM,24,0)</f>
        <v>0</v>
      </c>
      <c r="K603" s="3">
        <f t="shared" si="113"/>
        <v>0</v>
      </c>
      <c r="L603" s="19"/>
      <c r="M603" s="3">
        <f>VLOOKUP($B603,[10]月度汇总!$A:$AM,25,0)</f>
        <v>0</v>
      </c>
      <c r="N603" s="3">
        <f t="shared" si="114"/>
        <v>0</v>
      </c>
      <c r="O603" s="19"/>
      <c r="P603" s="3">
        <f>VLOOKUP($B603,[10]月度汇总!$A:$AM,35,0)</f>
        <v>0</v>
      </c>
      <c r="Q603" s="3">
        <f t="shared" si="115"/>
        <v>0</v>
      </c>
      <c r="R603" s="19"/>
      <c r="S603" s="3">
        <f>VLOOKUP($B603,[10]月度汇总!$A:$AM,38,0)</f>
        <v>0</v>
      </c>
      <c r="T603" s="3">
        <f t="shared" si="116"/>
        <v>0</v>
      </c>
    </row>
    <row r="604" ht="15.75" spans="1:20">
      <c r="A604" s="3">
        <f t="shared" si="118"/>
        <v>602</v>
      </c>
      <c r="B604" s="31" t="s">
        <v>907</v>
      </c>
      <c r="C604" s="19"/>
      <c r="D604" s="3">
        <f>VLOOKUP(B604,[10]月度汇总!$A:$AM,22,0)</f>
        <v>0</v>
      </c>
      <c r="E604" s="3">
        <f t="shared" si="111"/>
        <v>0</v>
      </c>
      <c r="F604" s="19"/>
      <c r="G604" s="3">
        <f>VLOOKUP($B604,[10]月度汇总!$A:$AM,23,0)</f>
        <v>0</v>
      </c>
      <c r="H604" s="3">
        <f t="shared" si="112"/>
        <v>0</v>
      </c>
      <c r="I604" s="19"/>
      <c r="J604" s="3">
        <f>VLOOKUP($B604,[10]月度汇总!$A:$AM,24,0)</f>
        <v>0</v>
      </c>
      <c r="K604" s="3">
        <f t="shared" si="113"/>
        <v>0</v>
      </c>
      <c r="L604" s="19"/>
      <c r="M604" s="3">
        <f>VLOOKUP($B604,[10]月度汇总!$A:$AM,25,0)</f>
        <v>0</v>
      </c>
      <c r="N604" s="3">
        <f t="shared" si="114"/>
        <v>0</v>
      </c>
      <c r="O604" s="19"/>
      <c r="P604" s="3">
        <f>VLOOKUP($B604,[10]月度汇总!$A:$AM,35,0)</f>
        <v>0</v>
      </c>
      <c r="Q604" s="3">
        <f t="shared" si="115"/>
        <v>0</v>
      </c>
      <c r="R604" s="19"/>
      <c r="S604" s="3">
        <f>VLOOKUP($B604,[10]月度汇总!$A:$AM,38,0)</f>
        <v>0</v>
      </c>
      <c r="T604" s="3">
        <f t="shared" si="116"/>
        <v>0</v>
      </c>
    </row>
    <row r="605" ht="15.75" spans="1:20">
      <c r="A605" s="3">
        <f t="shared" si="118"/>
        <v>603</v>
      </c>
      <c r="B605" s="31" t="s">
        <v>908</v>
      </c>
      <c r="C605" s="19"/>
      <c r="D605" s="3">
        <f>VLOOKUP(B605,[10]月度汇总!$A:$AM,22,0)</f>
        <v>0</v>
      </c>
      <c r="E605" s="3">
        <f t="shared" si="111"/>
        <v>0</v>
      </c>
      <c r="F605" s="19" t="s">
        <v>76</v>
      </c>
      <c r="G605" s="3">
        <f>VLOOKUP($B605,[10]月度汇总!$A:$AM,23,0)</f>
        <v>0</v>
      </c>
      <c r="H605" s="3">
        <f t="shared" si="112"/>
        <v>1.5</v>
      </c>
      <c r="I605" s="19"/>
      <c r="J605" s="3" t="str">
        <f>VLOOKUP($B605,[10]月度汇总!$A:$AM,24,0)</f>
        <v>1.5</v>
      </c>
      <c r="K605" s="3">
        <f t="shared" si="113"/>
        <v>-1.5</v>
      </c>
      <c r="L605" s="19"/>
      <c r="M605" s="3">
        <f>VLOOKUP($B605,[10]月度汇总!$A:$AM,25,0)</f>
        <v>0</v>
      </c>
      <c r="N605" s="3">
        <f t="shared" si="114"/>
        <v>0</v>
      </c>
      <c r="O605" s="19"/>
      <c r="P605" s="3">
        <f>VLOOKUP($B605,[10]月度汇总!$A:$AM,35,0)</f>
        <v>0</v>
      </c>
      <c r="Q605" s="3">
        <f t="shared" si="115"/>
        <v>0</v>
      </c>
      <c r="R605" s="19"/>
      <c r="S605" s="3">
        <f>VLOOKUP($B605,[10]月度汇总!$A:$AM,38,0)</f>
        <v>0</v>
      </c>
      <c r="T605" s="3">
        <f t="shared" si="116"/>
        <v>0</v>
      </c>
    </row>
    <row r="606" ht="15.75" spans="1:20">
      <c r="A606" s="3">
        <f t="shared" si="118"/>
        <v>604</v>
      </c>
      <c r="B606" s="31" t="s">
        <v>909</v>
      </c>
      <c r="C606" s="19"/>
      <c r="D606" s="3">
        <f>VLOOKUP(B606,[10]月度汇总!$A:$AM,22,0)</f>
        <v>0</v>
      </c>
      <c r="E606" s="3">
        <f t="shared" si="111"/>
        <v>0</v>
      </c>
      <c r="F606" s="19"/>
      <c r="G606" s="3">
        <f>VLOOKUP($B606,[10]月度汇总!$A:$AM,23,0)</f>
        <v>0</v>
      </c>
      <c r="H606" s="3">
        <f t="shared" si="112"/>
        <v>0</v>
      </c>
      <c r="I606" s="19"/>
      <c r="J606" s="3">
        <f>VLOOKUP($B606,[10]月度汇总!$A:$AM,24,0)</f>
        <v>0</v>
      </c>
      <c r="K606" s="3">
        <f t="shared" si="113"/>
        <v>0</v>
      </c>
      <c r="L606" s="19"/>
      <c r="M606" s="3">
        <f>VLOOKUP($B606,[10]月度汇总!$A:$AM,25,0)</f>
        <v>0</v>
      </c>
      <c r="N606" s="3">
        <f t="shared" si="114"/>
        <v>0</v>
      </c>
      <c r="O606" s="19"/>
      <c r="P606" s="3">
        <f>VLOOKUP($B606,[10]月度汇总!$A:$AM,35,0)</f>
        <v>0</v>
      </c>
      <c r="Q606" s="3">
        <f t="shared" si="115"/>
        <v>0</v>
      </c>
      <c r="R606" s="19"/>
      <c r="S606" s="3">
        <f>VLOOKUP($B606,[10]月度汇总!$A:$AM,38,0)</f>
        <v>0</v>
      </c>
      <c r="T606" s="3">
        <f t="shared" si="116"/>
        <v>0</v>
      </c>
    </row>
    <row r="607" ht="15.75" spans="1:20">
      <c r="B607" s="31" t="s">
        <v>910</v>
      </c>
      <c r="C607" s="19"/>
      <c r="D607" s="3">
        <f>VLOOKUP(B607,[10]月度汇总!$A:$AM,22,0)</f>
        <v>0</v>
      </c>
      <c r="E607" s="3">
        <f t="shared" si="111"/>
        <v>0</v>
      </c>
      <c r="F607" s="19"/>
      <c r="G607" s="3">
        <f>VLOOKUP($B607,[10]月度汇总!$A:$AM,23,0)</f>
        <v>0</v>
      </c>
      <c r="H607" s="3">
        <f t="shared" si="112"/>
        <v>0</v>
      </c>
      <c r="I607" s="19"/>
      <c r="K607" s="3">
        <f t="shared" si="113"/>
        <v>0</v>
      </c>
      <c r="L607" s="19"/>
      <c r="M607" s="3"/>
      <c r="N607" s="3">
        <f t="shared" si="114"/>
        <v>0</v>
      </c>
      <c r="O607" s="19"/>
      <c r="Q607" s="3">
        <f t="shared" si="115"/>
        <v>0</v>
      </c>
      <c r="R607" s="19"/>
      <c r="S607" s="3">
        <f>VLOOKUP($B607,[10]月度汇总!$A:$AM,38,0)</f>
        <v>0</v>
      </c>
      <c r="T607" s="3">
        <f t="shared" si="116"/>
        <v>0</v>
      </c>
    </row>
    <row r="1048085" s="3" customFormat="1" spans="3:18">
      <c r="C1048085"/>
      <c r="F1048085"/>
      <c r="I1048085"/>
      <c r="L1048085"/>
      <c r="O1048085"/>
      <c r="R1048085"/>
    </row>
    <row r="1048086" s="3" customFormat="1" spans="3:18">
      <c r="C1048086"/>
      <c r="F1048086"/>
      <c r="I1048086"/>
      <c r="L1048086"/>
      <c r="O1048086"/>
      <c r="R1048086"/>
    </row>
    <row r="1048087" s="3" customFormat="1" spans="3:18">
      <c r="C1048087"/>
      <c r="F1048087"/>
      <c r="I1048087"/>
      <c r="L1048087"/>
      <c r="O1048087"/>
      <c r="R1048087"/>
    </row>
    <row r="1048088" s="3" customFormat="1" spans="3:18">
      <c r="C1048088"/>
      <c r="F1048088"/>
      <c r="I1048088"/>
      <c r="L1048088"/>
      <c r="O1048088"/>
      <c r="R1048088"/>
    </row>
    <row r="1048089" s="3" customFormat="1" spans="3:18">
      <c r="C1048089"/>
      <c r="F1048089"/>
      <c r="I1048089"/>
      <c r="L1048089"/>
      <c r="O1048089"/>
      <c r="R1048089"/>
    </row>
    <row r="1048090" s="3" customFormat="1" spans="3:18">
      <c r="C1048090"/>
      <c r="F1048090"/>
      <c r="I1048090"/>
      <c r="L1048090"/>
      <c r="O1048090"/>
      <c r="R1048090"/>
    </row>
    <row r="1048091" s="3" customFormat="1" spans="3:18">
      <c r="C1048091"/>
      <c r="F1048091"/>
      <c r="I1048091"/>
      <c r="L1048091"/>
      <c r="O1048091"/>
      <c r="R1048091"/>
    </row>
    <row r="1048092" s="3" customFormat="1" spans="3:18">
      <c r="C1048092"/>
      <c r="F1048092"/>
      <c r="I1048092"/>
      <c r="L1048092"/>
      <c r="O1048092"/>
      <c r="R1048092"/>
    </row>
    <row r="1048093" s="3" customFormat="1" spans="3:18">
      <c r="C1048093"/>
      <c r="F1048093"/>
      <c r="I1048093"/>
      <c r="L1048093"/>
      <c r="O1048093"/>
      <c r="R1048093"/>
    </row>
    <row r="1048094" s="3" customFormat="1" spans="3:18">
      <c r="C1048094"/>
      <c r="F1048094"/>
      <c r="I1048094"/>
      <c r="L1048094"/>
      <c r="O1048094"/>
      <c r="R1048094"/>
    </row>
    <row r="1048095" s="3" customFormat="1" spans="3:18">
      <c r="C1048095"/>
      <c r="F1048095"/>
      <c r="I1048095"/>
      <c r="L1048095"/>
      <c r="O1048095"/>
      <c r="R1048095"/>
    </row>
    <row r="1048096" s="3" customFormat="1" spans="3:18">
      <c r="C1048096"/>
      <c r="F1048096"/>
      <c r="I1048096"/>
      <c r="L1048096"/>
      <c r="O1048096"/>
      <c r="R1048096"/>
    </row>
    <row r="1048097" s="3" customFormat="1" spans="3:18">
      <c r="C1048097"/>
      <c r="F1048097"/>
      <c r="I1048097"/>
      <c r="L1048097"/>
      <c r="O1048097"/>
      <c r="R1048097"/>
    </row>
    <row r="1048098" s="3" customFormat="1" spans="3:18">
      <c r="C1048098"/>
      <c r="F1048098"/>
      <c r="I1048098"/>
      <c r="L1048098"/>
      <c r="O1048098"/>
      <c r="R1048098"/>
    </row>
    <row r="1048099" s="3" customFormat="1" spans="3:18">
      <c r="C1048099"/>
      <c r="F1048099"/>
      <c r="I1048099"/>
      <c r="L1048099"/>
      <c r="O1048099"/>
      <c r="R1048099"/>
    </row>
    <row r="1048100" s="3" customFormat="1" spans="3:18">
      <c r="C1048100"/>
      <c r="F1048100"/>
      <c r="I1048100"/>
      <c r="L1048100"/>
      <c r="O1048100"/>
      <c r="R1048100"/>
    </row>
    <row r="1048101" s="3" customFormat="1" spans="3:18">
      <c r="C1048101"/>
      <c r="F1048101"/>
      <c r="I1048101"/>
      <c r="L1048101"/>
      <c r="O1048101"/>
      <c r="R1048101"/>
    </row>
    <row r="1048102" s="3" customFormat="1" spans="3:18">
      <c r="C1048102"/>
      <c r="F1048102"/>
      <c r="I1048102"/>
      <c r="L1048102"/>
      <c r="O1048102"/>
      <c r="R1048102"/>
    </row>
    <row r="1048103" s="3" customFormat="1" spans="3:18">
      <c r="C1048103"/>
      <c r="F1048103"/>
      <c r="I1048103"/>
      <c r="L1048103"/>
      <c r="O1048103"/>
      <c r="R1048103"/>
    </row>
    <row r="1048104" s="3" customFormat="1" spans="3:18">
      <c r="C1048104"/>
      <c r="F1048104"/>
      <c r="I1048104"/>
      <c r="L1048104"/>
      <c r="O1048104"/>
      <c r="R1048104"/>
    </row>
    <row r="1048105" s="3" customFormat="1" spans="3:18">
      <c r="C1048105"/>
      <c r="F1048105"/>
      <c r="I1048105"/>
      <c r="L1048105"/>
      <c r="O1048105"/>
      <c r="R1048105"/>
    </row>
    <row r="1048106" s="3" customFormat="1" spans="3:18">
      <c r="C1048106"/>
      <c r="F1048106"/>
      <c r="I1048106"/>
      <c r="L1048106"/>
      <c r="O1048106"/>
      <c r="R1048106"/>
    </row>
    <row r="1048107" s="3" customFormat="1" spans="3:18">
      <c r="C1048107"/>
      <c r="F1048107"/>
      <c r="I1048107"/>
      <c r="L1048107"/>
      <c r="O1048107"/>
      <c r="R1048107"/>
    </row>
    <row r="1048108" s="3" customFormat="1" spans="3:18">
      <c r="C1048108"/>
      <c r="F1048108"/>
      <c r="I1048108"/>
      <c r="L1048108"/>
      <c r="O1048108"/>
      <c r="R1048108"/>
    </row>
    <row r="1048109" s="3" customFormat="1" spans="3:18">
      <c r="C1048109"/>
      <c r="F1048109"/>
      <c r="I1048109"/>
      <c r="L1048109"/>
      <c r="O1048109"/>
      <c r="R1048109"/>
    </row>
    <row r="1048110" s="3" customFormat="1" spans="3:18">
      <c r="C1048110"/>
      <c r="F1048110"/>
      <c r="I1048110"/>
      <c r="L1048110"/>
      <c r="O1048110"/>
      <c r="R1048110"/>
    </row>
    <row r="1048111" s="3" customFormat="1" spans="3:18">
      <c r="C1048111"/>
      <c r="F1048111"/>
      <c r="I1048111"/>
      <c r="L1048111"/>
      <c r="O1048111"/>
      <c r="R1048111"/>
    </row>
    <row r="1048112" s="3" customFormat="1" spans="3:18">
      <c r="C1048112"/>
      <c r="F1048112"/>
      <c r="I1048112"/>
      <c r="L1048112"/>
      <c r="O1048112"/>
      <c r="R1048112"/>
    </row>
    <row r="1048113" s="3" customFormat="1" spans="3:18">
      <c r="C1048113"/>
      <c r="F1048113"/>
      <c r="I1048113"/>
      <c r="L1048113"/>
      <c r="O1048113"/>
      <c r="R1048113"/>
    </row>
    <row r="1048114" s="3" customFormat="1" spans="3:18">
      <c r="C1048114"/>
      <c r="F1048114"/>
      <c r="I1048114"/>
      <c r="L1048114"/>
      <c r="O1048114"/>
      <c r="R1048114"/>
    </row>
    <row r="1048115" s="3" customFormat="1" spans="3:18">
      <c r="C1048115"/>
      <c r="F1048115"/>
      <c r="I1048115"/>
      <c r="L1048115"/>
      <c r="O1048115"/>
      <c r="R1048115"/>
    </row>
    <row r="1048116" s="3" customFormat="1" spans="3:18">
      <c r="C1048116"/>
      <c r="F1048116"/>
      <c r="I1048116"/>
      <c r="L1048116"/>
      <c r="O1048116"/>
      <c r="R1048116"/>
    </row>
    <row r="1048117" s="3" customFormat="1" spans="3:18">
      <c r="C1048117"/>
      <c r="F1048117"/>
      <c r="I1048117"/>
      <c r="L1048117"/>
      <c r="O1048117"/>
      <c r="R1048117"/>
    </row>
    <row r="1048118" s="3" customFormat="1" spans="3:18">
      <c r="C1048118"/>
      <c r="F1048118"/>
      <c r="I1048118"/>
      <c r="L1048118"/>
      <c r="O1048118"/>
      <c r="R1048118"/>
    </row>
    <row r="1048119" s="3" customFormat="1" spans="3:18">
      <c r="C1048119"/>
      <c r="F1048119"/>
      <c r="I1048119"/>
      <c r="L1048119"/>
      <c r="O1048119"/>
      <c r="R1048119"/>
    </row>
    <row r="1048120" s="3" customFormat="1" spans="3:18">
      <c r="C1048120"/>
      <c r="F1048120"/>
      <c r="I1048120"/>
      <c r="L1048120"/>
      <c r="O1048120"/>
      <c r="R1048120"/>
    </row>
    <row r="1048121" s="3" customFormat="1" spans="3:18">
      <c r="C1048121"/>
      <c r="F1048121"/>
      <c r="I1048121"/>
      <c r="L1048121"/>
      <c r="O1048121"/>
      <c r="R1048121"/>
    </row>
    <row r="1048122" s="3" customFormat="1" spans="3:18">
      <c r="C1048122"/>
      <c r="F1048122"/>
      <c r="I1048122"/>
      <c r="L1048122"/>
      <c r="O1048122"/>
      <c r="R1048122"/>
    </row>
    <row r="1048123" s="3" customFormat="1" spans="3:18">
      <c r="C1048123"/>
      <c r="F1048123"/>
      <c r="I1048123"/>
      <c r="L1048123"/>
      <c r="O1048123"/>
      <c r="R1048123"/>
    </row>
    <row r="1048124" s="3" customFormat="1" spans="3:18">
      <c r="C1048124"/>
      <c r="F1048124"/>
      <c r="I1048124"/>
      <c r="L1048124"/>
      <c r="O1048124"/>
      <c r="R1048124"/>
    </row>
    <row r="1048125" s="3" customFormat="1" spans="3:18">
      <c r="C1048125"/>
      <c r="F1048125"/>
      <c r="I1048125"/>
      <c r="L1048125"/>
      <c r="O1048125"/>
      <c r="R1048125"/>
    </row>
    <row r="1048126" s="3" customFormat="1" spans="3:18">
      <c r="C1048126"/>
      <c r="F1048126"/>
      <c r="I1048126"/>
      <c r="L1048126"/>
      <c r="O1048126"/>
      <c r="R1048126"/>
    </row>
    <row r="1048127" s="3" customFormat="1" spans="3:18">
      <c r="C1048127"/>
      <c r="F1048127"/>
      <c r="I1048127"/>
      <c r="L1048127"/>
      <c r="O1048127"/>
      <c r="R1048127"/>
    </row>
    <row r="1048128" s="3" customFormat="1" spans="3:18">
      <c r="C1048128"/>
      <c r="F1048128"/>
      <c r="I1048128"/>
      <c r="L1048128"/>
      <c r="O1048128"/>
      <c r="R1048128"/>
    </row>
    <row r="1048129" s="3" customFormat="1" spans="3:18">
      <c r="C1048129"/>
      <c r="F1048129"/>
      <c r="I1048129"/>
      <c r="L1048129"/>
      <c r="O1048129"/>
      <c r="R1048129"/>
    </row>
    <row r="1048130" s="3" customFormat="1" spans="3:18">
      <c r="C1048130"/>
      <c r="F1048130"/>
      <c r="I1048130"/>
      <c r="L1048130"/>
      <c r="O1048130"/>
      <c r="R1048130"/>
    </row>
    <row r="1048131" s="3" customFormat="1" spans="3:18">
      <c r="C1048131"/>
      <c r="F1048131"/>
      <c r="I1048131"/>
      <c r="L1048131"/>
      <c r="O1048131"/>
      <c r="R1048131"/>
    </row>
    <row r="1048132" s="3" customFormat="1" spans="3:18">
      <c r="C1048132"/>
      <c r="F1048132"/>
      <c r="I1048132"/>
      <c r="L1048132"/>
      <c r="O1048132"/>
      <c r="R1048132"/>
    </row>
    <row r="1048133" s="3" customFormat="1" spans="3:18">
      <c r="C1048133"/>
      <c r="F1048133"/>
      <c r="I1048133"/>
      <c r="L1048133"/>
      <c r="O1048133"/>
      <c r="R1048133"/>
    </row>
    <row r="1048134" s="3" customFormat="1" spans="3:18">
      <c r="C1048134"/>
      <c r="F1048134"/>
      <c r="I1048134"/>
      <c r="L1048134"/>
      <c r="O1048134"/>
      <c r="R1048134"/>
    </row>
    <row r="1048135" s="3" customFormat="1" spans="3:18">
      <c r="C1048135"/>
      <c r="F1048135"/>
      <c r="I1048135"/>
      <c r="L1048135"/>
      <c r="O1048135"/>
      <c r="R1048135"/>
    </row>
    <row r="1048136" s="3" customFormat="1" spans="3:18">
      <c r="C1048136"/>
      <c r="F1048136"/>
      <c r="I1048136"/>
      <c r="L1048136"/>
      <c r="O1048136"/>
      <c r="R1048136"/>
    </row>
    <row r="1048137" s="3" customFormat="1" spans="3:18">
      <c r="C1048137"/>
      <c r="F1048137"/>
      <c r="I1048137"/>
      <c r="L1048137"/>
      <c r="O1048137"/>
      <c r="R1048137"/>
    </row>
    <row r="1048138" s="3" customFormat="1" spans="3:18">
      <c r="C1048138"/>
      <c r="F1048138"/>
      <c r="I1048138"/>
      <c r="L1048138"/>
      <c r="O1048138"/>
      <c r="R1048138"/>
    </row>
    <row r="1048139" s="3" customFormat="1" spans="3:18">
      <c r="C1048139"/>
      <c r="F1048139"/>
      <c r="I1048139"/>
      <c r="L1048139"/>
      <c r="O1048139"/>
      <c r="R1048139"/>
    </row>
    <row r="1048140" s="3" customFormat="1" spans="3:18">
      <c r="C1048140"/>
      <c r="F1048140"/>
      <c r="I1048140"/>
      <c r="L1048140"/>
      <c r="O1048140"/>
      <c r="R1048140"/>
    </row>
    <row r="1048141" s="3" customFormat="1" spans="3:18">
      <c r="C1048141"/>
      <c r="F1048141"/>
      <c r="I1048141"/>
      <c r="L1048141"/>
      <c r="O1048141"/>
      <c r="R1048141"/>
    </row>
    <row r="1048142" s="3" customFormat="1" spans="3:18">
      <c r="C1048142"/>
      <c r="F1048142"/>
      <c r="I1048142"/>
      <c r="L1048142"/>
      <c r="O1048142"/>
      <c r="R1048142"/>
    </row>
    <row r="1048143" s="3" customFormat="1" spans="3:18">
      <c r="C1048143"/>
      <c r="F1048143"/>
      <c r="I1048143"/>
      <c r="L1048143"/>
      <c r="O1048143"/>
      <c r="R1048143"/>
    </row>
    <row r="1048144" s="3" customFormat="1" spans="3:18">
      <c r="C1048144"/>
      <c r="F1048144"/>
      <c r="I1048144"/>
      <c r="L1048144"/>
      <c r="O1048144"/>
      <c r="R1048144"/>
    </row>
    <row r="1048145" s="3" customFormat="1" spans="3:18">
      <c r="C1048145"/>
      <c r="F1048145"/>
      <c r="I1048145"/>
      <c r="L1048145"/>
      <c r="O1048145"/>
      <c r="R1048145"/>
    </row>
    <row r="1048146" s="3" customFormat="1" spans="3:18">
      <c r="C1048146"/>
      <c r="F1048146"/>
      <c r="I1048146"/>
      <c r="L1048146"/>
      <c r="O1048146"/>
      <c r="R1048146"/>
    </row>
    <row r="1048147" s="3" customFormat="1" spans="3:18">
      <c r="C1048147"/>
      <c r="F1048147"/>
      <c r="I1048147"/>
      <c r="L1048147"/>
      <c r="O1048147"/>
      <c r="R1048147"/>
    </row>
    <row r="1048148" s="3" customFormat="1" spans="3:18">
      <c r="C1048148"/>
      <c r="F1048148"/>
      <c r="I1048148"/>
      <c r="L1048148"/>
      <c r="O1048148"/>
      <c r="R1048148"/>
    </row>
    <row r="1048149" s="3" customFormat="1" spans="3:18">
      <c r="C1048149"/>
      <c r="F1048149"/>
      <c r="I1048149"/>
      <c r="L1048149"/>
      <c r="O1048149"/>
      <c r="R1048149"/>
    </row>
    <row r="1048150" s="3" customFormat="1" spans="3:18">
      <c r="C1048150"/>
      <c r="F1048150"/>
      <c r="I1048150"/>
      <c r="L1048150"/>
      <c r="O1048150"/>
      <c r="R1048150"/>
    </row>
    <row r="1048151" s="3" customFormat="1" spans="3:18">
      <c r="C1048151"/>
      <c r="F1048151"/>
      <c r="I1048151"/>
      <c r="L1048151"/>
      <c r="O1048151"/>
      <c r="R1048151"/>
    </row>
    <row r="1048152" s="3" customFormat="1" spans="3:18">
      <c r="C1048152"/>
      <c r="F1048152"/>
      <c r="I1048152"/>
      <c r="L1048152"/>
      <c r="O1048152"/>
      <c r="R1048152"/>
    </row>
    <row r="1048153" s="3" customFormat="1" spans="3:18">
      <c r="C1048153"/>
      <c r="F1048153"/>
      <c r="I1048153"/>
      <c r="L1048153"/>
      <c r="O1048153"/>
      <c r="R1048153"/>
    </row>
    <row r="1048154" s="3" customFormat="1" spans="3:18">
      <c r="C1048154"/>
      <c r="F1048154"/>
      <c r="I1048154"/>
      <c r="L1048154"/>
      <c r="O1048154"/>
      <c r="R1048154"/>
    </row>
    <row r="1048155" s="3" customFormat="1" spans="3:18">
      <c r="C1048155"/>
      <c r="F1048155"/>
      <c r="I1048155"/>
      <c r="L1048155"/>
      <c r="O1048155"/>
      <c r="R1048155"/>
    </row>
    <row r="1048156" s="3" customFormat="1" spans="3:18">
      <c r="C1048156"/>
      <c r="F1048156"/>
      <c r="I1048156"/>
      <c r="L1048156"/>
      <c r="O1048156"/>
      <c r="R1048156"/>
    </row>
    <row r="1048157" s="3" customFormat="1" spans="3:18">
      <c r="C1048157"/>
      <c r="F1048157"/>
      <c r="I1048157"/>
      <c r="L1048157"/>
      <c r="O1048157"/>
      <c r="R1048157"/>
    </row>
    <row r="1048158" s="3" customFormat="1" spans="3:18">
      <c r="C1048158"/>
      <c r="F1048158"/>
      <c r="I1048158"/>
      <c r="L1048158"/>
      <c r="O1048158"/>
      <c r="R1048158"/>
    </row>
    <row r="1048159" s="3" customFormat="1" spans="3:18">
      <c r="C1048159"/>
      <c r="F1048159"/>
      <c r="I1048159"/>
      <c r="L1048159"/>
      <c r="O1048159"/>
      <c r="R1048159"/>
    </row>
    <row r="1048160" s="3" customFormat="1" spans="3:18">
      <c r="C1048160"/>
      <c r="F1048160"/>
      <c r="I1048160"/>
      <c r="L1048160"/>
      <c r="O1048160"/>
      <c r="R1048160"/>
    </row>
    <row r="1048161" s="3" customFormat="1" spans="3:18">
      <c r="C1048161"/>
      <c r="F1048161"/>
      <c r="I1048161"/>
      <c r="L1048161"/>
      <c r="O1048161"/>
      <c r="R1048161"/>
    </row>
    <row r="1048162" s="3" customFormat="1" spans="3:18">
      <c r="C1048162"/>
      <c r="F1048162"/>
      <c r="I1048162"/>
      <c r="L1048162"/>
      <c r="O1048162"/>
      <c r="R1048162"/>
    </row>
    <row r="1048163" s="3" customFormat="1" spans="3:18">
      <c r="C1048163"/>
      <c r="F1048163"/>
      <c r="I1048163"/>
      <c r="L1048163"/>
      <c r="O1048163"/>
      <c r="R1048163"/>
    </row>
    <row r="1048164" s="3" customFormat="1" spans="3:18">
      <c r="C1048164"/>
      <c r="F1048164"/>
      <c r="I1048164"/>
      <c r="L1048164"/>
      <c r="O1048164"/>
      <c r="R1048164"/>
    </row>
    <row r="1048165" s="3" customFormat="1" spans="3:18">
      <c r="C1048165"/>
      <c r="F1048165"/>
      <c r="I1048165"/>
      <c r="L1048165"/>
      <c r="O1048165"/>
      <c r="R1048165"/>
    </row>
    <row r="1048166" s="3" customFormat="1" spans="3:18">
      <c r="C1048166"/>
      <c r="F1048166"/>
      <c r="I1048166"/>
      <c r="L1048166"/>
      <c r="O1048166"/>
      <c r="R1048166"/>
    </row>
    <row r="1048167" s="3" customFormat="1" spans="3:18">
      <c r="C1048167"/>
      <c r="F1048167"/>
      <c r="I1048167"/>
      <c r="L1048167"/>
      <c r="O1048167"/>
      <c r="R1048167"/>
    </row>
    <row r="1048168" s="3" customFormat="1" spans="3:18">
      <c r="C1048168"/>
      <c r="F1048168"/>
      <c r="I1048168"/>
      <c r="L1048168"/>
      <c r="O1048168"/>
      <c r="R1048168"/>
    </row>
    <row r="1048169" s="3" customFormat="1" spans="3:18">
      <c r="C1048169"/>
      <c r="F1048169"/>
      <c r="I1048169"/>
      <c r="L1048169"/>
      <c r="O1048169"/>
      <c r="R1048169"/>
    </row>
    <row r="1048170" s="3" customFormat="1" spans="3:18">
      <c r="C1048170"/>
      <c r="F1048170"/>
      <c r="I1048170"/>
      <c r="L1048170"/>
      <c r="O1048170"/>
      <c r="R1048170"/>
    </row>
    <row r="1048171" s="3" customFormat="1" spans="3:18">
      <c r="C1048171"/>
      <c r="F1048171"/>
      <c r="I1048171"/>
      <c r="L1048171"/>
      <c r="O1048171"/>
      <c r="R1048171"/>
    </row>
    <row r="1048172" s="3" customFormat="1" spans="3:18">
      <c r="C1048172"/>
      <c r="F1048172"/>
      <c r="I1048172"/>
      <c r="L1048172"/>
      <c r="O1048172"/>
      <c r="R1048172"/>
    </row>
    <row r="1048173" s="3" customFormat="1" spans="3:18">
      <c r="C1048173"/>
      <c r="F1048173"/>
      <c r="I1048173"/>
      <c r="L1048173"/>
      <c r="O1048173"/>
      <c r="R1048173"/>
    </row>
    <row r="1048174" s="3" customFormat="1" spans="3:18">
      <c r="C1048174"/>
      <c r="F1048174"/>
      <c r="I1048174"/>
      <c r="L1048174"/>
      <c r="O1048174"/>
      <c r="R1048174"/>
    </row>
    <row r="1048175" s="3" customFormat="1" spans="3:18">
      <c r="C1048175"/>
      <c r="F1048175"/>
      <c r="I1048175"/>
      <c r="L1048175"/>
      <c r="O1048175"/>
      <c r="R1048175"/>
    </row>
    <row r="1048176" s="3" customFormat="1" spans="3:18">
      <c r="C1048176"/>
      <c r="F1048176"/>
      <c r="I1048176"/>
      <c r="L1048176"/>
      <c r="O1048176"/>
      <c r="R1048176"/>
    </row>
    <row r="1048177" s="3" customFormat="1" spans="3:18">
      <c r="C1048177"/>
      <c r="F1048177"/>
      <c r="I1048177"/>
      <c r="L1048177"/>
      <c r="O1048177"/>
      <c r="R1048177"/>
    </row>
    <row r="1048178" s="3" customFormat="1" spans="3:18">
      <c r="C1048178"/>
      <c r="F1048178"/>
      <c r="I1048178"/>
      <c r="L1048178"/>
      <c r="O1048178"/>
      <c r="R1048178"/>
    </row>
    <row r="1048179" s="3" customFormat="1" spans="3:18">
      <c r="C1048179"/>
      <c r="F1048179"/>
      <c r="I1048179"/>
      <c r="L1048179"/>
      <c r="O1048179"/>
      <c r="R1048179"/>
    </row>
    <row r="1048180" s="3" customFormat="1" spans="3:18">
      <c r="C1048180"/>
      <c r="F1048180"/>
      <c r="I1048180"/>
      <c r="L1048180"/>
      <c r="O1048180"/>
      <c r="R1048180"/>
    </row>
    <row r="1048181" s="3" customFormat="1" spans="3:18">
      <c r="C1048181"/>
      <c r="F1048181"/>
      <c r="I1048181"/>
      <c r="L1048181"/>
      <c r="O1048181"/>
      <c r="R1048181"/>
    </row>
    <row r="1048182" s="3" customFormat="1" spans="3:18">
      <c r="C1048182"/>
      <c r="F1048182"/>
      <c r="I1048182"/>
      <c r="L1048182"/>
      <c r="O1048182"/>
      <c r="R1048182"/>
    </row>
    <row r="1048183" s="3" customFormat="1" spans="3:18">
      <c r="C1048183"/>
      <c r="F1048183"/>
      <c r="I1048183"/>
      <c r="L1048183"/>
      <c r="O1048183"/>
      <c r="R1048183"/>
    </row>
    <row r="1048184" s="3" customFormat="1" spans="3:18">
      <c r="C1048184"/>
      <c r="F1048184"/>
      <c r="I1048184"/>
      <c r="L1048184"/>
      <c r="O1048184"/>
      <c r="R1048184"/>
    </row>
    <row r="1048185" s="3" customFormat="1" spans="3:18">
      <c r="C1048185"/>
      <c r="F1048185"/>
      <c r="I1048185"/>
      <c r="L1048185"/>
      <c r="O1048185"/>
      <c r="R1048185"/>
    </row>
    <row r="1048186" s="3" customFormat="1" spans="3:18">
      <c r="C1048186"/>
      <c r="F1048186"/>
      <c r="I1048186"/>
      <c r="L1048186"/>
      <c r="O1048186"/>
      <c r="R1048186"/>
    </row>
    <row r="1048187" s="3" customFormat="1" spans="3:18">
      <c r="C1048187"/>
      <c r="F1048187"/>
      <c r="I1048187"/>
      <c r="L1048187"/>
      <c r="O1048187"/>
      <c r="R1048187"/>
    </row>
    <row r="1048188" s="3" customFormat="1" spans="3:18">
      <c r="C1048188"/>
      <c r="F1048188"/>
      <c r="I1048188"/>
      <c r="L1048188"/>
      <c r="O1048188"/>
      <c r="R1048188"/>
    </row>
    <row r="1048189" s="3" customFormat="1" spans="3:18">
      <c r="C1048189"/>
      <c r="F1048189"/>
      <c r="I1048189"/>
      <c r="L1048189"/>
      <c r="O1048189"/>
      <c r="R1048189"/>
    </row>
    <row r="1048190" s="3" customFormat="1" spans="3:18">
      <c r="C1048190"/>
      <c r="F1048190"/>
      <c r="I1048190"/>
      <c r="L1048190"/>
      <c r="O1048190"/>
      <c r="R1048190"/>
    </row>
    <row r="1048191" s="3" customFormat="1" spans="3:18">
      <c r="C1048191"/>
      <c r="F1048191"/>
      <c r="I1048191"/>
      <c r="L1048191"/>
      <c r="O1048191"/>
      <c r="R1048191"/>
    </row>
    <row r="1048192" s="3" customFormat="1" spans="3:18">
      <c r="C1048192"/>
      <c r="F1048192"/>
      <c r="I1048192"/>
      <c r="L1048192"/>
      <c r="O1048192"/>
      <c r="R1048192"/>
    </row>
    <row r="1048193" s="3" customFormat="1" spans="3:18">
      <c r="C1048193"/>
      <c r="F1048193"/>
      <c r="I1048193"/>
      <c r="L1048193"/>
      <c r="O1048193"/>
      <c r="R1048193"/>
    </row>
    <row r="1048194" s="3" customFormat="1" spans="3:18">
      <c r="C1048194"/>
      <c r="F1048194"/>
      <c r="I1048194"/>
      <c r="L1048194"/>
      <c r="O1048194"/>
      <c r="R1048194"/>
    </row>
    <row r="1048195" s="3" customFormat="1" spans="3:18">
      <c r="C1048195"/>
      <c r="F1048195"/>
      <c r="I1048195"/>
      <c r="L1048195"/>
      <c r="O1048195"/>
      <c r="R1048195"/>
    </row>
    <row r="1048196" s="3" customFormat="1" spans="3:18">
      <c r="C1048196"/>
      <c r="F1048196"/>
      <c r="I1048196"/>
      <c r="L1048196"/>
      <c r="O1048196"/>
      <c r="R1048196"/>
    </row>
    <row r="1048197" s="3" customFormat="1" spans="3:18">
      <c r="C1048197"/>
      <c r="F1048197"/>
      <c r="I1048197"/>
      <c r="L1048197"/>
      <c r="O1048197"/>
      <c r="R1048197"/>
    </row>
    <row r="1048198" s="3" customFormat="1" spans="3:18">
      <c r="C1048198"/>
      <c r="F1048198"/>
      <c r="I1048198"/>
      <c r="L1048198"/>
      <c r="O1048198"/>
      <c r="R1048198"/>
    </row>
    <row r="1048199" s="3" customFormat="1" spans="3:18">
      <c r="C1048199"/>
      <c r="F1048199"/>
      <c r="I1048199"/>
      <c r="L1048199"/>
      <c r="O1048199"/>
      <c r="R1048199"/>
    </row>
    <row r="1048200" s="3" customFormat="1" spans="3:18">
      <c r="C1048200"/>
      <c r="F1048200"/>
      <c r="I1048200"/>
      <c r="L1048200"/>
      <c r="O1048200"/>
      <c r="R1048200"/>
    </row>
    <row r="1048201" s="3" customFormat="1" spans="3:18">
      <c r="C1048201"/>
      <c r="F1048201"/>
      <c r="I1048201"/>
      <c r="L1048201"/>
      <c r="O1048201"/>
      <c r="R1048201"/>
    </row>
    <row r="1048202" s="3" customFormat="1" spans="3:18">
      <c r="C1048202"/>
      <c r="F1048202"/>
      <c r="I1048202"/>
      <c r="L1048202"/>
      <c r="O1048202"/>
      <c r="R1048202"/>
    </row>
    <row r="1048203" s="3" customFormat="1" spans="3:18">
      <c r="C1048203"/>
      <c r="F1048203"/>
      <c r="I1048203"/>
      <c r="L1048203"/>
      <c r="O1048203"/>
      <c r="R1048203"/>
    </row>
    <row r="1048204" s="3" customFormat="1" spans="3:18">
      <c r="C1048204"/>
      <c r="F1048204"/>
      <c r="I1048204"/>
      <c r="L1048204"/>
      <c r="O1048204"/>
      <c r="R1048204"/>
    </row>
    <row r="1048205" s="3" customFormat="1" spans="3:18">
      <c r="C1048205"/>
      <c r="F1048205"/>
      <c r="I1048205"/>
      <c r="L1048205"/>
      <c r="O1048205"/>
      <c r="R1048205"/>
    </row>
    <row r="1048206" s="3" customFormat="1" spans="3:18">
      <c r="C1048206"/>
      <c r="F1048206"/>
      <c r="I1048206"/>
      <c r="L1048206"/>
      <c r="O1048206"/>
      <c r="R1048206"/>
    </row>
    <row r="1048207" s="3" customFormat="1" spans="3:18">
      <c r="C1048207"/>
      <c r="F1048207"/>
      <c r="I1048207"/>
      <c r="L1048207"/>
      <c r="O1048207"/>
      <c r="R1048207"/>
    </row>
    <row r="1048208" s="3" customFormat="1" spans="3:18">
      <c r="C1048208"/>
      <c r="F1048208"/>
      <c r="I1048208"/>
      <c r="L1048208"/>
      <c r="O1048208"/>
      <c r="R1048208"/>
    </row>
    <row r="1048209" s="3" customFormat="1" spans="3:18">
      <c r="C1048209"/>
      <c r="F1048209"/>
      <c r="I1048209"/>
      <c r="L1048209"/>
      <c r="O1048209"/>
      <c r="R1048209"/>
    </row>
    <row r="1048210" s="3" customFormat="1" spans="3:18">
      <c r="C1048210"/>
      <c r="F1048210"/>
      <c r="I1048210"/>
      <c r="L1048210"/>
      <c r="O1048210"/>
      <c r="R1048210"/>
    </row>
    <row r="1048211" s="3" customFormat="1" spans="3:18">
      <c r="C1048211"/>
      <c r="F1048211"/>
      <c r="I1048211"/>
      <c r="L1048211"/>
      <c r="O1048211"/>
      <c r="R1048211"/>
    </row>
    <row r="1048212" s="3" customFormat="1" spans="3:18">
      <c r="C1048212"/>
      <c r="F1048212"/>
      <c r="I1048212"/>
      <c r="L1048212"/>
      <c r="O1048212"/>
      <c r="R1048212"/>
    </row>
    <row r="1048213" s="3" customFormat="1" spans="3:18">
      <c r="C1048213"/>
      <c r="F1048213"/>
      <c r="I1048213"/>
      <c r="L1048213"/>
      <c r="O1048213"/>
      <c r="R1048213"/>
    </row>
    <row r="1048214" s="3" customFormat="1" spans="3:18">
      <c r="C1048214"/>
      <c r="F1048214"/>
      <c r="I1048214"/>
      <c r="L1048214"/>
      <c r="O1048214"/>
      <c r="R1048214"/>
    </row>
    <row r="1048215" s="3" customFormat="1" spans="3:18">
      <c r="C1048215"/>
      <c r="F1048215"/>
      <c r="I1048215"/>
      <c r="L1048215"/>
      <c r="O1048215"/>
      <c r="R1048215"/>
    </row>
    <row r="1048216" s="3" customFormat="1" spans="3:18">
      <c r="C1048216"/>
      <c r="F1048216"/>
      <c r="I1048216"/>
      <c r="L1048216"/>
      <c r="O1048216"/>
      <c r="R1048216"/>
    </row>
    <row r="1048217" s="3" customFormat="1" spans="3:18">
      <c r="C1048217"/>
      <c r="F1048217"/>
      <c r="I1048217"/>
      <c r="L1048217"/>
      <c r="O1048217"/>
      <c r="R1048217"/>
    </row>
    <row r="1048218" s="3" customFormat="1" spans="3:18">
      <c r="C1048218"/>
      <c r="F1048218"/>
      <c r="I1048218"/>
      <c r="L1048218"/>
      <c r="O1048218"/>
      <c r="R1048218"/>
    </row>
    <row r="1048219" s="3" customFormat="1" spans="3:18">
      <c r="C1048219"/>
      <c r="F1048219"/>
      <c r="I1048219"/>
      <c r="L1048219"/>
      <c r="O1048219"/>
      <c r="R1048219"/>
    </row>
    <row r="1048220" s="3" customFormat="1" spans="3:18">
      <c r="C1048220"/>
      <c r="F1048220"/>
      <c r="I1048220"/>
      <c r="L1048220"/>
      <c r="O1048220"/>
      <c r="R1048220"/>
    </row>
    <row r="1048221" s="3" customFormat="1" spans="3:18">
      <c r="C1048221"/>
      <c r="F1048221"/>
      <c r="I1048221"/>
      <c r="L1048221"/>
      <c r="O1048221"/>
      <c r="R1048221"/>
    </row>
    <row r="1048222" s="3" customFormat="1" spans="3:18">
      <c r="C1048222"/>
      <c r="F1048222"/>
      <c r="I1048222"/>
      <c r="L1048222"/>
      <c r="O1048222"/>
      <c r="R1048222"/>
    </row>
    <row r="1048223" s="3" customFormat="1" spans="3:18">
      <c r="C1048223"/>
      <c r="F1048223"/>
      <c r="I1048223"/>
      <c r="L1048223"/>
      <c r="O1048223"/>
      <c r="R1048223"/>
    </row>
    <row r="1048224" s="3" customFormat="1" spans="3:18">
      <c r="C1048224"/>
      <c r="F1048224"/>
      <c r="I1048224"/>
      <c r="L1048224"/>
      <c r="O1048224"/>
      <c r="R1048224"/>
    </row>
    <row r="1048225" s="3" customFormat="1" spans="3:18">
      <c r="C1048225"/>
      <c r="F1048225"/>
      <c r="I1048225"/>
      <c r="L1048225"/>
      <c r="O1048225"/>
      <c r="R1048225"/>
    </row>
    <row r="1048226" s="3" customFormat="1" spans="3:18">
      <c r="C1048226"/>
      <c r="F1048226"/>
      <c r="I1048226"/>
      <c r="L1048226"/>
      <c r="O1048226"/>
      <c r="R1048226"/>
    </row>
    <row r="1048227" s="3" customFormat="1" spans="3:18">
      <c r="C1048227"/>
      <c r="F1048227"/>
      <c r="I1048227"/>
      <c r="L1048227"/>
      <c r="O1048227"/>
      <c r="R1048227"/>
    </row>
    <row r="1048228" s="3" customFormat="1" spans="3:18">
      <c r="C1048228"/>
      <c r="F1048228"/>
      <c r="I1048228"/>
      <c r="L1048228"/>
      <c r="O1048228"/>
      <c r="R1048228"/>
    </row>
    <row r="1048229" s="3" customFormat="1" spans="3:18">
      <c r="C1048229"/>
      <c r="F1048229"/>
      <c r="I1048229"/>
      <c r="L1048229"/>
      <c r="O1048229"/>
      <c r="R1048229"/>
    </row>
    <row r="1048230" s="3" customFormat="1" spans="3:18">
      <c r="C1048230"/>
      <c r="F1048230"/>
      <c r="I1048230"/>
      <c r="L1048230"/>
      <c r="O1048230"/>
      <c r="R1048230"/>
    </row>
    <row r="1048231" s="3" customFormat="1" spans="3:18">
      <c r="C1048231"/>
      <c r="F1048231"/>
      <c r="I1048231"/>
      <c r="L1048231"/>
      <c r="O1048231"/>
      <c r="R1048231"/>
    </row>
    <row r="1048232" s="3" customFormat="1" spans="3:18">
      <c r="C1048232"/>
      <c r="F1048232"/>
      <c r="I1048232"/>
      <c r="L1048232"/>
      <c r="O1048232"/>
      <c r="R1048232"/>
    </row>
    <row r="1048233" s="3" customFormat="1" spans="3:18">
      <c r="C1048233"/>
      <c r="F1048233"/>
      <c r="I1048233"/>
      <c r="L1048233"/>
      <c r="O1048233"/>
      <c r="R1048233"/>
    </row>
    <row r="1048234" s="3" customFormat="1" spans="3:18">
      <c r="C1048234"/>
      <c r="F1048234"/>
      <c r="I1048234"/>
      <c r="L1048234"/>
      <c r="O1048234"/>
      <c r="R1048234"/>
    </row>
    <row r="1048235" s="3" customFormat="1" spans="3:18">
      <c r="C1048235"/>
      <c r="F1048235"/>
      <c r="I1048235"/>
      <c r="L1048235"/>
      <c r="O1048235"/>
      <c r="R1048235"/>
    </row>
    <row r="1048236" s="3" customFormat="1" spans="3:18">
      <c r="C1048236"/>
      <c r="F1048236"/>
      <c r="I1048236"/>
      <c r="L1048236"/>
      <c r="O1048236"/>
      <c r="R1048236"/>
    </row>
    <row r="1048237" s="3" customFormat="1" spans="3:18">
      <c r="C1048237"/>
      <c r="F1048237"/>
      <c r="I1048237"/>
      <c r="L1048237"/>
      <c r="O1048237"/>
      <c r="R1048237"/>
    </row>
    <row r="1048238" s="3" customFormat="1" spans="3:18">
      <c r="C1048238"/>
      <c r="F1048238"/>
      <c r="I1048238"/>
      <c r="L1048238"/>
      <c r="O1048238"/>
      <c r="R1048238"/>
    </row>
    <row r="1048239" s="3" customFormat="1" spans="3:18">
      <c r="C1048239"/>
      <c r="F1048239"/>
      <c r="I1048239"/>
      <c r="L1048239"/>
      <c r="O1048239"/>
      <c r="R1048239"/>
    </row>
    <row r="1048240" s="3" customFormat="1" spans="3:18">
      <c r="C1048240"/>
      <c r="F1048240"/>
      <c r="I1048240"/>
      <c r="L1048240"/>
      <c r="O1048240"/>
      <c r="R1048240"/>
    </row>
    <row r="1048241" s="3" customFormat="1" spans="3:18">
      <c r="C1048241"/>
      <c r="F1048241"/>
      <c r="I1048241"/>
      <c r="L1048241"/>
      <c r="O1048241"/>
      <c r="R1048241"/>
    </row>
    <row r="1048242" s="3" customFormat="1" spans="3:18">
      <c r="C1048242"/>
      <c r="F1048242"/>
      <c r="I1048242"/>
      <c r="L1048242"/>
      <c r="O1048242"/>
      <c r="R1048242"/>
    </row>
    <row r="1048243" s="3" customFormat="1" spans="3:18">
      <c r="C1048243"/>
      <c r="F1048243"/>
      <c r="I1048243"/>
      <c r="L1048243"/>
      <c r="O1048243"/>
      <c r="R1048243"/>
    </row>
    <row r="1048244" s="3" customFormat="1" spans="3:18">
      <c r="C1048244"/>
      <c r="F1048244"/>
      <c r="I1048244"/>
      <c r="L1048244"/>
      <c r="O1048244"/>
      <c r="R1048244"/>
    </row>
    <row r="1048245" s="3" customFormat="1" spans="3:18">
      <c r="C1048245"/>
      <c r="F1048245"/>
      <c r="I1048245"/>
      <c r="L1048245"/>
      <c r="O1048245"/>
      <c r="R1048245"/>
    </row>
    <row r="1048246" s="3" customFormat="1" spans="3:18">
      <c r="C1048246"/>
      <c r="F1048246"/>
      <c r="I1048246"/>
      <c r="L1048246"/>
      <c r="O1048246"/>
      <c r="R1048246"/>
    </row>
    <row r="1048247" s="3" customFormat="1" spans="3:18">
      <c r="C1048247"/>
      <c r="F1048247"/>
      <c r="I1048247"/>
      <c r="L1048247"/>
      <c r="O1048247"/>
      <c r="R1048247"/>
    </row>
    <row r="1048248" s="3" customFormat="1" spans="3:18">
      <c r="C1048248"/>
      <c r="F1048248"/>
      <c r="I1048248"/>
      <c r="L1048248"/>
      <c r="O1048248"/>
      <c r="R1048248"/>
    </row>
    <row r="1048249" s="3" customFormat="1" spans="3:18">
      <c r="C1048249"/>
      <c r="F1048249"/>
      <c r="I1048249"/>
      <c r="L1048249"/>
      <c r="O1048249"/>
      <c r="R1048249"/>
    </row>
    <row r="1048250" s="3" customFormat="1" spans="3:18">
      <c r="C1048250"/>
      <c r="F1048250"/>
      <c r="I1048250"/>
      <c r="L1048250"/>
      <c r="O1048250"/>
      <c r="R1048250"/>
    </row>
    <row r="1048251" s="3" customFormat="1" spans="3:18">
      <c r="C1048251"/>
      <c r="F1048251"/>
      <c r="I1048251"/>
      <c r="L1048251"/>
      <c r="O1048251"/>
      <c r="R1048251"/>
    </row>
    <row r="1048252" s="3" customFormat="1" spans="3:18">
      <c r="C1048252"/>
      <c r="F1048252"/>
      <c r="I1048252"/>
      <c r="L1048252"/>
      <c r="O1048252"/>
      <c r="R1048252"/>
    </row>
    <row r="1048253" s="3" customFormat="1" spans="3:18">
      <c r="C1048253"/>
      <c r="F1048253"/>
      <c r="I1048253"/>
      <c r="L1048253"/>
      <c r="O1048253"/>
      <c r="R1048253"/>
    </row>
    <row r="1048254" s="3" customFormat="1" spans="3:18">
      <c r="C1048254"/>
      <c r="F1048254"/>
      <c r="I1048254"/>
      <c r="L1048254"/>
      <c r="O1048254"/>
      <c r="R1048254"/>
    </row>
    <row r="1048255" s="3" customFormat="1" spans="3:18">
      <c r="C1048255"/>
      <c r="F1048255"/>
      <c r="I1048255"/>
      <c r="L1048255"/>
      <c r="O1048255"/>
      <c r="R1048255"/>
    </row>
    <row r="1048256" s="3" customFormat="1" spans="3:18">
      <c r="C1048256"/>
      <c r="F1048256"/>
      <c r="I1048256"/>
      <c r="L1048256"/>
      <c r="O1048256"/>
      <c r="R1048256"/>
    </row>
    <row r="1048257" s="3" customFormat="1" spans="3:18">
      <c r="C1048257"/>
      <c r="F1048257"/>
      <c r="I1048257"/>
      <c r="L1048257"/>
      <c r="O1048257"/>
      <c r="R1048257"/>
    </row>
    <row r="1048258" s="3" customFormat="1" spans="3:18">
      <c r="C1048258"/>
      <c r="F1048258"/>
      <c r="I1048258"/>
      <c r="L1048258"/>
      <c r="O1048258"/>
      <c r="R1048258"/>
    </row>
    <row r="1048259" s="3" customFormat="1" spans="3:18">
      <c r="C1048259"/>
      <c r="F1048259"/>
      <c r="I1048259"/>
      <c r="L1048259"/>
      <c r="O1048259"/>
      <c r="R1048259"/>
    </row>
    <row r="1048260" s="3" customFormat="1" spans="3:18">
      <c r="C1048260"/>
      <c r="F1048260"/>
      <c r="I1048260"/>
      <c r="L1048260"/>
      <c r="O1048260"/>
      <c r="R1048260"/>
    </row>
    <row r="1048261" s="3" customFormat="1" spans="3:18">
      <c r="C1048261"/>
      <c r="F1048261"/>
      <c r="I1048261"/>
      <c r="L1048261"/>
      <c r="O1048261"/>
      <c r="R1048261"/>
    </row>
    <row r="1048262" s="3" customFormat="1" spans="3:18">
      <c r="C1048262"/>
      <c r="F1048262"/>
      <c r="I1048262"/>
      <c r="L1048262"/>
      <c r="O1048262"/>
      <c r="R1048262"/>
    </row>
    <row r="1048263" s="3" customFormat="1" spans="3:18">
      <c r="C1048263"/>
      <c r="F1048263"/>
      <c r="I1048263"/>
      <c r="L1048263"/>
      <c r="O1048263"/>
      <c r="R1048263"/>
    </row>
    <row r="1048264" s="3" customFormat="1" spans="3:18">
      <c r="C1048264"/>
      <c r="F1048264"/>
      <c r="I1048264"/>
      <c r="L1048264"/>
      <c r="O1048264"/>
      <c r="R1048264"/>
    </row>
    <row r="1048265" s="3" customFormat="1" spans="3:18">
      <c r="C1048265"/>
      <c r="F1048265"/>
      <c r="I1048265"/>
      <c r="L1048265"/>
      <c r="O1048265"/>
      <c r="R1048265"/>
    </row>
    <row r="1048266" s="3" customFormat="1" spans="3:18">
      <c r="C1048266"/>
      <c r="F1048266"/>
      <c r="I1048266"/>
      <c r="L1048266"/>
      <c r="O1048266"/>
      <c r="R1048266"/>
    </row>
    <row r="1048267" s="3" customFormat="1" spans="3:18">
      <c r="C1048267"/>
      <c r="F1048267"/>
      <c r="I1048267"/>
      <c r="L1048267"/>
      <c r="O1048267"/>
      <c r="R1048267"/>
    </row>
    <row r="1048268" s="3" customFormat="1" spans="3:18">
      <c r="C1048268"/>
      <c r="F1048268"/>
      <c r="I1048268"/>
      <c r="L1048268"/>
      <c r="O1048268"/>
      <c r="R1048268"/>
    </row>
    <row r="1048269" s="3" customFormat="1" spans="3:18">
      <c r="C1048269"/>
      <c r="F1048269"/>
      <c r="I1048269"/>
      <c r="L1048269"/>
      <c r="O1048269"/>
      <c r="R1048269"/>
    </row>
    <row r="1048270" s="3" customFormat="1" spans="3:18">
      <c r="C1048270"/>
      <c r="F1048270"/>
      <c r="I1048270"/>
      <c r="L1048270"/>
      <c r="O1048270"/>
      <c r="R1048270"/>
    </row>
    <row r="1048271" s="3" customFormat="1" spans="3:18">
      <c r="C1048271"/>
      <c r="F1048271"/>
      <c r="I1048271"/>
      <c r="L1048271"/>
      <c r="O1048271"/>
      <c r="R1048271"/>
    </row>
    <row r="1048272" s="3" customFormat="1" spans="3:18">
      <c r="C1048272"/>
      <c r="F1048272"/>
      <c r="I1048272"/>
      <c r="L1048272"/>
      <c r="O1048272"/>
      <c r="R1048272"/>
    </row>
    <row r="1048273" s="3" customFormat="1" spans="3:18">
      <c r="C1048273"/>
      <c r="F1048273"/>
      <c r="I1048273"/>
      <c r="L1048273"/>
      <c r="O1048273"/>
      <c r="R1048273"/>
    </row>
    <row r="1048274" s="3" customFormat="1" spans="3:18">
      <c r="C1048274"/>
      <c r="F1048274"/>
      <c r="I1048274"/>
      <c r="L1048274"/>
      <c r="O1048274"/>
      <c r="R1048274"/>
    </row>
    <row r="1048275" s="3" customFormat="1" spans="3:18">
      <c r="C1048275"/>
      <c r="F1048275"/>
      <c r="I1048275"/>
      <c r="L1048275"/>
      <c r="O1048275"/>
      <c r="R1048275"/>
    </row>
    <row r="1048276" s="3" customFormat="1" spans="3:18">
      <c r="C1048276"/>
      <c r="F1048276"/>
      <c r="I1048276"/>
      <c r="L1048276"/>
      <c r="O1048276"/>
      <c r="R1048276"/>
    </row>
    <row r="1048277" s="3" customFormat="1" spans="3:18">
      <c r="C1048277"/>
      <c r="F1048277"/>
      <c r="I1048277"/>
      <c r="L1048277"/>
      <c r="O1048277"/>
      <c r="R1048277"/>
    </row>
    <row r="1048278" s="3" customFormat="1" spans="3:18">
      <c r="C1048278"/>
      <c r="F1048278"/>
      <c r="I1048278"/>
      <c r="L1048278"/>
      <c r="O1048278"/>
      <c r="R1048278"/>
    </row>
    <row r="1048279" s="3" customFormat="1" spans="3:18">
      <c r="C1048279"/>
      <c r="F1048279"/>
      <c r="I1048279"/>
      <c r="L1048279"/>
      <c r="O1048279"/>
      <c r="R1048279"/>
    </row>
    <row r="1048280" s="3" customFormat="1" spans="3:18">
      <c r="C1048280"/>
      <c r="F1048280"/>
      <c r="I1048280"/>
      <c r="L1048280"/>
      <c r="O1048280"/>
      <c r="R1048280"/>
    </row>
    <row r="1048281" s="3" customFormat="1" spans="3:18">
      <c r="C1048281"/>
      <c r="F1048281"/>
      <c r="I1048281"/>
      <c r="L1048281"/>
      <c r="O1048281"/>
      <c r="R1048281"/>
    </row>
    <row r="1048282" s="3" customFormat="1" spans="3:18">
      <c r="C1048282"/>
      <c r="F1048282"/>
      <c r="I1048282"/>
      <c r="L1048282"/>
      <c r="O1048282"/>
      <c r="R1048282"/>
    </row>
    <row r="1048283" s="3" customFormat="1" spans="3:18">
      <c r="C1048283"/>
      <c r="F1048283"/>
      <c r="I1048283"/>
      <c r="L1048283"/>
      <c r="O1048283"/>
      <c r="R1048283"/>
    </row>
    <row r="1048284" s="3" customFormat="1" spans="3:18">
      <c r="C1048284"/>
      <c r="F1048284"/>
      <c r="I1048284"/>
      <c r="L1048284"/>
      <c r="O1048284"/>
      <c r="R1048284"/>
    </row>
    <row r="1048285" s="3" customFormat="1" spans="3:18">
      <c r="C1048285"/>
      <c r="F1048285"/>
      <c r="I1048285"/>
      <c r="L1048285"/>
      <c r="O1048285"/>
      <c r="R1048285"/>
    </row>
    <row r="1048286" s="3" customFormat="1" spans="3:18">
      <c r="C1048286"/>
      <c r="F1048286"/>
      <c r="I1048286"/>
      <c r="L1048286"/>
      <c r="O1048286"/>
      <c r="R1048286"/>
    </row>
    <row r="1048287" s="3" customFormat="1" spans="3:18">
      <c r="C1048287"/>
      <c r="F1048287"/>
      <c r="I1048287"/>
      <c r="L1048287"/>
      <c r="O1048287"/>
      <c r="R1048287"/>
    </row>
    <row r="1048288" s="3" customFormat="1" spans="3:18">
      <c r="C1048288"/>
      <c r="F1048288"/>
      <c r="I1048288"/>
      <c r="L1048288"/>
      <c r="O1048288"/>
      <c r="R1048288"/>
    </row>
    <row r="1048289" s="3" customFormat="1" spans="3:18">
      <c r="C1048289"/>
      <c r="F1048289"/>
      <c r="I1048289"/>
      <c r="L1048289"/>
      <c r="O1048289"/>
      <c r="R1048289"/>
    </row>
    <row r="1048290" s="3" customFormat="1" spans="3:18">
      <c r="C1048290"/>
      <c r="F1048290"/>
      <c r="I1048290"/>
      <c r="L1048290"/>
      <c r="O1048290"/>
      <c r="R1048290"/>
    </row>
    <row r="1048291" s="3" customFormat="1" spans="3:18">
      <c r="C1048291"/>
      <c r="F1048291"/>
      <c r="I1048291"/>
      <c r="L1048291"/>
      <c r="O1048291"/>
      <c r="R1048291"/>
    </row>
    <row r="1048292" s="3" customFormat="1" spans="3:18">
      <c r="C1048292"/>
      <c r="F1048292"/>
      <c r="I1048292"/>
      <c r="L1048292"/>
      <c r="O1048292"/>
      <c r="R1048292"/>
    </row>
    <row r="1048293" s="3" customFormat="1" spans="3:18">
      <c r="C1048293"/>
      <c r="F1048293"/>
      <c r="I1048293"/>
      <c r="L1048293"/>
      <c r="O1048293"/>
      <c r="R1048293"/>
    </row>
    <row r="1048294" s="3" customFormat="1" spans="3:18">
      <c r="C1048294"/>
      <c r="F1048294"/>
      <c r="I1048294"/>
      <c r="L1048294"/>
      <c r="O1048294"/>
      <c r="R1048294"/>
    </row>
    <row r="1048295" s="3" customFormat="1" spans="3:18">
      <c r="C1048295"/>
      <c r="F1048295"/>
      <c r="I1048295"/>
      <c r="L1048295"/>
      <c r="O1048295"/>
      <c r="R1048295"/>
    </row>
    <row r="1048296" s="3" customFormat="1" spans="3:18">
      <c r="C1048296"/>
      <c r="F1048296"/>
      <c r="I1048296"/>
      <c r="L1048296"/>
      <c r="O1048296"/>
      <c r="R1048296"/>
    </row>
    <row r="1048297" s="3" customFormat="1" spans="3:18">
      <c r="C1048297"/>
      <c r="F1048297"/>
      <c r="I1048297"/>
      <c r="L1048297"/>
      <c r="O1048297"/>
      <c r="R1048297"/>
    </row>
    <row r="1048298" s="3" customFormat="1" spans="3:18">
      <c r="C1048298"/>
      <c r="F1048298"/>
      <c r="I1048298"/>
      <c r="L1048298"/>
      <c r="O1048298"/>
      <c r="R1048298"/>
    </row>
    <row r="1048299" s="3" customFormat="1" spans="3:18">
      <c r="C1048299"/>
      <c r="F1048299"/>
      <c r="I1048299"/>
      <c r="L1048299"/>
      <c r="O1048299"/>
      <c r="R1048299"/>
    </row>
    <row r="1048300" s="3" customFormat="1" spans="3:18">
      <c r="C1048300"/>
      <c r="F1048300"/>
      <c r="I1048300"/>
      <c r="L1048300"/>
      <c r="O1048300"/>
      <c r="R1048300"/>
    </row>
    <row r="1048301" s="3" customFormat="1" spans="3:18">
      <c r="C1048301"/>
      <c r="F1048301"/>
      <c r="I1048301"/>
      <c r="L1048301"/>
      <c r="O1048301"/>
      <c r="R1048301"/>
    </row>
    <row r="1048302" s="3" customFormat="1" spans="3:18">
      <c r="C1048302"/>
      <c r="F1048302"/>
      <c r="I1048302"/>
      <c r="L1048302"/>
      <c r="O1048302"/>
      <c r="R1048302"/>
    </row>
    <row r="1048303" s="3" customFormat="1" spans="3:18">
      <c r="C1048303"/>
      <c r="F1048303"/>
      <c r="I1048303"/>
      <c r="L1048303"/>
      <c r="O1048303"/>
      <c r="R1048303"/>
    </row>
    <row r="1048304" s="3" customFormat="1" spans="3:18">
      <c r="C1048304"/>
      <c r="F1048304"/>
      <c r="I1048304"/>
      <c r="L1048304"/>
      <c r="O1048304"/>
      <c r="R1048304"/>
    </row>
    <row r="1048305" s="3" customFormat="1" spans="3:18">
      <c r="C1048305"/>
      <c r="F1048305"/>
      <c r="I1048305"/>
      <c r="L1048305"/>
      <c r="O1048305"/>
      <c r="R1048305"/>
    </row>
    <row r="1048306" s="3" customFormat="1" spans="3:18">
      <c r="C1048306"/>
      <c r="F1048306"/>
      <c r="I1048306"/>
      <c r="L1048306"/>
      <c r="O1048306"/>
      <c r="R1048306"/>
    </row>
    <row r="1048307" s="3" customFormat="1" spans="3:18">
      <c r="C1048307"/>
      <c r="F1048307"/>
      <c r="I1048307"/>
      <c r="L1048307"/>
      <c r="O1048307"/>
      <c r="R1048307"/>
    </row>
    <row r="1048308" s="3" customFormat="1" spans="3:18">
      <c r="C1048308"/>
      <c r="F1048308"/>
      <c r="I1048308"/>
      <c r="L1048308"/>
      <c r="O1048308"/>
      <c r="R1048308"/>
    </row>
    <row r="1048309" s="3" customFormat="1" spans="3:18">
      <c r="C1048309"/>
      <c r="F1048309"/>
      <c r="I1048309"/>
      <c r="L1048309"/>
      <c r="O1048309"/>
      <c r="R1048309"/>
    </row>
    <row r="1048310" s="3" customFormat="1" spans="3:18">
      <c r="C1048310"/>
      <c r="F1048310"/>
      <c r="I1048310"/>
      <c r="L1048310"/>
      <c r="O1048310"/>
      <c r="R1048310"/>
    </row>
    <row r="1048311" s="3" customFormat="1" spans="3:18">
      <c r="C1048311"/>
      <c r="F1048311"/>
      <c r="I1048311"/>
      <c r="L1048311"/>
      <c r="O1048311"/>
      <c r="R1048311"/>
    </row>
    <row r="1048312" s="3" customFormat="1" spans="3:18">
      <c r="C1048312"/>
      <c r="F1048312"/>
      <c r="I1048312"/>
      <c r="L1048312"/>
      <c r="O1048312"/>
      <c r="R1048312"/>
    </row>
    <row r="1048313" s="3" customFormat="1" spans="3:18">
      <c r="C1048313"/>
      <c r="F1048313"/>
      <c r="I1048313"/>
      <c r="L1048313"/>
      <c r="O1048313"/>
      <c r="R1048313"/>
    </row>
    <row r="1048314" s="3" customFormat="1" spans="3:18">
      <c r="C1048314"/>
      <c r="F1048314"/>
      <c r="I1048314"/>
      <c r="L1048314"/>
      <c r="O1048314"/>
      <c r="R1048314"/>
    </row>
    <row r="1048315" s="3" customFormat="1" spans="3:18">
      <c r="C1048315"/>
      <c r="F1048315"/>
      <c r="I1048315"/>
      <c r="L1048315"/>
      <c r="O1048315"/>
      <c r="R1048315"/>
    </row>
    <row r="1048316" s="3" customFormat="1" spans="3:18">
      <c r="C1048316"/>
      <c r="F1048316"/>
      <c r="I1048316"/>
      <c r="L1048316"/>
      <c r="O1048316"/>
      <c r="R1048316"/>
    </row>
    <row r="1048317" s="3" customFormat="1" spans="3:18">
      <c r="C1048317"/>
      <c r="F1048317"/>
      <c r="I1048317"/>
      <c r="L1048317"/>
      <c r="O1048317"/>
      <c r="R1048317"/>
    </row>
    <row r="1048318" s="3" customFormat="1" spans="3:18">
      <c r="C1048318"/>
      <c r="F1048318"/>
      <c r="I1048318"/>
      <c r="L1048318"/>
      <c r="O1048318"/>
      <c r="R1048318"/>
    </row>
    <row r="1048319" s="3" customFormat="1" spans="3:18">
      <c r="C1048319"/>
      <c r="F1048319"/>
      <c r="I1048319"/>
      <c r="L1048319"/>
      <c r="O1048319"/>
      <c r="R1048319"/>
    </row>
    <row r="1048320" s="3" customFormat="1" spans="3:18">
      <c r="C1048320"/>
      <c r="F1048320"/>
      <c r="I1048320"/>
      <c r="L1048320"/>
      <c r="O1048320"/>
      <c r="R1048320"/>
    </row>
    <row r="1048321" s="3" customFormat="1" spans="3:18">
      <c r="C1048321"/>
      <c r="F1048321"/>
      <c r="I1048321"/>
      <c r="L1048321"/>
      <c r="O1048321"/>
      <c r="R1048321"/>
    </row>
    <row r="1048322" s="3" customFormat="1" spans="3:18">
      <c r="C1048322"/>
      <c r="F1048322"/>
      <c r="I1048322"/>
      <c r="L1048322"/>
      <c r="O1048322"/>
      <c r="R1048322"/>
    </row>
    <row r="1048323" s="3" customFormat="1" spans="3:18">
      <c r="C1048323"/>
      <c r="F1048323"/>
      <c r="I1048323"/>
      <c r="L1048323"/>
      <c r="O1048323"/>
      <c r="R1048323"/>
    </row>
    <row r="1048324" s="3" customFormat="1" spans="3:18">
      <c r="C1048324"/>
      <c r="F1048324"/>
      <c r="I1048324"/>
      <c r="L1048324"/>
      <c r="O1048324"/>
      <c r="R1048324"/>
    </row>
    <row r="1048325" s="3" customFormat="1" spans="3:18">
      <c r="C1048325"/>
      <c r="F1048325"/>
      <c r="I1048325"/>
      <c r="L1048325"/>
      <c r="O1048325"/>
      <c r="R1048325"/>
    </row>
    <row r="1048326" s="3" customFormat="1" spans="3:18">
      <c r="C1048326"/>
      <c r="F1048326"/>
      <c r="I1048326"/>
      <c r="L1048326"/>
      <c r="O1048326"/>
      <c r="R1048326"/>
    </row>
    <row r="1048327" s="3" customFormat="1" spans="3:18">
      <c r="C1048327"/>
      <c r="F1048327"/>
      <c r="I1048327"/>
      <c r="L1048327"/>
      <c r="O1048327"/>
      <c r="R1048327"/>
    </row>
    <row r="1048328" s="3" customFormat="1" spans="3:18">
      <c r="C1048328"/>
      <c r="F1048328"/>
      <c r="I1048328"/>
      <c r="L1048328"/>
      <c r="O1048328"/>
      <c r="R1048328"/>
    </row>
    <row r="1048329" s="3" customFormat="1" spans="3:18">
      <c r="C1048329"/>
      <c r="F1048329"/>
      <c r="I1048329"/>
      <c r="L1048329"/>
      <c r="O1048329"/>
      <c r="R1048329"/>
    </row>
    <row r="1048330" s="3" customFormat="1" spans="3:18">
      <c r="C1048330"/>
      <c r="F1048330"/>
      <c r="I1048330"/>
      <c r="L1048330"/>
      <c r="O1048330"/>
      <c r="R1048330"/>
    </row>
    <row r="1048331" s="3" customFormat="1" spans="3:18">
      <c r="C1048331"/>
      <c r="F1048331"/>
      <c r="I1048331"/>
      <c r="L1048331"/>
      <c r="O1048331"/>
      <c r="R1048331"/>
    </row>
    <row r="1048332" s="3" customFormat="1" spans="3:18">
      <c r="C1048332"/>
      <c r="F1048332"/>
      <c r="I1048332"/>
      <c r="L1048332"/>
      <c r="O1048332"/>
      <c r="R1048332"/>
    </row>
    <row r="1048333" s="3" customFormat="1" spans="3:18">
      <c r="C1048333"/>
      <c r="F1048333"/>
      <c r="I1048333"/>
      <c r="L1048333"/>
      <c r="O1048333"/>
      <c r="R1048333"/>
    </row>
    <row r="1048334" s="3" customFormat="1" spans="3:18">
      <c r="C1048334"/>
      <c r="F1048334"/>
      <c r="I1048334"/>
      <c r="L1048334"/>
      <c r="O1048334"/>
      <c r="R1048334"/>
    </row>
    <row r="1048335" s="3" customFormat="1" spans="3:18">
      <c r="C1048335"/>
      <c r="F1048335"/>
      <c r="I1048335"/>
      <c r="L1048335"/>
      <c r="O1048335"/>
      <c r="R1048335"/>
    </row>
    <row r="1048336" s="3" customFormat="1" spans="3:18">
      <c r="C1048336"/>
      <c r="F1048336"/>
      <c r="I1048336"/>
      <c r="L1048336"/>
      <c r="O1048336"/>
      <c r="R1048336"/>
    </row>
    <row r="1048337" s="3" customFormat="1" spans="3:18">
      <c r="C1048337"/>
      <c r="F1048337"/>
      <c r="I1048337"/>
      <c r="L1048337"/>
      <c r="O1048337"/>
      <c r="R1048337"/>
    </row>
    <row r="1048338" s="3" customFormat="1" spans="3:18">
      <c r="C1048338"/>
      <c r="F1048338"/>
      <c r="I1048338"/>
      <c r="L1048338"/>
      <c r="O1048338"/>
      <c r="R1048338"/>
    </row>
    <row r="1048339" s="3" customFormat="1" spans="3:18">
      <c r="C1048339"/>
      <c r="F1048339"/>
      <c r="I1048339"/>
      <c r="L1048339"/>
      <c r="O1048339"/>
      <c r="R1048339"/>
    </row>
    <row r="1048340" s="3" customFormat="1" spans="3:18">
      <c r="C1048340"/>
      <c r="F1048340"/>
      <c r="I1048340"/>
      <c r="L1048340"/>
      <c r="O1048340"/>
      <c r="R1048340"/>
    </row>
    <row r="1048341" s="3" customFormat="1" spans="3:18">
      <c r="C1048341"/>
      <c r="F1048341"/>
      <c r="I1048341"/>
      <c r="L1048341"/>
      <c r="O1048341"/>
      <c r="R1048341"/>
    </row>
    <row r="1048342" s="3" customFormat="1" spans="3:18">
      <c r="C1048342"/>
      <c r="F1048342"/>
      <c r="I1048342"/>
      <c r="L1048342"/>
      <c r="O1048342"/>
      <c r="R1048342"/>
    </row>
    <row r="1048343" s="3" customFormat="1" spans="3:18">
      <c r="C1048343"/>
      <c r="F1048343"/>
      <c r="I1048343"/>
      <c r="L1048343"/>
      <c r="O1048343"/>
      <c r="R1048343"/>
    </row>
    <row r="1048344" s="3" customFormat="1" spans="3:18">
      <c r="C1048344"/>
      <c r="F1048344"/>
      <c r="I1048344"/>
      <c r="L1048344"/>
      <c r="O1048344"/>
      <c r="R1048344"/>
    </row>
    <row r="1048345" s="3" customFormat="1" spans="3:18">
      <c r="C1048345"/>
      <c r="F1048345"/>
      <c r="I1048345"/>
      <c r="L1048345"/>
      <c r="O1048345"/>
      <c r="R1048345"/>
    </row>
    <row r="1048346" s="3" customFormat="1" spans="3:18">
      <c r="C1048346"/>
      <c r="F1048346"/>
      <c r="I1048346"/>
      <c r="L1048346"/>
      <c r="O1048346"/>
      <c r="R1048346"/>
    </row>
    <row r="1048347" s="3" customFormat="1" spans="3:18">
      <c r="C1048347"/>
      <c r="F1048347"/>
      <c r="I1048347"/>
      <c r="L1048347"/>
      <c r="O1048347"/>
      <c r="R1048347"/>
    </row>
    <row r="1048348" s="3" customFormat="1" spans="3:18">
      <c r="C1048348"/>
      <c r="F1048348"/>
      <c r="I1048348"/>
      <c r="L1048348"/>
      <c r="O1048348"/>
      <c r="R1048348"/>
    </row>
    <row r="1048349" s="3" customFormat="1" spans="3:18">
      <c r="C1048349"/>
      <c r="F1048349"/>
      <c r="I1048349"/>
      <c r="L1048349"/>
      <c r="O1048349"/>
      <c r="R1048349"/>
    </row>
    <row r="1048350" s="3" customFormat="1" spans="3:18">
      <c r="C1048350"/>
      <c r="F1048350"/>
      <c r="I1048350"/>
      <c r="L1048350"/>
      <c r="O1048350"/>
      <c r="R1048350"/>
    </row>
    <row r="1048351" s="3" customFormat="1" spans="3:18">
      <c r="C1048351"/>
      <c r="F1048351"/>
      <c r="I1048351"/>
      <c r="L1048351"/>
      <c r="O1048351"/>
      <c r="R1048351"/>
    </row>
    <row r="1048352" s="3" customFormat="1" spans="3:18">
      <c r="C1048352"/>
      <c r="F1048352"/>
      <c r="I1048352"/>
      <c r="L1048352"/>
      <c r="O1048352"/>
      <c r="R1048352"/>
    </row>
    <row r="1048353" s="3" customFormat="1" spans="3:18">
      <c r="C1048353"/>
      <c r="F1048353"/>
      <c r="I1048353"/>
      <c r="L1048353"/>
      <c r="O1048353"/>
      <c r="R1048353"/>
    </row>
    <row r="1048354" s="3" customFormat="1" spans="3:18">
      <c r="C1048354"/>
      <c r="F1048354"/>
      <c r="I1048354"/>
      <c r="L1048354"/>
      <c r="O1048354"/>
      <c r="R1048354"/>
    </row>
    <row r="1048355" s="3" customFormat="1" spans="3:18">
      <c r="C1048355"/>
      <c r="F1048355"/>
      <c r="I1048355"/>
      <c r="L1048355"/>
      <c r="O1048355"/>
      <c r="R1048355"/>
    </row>
    <row r="1048356" s="3" customFormat="1" spans="3:18">
      <c r="C1048356"/>
      <c r="F1048356"/>
      <c r="I1048356"/>
      <c r="L1048356"/>
      <c r="O1048356"/>
      <c r="R1048356"/>
    </row>
    <row r="1048357" s="3" customFormat="1" spans="3:18">
      <c r="C1048357"/>
      <c r="F1048357"/>
      <c r="I1048357"/>
      <c r="L1048357"/>
      <c r="O1048357"/>
      <c r="R1048357"/>
    </row>
    <row r="1048358" s="3" customFormat="1" spans="3:18">
      <c r="C1048358"/>
      <c r="F1048358"/>
      <c r="I1048358"/>
      <c r="L1048358"/>
      <c r="O1048358"/>
      <c r="R1048358"/>
    </row>
    <row r="1048359" s="3" customFormat="1" spans="3:18">
      <c r="C1048359"/>
      <c r="F1048359"/>
      <c r="I1048359"/>
      <c r="L1048359"/>
      <c r="O1048359"/>
      <c r="R1048359"/>
    </row>
    <row r="1048360" s="3" customFormat="1" spans="3:18">
      <c r="C1048360"/>
      <c r="F1048360"/>
      <c r="I1048360"/>
      <c r="L1048360"/>
      <c r="O1048360"/>
      <c r="R1048360"/>
    </row>
    <row r="1048361" s="3" customFormat="1" spans="3:18">
      <c r="C1048361"/>
      <c r="F1048361"/>
      <c r="I1048361"/>
      <c r="L1048361"/>
      <c r="O1048361"/>
      <c r="R1048361"/>
    </row>
    <row r="1048362" s="3" customFormat="1" spans="3:18">
      <c r="C1048362"/>
      <c r="F1048362"/>
      <c r="I1048362"/>
      <c r="L1048362"/>
      <c r="O1048362"/>
      <c r="R1048362"/>
    </row>
    <row r="1048363" s="3" customFormat="1" spans="3:18">
      <c r="C1048363"/>
      <c r="F1048363"/>
      <c r="I1048363"/>
      <c r="L1048363"/>
      <c r="O1048363"/>
      <c r="R1048363"/>
    </row>
    <row r="1048364" s="3" customFormat="1" spans="3:18">
      <c r="C1048364"/>
      <c r="F1048364"/>
      <c r="I1048364"/>
      <c r="L1048364"/>
      <c r="O1048364"/>
      <c r="R1048364"/>
    </row>
    <row r="1048365" s="3" customFormat="1" spans="3:18">
      <c r="C1048365"/>
      <c r="F1048365"/>
      <c r="I1048365"/>
      <c r="L1048365"/>
      <c r="O1048365"/>
      <c r="R1048365"/>
    </row>
    <row r="1048366" s="3" customFormat="1" spans="3:18">
      <c r="C1048366"/>
      <c r="F1048366"/>
      <c r="I1048366"/>
      <c r="L1048366"/>
      <c r="O1048366"/>
      <c r="R1048366"/>
    </row>
    <row r="1048367" s="3" customFormat="1" spans="3:18">
      <c r="C1048367"/>
      <c r="F1048367"/>
      <c r="I1048367"/>
      <c r="L1048367"/>
      <c r="O1048367"/>
      <c r="R1048367"/>
    </row>
    <row r="1048368" s="3" customFormat="1" spans="3:18">
      <c r="C1048368"/>
      <c r="F1048368"/>
      <c r="I1048368"/>
      <c r="L1048368"/>
      <c r="O1048368"/>
      <c r="R1048368"/>
    </row>
    <row r="1048369" s="3" customFormat="1" spans="3:18">
      <c r="C1048369"/>
      <c r="F1048369"/>
      <c r="I1048369"/>
      <c r="L1048369"/>
      <c r="O1048369"/>
      <c r="R1048369"/>
    </row>
    <row r="1048370" s="3" customFormat="1" spans="3:18">
      <c r="C1048370"/>
      <c r="F1048370"/>
      <c r="I1048370"/>
      <c r="L1048370"/>
      <c r="O1048370"/>
      <c r="R1048370"/>
    </row>
    <row r="1048371" s="3" customFormat="1" spans="3:18">
      <c r="C1048371"/>
      <c r="F1048371"/>
      <c r="I1048371"/>
      <c r="L1048371"/>
      <c r="O1048371"/>
      <c r="R1048371"/>
    </row>
    <row r="1048372" s="3" customFormat="1" spans="3:18">
      <c r="C1048372"/>
      <c r="F1048372"/>
      <c r="I1048372"/>
      <c r="L1048372"/>
      <c r="O1048372"/>
      <c r="R1048372"/>
    </row>
    <row r="1048373" s="3" customFormat="1" spans="3:18">
      <c r="C1048373"/>
      <c r="F1048373"/>
      <c r="I1048373"/>
      <c r="L1048373"/>
      <c r="O1048373"/>
      <c r="R1048373"/>
    </row>
    <row r="1048374" s="3" customFormat="1" spans="3:18">
      <c r="C1048374"/>
      <c r="F1048374"/>
      <c r="I1048374"/>
      <c r="L1048374"/>
      <c r="O1048374"/>
      <c r="R1048374"/>
    </row>
    <row r="1048375" s="3" customFormat="1" spans="3:18">
      <c r="C1048375"/>
      <c r="F1048375"/>
      <c r="I1048375"/>
      <c r="L1048375"/>
      <c r="O1048375"/>
      <c r="R1048375"/>
    </row>
    <row r="1048376" s="3" customFormat="1" spans="3:18">
      <c r="C1048376"/>
      <c r="F1048376"/>
      <c r="I1048376"/>
      <c r="L1048376"/>
      <c r="O1048376"/>
      <c r="R1048376"/>
    </row>
    <row r="1048377" s="3" customFormat="1" spans="3:18">
      <c r="C1048377"/>
      <c r="F1048377"/>
      <c r="I1048377"/>
      <c r="L1048377"/>
      <c r="O1048377"/>
      <c r="R1048377"/>
    </row>
    <row r="1048378" s="3" customFormat="1" spans="3:18">
      <c r="C1048378"/>
      <c r="F1048378"/>
      <c r="I1048378"/>
      <c r="L1048378"/>
      <c r="O1048378"/>
      <c r="R1048378"/>
    </row>
    <row r="1048379" s="3" customFormat="1" spans="3:18">
      <c r="C1048379"/>
      <c r="F1048379"/>
      <c r="I1048379"/>
      <c r="L1048379"/>
      <c r="O1048379"/>
      <c r="R1048379"/>
    </row>
    <row r="1048380" s="3" customFormat="1" spans="3:18">
      <c r="C1048380"/>
      <c r="F1048380"/>
      <c r="I1048380"/>
      <c r="L1048380"/>
      <c r="O1048380"/>
      <c r="R1048380"/>
    </row>
    <row r="1048381" s="3" customFormat="1" spans="3:18">
      <c r="C1048381"/>
      <c r="F1048381"/>
      <c r="I1048381"/>
      <c r="L1048381"/>
      <c r="O1048381"/>
      <c r="R1048381"/>
    </row>
    <row r="1048382" s="3" customFormat="1" spans="3:18">
      <c r="C1048382"/>
      <c r="F1048382"/>
      <c r="I1048382"/>
      <c r="L1048382"/>
      <c r="O1048382"/>
      <c r="R1048382"/>
    </row>
    <row r="1048383" s="3" customFormat="1" spans="3:18">
      <c r="C1048383"/>
      <c r="F1048383"/>
      <c r="I1048383"/>
      <c r="L1048383"/>
      <c r="O1048383"/>
      <c r="R1048383"/>
    </row>
    <row r="1048384" s="3" customFormat="1" spans="3:18">
      <c r="C1048384"/>
      <c r="F1048384"/>
      <c r="I1048384"/>
      <c r="L1048384"/>
      <c r="O1048384"/>
      <c r="R1048384"/>
    </row>
    <row r="1048385" s="3" customFormat="1" spans="3:18">
      <c r="C1048385"/>
      <c r="F1048385"/>
      <c r="I1048385"/>
      <c r="L1048385"/>
      <c r="O1048385"/>
      <c r="R1048385"/>
    </row>
    <row r="1048386" s="3" customFormat="1" spans="3:18">
      <c r="C1048386"/>
      <c r="F1048386"/>
      <c r="I1048386"/>
      <c r="L1048386"/>
      <c r="O1048386"/>
      <c r="R1048386"/>
    </row>
    <row r="1048387" s="3" customFormat="1" spans="3:18">
      <c r="C1048387"/>
      <c r="F1048387"/>
      <c r="I1048387"/>
      <c r="L1048387"/>
      <c r="O1048387"/>
      <c r="R1048387"/>
    </row>
    <row r="1048388" s="3" customFormat="1" spans="3:18">
      <c r="C1048388"/>
      <c r="F1048388"/>
      <c r="I1048388"/>
      <c r="L1048388"/>
      <c r="O1048388"/>
      <c r="R1048388"/>
    </row>
    <row r="1048389" s="3" customFormat="1" spans="3:18">
      <c r="C1048389"/>
      <c r="F1048389"/>
      <c r="I1048389"/>
      <c r="L1048389"/>
      <c r="O1048389"/>
      <c r="R1048389"/>
    </row>
    <row r="1048390" s="3" customFormat="1" spans="3:18">
      <c r="C1048390"/>
      <c r="F1048390"/>
      <c r="I1048390"/>
      <c r="L1048390"/>
      <c r="O1048390"/>
      <c r="R1048390"/>
    </row>
    <row r="1048391" s="3" customFormat="1" spans="3:18">
      <c r="C1048391"/>
      <c r="F1048391"/>
      <c r="I1048391"/>
      <c r="L1048391"/>
      <c r="O1048391"/>
      <c r="R1048391"/>
    </row>
    <row r="1048392" s="3" customFormat="1" spans="3:18">
      <c r="C1048392"/>
      <c r="F1048392"/>
      <c r="I1048392"/>
      <c r="L1048392"/>
      <c r="O1048392"/>
      <c r="R1048392"/>
    </row>
    <row r="1048393" s="3" customFormat="1" spans="3:18">
      <c r="C1048393"/>
      <c r="F1048393"/>
      <c r="I1048393"/>
      <c r="L1048393"/>
      <c r="O1048393"/>
      <c r="R1048393"/>
    </row>
    <row r="1048394" s="3" customFormat="1" spans="3:18">
      <c r="C1048394"/>
      <c r="F1048394"/>
      <c r="I1048394"/>
      <c r="L1048394"/>
      <c r="O1048394"/>
      <c r="R1048394"/>
    </row>
    <row r="1048395" s="3" customFormat="1" spans="3:18">
      <c r="C1048395"/>
      <c r="F1048395"/>
      <c r="I1048395"/>
      <c r="L1048395"/>
      <c r="O1048395"/>
      <c r="R1048395"/>
    </row>
    <row r="1048396" s="3" customFormat="1" spans="3:18">
      <c r="C1048396"/>
      <c r="F1048396"/>
      <c r="I1048396"/>
      <c r="L1048396"/>
      <c r="O1048396"/>
      <c r="R1048396"/>
    </row>
    <row r="1048397" s="3" customFormat="1" spans="3:18">
      <c r="C1048397"/>
      <c r="F1048397"/>
      <c r="I1048397"/>
      <c r="L1048397"/>
      <c r="O1048397"/>
      <c r="R1048397"/>
    </row>
    <row r="1048398" s="3" customFormat="1" spans="3:18">
      <c r="C1048398"/>
      <c r="F1048398"/>
      <c r="I1048398"/>
      <c r="L1048398"/>
      <c r="O1048398"/>
      <c r="R1048398"/>
    </row>
    <row r="1048399" s="3" customFormat="1" spans="3:18">
      <c r="C1048399"/>
      <c r="F1048399"/>
      <c r="I1048399"/>
      <c r="L1048399"/>
      <c r="O1048399"/>
      <c r="R1048399"/>
    </row>
    <row r="1048400" s="3" customFormat="1" spans="3:18">
      <c r="C1048400"/>
      <c r="F1048400"/>
      <c r="I1048400"/>
      <c r="L1048400"/>
      <c r="O1048400"/>
      <c r="R1048400"/>
    </row>
    <row r="1048401" s="3" customFormat="1" spans="3:18">
      <c r="C1048401"/>
      <c r="F1048401"/>
      <c r="I1048401"/>
      <c r="L1048401"/>
      <c r="O1048401"/>
      <c r="R1048401"/>
    </row>
    <row r="1048402" s="3" customFormat="1" spans="3:18">
      <c r="C1048402"/>
      <c r="F1048402"/>
      <c r="I1048402"/>
      <c r="L1048402"/>
      <c r="O1048402"/>
      <c r="R1048402"/>
    </row>
    <row r="1048403" s="3" customFormat="1" spans="3:18">
      <c r="C1048403"/>
      <c r="F1048403"/>
      <c r="I1048403"/>
      <c r="L1048403"/>
      <c r="O1048403"/>
      <c r="R1048403"/>
    </row>
    <row r="1048404" s="3" customFormat="1" spans="3:18">
      <c r="C1048404"/>
      <c r="F1048404"/>
      <c r="I1048404"/>
      <c r="L1048404"/>
      <c r="O1048404"/>
      <c r="R1048404"/>
    </row>
    <row r="1048405" s="3" customFormat="1" spans="3:18">
      <c r="C1048405"/>
      <c r="F1048405"/>
      <c r="I1048405"/>
      <c r="L1048405"/>
      <c r="O1048405"/>
      <c r="R1048405"/>
    </row>
    <row r="1048406" s="3" customFormat="1" spans="3:18">
      <c r="C1048406"/>
      <c r="F1048406"/>
      <c r="I1048406"/>
      <c r="L1048406"/>
      <c r="O1048406"/>
      <c r="R1048406"/>
    </row>
    <row r="1048407" s="3" customFormat="1" spans="3:18">
      <c r="C1048407"/>
      <c r="F1048407"/>
      <c r="I1048407"/>
      <c r="L1048407"/>
      <c r="O1048407"/>
      <c r="R1048407"/>
    </row>
    <row r="1048408" s="3" customFormat="1" spans="3:18">
      <c r="C1048408"/>
      <c r="F1048408"/>
      <c r="I1048408"/>
      <c r="L1048408"/>
      <c r="O1048408"/>
      <c r="R1048408"/>
    </row>
    <row r="1048409" s="3" customFormat="1" spans="3:18">
      <c r="C1048409"/>
      <c r="F1048409"/>
      <c r="I1048409"/>
      <c r="L1048409"/>
      <c r="O1048409"/>
      <c r="R1048409"/>
    </row>
    <row r="1048410" s="3" customFormat="1" spans="3:18">
      <c r="C1048410"/>
      <c r="F1048410"/>
      <c r="I1048410"/>
      <c r="L1048410"/>
      <c r="O1048410"/>
      <c r="R1048410"/>
    </row>
    <row r="1048411" s="3" customFormat="1" spans="3:18">
      <c r="C1048411"/>
      <c r="F1048411"/>
      <c r="I1048411"/>
      <c r="L1048411"/>
      <c r="O1048411"/>
      <c r="R1048411"/>
    </row>
    <row r="1048412" s="3" customFormat="1" spans="3:18">
      <c r="C1048412"/>
      <c r="F1048412"/>
      <c r="I1048412"/>
      <c r="L1048412"/>
      <c r="O1048412"/>
      <c r="R1048412"/>
    </row>
    <row r="1048413" s="3" customFormat="1" spans="3:18">
      <c r="C1048413"/>
      <c r="F1048413"/>
      <c r="I1048413"/>
      <c r="L1048413"/>
      <c r="O1048413"/>
      <c r="R1048413"/>
    </row>
    <row r="1048414" s="3" customFormat="1" spans="3:18">
      <c r="C1048414"/>
      <c r="F1048414"/>
      <c r="I1048414"/>
      <c r="L1048414"/>
      <c r="O1048414"/>
      <c r="R1048414"/>
    </row>
    <row r="1048415" s="3" customFormat="1" spans="3:18">
      <c r="C1048415"/>
      <c r="F1048415"/>
      <c r="I1048415"/>
      <c r="L1048415"/>
      <c r="O1048415"/>
      <c r="R1048415"/>
    </row>
    <row r="1048416" s="3" customFormat="1" spans="3:18">
      <c r="C1048416"/>
      <c r="F1048416"/>
      <c r="I1048416"/>
      <c r="L1048416"/>
      <c r="O1048416"/>
      <c r="R1048416"/>
    </row>
    <row r="1048417" s="3" customFormat="1" spans="3:18">
      <c r="C1048417"/>
      <c r="F1048417"/>
      <c r="I1048417"/>
      <c r="L1048417"/>
      <c r="O1048417"/>
      <c r="R1048417"/>
    </row>
    <row r="1048418" s="3" customFormat="1" spans="3:18">
      <c r="C1048418"/>
      <c r="F1048418"/>
      <c r="I1048418"/>
      <c r="L1048418"/>
      <c r="O1048418"/>
      <c r="R1048418"/>
    </row>
    <row r="1048419" s="3" customFormat="1" spans="3:18">
      <c r="C1048419"/>
      <c r="F1048419"/>
      <c r="I1048419"/>
      <c r="L1048419"/>
      <c r="O1048419"/>
      <c r="R1048419"/>
    </row>
    <row r="1048420" s="3" customFormat="1" spans="3:18">
      <c r="C1048420"/>
      <c r="F1048420"/>
      <c r="I1048420"/>
      <c r="L1048420"/>
      <c r="O1048420"/>
      <c r="R1048420"/>
    </row>
    <row r="1048421" s="3" customFormat="1" spans="3:18">
      <c r="C1048421"/>
      <c r="F1048421"/>
      <c r="I1048421"/>
      <c r="L1048421"/>
      <c r="O1048421"/>
      <c r="R1048421"/>
    </row>
    <row r="1048422" s="3" customFormat="1" spans="3:18">
      <c r="C1048422"/>
      <c r="F1048422"/>
      <c r="I1048422"/>
      <c r="L1048422"/>
      <c r="O1048422"/>
      <c r="R1048422"/>
    </row>
    <row r="1048423" s="3" customFormat="1" spans="3:18">
      <c r="C1048423"/>
      <c r="F1048423"/>
      <c r="I1048423"/>
      <c r="L1048423"/>
      <c r="O1048423"/>
      <c r="R1048423"/>
    </row>
    <row r="1048424" s="3" customFormat="1" spans="3:18">
      <c r="C1048424"/>
      <c r="F1048424"/>
      <c r="I1048424"/>
      <c r="L1048424"/>
      <c r="O1048424"/>
      <c r="R1048424"/>
    </row>
    <row r="1048425" s="3" customFormat="1" spans="3:18">
      <c r="C1048425"/>
      <c r="F1048425"/>
      <c r="I1048425"/>
      <c r="L1048425"/>
      <c r="O1048425"/>
      <c r="R1048425"/>
    </row>
    <row r="1048426" s="3" customFormat="1" spans="3:18">
      <c r="C1048426"/>
      <c r="F1048426"/>
      <c r="I1048426"/>
      <c r="L1048426"/>
      <c r="O1048426"/>
      <c r="R1048426"/>
    </row>
    <row r="1048427" s="3" customFormat="1" spans="3:18">
      <c r="C1048427"/>
      <c r="F1048427"/>
      <c r="I1048427"/>
      <c r="L1048427"/>
      <c r="O1048427"/>
      <c r="R1048427"/>
    </row>
    <row r="1048428" s="3" customFormat="1" spans="3:18">
      <c r="C1048428"/>
      <c r="F1048428"/>
      <c r="I1048428"/>
      <c r="L1048428"/>
      <c r="O1048428"/>
      <c r="R1048428"/>
    </row>
    <row r="1048429" s="3" customFormat="1" spans="3:18">
      <c r="C1048429"/>
      <c r="F1048429"/>
      <c r="I1048429"/>
      <c r="L1048429"/>
      <c r="O1048429"/>
      <c r="R1048429"/>
    </row>
    <row r="1048430" s="3" customFormat="1" spans="3:18">
      <c r="C1048430"/>
      <c r="F1048430"/>
      <c r="I1048430"/>
      <c r="L1048430"/>
      <c r="O1048430"/>
      <c r="R1048430"/>
    </row>
    <row r="1048431" s="3" customFormat="1" spans="3:18">
      <c r="C1048431"/>
      <c r="F1048431"/>
      <c r="I1048431"/>
      <c r="L1048431"/>
      <c r="O1048431"/>
      <c r="R1048431"/>
    </row>
    <row r="1048432" s="3" customFormat="1" spans="3:18">
      <c r="C1048432"/>
      <c r="F1048432"/>
      <c r="I1048432"/>
      <c r="L1048432"/>
      <c r="O1048432"/>
      <c r="R1048432"/>
    </row>
    <row r="1048433" s="3" customFormat="1" spans="3:18">
      <c r="C1048433"/>
      <c r="F1048433"/>
      <c r="I1048433"/>
      <c r="L1048433"/>
      <c r="O1048433"/>
      <c r="R1048433"/>
    </row>
    <row r="1048434" s="3" customFormat="1" spans="3:18">
      <c r="C1048434"/>
      <c r="F1048434"/>
      <c r="I1048434"/>
      <c r="L1048434"/>
      <c r="O1048434"/>
      <c r="R1048434"/>
    </row>
    <row r="1048435" s="3" customFormat="1" spans="3:18">
      <c r="C1048435"/>
      <c r="F1048435"/>
      <c r="I1048435"/>
      <c r="L1048435"/>
      <c r="O1048435"/>
      <c r="R1048435"/>
    </row>
    <row r="1048436" s="3" customFormat="1" spans="3:18">
      <c r="C1048436"/>
      <c r="F1048436"/>
      <c r="I1048436"/>
      <c r="L1048436"/>
      <c r="O1048436"/>
      <c r="R1048436"/>
    </row>
    <row r="1048437" s="3" customFormat="1" spans="3:18">
      <c r="C1048437"/>
      <c r="F1048437"/>
      <c r="I1048437"/>
      <c r="L1048437"/>
      <c r="O1048437"/>
      <c r="R1048437"/>
    </row>
    <row r="1048438" s="3" customFormat="1" spans="3:18">
      <c r="C1048438"/>
      <c r="F1048438"/>
      <c r="I1048438"/>
      <c r="L1048438"/>
      <c r="O1048438"/>
      <c r="R1048438"/>
    </row>
    <row r="1048439" s="3" customFormat="1" spans="3:18">
      <c r="C1048439"/>
      <c r="F1048439"/>
      <c r="I1048439"/>
      <c r="L1048439"/>
      <c r="O1048439"/>
      <c r="R1048439"/>
    </row>
    <row r="1048440" s="3" customFormat="1" spans="3:18">
      <c r="C1048440"/>
      <c r="F1048440"/>
      <c r="I1048440"/>
      <c r="L1048440"/>
      <c r="O1048440"/>
      <c r="R1048440"/>
    </row>
    <row r="1048441" s="3" customFormat="1" spans="3:18">
      <c r="C1048441"/>
      <c r="F1048441"/>
      <c r="I1048441"/>
      <c r="L1048441"/>
      <c r="O1048441"/>
      <c r="R1048441"/>
    </row>
    <row r="1048442" s="3" customFormat="1" spans="3:18">
      <c r="C1048442"/>
      <c r="F1048442"/>
      <c r="I1048442"/>
      <c r="L1048442"/>
      <c r="O1048442"/>
      <c r="R1048442"/>
    </row>
    <row r="1048443" s="3" customFormat="1" spans="3:18">
      <c r="C1048443"/>
      <c r="F1048443"/>
      <c r="I1048443"/>
      <c r="L1048443"/>
      <c r="O1048443"/>
      <c r="R1048443"/>
    </row>
    <row r="1048444" s="3" customFormat="1" spans="3:18">
      <c r="C1048444"/>
      <c r="F1048444"/>
      <c r="I1048444"/>
      <c r="L1048444"/>
      <c r="O1048444"/>
      <c r="R1048444"/>
    </row>
    <row r="1048445" s="3" customFormat="1" spans="3:18">
      <c r="C1048445"/>
      <c r="F1048445"/>
      <c r="I1048445"/>
      <c r="L1048445"/>
      <c r="O1048445"/>
      <c r="R1048445"/>
    </row>
    <row r="1048446" s="3" customFormat="1" spans="3:18">
      <c r="C1048446"/>
      <c r="F1048446"/>
      <c r="I1048446"/>
      <c r="L1048446"/>
      <c r="O1048446"/>
      <c r="R1048446"/>
    </row>
    <row r="1048447" s="3" customFormat="1" spans="3:18">
      <c r="C1048447"/>
      <c r="F1048447"/>
      <c r="I1048447"/>
      <c r="L1048447"/>
      <c r="O1048447"/>
      <c r="R1048447"/>
    </row>
    <row r="1048448" s="3" customFormat="1" spans="3:18">
      <c r="C1048448"/>
      <c r="F1048448"/>
      <c r="I1048448"/>
      <c r="L1048448"/>
      <c r="O1048448"/>
      <c r="R1048448"/>
    </row>
    <row r="1048449" s="3" customFormat="1" spans="3:18">
      <c r="C1048449"/>
      <c r="F1048449"/>
      <c r="I1048449"/>
      <c r="L1048449"/>
      <c r="O1048449"/>
      <c r="R1048449"/>
    </row>
    <row r="1048450" s="3" customFormat="1" spans="3:18">
      <c r="C1048450"/>
      <c r="F1048450"/>
      <c r="I1048450"/>
      <c r="L1048450"/>
      <c r="O1048450"/>
      <c r="R1048450"/>
    </row>
    <row r="1048451" s="3" customFormat="1" spans="3:18">
      <c r="C1048451"/>
      <c r="F1048451"/>
      <c r="I1048451"/>
      <c r="L1048451"/>
      <c r="O1048451"/>
      <c r="R1048451"/>
    </row>
    <row r="1048452" s="3" customFormat="1" spans="3:18">
      <c r="C1048452"/>
      <c r="F1048452"/>
      <c r="I1048452"/>
      <c r="L1048452"/>
      <c r="O1048452"/>
      <c r="R1048452"/>
    </row>
    <row r="1048453" s="3" customFormat="1" spans="3:18">
      <c r="C1048453"/>
      <c r="F1048453"/>
      <c r="I1048453"/>
      <c r="L1048453"/>
      <c r="O1048453"/>
      <c r="R1048453"/>
    </row>
    <row r="1048454" s="3" customFormat="1" spans="3:18">
      <c r="C1048454"/>
      <c r="F1048454"/>
      <c r="I1048454"/>
      <c r="L1048454"/>
      <c r="O1048454"/>
      <c r="R1048454"/>
    </row>
    <row r="1048455" s="3" customFormat="1" spans="3:18">
      <c r="C1048455"/>
      <c r="F1048455"/>
      <c r="I1048455"/>
      <c r="L1048455"/>
      <c r="O1048455"/>
      <c r="R1048455"/>
    </row>
    <row r="1048456" s="3" customFormat="1" spans="3:18">
      <c r="C1048456"/>
      <c r="F1048456"/>
      <c r="I1048456"/>
      <c r="L1048456"/>
      <c r="O1048456"/>
      <c r="R1048456"/>
    </row>
    <row r="1048457" s="3" customFormat="1" spans="3:18">
      <c r="C1048457"/>
      <c r="F1048457"/>
      <c r="I1048457"/>
      <c r="L1048457"/>
      <c r="O1048457"/>
      <c r="R1048457"/>
    </row>
    <row r="1048458" s="3" customFormat="1" spans="3:18">
      <c r="C1048458"/>
      <c r="F1048458"/>
      <c r="I1048458"/>
      <c r="L1048458"/>
      <c r="O1048458"/>
      <c r="R1048458"/>
    </row>
    <row r="1048459" s="3" customFormat="1" spans="3:18">
      <c r="C1048459"/>
      <c r="F1048459"/>
      <c r="I1048459"/>
      <c r="L1048459"/>
      <c r="O1048459"/>
      <c r="R1048459"/>
    </row>
    <row r="1048460" s="3" customFormat="1" spans="3:18">
      <c r="C1048460"/>
      <c r="F1048460"/>
      <c r="I1048460"/>
      <c r="L1048460"/>
      <c r="O1048460"/>
      <c r="R1048460"/>
    </row>
    <row r="1048461" s="3" customFormat="1" spans="3:18">
      <c r="C1048461"/>
      <c r="F1048461"/>
      <c r="I1048461"/>
      <c r="L1048461"/>
      <c r="O1048461"/>
      <c r="R1048461"/>
    </row>
    <row r="1048462" s="3" customFormat="1" spans="3:18">
      <c r="C1048462"/>
      <c r="F1048462"/>
      <c r="I1048462"/>
      <c r="L1048462"/>
      <c r="O1048462"/>
      <c r="R1048462"/>
    </row>
    <row r="1048463" s="3" customFormat="1" spans="3:18">
      <c r="C1048463"/>
      <c r="F1048463"/>
      <c r="I1048463"/>
      <c r="L1048463"/>
      <c r="O1048463"/>
      <c r="R1048463"/>
    </row>
    <row r="1048464" s="3" customFormat="1" spans="3:18">
      <c r="C1048464"/>
      <c r="F1048464"/>
      <c r="I1048464"/>
      <c r="L1048464"/>
      <c r="O1048464"/>
      <c r="R1048464"/>
    </row>
    <row r="1048465" s="3" customFormat="1" spans="3:18">
      <c r="C1048465"/>
      <c r="F1048465"/>
      <c r="I1048465"/>
      <c r="L1048465"/>
      <c r="O1048465"/>
      <c r="R1048465"/>
    </row>
    <row r="1048466" s="3" customFormat="1" spans="3:18">
      <c r="C1048466"/>
      <c r="F1048466"/>
      <c r="I1048466"/>
      <c r="L1048466"/>
      <c r="O1048466"/>
      <c r="R1048466"/>
    </row>
    <row r="1048467" s="3" customFormat="1" spans="3:18">
      <c r="C1048467"/>
      <c r="F1048467"/>
      <c r="I1048467"/>
      <c r="L1048467"/>
      <c r="O1048467"/>
      <c r="R1048467"/>
    </row>
    <row r="1048468" s="3" customFormat="1" spans="3:18">
      <c r="C1048468"/>
      <c r="F1048468"/>
      <c r="I1048468"/>
      <c r="L1048468"/>
      <c r="O1048468"/>
      <c r="R1048468"/>
    </row>
    <row r="1048469" s="3" customFormat="1" spans="3:18">
      <c r="C1048469"/>
      <c r="F1048469"/>
      <c r="I1048469"/>
      <c r="L1048469"/>
      <c r="O1048469"/>
      <c r="R1048469"/>
    </row>
    <row r="1048470" s="3" customFormat="1" spans="3:18">
      <c r="C1048470"/>
      <c r="F1048470"/>
      <c r="I1048470"/>
      <c r="L1048470"/>
      <c r="O1048470"/>
      <c r="R1048470"/>
    </row>
    <row r="1048471" s="3" customFormat="1" spans="3:18">
      <c r="C1048471"/>
      <c r="F1048471"/>
      <c r="I1048471"/>
      <c r="L1048471"/>
      <c r="O1048471"/>
      <c r="R1048471"/>
    </row>
    <row r="1048472" s="3" customFormat="1" spans="3:18">
      <c r="C1048472"/>
      <c r="F1048472"/>
      <c r="I1048472"/>
      <c r="L1048472"/>
      <c r="O1048472"/>
      <c r="R1048472"/>
    </row>
    <row r="1048473" s="3" customFormat="1" spans="3:18">
      <c r="C1048473"/>
      <c r="F1048473"/>
      <c r="I1048473"/>
      <c r="L1048473"/>
      <c r="O1048473"/>
      <c r="R1048473"/>
    </row>
    <row r="1048474" s="3" customFormat="1" spans="3:18">
      <c r="C1048474"/>
      <c r="F1048474"/>
      <c r="I1048474"/>
      <c r="L1048474"/>
      <c r="O1048474"/>
      <c r="R1048474"/>
    </row>
    <row r="1048475" s="3" customFormat="1" spans="3:18">
      <c r="C1048475"/>
      <c r="F1048475"/>
      <c r="I1048475"/>
      <c r="L1048475"/>
      <c r="O1048475"/>
      <c r="R1048475"/>
    </row>
    <row r="1048476" s="3" customFormat="1" spans="3:18">
      <c r="C1048476"/>
      <c r="F1048476"/>
      <c r="I1048476"/>
      <c r="L1048476"/>
      <c r="O1048476"/>
      <c r="R1048476"/>
    </row>
    <row r="1048477" s="3" customFormat="1" spans="3:18">
      <c r="C1048477"/>
      <c r="F1048477"/>
      <c r="I1048477"/>
      <c r="L1048477"/>
      <c r="O1048477"/>
      <c r="R1048477"/>
    </row>
    <row r="1048478" s="3" customFormat="1" spans="3:18">
      <c r="C1048478"/>
      <c r="F1048478"/>
      <c r="I1048478"/>
      <c r="L1048478"/>
      <c r="O1048478"/>
      <c r="R1048478"/>
    </row>
    <row r="1048479" s="3" customFormat="1" spans="3:18">
      <c r="C1048479"/>
      <c r="F1048479"/>
      <c r="I1048479"/>
      <c r="L1048479"/>
      <c r="O1048479"/>
      <c r="R1048479"/>
    </row>
    <row r="1048480" s="3" customFormat="1" spans="3:18">
      <c r="C1048480"/>
      <c r="F1048480"/>
      <c r="I1048480"/>
      <c r="L1048480"/>
      <c r="O1048480"/>
      <c r="R1048480"/>
    </row>
    <row r="1048481" s="3" customFormat="1" spans="3:18">
      <c r="C1048481"/>
      <c r="F1048481"/>
      <c r="I1048481"/>
      <c r="L1048481"/>
      <c r="O1048481"/>
      <c r="R1048481"/>
    </row>
    <row r="1048482" s="3" customFormat="1" spans="3:18">
      <c r="C1048482"/>
      <c r="F1048482"/>
      <c r="I1048482"/>
      <c r="L1048482"/>
      <c r="O1048482"/>
      <c r="R1048482"/>
    </row>
    <row r="1048483" s="3" customFormat="1" spans="3:18">
      <c r="C1048483"/>
      <c r="F1048483"/>
      <c r="I1048483"/>
      <c r="L1048483"/>
      <c r="O1048483"/>
      <c r="R1048483"/>
    </row>
    <row r="1048484" s="3" customFormat="1" spans="3:18">
      <c r="C1048484"/>
      <c r="F1048484"/>
      <c r="I1048484"/>
      <c r="L1048484"/>
      <c r="O1048484"/>
      <c r="R1048484"/>
    </row>
    <row r="1048485" s="3" customFormat="1" spans="3:18">
      <c r="C1048485"/>
      <c r="F1048485"/>
      <c r="I1048485"/>
      <c r="L1048485"/>
      <c r="O1048485"/>
      <c r="R1048485"/>
    </row>
    <row r="1048486" s="3" customFormat="1" spans="3:18">
      <c r="C1048486"/>
      <c r="F1048486"/>
      <c r="I1048486"/>
      <c r="L1048486"/>
      <c r="O1048486"/>
      <c r="R1048486"/>
    </row>
    <row r="1048487" s="3" customFormat="1" spans="3:18">
      <c r="C1048487"/>
      <c r="F1048487"/>
      <c r="I1048487"/>
      <c r="L1048487"/>
      <c r="O1048487"/>
      <c r="R1048487"/>
    </row>
    <row r="1048488" s="3" customFormat="1" spans="3:18">
      <c r="C1048488"/>
      <c r="F1048488"/>
      <c r="I1048488"/>
      <c r="L1048488"/>
      <c r="O1048488"/>
      <c r="R1048488"/>
    </row>
    <row r="1048489" s="3" customFormat="1" spans="3:18">
      <c r="C1048489"/>
      <c r="F1048489"/>
      <c r="I1048489"/>
      <c r="L1048489"/>
      <c r="O1048489"/>
      <c r="R1048489"/>
    </row>
    <row r="1048490" s="3" customFormat="1" spans="3:18">
      <c r="C1048490"/>
      <c r="F1048490"/>
      <c r="I1048490"/>
      <c r="L1048490"/>
      <c r="O1048490"/>
      <c r="R1048490"/>
    </row>
    <row r="1048491" s="3" customFormat="1" spans="3:18">
      <c r="C1048491"/>
      <c r="F1048491"/>
      <c r="I1048491"/>
      <c r="L1048491"/>
      <c r="O1048491"/>
      <c r="R1048491"/>
    </row>
    <row r="1048492" s="3" customFormat="1" spans="3:18">
      <c r="C1048492"/>
      <c r="F1048492"/>
      <c r="I1048492"/>
      <c r="L1048492"/>
      <c r="O1048492"/>
      <c r="R1048492"/>
    </row>
    <row r="1048493" s="3" customFormat="1" spans="3:18">
      <c r="C1048493"/>
      <c r="F1048493"/>
      <c r="I1048493"/>
      <c r="L1048493"/>
      <c r="O1048493"/>
      <c r="R1048493"/>
    </row>
    <row r="1048494" s="3" customFormat="1" spans="3:18">
      <c r="C1048494"/>
      <c r="F1048494"/>
      <c r="I1048494"/>
      <c r="L1048494"/>
      <c r="O1048494"/>
      <c r="R1048494"/>
    </row>
    <row r="1048495" s="3" customFormat="1" spans="3:18">
      <c r="C1048495"/>
      <c r="F1048495"/>
      <c r="I1048495"/>
      <c r="L1048495"/>
      <c r="O1048495"/>
      <c r="R1048495"/>
    </row>
    <row r="1048496" s="3" customFormat="1" spans="3:18">
      <c r="C1048496"/>
      <c r="F1048496"/>
      <c r="I1048496"/>
      <c r="L1048496"/>
      <c r="O1048496"/>
      <c r="R1048496"/>
    </row>
    <row r="1048497" s="3" customFormat="1" spans="3:18">
      <c r="C1048497"/>
      <c r="F1048497"/>
      <c r="I1048497"/>
      <c r="L1048497"/>
      <c r="O1048497"/>
      <c r="R1048497"/>
    </row>
    <row r="1048498" s="3" customFormat="1" spans="3:18">
      <c r="C1048498"/>
      <c r="F1048498"/>
      <c r="I1048498"/>
      <c r="L1048498"/>
      <c r="O1048498"/>
      <c r="R1048498"/>
    </row>
    <row r="1048499" s="3" customFormat="1" spans="3:18">
      <c r="C1048499"/>
      <c r="F1048499"/>
      <c r="I1048499"/>
      <c r="L1048499"/>
      <c r="O1048499"/>
      <c r="R1048499"/>
    </row>
    <row r="1048500" s="3" customFormat="1" spans="3:18">
      <c r="C1048500"/>
      <c r="F1048500"/>
      <c r="I1048500"/>
      <c r="L1048500"/>
      <c r="O1048500"/>
      <c r="R1048500"/>
    </row>
    <row r="1048501" s="3" customFormat="1" spans="3:18">
      <c r="C1048501"/>
      <c r="F1048501"/>
      <c r="I1048501"/>
      <c r="L1048501"/>
      <c r="O1048501"/>
      <c r="R1048501"/>
    </row>
    <row r="1048502" s="3" customFormat="1" spans="3:18">
      <c r="C1048502"/>
      <c r="F1048502"/>
      <c r="I1048502"/>
      <c r="L1048502"/>
      <c r="O1048502"/>
      <c r="R1048502"/>
    </row>
    <row r="1048503" s="3" customFormat="1" spans="3:18">
      <c r="C1048503"/>
      <c r="F1048503"/>
      <c r="I1048503"/>
      <c r="L1048503"/>
      <c r="O1048503"/>
      <c r="R1048503"/>
    </row>
    <row r="1048504" s="3" customFormat="1" spans="3:18">
      <c r="C1048504"/>
      <c r="F1048504"/>
      <c r="I1048504"/>
      <c r="L1048504"/>
      <c r="O1048504"/>
      <c r="R1048504"/>
    </row>
    <row r="1048505" s="3" customFormat="1" spans="3:18">
      <c r="C1048505"/>
      <c r="F1048505"/>
      <c r="I1048505"/>
      <c r="L1048505"/>
      <c r="O1048505"/>
      <c r="R1048505"/>
    </row>
    <row r="1048506" s="3" customFormat="1" spans="3:18">
      <c r="C1048506"/>
      <c r="F1048506"/>
      <c r="I1048506"/>
      <c r="L1048506"/>
      <c r="O1048506"/>
      <c r="R1048506"/>
    </row>
    <row r="1048507" s="3" customFormat="1" spans="3:18">
      <c r="C1048507"/>
      <c r="F1048507"/>
      <c r="I1048507"/>
      <c r="L1048507"/>
      <c r="O1048507"/>
      <c r="R1048507"/>
    </row>
    <row r="1048508" s="3" customFormat="1" spans="3:18">
      <c r="C1048508"/>
      <c r="F1048508"/>
      <c r="I1048508"/>
      <c r="L1048508"/>
      <c r="O1048508"/>
      <c r="R1048508"/>
    </row>
    <row r="1048509" s="3" customFormat="1" spans="3:18">
      <c r="C1048509"/>
      <c r="F1048509"/>
      <c r="I1048509"/>
      <c r="L1048509"/>
      <c r="O1048509"/>
      <c r="R1048509"/>
    </row>
    <row r="1048510" s="3" customFormat="1" spans="3:18">
      <c r="C1048510"/>
      <c r="F1048510"/>
      <c r="I1048510"/>
      <c r="L1048510"/>
      <c r="O1048510"/>
      <c r="R1048510"/>
    </row>
    <row r="1048511" s="3" customFormat="1" spans="3:18">
      <c r="C1048511"/>
      <c r="F1048511"/>
      <c r="I1048511"/>
      <c r="L1048511"/>
      <c r="O1048511"/>
      <c r="R1048511"/>
    </row>
    <row r="1048512" s="3" customFormat="1" spans="3:18">
      <c r="C1048512"/>
      <c r="F1048512"/>
      <c r="I1048512"/>
      <c r="L1048512"/>
      <c r="O1048512"/>
      <c r="R1048512"/>
    </row>
    <row r="1048513" s="3" customFormat="1" spans="3:18">
      <c r="C1048513"/>
      <c r="F1048513"/>
      <c r="I1048513"/>
      <c r="L1048513"/>
      <c r="O1048513"/>
      <c r="R1048513"/>
    </row>
    <row r="1048514" s="3" customFormat="1" spans="3:18">
      <c r="C1048514"/>
      <c r="F1048514"/>
      <c r="I1048514"/>
      <c r="L1048514"/>
      <c r="O1048514"/>
      <c r="R1048514"/>
    </row>
    <row r="1048515" s="3" customFormat="1" spans="3:18">
      <c r="C1048515"/>
      <c r="F1048515"/>
      <c r="I1048515"/>
      <c r="L1048515"/>
      <c r="O1048515"/>
      <c r="R1048515"/>
    </row>
    <row r="1048516" s="3" customFormat="1" spans="3:18">
      <c r="C1048516"/>
      <c r="F1048516"/>
      <c r="I1048516"/>
      <c r="L1048516"/>
      <c r="O1048516"/>
      <c r="R1048516"/>
    </row>
    <row r="1048517" s="3" customFormat="1" spans="3:18">
      <c r="C1048517"/>
      <c r="F1048517"/>
      <c r="I1048517"/>
      <c r="L1048517"/>
      <c r="O1048517"/>
      <c r="R1048517"/>
    </row>
    <row r="1048518" s="3" customFormat="1" spans="3:18">
      <c r="C1048518"/>
      <c r="F1048518"/>
      <c r="I1048518"/>
      <c r="L1048518"/>
      <c r="O1048518"/>
      <c r="R1048518"/>
    </row>
    <row r="1048519" s="3" customFormat="1" spans="3:18">
      <c r="C1048519"/>
      <c r="F1048519"/>
      <c r="I1048519"/>
      <c r="L1048519"/>
      <c r="O1048519"/>
      <c r="R1048519"/>
    </row>
    <row r="1048520" s="3" customFormat="1" spans="3:18">
      <c r="C1048520"/>
      <c r="F1048520"/>
      <c r="I1048520"/>
      <c r="L1048520"/>
      <c r="O1048520"/>
      <c r="R1048520"/>
    </row>
    <row r="1048521" s="3" customFormat="1" spans="3:18">
      <c r="C1048521"/>
      <c r="F1048521"/>
      <c r="I1048521"/>
      <c r="L1048521"/>
      <c r="O1048521"/>
      <c r="R1048521"/>
    </row>
    <row r="1048522" s="3" customFormat="1" spans="3:18">
      <c r="C1048522"/>
      <c r="F1048522"/>
      <c r="I1048522"/>
      <c r="L1048522"/>
      <c r="O1048522"/>
      <c r="R1048522"/>
    </row>
    <row r="1048523" s="3" customFormat="1" spans="3:18">
      <c r="C1048523"/>
      <c r="F1048523"/>
      <c r="I1048523"/>
      <c r="L1048523"/>
      <c r="O1048523"/>
      <c r="R1048523"/>
    </row>
    <row r="1048524" s="3" customFormat="1" spans="3:18">
      <c r="C1048524"/>
      <c r="F1048524"/>
      <c r="I1048524"/>
      <c r="L1048524"/>
      <c r="O1048524"/>
      <c r="R1048524"/>
    </row>
    <row r="1048525" s="3" customFormat="1" spans="3:18">
      <c r="C1048525"/>
      <c r="F1048525"/>
      <c r="I1048525"/>
      <c r="L1048525"/>
      <c r="O1048525"/>
      <c r="R1048525"/>
    </row>
    <row r="1048526" s="3" customFormat="1" spans="3:18">
      <c r="C1048526"/>
      <c r="F1048526"/>
      <c r="I1048526"/>
      <c r="L1048526"/>
      <c r="O1048526"/>
      <c r="R1048526"/>
    </row>
    <row r="1048527" s="3" customFormat="1" spans="3:18">
      <c r="C1048527"/>
      <c r="F1048527"/>
      <c r="I1048527"/>
      <c r="L1048527"/>
      <c r="O1048527"/>
      <c r="R1048527"/>
    </row>
    <row r="1048528" s="3" customFormat="1" spans="3:18">
      <c r="C1048528"/>
      <c r="F1048528"/>
      <c r="I1048528"/>
      <c r="L1048528"/>
      <c r="O1048528"/>
      <c r="R1048528"/>
    </row>
    <row r="1048529" s="3" customFormat="1" spans="3:18">
      <c r="C1048529"/>
      <c r="F1048529"/>
      <c r="I1048529"/>
      <c r="L1048529"/>
      <c r="O1048529"/>
      <c r="R1048529"/>
    </row>
    <row r="1048530" s="3" customFormat="1" spans="3:18">
      <c r="C1048530"/>
      <c r="F1048530"/>
      <c r="I1048530"/>
      <c r="L1048530"/>
      <c r="O1048530"/>
      <c r="R1048530"/>
    </row>
    <row r="1048531" s="3" customFormat="1" spans="3:18">
      <c r="C1048531"/>
      <c r="F1048531"/>
      <c r="I1048531"/>
      <c r="L1048531"/>
      <c r="O1048531"/>
      <c r="R1048531"/>
    </row>
    <row r="1048532" s="3" customFormat="1" spans="3:18">
      <c r="C1048532"/>
      <c r="F1048532"/>
      <c r="I1048532"/>
      <c r="L1048532"/>
      <c r="O1048532"/>
      <c r="R1048532"/>
    </row>
    <row r="1048533" s="3" customFormat="1" spans="3:18">
      <c r="C1048533"/>
      <c r="F1048533"/>
      <c r="I1048533"/>
      <c r="L1048533"/>
      <c r="O1048533"/>
      <c r="R1048533"/>
    </row>
    <row r="1048534" s="3" customFormat="1" spans="3:18">
      <c r="C1048534"/>
      <c r="F1048534"/>
      <c r="I1048534"/>
      <c r="L1048534"/>
      <c r="O1048534"/>
      <c r="R1048534"/>
    </row>
    <row r="1048535" s="3" customFormat="1" spans="3:18">
      <c r="C1048535"/>
      <c r="F1048535"/>
      <c r="I1048535"/>
      <c r="L1048535"/>
      <c r="O1048535"/>
      <c r="R1048535"/>
    </row>
    <row r="1048536" s="3" customFormat="1" spans="3:18">
      <c r="C1048536"/>
      <c r="F1048536"/>
      <c r="I1048536"/>
      <c r="L1048536"/>
      <c r="O1048536"/>
      <c r="R1048536"/>
    </row>
    <row r="1048537" s="3" customFormat="1" spans="3:18">
      <c r="C1048537"/>
      <c r="F1048537"/>
      <c r="I1048537"/>
      <c r="L1048537"/>
      <c r="O1048537"/>
      <c r="R1048537"/>
    </row>
    <row r="1048538" s="3" customFormat="1" spans="3:18">
      <c r="C1048538"/>
      <c r="F1048538"/>
      <c r="I1048538"/>
      <c r="L1048538"/>
      <c r="O1048538"/>
      <c r="R1048538"/>
    </row>
    <row r="1048539" s="3" customFormat="1" spans="3:18">
      <c r="C1048539"/>
      <c r="F1048539"/>
      <c r="I1048539"/>
      <c r="L1048539"/>
      <c r="O1048539"/>
      <c r="R1048539"/>
    </row>
    <row r="1048540" s="3" customFormat="1" spans="3:18">
      <c r="C1048540"/>
      <c r="F1048540"/>
      <c r="I1048540"/>
      <c r="L1048540"/>
      <c r="O1048540"/>
      <c r="R1048540"/>
    </row>
    <row r="1048541" s="3" customFormat="1" spans="3:18">
      <c r="C1048541"/>
      <c r="F1048541"/>
      <c r="I1048541"/>
      <c r="L1048541"/>
      <c r="O1048541"/>
      <c r="R1048541"/>
    </row>
    <row r="1048542" s="3" customFormat="1" spans="3:18">
      <c r="C1048542"/>
      <c r="F1048542"/>
      <c r="I1048542"/>
      <c r="L1048542"/>
      <c r="O1048542"/>
      <c r="R1048542"/>
    </row>
    <row r="1048543" s="3" customFormat="1" spans="3:18">
      <c r="C1048543"/>
      <c r="F1048543"/>
      <c r="I1048543"/>
      <c r="L1048543"/>
      <c r="O1048543"/>
      <c r="R1048543"/>
    </row>
    <row r="1048544" s="3" customFormat="1" spans="3:18">
      <c r="C1048544"/>
      <c r="F1048544"/>
      <c r="I1048544"/>
      <c r="L1048544"/>
      <c r="O1048544"/>
      <c r="R1048544"/>
    </row>
    <row r="1048545" s="3" customFormat="1" spans="3:18">
      <c r="C1048545"/>
      <c r="F1048545"/>
      <c r="I1048545"/>
      <c r="L1048545"/>
      <c r="O1048545"/>
      <c r="R1048545"/>
    </row>
    <row r="1048546" s="3" customFormat="1" spans="3:18">
      <c r="C1048546"/>
      <c r="F1048546"/>
      <c r="I1048546"/>
      <c r="L1048546"/>
      <c r="O1048546"/>
      <c r="R1048546"/>
    </row>
    <row r="1048547" s="3" customFormat="1" spans="3:18">
      <c r="C1048547"/>
      <c r="F1048547"/>
      <c r="I1048547"/>
      <c r="L1048547"/>
      <c r="O1048547"/>
      <c r="R1048547"/>
    </row>
    <row r="1048548" s="3" customFormat="1" spans="3:18">
      <c r="C1048548"/>
      <c r="F1048548"/>
      <c r="I1048548"/>
      <c r="L1048548"/>
      <c r="O1048548"/>
      <c r="R1048548"/>
    </row>
    <row r="1048549" s="3" customFormat="1" spans="3:18">
      <c r="C1048549"/>
      <c r="F1048549"/>
      <c r="I1048549"/>
      <c r="L1048549"/>
      <c r="O1048549"/>
      <c r="R1048549"/>
    </row>
    <row r="1048550" s="3" customFormat="1" spans="3:18">
      <c r="C1048550"/>
      <c r="F1048550"/>
      <c r="I1048550"/>
      <c r="L1048550"/>
      <c r="O1048550"/>
      <c r="R1048550"/>
    </row>
    <row r="1048551" s="3" customFormat="1" spans="3:18">
      <c r="C1048551"/>
      <c r="F1048551"/>
      <c r="I1048551"/>
      <c r="L1048551"/>
      <c r="O1048551"/>
      <c r="R1048551"/>
    </row>
    <row r="1048552" s="3" customFormat="1" spans="3:18">
      <c r="C1048552"/>
      <c r="F1048552"/>
      <c r="I1048552"/>
      <c r="L1048552"/>
      <c r="O1048552"/>
      <c r="R1048552"/>
    </row>
    <row r="1048553" s="3" customFormat="1" spans="3:18">
      <c r="C1048553"/>
      <c r="F1048553"/>
      <c r="I1048553"/>
      <c r="L1048553"/>
      <c r="O1048553"/>
      <c r="R1048553"/>
    </row>
    <row r="1048554" s="3" customFormat="1" spans="3:18">
      <c r="C1048554"/>
      <c r="F1048554"/>
      <c r="I1048554"/>
      <c r="L1048554"/>
      <c r="O1048554"/>
      <c r="R1048554"/>
    </row>
    <row r="1048555" s="3" customFormat="1" spans="3:18">
      <c r="C1048555"/>
      <c r="F1048555"/>
      <c r="I1048555"/>
      <c r="L1048555"/>
      <c r="O1048555"/>
      <c r="R1048555"/>
    </row>
    <row r="1048556" s="3" customFormat="1" spans="3:18">
      <c r="C1048556"/>
      <c r="F1048556"/>
      <c r="I1048556"/>
      <c r="L1048556"/>
      <c r="O1048556"/>
      <c r="R1048556"/>
    </row>
    <row r="1048557" s="3" customFormat="1" spans="3:18">
      <c r="C1048557"/>
      <c r="F1048557"/>
      <c r="I1048557"/>
      <c r="L1048557"/>
      <c r="O1048557"/>
      <c r="R1048557"/>
    </row>
    <row r="1048558" s="3" customFormat="1" spans="3:18">
      <c r="C1048558"/>
      <c r="F1048558"/>
      <c r="I1048558"/>
      <c r="L1048558"/>
      <c r="O1048558"/>
      <c r="R1048558"/>
    </row>
    <row r="1048559" s="3" customFormat="1" spans="3:18">
      <c r="C1048559"/>
      <c r="F1048559"/>
      <c r="I1048559"/>
      <c r="L1048559"/>
      <c r="O1048559"/>
      <c r="R1048559"/>
    </row>
    <row r="1048560" s="3" customFormat="1" spans="3:18">
      <c r="C1048560"/>
      <c r="F1048560"/>
      <c r="I1048560"/>
      <c r="L1048560"/>
      <c r="O1048560"/>
      <c r="R1048560"/>
    </row>
    <row r="1048561" s="3" customFormat="1" spans="3:18">
      <c r="C1048561"/>
      <c r="F1048561"/>
      <c r="I1048561"/>
      <c r="L1048561"/>
      <c r="O1048561"/>
      <c r="R1048561"/>
    </row>
    <row r="1048562" s="3" customFormat="1" spans="3:18">
      <c r="C1048562"/>
      <c r="F1048562"/>
      <c r="I1048562"/>
      <c r="L1048562"/>
      <c r="O1048562"/>
      <c r="R1048562"/>
    </row>
    <row r="1048563" s="3" customFormat="1" spans="3:18">
      <c r="C1048563"/>
      <c r="F1048563"/>
      <c r="I1048563"/>
      <c r="L1048563"/>
      <c r="O1048563"/>
      <c r="R1048563"/>
    </row>
    <row r="1048564" s="3" customFormat="1" spans="3:18">
      <c r="C1048564"/>
      <c r="F1048564"/>
      <c r="I1048564"/>
      <c r="L1048564"/>
      <c r="O1048564"/>
      <c r="R1048564"/>
    </row>
    <row r="1048565" s="3" customFormat="1" spans="3:18">
      <c r="C1048565"/>
      <c r="F1048565"/>
      <c r="I1048565"/>
      <c r="L1048565"/>
      <c r="O1048565"/>
      <c r="R1048565"/>
    </row>
    <row r="1048566" s="3" customFormat="1" spans="3:18">
      <c r="C1048566"/>
      <c r="F1048566"/>
      <c r="I1048566"/>
      <c r="L1048566"/>
      <c r="O1048566"/>
      <c r="R1048566"/>
    </row>
    <row r="1048567" s="3" customFormat="1" spans="3:18">
      <c r="C1048567"/>
      <c r="F1048567"/>
      <c r="I1048567"/>
      <c r="L1048567"/>
      <c r="O1048567"/>
      <c r="R1048567"/>
    </row>
    <row r="1048568" s="3" customFormat="1" spans="3:18">
      <c r="C1048568"/>
      <c r="F1048568"/>
      <c r="I1048568"/>
      <c r="L1048568"/>
      <c r="O1048568"/>
      <c r="R1048568"/>
    </row>
    <row r="1048569" s="3" customFormat="1" spans="3:18">
      <c r="C1048569"/>
      <c r="F1048569"/>
      <c r="I1048569"/>
      <c r="L1048569"/>
      <c r="O1048569"/>
      <c r="R1048569"/>
    </row>
    <row r="1048570" s="3" customFormat="1" spans="3:18">
      <c r="C1048570"/>
      <c r="F1048570"/>
      <c r="I1048570"/>
      <c r="L1048570"/>
      <c r="O1048570"/>
      <c r="R1048570"/>
    </row>
    <row r="1048571" s="3" customFormat="1" spans="3:18">
      <c r="C1048571"/>
      <c r="F1048571"/>
      <c r="I1048571"/>
      <c r="L1048571"/>
      <c r="O1048571"/>
      <c r="R1048571"/>
    </row>
    <row r="1048572" s="3" customFormat="1" spans="3:18">
      <c r="C1048572"/>
      <c r="F1048572"/>
      <c r="I1048572"/>
      <c r="L1048572"/>
      <c r="O1048572"/>
      <c r="R1048572"/>
    </row>
    <row r="1048573" s="3" customFormat="1" spans="3:18">
      <c r="C1048573"/>
      <c r="F1048573"/>
      <c r="I1048573"/>
      <c r="L1048573"/>
      <c r="O1048573"/>
      <c r="R1048573"/>
    </row>
    <row r="1048574" s="3" customFormat="1" spans="3:18">
      <c r="C1048574"/>
      <c r="F1048574"/>
      <c r="I1048574"/>
      <c r="L1048574"/>
      <c r="O1048574"/>
      <c r="R1048574"/>
    </row>
  </sheetData>
  <autoFilter xmlns:etc="http://www.wps.cn/officeDocument/2017/etCustomData" ref="B2:T607" etc:filterBottomFollowUsedRange="0">
    <extLst/>
  </autoFilter>
  <mergeCells count="1">
    <mergeCell ref="B1:B2"/>
  </mergeCells>
  <conditionalFormatting sqref="B456">
    <cfRule type="duplicateValues" dxfId="0" priority="154"/>
  </conditionalFormatting>
  <conditionalFormatting sqref="B457">
    <cfRule type="duplicateValues" dxfId="0" priority="153"/>
  </conditionalFormatting>
  <conditionalFormatting sqref="B458">
    <cfRule type="duplicateValues" dxfId="0" priority="152"/>
  </conditionalFormatting>
  <conditionalFormatting sqref="B459">
    <cfRule type="duplicateValues" dxfId="0" priority="151"/>
  </conditionalFormatting>
  <conditionalFormatting sqref="B460">
    <cfRule type="duplicateValues" dxfId="0" priority="150"/>
  </conditionalFormatting>
  <conditionalFormatting sqref="B461">
    <cfRule type="duplicateValues" dxfId="0" priority="149"/>
  </conditionalFormatting>
  <conditionalFormatting sqref="B462">
    <cfRule type="duplicateValues" dxfId="0" priority="148"/>
  </conditionalFormatting>
  <conditionalFormatting sqref="B463">
    <cfRule type="duplicateValues" dxfId="0" priority="147"/>
  </conditionalFormatting>
  <conditionalFormatting sqref="B464">
    <cfRule type="duplicateValues" dxfId="0" priority="146"/>
  </conditionalFormatting>
  <conditionalFormatting sqref="B465">
    <cfRule type="duplicateValues" dxfId="0" priority="145"/>
  </conditionalFormatting>
  <conditionalFormatting sqref="B466">
    <cfRule type="duplicateValues" dxfId="0" priority="144"/>
  </conditionalFormatting>
  <conditionalFormatting sqref="B467">
    <cfRule type="duplicateValues" dxfId="0" priority="143"/>
  </conditionalFormatting>
  <conditionalFormatting sqref="B468">
    <cfRule type="duplicateValues" dxfId="0" priority="142"/>
  </conditionalFormatting>
  <conditionalFormatting sqref="B469">
    <cfRule type="duplicateValues" dxfId="0" priority="141"/>
  </conditionalFormatting>
  <conditionalFormatting sqref="B470">
    <cfRule type="duplicateValues" dxfId="0" priority="140"/>
  </conditionalFormatting>
  <conditionalFormatting sqref="B471">
    <cfRule type="duplicateValues" dxfId="0" priority="139"/>
  </conditionalFormatting>
  <conditionalFormatting sqref="B472">
    <cfRule type="duplicateValues" dxfId="0" priority="138"/>
  </conditionalFormatting>
  <conditionalFormatting sqref="B473">
    <cfRule type="duplicateValues" dxfId="0" priority="137"/>
  </conditionalFormatting>
  <conditionalFormatting sqref="B474">
    <cfRule type="duplicateValues" dxfId="0" priority="136"/>
  </conditionalFormatting>
  <conditionalFormatting sqref="B475">
    <cfRule type="duplicateValues" dxfId="0" priority="135"/>
  </conditionalFormatting>
  <conditionalFormatting sqref="B476">
    <cfRule type="duplicateValues" dxfId="0" priority="134"/>
  </conditionalFormatting>
  <conditionalFormatting sqref="B477">
    <cfRule type="duplicateValues" dxfId="0" priority="133"/>
  </conditionalFormatting>
  <conditionalFormatting sqref="B478">
    <cfRule type="duplicateValues" dxfId="0" priority="132"/>
  </conditionalFormatting>
  <conditionalFormatting sqref="B479">
    <cfRule type="duplicateValues" dxfId="0" priority="131"/>
  </conditionalFormatting>
  <conditionalFormatting sqref="B480">
    <cfRule type="duplicateValues" dxfId="0" priority="130"/>
  </conditionalFormatting>
  <conditionalFormatting sqref="B481">
    <cfRule type="duplicateValues" dxfId="0" priority="129"/>
  </conditionalFormatting>
  <conditionalFormatting sqref="B482">
    <cfRule type="duplicateValues" dxfId="0" priority="128"/>
  </conditionalFormatting>
  <conditionalFormatting sqref="B483">
    <cfRule type="duplicateValues" dxfId="0" priority="127"/>
  </conditionalFormatting>
  <conditionalFormatting sqref="B484">
    <cfRule type="duplicateValues" dxfId="0" priority="126"/>
  </conditionalFormatting>
  <conditionalFormatting sqref="B485">
    <cfRule type="duplicateValues" dxfId="0" priority="125"/>
  </conditionalFormatting>
  <conditionalFormatting sqref="B486">
    <cfRule type="duplicateValues" dxfId="0" priority="124"/>
  </conditionalFormatting>
  <conditionalFormatting sqref="B487">
    <cfRule type="duplicateValues" dxfId="0" priority="123"/>
  </conditionalFormatting>
  <conditionalFormatting sqref="B488">
    <cfRule type="duplicateValues" dxfId="0" priority="122"/>
  </conditionalFormatting>
  <conditionalFormatting sqref="B489">
    <cfRule type="duplicateValues" dxfId="0" priority="121"/>
  </conditionalFormatting>
  <conditionalFormatting sqref="B490">
    <cfRule type="duplicateValues" dxfId="0" priority="120"/>
  </conditionalFormatting>
  <conditionalFormatting sqref="B491">
    <cfRule type="duplicateValues" dxfId="0" priority="119"/>
  </conditionalFormatting>
  <conditionalFormatting sqref="B492">
    <cfRule type="duplicateValues" dxfId="0" priority="118"/>
  </conditionalFormatting>
  <conditionalFormatting sqref="B493">
    <cfRule type="duplicateValues" dxfId="0" priority="117"/>
  </conditionalFormatting>
  <conditionalFormatting sqref="B494">
    <cfRule type="duplicateValues" dxfId="0" priority="116"/>
  </conditionalFormatting>
  <conditionalFormatting sqref="B495">
    <cfRule type="duplicateValues" dxfId="0" priority="115"/>
  </conditionalFormatting>
  <conditionalFormatting sqref="B496">
    <cfRule type="duplicateValues" dxfId="0" priority="114"/>
  </conditionalFormatting>
  <conditionalFormatting sqref="B497">
    <cfRule type="duplicateValues" dxfId="0" priority="113"/>
  </conditionalFormatting>
  <conditionalFormatting sqref="B498">
    <cfRule type="duplicateValues" dxfId="0" priority="112"/>
  </conditionalFormatting>
  <conditionalFormatting sqref="B499">
    <cfRule type="duplicateValues" dxfId="0" priority="111"/>
  </conditionalFormatting>
  <conditionalFormatting sqref="B500">
    <cfRule type="duplicateValues" dxfId="0" priority="110"/>
  </conditionalFormatting>
  <conditionalFormatting sqref="B501">
    <cfRule type="duplicateValues" dxfId="0" priority="109"/>
  </conditionalFormatting>
  <conditionalFormatting sqref="B502">
    <cfRule type="duplicateValues" dxfId="0" priority="108"/>
  </conditionalFormatting>
  <conditionalFormatting sqref="B503">
    <cfRule type="duplicateValues" dxfId="0" priority="107"/>
  </conditionalFormatting>
  <conditionalFormatting sqref="B504">
    <cfRule type="duplicateValues" dxfId="0" priority="106"/>
  </conditionalFormatting>
  <conditionalFormatting sqref="B505">
    <cfRule type="duplicateValues" dxfId="0" priority="105"/>
  </conditionalFormatting>
  <conditionalFormatting sqref="B506">
    <cfRule type="duplicateValues" dxfId="0" priority="104"/>
  </conditionalFormatting>
  <conditionalFormatting sqref="B507">
    <cfRule type="duplicateValues" dxfId="0" priority="103"/>
  </conditionalFormatting>
  <conditionalFormatting sqref="B508">
    <cfRule type="duplicateValues" dxfId="0" priority="102"/>
  </conditionalFormatting>
  <conditionalFormatting sqref="B509">
    <cfRule type="duplicateValues" dxfId="0" priority="101"/>
  </conditionalFormatting>
  <conditionalFormatting sqref="B510">
    <cfRule type="duplicateValues" dxfId="0" priority="100"/>
  </conditionalFormatting>
  <conditionalFormatting sqref="B511">
    <cfRule type="duplicateValues" dxfId="0" priority="99"/>
  </conditionalFormatting>
  <conditionalFormatting sqref="B512">
    <cfRule type="duplicateValues" dxfId="0" priority="98"/>
  </conditionalFormatting>
  <conditionalFormatting sqref="B513">
    <cfRule type="duplicateValues" dxfId="0" priority="97"/>
  </conditionalFormatting>
  <conditionalFormatting sqref="B514">
    <cfRule type="duplicateValues" dxfId="0" priority="96"/>
  </conditionalFormatting>
  <conditionalFormatting sqref="B515">
    <cfRule type="duplicateValues" dxfId="0" priority="95"/>
  </conditionalFormatting>
  <conditionalFormatting sqref="B516">
    <cfRule type="duplicateValues" dxfId="0" priority="94"/>
  </conditionalFormatting>
  <conditionalFormatting sqref="B517">
    <cfRule type="duplicateValues" dxfId="0" priority="81"/>
  </conditionalFormatting>
  <conditionalFormatting sqref="B518">
    <cfRule type="duplicateValues" dxfId="0" priority="74"/>
  </conditionalFormatting>
  <conditionalFormatting sqref="B519">
    <cfRule type="duplicateValues" dxfId="0" priority="93"/>
  </conditionalFormatting>
  <conditionalFormatting sqref="B520">
    <cfRule type="duplicateValues" dxfId="0" priority="87"/>
  </conditionalFormatting>
  <conditionalFormatting sqref="B521">
    <cfRule type="duplicateValues" dxfId="0" priority="73"/>
  </conditionalFormatting>
  <conditionalFormatting sqref="B522">
    <cfRule type="duplicateValues" dxfId="0" priority="92"/>
  </conditionalFormatting>
  <conditionalFormatting sqref="B523">
    <cfRule type="duplicateValues" dxfId="0" priority="80"/>
  </conditionalFormatting>
  <conditionalFormatting sqref="B524">
    <cfRule type="duplicateValues" dxfId="0" priority="72"/>
  </conditionalFormatting>
  <conditionalFormatting sqref="B525">
    <cfRule type="duplicateValues" dxfId="0" priority="91"/>
  </conditionalFormatting>
  <conditionalFormatting sqref="B526">
    <cfRule type="duplicateValues" dxfId="0" priority="86"/>
  </conditionalFormatting>
  <conditionalFormatting sqref="B527">
    <cfRule type="duplicateValues" dxfId="0" priority="79"/>
  </conditionalFormatting>
  <conditionalFormatting sqref="B528">
    <cfRule type="duplicateValues" dxfId="0" priority="85"/>
  </conditionalFormatting>
  <conditionalFormatting sqref="B529">
    <cfRule type="duplicateValues" dxfId="0" priority="78"/>
  </conditionalFormatting>
  <conditionalFormatting sqref="B530">
    <cfRule type="duplicateValues" dxfId="0" priority="90"/>
  </conditionalFormatting>
  <conditionalFormatting sqref="B531">
    <cfRule type="duplicateValues" dxfId="0" priority="71"/>
  </conditionalFormatting>
  <conditionalFormatting sqref="B532">
    <cfRule type="duplicateValues" dxfId="0" priority="89"/>
  </conditionalFormatting>
  <conditionalFormatting sqref="B533">
    <cfRule type="duplicateValues" dxfId="0" priority="84"/>
  </conditionalFormatting>
  <conditionalFormatting sqref="B534">
    <cfRule type="duplicateValues" dxfId="0" priority="77"/>
  </conditionalFormatting>
  <conditionalFormatting sqref="B535">
    <cfRule type="duplicateValues" dxfId="0" priority="70"/>
  </conditionalFormatting>
  <conditionalFormatting sqref="B536">
    <cfRule type="duplicateValues" dxfId="0" priority="88"/>
  </conditionalFormatting>
  <conditionalFormatting sqref="B537">
    <cfRule type="duplicateValues" dxfId="0" priority="83"/>
  </conditionalFormatting>
  <conditionalFormatting sqref="B538">
    <cfRule type="duplicateValues" dxfId="0" priority="76"/>
  </conditionalFormatting>
  <conditionalFormatting sqref="B539">
    <cfRule type="duplicateValues" dxfId="0" priority="82"/>
  </conditionalFormatting>
  <conditionalFormatting sqref="B540">
    <cfRule type="duplicateValues" dxfId="0" priority="75"/>
  </conditionalFormatting>
  <conditionalFormatting sqref="B541">
    <cfRule type="duplicateValues" dxfId="0" priority="69"/>
  </conditionalFormatting>
  <conditionalFormatting sqref="B542">
    <cfRule type="duplicateValues" dxfId="0" priority="68"/>
  </conditionalFormatting>
  <conditionalFormatting sqref="B543">
    <cfRule type="duplicateValues" dxfId="0" priority="67"/>
  </conditionalFormatting>
  <conditionalFormatting sqref="B544">
    <cfRule type="duplicateValues" dxfId="0" priority="66"/>
  </conditionalFormatting>
  <conditionalFormatting sqref="B545">
    <cfRule type="duplicateValues" dxfId="0" priority="65"/>
  </conditionalFormatting>
  <conditionalFormatting sqref="B546">
    <cfRule type="duplicateValues" dxfId="0" priority="64"/>
  </conditionalFormatting>
  <conditionalFormatting sqref="B547">
    <cfRule type="duplicateValues" dxfId="0" priority="63"/>
  </conditionalFormatting>
  <conditionalFormatting sqref="B548">
    <cfRule type="duplicateValues" dxfId="0" priority="62"/>
  </conditionalFormatting>
  <conditionalFormatting sqref="B549">
    <cfRule type="duplicateValues" dxfId="0" priority="61"/>
  </conditionalFormatting>
  <conditionalFormatting sqref="B550">
    <cfRule type="duplicateValues" dxfId="0" priority="60"/>
  </conditionalFormatting>
  <conditionalFormatting sqref="B551">
    <cfRule type="duplicateValues" dxfId="0" priority="59"/>
  </conditionalFormatting>
  <conditionalFormatting sqref="B552">
    <cfRule type="duplicateValues" dxfId="0" priority="58"/>
  </conditionalFormatting>
  <conditionalFormatting sqref="B553">
    <cfRule type="duplicateValues" dxfId="0" priority="57"/>
  </conditionalFormatting>
  <conditionalFormatting sqref="B554">
    <cfRule type="duplicateValues" dxfId="0" priority="56"/>
  </conditionalFormatting>
  <conditionalFormatting sqref="B555">
    <cfRule type="duplicateValues" dxfId="0" priority="55"/>
  </conditionalFormatting>
  <conditionalFormatting sqref="B556">
    <cfRule type="duplicateValues" dxfId="0" priority="54"/>
  </conditionalFormatting>
  <conditionalFormatting sqref="B557">
    <cfRule type="duplicateValues" dxfId="0" priority="53"/>
  </conditionalFormatting>
  <conditionalFormatting sqref="B558">
    <cfRule type="duplicateValues" dxfId="0" priority="52"/>
  </conditionalFormatting>
  <conditionalFormatting sqref="B559">
    <cfRule type="duplicateValues" dxfId="0" priority="51"/>
  </conditionalFormatting>
  <conditionalFormatting sqref="B560">
    <cfRule type="duplicateValues" dxfId="0" priority="50"/>
  </conditionalFormatting>
  <conditionalFormatting sqref="B561">
    <cfRule type="duplicateValues" dxfId="0" priority="49"/>
  </conditionalFormatting>
  <conditionalFormatting sqref="B562">
    <cfRule type="duplicateValues" dxfId="0" priority="48"/>
  </conditionalFormatting>
  <conditionalFormatting sqref="B563">
    <cfRule type="duplicateValues" dxfId="0" priority="47"/>
  </conditionalFormatting>
  <conditionalFormatting sqref="B564">
    <cfRule type="duplicateValues" dxfId="0" priority="46"/>
  </conditionalFormatting>
  <conditionalFormatting sqref="B565">
    <cfRule type="duplicateValues" dxfId="0" priority="45"/>
  </conditionalFormatting>
  <conditionalFormatting sqref="B566">
    <cfRule type="duplicateValues" dxfId="0" priority="44"/>
  </conditionalFormatting>
  <conditionalFormatting sqref="B567">
    <cfRule type="duplicateValues" dxfId="0" priority="42"/>
  </conditionalFormatting>
  <conditionalFormatting sqref="B568">
    <cfRule type="duplicateValues" dxfId="0" priority="41"/>
  </conditionalFormatting>
  <conditionalFormatting sqref="B569">
    <cfRule type="duplicateValues" dxfId="0" priority="40"/>
  </conditionalFormatting>
  <conditionalFormatting sqref="B570">
    <cfRule type="duplicateValues" dxfId="0" priority="39"/>
  </conditionalFormatting>
  <conditionalFormatting sqref="B571">
    <cfRule type="duplicateValues" dxfId="0" priority="38"/>
  </conditionalFormatting>
  <conditionalFormatting sqref="B572">
    <cfRule type="duplicateValues" dxfId="0" priority="37"/>
  </conditionalFormatting>
  <conditionalFormatting sqref="B573">
    <cfRule type="duplicateValues" dxfId="0" priority="36"/>
  </conditionalFormatting>
  <conditionalFormatting sqref="B574">
    <cfRule type="duplicateValues" dxfId="0" priority="35"/>
  </conditionalFormatting>
  <conditionalFormatting sqref="B575">
    <cfRule type="duplicateValues" dxfId="0" priority="34"/>
  </conditionalFormatting>
  <conditionalFormatting sqref="B576">
    <cfRule type="duplicateValues" dxfId="0" priority="33"/>
  </conditionalFormatting>
  <conditionalFormatting sqref="B577">
    <cfRule type="duplicateValues" dxfId="0" priority="32"/>
  </conditionalFormatting>
  <conditionalFormatting sqref="B578">
    <cfRule type="duplicateValues" dxfId="0" priority="31"/>
  </conditionalFormatting>
  <conditionalFormatting sqref="B579">
    <cfRule type="duplicateValues" dxfId="0" priority="30"/>
  </conditionalFormatting>
  <conditionalFormatting sqref="B580">
    <cfRule type="duplicateValues" dxfId="0" priority="29"/>
  </conditionalFormatting>
  <conditionalFormatting sqref="B581">
    <cfRule type="duplicateValues" dxfId="0" priority="28"/>
  </conditionalFormatting>
  <conditionalFormatting sqref="B582">
    <cfRule type="duplicateValues" dxfId="0" priority="27"/>
  </conditionalFormatting>
  <conditionalFormatting sqref="B583">
    <cfRule type="duplicateValues" dxfId="0" priority="26"/>
  </conditionalFormatting>
  <conditionalFormatting sqref="B584">
    <cfRule type="duplicateValues" dxfId="0" priority="25"/>
  </conditionalFormatting>
  <conditionalFormatting sqref="B585">
    <cfRule type="duplicateValues" dxfId="0" priority="24"/>
  </conditionalFormatting>
  <conditionalFormatting sqref="B586">
    <cfRule type="duplicateValues" dxfId="0" priority="23"/>
  </conditionalFormatting>
  <conditionalFormatting sqref="B587">
    <cfRule type="duplicateValues" dxfId="0" priority="22"/>
  </conditionalFormatting>
  <conditionalFormatting sqref="B588">
    <cfRule type="duplicateValues" dxfId="0" priority="21"/>
  </conditionalFormatting>
  <conditionalFormatting sqref="B589">
    <cfRule type="duplicateValues" dxfId="0" priority="20"/>
  </conditionalFormatting>
  <conditionalFormatting sqref="B590">
    <cfRule type="duplicateValues" dxfId="0" priority="19"/>
  </conditionalFormatting>
  <conditionalFormatting sqref="B591">
    <cfRule type="duplicateValues" dxfId="0" priority="18"/>
  </conditionalFormatting>
  <conditionalFormatting sqref="B592">
    <cfRule type="duplicateValues" dxfId="0" priority="17"/>
  </conditionalFormatting>
  <conditionalFormatting sqref="B593">
    <cfRule type="duplicateValues" dxfId="0" priority="16"/>
  </conditionalFormatting>
  <conditionalFormatting sqref="B594">
    <cfRule type="duplicateValues" dxfId="0" priority="15"/>
  </conditionalFormatting>
  <conditionalFormatting sqref="B595">
    <cfRule type="duplicateValues" dxfId="0" priority="14"/>
  </conditionalFormatting>
  <conditionalFormatting sqref="B596">
    <cfRule type="duplicateValues" dxfId="0" priority="13"/>
  </conditionalFormatting>
  <conditionalFormatting sqref="B597">
    <cfRule type="duplicateValues" dxfId="0" priority="12"/>
  </conditionalFormatting>
  <conditionalFormatting sqref="B598">
    <cfRule type="duplicateValues" dxfId="0" priority="11"/>
  </conditionalFormatting>
  <conditionalFormatting sqref="B599">
    <cfRule type="duplicateValues" dxfId="0" priority="10"/>
  </conditionalFormatting>
  <conditionalFormatting sqref="B600">
    <cfRule type="duplicateValues" dxfId="0" priority="9"/>
  </conditionalFormatting>
  <conditionalFormatting sqref="B601">
    <cfRule type="duplicateValues" dxfId="0" priority="8"/>
  </conditionalFormatting>
  <conditionalFormatting sqref="B602">
    <cfRule type="duplicateValues" dxfId="0" priority="7"/>
  </conditionalFormatting>
  <conditionalFormatting sqref="B603">
    <cfRule type="duplicateValues" dxfId="0" priority="6"/>
  </conditionalFormatting>
  <conditionalFormatting sqref="B604">
    <cfRule type="duplicateValues" dxfId="0" priority="5"/>
  </conditionalFormatting>
  <conditionalFormatting sqref="B605">
    <cfRule type="duplicateValues" dxfId="0" priority="4"/>
  </conditionalFormatting>
  <conditionalFormatting sqref="B606">
    <cfRule type="duplicateValues" dxfId="0" priority="3"/>
  </conditionalFormatting>
  <conditionalFormatting sqref="B607">
    <cfRule type="duplicateValues" dxfId="0" priority="1"/>
  </conditionalFormatting>
  <conditionalFormatting sqref="B1:B455">
    <cfRule type="duplicateValues" dxfId="0" priority="155"/>
  </conditionalFormatting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K356"/>
  <sheetViews>
    <sheetView zoomScale="90" zoomScaleNormal="90" workbookViewId="0">
      <pane xSplit="9" ySplit="2" topLeftCell="J331" activePane="bottomRight" state="frozen"/>
      <selection/>
      <selection pane="topRight"/>
      <selection pane="bottomLeft"/>
      <selection pane="bottomRight" activeCell="D359" sqref="D359"/>
    </sheetView>
  </sheetViews>
  <sheetFormatPr defaultColWidth="9" defaultRowHeight="20" customHeight="1"/>
  <cols>
    <col min="1" max="1" width="11.9083333333333"/>
    <col min="2" max="2" width="13.3666666666667" style="3" customWidth="1"/>
    <col min="3" max="3" width="12.5" style="3" customWidth="1"/>
    <col min="4" max="4" width="17.2666666666667" style="3" customWidth="1"/>
    <col min="5" max="5" width="18.8833333333333" style="3" customWidth="1"/>
    <col min="6" max="6" width="15.7583333333333" style="3" customWidth="1"/>
    <col min="7" max="7" width="12.45" style="3" customWidth="1"/>
    <col min="8" max="8" width="15.4416666666667" style="3" customWidth="1"/>
    <col min="9" max="9" width="13.925" style="3" customWidth="1"/>
    <col min="10" max="14" width="10.75" style="3" customWidth="1"/>
    <col min="15" max="15" width="4.675" style="4" customWidth="1"/>
    <col min="16" max="32" width="5.13333333333333" style="4" customWidth="1"/>
    <col min="33" max="35" width="8.36666666666667" style="4" customWidth="1"/>
    <col min="36" max="53" width="5.13333333333333" style="4" customWidth="1"/>
    <col min="54" max="54" width="4.675" style="4" customWidth="1"/>
    <col min="55" max="89" width="5.13333333333333" style="4" customWidth="1"/>
    <col min="90" max="98" width="5.13333333333333" customWidth="1"/>
    <col min="99" max="99" width="8.63333333333333" customWidth="1"/>
    <col min="100" max="100" width="7.75" customWidth="1"/>
    <col min="101" max="101" width="6.5" customWidth="1"/>
    <col min="102" max="102" width="11.5" customWidth="1"/>
    <col min="103" max="103" width="12.25" customWidth="1"/>
    <col min="104" max="108" width="5.13333333333333" customWidth="1"/>
    <col min="109" max="109" width="5.63333333333333" customWidth="1"/>
    <col min="110" max="119" width="5.13333333333333" customWidth="1"/>
    <col min="120" max="120" width="6" customWidth="1"/>
    <col min="121" max="130" width="5.13333333333333" customWidth="1"/>
    <col min="131" max="131" width="8.13333333333333" style="5" customWidth="1"/>
    <col min="132" max="132" width="8" customWidth="1"/>
    <col min="141" max="141" width="10.3666666666667" customWidth="1"/>
  </cols>
  <sheetData>
    <row r="1" customHeight="1" spans="1:141"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1011</v>
      </c>
      <c r="J1" s="8" t="s">
        <v>1012</v>
      </c>
      <c r="K1" s="9" t="s">
        <v>1013</v>
      </c>
      <c r="L1" s="9"/>
      <c r="M1" s="9"/>
      <c r="N1" s="10" t="s">
        <v>1014</v>
      </c>
      <c r="O1" s="11" t="s">
        <v>12</v>
      </c>
      <c r="P1" s="11"/>
      <c r="Q1" s="11"/>
      <c r="R1" s="11"/>
      <c r="S1" s="11"/>
      <c r="T1" s="11"/>
      <c r="U1" s="11"/>
      <c r="V1" s="11"/>
      <c r="W1" s="11"/>
      <c r="X1" s="9" t="s">
        <v>13</v>
      </c>
      <c r="Y1" s="9"/>
      <c r="Z1" s="9"/>
      <c r="AA1" s="9"/>
      <c r="AB1" s="9"/>
      <c r="AC1" s="9"/>
      <c r="AD1" s="9"/>
      <c r="AE1" s="9"/>
      <c r="AF1" s="9"/>
      <c r="AG1" s="8" t="s">
        <v>14</v>
      </c>
      <c r="AH1" s="8" t="s">
        <v>1015</v>
      </c>
      <c r="AI1" s="8" t="s">
        <v>1016</v>
      </c>
      <c r="AJ1" s="11" t="s">
        <v>17</v>
      </c>
      <c r="AK1" s="11"/>
      <c r="AL1" s="11"/>
      <c r="AM1" s="11"/>
      <c r="AN1" s="11"/>
      <c r="AO1" s="11"/>
      <c r="AP1" s="11"/>
      <c r="AQ1" s="11"/>
      <c r="AR1" s="11"/>
      <c r="AS1" s="9" t="s">
        <v>18</v>
      </c>
      <c r="AT1" s="9"/>
      <c r="AU1" s="9"/>
      <c r="AV1" s="9"/>
      <c r="AW1" s="9"/>
      <c r="AX1" s="9"/>
      <c r="AY1" s="9"/>
      <c r="AZ1" s="9"/>
      <c r="BA1" s="9"/>
      <c r="BB1" s="11" t="s">
        <v>19</v>
      </c>
      <c r="BC1" s="11"/>
      <c r="BD1" s="11"/>
      <c r="BE1" s="11"/>
      <c r="BF1" s="11"/>
      <c r="BG1" s="11"/>
      <c r="BH1" s="11"/>
      <c r="BI1" s="11"/>
      <c r="BJ1" s="11"/>
      <c r="BK1" s="9" t="s">
        <v>20</v>
      </c>
      <c r="BL1" s="9"/>
      <c r="BM1" s="9"/>
      <c r="BN1" s="9"/>
      <c r="BO1" s="9"/>
      <c r="BP1" s="9"/>
      <c r="BQ1" s="9"/>
      <c r="BR1" s="9"/>
      <c r="BS1" s="9"/>
      <c r="BT1" s="11" t="s">
        <v>21</v>
      </c>
      <c r="BU1" s="11"/>
      <c r="BV1" s="11"/>
      <c r="BW1" s="11"/>
      <c r="BX1" s="11"/>
      <c r="BY1" s="11"/>
      <c r="BZ1" s="11"/>
      <c r="CA1" s="11"/>
      <c r="CB1" s="11"/>
      <c r="CC1" s="9" t="s">
        <v>22</v>
      </c>
      <c r="CD1" s="9"/>
      <c r="CE1" s="9"/>
      <c r="CF1" s="9"/>
      <c r="CG1" s="9"/>
      <c r="CH1" s="9"/>
      <c r="CI1" s="9"/>
      <c r="CJ1" s="9"/>
      <c r="CK1" s="9"/>
      <c r="CL1" s="11" t="s">
        <v>23</v>
      </c>
      <c r="CM1" s="11"/>
      <c r="CN1" s="11"/>
      <c r="CO1" s="11"/>
      <c r="CP1" s="11"/>
      <c r="CQ1" s="11"/>
      <c r="CR1" s="11"/>
      <c r="CS1" s="11"/>
      <c r="CT1" s="11"/>
      <c r="CU1" s="12"/>
      <c r="CV1" s="12"/>
      <c r="CW1" s="12"/>
      <c r="CX1" s="12"/>
      <c r="CY1" s="12"/>
      <c r="CZ1" s="9" t="s">
        <v>24</v>
      </c>
      <c r="DA1" s="9"/>
      <c r="DB1" s="9"/>
      <c r="DC1" s="9"/>
      <c r="DD1" s="9"/>
      <c r="DE1" s="9"/>
      <c r="DF1" s="9"/>
      <c r="DG1" s="9"/>
      <c r="DH1" s="9"/>
      <c r="DI1" s="11" t="s">
        <v>25</v>
      </c>
      <c r="DJ1" s="11"/>
      <c r="DK1" s="11"/>
      <c r="DL1" s="11"/>
      <c r="DM1" s="11"/>
      <c r="DN1" s="11"/>
      <c r="DO1" s="11"/>
      <c r="DP1" s="11"/>
      <c r="DQ1" s="11"/>
      <c r="DR1" s="9" t="s">
        <v>26</v>
      </c>
      <c r="DS1" s="9"/>
      <c r="DT1" s="9"/>
      <c r="DU1" s="9"/>
      <c r="DV1" s="9"/>
      <c r="DW1" s="9"/>
      <c r="DX1" s="9"/>
      <c r="DY1" s="9"/>
      <c r="DZ1" s="9"/>
      <c r="EA1" s="9" t="s">
        <v>1017</v>
      </c>
      <c r="EB1" s="9"/>
      <c r="EC1" s="9"/>
      <c r="ED1" s="13" t="s">
        <v>1018</v>
      </c>
      <c r="EE1" s="13"/>
      <c r="EF1" s="13"/>
      <c r="EG1" s="13"/>
      <c r="EH1" s="13" t="s">
        <v>1019</v>
      </c>
      <c r="EI1" s="13"/>
      <c r="EJ1" s="13"/>
      <c r="EK1" s="13"/>
    </row>
    <row r="2" ht="27" customHeight="1" spans="1:141">
      <c r="B2" s="6"/>
      <c r="C2" s="7"/>
      <c r="D2" s="7"/>
      <c r="E2" s="7"/>
      <c r="F2" s="7"/>
      <c r="G2" s="7"/>
      <c r="H2" s="14"/>
      <c r="I2" s="14"/>
      <c r="J2" s="15"/>
      <c r="K2" s="16" t="s">
        <v>30</v>
      </c>
      <c r="L2" s="16" t="s">
        <v>31</v>
      </c>
      <c r="M2" s="17" t="s">
        <v>32</v>
      </c>
      <c r="N2" s="18"/>
      <c r="O2" s="19" t="s">
        <v>33</v>
      </c>
      <c r="P2" s="19" t="s">
        <v>34</v>
      </c>
      <c r="Q2" s="19" t="s">
        <v>35</v>
      </c>
      <c r="R2" s="19" t="s">
        <v>7</v>
      </c>
      <c r="S2" s="19" t="s">
        <v>36</v>
      </c>
      <c r="T2" s="20" t="s">
        <v>1020</v>
      </c>
      <c r="U2" s="20" t="s">
        <v>1021</v>
      </c>
      <c r="V2" s="19" t="s">
        <v>39</v>
      </c>
      <c r="W2" s="21" t="s">
        <v>40</v>
      </c>
      <c r="X2" s="19" t="s">
        <v>33</v>
      </c>
      <c r="Y2" s="19" t="s">
        <v>34</v>
      </c>
      <c r="Z2" s="19" t="s">
        <v>35</v>
      </c>
      <c r="AA2" s="19" t="s">
        <v>7</v>
      </c>
      <c r="AB2" s="19" t="s">
        <v>36</v>
      </c>
      <c r="AC2" s="20" t="s">
        <v>1020</v>
      </c>
      <c r="AD2" s="20" t="s">
        <v>1021</v>
      </c>
      <c r="AE2" s="19" t="s">
        <v>39</v>
      </c>
      <c r="AF2" s="21" t="s">
        <v>40</v>
      </c>
      <c r="AG2" s="15"/>
      <c r="AH2" s="15"/>
      <c r="AI2" s="15"/>
      <c r="AJ2" s="19" t="s">
        <v>33</v>
      </c>
      <c r="AK2" s="19" t="s">
        <v>34</v>
      </c>
      <c r="AL2" s="19" t="s">
        <v>35</v>
      </c>
      <c r="AM2" s="19" t="s">
        <v>7</v>
      </c>
      <c r="AN2" s="19" t="s">
        <v>36</v>
      </c>
      <c r="AO2" s="20" t="s">
        <v>1020</v>
      </c>
      <c r="AP2" s="20" t="s">
        <v>1021</v>
      </c>
      <c r="AQ2" s="19" t="s">
        <v>39</v>
      </c>
      <c r="AR2" s="21" t="s">
        <v>40</v>
      </c>
      <c r="AS2" s="19" t="s">
        <v>33</v>
      </c>
      <c r="AT2" s="19" t="s">
        <v>34</v>
      </c>
      <c r="AU2" s="19" t="s">
        <v>35</v>
      </c>
      <c r="AV2" s="19" t="s">
        <v>7</v>
      </c>
      <c r="AW2" s="19" t="s">
        <v>36</v>
      </c>
      <c r="AX2" s="20" t="s">
        <v>1020</v>
      </c>
      <c r="AY2" s="20" t="s">
        <v>1021</v>
      </c>
      <c r="AZ2" s="19" t="s">
        <v>39</v>
      </c>
      <c r="BA2" s="21" t="s">
        <v>40</v>
      </c>
      <c r="BB2" s="19" t="s">
        <v>33</v>
      </c>
      <c r="BC2" s="19" t="s">
        <v>34</v>
      </c>
      <c r="BD2" s="19" t="s">
        <v>35</v>
      </c>
      <c r="BE2" s="19" t="s">
        <v>7</v>
      </c>
      <c r="BF2" s="19" t="s">
        <v>36</v>
      </c>
      <c r="BG2" s="20" t="s">
        <v>1020</v>
      </c>
      <c r="BH2" s="20" t="s">
        <v>1021</v>
      </c>
      <c r="BI2" s="19" t="s">
        <v>39</v>
      </c>
      <c r="BJ2" s="21" t="s">
        <v>40</v>
      </c>
      <c r="BK2" s="19" t="s">
        <v>33</v>
      </c>
      <c r="BL2" s="19" t="s">
        <v>34</v>
      </c>
      <c r="BM2" s="19" t="s">
        <v>35</v>
      </c>
      <c r="BN2" s="19" t="s">
        <v>7</v>
      </c>
      <c r="BO2" s="19" t="s">
        <v>36</v>
      </c>
      <c r="BP2" s="20" t="s">
        <v>1020</v>
      </c>
      <c r="BQ2" s="20" t="s">
        <v>1021</v>
      </c>
      <c r="BR2" s="19" t="s">
        <v>39</v>
      </c>
      <c r="BS2" s="21" t="s">
        <v>40</v>
      </c>
      <c r="BT2" s="19" t="s">
        <v>33</v>
      </c>
      <c r="BU2" s="19" t="s">
        <v>34</v>
      </c>
      <c r="BV2" s="19" t="s">
        <v>35</v>
      </c>
      <c r="BW2" s="19" t="s">
        <v>7</v>
      </c>
      <c r="BX2" s="19" t="s">
        <v>36</v>
      </c>
      <c r="BY2" s="20" t="s">
        <v>1020</v>
      </c>
      <c r="BZ2" s="20" t="s">
        <v>1021</v>
      </c>
      <c r="CA2" s="19" t="s">
        <v>39</v>
      </c>
      <c r="CB2" s="21" t="s">
        <v>40</v>
      </c>
      <c r="CC2" s="19" t="s">
        <v>33</v>
      </c>
      <c r="CD2" s="19" t="s">
        <v>34</v>
      </c>
      <c r="CE2" s="19" t="s">
        <v>35</v>
      </c>
      <c r="CF2" s="19" t="s">
        <v>7</v>
      </c>
      <c r="CG2" s="19" t="s">
        <v>36</v>
      </c>
      <c r="CH2" s="20" t="s">
        <v>1020</v>
      </c>
      <c r="CI2" s="20" t="s">
        <v>1021</v>
      </c>
      <c r="CJ2" s="19" t="s">
        <v>39</v>
      </c>
      <c r="CK2" s="21" t="s">
        <v>40</v>
      </c>
      <c r="CL2" s="19" t="s">
        <v>33</v>
      </c>
      <c r="CM2" s="19" t="s">
        <v>34</v>
      </c>
      <c r="CN2" s="19" t="s">
        <v>35</v>
      </c>
      <c r="CO2" s="19" t="s">
        <v>7</v>
      </c>
      <c r="CP2" s="19" t="s">
        <v>36</v>
      </c>
      <c r="CQ2" s="20" t="s">
        <v>1020</v>
      </c>
      <c r="CR2" s="20" t="s">
        <v>1021</v>
      </c>
      <c r="CS2" s="19" t="s">
        <v>39</v>
      </c>
      <c r="CT2" s="21" t="s">
        <v>40</v>
      </c>
      <c r="CU2" s="22" t="s">
        <v>1022</v>
      </c>
      <c r="CV2" s="22" t="s">
        <v>1023</v>
      </c>
      <c r="CW2" s="22" t="s">
        <v>41</v>
      </c>
      <c r="CX2" s="22" t="s">
        <v>1024</v>
      </c>
      <c r="CY2" s="23" t="s">
        <v>1025</v>
      </c>
      <c r="CZ2" s="19" t="s">
        <v>33</v>
      </c>
      <c r="DA2" s="19" t="s">
        <v>34</v>
      </c>
      <c r="DB2" s="19" t="s">
        <v>35</v>
      </c>
      <c r="DC2" s="19" t="s">
        <v>7</v>
      </c>
      <c r="DD2" s="20" t="s">
        <v>36</v>
      </c>
      <c r="DE2" s="20" t="s">
        <v>1020</v>
      </c>
      <c r="DF2" s="20" t="s">
        <v>1021</v>
      </c>
      <c r="DG2" s="19" t="s">
        <v>39</v>
      </c>
      <c r="DH2" s="21" t="s">
        <v>40</v>
      </c>
      <c r="DI2" s="19" t="s">
        <v>33</v>
      </c>
      <c r="DJ2" s="19" t="s">
        <v>34</v>
      </c>
      <c r="DK2" s="19" t="s">
        <v>35</v>
      </c>
      <c r="DL2" s="19" t="s">
        <v>7</v>
      </c>
      <c r="DM2" s="20" t="s">
        <v>36</v>
      </c>
      <c r="DN2" s="20" t="s">
        <v>1020</v>
      </c>
      <c r="DO2" s="20" t="s">
        <v>1021</v>
      </c>
      <c r="DP2" s="19" t="s">
        <v>39</v>
      </c>
      <c r="DQ2" s="21" t="s">
        <v>40</v>
      </c>
      <c r="DR2" s="19" t="s">
        <v>33</v>
      </c>
      <c r="DS2" s="19" t="s">
        <v>34</v>
      </c>
      <c r="DT2" s="19" t="s">
        <v>35</v>
      </c>
      <c r="DU2" s="19" t="s">
        <v>7</v>
      </c>
      <c r="DV2" s="20" t="s">
        <v>36</v>
      </c>
      <c r="DW2" s="20" t="s">
        <v>1020</v>
      </c>
      <c r="DX2" s="20" t="s">
        <v>1021</v>
      </c>
      <c r="DY2" s="19" t="s">
        <v>39</v>
      </c>
      <c r="DZ2" s="21" t="s">
        <v>40</v>
      </c>
      <c r="EA2" s="24" t="s">
        <v>30</v>
      </c>
      <c r="EB2" s="24" t="s">
        <v>31</v>
      </c>
      <c r="EC2" s="25" t="s">
        <v>32</v>
      </c>
      <c r="ED2" s="26" t="s">
        <v>1026</v>
      </c>
      <c r="EE2" s="26" t="s">
        <v>1027</v>
      </c>
      <c r="EF2" s="27" t="s">
        <v>45</v>
      </c>
      <c r="EG2" s="28" t="s">
        <v>1028</v>
      </c>
      <c r="EH2" s="29" t="s">
        <v>1029</v>
      </c>
      <c r="EI2" s="29" t="s">
        <v>1030</v>
      </c>
      <c r="EJ2" s="29" t="s">
        <v>1031</v>
      </c>
      <c r="EK2" s="29" t="s">
        <v>1032</v>
      </c>
    </row>
    <row r="3" customFormat="1" customHeight="1" spans="1:141">
      <c r="A3" s="30">
        <v>45380</v>
      </c>
      <c r="B3" s="31" t="s">
        <v>1033</v>
      </c>
      <c r="C3" s="32" t="s">
        <v>286</v>
      </c>
      <c r="D3" s="33" t="s">
        <v>289</v>
      </c>
      <c r="E3" s="34" t="s">
        <v>293</v>
      </c>
      <c r="F3" s="33" t="s">
        <v>298</v>
      </c>
      <c r="G3" s="35">
        <v>44657</v>
      </c>
      <c r="H3" s="36">
        <v>44927</v>
      </c>
      <c r="I3" s="36">
        <v>45292</v>
      </c>
      <c r="J3" s="19">
        <v>0</v>
      </c>
      <c r="K3" s="19">
        <f t="shared" ref="K3:K8" si="0">ROUND((I3-H3)/365*5,2)</f>
        <v>5</v>
      </c>
      <c r="L3" s="19">
        <v>2.8</v>
      </c>
      <c r="M3" s="37">
        <f t="shared" ref="M3:M8" si="1">K3-L3</f>
        <v>2.2</v>
      </c>
      <c r="N3" s="19">
        <v>0</v>
      </c>
      <c r="O3" s="38"/>
      <c r="P3" s="39"/>
      <c r="Q3" s="19"/>
      <c r="R3" s="19"/>
      <c r="S3" s="19"/>
      <c r="T3" s="19"/>
      <c r="U3" s="19">
        <v>8</v>
      </c>
      <c r="V3" s="19"/>
      <c r="W3" s="40"/>
      <c r="X3" s="19">
        <v>2</v>
      </c>
      <c r="Y3" s="39"/>
      <c r="Z3" s="19"/>
      <c r="AA3" s="19"/>
      <c r="AB3" s="19"/>
      <c r="AC3" s="19"/>
      <c r="AD3" s="19"/>
      <c r="AE3" s="19"/>
      <c r="AF3" s="40"/>
      <c r="AG3" s="41">
        <f t="shared" ref="AG3:AG8" si="2">O3+X3</f>
        <v>2</v>
      </c>
      <c r="AH3" s="41">
        <f t="shared" ref="AH3:AH8" si="3">M3-AG3</f>
        <v>0.2</v>
      </c>
      <c r="AI3" s="41">
        <f t="shared" ref="AI3:AI8" si="4">IF(AH3&lt;0,AH3,0)</f>
        <v>0</v>
      </c>
      <c r="AJ3" s="19"/>
      <c r="AK3" s="39"/>
      <c r="AL3" s="19"/>
      <c r="AM3" s="19"/>
      <c r="AN3" s="19"/>
      <c r="AO3" s="19"/>
      <c r="AP3" s="19"/>
      <c r="AQ3" s="19"/>
      <c r="AR3" s="40"/>
      <c r="AS3" s="19"/>
      <c r="AT3" s="39"/>
      <c r="AU3" s="19"/>
      <c r="AV3" s="19"/>
      <c r="AW3" s="19"/>
      <c r="AX3" s="19"/>
      <c r="AY3" s="19"/>
      <c r="AZ3" s="19"/>
      <c r="BA3" s="40"/>
      <c r="BB3" s="19"/>
      <c r="BC3" s="39"/>
      <c r="BD3" s="19"/>
      <c r="BE3" s="19"/>
      <c r="BF3" s="19"/>
      <c r="BG3" s="19"/>
      <c r="BH3" s="19"/>
      <c r="BI3" s="19"/>
      <c r="BJ3" s="40"/>
      <c r="BK3" s="19"/>
      <c r="BL3" s="39"/>
      <c r="BM3" s="19"/>
      <c r="BN3" s="19"/>
      <c r="BO3" s="19"/>
      <c r="BP3" s="19"/>
      <c r="BQ3" s="19"/>
      <c r="BR3" s="19"/>
      <c r="BS3" s="40"/>
      <c r="BT3" s="19"/>
      <c r="BU3" s="39"/>
      <c r="BV3" s="19"/>
      <c r="BW3" s="19"/>
      <c r="BX3" s="19"/>
      <c r="BY3" s="19"/>
      <c r="BZ3" s="19"/>
      <c r="CA3" s="19"/>
      <c r="CB3" s="40"/>
      <c r="CC3" s="19"/>
      <c r="CD3" s="39"/>
      <c r="CE3" s="19"/>
      <c r="CF3" s="19"/>
      <c r="CG3" s="19"/>
      <c r="CH3" s="19"/>
      <c r="CI3" s="19"/>
      <c r="CJ3" s="19"/>
      <c r="CK3" s="40"/>
      <c r="CL3" s="19"/>
      <c r="CM3" s="39"/>
      <c r="CN3" s="19"/>
      <c r="CO3" s="19"/>
      <c r="CP3" s="19"/>
      <c r="CQ3" s="19"/>
      <c r="CR3" s="19"/>
      <c r="CS3" s="19"/>
      <c r="CT3" s="40"/>
      <c r="CU3" s="19"/>
      <c r="CV3" s="19"/>
      <c r="CW3" s="39"/>
      <c r="CX3" s="19"/>
      <c r="CY3" s="19"/>
      <c r="CZ3" s="19"/>
      <c r="DA3" s="19"/>
      <c r="DB3" s="42"/>
      <c r="DC3" s="19"/>
      <c r="DD3" s="40"/>
      <c r="DE3" s="19"/>
      <c r="DF3" s="39"/>
      <c r="DG3" s="19"/>
      <c r="DH3" s="19"/>
      <c r="DI3" s="19"/>
      <c r="DJ3" s="19"/>
      <c r="DK3" s="19"/>
      <c r="DL3" s="19"/>
      <c r="DM3" s="40"/>
      <c r="DN3" s="19"/>
      <c r="DO3" s="39"/>
      <c r="DP3" s="19"/>
      <c r="DQ3" s="19"/>
      <c r="DR3" s="19"/>
      <c r="DS3" s="19"/>
      <c r="DT3" s="19"/>
      <c r="DU3" s="19"/>
      <c r="DV3" s="40"/>
      <c r="DW3" s="43">
        <f ca="1" t="shared" ref="DW3:DW10" si="5">ROUND((TODAY()-I3)/365*5,2)</f>
        <v>10.07</v>
      </c>
      <c r="DX3" s="44">
        <f t="shared" ref="DX3:DX10" si="6">-AI3+AJ3+AS3+BB3+BK3+BT3+CC3+CL3+CV3+DE3+DN3</f>
        <v>0</v>
      </c>
      <c r="DY3" s="19">
        <f ca="1" t="shared" ref="DY3:DY10" si="7">DW3-DX3</f>
        <v>10.07</v>
      </c>
      <c r="DZ3" s="19">
        <f t="shared" ref="DZ3:DZ10" si="8">T3+U3+AC3+AD3+AO3+AP3+AX3+AY3++BG3+BH3+BP3+BQ3+BY3+BZ3+CH3+CI3+CQ3+CR3+DA3+DB3+DJ3+DK3+DS3+DT3</f>
        <v>8</v>
      </c>
      <c r="EA3" s="19">
        <f t="shared" ref="EA3:EA10" si="9">S3+AB3+AN3+AW3+BF3+BO3+BX3+CG3+CP3+CZ3+DI3+DR3</f>
        <v>0</v>
      </c>
      <c r="EB3" s="45">
        <f t="shared" ref="EB3:EB10" si="10">J3+U3-S3+AD3-AB3+AP3-AN3+AY3-AW3+BH3-BF3+BQ3-BO3+BZ3-BX3+CI3-CG3+CR3-CP3+DB3-CZ3+DK3-DI3+DT3-DR3-CU3</f>
        <v>8</v>
      </c>
      <c r="EC3" s="46">
        <f t="shared" ref="EC3:EC10" si="11">T3+AC3+AO3+BG3+BP3+BY3+CH3+CQ3+DA3+DA3+DJ3+DS3</f>
        <v>0</v>
      </c>
      <c r="ED3" s="19">
        <f t="shared" ref="ED3:EF3" si="12">P3+Y3+AK3+AT3+BC3+BL3+BU3+CD3+CM3+CW3+DF3+DO3</f>
        <v>0</v>
      </c>
      <c r="EE3" s="19">
        <f t="shared" si="12"/>
        <v>0</v>
      </c>
      <c r="EF3" s="19">
        <f t="shared" si="12"/>
        <v>0</v>
      </c>
      <c r="EG3" s="19">
        <f t="shared" ref="EG3:EG10" si="13">V3+AE3+AQ3+AZ3+BI3+BR3+CA3+CJ3+CS3+DC3+DL3+DU3</f>
        <v>0</v>
      </c>
    </row>
    <row r="4" customFormat="1" customHeight="1" spans="1:141">
      <c r="A4" s="30">
        <v>45380</v>
      </c>
      <c r="B4" s="32" t="s">
        <v>1034</v>
      </c>
      <c r="C4" s="32" t="s">
        <v>286</v>
      </c>
      <c r="D4" s="33" t="s">
        <v>305</v>
      </c>
      <c r="E4" s="34" t="s">
        <v>333</v>
      </c>
      <c r="F4" s="33" t="s">
        <v>248</v>
      </c>
      <c r="G4" s="35">
        <v>44292</v>
      </c>
      <c r="H4" s="36">
        <v>44927</v>
      </c>
      <c r="I4" s="36">
        <v>45292</v>
      </c>
      <c r="J4" s="19">
        <v>6.75</v>
      </c>
      <c r="K4" s="19">
        <f t="shared" si="0"/>
        <v>5</v>
      </c>
      <c r="L4" s="19">
        <v>2</v>
      </c>
      <c r="M4" s="37">
        <f t="shared" si="1"/>
        <v>3</v>
      </c>
      <c r="N4" s="19">
        <v>0</v>
      </c>
      <c r="O4" s="38"/>
      <c r="P4" s="39"/>
      <c r="Q4" s="19"/>
      <c r="R4" s="19"/>
      <c r="S4" s="19">
        <v>6.75</v>
      </c>
      <c r="T4" s="19"/>
      <c r="U4" s="19">
        <v>8</v>
      </c>
      <c r="V4" s="19"/>
      <c r="W4" s="40"/>
      <c r="X4" s="19">
        <v>3</v>
      </c>
      <c r="Y4" s="39"/>
      <c r="Z4" s="19"/>
      <c r="AA4" s="19"/>
      <c r="AB4" s="19">
        <v>8</v>
      </c>
      <c r="AC4" s="19"/>
      <c r="AD4" s="19"/>
      <c r="AE4" s="19"/>
      <c r="AF4" s="40"/>
      <c r="AG4" s="41">
        <f t="shared" si="2"/>
        <v>3</v>
      </c>
      <c r="AH4" s="41">
        <f t="shared" si="3"/>
        <v>0</v>
      </c>
      <c r="AI4" s="41">
        <f t="shared" si="4"/>
        <v>0</v>
      </c>
      <c r="AJ4" s="19"/>
      <c r="AK4" s="39"/>
      <c r="AL4" s="19"/>
      <c r="AM4" s="19"/>
      <c r="AN4" s="19"/>
      <c r="AO4" s="19"/>
      <c r="AP4" s="19"/>
      <c r="AQ4" s="19"/>
      <c r="AR4" s="40"/>
      <c r="AS4" s="19"/>
      <c r="AT4" s="39"/>
      <c r="AU4" s="19"/>
      <c r="AV4" s="19"/>
      <c r="AW4" s="19"/>
      <c r="AX4" s="19"/>
      <c r="AY4" s="19"/>
      <c r="AZ4" s="19"/>
      <c r="BA4" s="40"/>
      <c r="BB4" s="19"/>
      <c r="BC4" s="39"/>
      <c r="BD4" s="19"/>
      <c r="BE4" s="19"/>
      <c r="BF4" s="19"/>
      <c r="BG4" s="19"/>
      <c r="BH4" s="19"/>
      <c r="BI4" s="19"/>
      <c r="BJ4" s="40"/>
      <c r="BK4" s="19"/>
      <c r="BL4" s="39"/>
      <c r="BM4" s="19"/>
      <c r="BN4" s="19"/>
      <c r="BO4" s="19"/>
      <c r="BP4" s="19"/>
      <c r="BQ4" s="19"/>
      <c r="BR4" s="19"/>
      <c r="BS4" s="40"/>
      <c r="BT4" s="19"/>
      <c r="BU4" s="39"/>
      <c r="BV4" s="19"/>
      <c r="BW4" s="19"/>
      <c r="BX4" s="19"/>
      <c r="BY4" s="19"/>
      <c r="BZ4" s="19"/>
      <c r="CA4" s="19"/>
      <c r="CB4" s="40"/>
      <c r="CC4" s="19"/>
      <c r="CD4" s="39"/>
      <c r="CE4" s="19"/>
      <c r="CF4" s="19"/>
      <c r="CG4" s="19"/>
      <c r="CH4" s="19"/>
      <c r="CI4" s="19"/>
      <c r="CJ4" s="19"/>
      <c r="CK4" s="40"/>
      <c r="CL4" s="19"/>
      <c r="CM4" s="39"/>
      <c r="CN4" s="19"/>
      <c r="CO4" s="19"/>
      <c r="CP4" s="19"/>
      <c r="CQ4" s="19"/>
      <c r="CR4" s="19"/>
      <c r="CS4" s="19"/>
      <c r="CT4" s="40"/>
      <c r="CU4" s="19"/>
      <c r="CV4" s="19"/>
      <c r="CW4" s="39"/>
      <c r="CX4" s="19"/>
      <c r="CY4" s="19"/>
      <c r="CZ4" s="19"/>
      <c r="DA4" s="19"/>
      <c r="DB4" s="19"/>
      <c r="DC4" s="19"/>
      <c r="DD4" s="40"/>
      <c r="DE4" s="19"/>
      <c r="DF4" s="39"/>
      <c r="DG4" s="19"/>
      <c r="DH4" s="19"/>
      <c r="DI4" s="19"/>
      <c r="DJ4" s="19"/>
      <c r="DK4" s="19"/>
      <c r="DL4" s="19"/>
      <c r="DM4" s="40"/>
      <c r="DN4" s="19"/>
      <c r="DO4" s="39"/>
      <c r="DP4" s="19"/>
      <c r="DQ4" s="19"/>
      <c r="DR4" s="19"/>
      <c r="DS4" s="19"/>
      <c r="DT4" s="19"/>
      <c r="DU4" s="19"/>
      <c r="DV4" s="40"/>
      <c r="DW4" s="43">
        <f ca="1" t="shared" si="5"/>
        <v>10.07</v>
      </c>
      <c r="DX4" s="44">
        <f t="shared" si="6"/>
        <v>0</v>
      </c>
      <c r="DY4" s="19">
        <f ca="1" t="shared" si="7"/>
        <v>10.07</v>
      </c>
      <c r="DZ4" s="19">
        <f t="shared" si="8"/>
        <v>8</v>
      </c>
      <c r="EA4" s="19">
        <f t="shared" si="9"/>
        <v>14.75</v>
      </c>
      <c r="EB4" s="45">
        <f t="shared" si="10"/>
        <v>0</v>
      </c>
      <c r="EC4" s="46">
        <f t="shared" si="11"/>
        <v>0</v>
      </c>
      <c r="ED4" s="19">
        <f t="shared" ref="ED4:EF4" si="14">P4+Y4+AK4+AT4+BC4+BL4+BU4+CD4+CM4+CW4+DF4+DO4</f>
        <v>0</v>
      </c>
      <c r="EE4" s="19">
        <f t="shared" si="14"/>
        <v>0</v>
      </c>
      <c r="EF4" s="19">
        <f t="shared" si="14"/>
        <v>0</v>
      </c>
      <c r="EG4" s="19">
        <f t="shared" si="13"/>
        <v>0</v>
      </c>
    </row>
    <row r="5" customFormat="1" customHeight="1" spans="1:141">
      <c r="A5" s="32">
        <v>241</v>
      </c>
      <c r="B5" s="47" t="s">
        <v>1035</v>
      </c>
      <c r="C5" s="48" t="s">
        <v>391</v>
      </c>
      <c r="D5" s="33" t="s">
        <v>392</v>
      </c>
      <c r="E5" s="34" t="s">
        <v>1036</v>
      </c>
      <c r="F5" s="33" t="s">
        <v>315</v>
      </c>
      <c r="G5" s="35">
        <v>45159</v>
      </c>
      <c r="H5" s="36">
        <v>45159</v>
      </c>
      <c r="I5" s="36">
        <v>45292</v>
      </c>
      <c r="J5" s="19">
        <v>0</v>
      </c>
      <c r="K5" s="19">
        <v>1.82</v>
      </c>
      <c r="L5" s="19">
        <v>0</v>
      </c>
      <c r="M5" s="37">
        <v>1.82</v>
      </c>
      <c r="N5" s="19">
        <v>0</v>
      </c>
      <c r="O5" s="38"/>
      <c r="P5" s="39">
        <v>3</v>
      </c>
      <c r="Q5" s="19"/>
      <c r="R5" s="19"/>
      <c r="S5" s="19"/>
      <c r="T5" s="19"/>
      <c r="U5" s="19"/>
      <c r="V5" s="19"/>
      <c r="W5" s="40"/>
      <c r="X5" s="19">
        <v>1</v>
      </c>
      <c r="Y5" s="39"/>
      <c r="Z5" s="19"/>
      <c r="AA5" s="19"/>
      <c r="AB5" s="19"/>
      <c r="AC5" s="19"/>
      <c r="AD5" s="19"/>
      <c r="AE5" s="19"/>
      <c r="AF5" s="40"/>
      <c r="AG5" s="41">
        <v>1</v>
      </c>
      <c r="AH5" s="41">
        <v>0.82</v>
      </c>
      <c r="AI5" s="41">
        <v>0</v>
      </c>
      <c r="AJ5" s="19">
        <v>1</v>
      </c>
      <c r="AK5" s="39">
        <v>3</v>
      </c>
      <c r="AL5" s="19"/>
      <c r="AM5" s="19"/>
      <c r="AN5" s="19"/>
      <c r="AO5" s="49"/>
      <c r="AP5" s="19"/>
      <c r="AQ5" s="19"/>
      <c r="AR5" s="40"/>
      <c r="AS5" s="43">
        <v>1.34</v>
      </c>
      <c r="AT5" s="44">
        <v>1</v>
      </c>
      <c r="AU5" s="19">
        <v>0.34</v>
      </c>
      <c r="AV5" s="19">
        <v>0</v>
      </c>
      <c r="AW5" s="19">
        <v>0</v>
      </c>
      <c r="AX5" s="45">
        <v>0</v>
      </c>
      <c r="AY5" s="46">
        <v>0</v>
      </c>
      <c r="AZ5" s="19">
        <v>6</v>
      </c>
      <c r="BA5" s="19">
        <v>0</v>
      </c>
      <c r="BB5" s="19">
        <v>0</v>
      </c>
      <c r="BC5" s="19">
        <v>0</v>
      </c>
    </row>
    <row r="6" customFormat="1" customHeight="1" spans="1:141">
      <c r="A6" s="32">
        <v>310</v>
      </c>
      <c r="B6" s="50" t="s">
        <v>1037</v>
      </c>
      <c r="C6" s="51" t="s">
        <v>52</v>
      </c>
      <c r="D6" s="33" t="s">
        <v>233</v>
      </c>
      <c r="E6" s="34" t="s">
        <v>1038</v>
      </c>
      <c r="F6" s="33" t="s">
        <v>315</v>
      </c>
      <c r="G6" s="35">
        <v>45369</v>
      </c>
      <c r="H6" s="35">
        <v>45369</v>
      </c>
      <c r="I6" s="36">
        <v>45292</v>
      </c>
      <c r="J6" s="19"/>
      <c r="K6" s="19"/>
      <c r="L6" s="19"/>
      <c r="M6" s="37"/>
      <c r="N6" s="19"/>
      <c r="O6" s="38"/>
      <c r="P6" s="39"/>
      <c r="Q6" s="19"/>
      <c r="R6" s="19"/>
      <c r="S6" s="19"/>
      <c r="T6" s="19"/>
      <c r="U6" s="19"/>
      <c r="V6" s="19"/>
      <c r="W6" s="40"/>
      <c r="X6" s="19"/>
      <c r="Y6" s="39"/>
      <c r="Z6" s="19"/>
      <c r="AA6" s="19"/>
      <c r="AB6" s="19"/>
      <c r="AC6" s="19"/>
      <c r="AD6" s="19"/>
      <c r="AE6" s="19"/>
      <c r="AF6" s="40"/>
      <c r="AG6" s="41"/>
      <c r="AH6" s="41"/>
      <c r="AI6" s="41"/>
      <c r="AJ6" s="19"/>
      <c r="AK6" s="39"/>
      <c r="AL6" s="19"/>
      <c r="AM6" s="19"/>
      <c r="AN6" s="19"/>
      <c r="AO6" s="49"/>
      <c r="AP6" s="19"/>
      <c r="AQ6" s="19"/>
      <c r="AR6" s="40"/>
      <c r="AS6" s="43">
        <v>1.34</v>
      </c>
      <c r="AT6" s="44">
        <v>0</v>
      </c>
      <c r="AU6" s="19">
        <v>1.34</v>
      </c>
      <c r="AV6" s="19">
        <v>0</v>
      </c>
      <c r="AW6" s="19">
        <v>0</v>
      </c>
      <c r="AX6" s="45">
        <v>0</v>
      </c>
      <c r="AY6" s="46">
        <v>0</v>
      </c>
      <c r="AZ6" s="19">
        <v>0</v>
      </c>
      <c r="BA6" s="19">
        <v>0</v>
      </c>
      <c r="BB6" s="19">
        <v>0</v>
      </c>
      <c r="BC6" s="19">
        <v>0</v>
      </c>
    </row>
    <row r="7" customFormat="1" customHeight="1" spans="1:141">
      <c r="A7" s="52">
        <v>45385</v>
      </c>
      <c r="B7" s="50" t="s">
        <v>1039</v>
      </c>
      <c r="C7" s="51" t="s">
        <v>52</v>
      </c>
      <c r="D7" s="33" t="s">
        <v>250</v>
      </c>
      <c r="E7" s="34" t="s">
        <v>269</v>
      </c>
      <c r="F7" s="33" t="s">
        <v>315</v>
      </c>
      <c r="G7" s="35">
        <v>45355</v>
      </c>
      <c r="H7" s="35">
        <v>45355</v>
      </c>
      <c r="I7" s="36">
        <v>45292</v>
      </c>
      <c r="J7" s="19"/>
      <c r="K7" s="19"/>
      <c r="L7" s="19"/>
      <c r="M7" s="37"/>
      <c r="N7" s="19"/>
      <c r="O7" s="38"/>
      <c r="P7" s="39"/>
      <c r="Q7" s="19"/>
      <c r="R7" s="19"/>
      <c r="S7" s="19"/>
      <c r="T7" s="19"/>
      <c r="U7" s="19"/>
      <c r="V7" s="19"/>
      <c r="W7" s="40"/>
      <c r="X7" s="19"/>
      <c r="Y7" s="39"/>
      <c r="Z7" s="19"/>
      <c r="AA7" s="19"/>
      <c r="AB7" s="19"/>
      <c r="AC7" s="19"/>
      <c r="AD7" s="19"/>
      <c r="AE7" s="19"/>
      <c r="AF7" s="40"/>
      <c r="AG7" s="41"/>
      <c r="AH7" s="41"/>
      <c r="AI7" s="41"/>
      <c r="AJ7" s="19"/>
      <c r="AK7" s="39">
        <v>13.5</v>
      </c>
      <c r="AL7" s="19"/>
      <c r="AM7" s="19"/>
      <c r="AN7" s="19"/>
      <c r="AO7" s="49"/>
      <c r="AP7" s="19"/>
      <c r="AQ7" s="19"/>
      <c r="AR7" s="40"/>
      <c r="AS7" s="19"/>
      <c r="AT7" s="39"/>
      <c r="AU7" s="19"/>
      <c r="AV7" s="19"/>
      <c r="AW7" s="19"/>
      <c r="AX7" s="19"/>
      <c r="AY7" s="19"/>
      <c r="AZ7" s="19"/>
      <c r="BA7" s="40"/>
      <c r="BB7" s="19"/>
      <c r="BC7" s="39"/>
      <c r="BD7" s="19"/>
      <c r="BE7" s="19"/>
      <c r="BF7" s="19"/>
      <c r="BG7" s="19"/>
      <c r="BH7" s="19"/>
      <c r="BI7" s="19"/>
      <c r="BJ7" s="40"/>
      <c r="BK7" s="19"/>
      <c r="BL7" s="39"/>
      <c r="BM7" s="19"/>
      <c r="BN7" s="19"/>
      <c r="BO7" s="19"/>
      <c r="BP7" s="19"/>
      <c r="BQ7" s="19"/>
      <c r="BR7" s="19"/>
      <c r="BS7" s="40"/>
      <c r="BT7" s="19"/>
      <c r="BU7" s="39"/>
      <c r="BV7" s="19"/>
      <c r="BW7" s="19"/>
      <c r="BX7" s="19"/>
      <c r="BY7" s="19"/>
      <c r="BZ7" s="19"/>
      <c r="CA7" s="19"/>
      <c r="CB7" s="40"/>
      <c r="CC7" s="19"/>
      <c r="CD7" s="39"/>
      <c r="CE7" s="19"/>
      <c r="CF7" s="19"/>
      <c r="CG7" s="19"/>
      <c r="CH7" s="19"/>
      <c r="CI7" s="19"/>
      <c r="CJ7" s="19"/>
      <c r="CK7" s="40"/>
      <c r="CL7" s="19"/>
      <c r="CM7" s="39"/>
      <c r="CN7" s="19"/>
      <c r="CO7" s="19"/>
      <c r="CP7" s="19"/>
      <c r="CQ7" s="19"/>
      <c r="CR7" s="19"/>
      <c r="CS7" s="19"/>
      <c r="CT7" s="40"/>
      <c r="CU7" s="19"/>
      <c r="CV7" s="19"/>
      <c r="CW7" s="39"/>
      <c r="CX7" s="19"/>
      <c r="CY7" s="19"/>
      <c r="CZ7" s="19"/>
      <c r="DA7" s="19"/>
      <c r="DB7" s="42"/>
      <c r="DC7" s="19"/>
      <c r="DD7" s="40"/>
      <c r="DE7" s="19"/>
      <c r="DF7" s="39"/>
      <c r="DG7" s="19"/>
      <c r="DH7" s="19"/>
      <c r="DI7" s="19"/>
      <c r="DJ7" s="19"/>
      <c r="DK7" s="19"/>
      <c r="DL7" s="19"/>
      <c r="DM7" s="40"/>
      <c r="DN7" s="19"/>
      <c r="DO7" s="39"/>
      <c r="DP7" s="19"/>
      <c r="DQ7" s="19"/>
      <c r="DR7" s="19"/>
      <c r="DS7" s="19"/>
      <c r="DT7" s="19"/>
      <c r="DU7" s="19"/>
      <c r="DV7" s="40"/>
      <c r="DW7" s="43">
        <f ca="1" t="shared" si="5"/>
        <v>10.07</v>
      </c>
      <c r="DX7" s="44">
        <f t="shared" si="6"/>
        <v>0</v>
      </c>
      <c r="DY7" s="19">
        <f ca="1" t="shared" si="7"/>
        <v>10.07</v>
      </c>
      <c r="DZ7" s="19">
        <f t="shared" si="8"/>
        <v>0</v>
      </c>
      <c r="EA7" s="19">
        <f t="shared" si="9"/>
        <v>0</v>
      </c>
      <c r="EB7" s="45">
        <f t="shared" si="10"/>
        <v>0</v>
      </c>
      <c r="EC7" s="46">
        <f t="shared" si="11"/>
        <v>0</v>
      </c>
      <c r="ED7" s="19">
        <f t="shared" ref="ED7:EF7" si="15">P7+Y7+AK7+AT7+BC7+BL7+BU7+CD7+CM7+CW7+DF7+DO7</f>
        <v>13.5</v>
      </c>
      <c r="EE7" s="19">
        <f t="shared" si="15"/>
        <v>0</v>
      </c>
      <c r="EF7" s="19">
        <f t="shared" si="15"/>
        <v>0</v>
      </c>
      <c r="EG7" s="19">
        <f t="shared" si="13"/>
        <v>0</v>
      </c>
    </row>
    <row r="8" customFormat="1" customHeight="1" spans="1:141">
      <c r="A8" s="30">
        <v>45411</v>
      </c>
      <c r="B8" s="48" t="s">
        <v>1040</v>
      </c>
      <c r="C8" s="48" t="s">
        <v>386</v>
      </c>
      <c r="D8" s="33" t="s">
        <v>387</v>
      </c>
      <c r="E8" s="34" t="s">
        <v>388</v>
      </c>
      <c r="F8" s="33" t="s">
        <v>315</v>
      </c>
      <c r="G8" s="35">
        <v>45139</v>
      </c>
      <c r="H8" s="36">
        <v>45139</v>
      </c>
      <c r="I8" s="36">
        <v>45292</v>
      </c>
      <c r="J8" s="19">
        <v>0</v>
      </c>
      <c r="K8" s="19">
        <f t="shared" si="0"/>
        <v>2.1</v>
      </c>
      <c r="L8" s="19">
        <v>0</v>
      </c>
      <c r="M8" s="37">
        <f t="shared" si="1"/>
        <v>2.1</v>
      </c>
      <c r="N8" s="19">
        <v>0</v>
      </c>
      <c r="O8" s="38">
        <v>1</v>
      </c>
      <c r="P8" s="39"/>
      <c r="Q8" s="19"/>
      <c r="R8" s="19"/>
      <c r="S8" s="19"/>
      <c r="T8" s="19"/>
      <c r="U8" s="19"/>
      <c r="V8" s="19"/>
      <c r="W8" s="40"/>
      <c r="X8" s="19">
        <v>1</v>
      </c>
      <c r="Y8" s="39"/>
      <c r="Z8" s="19"/>
      <c r="AA8" s="19"/>
      <c r="AB8" s="19"/>
      <c r="AC8" s="19"/>
      <c r="AD8" s="19"/>
      <c r="AE8" s="19"/>
      <c r="AF8" s="40"/>
      <c r="AG8" s="41">
        <f t="shared" si="2"/>
        <v>2</v>
      </c>
      <c r="AH8" s="41">
        <f t="shared" si="3"/>
        <v>0.1</v>
      </c>
      <c r="AI8" s="41">
        <f t="shared" si="4"/>
        <v>0</v>
      </c>
      <c r="AJ8" s="19"/>
      <c r="AK8" s="39"/>
      <c r="AL8" s="19"/>
      <c r="AM8" s="19"/>
      <c r="AN8" s="19"/>
      <c r="AO8" s="49"/>
      <c r="AP8" s="19"/>
      <c r="AQ8" s="19"/>
      <c r="AR8" s="40"/>
      <c r="AS8" s="19"/>
      <c r="AT8" s="39"/>
      <c r="AU8" s="19"/>
      <c r="AV8" s="19"/>
      <c r="AW8" s="19"/>
      <c r="AX8" s="19"/>
      <c r="AY8" s="19"/>
      <c r="AZ8" s="19"/>
      <c r="BA8" s="40"/>
      <c r="BB8" s="19"/>
      <c r="BC8" s="39"/>
      <c r="BD8" s="19"/>
      <c r="BE8" s="19"/>
      <c r="BF8" s="19"/>
      <c r="BG8" s="19"/>
      <c r="BH8" s="19"/>
      <c r="BI8" s="19"/>
      <c r="BJ8" s="40"/>
      <c r="BK8" s="19"/>
      <c r="BL8" s="39"/>
      <c r="BM8" s="19"/>
      <c r="BN8" s="19"/>
      <c r="BO8" s="19"/>
      <c r="BP8" s="19"/>
      <c r="BQ8" s="19"/>
      <c r="BR8" s="19"/>
      <c r="BS8" s="40"/>
      <c r="BT8" s="19"/>
      <c r="BU8" s="39"/>
      <c r="BV8" s="19"/>
      <c r="BW8" s="19"/>
      <c r="BX8" s="19"/>
      <c r="BY8" s="19"/>
      <c r="BZ8" s="19"/>
      <c r="CA8" s="19"/>
      <c r="CB8" s="40"/>
      <c r="CC8" s="19"/>
      <c r="CD8" s="39"/>
      <c r="CE8" s="19"/>
      <c r="CF8" s="19"/>
      <c r="CG8" s="19"/>
      <c r="CH8" s="19"/>
      <c r="CI8" s="19"/>
      <c r="CJ8" s="19"/>
      <c r="CK8" s="40"/>
      <c r="CL8" s="19"/>
      <c r="CM8" s="39"/>
      <c r="CN8" s="19"/>
      <c r="CO8" s="19"/>
      <c r="CP8" s="19"/>
      <c r="CQ8" s="19"/>
      <c r="CR8" s="19"/>
      <c r="CS8" s="19"/>
      <c r="CT8" s="40"/>
      <c r="CU8" s="19"/>
      <c r="CV8" s="19"/>
      <c r="CW8" s="39"/>
      <c r="CX8" s="19"/>
      <c r="CY8" s="19"/>
      <c r="CZ8" s="19"/>
      <c r="DA8" s="19"/>
      <c r="DB8" s="42"/>
      <c r="DC8" s="19"/>
      <c r="DD8" s="40"/>
      <c r="DE8" s="19"/>
      <c r="DF8" s="39"/>
      <c r="DG8" s="19"/>
      <c r="DH8" s="19"/>
      <c r="DI8" s="19"/>
      <c r="DJ8" s="19"/>
      <c r="DK8" s="19"/>
      <c r="DL8" s="19"/>
      <c r="DM8" s="40"/>
      <c r="DN8" s="19"/>
      <c r="DO8" s="39"/>
      <c r="DP8" s="19"/>
      <c r="DQ8" s="19"/>
      <c r="DR8" s="19"/>
      <c r="DS8" s="19"/>
      <c r="DT8" s="19"/>
      <c r="DU8" s="19"/>
      <c r="DV8" s="40"/>
      <c r="DW8" s="43">
        <f ca="1" t="shared" si="5"/>
        <v>10.07</v>
      </c>
      <c r="DX8" s="44">
        <f t="shared" si="6"/>
        <v>0</v>
      </c>
      <c r="DY8" s="19">
        <f ca="1" t="shared" si="7"/>
        <v>10.07</v>
      </c>
      <c r="DZ8" s="19">
        <f t="shared" si="8"/>
        <v>0</v>
      </c>
      <c r="EA8" s="19">
        <f t="shared" si="9"/>
        <v>0</v>
      </c>
      <c r="EB8" s="45">
        <f t="shared" si="10"/>
        <v>0</v>
      </c>
      <c r="EC8" s="46">
        <f t="shared" si="11"/>
        <v>0</v>
      </c>
      <c r="ED8" s="19">
        <f t="shared" ref="ED8:EF8" si="16">P8+Y8+AK8+AT8+BC8+BL8+BU8+CD8+CM8+CW8+DF8+DO8</f>
        <v>0</v>
      </c>
      <c r="EE8" s="19">
        <f t="shared" si="16"/>
        <v>0</v>
      </c>
      <c r="EF8" s="19">
        <f t="shared" si="16"/>
        <v>0</v>
      </c>
      <c r="EG8" s="19">
        <f t="shared" si="13"/>
        <v>0</v>
      </c>
    </row>
    <row r="9" customFormat="1" customHeight="1" spans="1:141">
      <c r="A9" s="30">
        <v>45408</v>
      </c>
      <c r="B9" s="50" t="s">
        <v>1041</v>
      </c>
      <c r="C9" s="51" t="s">
        <v>386</v>
      </c>
      <c r="D9" s="33" t="s">
        <v>387</v>
      </c>
      <c r="E9" s="34"/>
      <c r="F9" s="33" t="s">
        <v>315</v>
      </c>
      <c r="G9" s="35">
        <v>45365</v>
      </c>
      <c r="H9" s="35">
        <v>45365</v>
      </c>
      <c r="I9" s="36">
        <v>45292</v>
      </c>
      <c r="J9" s="19"/>
      <c r="K9" s="19"/>
      <c r="L9" s="19"/>
      <c r="M9" s="37"/>
      <c r="N9" s="19"/>
      <c r="O9" s="38"/>
      <c r="P9" s="39"/>
      <c r="Q9" s="19"/>
      <c r="R9" s="19"/>
      <c r="S9" s="19"/>
      <c r="T9" s="19"/>
      <c r="U9" s="19"/>
      <c r="V9" s="19"/>
      <c r="W9" s="40"/>
      <c r="X9" s="19"/>
      <c r="Y9" s="39"/>
      <c r="Z9" s="19"/>
      <c r="AA9" s="19"/>
      <c r="AB9" s="19"/>
      <c r="AC9" s="19"/>
      <c r="AD9" s="19"/>
      <c r="AE9" s="19"/>
      <c r="AF9" s="40"/>
      <c r="AG9" s="41"/>
      <c r="AH9" s="41"/>
      <c r="AI9" s="41"/>
      <c r="AJ9" s="19"/>
      <c r="AK9" s="39"/>
      <c r="AL9" s="19"/>
      <c r="AM9" s="19"/>
      <c r="AN9" s="19"/>
      <c r="AO9" s="49"/>
      <c r="AP9" s="19"/>
      <c r="AQ9" s="19"/>
      <c r="AR9" s="40"/>
      <c r="AS9" s="19"/>
      <c r="AT9" s="39"/>
      <c r="AU9" s="19"/>
      <c r="AV9" s="19"/>
      <c r="AW9" s="19"/>
      <c r="AX9" s="19"/>
      <c r="AY9" s="19"/>
      <c r="AZ9" s="19"/>
      <c r="BA9" s="40"/>
      <c r="BB9" s="19"/>
      <c r="BC9" s="39"/>
      <c r="BD9" s="19"/>
      <c r="BE9" s="19"/>
      <c r="BF9" s="19"/>
      <c r="BG9" s="19"/>
      <c r="BH9" s="19"/>
      <c r="BI9" s="19"/>
      <c r="BJ9" s="40"/>
      <c r="BK9" s="19"/>
      <c r="BL9" s="39"/>
      <c r="BM9" s="19"/>
      <c r="BN9" s="19"/>
      <c r="BO9" s="19"/>
      <c r="BP9" s="19"/>
      <c r="BQ9" s="19"/>
      <c r="BR9" s="19"/>
      <c r="BS9" s="40"/>
      <c r="BT9" s="19"/>
      <c r="BU9" s="39"/>
      <c r="BV9" s="19"/>
      <c r="BW9" s="19"/>
      <c r="BX9" s="19"/>
      <c r="BY9" s="19"/>
      <c r="BZ9" s="19"/>
      <c r="CA9" s="19"/>
      <c r="CB9" s="40"/>
      <c r="CC9" s="19"/>
      <c r="CD9" s="39"/>
      <c r="CE9" s="19"/>
      <c r="CF9" s="19"/>
      <c r="CG9" s="19"/>
      <c r="CH9" s="19"/>
      <c r="CI9" s="19"/>
      <c r="CJ9" s="19"/>
      <c r="CK9" s="40"/>
      <c r="CL9" s="19"/>
      <c r="CM9" s="39"/>
      <c r="CN9" s="19"/>
      <c r="CO9" s="19"/>
      <c r="CP9" s="19"/>
      <c r="CQ9" s="19"/>
      <c r="CR9" s="19"/>
      <c r="CS9" s="19"/>
      <c r="CT9" s="40"/>
      <c r="CU9" s="19"/>
      <c r="CV9" s="19"/>
      <c r="CW9" s="39"/>
      <c r="CX9" s="19"/>
      <c r="CY9" s="19"/>
      <c r="CZ9" s="19"/>
      <c r="DA9" s="19"/>
      <c r="DB9" s="42"/>
      <c r="DC9" s="19"/>
      <c r="DD9" s="40"/>
      <c r="DE9" s="19"/>
      <c r="DF9" s="39"/>
      <c r="DG9" s="19"/>
      <c r="DH9" s="19"/>
      <c r="DI9" s="19"/>
      <c r="DJ9" s="19"/>
      <c r="DK9" s="19"/>
      <c r="DL9" s="19"/>
      <c r="DM9" s="40"/>
      <c r="DN9" s="19"/>
      <c r="DO9" s="39"/>
      <c r="DP9" s="19"/>
      <c r="DQ9" s="19"/>
      <c r="DR9" s="19"/>
      <c r="DS9" s="19"/>
      <c r="DT9" s="19"/>
      <c r="DU9" s="19"/>
      <c r="DV9" s="40"/>
      <c r="DW9" s="43">
        <f ca="1" t="shared" si="5"/>
        <v>10.07</v>
      </c>
      <c r="DX9" s="44">
        <f t="shared" si="6"/>
        <v>0</v>
      </c>
      <c r="DY9" s="19">
        <f ca="1" t="shared" si="7"/>
        <v>10.07</v>
      </c>
      <c r="DZ9" s="19">
        <f t="shared" si="8"/>
        <v>0</v>
      </c>
      <c r="EA9" s="19">
        <f t="shared" si="9"/>
        <v>0</v>
      </c>
      <c r="EB9" s="45">
        <f t="shared" si="10"/>
        <v>0</v>
      </c>
      <c r="EC9" s="46">
        <f t="shared" si="11"/>
        <v>0</v>
      </c>
      <c r="ED9" s="19">
        <f t="shared" ref="ED9:EF9" si="17">P9+Y9+AK9+AT9+BC9+BL9+BU9+CD9+CM9+CW9+DF9+DO9</f>
        <v>0</v>
      </c>
      <c r="EE9" s="19">
        <f t="shared" si="17"/>
        <v>0</v>
      </c>
      <c r="EF9" s="19">
        <f t="shared" si="17"/>
        <v>0</v>
      </c>
      <c r="EG9" s="19">
        <f t="shared" si="13"/>
        <v>0</v>
      </c>
    </row>
    <row r="10" customFormat="1" customHeight="1" spans="1:141">
      <c r="A10" s="30">
        <v>45404</v>
      </c>
      <c r="B10" s="48" t="s">
        <v>1042</v>
      </c>
      <c r="C10" s="48" t="s">
        <v>52</v>
      </c>
      <c r="D10" s="33" t="s">
        <v>237</v>
      </c>
      <c r="E10" s="34" t="s">
        <v>238</v>
      </c>
      <c r="F10" s="33" t="s">
        <v>315</v>
      </c>
      <c r="G10" s="35">
        <v>45161</v>
      </c>
      <c r="H10" s="36">
        <v>45161</v>
      </c>
      <c r="I10" s="36">
        <v>45292</v>
      </c>
      <c r="J10" s="19">
        <v>0</v>
      </c>
      <c r="K10" s="19">
        <f>ROUND((I10-H10)/365*5,2)</f>
        <v>1.79</v>
      </c>
      <c r="L10" s="19">
        <v>0</v>
      </c>
      <c r="M10" s="37">
        <f>K10-L10</f>
        <v>1.79</v>
      </c>
      <c r="N10" s="19">
        <v>0</v>
      </c>
      <c r="O10" s="38"/>
      <c r="P10" s="39"/>
      <c r="Q10" s="19"/>
      <c r="R10" s="19"/>
      <c r="S10" s="19"/>
      <c r="T10" s="19"/>
      <c r="U10" s="19"/>
      <c r="V10" s="19"/>
      <c r="W10" s="40"/>
      <c r="X10" s="19">
        <v>5</v>
      </c>
      <c r="Y10" s="39"/>
      <c r="Z10" s="19"/>
      <c r="AA10" s="19"/>
      <c r="AB10" s="19"/>
      <c r="AC10" s="19"/>
      <c r="AD10" s="19"/>
      <c r="AE10" s="19"/>
      <c r="AF10" s="40"/>
      <c r="AG10" s="41">
        <f>O10+X10</f>
        <v>5</v>
      </c>
      <c r="AH10" s="41">
        <f>M10-AG10</f>
        <v>-3.21</v>
      </c>
      <c r="AI10" s="41">
        <f>IF(AH10&lt;0,AH10,0)</f>
        <v>-3.21</v>
      </c>
      <c r="AJ10" s="19"/>
      <c r="AK10" s="39"/>
      <c r="AL10" s="19"/>
      <c r="AM10" s="19"/>
      <c r="AN10" s="19"/>
      <c r="AO10" s="49"/>
      <c r="AP10" s="19"/>
      <c r="AQ10" s="19"/>
      <c r="AR10" s="40"/>
      <c r="AS10" s="19"/>
      <c r="AT10" s="39"/>
      <c r="AU10" s="19"/>
      <c r="AV10" s="19"/>
      <c r="AW10" s="19"/>
      <c r="AX10" s="19"/>
      <c r="AY10" s="19"/>
      <c r="AZ10" s="19"/>
      <c r="BA10" s="40"/>
      <c r="BB10" s="19"/>
      <c r="BC10" s="39"/>
      <c r="BD10" s="19"/>
      <c r="BE10" s="19"/>
      <c r="BF10" s="19"/>
      <c r="BG10" s="19"/>
      <c r="BH10" s="19"/>
      <c r="BI10" s="19"/>
      <c r="BJ10" s="40"/>
      <c r="BK10" s="19"/>
      <c r="BL10" s="39"/>
      <c r="BM10" s="19"/>
      <c r="BN10" s="19"/>
      <c r="BO10" s="19"/>
      <c r="BP10" s="19"/>
      <c r="BQ10" s="19"/>
      <c r="BR10" s="19"/>
      <c r="BS10" s="40"/>
      <c r="BT10" s="19"/>
      <c r="BU10" s="39"/>
      <c r="BV10" s="19"/>
      <c r="BW10" s="19"/>
      <c r="BX10" s="19"/>
      <c r="BY10" s="19"/>
      <c r="BZ10" s="19"/>
      <c r="CA10" s="19"/>
      <c r="CB10" s="40"/>
      <c r="CC10" s="19"/>
      <c r="CD10" s="39"/>
      <c r="CE10" s="19"/>
      <c r="CF10" s="19"/>
      <c r="CG10" s="19"/>
      <c r="CH10" s="19"/>
      <c r="CI10" s="19"/>
      <c r="CJ10" s="19"/>
      <c r="CK10" s="40"/>
      <c r="CL10" s="19"/>
      <c r="CM10" s="39"/>
      <c r="CN10" s="19"/>
      <c r="CO10" s="19"/>
      <c r="CP10" s="19"/>
      <c r="CQ10" s="19"/>
      <c r="CR10" s="19"/>
      <c r="CS10" s="19"/>
      <c r="CT10" s="40"/>
      <c r="CU10" s="19"/>
      <c r="CV10" s="19"/>
      <c r="CW10" s="39"/>
      <c r="CX10" s="19"/>
      <c r="CY10" s="19"/>
      <c r="CZ10" s="19"/>
      <c r="DA10" s="19"/>
      <c r="DB10" s="42"/>
      <c r="DC10" s="19"/>
      <c r="DD10" s="40"/>
      <c r="DE10" s="19"/>
      <c r="DF10" s="39"/>
      <c r="DG10" s="19"/>
      <c r="DH10" s="19"/>
      <c r="DI10" s="19"/>
      <c r="DJ10" s="19"/>
      <c r="DK10" s="19"/>
      <c r="DL10" s="19"/>
      <c r="DM10" s="40"/>
      <c r="DN10" s="19"/>
      <c r="DO10" s="39"/>
      <c r="DP10" s="19"/>
      <c r="DQ10" s="19"/>
      <c r="DR10" s="19"/>
      <c r="DS10" s="19"/>
      <c r="DT10" s="19"/>
      <c r="DU10" s="19"/>
      <c r="DV10" s="40"/>
      <c r="DW10" s="43">
        <f ca="1" t="shared" si="5"/>
        <v>10.07</v>
      </c>
      <c r="DX10" s="44">
        <f t="shared" si="6"/>
        <v>3.21</v>
      </c>
      <c r="DY10" s="19">
        <f ca="1" t="shared" si="7"/>
        <v>6.86</v>
      </c>
      <c r="DZ10" s="19">
        <f t="shared" si="8"/>
        <v>0</v>
      </c>
      <c r="EA10" s="19">
        <f t="shared" si="9"/>
        <v>0</v>
      </c>
      <c r="EB10" s="45">
        <f t="shared" si="10"/>
        <v>0</v>
      </c>
      <c r="EC10" s="46">
        <f t="shared" si="11"/>
        <v>0</v>
      </c>
      <c r="ED10" s="19">
        <f t="shared" ref="ED10:EF10" si="18">P10+Y10+AK10+AT10+BC10+BL10+BU10+CD10+CM10+CW10+DF10+DO10</f>
        <v>0</v>
      </c>
      <c r="EE10" s="19">
        <f t="shared" si="18"/>
        <v>0</v>
      </c>
      <c r="EF10" s="19">
        <f t="shared" si="18"/>
        <v>0</v>
      </c>
      <c r="EG10" s="19">
        <f t="shared" si="13"/>
        <v>0</v>
      </c>
    </row>
    <row r="11" customFormat="1" customHeight="1" spans="1:141">
      <c r="A11" s="30">
        <v>45401</v>
      </c>
      <c r="B11" s="50" t="s">
        <v>1043</v>
      </c>
      <c r="C11" s="51" t="s">
        <v>413</v>
      </c>
      <c r="D11" s="33" t="s">
        <v>414</v>
      </c>
      <c r="E11" s="34"/>
      <c r="F11" s="33" t="s">
        <v>315</v>
      </c>
      <c r="G11" s="35">
        <v>45378</v>
      </c>
      <c r="H11" s="35">
        <v>45378</v>
      </c>
      <c r="I11" s="36">
        <v>45292</v>
      </c>
      <c r="J11" s="19"/>
      <c r="K11" s="19"/>
      <c r="L11" s="19"/>
      <c r="M11" s="37"/>
      <c r="N11" s="19"/>
      <c r="O11" s="38"/>
      <c r="P11" s="39"/>
      <c r="Q11" s="19"/>
      <c r="R11" s="19"/>
      <c r="S11" s="19"/>
      <c r="T11" s="19"/>
      <c r="U11" s="19"/>
      <c r="V11" s="19"/>
      <c r="W11" s="40"/>
      <c r="X11" s="19"/>
      <c r="Y11" s="39"/>
      <c r="Z11" s="19"/>
      <c r="AA11" s="19"/>
      <c r="AB11" s="19"/>
      <c r="AC11" s="19"/>
      <c r="AD11" s="19"/>
      <c r="AE11" s="19"/>
      <c r="AF11" s="40"/>
      <c r="AG11" s="41"/>
      <c r="AH11" s="41"/>
      <c r="AI11" s="41"/>
      <c r="AJ11" s="19"/>
      <c r="AK11" s="39"/>
      <c r="AL11" s="19"/>
      <c r="AM11" s="19"/>
      <c r="AN11" s="19"/>
      <c r="AO11" s="49"/>
      <c r="AP11" s="19">
        <v>8</v>
      </c>
      <c r="AQ11" s="19"/>
      <c r="AR11" s="40"/>
      <c r="AS11" s="19"/>
      <c r="AT11" s="39"/>
      <c r="AU11" s="19"/>
      <c r="AV11" s="19"/>
      <c r="AW11" s="19"/>
      <c r="AX11" s="19"/>
      <c r="AY11" s="19"/>
      <c r="AZ11" s="19"/>
      <c r="BA11" s="40"/>
      <c r="BB11" s="43">
        <v>1.73</v>
      </c>
      <c r="BC11" s="44">
        <v>0</v>
      </c>
      <c r="BD11" s="19">
        <v>1.73</v>
      </c>
      <c r="BE11" s="19">
        <v>8</v>
      </c>
      <c r="BF11" s="19">
        <v>0</v>
      </c>
      <c r="BG11" s="45">
        <v>8</v>
      </c>
      <c r="BH11" s="46">
        <v>0</v>
      </c>
      <c r="BI11" s="19">
        <v>0</v>
      </c>
      <c r="BJ11" s="19">
        <v>0</v>
      </c>
      <c r="BK11" s="19">
        <v>0</v>
      </c>
      <c r="BL11" s="19">
        <v>0</v>
      </c>
    </row>
    <row r="12" customFormat="1" customHeight="1" spans="1:141">
      <c r="A12" s="30">
        <v>45401</v>
      </c>
      <c r="B12" s="50" t="s">
        <v>1044</v>
      </c>
      <c r="C12" s="51" t="s">
        <v>52</v>
      </c>
      <c r="D12" s="33" t="s">
        <v>233</v>
      </c>
      <c r="E12" s="34" t="s">
        <v>1038</v>
      </c>
      <c r="F12" s="33" t="s">
        <v>315</v>
      </c>
      <c r="G12" s="35">
        <v>45355</v>
      </c>
      <c r="H12" s="35">
        <v>45355</v>
      </c>
      <c r="I12" s="36">
        <v>45292</v>
      </c>
      <c r="J12" s="19"/>
      <c r="K12" s="19"/>
      <c r="L12" s="19"/>
      <c r="M12" s="37"/>
      <c r="N12" s="19"/>
      <c r="O12" s="38"/>
      <c r="P12" s="39"/>
      <c r="Q12" s="19"/>
      <c r="R12" s="19"/>
      <c r="S12" s="19"/>
      <c r="T12" s="19"/>
      <c r="U12" s="19"/>
      <c r="V12" s="19"/>
      <c r="W12" s="40"/>
      <c r="X12" s="19"/>
      <c r="Y12" s="39"/>
      <c r="Z12" s="19"/>
      <c r="AA12" s="19"/>
      <c r="AB12" s="19"/>
      <c r="AC12" s="19"/>
      <c r="AD12" s="19"/>
      <c r="AE12" s="19"/>
      <c r="AF12" s="40"/>
      <c r="AG12" s="41"/>
      <c r="AH12" s="41"/>
      <c r="AI12" s="41"/>
      <c r="AJ12" s="19"/>
      <c r="AK12" s="39">
        <v>8</v>
      </c>
      <c r="AL12" s="19"/>
      <c r="AM12" s="19"/>
      <c r="AN12" s="19"/>
      <c r="AO12" s="49"/>
      <c r="AP12" s="19"/>
      <c r="AQ12" s="19"/>
      <c r="AR12" s="40"/>
      <c r="AS12" s="19"/>
      <c r="AT12" s="39"/>
      <c r="AU12" s="19"/>
      <c r="AV12" s="19"/>
      <c r="AW12" s="19"/>
      <c r="AX12" s="19"/>
      <c r="AY12" s="19"/>
      <c r="AZ12" s="19"/>
      <c r="BA12" s="40"/>
      <c r="BB12" s="19"/>
      <c r="BC12" s="39"/>
      <c r="BD12" s="19"/>
      <c r="BE12" s="19"/>
      <c r="BF12" s="19"/>
      <c r="BG12" s="19"/>
      <c r="BH12" s="19"/>
      <c r="BI12" s="19"/>
      <c r="BJ12" s="40"/>
      <c r="BK12" s="19"/>
      <c r="BL12" s="39"/>
      <c r="BM12" s="19"/>
      <c r="BN12" s="19"/>
      <c r="BO12" s="19"/>
      <c r="BP12" s="19"/>
      <c r="BQ12" s="19"/>
      <c r="BR12" s="19"/>
      <c r="BS12" s="40"/>
      <c r="BT12" s="19"/>
      <c r="BU12" s="39"/>
      <c r="BV12" s="19"/>
      <c r="BW12" s="19"/>
      <c r="BX12" s="19"/>
      <c r="BY12" s="19"/>
      <c r="BZ12" s="19"/>
      <c r="CA12" s="19"/>
      <c r="CB12" s="40"/>
      <c r="CC12" s="19"/>
      <c r="CD12" s="39"/>
      <c r="CE12" s="19"/>
      <c r="CF12" s="19"/>
      <c r="CG12" s="19"/>
      <c r="CH12" s="19"/>
      <c r="CI12" s="19"/>
      <c r="CJ12" s="19"/>
      <c r="CK12" s="40"/>
      <c r="CL12" s="19"/>
      <c r="CM12" s="39"/>
      <c r="CN12" s="19"/>
      <c r="CO12" s="19"/>
      <c r="CP12" s="19"/>
      <c r="CQ12" s="19"/>
      <c r="CR12" s="19"/>
      <c r="CS12" s="19"/>
      <c r="CT12" s="40"/>
      <c r="CU12" s="19"/>
      <c r="CV12" s="19"/>
      <c r="CW12" s="39"/>
      <c r="CX12" s="19"/>
      <c r="CY12" s="19"/>
      <c r="CZ12" s="19"/>
      <c r="DA12" s="19"/>
      <c r="DB12" s="42"/>
      <c r="DC12" s="19"/>
      <c r="DD12" s="40"/>
      <c r="DE12" s="19"/>
      <c r="DF12" s="39"/>
      <c r="DG12" s="19"/>
      <c r="DH12" s="19"/>
      <c r="DI12" s="19"/>
      <c r="DJ12" s="19"/>
      <c r="DK12" s="19"/>
      <c r="DL12" s="19"/>
      <c r="DM12" s="40"/>
      <c r="DN12" s="19"/>
      <c r="DO12" s="39"/>
      <c r="DP12" s="19"/>
      <c r="DQ12" s="19"/>
      <c r="DR12" s="19"/>
      <c r="DS12" s="19"/>
      <c r="DT12" s="19"/>
      <c r="DU12" s="19"/>
      <c r="DV12" s="40"/>
      <c r="DW12" s="43">
        <f ca="1" t="shared" ref="DW12:DW29" si="19">ROUND((TODAY()-I12)/365*5,2)</f>
        <v>10.07</v>
      </c>
      <c r="DX12" s="44">
        <f t="shared" ref="DX12:DX29" si="20">-AI12+AJ12+AS12+BB12+BK12+BT12+CC12+CL12+CV12+DE12+DN12</f>
        <v>0</v>
      </c>
      <c r="DY12" s="19">
        <f ca="1" t="shared" ref="DY12:DY29" si="21">DW12-DX12</f>
        <v>10.07</v>
      </c>
      <c r="DZ12" s="19">
        <f t="shared" ref="DZ12:DZ29" si="22">T12+U12+AC12+AD12+AO12+AP12+AX12+AY12++BG12+BH12+BP12+BQ12+BY12+BZ12+CH12+CI12+CQ12+CR12+DA12+DB12+DJ12+DK12+DS12+DT12</f>
        <v>0</v>
      </c>
      <c r="EA12" s="19">
        <f t="shared" ref="EA12:EA29" si="23">S12+AB12+AN12+AW12+BF12+BO12+BX12+CG12+CP12+CZ12+DI12+DR12</f>
        <v>0</v>
      </c>
      <c r="EB12" s="45">
        <f t="shared" ref="EB12:EB29" si="24">J12+U12-S12+AD12-AB12+AP12-AN12+AY12-AW12+BH12-BF12+BQ12-BO12+BZ12-BX12+CI12-CG12+CR12-CP12+DB12-CZ12+DK12-DI12+DT12-DR12-CU12</f>
        <v>0</v>
      </c>
      <c r="EC12" s="46">
        <f t="shared" ref="EC12:EC29" si="25">T12+AC12+AO12+BG12+BP12+BY12+CH12+CQ12+DA12+DA12+DJ12+DS12</f>
        <v>0</v>
      </c>
      <c r="ED12" s="19">
        <f t="shared" ref="ED12:EF12" si="26">P12+Y12+AK12+AT12+BC12+BL12+BU12+CD12+CM12+CW12+DF12+DO12</f>
        <v>8</v>
      </c>
      <c r="EE12" s="19">
        <f t="shared" si="26"/>
        <v>0</v>
      </c>
      <c r="EF12" s="19">
        <f t="shared" si="26"/>
        <v>0</v>
      </c>
      <c r="EG12" s="19">
        <f t="shared" ref="EG12:EG29" si="27">V12+AE12+AQ12+AZ12+BI12+BR12+CA12+CJ12+CS12+DC12+DL12+DU12</f>
        <v>0</v>
      </c>
    </row>
    <row r="13" customFormat="1" customHeight="1" spans="1:141">
      <c r="A13" s="30">
        <v>45401</v>
      </c>
      <c r="B13" s="50" t="s">
        <v>1045</v>
      </c>
      <c r="C13" s="51" t="s">
        <v>351</v>
      </c>
      <c r="D13" s="33" t="s">
        <v>354</v>
      </c>
      <c r="E13" s="34" t="s">
        <v>372</v>
      </c>
      <c r="F13" s="33" t="s">
        <v>315</v>
      </c>
      <c r="G13" s="35">
        <v>45355</v>
      </c>
      <c r="H13" s="35">
        <v>45355</v>
      </c>
      <c r="I13" s="36">
        <v>45292</v>
      </c>
      <c r="J13" s="19"/>
      <c r="K13" s="19"/>
      <c r="L13" s="19"/>
      <c r="M13" s="37"/>
      <c r="N13" s="19"/>
      <c r="O13" s="38"/>
      <c r="P13" s="39"/>
      <c r="Q13" s="19"/>
      <c r="R13" s="19"/>
      <c r="S13" s="19"/>
      <c r="T13" s="19"/>
      <c r="U13" s="19"/>
      <c r="V13" s="19"/>
      <c r="W13" s="40"/>
      <c r="X13" s="19"/>
      <c r="Y13" s="39"/>
      <c r="Z13" s="19"/>
      <c r="AA13" s="19"/>
      <c r="AB13" s="19"/>
      <c r="AC13" s="19"/>
      <c r="AD13" s="19"/>
      <c r="AE13" s="19"/>
      <c r="AF13" s="40"/>
      <c r="AG13" s="41"/>
      <c r="AH13" s="41"/>
      <c r="AI13" s="41"/>
      <c r="AJ13" s="19"/>
      <c r="AK13" s="39"/>
      <c r="AL13" s="19"/>
      <c r="AM13" s="19"/>
      <c r="AN13" s="19"/>
      <c r="AO13" s="49"/>
      <c r="AP13" s="19"/>
      <c r="AQ13" s="19"/>
      <c r="AR13" s="40"/>
      <c r="AS13" s="19"/>
      <c r="AT13" s="39"/>
      <c r="AU13" s="19"/>
      <c r="AV13" s="19"/>
      <c r="AW13" s="19"/>
      <c r="AX13" s="19"/>
      <c r="AY13" s="19"/>
      <c r="AZ13" s="19"/>
      <c r="BA13" s="40"/>
      <c r="BB13" s="19"/>
      <c r="BC13" s="39"/>
      <c r="BD13" s="19"/>
      <c r="BE13" s="19"/>
      <c r="BF13" s="19"/>
      <c r="BG13" s="19"/>
      <c r="BH13" s="19"/>
      <c r="BI13" s="19"/>
      <c r="BJ13" s="40"/>
      <c r="BK13" s="19"/>
      <c r="BL13" s="39"/>
      <c r="BM13" s="19"/>
      <c r="BN13" s="19"/>
      <c r="BO13" s="19"/>
      <c r="BP13" s="19"/>
      <c r="BQ13" s="19"/>
      <c r="BR13" s="19"/>
      <c r="BS13" s="40"/>
      <c r="BT13" s="19"/>
      <c r="BU13" s="39"/>
      <c r="BV13" s="19"/>
      <c r="BW13" s="19"/>
      <c r="BX13" s="19"/>
      <c r="BY13" s="19"/>
      <c r="BZ13" s="19"/>
      <c r="CA13" s="19"/>
      <c r="CB13" s="40"/>
      <c r="CC13" s="19"/>
      <c r="CD13" s="39"/>
      <c r="CE13" s="19"/>
      <c r="CF13" s="19"/>
      <c r="CG13" s="19"/>
      <c r="CH13" s="19"/>
      <c r="CI13" s="19"/>
      <c r="CJ13" s="19"/>
      <c r="CK13" s="40"/>
      <c r="CL13" s="19"/>
      <c r="CM13" s="39"/>
      <c r="CN13" s="19"/>
      <c r="CO13" s="19"/>
      <c r="CP13" s="19"/>
      <c r="CQ13" s="19"/>
      <c r="CR13" s="19"/>
      <c r="CS13" s="19"/>
      <c r="CT13" s="40"/>
      <c r="CU13" s="19"/>
      <c r="CV13" s="19"/>
      <c r="CW13" s="39"/>
      <c r="CX13" s="19"/>
      <c r="CY13" s="19"/>
      <c r="CZ13" s="19"/>
      <c r="DA13" s="19"/>
      <c r="DB13" s="42"/>
      <c r="DC13" s="19"/>
      <c r="DD13" s="40"/>
      <c r="DE13" s="19"/>
      <c r="DF13" s="39"/>
      <c r="DG13" s="19"/>
      <c r="DH13" s="19"/>
      <c r="DI13" s="19"/>
      <c r="DJ13" s="19"/>
      <c r="DK13" s="19"/>
      <c r="DL13" s="19"/>
      <c r="DM13" s="40"/>
      <c r="DN13" s="19"/>
      <c r="DO13" s="39"/>
      <c r="DP13" s="19"/>
      <c r="DQ13" s="19"/>
      <c r="DR13" s="19"/>
      <c r="DS13" s="19"/>
      <c r="DT13" s="19"/>
      <c r="DU13" s="19"/>
      <c r="DV13" s="40"/>
      <c r="DW13" s="43">
        <f ca="1" t="shared" si="19"/>
        <v>10.07</v>
      </c>
      <c r="DX13" s="44">
        <f t="shared" si="20"/>
        <v>0</v>
      </c>
      <c r="DY13" s="19">
        <f ca="1" t="shared" si="21"/>
        <v>10.07</v>
      </c>
      <c r="DZ13" s="19">
        <f t="shared" si="22"/>
        <v>0</v>
      </c>
      <c r="EA13" s="19">
        <f t="shared" si="23"/>
        <v>0</v>
      </c>
      <c r="EB13" s="45">
        <f t="shared" si="24"/>
        <v>0</v>
      </c>
      <c r="EC13" s="46">
        <f t="shared" si="25"/>
        <v>0</v>
      </c>
      <c r="ED13" s="19">
        <f t="shared" ref="ED13:EF13" si="28">P13+Y13+AK13+AT13+BC13+BL13+BU13+CD13+CM13+CW13+DF13+DO13</f>
        <v>0</v>
      </c>
      <c r="EE13" s="19">
        <f t="shared" si="28"/>
        <v>0</v>
      </c>
      <c r="EF13" s="19">
        <f t="shared" si="28"/>
        <v>0</v>
      </c>
      <c r="EG13" s="19">
        <f t="shared" si="27"/>
        <v>0</v>
      </c>
    </row>
    <row r="14" customFormat="1" customHeight="1" spans="1:141">
      <c r="A14" s="30">
        <v>45401</v>
      </c>
      <c r="B14" s="50" t="s">
        <v>1046</v>
      </c>
      <c r="C14" s="51" t="s">
        <v>52</v>
      </c>
      <c r="D14" s="33" t="s">
        <v>119</v>
      </c>
      <c r="E14" s="34" t="s">
        <v>1047</v>
      </c>
      <c r="F14" s="33" t="s">
        <v>160</v>
      </c>
      <c r="G14" s="35">
        <v>45271</v>
      </c>
      <c r="H14" s="36">
        <v>45271</v>
      </c>
      <c r="I14" s="36">
        <v>45292</v>
      </c>
      <c r="J14" s="19">
        <v>0</v>
      </c>
      <c r="K14" s="19">
        <f>ROUND((I14-H14)/365*5,2)</f>
        <v>0.29</v>
      </c>
      <c r="L14" s="19">
        <v>0</v>
      </c>
      <c r="M14" s="37">
        <f>K14-L14</f>
        <v>0.29</v>
      </c>
      <c r="N14" s="19">
        <v>0</v>
      </c>
      <c r="O14" s="38"/>
      <c r="P14" s="39"/>
      <c r="Q14" s="19"/>
      <c r="R14" s="19"/>
      <c r="S14" s="19"/>
      <c r="T14" s="19"/>
      <c r="U14" s="19">
        <v>26</v>
      </c>
      <c r="V14" s="19"/>
      <c r="W14" s="40"/>
      <c r="X14" s="19">
        <v>0.5</v>
      </c>
      <c r="Y14" s="39"/>
      <c r="Z14" s="19"/>
      <c r="AA14" s="19"/>
      <c r="AB14" s="19">
        <v>25</v>
      </c>
      <c r="AC14" s="19">
        <v>8</v>
      </c>
      <c r="AD14" s="19"/>
      <c r="AE14" s="19"/>
      <c r="AF14" s="40"/>
      <c r="AG14" s="41">
        <f>O14+X14</f>
        <v>0.5</v>
      </c>
      <c r="AH14" s="41">
        <f>M14-AG14</f>
        <v>-0.21</v>
      </c>
      <c r="AI14" s="41">
        <f>IF(AH14&lt;0,AH14,0)</f>
        <v>-0.21</v>
      </c>
      <c r="AJ14" s="19">
        <v>0.5</v>
      </c>
      <c r="AK14" s="39"/>
      <c r="AL14" s="19"/>
      <c r="AM14" s="19"/>
      <c r="AN14" s="19"/>
      <c r="AO14" s="19">
        <v>8</v>
      </c>
      <c r="AP14" s="19"/>
      <c r="AQ14" s="19"/>
      <c r="AR14" s="40"/>
      <c r="AS14" s="19">
        <v>0.5</v>
      </c>
      <c r="AT14" s="39"/>
      <c r="AU14" s="19"/>
      <c r="AV14" s="19"/>
      <c r="AW14" s="19"/>
      <c r="AX14" s="19"/>
      <c r="AY14" s="19"/>
      <c r="AZ14" s="19"/>
      <c r="BA14" s="40"/>
      <c r="BB14" s="19"/>
      <c r="BC14" s="39"/>
      <c r="BD14" s="19"/>
      <c r="BE14" s="19"/>
      <c r="BF14" s="19"/>
      <c r="BG14" s="19"/>
      <c r="BH14" s="19"/>
      <c r="BI14" s="19"/>
      <c r="BJ14" s="40"/>
      <c r="BK14" s="19"/>
      <c r="BL14" s="39"/>
      <c r="BM14" s="19"/>
      <c r="BN14" s="19"/>
      <c r="BO14" s="19"/>
      <c r="BP14" s="19"/>
      <c r="BQ14" s="19"/>
      <c r="BR14" s="19"/>
      <c r="BS14" s="40"/>
      <c r="BT14" s="19"/>
      <c r="BU14" s="39"/>
      <c r="BV14" s="19"/>
      <c r="BW14" s="19"/>
      <c r="BX14" s="19"/>
      <c r="BY14" s="19"/>
      <c r="BZ14" s="19"/>
      <c r="CA14" s="19"/>
      <c r="CB14" s="40"/>
      <c r="CC14" s="19"/>
      <c r="CD14" s="39"/>
      <c r="CE14" s="19"/>
      <c r="CF14" s="19"/>
      <c r="CG14" s="19"/>
      <c r="CH14" s="19"/>
      <c r="CI14" s="19"/>
      <c r="CJ14" s="19"/>
      <c r="CK14" s="40"/>
      <c r="CL14" s="19"/>
      <c r="CM14" s="39"/>
      <c r="CN14" s="19"/>
      <c r="CO14" s="19"/>
      <c r="CP14" s="19"/>
      <c r="CQ14" s="19"/>
      <c r="CR14" s="19"/>
      <c r="CS14" s="19"/>
      <c r="CT14" s="40"/>
      <c r="CU14" s="19"/>
      <c r="CV14" s="19"/>
      <c r="CW14" s="39"/>
      <c r="CX14" s="19"/>
      <c r="CY14" s="19"/>
      <c r="CZ14" s="19"/>
      <c r="DA14" s="19"/>
      <c r="DB14" s="42"/>
      <c r="DC14" s="19"/>
      <c r="DD14" s="40"/>
      <c r="DE14" s="19"/>
      <c r="DF14" s="39"/>
      <c r="DG14" s="19"/>
      <c r="DH14" s="19"/>
      <c r="DI14" s="19"/>
      <c r="DJ14" s="19"/>
      <c r="DK14" s="19"/>
      <c r="DL14" s="19"/>
      <c r="DM14" s="40"/>
      <c r="DN14" s="19"/>
      <c r="DO14" s="39"/>
      <c r="DP14" s="19"/>
      <c r="DQ14" s="19"/>
      <c r="DR14" s="19"/>
      <c r="DS14" s="19"/>
      <c r="DT14" s="19"/>
      <c r="DU14" s="19"/>
      <c r="DV14" s="40"/>
      <c r="DW14" s="43">
        <f ca="1" t="shared" si="19"/>
        <v>10.07</v>
      </c>
      <c r="DX14" s="44">
        <f t="shared" si="20"/>
        <v>1.21</v>
      </c>
      <c r="DY14" s="19">
        <f ca="1" t="shared" si="21"/>
        <v>8.86</v>
      </c>
      <c r="DZ14" s="19">
        <f t="shared" si="22"/>
        <v>42</v>
      </c>
      <c r="EA14" s="19">
        <f t="shared" si="23"/>
        <v>25</v>
      </c>
      <c r="EB14" s="45">
        <f t="shared" si="24"/>
        <v>1</v>
      </c>
      <c r="EC14" s="46">
        <f t="shared" si="25"/>
        <v>16</v>
      </c>
      <c r="ED14" s="19">
        <f t="shared" ref="ED14:EF14" si="29">P14+Y14+AK14+AT14+BC14+BL14+BU14+CD14+CM14+CW14+DF14+DO14</f>
        <v>0</v>
      </c>
      <c r="EE14" s="19">
        <f t="shared" si="29"/>
        <v>0</v>
      </c>
      <c r="EF14" s="19">
        <f t="shared" si="29"/>
        <v>0</v>
      </c>
      <c r="EG14" s="19">
        <f t="shared" si="27"/>
        <v>0</v>
      </c>
    </row>
    <row r="15" customFormat="1" customHeight="1" spans="1:141">
      <c r="A15" s="32"/>
      <c r="B15" s="50" t="s">
        <v>1048</v>
      </c>
      <c r="C15" s="51" t="s">
        <v>286</v>
      </c>
      <c r="D15" s="33" t="s">
        <v>305</v>
      </c>
      <c r="E15" s="34" t="s">
        <v>768</v>
      </c>
      <c r="F15" s="33" t="s">
        <v>315</v>
      </c>
      <c r="G15" s="35">
        <v>45383</v>
      </c>
      <c r="H15" s="35">
        <v>45383</v>
      </c>
      <c r="I15" s="36">
        <v>45292</v>
      </c>
      <c r="J15" s="19"/>
      <c r="K15" s="19"/>
      <c r="L15" s="19"/>
      <c r="M15" s="37"/>
      <c r="N15" s="19"/>
      <c r="O15" s="38"/>
      <c r="P15" s="39"/>
      <c r="Q15" s="19"/>
      <c r="R15" s="19"/>
      <c r="S15" s="19"/>
      <c r="T15" s="19"/>
      <c r="U15" s="19"/>
      <c r="V15" s="19"/>
      <c r="W15" s="40"/>
      <c r="X15" s="19"/>
      <c r="Y15" s="39"/>
      <c r="Z15" s="19"/>
      <c r="AA15" s="19"/>
      <c r="AB15" s="19"/>
      <c r="AC15" s="19"/>
      <c r="AD15" s="19"/>
      <c r="AE15" s="19"/>
      <c r="AF15" s="40"/>
      <c r="AG15" s="41"/>
      <c r="AH15" s="41"/>
      <c r="AI15" s="41"/>
      <c r="AJ15" s="19"/>
      <c r="AK15" s="39"/>
      <c r="AL15" s="19"/>
      <c r="AM15" s="19"/>
      <c r="AN15" s="19"/>
      <c r="AO15" s="49"/>
      <c r="AP15" s="19"/>
      <c r="AQ15" s="19"/>
      <c r="AR15" s="40"/>
      <c r="AS15" s="19"/>
      <c r="AT15" s="39"/>
      <c r="AU15" s="19"/>
      <c r="AV15" s="19"/>
      <c r="AW15" s="19"/>
      <c r="AX15" s="19"/>
      <c r="AY15" s="19"/>
      <c r="AZ15" s="19"/>
      <c r="BA15" s="40"/>
      <c r="BB15" s="19"/>
      <c r="BC15" s="39"/>
      <c r="BD15" s="19"/>
      <c r="BE15" s="19"/>
      <c r="BF15" s="19"/>
      <c r="BG15" s="19"/>
      <c r="BH15" s="19"/>
      <c r="BI15" s="19"/>
      <c r="BJ15" s="40"/>
      <c r="BK15" s="19"/>
      <c r="BL15" s="39"/>
      <c r="BM15" s="19"/>
      <c r="BN15" s="19"/>
      <c r="BO15" s="19"/>
      <c r="BP15" s="19"/>
      <c r="BQ15" s="19"/>
      <c r="BR15" s="19"/>
      <c r="BS15" s="40"/>
      <c r="BT15" s="19"/>
      <c r="BU15" s="39"/>
      <c r="BV15" s="19"/>
      <c r="BW15" s="19"/>
      <c r="BX15" s="19"/>
      <c r="BY15" s="19"/>
      <c r="BZ15" s="19"/>
      <c r="CA15" s="19"/>
      <c r="CB15" s="40"/>
      <c r="CC15" s="19"/>
      <c r="CD15" s="39"/>
      <c r="CE15" s="19"/>
      <c r="CF15" s="19"/>
      <c r="CG15" s="19"/>
      <c r="CH15" s="19"/>
      <c r="CI15" s="19"/>
      <c r="CJ15" s="19"/>
      <c r="CK15" s="40"/>
      <c r="CL15" s="19"/>
      <c r="CM15" s="39"/>
      <c r="CN15" s="19"/>
      <c r="CO15" s="19"/>
      <c r="CP15" s="19"/>
      <c r="CQ15" s="19"/>
      <c r="CR15" s="19"/>
      <c r="CS15" s="19"/>
      <c r="CT15" s="40"/>
      <c r="CU15" s="19"/>
      <c r="CV15" s="19"/>
      <c r="CW15" s="39"/>
      <c r="CX15" s="19"/>
      <c r="CY15" s="19"/>
      <c r="CZ15" s="19"/>
      <c r="DA15" s="19"/>
      <c r="DB15" s="42"/>
      <c r="DC15" s="19"/>
      <c r="DD15" s="40"/>
      <c r="DE15" s="19"/>
      <c r="DF15" s="39"/>
      <c r="DG15" s="19"/>
      <c r="DH15" s="19"/>
      <c r="DI15" s="19"/>
      <c r="DJ15" s="19"/>
      <c r="DK15" s="19"/>
      <c r="DL15" s="19"/>
      <c r="DM15" s="40"/>
      <c r="DN15" s="19"/>
      <c r="DO15" s="39"/>
      <c r="DP15" s="19"/>
      <c r="DQ15" s="19"/>
      <c r="DR15" s="19"/>
      <c r="DS15" s="19"/>
      <c r="DT15" s="19"/>
      <c r="DU15" s="19"/>
      <c r="DV15" s="40"/>
      <c r="DW15" s="43">
        <f ca="1" t="shared" si="19"/>
        <v>10.07</v>
      </c>
      <c r="DX15" s="44">
        <f t="shared" si="20"/>
        <v>0</v>
      </c>
      <c r="DY15" s="19">
        <f ca="1" t="shared" si="21"/>
        <v>10.07</v>
      </c>
      <c r="DZ15" s="19">
        <f t="shared" si="22"/>
        <v>0</v>
      </c>
      <c r="EA15" s="19">
        <f t="shared" si="23"/>
        <v>0</v>
      </c>
      <c r="EB15" s="45">
        <f t="shared" si="24"/>
        <v>0</v>
      </c>
      <c r="EC15" s="46">
        <f t="shared" si="25"/>
        <v>0</v>
      </c>
      <c r="ED15" s="19">
        <f t="shared" ref="ED15:EF15" si="30">P15+Y15+AK15+AT15+BC15+BL15+BU15+CD15+CM15+CW15+DF15+DO15</f>
        <v>0</v>
      </c>
      <c r="EE15" s="19">
        <f t="shared" si="30"/>
        <v>0</v>
      </c>
      <c r="EF15" s="19">
        <f t="shared" si="30"/>
        <v>0</v>
      </c>
      <c r="EG15" s="19">
        <f t="shared" si="27"/>
        <v>0</v>
      </c>
    </row>
    <row r="16" customFormat="1" customHeight="1" spans="1:141">
      <c r="A16" s="52">
        <v>45420</v>
      </c>
      <c r="B16" s="50" t="s">
        <v>1049</v>
      </c>
      <c r="C16" s="51" t="s">
        <v>286</v>
      </c>
      <c r="D16" s="33" t="s">
        <v>312</v>
      </c>
      <c r="E16" s="34" t="s">
        <v>317</v>
      </c>
      <c r="F16" s="33" t="s">
        <v>315</v>
      </c>
      <c r="G16" s="35">
        <v>45384</v>
      </c>
      <c r="H16" s="35">
        <v>45384</v>
      </c>
      <c r="I16" s="36">
        <v>45292</v>
      </c>
      <c r="J16" s="19"/>
      <c r="K16" s="19"/>
      <c r="L16" s="19"/>
      <c r="M16" s="37"/>
      <c r="N16" s="19"/>
      <c r="O16" s="38"/>
      <c r="P16" s="39"/>
      <c r="Q16" s="19"/>
      <c r="R16" s="19"/>
      <c r="S16" s="19"/>
      <c r="T16" s="19"/>
      <c r="U16" s="19"/>
      <c r="V16" s="19"/>
      <c r="W16" s="40"/>
      <c r="X16" s="19"/>
      <c r="Y16" s="39"/>
      <c r="Z16" s="19"/>
      <c r="AA16" s="19"/>
      <c r="AB16" s="19"/>
      <c r="AC16" s="19"/>
      <c r="AD16" s="19"/>
      <c r="AE16" s="19"/>
      <c r="AF16" s="40"/>
      <c r="AG16" s="41"/>
      <c r="AH16" s="41"/>
      <c r="AI16" s="41"/>
      <c r="AJ16" s="19"/>
      <c r="AK16" s="39"/>
      <c r="AL16" s="19"/>
      <c r="AM16" s="19"/>
      <c r="AN16" s="19"/>
      <c r="AO16" s="49"/>
      <c r="AP16" s="19"/>
      <c r="AQ16" s="19"/>
      <c r="AR16" s="40"/>
      <c r="AS16" s="19"/>
      <c r="AT16" s="39">
        <v>2</v>
      </c>
      <c r="AU16" s="19"/>
      <c r="AV16" s="19"/>
      <c r="AW16" s="19"/>
      <c r="AX16" s="19"/>
      <c r="AY16" s="19"/>
      <c r="AZ16" s="19"/>
      <c r="BA16" s="40"/>
      <c r="BB16" s="19"/>
      <c r="BC16" s="39"/>
      <c r="BD16" s="19"/>
      <c r="BE16" s="19"/>
      <c r="BF16" s="19"/>
      <c r="BG16" s="19"/>
      <c r="BH16" s="19"/>
      <c r="BI16" s="19"/>
      <c r="BJ16" s="40"/>
      <c r="BK16" s="19"/>
      <c r="BL16" s="39"/>
      <c r="BM16" s="19"/>
      <c r="BN16" s="19"/>
      <c r="BO16" s="19"/>
      <c r="BP16" s="19"/>
      <c r="BQ16" s="19"/>
      <c r="BR16" s="19"/>
      <c r="BS16" s="40"/>
      <c r="BT16" s="19"/>
      <c r="BU16" s="39"/>
      <c r="BV16" s="19"/>
      <c r="BW16" s="19"/>
      <c r="BX16" s="19"/>
      <c r="BY16" s="19"/>
      <c r="BZ16" s="19"/>
      <c r="CA16" s="19"/>
      <c r="CB16" s="40"/>
      <c r="CC16" s="19"/>
      <c r="CD16" s="39"/>
      <c r="CE16" s="19"/>
      <c r="CF16" s="19"/>
      <c r="CG16" s="19"/>
      <c r="CH16" s="19"/>
      <c r="CI16" s="19"/>
      <c r="CJ16" s="19"/>
      <c r="CK16" s="40"/>
      <c r="CL16" s="19"/>
      <c r="CM16" s="39"/>
      <c r="CN16" s="19"/>
      <c r="CO16" s="19"/>
      <c r="CP16" s="19"/>
      <c r="CQ16" s="19"/>
      <c r="CR16" s="19"/>
      <c r="CS16" s="19"/>
      <c r="CT16" s="40"/>
      <c r="CU16" s="19"/>
      <c r="CV16" s="19"/>
      <c r="CW16" s="39"/>
      <c r="CX16" s="19"/>
      <c r="CY16" s="19"/>
      <c r="CZ16" s="19"/>
      <c r="DA16" s="19"/>
      <c r="DB16" s="42"/>
      <c r="DC16" s="19"/>
      <c r="DD16" s="40"/>
      <c r="DE16" s="19"/>
      <c r="DF16" s="39"/>
      <c r="DG16" s="19"/>
      <c r="DH16" s="19"/>
      <c r="DI16" s="19"/>
      <c r="DJ16" s="19"/>
      <c r="DK16" s="19"/>
      <c r="DL16" s="19"/>
      <c r="DM16" s="40"/>
      <c r="DN16" s="19"/>
      <c r="DO16" s="39"/>
      <c r="DP16" s="19"/>
      <c r="DQ16" s="19"/>
      <c r="DR16" s="19"/>
      <c r="DS16" s="19"/>
      <c r="DT16" s="19"/>
      <c r="DU16" s="19"/>
      <c r="DV16" s="40"/>
      <c r="DW16" s="43">
        <f ca="1" t="shared" si="19"/>
        <v>10.07</v>
      </c>
      <c r="DX16" s="44">
        <f t="shared" si="20"/>
        <v>0</v>
      </c>
      <c r="DY16" s="19">
        <f ca="1" t="shared" si="21"/>
        <v>10.07</v>
      </c>
      <c r="DZ16" s="19">
        <f t="shared" si="22"/>
        <v>0</v>
      </c>
      <c r="EA16" s="19">
        <f t="shared" si="23"/>
        <v>0</v>
      </c>
      <c r="EB16" s="45">
        <f t="shared" si="24"/>
        <v>0</v>
      </c>
      <c r="EC16" s="46">
        <f t="shared" si="25"/>
        <v>0</v>
      </c>
      <c r="ED16" s="19">
        <f t="shared" ref="ED16:EF16" si="31">P16+Y16+AK16+AT16+BC16+BL16+BU16+CD16+CM16+CW16+DF16+DO16</f>
        <v>2</v>
      </c>
      <c r="EE16" s="19">
        <f t="shared" si="31"/>
        <v>0</v>
      </c>
      <c r="EF16" s="19">
        <f t="shared" si="31"/>
        <v>0</v>
      </c>
      <c r="EG16" s="19">
        <f t="shared" si="27"/>
        <v>0</v>
      </c>
    </row>
    <row r="17" customFormat="1" customHeight="1" spans="1:137">
      <c r="A17" s="52">
        <v>45421</v>
      </c>
      <c r="B17" s="50" t="s">
        <v>1050</v>
      </c>
      <c r="C17" s="51" t="s">
        <v>286</v>
      </c>
      <c r="D17" s="33" t="s">
        <v>305</v>
      </c>
      <c r="E17" s="34" t="s">
        <v>768</v>
      </c>
      <c r="F17" s="33" t="s">
        <v>315</v>
      </c>
      <c r="G17" s="35">
        <v>45397</v>
      </c>
      <c r="H17" s="35">
        <v>45397</v>
      </c>
      <c r="I17" s="36">
        <v>45292</v>
      </c>
      <c r="J17" s="19"/>
      <c r="K17" s="19"/>
      <c r="L17" s="19"/>
      <c r="M17" s="37"/>
      <c r="N17" s="19"/>
      <c r="O17" s="38"/>
      <c r="P17" s="39"/>
      <c r="Q17" s="19"/>
      <c r="R17" s="19"/>
      <c r="S17" s="19"/>
      <c r="T17" s="19"/>
      <c r="U17" s="19"/>
      <c r="V17" s="19"/>
      <c r="W17" s="40"/>
      <c r="X17" s="19"/>
      <c r="Y17" s="39"/>
      <c r="Z17" s="19"/>
      <c r="AA17" s="19"/>
      <c r="AB17" s="19"/>
      <c r="AC17" s="19"/>
      <c r="AD17" s="19"/>
      <c r="AE17" s="19"/>
      <c r="AF17" s="40"/>
      <c r="AG17" s="41"/>
      <c r="AH17" s="41"/>
      <c r="AI17" s="41"/>
      <c r="AJ17" s="19"/>
      <c r="AK17" s="39"/>
      <c r="AL17" s="19"/>
      <c r="AM17" s="19"/>
      <c r="AN17" s="19"/>
      <c r="AO17" s="49"/>
      <c r="AP17" s="19"/>
      <c r="AQ17" s="19"/>
      <c r="AR17" s="40"/>
      <c r="AS17" s="19"/>
      <c r="AT17" s="39"/>
      <c r="AU17" s="19"/>
      <c r="AV17" s="19"/>
      <c r="AW17" s="19"/>
      <c r="AX17" s="19"/>
      <c r="AY17" s="19"/>
      <c r="AZ17" s="19"/>
      <c r="BA17" s="40"/>
      <c r="BB17" s="19"/>
      <c r="BC17" s="39"/>
      <c r="BD17" s="19"/>
      <c r="BE17" s="19"/>
      <c r="BF17" s="19"/>
      <c r="BG17" s="19"/>
      <c r="BH17" s="19"/>
      <c r="BI17" s="19"/>
      <c r="BJ17" s="40"/>
      <c r="BK17" s="19"/>
      <c r="BL17" s="39"/>
      <c r="BM17" s="19"/>
      <c r="BN17" s="19"/>
      <c r="BO17" s="19"/>
      <c r="BP17" s="19"/>
      <c r="BQ17" s="19"/>
      <c r="BR17" s="19"/>
      <c r="BS17" s="40"/>
      <c r="BT17" s="19"/>
      <c r="BU17" s="39"/>
      <c r="BV17" s="19"/>
      <c r="BW17" s="19"/>
      <c r="BX17" s="19"/>
      <c r="BY17" s="19"/>
      <c r="BZ17" s="19"/>
      <c r="CA17" s="19"/>
      <c r="CB17" s="40"/>
      <c r="CC17" s="19"/>
      <c r="CD17" s="39"/>
      <c r="CE17" s="19"/>
      <c r="CF17" s="19"/>
      <c r="CG17" s="19"/>
      <c r="CH17" s="19"/>
      <c r="CI17" s="19"/>
      <c r="CJ17" s="19"/>
      <c r="CK17" s="40"/>
      <c r="CL17" s="19"/>
      <c r="CM17" s="39"/>
      <c r="CN17" s="19"/>
      <c r="CO17" s="19"/>
      <c r="CP17" s="19"/>
      <c r="CQ17" s="19"/>
      <c r="CR17" s="19"/>
      <c r="CS17" s="19"/>
      <c r="CT17" s="40"/>
      <c r="CU17" s="19"/>
      <c r="CV17" s="19"/>
      <c r="CW17" s="39"/>
      <c r="CX17" s="19"/>
      <c r="CY17" s="19"/>
      <c r="CZ17" s="19"/>
      <c r="DA17" s="19"/>
      <c r="DB17" s="42"/>
      <c r="DC17" s="19"/>
      <c r="DD17" s="40"/>
      <c r="DE17" s="19"/>
      <c r="DF17" s="39"/>
      <c r="DG17" s="19"/>
      <c r="DH17" s="19"/>
      <c r="DI17" s="19"/>
      <c r="DJ17" s="19"/>
      <c r="DK17" s="19"/>
      <c r="DL17" s="19"/>
      <c r="DM17" s="40"/>
      <c r="DN17" s="19"/>
      <c r="DO17" s="39"/>
      <c r="DP17" s="19"/>
      <c r="DQ17" s="19"/>
      <c r="DR17" s="19"/>
      <c r="DS17" s="19"/>
      <c r="DT17" s="19"/>
      <c r="DU17" s="19"/>
      <c r="DV17" s="40"/>
      <c r="DW17" s="43">
        <f ca="1" t="shared" si="19"/>
        <v>10.07</v>
      </c>
      <c r="DX17" s="44">
        <f t="shared" si="20"/>
        <v>0</v>
      </c>
      <c r="DY17" s="19">
        <f ca="1" t="shared" si="21"/>
        <v>10.07</v>
      </c>
      <c r="DZ17" s="19">
        <f t="shared" si="22"/>
        <v>0</v>
      </c>
      <c r="EA17" s="19">
        <f t="shared" si="23"/>
        <v>0</v>
      </c>
      <c r="EB17" s="45">
        <f t="shared" si="24"/>
        <v>0</v>
      </c>
      <c r="EC17" s="46">
        <f t="shared" si="25"/>
        <v>0</v>
      </c>
      <c r="ED17" s="19">
        <f t="shared" ref="ED17:EF17" si="32">P17+Y17+AK17+AT17+BC17+BL17+BU17+CD17+CM17+CW17+DF17+DO17</f>
        <v>0</v>
      </c>
      <c r="EE17" s="19">
        <f t="shared" si="32"/>
        <v>0</v>
      </c>
      <c r="EF17" s="19">
        <f t="shared" si="32"/>
        <v>0</v>
      </c>
      <c r="EG17" s="19">
        <f t="shared" si="27"/>
        <v>0</v>
      </c>
    </row>
    <row r="18" customFormat="1" customHeight="1" spans="1:137">
      <c r="A18" s="52">
        <v>45421</v>
      </c>
      <c r="B18" s="50" t="s">
        <v>1051</v>
      </c>
      <c r="C18" s="51" t="s">
        <v>286</v>
      </c>
      <c r="D18" s="33" t="s">
        <v>305</v>
      </c>
      <c r="E18" s="34" t="s">
        <v>768</v>
      </c>
      <c r="F18" s="33" t="s">
        <v>315</v>
      </c>
      <c r="G18" s="35">
        <v>45369</v>
      </c>
      <c r="H18" s="35">
        <v>45369</v>
      </c>
      <c r="I18" s="36">
        <v>45292</v>
      </c>
      <c r="J18" s="19"/>
      <c r="K18" s="19"/>
      <c r="L18" s="19"/>
      <c r="M18" s="37"/>
      <c r="N18" s="19"/>
      <c r="O18" s="38"/>
      <c r="P18" s="39"/>
      <c r="Q18" s="19"/>
      <c r="R18" s="19"/>
      <c r="S18" s="19"/>
      <c r="T18" s="19"/>
      <c r="U18" s="19"/>
      <c r="V18" s="19"/>
      <c r="W18" s="40"/>
      <c r="X18" s="19"/>
      <c r="Y18" s="39"/>
      <c r="Z18" s="19"/>
      <c r="AA18" s="19"/>
      <c r="AB18" s="19"/>
      <c r="AC18" s="19"/>
      <c r="AD18" s="19"/>
      <c r="AE18" s="19"/>
      <c r="AF18" s="40"/>
      <c r="AG18" s="41"/>
      <c r="AH18" s="41"/>
      <c r="AI18" s="41"/>
      <c r="AJ18" s="19"/>
      <c r="AK18" s="39"/>
      <c r="AL18" s="19"/>
      <c r="AM18" s="19"/>
      <c r="AN18" s="19"/>
      <c r="AO18" s="19"/>
      <c r="AP18" s="19"/>
      <c r="AQ18" s="19"/>
      <c r="AR18" s="40"/>
      <c r="AS18" s="19"/>
      <c r="AT18" s="39"/>
      <c r="AU18" s="19"/>
      <c r="AV18" s="19"/>
      <c r="AW18" s="19"/>
      <c r="AX18" s="19"/>
      <c r="AY18" s="19"/>
      <c r="AZ18" s="19"/>
      <c r="BA18" s="40"/>
      <c r="BB18" s="19"/>
      <c r="BC18" s="39"/>
      <c r="BD18" s="19"/>
      <c r="BE18" s="19"/>
      <c r="BF18" s="19"/>
      <c r="BG18" s="19"/>
      <c r="BH18" s="19"/>
      <c r="BI18" s="19"/>
      <c r="BJ18" s="40"/>
      <c r="BK18" s="19"/>
      <c r="BL18" s="39"/>
      <c r="BM18" s="19"/>
      <c r="BN18" s="19"/>
      <c r="BO18" s="19"/>
      <c r="BP18" s="19"/>
      <c r="BQ18" s="19"/>
      <c r="BR18" s="19"/>
      <c r="BS18" s="40"/>
      <c r="BT18" s="19"/>
      <c r="BU18" s="39"/>
      <c r="BV18" s="19"/>
      <c r="BW18" s="19"/>
      <c r="BX18" s="19"/>
      <c r="BY18" s="19"/>
      <c r="BZ18" s="19"/>
      <c r="CA18" s="19"/>
      <c r="CB18" s="40"/>
      <c r="CC18" s="19"/>
      <c r="CD18" s="39"/>
      <c r="CE18" s="19"/>
      <c r="CF18" s="19"/>
      <c r="CG18" s="19"/>
      <c r="CH18" s="19"/>
      <c r="CI18" s="19"/>
      <c r="CJ18" s="19"/>
      <c r="CK18" s="40"/>
      <c r="CL18" s="19"/>
      <c r="CM18" s="39"/>
      <c r="CN18" s="19"/>
      <c r="CO18" s="19"/>
      <c r="CP18" s="19"/>
      <c r="CQ18" s="19"/>
      <c r="CR18" s="19"/>
      <c r="CS18" s="19"/>
      <c r="CT18" s="40"/>
      <c r="CU18" s="19"/>
      <c r="CV18" s="19"/>
      <c r="CW18" s="39"/>
      <c r="CX18" s="19"/>
      <c r="CY18" s="19"/>
      <c r="CZ18" s="19"/>
      <c r="DA18" s="19"/>
      <c r="DB18" s="42"/>
      <c r="DC18" s="19"/>
      <c r="DD18" s="40"/>
      <c r="DE18" s="19"/>
      <c r="DF18" s="39"/>
      <c r="DG18" s="19"/>
      <c r="DH18" s="19"/>
      <c r="DI18" s="19"/>
      <c r="DJ18" s="19"/>
      <c r="DK18" s="19"/>
      <c r="DL18" s="19"/>
      <c r="DM18" s="40"/>
      <c r="DN18" s="19"/>
      <c r="DO18" s="39"/>
      <c r="DP18" s="19"/>
      <c r="DQ18" s="19"/>
      <c r="DR18" s="19"/>
      <c r="DS18" s="19"/>
      <c r="DT18" s="19"/>
      <c r="DU18" s="19"/>
      <c r="DV18" s="40"/>
      <c r="DW18" s="43">
        <f ca="1" t="shared" si="19"/>
        <v>10.07</v>
      </c>
      <c r="DX18" s="44">
        <f t="shared" si="20"/>
        <v>0</v>
      </c>
      <c r="DY18" s="19">
        <f ca="1" t="shared" si="21"/>
        <v>10.07</v>
      </c>
      <c r="DZ18" s="19">
        <f t="shared" si="22"/>
        <v>0</v>
      </c>
      <c r="EA18" s="19">
        <f t="shared" si="23"/>
        <v>0</v>
      </c>
      <c r="EB18" s="45">
        <f t="shared" si="24"/>
        <v>0</v>
      </c>
      <c r="EC18" s="46">
        <f t="shared" si="25"/>
        <v>0</v>
      </c>
      <c r="ED18" s="19">
        <f t="shared" ref="ED18:EF18" si="33">P18+Y18+AK18+AT18+BC18+BL18+BU18+CD18+CM18+CW18+DF18+DO18</f>
        <v>0</v>
      </c>
      <c r="EE18" s="19">
        <f t="shared" si="33"/>
        <v>0</v>
      </c>
      <c r="EF18" s="19">
        <f t="shared" si="33"/>
        <v>0</v>
      </c>
      <c r="EG18" s="19">
        <f t="shared" si="27"/>
        <v>0</v>
      </c>
    </row>
    <row r="19" customFormat="1" customHeight="1" spans="1:137">
      <c r="A19" s="52">
        <v>45442</v>
      </c>
      <c r="B19" s="53" t="s">
        <v>1052</v>
      </c>
      <c r="C19" s="32" t="s">
        <v>391</v>
      </c>
      <c r="D19" s="33" t="s">
        <v>392</v>
      </c>
      <c r="E19" s="34" t="s">
        <v>393</v>
      </c>
      <c r="F19" s="33" t="s">
        <v>315</v>
      </c>
      <c r="G19" s="35">
        <v>45102</v>
      </c>
      <c r="H19" s="36">
        <v>45102</v>
      </c>
      <c r="I19" s="36">
        <v>45292</v>
      </c>
      <c r="J19" s="19">
        <v>0</v>
      </c>
      <c r="K19" s="19">
        <f>ROUND((I19-H19)/365*5,2)</f>
        <v>2.6</v>
      </c>
      <c r="L19" s="19">
        <v>0</v>
      </c>
      <c r="M19" s="37">
        <f>K19-L19</f>
        <v>2.6</v>
      </c>
      <c r="N19" s="19">
        <v>0</v>
      </c>
      <c r="O19" s="38"/>
      <c r="P19" s="39"/>
      <c r="Q19" s="19"/>
      <c r="R19" s="19"/>
      <c r="S19" s="19"/>
      <c r="T19" s="19"/>
      <c r="U19" s="19"/>
      <c r="V19" s="19"/>
      <c r="W19" s="40"/>
      <c r="X19" s="19"/>
      <c r="Y19" s="39"/>
      <c r="Z19" s="19"/>
      <c r="AA19" s="19"/>
      <c r="AB19" s="19"/>
      <c r="AC19" s="19"/>
      <c r="AD19" s="19"/>
      <c r="AE19" s="19"/>
      <c r="AF19" s="40"/>
      <c r="AG19" s="41">
        <f>O19+X19</f>
        <v>0</v>
      </c>
      <c r="AH19" s="41">
        <f>M19-AG19</f>
        <v>2.6</v>
      </c>
      <c r="AI19" s="41">
        <f>IF(AH19&lt;0,AH19,0)</f>
        <v>0</v>
      </c>
      <c r="AJ19" s="19"/>
      <c r="AK19" s="39"/>
      <c r="AL19" s="19"/>
      <c r="AM19" s="19"/>
      <c r="AN19" s="19"/>
      <c r="AO19" s="49"/>
      <c r="AP19" s="19"/>
      <c r="AQ19" s="19"/>
      <c r="AR19" s="40"/>
      <c r="AS19" s="19"/>
      <c r="AT19" s="39"/>
      <c r="AU19" s="19"/>
      <c r="AV19" s="19"/>
      <c r="AW19" s="19"/>
      <c r="AX19" s="19"/>
      <c r="AY19" s="19"/>
      <c r="AZ19" s="19"/>
      <c r="BA19" s="40"/>
      <c r="BB19" s="19"/>
      <c r="BC19" s="39"/>
      <c r="BD19" s="19"/>
      <c r="BE19" s="19"/>
      <c r="BF19" s="19"/>
      <c r="BG19" s="19"/>
      <c r="BH19" s="19"/>
      <c r="BI19" s="19"/>
      <c r="BJ19" s="40"/>
      <c r="BK19" s="19"/>
      <c r="BL19" s="39"/>
      <c r="BM19" s="19"/>
      <c r="BN19" s="19"/>
      <c r="BO19" s="19"/>
      <c r="BP19" s="19"/>
      <c r="BQ19" s="19"/>
      <c r="BR19" s="19"/>
      <c r="BS19" s="40"/>
      <c r="BT19" s="19"/>
      <c r="BU19" s="39"/>
      <c r="BV19" s="19"/>
      <c r="BW19" s="19"/>
      <c r="BX19" s="19"/>
      <c r="BY19" s="19"/>
      <c r="BZ19" s="19"/>
      <c r="CA19" s="19"/>
      <c r="CB19" s="40"/>
      <c r="CC19" s="19"/>
      <c r="CD19" s="39"/>
      <c r="CE19" s="19"/>
      <c r="CF19" s="19"/>
      <c r="CG19" s="19"/>
      <c r="CH19" s="19"/>
      <c r="CI19" s="19"/>
      <c r="CJ19" s="19"/>
      <c r="CK19" s="40"/>
      <c r="CL19" s="19"/>
      <c r="CM19" s="39"/>
      <c r="CN19" s="19"/>
      <c r="CO19" s="19"/>
      <c r="CP19" s="19"/>
      <c r="CQ19" s="19"/>
      <c r="CR19" s="19"/>
      <c r="CS19" s="19"/>
      <c r="CT19" s="40"/>
      <c r="CU19" s="19"/>
      <c r="CV19" s="19"/>
      <c r="CW19" s="39"/>
      <c r="CX19" s="19"/>
      <c r="CY19" s="19"/>
      <c r="CZ19" s="19"/>
      <c r="DA19" s="19"/>
      <c r="DB19" s="42"/>
      <c r="DC19" s="19"/>
      <c r="DD19" s="40"/>
      <c r="DE19" s="19"/>
      <c r="DF19" s="39"/>
      <c r="DG19" s="19"/>
      <c r="DH19" s="19"/>
      <c r="DI19" s="19"/>
      <c r="DJ19" s="19"/>
      <c r="DK19" s="19"/>
      <c r="DL19" s="19"/>
      <c r="DM19" s="40"/>
      <c r="DN19" s="19"/>
      <c r="DO19" s="39"/>
      <c r="DP19" s="19"/>
      <c r="DQ19" s="19"/>
      <c r="DR19" s="19"/>
      <c r="DS19" s="19"/>
      <c r="DT19" s="19"/>
      <c r="DU19" s="19"/>
      <c r="DV19" s="40"/>
      <c r="DW19" s="43">
        <f ca="1" t="shared" si="19"/>
        <v>10.07</v>
      </c>
      <c r="DX19" s="44">
        <f t="shared" si="20"/>
        <v>0</v>
      </c>
      <c r="DY19" s="19">
        <f ca="1" t="shared" si="21"/>
        <v>10.07</v>
      </c>
      <c r="DZ19" s="19">
        <f t="shared" si="22"/>
        <v>0</v>
      </c>
      <c r="EA19" s="19">
        <f t="shared" si="23"/>
        <v>0</v>
      </c>
      <c r="EB19" s="45">
        <f t="shared" si="24"/>
        <v>0</v>
      </c>
      <c r="EC19" s="46">
        <f t="shared" si="25"/>
        <v>0</v>
      </c>
      <c r="ED19" s="19">
        <f t="shared" ref="ED19:EF19" si="34">P19+Y19+AK19+AT19+BC19+BL19+BU19+CD19+CM19+CW19+DF19+DO19</f>
        <v>0</v>
      </c>
      <c r="EE19" s="19">
        <f t="shared" si="34"/>
        <v>0</v>
      </c>
      <c r="EF19" s="19">
        <f t="shared" si="34"/>
        <v>0</v>
      </c>
      <c r="EG19" s="19">
        <f t="shared" si="27"/>
        <v>0</v>
      </c>
    </row>
    <row r="20" customFormat="1" customHeight="1" spans="1:137">
      <c r="A20" s="54">
        <v>45433</v>
      </c>
      <c r="B20" s="50" t="s">
        <v>1053</v>
      </c>
      <c r="C20" s="51" t="s">
        <v>52</v>
      </c>
      <c r="D20" s="33" t="s">
        <v>233</v>
      </c>
      <c r="E20" s="34" t="s">
        <v>262</v>
      </c>
      <c r="F20" s="33" t="s">
        <v>315</v>
      </c>
      <c r="G20" s="35">
        <v>45383</v>
      </c>
      <c r="H20" s="35">
        <v>45383</v>
      </c>
      <c r="I20" s="35">
        <v>45383</v>
      </c>
      <c r="J20" s="19"/>
      <c r="K20" s="19"/>
      <c r="L20" s="19"/>
      <c r="M20" s="37"/>
      <c r="N20" s="19"/>
      <c r="O20" s="38"/>
      <c r="P20" s="39"/>
      <c r="Q20" s="19"/>
      <c r="R20" s="19"/>
      <c r="S20" s="19"/>
      <c r="T20" s="19"/>
      <c r="U20" s="19"/>
      <c r="V20" s="19"/>
      <c r="W20" s="40"/>
      <c r="X20" s="19"/>
      <c r="Y20" s="39"/>
      <c r="Z20" s="19"/>
      <c r="AA20" s="19"/>
      <c r="AB20" s="19"/>
      <c r="AC20" s="19"/>
      <c r="AD20" s="19"/>
      <c r="AE20" s="19"/>
      <c r="AF20" s="40"/>
      <c r="AG20" s="41"/>
      <c r="AH20" s="41"/>
      <c r="AI20" s="41"/>
      <c r="AJ20" s="19"/>
      <c r="AK20" s="39"/>
      <c r="AL20" s="19"/>
      <c r="AM20" s="19"/>
      <c r="AN20" s="19"/>
      <c r="AO20" s="49"/>
      <c r="AP20" s="19"/>
      <c r="AQ20" s="19"/>
      <c r="AR20" s="40"/>
      <c r="AS20" s="19"/>
      <c r="AT20" s="39"/>
      <c r="AU20" s="19">
        <v>1</v>
      </c>
      <c r="AV20" s="19"/>
      <c r="AW20" s="19"/>
      <c r="AX20" s="19"/>
      <c r="AY20" s="19"/>
      <c r="AZ20" s="19"/>
      <c r="BA20" s="40"/>
      <c r="BB20" s="19"/>
      <c r="BC20" s="39"/>
      <c r="BD20" s="19"/>
      <c r="BE20" s="19"/>
      <c r="BF20" s="19"/>
      <c r="BG20" s="19"/>
      <c r="BH20" s="19"/>
      <c r="BI20" s="19"/>
      <c r="BJ20" s="40"/>
      <c r="BK20" s="19"/>
      <c r="BL20" s="39"/>
      <c r="BM20" s="19"/>
      <c r="BN20" s="19"/>
      <c r="BO20" s="19"/>
      <c r="BP20" s="19"/>
      <c r="BQ20" s="19"/>
      <c r="BR20" s="19"/>
      <c r="BS20" s="40"/>
      <c r="BT20" s="19"/>
      <c r="BU20" s="39"/>
      <c r="BV20" s="19"/>
      <c r="BW20" s="19"/>
      <c r="BX20" s="19"/>
      <c r="BY20" s="19"/>
      <c r="BZ20" s="19"/>
      <c r="CA20" s="19"/>
      <c r="CB20" s="40"/>
      <c r="CC20" s="19"/>
      <c r="CD20" s="39"/>
      <c r="CE20" s="19"/>
      <c r="CF20" s="19"/>
      <c r="CG20" s="19"/>
      <c r="CH20" s="19"/>
      <c r="CI20" s="19"/>
      <c r="CJ20" s="19"/>
      <c r="CK20" s="40"/>
      <c r="CL20" s="19"/>
      <c r="CM20" s="39"/>
      <c r="CN20" s="19"/>
      <c r="CO20" s="19"/>
      <c r="CP20" s="19"/>
      <c r="CQ20" s="19"/>
      <c r="CR20" s="19"/>
      <c r="CS20" s="19"/>
      <c r="CT20" s="40"/>
      <c r="CU20" s="19"/>
      <c r="CV20" s="19"/>
      <c r="CW20" s="39"/>
      <c r="CX20" s="19"/>
      <c r="CY20" s="19"/>
      <c r="CZ20" s="19"/>
      <c r="DA20" s="19"/>
      <c r="DB20" s="42"/>
      <c r="DC20" s="19"/>
      <c r="DD20" s="40"/>
      <c r="DE20" s="19"/>
      <c r="DF20" s="39"/>
      <c r="DG20" s="19"/>
      <c r="DH20" s="19"/>
      <c r="DI20" s="19"/>
      <c r="DJ20" s="19"/>
      <c r="DK20" s="19"/>
      <c r="DL20" s="19"/>
      <c r="DM20" s="40"/>
      <c r="DN20" s="19"/>
      <c r="DO20" s="39"/>
      <c r="DP20" s="19"/>
      <c r="DQ20" s="19"/>
      <c r="DR20" s="19"/>
      <c r="DS20" s="19"/>
      <c r="DT20" s="19"/>
      <c r="DU20" s="19"/>
      <c r="DV20" s="40"/>
      <c r="DW20" s="43">
        <f ca="1" t="shared" si="19"/>
        <v>8.82</v>
      </c>
      <c r="DX20" s="44">
        <f t="shared" si="20"/>
        <v>0</v>
      </c>
      <c r="DY20" s="19">
        <f ca="1" t="shared" si="21"/>
        <v>8.82</v>
      </c>
      <c r="DZ20" s="19">
        <f t="shared" si="22"/>
        <v>0</v>
      </c>
      <c r="EA20" s="19">
        <f t="shared" si="23"/>
        <v>0</v>
      </c>
      <c r="EB20" s="45">
        <f t="shared" si="24"/>
        <v>0</v>
      </c>
      <c r="EC20" s="46">
        <f t="shared" si="25"/>
        <v>0</v>
      </c>
      <c r="ED20" s="19">
        <f t="shared" ref="ED20:EF20" si="35">P20+Y20+AK20+AT20+BC20+BL20+BU20+CD20+CM20+CW20+DF20+DO20</f>
        <v>0</v>
      </c>
      <c r="EE20" s="19">
        <f t="shared" si="35"/>
        <v>1</v>
      </c>
      <c r="EF20" s="19">
        <f t="shared" si="35"/>
        <v>0</v>
      </c>
      <c r="EG20" s="19">
        <f t="shared" si="27"/>
        <v>0</v>
      </c>
    </row>
    <row r="21" customFormat="1" customHeight="1" spans="1:137">
      <c r="A21" s="54">
        <v>45429</v>
      </c>
      <c r="B21" s="50" t="s">
        <v>1054</v>
      </c>
      <c r="C21" s="51" t="s">
        <v>52</v>
      </c>
      <c r="D21" s="33" t="s">
        <v>250</v>
      </c>
      <c r="E21" s="34" t="s">
        <v>269</v>
      </c>
      <c r="F21" s="33" t="s">
        <v>315</v>
      </c>
      <c r="G21" s="35">
        <v>45369</v>
      </c>
      <c r="H21" s="35">
        <v>45369</v>
      </c>
      <c r="I21" s="35">
        <v>45369</v>
      </c>
      <c r="J21" s="19"/>
      <c r="K21" s="19"/>
      <c r="L21" s="19"/>
      <c r="M21" s="37"/>
      <c r="N21" s="19"/>
      <c r="O21" s="38"/>
      <c r="P21" s="39"/>
      <c r="Q21" s="19"/>
      <c r="R21" s="19"/>
      <c r="S21" s="19"/>
      <c r="T21" s="19"/>
      <c r="U21" s="19"/>
      <c r="V21" s="19"/>
      <c r="W21" s="40"/>
      <c r="X21" s="19"/>
      <c r="Y21" s="39"/>
      <c r="Z21" s="19"/>
      <c r="AA21" s="19"/>
      <c r="AB21" s="19"/>
      <c r="AC21" s="19"/>
      <c r="AD21" s="19"/>
      <c r="AE21" s="19"/>
      <c r="AF21" s="40"/>
      <c r="AG21" s="41"/>
      <c r="AH21" s="41"/>
      <c r="AI21" s="41"/>
      <c r="AJ21" s="19"/>
      <c r="AK21" s="39"/>
      <c r="AL21" s="19"/>
      <c r="AM21" s="19"/>
      <c r="AN21" s="19"/>
      <c r="AO21" s="49"/>
      <c r="AP21" s="19"/>
      <c r="AQ21" s="19"/>
      <c r="AR21" s="40"/>
      <c r="AS21" s="19"/>
      <c r="AT21" s="39"/>
      <c r="AU21" s="19"/>
      <c r="AV21" s="19"/>
      <c r="AW21" s="19"/>
      <c r="AX21" s="19"/>
      <c r="AY21" s="19"/>
      <c r="AZ21" s="19"/>
      <c r="BA21" s="40"/>
      <c r="BB21" s="19"/>
      <c r="BC21" s="39"/>
      <c r="BD21" s="19"/>
      <c r="BE21" s="19"/>
      <c r="BF21" s="19"/>
      <c r="BG21" s="19"/>
      <c r="BH21" s="19"/>
      <c r="BI21" s="19"/>
      <c r="BJ21" s="40"/>
      <c r="BK21" s="19"/>
      <c r="BL21" s="39"/>
      <c r="BM21" s="19"/>
      <c r="BN21" s="19"/>
      <c r="BO21" s="19"/>
      <c r="BP21" s="19"/>
      <c r="BQ21" s="19"/>
      <c r="BR21" s="19"/>
      <c r="BS21" s="40"/>
      <c r="BT21" s="19"/>
      <c r="BU21" s="39"/>
      <c r="BV21" s="19"/>
      <c r="BW21" s="19"/>
      <c r="BX21" s="19"/>
      <c r="BY21" s="19"/>
      <c r="BZ21" s="19"/>
      <c r="CA21" s="19"/>
      <c r="CB21" s="40"/>
      <c r="CC21" s="19"/>
      <c r="CD21" s="39"/>
      <c r="CE21" s="19"/>
      <c r="CF21" s="19"/>
      <c r="CG21" s="19"/>
      <c r="CH21" s="19"/>
      <c r="CI21" s="19"/>
      <c r="CJ21" s="19"/>
      <c r="CK21" s="40"/>
      <c r="CL21" s="19"/>
      <c r="CM21" s="39"/>
      <c r="CN21" s="19"/>
      <c r="CO21" s="19"/>
      <c r="CP21" s="19"/>
      <c r="CQ21" s="19"/>
      <c r="CR21" s="19"/>
      <c r="CS21" s="19"/>
      <c r="CT21" s="40"/>
      <c r="CU21" s="19"/>
      <c r="CV21" s="19"/>
      <c r="CW21" s="39"/>
      <c r="CX21" s="19"/>
      <c r="CY21" s="19"/>
      <c r="CZ21" s="19"/>
      <c r="DA21" s="19"/>
      <c r="DB21" s="42"/>
      <c r="DC21" s="19"/>
      <c r="DD21" s="40"/>
      <c r="DE21" s="19"/>
      <c r="DF21" s="39"/>
      <c r="DG21" s="19"/>
      <c r="DH21" s="19"/>
      <c r="DI21" s="19"/>
      <c r="DJ21" s="19"/>
      <c r="DK21" s="19"/>
      <c r="DL21" s="19"/>
      <c r="DM21" s="40"/>
      <c r="DN21" s="19"/>
      <c r="DO21" s="39"/>
      <c r="DP21" s="19"/>
      <c r="DQ21" s="19"/>
      <c r="DR21" s="19"/>
      <c r="DS21" s="19"/>
      <c r="DT21" s="19"/>
      <c r="DU21" s="19"/>
      <c r="DV21" s="40"/>
      <c r="DW21" s="43">
        <f ca="1" t="shared" si="19"/>
        <v>9.01</v>
      </c>
      <c r="DX21" s="44">
        <f t="shared" si="20"/>
        <v>0</v>
      </c>
      <c r="DY21" s="19">
        <f ca="1" t="shared" si="21"/>
        <v>9.01</v>
      </c>
      <c r="DZ21" s="19">
        <f t="shared" si="22"/>
        <v>0</v>
      </c>
      <c r="EA21" s="19">
        <f t="shared" si="23"/>
        <v>0</v>
      </c>
      <c r="EB21" s="45">
        <f t="shared" si="24"/>
        <v>0</v>
      </c>
      <c r="EC21" s="46">
        <f t="shared" si="25"/>
        <v>0</v>
      </c>
      <c r="ED21" s="19">
        <f t="shared" ref="ED21:EF21" si="36">P21+Y21+AK21+AT21+BC21+BL21+BU21+CD21+CM21+CW21+DF21+DO21</f>
        <v>0</v>
      </c>
      <c r="EE21" s="19">
        <f t="shared" si="36"/>
        <v>0</v>
      </c>
      <c r="EF21" s="19">
        <f t="shared" si="36"/>
        <v>0</v>
      </c>
      <c r="EG21" s="19">
        <f t="shared" si="27"/>
        <v>0</v>
      </c>
    </row>
    <row r="22" customFormat="1" customHeight="1" spans="1:137">
      <c r="A22" s="54">
        <v>45429</v>
      </c>
      <c r="B22" s="50" t="s">
        <v>1055</v>
      </c>
      <c r="C22" s="51" t="s">
        <v>286</v>
      </c>
      <c r="D22" s="33" t="s">
        <v>312</v>
      </c>
      <c r="E22" s="34" t="s">
        <v>720</v>
      </c>
      <c r="F22" s="33" t="s">
        <v>315</v>
      </c>
      <c r="G22" s="35">
        <v>45383</v>
      </c>
      <c r="H22" s="35">
        <v>45383</v>
      </c>
      <c r="I22" s="35">
        <v>45383</v>
      </c>
      <c r="J22" s="19"/>
      <c r="K22" s="19"/>
      <c r="L22" s="19"/>
      <c r="M22" s="37"/>
      <c r="N22" s="19"/>
      <c r="O22" s="38"/>
      <c r="P22" s="39"/>
      <c r="Q22" s="19"/>
      <c r="R22" s="19"/>
      <c r="S22" s="19"/>
      <c r="T22" s="19"/>
      <c r="U22" s="19"/>
      <c r="V22" s="19"/>
      <c r="W22" s="40"/>
      <c r="X22" s="19"/>
      <c r="Y22" s="39"/>
      <c r="Z22" s="19"/>
      <c r="AA22" s="19"/>
      <c r="AB22" s="19"/>
      <c r="AC22" s="19"/>
      <c r="AD22" s="19"/>
      <c r="AE22" s="19"/>
      <c r="AF22" s="40"/>
      <c r="AG22" s="41"/>
      <c r="AH22" s="41"/>
      <c r="AI22" s="41"/>
      <c r="AJ22" s="19"/>
      <c r="AK22" s="39"/>
      <c r="AL22" s="19"/>
      <c r="AM22" s="19"/>
      <c r="AN22" s="19"/>
      <c r="AO22" s="49"/>
      <c r="AP22" s="19"/>
      <c r="AQ22" s="19"/>
      <c r="AR22" s="40"/>
      <c r="AS22" s="19"/>
      <c r="AT22" s="39"/>
      <c r="AU22" s="19"/>
      <c r="AV22" s="19"/>
      <c r="AW22" s="19"/>
      <c r="AX22" s="19"/>
      <c r="AY22" s="19"/>
      <c r="AZ22" s="19"/>
      <c r="BA22" s="40"/>
      <c r="BB22" s="19"/>
      <c r="BC22" s="39"/>
      <c r="BD22" s="19"/>
      <c r="BE22" s="19"/>
      <c r="BF22" s="19"/>
      <c r="BG22" s="19"/>
      <c r="BH22" s="19"/>
      <c r="BI22" s="19"/>
      <c r="BJ22" s="40"/>
      <c r="BK22" s="19"/>
      <c r="BL22" s="39"/>
      <c r="BM22" s="19"/>
      <c r="BN22" s="19"/>
      <c r="BO22" s="19"/>
      <c r="BP22" s="19"/>
      <c r="BQ22" s="19"/>
      <c r="BR22" s="19"/>
      <c r="BS22" s="40"/>
      <c r="BT22" s="19"/>
      <c r="BU22" s="39"/>
      <c r="BV22" s="19"/>
      <c r="BW22" s="19"/>
      <c r="BX22" s="19"/>
      <c r="BY22" s="19"/>
      <c r="BZ22" s="19"/>
      <c r="CA22" s="19"/>
      <c r="CB22" s="40"/>
      <c r="CC22" s="19"/>
      <c r="CD22" s="39"/>
      <c r="CE22" s="19"/>
      <c r="CF22" s="19"/>
      <c r="CG22" s="19"/>
      <c r="CH22" s="19"/>
      <c r="CI22" s="19"/>
      <c r="CJ22" s="19"/>
      <c r="CK22" s="40"/>
      <c r="CL22" s="19"/>
      <c r="CM22" s="39"/>
      <c r="CN22" s="19"/>
      <c r="CO22" s="19"/>
      <c r="CP22" s="19"/>
      <c r="CQ22" s="19"/>
      <c r="CR22" s="19"/>
      <c r="CS22" s="19"/>
      <c r="CT22" s="40"/>
      <c r="CU22" s="19"/>
      <c r="CV22" s="19"/>
      <c r="CW22" s="39"/>
      <c r="CX22" s="19"/>
      <c r="CY22" s="19"/>
      <c r="CZ22" s="19"/>
      <c r="DA22" s="19"/>
      <c r="DB22" s="42"/>
      <c r="DC22" s="19"/>
      <c r="DD22" s="40"/>
      <c r="DE22" s="19"/>
      <c r="DF22" s="39"/>
      <c r="DG22" s="19"/>
      <c r="DH22" s="19"/>
      <c r="DI22" s="19"/>
      <c r="DJ22" s="19"/>
      <c r="DK22" s="19"/>
      <c r="DL22" s="19"/>
      <c r="DM22" s="40"/>
      <c r="DN22" s="19"/>
      <c r="DO22" s="39"/>
      <c r="DP22" s="19"/>
      <c r="DQ22" s="19"/>
      <c r="DR22" s="19"/>
      <c r="DS22" s="19"/>
      <c r="DT22" s="19"/>
      <c r="DU22" s="19"/>
      <c r="DV22" s="40"/>
      <c r="DW22" s="43">
        <f ca="1" t="shared" si="19"/>
        <v>8.82</v>
      </c>
      <c r="DX22" s="44">
        <f t="shared" si="20"/>
        <v>0</v>
      </c>
      <c r="DY22" s="19">
        <f ca="1" t="shared" si="21"/>
        <v>8.82</v>
      </c>
      <c r="DZ22" s="19">
        <f t="shared" si="22"/>
        <v>0</v>
      </c>
      <c r="EA22" s="19">
        <f t="shared" si="23"/>
        <v>0</v>
      </c>
      <c r="EB22" s="45">
        <f t="shared" si="24"/>
        <v>0</v>
      </c>
      <c r="EC22" s="46">
        <f t="shared" si="25"/>
        <v>0</v>
      </c>
      <c r="ED22" s="19">
        <f t="shared" ref="ED22:EF22" si="37">P22+Y22+AK22+AT22+BC22+BL22+BU22+CD22+CM22+CW22+DF22+DO22</f>
        <v>0</v>
      </c>
      <c r="EE22" s="19">
        <f t="shared" si="37"/>
        <v>0</v>
      </c>
      <c r="EF22" s="19">
        <f t="shared" si="37"/>
        <v>0</v>
      </c>
      <c r="EG22" s="19">
        <f t="shared" si="27"/>
        <v>0</v>
      </c>
    </row>
    <row r="23" customFormat="1" customHeight="1" spans="1:137">
      <c r="A23" s="55">
        <v>45426</v>
      </c>
      <c r="B23" s="50" t="s">
        <v>1056</v>
      </c>
      <c r="C23" s="51" t="s">
        <v>52</v>
      </c>
      <c r="D23" s="33" t="s">
        <v>233</v>
      </c>
      <c r="E23" s="34" t="s">
        <v>1038</v>
      </c>
      <c r="F23" s="33" t="s">
        <v>315</v>
      </c>
      <c r="G23" s="35">
        <v>45369</v>
      </c>
      <c r="H23" s="35">
        <v>45369</v>
      </c>
      <c r="I23" s="35">
        <v>45369</v>
      </c>
      <c r="J23" s="19"/>
      <c r="K23" s="19"/>
      <c r="L23" s="19"/>
      <c r="M23" s="37"/>
      <c r="N23" s="19"/>
      <c r="O23" s="38"/>
      <c r="P23" s="39"/>
      <c r="Q23" s="19"/>
      <c r="R23" s="19"/>
      <c r="S23" s="19"/>
      <c r="T23" s="19"/>
      <c r="U23" s="19"/>
      <c r="V23" s="19"/>
      <c r="W23" s="40"/>
      <c r="X23" s="19"/>
      <c r="Y23" s="39"/>
      <c r="Z23" s="19"/>
      <c r="AA23" s="19"/>
      <c r="AB23" s="19"/>
      <c r="AC23" s="19"/>
      <c r="AD23" s="19"/>
      <c r="AE23" s="19"/>
      <c r="AF23" s="40"/>
      <c r="AG23" s="41"/>
      <c r="AH23" s="41"/>
      <c r="AI23" s="41"/>
      <c r="AJ23" s="19"/>
      <c r="AK23" s="39"/>
      <c r="AL23" s="19"/>
      <c r="AM23" s="19"/>
      <c r="AN23" s="19"/>
      <c r="AO23" s="49"/>
      <c r="AP23" s="19"/>
      <c r="AQ23" s="19"/>
      <c r="AR23" s="40"/>
      <c r="AS23" s="19"/>
      <c r="AT23" s="39"/>
      <c r="AU23" s="19"/>
      <c r="AV23" s="19"/>
      <c r="AW23" s="19"/>
      <c r="AX23" s="19"/>
      <c r="AY23" s="19"/>
      <c r="AZ23" s="19"/>
      <c r="BA23" s="40"/>
      <c r="BB23" s="19"/>
      <c r="BC23" s="39"/>
      <c r="BD23" s="19"/>
      <c r="BE23" s="19"/>
      <c r="BF23" s="19"/>
      <c r="BG23" s="19"/>
      <c r="BH23" s="19"/>
      <c r="BI23" s="19"/>
      <c r="BJ23" s="40"/>
      <c r="BK23" s="19"/>
      <c r="BL23" s="39"/>
      <c r="BM23" s="19"/>
      <c r="BN23" s="19"/>
      <c r="BO23" s="19"/>
      <c r="BP23" s="19"/>
      <c r="BQ23" s="19"/>
      <c r="BR23" s="19"/>
      <c r="BS23" s="40"/>
      <c r="BT23" s="19"/>
      <c r="BU23" s="39"/>
      <c r="BV23" s="19"/>
      <c r="BW23" s="19"/>
      <c r="BX23" s="19"/>
      <c r="BY23" s="19"/>
      <c r="BZ23" s="19"/>
      <c r="CA23" s="19"/>
      <c r="CB23" s="40"/>
      <c r="CC23" s="19"/>
      <c r="CD23" s="39"/>
      <c r="CE23" s="19"/>
      <c r="CF23" s="19"/>
      <c r="CG23" s="19"/>
      <c r="CH23" s="19"/>
      <c r="CI23" s="19"/>
      <c r="CJ23" s="19"/>
      <c r="CK23" s="40"/>
      <c r="CL23" s="19"/>
      <c r="CM23" s="39"/>
      <c r="CN23" s="19"/>
      <c r="CO23" s="19"/>
      <c r="CP23" s="19"/>
      <c r="CQ23" s="19"/>
      <c r="CR23" s="19"/>
      <c r="CS23" s="19"/>
      <c r="CT23" s="40"/>
      <c r="CU23" s="19"/>
      <c r="CV23" s="19"/>
      <c r="CW23" s="39"/>
      <c r="CX23" s="19"/>
      <c r="CY23" s="19"/>
      <c r="CZ23" s="19"/>
      <c r="DA23" s="19"/>
      <c r="DB23" s="42"/>
      <c r="DC23" s="19"/>
      <c r="DD23" s="40"/>
      <c r="DE23" s="19"/>
      <c r="DF23" s="39"/>
      <c r="DG23" s="19"/>
      <c r="DH23" s="19"/>
      <c r="DI23" s="19"/>
      <c r="DJ23" s="19"/>
      <c r="DK23" s="19"/>
      <c r="DL23" s="19"/>
      <c r="DM23" s="40"/>
      <c r="DN23" s="19"/>
      <c r="DO23" s="39"/>
      <c r="DP23" s="19"/>
      <c r="DQ23" s="19"/>
      <c r="DR23" s="19"/>
      <c r="DS23" s="19"/>
      <c r="DT23" s="19"/>
      <c r="DU23" s="19"/>
      <c r="DV23" s="40"/>
      <c r="DW23" s="43">
        <f ca="1" t="shared" si="19"/>
        <v>9.01</v>
      </c>
      <c r="DX23" s="44">
        <f t="shared" si="20"/>
        <v>0</v>
      </c>
      <c r="DY23" s="19">
        <f ca="1" t="shared" si="21"/>
        <v>9.01</v>
      </c>
      <c r="DZ23" s="19">
        <f t="shared" si="22"/>
        <v>0</v>
      </c>
      <c r="EA23" s="19">
        <f t="shared" si="23"/>
        <v>0</v>
      </c>
      <c r="EB23" s="45">
        <f t="shared" si="24"/>
        <v>0</v>
      </c>
      <c r="EC23" s="46">
        <f t="shared" si="25"/>
        <v>0</v>
      </c>
      <c r="ED23" s="19">
        <f t="shared" ref="ED23:EF23" si="38">P23+Y23+AK23+AT23+BC23+BL23+BU23+CD23+CM23+CW23+DF23+DO23</f>
        <v>0</v>
      </c>
      <c r="EE23" s="19">
        <f t="shared" si="38"/>
        <v>0</v>
      </c>
      <c r="EF23" s="19">
        <f t="shared" si="38"/>
        <v>0</v>
      </c>
      <c r="EG23" s="19">
        <f t="shared" si="27"/>
        <v>0</v>
      </c>
    </row>
    <row r="24" customFormat="1" customHeight="1" spans="1:137">
      <c r="A24" s="55">
        <v>45426</v>
      </c>
      <c r="B24" s="50" t="s">
        <v>1057</v>
      </c>
      <c r="C24" s="51" t="s">
        <v>52</v>
      </c>
      <c r="D24" s="33" t="s">
        <v>233</v>
      </c>
      <c r="E24" s="34" t="s">
        <v>1038</v>
      </c>
      <c r="F24" s="33" t="s">
        <v>315</v>
      </c>
      <c r="G24" s="35">
        <v>45369</v>
      </c>
      <c r="H24" s="35">
        <v>45369</v>
      </c>
      <c r="I24" s="35">
        <v>45369</v>
      </c>
      <c r="J24" s="19"/>
      <c r="K24" s="19"/>
      <c r="L24" s="19"/>
      <c r="M24" s="37"/>
      <c r="N24" s="19"/>
      <c r="O24" s="38"/>
      <c r="P24" s="39"/>
      <c r="Q24" s="19"/>
      <c r="R24" s="19"/>
      <c r="S24" s="19"/>
      <c r="T24" s="19"/>
      <c r="U24" s="19"/>
      <c r="V24" s="19"/>
      <c r="W24" s="40"/>
      <c r="X24" s="19"/>
      <c r="Y24" s="39"/>
      <c r="Z24" s="19"/>
      <c r="AA24" s="19"/>
      <c r="AB24" s="19"/>
      <c r="AC24" s="19"/>
      <c r="AD24" s="19"/>
      <c r="AE24" s="19"/>
      <c r="AF24" s="40"/>
      <c r="AG24" s="41"/>
      <c r="AH24" s="41"/>
      <c r="AI24" s="41"/>
      <c r="AJ24" s="19"/>
      <c r="AK24" s="39"/>
      <c r="AL24" s="19"/>
      <c r="AM24" s="19"/>
      <c r="AN24" s="19"/>
      <c r="AO24" s="49"/>
      <c r="AP24" s="19"/>
      <c r="AQ24" s="19"/>
      <c r="AR24" s="40"/>
      <c r="AS24" s="19"/>
      <c r="AT24" s="39">
        <v>8</v>
      </c>
      <c r="AU24" s="19"/>
      <c r="AV24" s="19"/>
      <c r="AW24" s="19"/>
      <c r="AX24" s="19"/>
      <c r="AY24" s="19"/>
      <c r="AZ24" s="19"/>
      <c r="BA24" s="40"/>
      <c r="BB24" s="19"/>
      <c r="BC24" s="39"/>
      <c r="BD24" s="19"/>
      <c r="BE24" s="19"/>
      <c r="BF24" s="19"/>
      <c r="BG24" s="19"/>
      <c r="BH24" s="19"/>
      <c r="BI24" s="19"/>
      <c r="BJ24" s="40"/>
      <c r="BK24" s="19"/>
      <c r="BL24" s="39"/>
      <c r="BM24" s="19"/>
      <c r="BN24" s="19"/>
      <c r="BO24" s="19"/>
      <c r="BP24" s="19"/>
      <c r="BQ24" s="19"/>
      <c r="BR24" s="19"/>
      <c r="BS24" s="40"/>
      <c r="BT24" s="19"/>
      <c r="BU24" s="39"/>
      <c r="BV24" s="19"/>
      <c r="BW24" s="19"/>
      <c r="BX24" s="19"/>
      <c r="BY24" s="19"/>
      <c r="BZ24" s="19"/>
      <c r="CA24" s="19"/>
      <c r="CB24" s="40"/>
      <c r="CC24" s="19"/>
      <c r="CD24" s="39"/>
      <c r="CE24" s="19"/>
      <c r="CF24" s="19"/>
      <c r="CG24" s="19"/>
      <c r="CH24" s="19"/>
      <c r="CI24" s="19"/>
      <c r="CJ24" s="19"/>
      <c r="CK24" s="40"/>
      <c r="CL24" s="19"/>
      <c r="CM24" s="39"/>
      <c r="CN24" s="19"/>
      <c r="CO24" s="19"/>
      <c r="CP24" s="19"/>
      <c r="CQ24" s="19"/>
      <c r="CR24" s="19"/>
      <c r="CS24" s="19"/>
      <c r="CT24" s="40"/>
      <c r="CU24" s="19"/>
      <c r="CV24" s="19"/>
      <c r="CW24" s="39"/>
      <c r="CX24" s="19"/>
      <c r="CY24" s="19"/>
      <c r="CZ24" s="19"/>
      <c r="DA24" s="19"/>
      <c r="DB24" s="42"/>
      <c r="DC24" s="19"/>
      <c r="DD24" s="40"/>
      <c r="DE24" s="19"/>
      <c r="DF24" s="39"/>
      <c r="DG24" s="19"/>
      <c r="DH24" s="19"/>
      <c r="DI24" s="19"/>
      <c r="DJ24" s="19"/>
      <c r="DK24" s="19"/>
      <c r="DL24" s="19"/>
      <c r="DM24" s="40"/>
      <c r="DN24" s="19"/>
      <c r="DO24" s="39"/>
      <c r="DP24" s="19"/>
      <c r="DQ24" s="19"/>
      <c r="DR24" s="19"/>
      <c r="DS24" s="19"/>
      <c r="DT24" s="19"/>
      <c r="DU24" s="19"/>
      <c r="DV24" s="40"/>
      <c r="DW24" s="43">
        <f ca="1" t="shared" si="19"/>
        <v>9.01</v>
      </c>
      <c r="DX24" s="44">
        <f t="shared" si="20"/>
        <v>0</v>
      </c>
      <c r="DY24" s="19">
        <f ca="1" t="shared" si="21"/>
        <v>9.01</v>
      </c>
      <c r="DZ24" s="19">
        <f t="shared" si="22"/>
        <v>0</v>
      </c>
      <c r="EA24" s="19">
        <f t="shared" si="23"/>
        <v>0</v>
      </c>
      <c r="EB24" s="45">
        <f t="shared" si="24"/>
        <v>0</v>
      </c>
      <c r="EC24" s="46">
        <f t="shared" si="25"/>
        <v>0</v>
      </c>
      <c r="ED24" s="19">
        <f t="shared" ref="ED24:EF24" si="39">P24+Y24+AK24+AT24+BC24+BL24+BU24+CD24+CM24+CW24+DF24+DO24</f>
        <v>8</v>
      </c>
      <c r="EE24" s="19">
        <f t="shared" si="39"/>
        <v>0</v>
      </c>
      <c r="EF24" s="19">
        <f t="shared" si="39"/>
        <v>0</v>
      </c>
      <c r="EG24" s="19">
        <f t="shared" si="27"/>
        <v>0</v>
      </c>
    </row>
    <row r="25" customFormat="1" customHeight="1" spans="1:137">
      <c r="A25" s="55">
        <v>45425</v>
      </c>
      <c r="B25" s="50" t="s">
        <v>1058</v>
      </c>
      <c r="C25" s="51" t="s">
        <v>404</v>
      </c>
      <c r="D25" s="33" t="s">
        <v>1059</v>
      </c>
      <c r="E25" s="34"/>
      <c r="F25" s="33" t="s">
        <v>315</v>
      </c>
      <c r="G25" s="35">
        <v>45362</v>
      </c>
      <c r="H25" s="35">
        <v>45362</v>
      </c>
      <c r="I25" s="35">
        <v>45362</v>
      </c>
      <c r="J25" s="19"/>
      <c r="K25" s="19"/>
      <c r="L25" s="19"/>
      <c r="M25" s="37"/>
      <c r="N25" s="19"/>
      <c r="O25" s="38"/>
      <c r="P25" s="39"/>
      <c r="Q25" s="19"/>
      <c r="R25" s="19"/>
      <c r="S25" s="19"/>
      <c r="T25" s="19"/>
      <c r="U25" s="19"/>
      <c r="V25" s="19"/>
      <c r="W25" s="40"/>
      <c r="X25" s="19"/>
      <c r="Y25" s="39"/>
      <c r="Z25" s="19"/>
      <c r="AA25" s="19"/>
      <c r="AB25" s="19"/>
      <c r="AC25" s="19"/>
      <c r="AD25" s="19"/>
      <c r="AE25" s="19"/>
      <c r="AF25" s="40"/>
      <c r="AG25" s="41"/>
      <c r="AH25" s="41"/>
      <c r="AI25" s="41"/>
      <c r="AJ25" s="19"/>
      <c r="AK25" s="39"/>
      <c r="AL25" s="19"/>
      <c r="AM25" s="19"/>
      <c r="AN25" s="19"/>
      <c r="AO25" s="49"/>
      <c r="AP25" s="19"/>
      <c r="AQ25" s="19"/>
      <c r="AR25" s="40"/>
      <c r="AS25" s="19"/>
      <c r="AT25" s="39">
        <v>10.5</v>
      </c>
      <c r="AU25" s="19"/>
      <c r="AV25" s="19"/>
      <c r="AW25" s="19"/>
      <c r="AX25" s="19"/>
      <c r="AY25" s="19"/>
      <c r="AZ25" s="19"/>
      <c r="BA25" s="40"/>
      <c r="BB25" s="19"/>
      <c r="BC25" s="39"/>
      <c r="BD25" s="19"/>
      <c r="BE25" s="19"/>
      <c r="BF25" s="19"/>
      <c r="BG25" s="19"/>
      <c r="BH25" s="19"/>
      <c r="BI25" s="19"/>
      <c r="BJ25" s="40"/>
      <c r="BK25" s="19"/>
      <c r="BL25" s="39"/>
      <c r="BM25" s="19"/>
      <c r="BN25" s="19"/>
      <c r="BO25" s="19"/>
      <c r="BP25" s="19"/>
      <c r="BQ25" s="19"/>
      <c r="BR25" s="19"/>
      <c r="BS25" s="40"/>
      <c r="BT25" s="19"/>
      <c r="BU25" s="39"/>
      <c r="BV25" s="19"/>
      <c r="BW25" s="19"/>
      <c r="BX25" s="19"/>
      <c r="BY25" s="19"/>
      <c r="BZ25" s="19"/>
      <c r="CA25" s="19"/>
      <c r="CB25" s="40"/>
      <c r="CC25" s="19"/>
      <c r="CD25" s="39"/>
      <c r="CE25" s="19"/>
      <c r="CF25" s="19"/>
      <c r="CG25" s="19"/>
      <c r="CH25" s="19"/>
      <c r="CI25" s="19"/>
      <c r="CJ25" s="19"/>
      <c r="CK25" s="40"/>
      <c r="CL25" s="19"/>
      <c r="CM25" s="39"/>
      <c r="CN25" s="19"/>
      <c r="CO25" s="19"/>
      <c r="CP25" s="19"/>
      <c r="CQ25" s="19"/>
      <c r="CR25" s="19"/>
      <c r="CS25" s="19"/>
      <c r="CT25" s="40"/>
      <c r="CU25" s="19"/>
      <c r="CV25" s="19"/>
      <c r="CW25" s="39"/>
      <c r="CX25" s="19"/>
      <c r="CY25" s="19"/>
      <c r="CZ25" s="19"/>
      <c r="DA25" s="19"/>
      <c r="DB25" s="42"/>
      <c r="DC25" s="19"/>
      <c r="DD25" s="40"/>
      <c r="DE25" s="19"/>
      <c r="DF25" s="39"/>
      <c r="DG25" s="19"/>
      <c r="DH25" s="19"/>
      <c r="DI25" s="19"/>
      <c r="DJ25" s="19"/>
      <c r="DK25" s="19"/>
      <c r="DL25" s="19"/>
      <c r="DM25" s="40"/>
      <c r="DN25" s="19"/>
      <c r="DO25" s="39"/>
      <c r="DP25" s="19"/>
      <c r="DQ25" s="19"/>
      <c r="DR25" s="19"/>
      <c r="DS25" s="19"/>
      <c r="DT25" s="19"/>
      <c r="DU25" s="19"/>
      <c r="DV25" s="40"/>
      <c r="DW25" s="43">
        <f ca="1" t="shared" si="19"/>
        <v>9.11</v>
      </c>
      <c r="DX25" s="44">
        <f t="shared" si="20"/>
        <v>0</v>
      </c>
      <c r="DY25" s="19">
        <f ca="1" t="shared" si="21"/>
        <v>9.11</v>
      </c>
      <c r="DZ25" s="19">
        <f t="shared" si="22"/>
        <v>0</v>
      </c>
      <c r="EA25" s="19">
        <f t="shared" si="23"/>
        <v>0</v>
      </c>
      <c r="EB25" s="45">
        <f t="shared" si="24"/>
        <v>0</v>
      </c>
      <c r="EC25" s="46">
        <f t="shared" si="25"/>
        <v>0</v>
      </c>
      <c r="ED25" s="19">
        <f t="shared" ref="ED25:EF25" si="40">P25+Y25+AK25+AT25+BC25+BL25+BU25+CD25+CM25+CW25+DF25+DO25</f>
        <v>10.5</v>
      </c>
      <c r="EE25" s="19">
        <f t="shared" si="40"/>
        <v>0</v>
      </c>
      <c r="EF25" s="19">
        <f t="shared" si="40"/>
        <v>0</v>
      </c>
      <c r="EG25" s="19">
        <f t="shared" si="27"/>
        <v>0</v>
      </c>
    </row>
    <row r="26" customFormat="1" customHeight="1" spans="1:137">
      <c r="A26" s="55">
        <v>45423</v>
      </c>
      <c r="B26" s="50" t="s">
        <v>1060</v>
      </c>
      <c r="C26" s="51" t="s">
        <v>391</v>
      </c>
      <c r="D26" s="33" t="s">
        <v>392</v>
      </c>
      <c r="E26" s="34" t="s">
        <v>395</v>
      </c>
      <c r="F26" s="33" t="s">
        <v>315</v>
      </c>
      <c r="G26" s="35">
        <v>45369</v>
      </c>
      <c r="H26" s="35">
        <v>45369</v>
      </c>
      <c r="I26" s="35">
        <v>45369</v>
      </c>
      <c r="J26" s="19"/>
      <c r="K26" s="19"/>
      <c r="L26" s="19"/>
      <c r="M26" s="37"/>
      <c r="N26" s="19"/>
      <c r="O26" s="38"/>
      <c r="P26" s="39"/>
      <c r="Q26" s="19"/>
      <c r="R26" s="19"/>
      <c r="S26" s="19"/>
      <c r="T26" s="19"/>
      <c r="U26" s="19"/>
      <c r="V26" s="19"/>
      <c r="W26" s="40"/>
      <c r="X26" s="19"/>
      <c r="Y26" s="39"/>
      <c r="Z26" s="19"/>
      <c r="AA26" s="19"/>
      <c r="AB26" s="19"/>
      <c r="AC26" s="19"/>
      <c r="AD26" s="19"/>
      <c r="AE26" s="19"/>
      <c r="AF26" s="40"/>
      <c r="AG26" s="41"/>
      <c r="AH26" s="41"/>
      <c r="AI26" s="41"/>
      <c r="AJ26" s="19"/>
      <c r="AK26" s="39"/>
      <c r="AL26" s="19"/>
      <c r="AM26" s="19"/>
      <c r="AN26" s="19"/>
      <c r="AO26" s="49"/>
      <c r="AP26" s="19"/>
      <c r="AQ26" s="19"/>
      <c r="AR26" s="40"/>
      <c r="AS26" s="19"/>
      <c r="AT26" s="39"/>
      <c r="AU26" s="19"/>
      <c r="AV26" s="19"/>
      <c r="AW26" s="19"/>
      <c r="AX26" s="19"/>
      <c r="AY26" s="19"/>
      <c r="AZ26" s="19"/>
      <c r="BA26" s="40"/>
      <c r="BB26" s="19"/>
      <c r="BC26" s="39"/>
      <c r="BD26" s="19"/>
      <c r="BE26" s="19"/>
      <c r="BF26" s="19"/>
      <c r="BG26" s="19"/>
      <c r="BH26" s="19"/>
      <c r="BI26" s="19"/>
      <c r="BJ26" s="40"/>
      <c r="BK26" s="19"/>
      <c r="BL26" s="39"/>
      <c r="BM26" s="19"/>
      <c r="BN26" s="19"/>
      <c r="BO26" s="19"/>
      <c r="BP26" s="19"/>
      <c r="BQ26" s="19"/>
      <c r="BR26" s="19"/>
      <c r="BS26" s="40"/>
      <c r="BT26" s="19"/>
      <c r="BU26" s="39"/>
      <c r="BV26" s="19"/>
      <c r="BW26" s="19"/>
      <c r="BX26" s="19"/>
      <c r="BY26" s="19"/>
      <c r="BZ26" s="19"/>
      <c r="CA26" s="19"/>
      <c r="CB26" s="40"/>
      <c r="CC26" s="19"/>
      <c r="CD26" s="39"/>
      <c r="CE26" s="19"/>
      <c r="CF26" s="19"/>
      <c r="CG26" s="19"/>
      <c r="CH26" s="19"/>
      <c r="CI26" s="19"/>
      <c r="CJ26" s="19"/>
      <c r="CK26" s="40"/>
      <c r="CL26" s="19"/>
      <c r="CM26" s="39"/>
      <c r="CN26" s="19"/>
      <c r="CO26" s="19"/>
      <c r="CP26" s="19"/>
      <c r="CQ26" s="19"/>
      <c r="CR26" s="19"/>
      <c r="CS26" s="19"/>
      <c r="CT26" s="40"/>
      <c r="CU26" s="19"/>
      <c r="CV26" s="19"/>
      <c r="CW26" s="39"/>
      <c r="CX26" s="19"/>
      <c r="CY26" s="19"/>
      <c r="CZ26" s="19"/>
      <c r="DA26" s="19"/>
      <c r="DB26" s="42"/>
      <c r="DC26" s="19"/>
      <c r="DD26" s="40"/>
      <c r="DE26" s="19"/>
      <c r="DF26" s="39"/>
      <c r="DG26" s="19"/>
      <c r="DH26" s="19"/>
      <c r="DI26" s="19"/>
      <c r="DJ26" s="19"/>
      <c r="DK26" s="19"/>
      <c r="DL26" s="19"/>
      <c r="DM26" s="40"/>
      <c r="DN26" s="19"/>
      <c r="DO26" s="39"/>
      <c r="DP26" s="19"/>
      <c r="DQ26" s="19"/>
      <c r="DR26" s="19"/>
      <c r="DS26" s="19"/>
      <c r="DT26" s="19"/>
      <c r="DU26" s="19"/>
      <c r="DV26" s="40"/>
      <c r="DW26" s="43">
        <f ca="1" t="shared" si="19"/>
        <v>9.01</v>
      </c>
      <c r="DX26" s="44">
        <f t="shared" si="20"/>
        <v>0</v>
      </c>
      <c r="DY26" s="19">
        <f ca="1" t="shared" si="21"/>
        <v>9.01</v>
      </c>
      <c r="DZ26" s="19">
        <f t="shared" si="22"/>
        <v>0</v>
      </c>
      <c r="EA26" s="19">
        <f t="shared" si="23"/>
        <v>0</v>
      </c>
      <c r="EB26" s="45">
        <f t="shared" si="24"/>
        <v>0</v>
      </c>
      <c r="EC26" s="46">
        <f t="shared" si="25"/>
        <v>0</v>
      </c>
      <c r="ED26" s="19">
        <f t="shared" ref="ED26:EF26" si="41">P26+Y26+AK26+AT26+BC26+BL26+BU26+CD26+CM26+CW26+DF26+DO26</f>
        <v>0</v>
      </c>
      <c r="EE26" s="19">
        <f t="shared" si="41"/>
        <v>0</v>
      </c>
      <c r="EF26" s="19">
        <f t="shared" si="41"/>
        <v>0</v>
      </c>
      <c r="EG26" s="19">
        <f t="shared" si="27"/>
        <v>0</v>
      </c>
    </row>
    <row r="27" customFormat="1" customHeight="1" spans="1:137">
      <c r="A27" s="52">
        <v>45443</v>
      </c>
      <c r="B27" s="50" t="s">
        <v>1061</v>
      </c>
      <c r="C27" s="51" t="s">
        <v>404</v>
      </c>
      <c r="D27" s="33" t="s">
        <v>527</v>
      </c>
      <c r="E27" s="34"/>
      <c r="F27" s="33" t="s">
        <v>315</v>
      </c>
      <c r="G27" s="35">
        <v>45383</v>
      </c>
      <c r="H27" s="35">
        <v>45383</v>
      </c>
      <c r="I27" s="35">
        <v>45383</v>
      </c>
      <c r="J27" s="19"/>
      <c r="K27" s="19"/>
      <c r="L27" s="19"/>
      <c r="M27" s="37"/>
      <c r="N27" s="19"/>
      <c r="O27" s="38"/>
      <c r="P27" s="39"/>
      <c r="Q27" s="19"/>
      <c r="R27" s="19"/>
      <c r="S27" s="19"/>
      <c r="T27" s="19"/>
      <c r="U27" s="19"/>
      <c r="V27" s="19"/>
      <c r="W27" s="40"/>
      <c r="X27" s="19"/>
      <c r="Y27" s="39"/>
      <c r="Z27" s="19"/>
      <c r="AA27" s="19"/>
      <c r="AB27" s="19"/>
      <c r="AC27" s="19"/>
      <c r="AD27" s="19"/>
      <c r="AE27" s="19"/>
      <c r="AF27" s="40"/>
      <c r="AG27" s="41"/>
      <c r="AH27" s="41"/>
      <c r="AI27" s="41"/>
      <c r="AJ27" s="19"/>
      <c r="AK27" s="39"/>
      <c r="AL27" s="19"/>
      <c r="AM27" s="19"/>
      <c r="AN27" s="19"/>
      <c r="AO27" s="49"/>
      <c r="AP27" s="19"/>
      <c r="AQ27" s="19"/>
      <c r="AR27" s="40"/>
      <c r="AS27" s="19"/>
      <c r="AT27" s="39"/>
      <c r="AU27" s="19"/>
      <c r="AV27" s="19"/>
      <c r="AW27" s="19"/>
      <c r="AX27" s="19"/>
      <c r="AY27" s="19"/>
      <c r="AZ27" s="19"/>
      <c r="BA27" s="40"/>
      <c r="BB27" s="19"/>
      <c r="BC27" s="39"/>
      <c r="BD27" s="19"/>
      <c r="BE27" s="19"/>
      <c r="BF27" s="19"/>
      <c r="BG27" s="19"/>
      <c r="BH27" s="19"/>
      <c r="BI27" s="19"/>
      <c r="BJ27" s="40"/>
      <c r="BK27" s="19"/>
      <c r="BL27" s="39"/>
      <c r="BM27" s="19"/>
      <c r="BN27" s="19"/>
      <c r="BO27" s="19"/>
      <c r="BP27" s="19"/>
      <c r="BQ27" s="19"/>
      <c r="BR27" s="19"/>
      <c r="BS27" s="40"/>
      <c r="BT27" s="19"/>
      <c r="BU27" s="39"/>
      <c r="BV27" s="19"/>
      <c r="BW27" s="19"/>
      <c r="BX27" s="19"/>
      <c r="BY27" s="19"/>
      <c r="BZ27" s="19"/>
      <c r="CA27" s="19"/>
      <c r="CB27" s="40"/>
      <c r="CC27" s="19"/>
      <c r="CD27" s="39"/>
      <c r="CE27" s="19"/>
      <c r="CF27" s="19"/>
      <c r="CG27" s="19"/>
      <c r="CH27" s="19"/>
      <c r="CI27" s="19"/>
      <c r="CJ27" s="19"/>
      <c r="CK27" s="40"/>
      <c r="CL27" s="19"/>
      <c r="CM27" s="39"/>
      <c r="CN27" s="19"/>
      <c r="CO27" s="19"/>
      <c r="CP27" s="19"/>
      <c r="CQ27" s="19"/>
      <c r="CR27" s="19"/>
      <c r="CS27" s="19"/>
      <c r="CT27" s="40"/>
      <c r="CU27" s="19"/>
      <c r="CV27" s="19"/>
      <c r="CW27" s="39"/>
      <c r="CX27" s="19"/>
      <c r="CY27" s="19"/>
      <c r="CZ27" s="19"/>
      <c r="DA27" s="19"/>
      <c r="DB27" s="42"/>
      <c r="DC27" s="19"/>
      <c r="DD27" s="40"/>
      <c r="DE27" s="19"/>
      <c r="DF27" s="39"/>
      <c r="DG27" s="19"/>
      <c r="DH27" s="19"/>
      <c r="DI27" s="19"/>
      <c r="DJ27" s="19"/>
      <c r="DK27" s="19"/>
      <c r="DL27" s="19"/>
      <c r="DM27" s="40"/>
      <c r="DN27" s="19"/>
      <c r="DO27" s="39"/>
      <c r="DP27" s="19"/>
      <c r="DQ27" s="19"/>
      <c r="DR27" s="19"/>
      <c r="DS27" s="19"/>
      <c r="DT27" s="19"/>
      <c r="DU27" s="19"/>
      <c r="DV27" s="40"/>
      <c r="DW27" s="43">
        <f ca="1" t="shared" si="19"/>
        <v>8.82</v>
      </c>
      <c r="DX27" s="44">
        <f t="shared" si="20"/>
        <v>0</v>
      </c>
      <c r="DY27" s="19">
        <f ca="1" t="shared" si="21"/>
        <v>8.82</v>
      </c>
      <c r="DZ27" s="19">
        <f t="shared" si="22"/>
        <v>0</v>
      </c>
      <c r="EA27" s="19">
        <f t="shared" si="23"/>
        <v>0</v>
      </c>
      <c r="EB27" s="45">
        <f t="shared" si="24"/>
        <v>0</v>
      </c>
      <c r="EC27" s="46">
        <f t="shared" si="25"/>
        <v>0</v>
      </c>
      <c r="ED27" s="19">
        <f t="shared" ref="ED27:EF27" si="42">P27+Y27+AK27+AT27+BC27+BL27+BU27+CD27+CM27+CW27+DF27+DO27</f>
        <v>0</v>
      </c>
      <c r="EE27" s="19">
        <f t="shared" si="42"/>
        <v>0</v>
      </c>
      <c r="EF27" s="19">
        <f t="shared" si="42"/>
        <v>0</v>
      </c>
      <c r="EG27" s="19">
        <f t="shared" si="27"/>
        <v>0</v>
      </c>
    </row>
    <row r="28" customFormat="1" customHeight="1" spans="1:137">
      <c r="A28" s="52">
        <v>45440</v>
      </c>
      <c r="B28" s="50" t="s">
        <v>1062</v>
      </c>
      <c r="C28" s="51" t="s">
        <v>52</v>
      </c>
      <c r="D28" s="33" t="s">
        <v>237</v>
      </c>
      <c r="E28" s="34" t="s">
        <v>238</v>
      </c>
      <c r="F28" s="33" t="s">
        <v>315</v>
      </c>
      <c r="G28" s="35">
        <v>45376</v>
      </c>
      <c r="H28" s="35">
        <v>45376</v>
      </c>
      <c r="I28" s="35">
        <v>45376</v>
      </c>
      <c r="J28" s="19"/>
      <c r="K28" s="19"/>
      <c r="L28" s="19"/>
      <c r="M28" s="37"/>
      <c r="N28" s="19"/>
      <c r="O28" s="38"/>
      <c r="P28" s="39"/>
      <c r="Q28" s="19"/>
      <c r="R28" s="19"/>
      <c r="S28" s="19"/>
      <c r="T28" s="19"/>
      <c r="U28" s="19"/>
      <c r="V28" s="19"/>
      <c r="W28" s="40"/>
      <c r="X28" s="19"/>
      <c r="Y28" s="39"/>
      <c r="Z28" s="19"/>
      <c r="AA28" s="19"/>
      <c r="AB28" s="19"/>
      <c r="AC28" s="19"/>
      <c r="AD28" s="19"/>
      <c r="AE28" s="19"/>
      <c r="AF28" s="40"/>
      <c r="AG28" s="41"/>
      <c r="AH28" s="41"/>
      <c r="AI28" s="41"/>
      <c r="AJ28" s="19"/>
      <c r="AK28" s="39"/>
      <c r="AL28" s="19"/>
      <c r="AM28" s="19"/>
      <c r="AN28" s="19"/>
      <c r="AO28" s="49"/>
      <c r="AP28" s="19"/>
      <c r="AQ28" s="19"/>
      <c r="AR28" s="40"/>
      <c r="AS28" s="19"/>
      <c r="AT28" s="39"/>
      <c r="AU28" s="19"/>
      <c r="AV28" s="19"/>
      <c r="AW28" s="19"/>
      <c r="AX28" s="19"/>
      <c r="AY28" s="19"/>
      <c r="AZ28" s="19"/>
      <c r="BA28" s="40"/>
      <c r="BB28" s="19"/>
      <c r="BC28" s="39"/>
      <c r="BD28" s="19"/>
      <c r="BE28" s="19"/>
      <c r="BF28" s="19"/>
      <c r="BG28" s="19"/>
      <c r="BH28" s="19"/>
      <c r="BI28" s="19"/>
      <c r="BJ28" s="40"/>
      <c r="BK28" s="19"/>
      <c r="BL28" s="39"/>
      <c r="BM28" s="19"/>
      <c r="BN28" s="19"/>
      <c r="BO28" s="19"/>
      <c r="BP28" s="19"/>
      <c r="BQ28" s="19"/>
      <c r="BR28" s="19"/>
      <c r="BS28" s="40"/>
      <c r="BT28" s="19"/>
      <c r="BU28" s="39"/>
      <c r="BV28" s="19"/>
      <c r="BW28" s="19"/>
      <c r="BX28" s="19"/>
      <c r="BY28" s="19"/>
      <c r="BZ28" s="19"/>
      <c r="CA28" s="19"/>
      <c r="CB28" s="40"/>
      <c r="CC28" s="19"/>
      <c r="CD28" s="39"/>
      <c r="CE28" s="19"/>
      <c r="CF28" s="19"/>
      <c r="CG28" s="19"/>
      <c r="CH28" s="19"/>
      <c r="CI28" s="19"/>
      <c r="CJ28" s="19"/>
      <c r="CK28" s="40"/>
      <c r="CL28" s="19"/>
      <c r="CM28" s="39"/>
      <c r="CN28" s="19"/>
      <c r="CO28" s="19"/>
      <c r="CP28" s="19"/>
      <c r="CQ28" s="19"/>
      <c r="CR28" s="19"/>
      <c r="CS28" s="19"/>
      <c r="CT28" s="40"/>
      <c r="CU28" s="19"/>
      <c r="CV28" s="19"/>
      <c r="CW28" s="39"/>
      <c r="CX28" s="19"/>
      <c r="CY28" s="19"/>
      <c r="CZ28" s="19"/>
      <c r="DA28" s="19"/>
      <c r="DB28" s="42"/>
      <c r="DC28" s="19"/>
      <c r="DD28" s="40"/>
      <c r="DE28" s="19"/>
      <c r="DF28" s="39"/>
      <c r="DG28" s="19"/>
      <c r="DH28" s="19"/>
      <c r="DI28" s="19"/>
      <c r="DJ28" s="19"/>
      <c r="DK28" s="19"/>
      <c r="DL28" s="19"/>
      <c r="DM28" s="40"/>
      <c r="DN28" s="19"/>
      <c r="DO28" s="39"/>
      <c r="DP28" s="19"/>
      <c r="DQ28" s="19"/>
      <c r="DR28" s="19"/>
      <c r="DS28" s="19"/>
      <c r="DT28" s="19"/>
      <c r="DU28" s="19"/>
      <c r="DV28" s="40"/>
      <c r="DW28" s="43">
        <f ca="1" t="shared" si="19"/>
        <v>8.92</v>
      </c>
      <c r="DX28" s="44">
        <f t="shared" si="20"/>
        <v>0</v>
      </c>
      <c r="DY28" s="19">
        <f ca="1" t="shared" si="21"/>
        <v>8.92</v>
      </c>
      <c r="DZ28" s="19">
        <f t="shared" si="22"/>
        <v>0</v>
      </c>
      <c r="EA28" s="19">
        <f t="shared" si="23"/>
        <v>0</v>
      </c>
      <c r="EB28" s="45">
        <f t="shared" si="24"/>
        <v>0</v>
      </c>
      <c r="EC28" s="46">
        <f t="shared" si="25"/>
        <v>0</v>
      </c>
      <c r="ED28" s="19">
        <f t="shared" ref="ED28:EF28" si="43">P28+Y28+AK28+AT28+BC28+BL28+BU28+CD28+CM28+CW28+DF28+DO28</f>
        <v>0</v>
      </c>
      <c r="EE28" s="19">
        <f t="shared" si="43"/>
        <v>0</v>
      </c>
      <c r="EF28" s="19">
        <f t="shared" si="43"/>
        <v>0</v>
      </c>
      <c r="EG28" s="19">
        <f t="shared" si="27"/>
        <v>0</v>
      </c>
    </row>
    <row r="29" customFormat="1" customHeight="1" spans="1:137">
      <c r="A29" s="52">
        <v>45436</v>
      </c>
      <c r="B29" s="50" t="s">
        <v>1063</v>
      </c>
      <c r="C29" s="51" t="s">
        <v>404</v>
      </c>
      <c r="D29" s="33" t="s">
        <v>527</v>
      </c>
      <c r="E29" s="34"/>
      <c r="F29" s="33" t="s">
        <v>315</v>
      </c>
      <c r="G29" s="35">
        <v>45379</v>
      </c>
      <c r="H29" s="35">
        <v>45379</v>
      </c>
      <c r="I29" s="35">
        <v>45379</v>
      </c>
      <c r="J29" s="19"/>
      <c r="K29" s="19"/>
      <c r="L29" s="19"/>
      <c r="M29" s="37"/>
      <c r="N29" s="19"/>
      <c r="O29" s="38"/>
      <c r="P29" s="39"/>
      <c r="Q29" s="19"/>
      <c r="R29" s="19"/>
      <c r="S29" s="19"/>
      <c r="T29" s="19"/>
      <c r="U29" s="19"/>
      <c r="V29" s="19"/>
      <c r="W29" s="40"/>
      <c r="X29" s="19"/>
      <c r="Y29" s="39"/>
      <c r="Z29" s="19"/>
      <c r="AA29" s="19"/>
      <c r="AB29" s="19"/>
      <c r="AC29" s="19"/>
      <c r="AD29" s="19"/>
      <c r="AE29" s="19"/>
      <c r="AF29" s="40"/>
      <c r="AG29" s="41"/>
      <c r="AH29" s="41"/>
      <c r="AI29" s="41"/>
      <c r="AJ29" s="19"/>
      <c r="AK29" s="39"/>
      <c r="AL29" s="19"/>
      <c r="AM29" s="19"/>
      <c r="AN29" s="19"/>
      <c r="AO29" s="49"/>
      <c r="AP29" s="19"/>
      <c r="AQ29" s="19"/>
      <c r="AR29" s="40"/>
      <c r="AS29" s="19"/>
      <c r="AT29" s="39"/>
      <c r="AU29" s="19"/>
      <c r="AV29" s="19"/>
      <c r="AW29" s="19"/>
      <c r="AX29" s="19"/>
      <c r="AY29" s="19"/>
      <c r="AZ29" s="19"/>
      <c r="BA29" s="40"/>
      <c r="BB29" s="19"/>
      <c r="BC29" s="39"/>
      <c r="BD29" s="19"/>
      <c r="BE29" s="19"/>
      <c r="BF29" s="19"/>
      <c r="BG29" s="19"/>
      <c r="BH29" s="19"/>
      <c r="BI29" s="19"/>
      <c r="BJ29" s="40"/>
      <c r="BK29" s="19"/>
      <c r="BL29" s="39"/>
      <c r="BM29" s="19"/>
      <c r="BN29" s="19"/>
      <c r="BO29" s="19"/>
      <c r="BP29" s="19"/>
      <c r="BQ29" s="19"/>
      <c r="BR29" s="19"/>
      <c r="BS29" s="40"/>
      <c r="BT29" s="19"/>
      <c r="BU29" s="39"/>
      <c r="BV29" s="19"/>
      <c r="BW29" s="19"/>
      <c r="BX29" s="19"/>
      <c r="BY29" s="19"/>
      <c r="BZ29" s="19"/>
      <c r="CA29" s="19"/>
      <c r="CB29" s="40"/>
      <c r="CC29" s="19"/>
      <c r="CD29" s="39"/>
      <c r="CE29" s="19"/>
      <c r="CF29" s="19"/>
      <c r="CG29" s="19"/>
      <c r="CH29" s="19"/>
      <c r="CI29" s="19"/>
      <c r="CJ29" s="19"/>
      <c r="CK29" s="40"/>
      <c r="CL29" s="19"/>
      <c r="CM29" s="39"/>
      <c r="CN29" s="19"/>
      <c r="CO29" s="19"/>
      <c r="CP29" s="19"/>
      <c r="CQ29" s="19"/>
      <c r="CR29" s="19"/>
      <c r="CS29" s="19"/>
      <c r="CT29" s="40"/>
      <c r="CU29" s="19"/>
      <c r="CV29" s="19"/>
      <c r="CW29" s="39"/>
      <c r="CX29" s="19"/>
      <c r="CY29" s="19"/>
      <c r="CZ29" s="19"/>
      <c r="DA29" s="19"/>
      <c r="DB29" s="42"/>
      <c r="DC29" s="19"/>
      <c r="DD29" s="40"/>
      <c r="DE29" s="19"/>
      <c r="DF29" s="39"/>
      <c r="DG29" s="19"/>
      <c r="DH29" s="19"/>
      <c r="DI29" s="19"/>
      <c r="DJ29" s="19"/>
      <c r="DK29" s="19"/>
      <c r="DL29" s="19"/>
      <c r="DM29" s="40"/>
      <c r="DN29" s="19"/>
      <c r="DO29" s="39"/>
      <c r="DP29" s="19"/>
      <c r="DQ29" s="19"/>
      <c r="DR29" s="19"/>
      <c r="DS29" s="19"/>
      <c r="DT29" s="19"/>
      <c r="DU29" s="19"/>
      <c r="DV29" s="40"/>
      <c r="DW29" s="43">
        <f ca="1" t="shared" si="19"/>
        <v>8.88</v>
      </c>
      <c r="DX29" s="44">
        <f t="shared" si="20"/>
        <v>0</v>
      </c>
      <c r="DY29" s="19">
        <f ca="1" t="shared" si="21"/>
        <v>8.88</v>
      </c>
      <c r="DZ29" s="19">
        <f t="shared" si="22"/>
        <v>0</v>
      </c>
      <c r="EA29" s="19">
        <f t="shared" si="23"/>
        <v>0</v>
      </c>
      <c r="EB29" s="45">
        <f t="shared" si="24"/>
        <v>0</v>
      </c>
      <c r="EC29" s="46">
        <f t="shared" si="25"/>
        <v>0</v>
      </c>
      <c r="ED29" s="19">
        <f t="shared" ref="ED29:EF29" si="44">P29+Y29+AK29+AT29+BC29+BL29+BU29+CD29+CM29+CW29+DF29+DO29</f>
        <v>0</v>
      </c>
      <c r="EE29" s="19">
        <f t="shared" si="44"/>
        <v>0</v>
      </c>
      <c r="EF29" s="19">
        <f t="shared" si="44"/>
        <v>0</v>
      </c>
      <c r="EG29" s="19">
        <f t="shared" si="27"/>
        <v>0</v>
      </c>
    </row>
    <row r="30" customHeight="1" spans="1:137">
      <c r="A30" s="5"/>
      <c r="B30" s="56" t="s">
        <v>1064</v>
      </c>
      <c r="C30" s="57" t="s">
        <v>404</v>
      </c>
      <c r="D30" s="58" t="s">
        <v>527</v>
      </c>
      <c r="E30" s="56" t="s">
        <v>54</v>
      </c>
      <c r="F30" s="56" t="s">
        <v>315</v>
      </c>
      <c r="G30" s="59">
        <v>45419</v>
      </c>
      <c r="AO30" s="60"/>
      <c r="CM30" s="61"/>
      <c r="DW30" s="5"/>
      <c r="EA30"/>
      <c r="EB30" s="62"/>
    </row>
    <row r="31" customHeight="1" spans="1:137">
      <c r="A31" s="5"/>
      <c r="B31" s="56" t="s">
        <v>1065</v>
      </c>
      <c r="C31" s="57" t="s">
        <v>286</v>
      </c>
      <c r="D31" s="58" t="s">
        <v>312</v>
      </c>
      <c r="E31" s="56" t="s">
        <v>319</v>
      </c>
      <c r="F31" s="56" t="s">
        <v>315</v>
      </c>
      <c r="G31" s="59">
        <v>45422</v>
      </c>
      <c r="AO31" s="60"/>
      <c r="CM31" s="61"/>
      <c r="DW31" s="5"/>
      <c r="EA31"/>
      <c r="EB31" s="62"/>
    </row>
    <row r="32" customFormat="1" customHeight="1" spans="1:137">
      <c r="A32" s="52"/>
      <c r="B32" s="32" t="s">
        <v>1066</v>
      </c>
      <c r="C32" s="32" t="s">
        <v>52</v>
      </c>
      <c r="D32" s="33" t="s">
        <v>119</v>
      </c>
      <c r="E32" s="34" t="s">
        <v>1067</v>
      </c>
      <c r="F32" s="33" t="s">
        <v>169</v>
      </c>
      <c r="G32" s="35">
        <v>43668</v>
      </c>
      <c r="H32" s="36">
        <v>44927</v>
      </c>
      <c r="I32" s="36">
        <v>45292</v>
      </c>
      <c r="J32" s="19">
        <v>14.98</v>
      </c>
      <c r="K32" s="19">
        <v>5</v>
      </c>
      <c r="L32" s="19">
        <v>5</v>
      </c>
      <c r="M32" s="37">
        <v>0</v>
      </c>
      <c r="N32" s="19">
        <v>0</v>
      </c>
      <c r="O32" s="38"/>
      <c r="P32" s="39"/>
      <c r="Q32" s="19"/>
      <c r="R32" s="19"/>
      <c r="S32" s="19">
        <v>11</v>
      </c>
      <c r="T32" s="19"/>
      <c r="U32" s="19"/>
      <c r="V32" s="19"/>
      <c r="W32" s="40"/>
      <c r="X32" s="19">
        <v>5</v>
      </c>
      <c r="Y32" s="39">
        <v>4</v>
      </c>
      <c r="Z32" s="19"/>
      <c r="AA32" s="19"/>
      <c r="AB32" s="19">
        <v>3.93</v>
      </c>
      <c r="AC32" s="19"/>
      <c r="AD32" s="19"/>
      <c r="AE32" s="19"/>
      <c r="AF32" s="40"/>
      <c r="AG32" s="41">
        <v>5</v>
      </c>
      <c r="AH32" s="41">
        <v>-5</v>
      </c>
      <c r="AI32" s="41">
        <v>-5</v>
      </c>
      <c r="AJ32" s="19"/>
      <c r="AK32" s="39"/>
      <c r="AL32" s="19"/>
      <c r="AM32" s="19"/>
      <c r="AN32" s="19">
        <v>8</v>
      </c>
      <c r="AO32" s="49"/>
      <c r="AP32" s="19">
        <v>16</v>
      </c>
      <c r="AQ32" s="19"/>
      <c r="AR32" s="40"/>
      <c r="AS32" s="19"/>
      <c r="AT32" s="39"/>
      <c r="AU32" s="19"/>
      <c r="AV32" s="19"/>
      <c r="AW32" s="19">
        <v>3</v>
      </c>
      <c r="AX32" s="19"/>
      <c r="AY32" s="19">
        <v>16</v>
      </c>
      <c r="AZ32" s="19"/>
      <c r="BA32" s="40"/>
      <c r="BB32" s="19" t="e">
        <v>#N/A</v>
      </c>
      <c r="BC32" s="39"/>
      <c r="BD32" s="19"/>
      <c r="BE32" s="19"/>
      <c r="BF32" s="19"/>
      <c r="BG32" s="19"/>
      <c r="BH32" s="19"/>
      <c r="BI32" s="19"/>
      <c r="BJ32" s="40"/>
      <c r="BK32" s="19"/>
      <c r="BL32" s="39"/>
      <c r="BM32" s="19"/>
      <c r="BN32" s="19"/>
      <c r="BO32" s="19"/>
      <c r="BP32" s="19"/>
      <c r="BQ32" s="19"/>
      <c r="BR32" s="19"/>
      <c r="BS32" s="40"/>
      <c r="BT32" s="43">
        <v>2.12</v>
      </c>
      <c r="BU32" s="44" t="e">
        <v>#N/A</v>
      </c>
      <c r="BV32" s="44" t="e">
        <v>#N/A</v>
      </c>
      <c r="BW32" s="19">
        <v>32</v>
      </c>
      <c r="BX32" s="19">
        <v>25.93</v>
      </c>
      <c r="BY32" s="45">
        <v>21.05</v>
      </c>
      <c r="BZ32" s="46">
        <v>0</v>
      </c>
      <c r="CA32" s="19">
        <v>4</v>
      </c>
      <c r="CB32" s="19">
        <v>0</v>
      </c>
      <c r="CC32" s="19">
        <v>0</v>
      </c>
      <c r="CD32" s="19">
        <v>0</v>
      </c>
    </row>
    <row r="33" customFormat="1" customHeight="1" spans="1:138">
      <c r="A33" s="32"/>
      <c r="B33" s="53" t="s">
        <v>1068</v>
      </c>
      <c r="C33" s="51" t="s">
        <v>52</v>
      </c>
      <c r="D33" s="33" t="s">
        <v>119</v>
      </c>
      <c r="E33" s="34" t="s">
        <v>138</v>
      </c>
      <c r="F33" s="33" t="s">
        <v>160</v>
      </c>
      <c r="G33" s="35">
        <v>45357</v>
      </c>
      <c r="H33" s="35">
        <v>45357</v>
      </c>
      <c r="I33" s="35">
        <v>45357</v>
      </c>
      <c r="J33" s="19"/>
      <c r="K33" s="19"/>
      <c r="L33" s="19"/>
      <c r="M33" s="37"/>
      <c r="N33" s="19"/>
      <c r="O33" s="38"/>
      <c r="P33" s="39"/>
      <c r="Q33" s="19"/>
      <c r="R33" s="19"/>
      <c r="S33" s="19"/>
      <c r="T33" s="19"/>
      <c r="U33" s="19"/>
      <c r="V33" s="19"/>
      <c r="W33" s="40"/>
      <c r="X33" s="19"/>
      <c r="Y33" s="39"/>
      <c r="Z33" s="19"/>
      <c r="AA33" s="19"/>
      <c r="AB33" s="19"/>
      <c r="AC33" s="19"/>
      <c r="AD33" s="19"/>
      <c r="AE33" s="19"/>
      <c r="AF33" s="40"/>
      <c r="AG33" s="41"/>
      <c r="AH33" s="41"/>
      <c r="AI33" s="41"/>
      <c r="AJ33" s="19"/>
      <c r="AK33" s="39"/>
      <c r="AL33" s="19"/>
      <c r="AM33" s="19"/>
      <c r="AN33" s="19"/>
      <c r="AO33" s="49"/>
      <c r="AP33" s="19"/>
      <c r="AQ33" s="19"/>
      <c r="AR33" s="40"/>
      <c r="AS33" s="19"/>
      <c r="AT33" s="39"/>
      <c r="AU33" s="19"/>
      <c r="AV33" s="19"/>
      <c r="AW33" s="19"/>
      <c r="AX33" s="19"/>
      <c r="AY33" s="19"/>
      <c r="AZ33" s="19"/>
      <c r="BA33" s="40"/>
      <c r="BB33" s="19" t="e">
        <v>#N/A</v>
      </c>
      <c r="BC33" s="39"/>
      <c r="BD33" s="19"/>
      <c r="BE33" s="19"/>
      <c r="BF33" s="19"/>
      <c r="BG33" s="19"/>
      <c r="BH33" s="19"/>
      <c r="BI33" s="19"/>
      <c r="BJ33" s="40"/>
      <c r="BK33" s="19"/>
      <c r="BL33" s="39"/>
      <c r="BM33" s="19"/>
      <c r="BN33" s="19"/>
      <c r="BO33" s="19"/>
      <c r="BP33" s="19"/>
      <c r="BQ33" s="19"/>
      <c r="BR33" s="19"/>
      <c r="BS33" s="40"/>
      <c r="BT33" s="43">
        <v>1.23</v>
      </c>
      <c r="BU33" s="44" t="e">
        <v>#N/A</v>
      </c>
      <c r="BV33" s="19" t="e">
        <v>#N/A</v>
      </c>
      <c r="BW33" s="19">
        <v>0</v>
      </c>
      <c r="BX33" s="19">
        <v>0</v>
      </c>
      <c r="BY33" s="45">
        <v>0</v>
      </c>
      <c r="BZ33" s="46">
        <v>0</v>
      </c>
      <c r="CA33" s="19">
        <v>0</v>
      </c>
      <c r="CB33" s="19">
        <v>0</v>
      </c>
      <c r="CC33" s="19">
        <v>0</v>
      </c>
      <c r="CD33" s="19">
        <v>0</v>
      </c>
    </row>
    <row r="34" customFormat="1" customHeight="1" spans="1:138">
      <c r="A34" s="32"/>
      <c r="B34" s="53" t="s">
        <v>1062</v>
      </c>
      <c r="C34" s="51" t="s">
        <v>52</v>
      </c>
      <c r="D34" s="33" t="s">
        <v>237</v>
      </c>
      <c r="E34" s="34" t="s">
        <v>238</v>
      </c>
      <c r="F34" s="33" t="s">
        <v>315</v>
      </c>
      <c r="G34" s="35">
        <v>45376</v>
      </c>
      <c r="H34" s="35">
        <v>45376</v>
      </c>
      <c r="I34" s="35">
        <v>45376</v>
      </c>
      <c r="J34" s="19"/>
      <c r="K34" s="19"/>
      <c r="L34" s="19"/>
      <c r="M34" s="37"/>
      <c r="N34" s="19"/>
      <c r="O34" s="38"/>
      <c r="P34" s="39"/>
      <c r="Q34" s="19"/>
      <c r="R34" s="19"/>
      <c r="S34" s="19"/>
      <c r="T34" s="19"/>
      <c r="U34" s="19"/>
      <c r="V34" s="19"/>
      <c r="W34" s="40"/>
      <c r="X34" s="19"/>
      <c r="Y34" s="39"/>
      <c r="Z34" s="19"/>
      <c r="AA34" s="19"/>
      <c r="AB34" s="19"/>
      <c r="AC34" s="19"/>
      <c r="AD34" s="19"/>
      <c r="AE34" s="19"/>
      <c r="AF34" s="40"/>
      <c r="AG34" s="41"/>
      <c r="AH34" s="41"/>
      <c r="AI34" s="41"/>
      <c r="AJ34" s="19"/>
      <c r="AK34" s="39"/>
      <c r="AL34" s="19"/>
      <c r="AM34" s="19"/>
      <c r="AN34" s="19"/>
      <c r="AO34" s="49"/>
      <c r="AP34" s="19"/>
      <c r="AQ34" s="19"/>
      <c r="AR34" s="40"/>
      <c r="AS34" s="19"/>
      <c r="AT34" s="39"/>
      <c r="AU34" s="19"/>
      <c r="AV34" s="19"/>
      <c r="AW34" s="19"/>
      <c r="AX34" s="19"/>
      <c r="AY34" s="19"/>
      <c r="AZ34" s="19"/>
      <c r="BA34" s="40"/>
      <c r="BB34" s="19" t="e">
        <v>#N/A</v>
      </c>
      <c r="BC34" s="39"/>
      <c r="BD34" s="19"/>
      <c r="BE34" s="19"/>
      <c r="BF34" s="19"/>
      <c r="BG34" s="19"/>
      <c r="BH34" s="19"/>
      <c r="BI34" s="19"/>
      <c r="BJ34" s="40"/>
      <c r="BK34" s="19"/>
      <c r="BL34" s="39"/>
      <c r="BM34" s="19"/>
      <c r="BN34" s="19"/>
      <c r="BO34" s="19"/>
      <c r="BP34" s="19"/>
      <c r="BQ34" s="19"/>
      <c r="BR34" s="19"/>
      <c r="BS34" s="40"/>
      <c r="BT34" s="43">
        <v>0.97</v>
      </c>
      <c r="BU34" s="44" t="e">
        <v>#N/A</v>
      </c>
      <c r="BV34" s="19" t="e">
        <v>#N/A</v>
      </c>
      <c r="BW34" s="19">
        <v>0</v>
      </c>
      <c r="BX34" s="19">
        <v>0</v>
      </c>
      <c r="BY34" s="45">
        <v>0</v>
      </c>
      <c r="BZ34" s="46">
        <v>0</v>
      </c>
      <c r="CA34" s="19">
        <v>0</v>
      </c>
      <c r="CB34" s="19">
        <v>0</v>
      </c>
      <c r="CC34" s="19">
        <v>0</v>
      </c>
      <c r="CD34" s="19">
        <v>0</v>
      </c>
    </row>
    <row r="35" customFormat="1" customHeight="1" spans="1:138">
      <c r="A35" s="32">
        <v>319</v>
      </c>
      <c r="B35" s="53" t="s">
        <v>1069</v>
      </c>
      <c r="C35" s="51" t="s">
        <v>391</v>
      </c>
      <c r="D35" s="32" t="e">
        <v>#N/A</v>
      </c>
      <c r="E35" s="33" t="s">
        <v>392</v>
      </c>
      <c r="F35" s="34" t="s">
        <v>393</v>
      </c>
      <c r="G35" s="33" t="s">
        <v>315</v>
      </c>
      <c r="H35" s="35">
        <v>45376</v>
      </c>
      <c r="I35" s="35">
        <v>45376</v>
      </c>
      <c r="J35" s="35">
        <v>45376</v>
      </c>
      <c r="K35" s="19"/>
      <c r="L35" s="19"/>
      <c r="M35" s="19"/>
      <c r="N35" s="37"/>
      <c r="O35" s="19"/>
      <c r="P35" s="38"/>
      <c r="Q35" s="39"/>
      <c r="R35" s="19"/>
      <c r="S35" s="19"/>
      <c r="T35" s="19"/>
      <c r="U35" s="19"/>
      <c r="V35" s="19"/>
      <c r="W35" s="19"/>
      <c r="X35" s="40"/>
      <c r="Y35" s="19"/>
      <c r="Z35" s="39"/>
      <c r="AA35" s="19"/>
      <c r="AB35" s="19"/>
      <c r="AC35" s="19"/>
      <c r="AD35" s="19"/>
      <c r="AE35" s="19"/>
      <c r="AF35" s="19"/>
      <c r="AG35" s="40"/>
      <c r="AH35" s="41"/>
      <c r="AI35" s="41"/>
      <c r="AJ35" s="41"/>
      <c r="AK35" s="19"/>
      <c r="AL35" s="39"/>
      <c r="AM35" s="19"/>
      <c r="AN35" s="19"/>
      <c r="AO35" s="19"/>
      <c r="AP35" s="49"/>
      <c r="AQ35" s="19"/>
      <c r="AR35" s="19"/>
      <c r="AS35" s="40"/>
      <c r="AT35" s="19"/>
      <c r="AU35" s="39"/>
      <c r="AV35" s="19"/>
      <c r="AW35" s="19"/>
      <c r="AX35" s="19"/>
      <c r="AY35" s="19"/>
      <c r="AZ35" s="19"/>
      <c r="BA35" s="19"/>
      <c r="BB35" s="40"/>
      <c r="BC35" s="19"/>
      <c r="BD35" s="39"/>
      <c r="BE35" s="19"/>
      <c r="BF35" s="19"/>
      <c r="BG35" s="19"/>
      <c r="BH35" s="19"/>
      <c r="BI35" s="19"/>
      <c r="BJ35" s="19"/>
      <c r="BK35" s="40"/>
      <c r="BL35" s="19"/>
      <c r="BM35" s="39"/>
      <c r="BN35" s="19"/>
      <c r="BO35" s="19"/>
      <c r="BP35" s="19"/>
      <c r="BQ35" s="19"/>
      <c r="BR35" s="19"/>
      <c r="BS35" s="19"/>
      <c r="BT35" s="40"/>
      <c r="BU35" s="43">
        <v>0.97</v>
      </c>
      <c r="BV35" s="44">
        <v>0</v>
      </c>
      <c r="BW35" s="19">
        <v>0.97</v>
      </c>
      <c r="BX35" s="19">
        <v>0</v>
      </c>
      <c r="BY35" s="19">
        <v>0</v>
      </c>
      <c r="BZ35" s="45">
        <v>0</v>
      </c>
      <c r="CA35" s="46">
        <v>0</v>
      </c>
      <c r="CB35" s="19">
        <v>0</v>
      </c>
      <c r="CC35" s="19">
        <v>0</v>
      </c>
      <c r="CD35" s="19">
        <v>0</v>
      </c>
      <c r="CE35" s="19">
        <v>0</v>
      </c>
    </row>
    <row r="36" customFormat="1" customHeight="1" spans="1:138">
      <c r="A36" s="52">
        <v>45448</v>
      </c>
      <c r="B36" s="53" t="s">
        <v>1070</v>
      </c>
      <c r="C36" s="51" t="s">
        <v>52</v>
      </c>
      <c r="D36" s="32" t="e">
        <f>VLOOKUP(B36,'[1]在职人员-花名册'!$C:$K,4,0)</f>
        <v>#N/A</v>
      </c>
      <c r="E36" s="33" t="s">
        <v>237</v>
      </c>
      <c r="F36" s="34" t="s">
        <v>238</v>
      </c>
      <c r="G36" s="33" t="s">
        <v>315</v>
      </c>
      <c r="H36" s="35">
        <v>45397</v>
      </c>
      <c r="I36" s="35">
        <v>45397</v>
      </c>
      <c r="J36" s="35">
        <v>45397</v>
      </c>
      <c r="K36" s="19"/>
      <c r="L36" s="19"/>
      <c r="M36" s="19"/>
      <c r="N36" s="37"/>
      <c r="O36" s="19"/>
      <c r="P36" s="38"/>
      <c r="Q36" s="39"/>
      <c r="R36" s="19"/>
      <c r="S36" s="19"/>
      <c r="T36" s="19"/>
      <c r="U36" s="19"/>
      <c r="V36" s="19"/>
      <c r="W36" s="19"/>
      <c r="X36" s="40"/>
      <c r="Y36" s="19"/>
      <c r="Z36" s="39"/>
      <c r="AA36" s="19"/>
      <c r="AB36" s="19"/>
      <c r="AC36" s="19"/>
      <c r="AD36" s="19"/>
      <c r="AE36" s="19"/>
      <c r="AF36" s="19"/>
      <c r="AG36" s="40"/>
      <c r="AH36" s="41"/>
      <c r="AI36" s="41"/>
      <c r="AJ36" s="41"/>
      <c r="AK36" s="19"/>
      <c r="AL36" s="39"/>
      <c r="AM36" s="19"/>
      <c r="AN36" s="19"/>
      <c r="AO36" s="19"/>
      <c r="AP36" s="49"/>
      <c r="AQ36" s="19"/>
      <c r="AR36" s="19"/>
      <c r="AS36" s="40"/>
      <c r="AT36" s="19"/>
      <c r="AU36" s="39"/>
      <c r="AV36" s="19"/>
      <c r="AW36" s="19"/>
      <c r="AX36" s="19"/>
      <c r="AY36" s="19"/>
      <c r="AZ36" s="19"/>
      <c r="BA36" s="19"/>
      <c r="BB36" s="40"/>
      <c r="BC36" s="19"/>
      <c r="BD36" s="39"/>
      <c r="BE36" s="19"/>
      <c r="BF36" s="19"/>
      <c r="BG36" s="19"/>
      <c r="BH36" s="19"/>
      <c r="BI36" s="19"/>
      <c r="BJ36" s="19"/>
      <c r="BK36" s="40"/>
      <c r="BL36" s="19"/>
      <c r="BM36" s="39"/>
      <c r="BN36" s="19"/>
      <c r="BO36" s="19"/>
      <c r="BP36" s="19"/>
      <c r="BQ36" s="19"/>
      <c r="BR36" s="19"/>
      <c r="BS36" s="19"/>
      <c r="BT36" s="40"/>
      <c r="BU36" s="19"/>
      <c r="BV36" s="39"/>
      <c r="BW36" s="19"/>
      <c r="BX36" s="19"/>
      <c r="BY36" s="19"/>
      <c r="BZ36" s="19"/>
      <c r="CA36" s="19"/>
      <c r="CB36" s="19"/>
      <c r="CC36" s="40"/>
      <c r="CD36" s="19"/>
      <c r="CE36" s="39"/>
      <c r="CF36" s="19"/>
      <c r="CG36" s="19"/>
      <c r="CH36" s="19"/>
      <c r="CI36" s="19"/>
      <c r="CJ36" s="19"/>
      <c r="CK36" s="19"/>
      <c r="CL36" s="40"/>
      <c r="CM36" s="19"/>
      <c r="CN36" s="39"/>
      <c r="CO36" s="19"/>
      <c r="CP36" s="19"/>
      <c r="CQ36" s="19"/>
      <c r="CR36" s="19"/>
      <c r="CS36" s="19"/>
      <c r="CT36" s="19"/>
      <c r="CU36" s="40"/>
      <c r="CV36" s="19"/>
      <c r="CW36" s="19"/>
      <c r="CX36" s="39"/>
      <c r="CY36" s="19"/>
      <c r="CZ36" s="19"/>
      <c r="DA36" s="19"/>
      <c r="DB36" s="19"/>
      <c r="DC36" s="42"/>
      <c r="DD36" s="19"/>
      <c r="DE36" s="40"/>
      <c r="DF36" s="19"/>
      <c r="DG36" s="39"/>
      <c r="DH36" s="19"/>
      <c r="DI36" s="19"/>
      <c r="DJ36" s="19"/>
      <c r="DK36" s="19"/>
      <c r="DL36" s="19"/>
      <c r="DM36" s="19"/>
      <c r="DN36" s="40"/>
      <c r="DO36" s="19"/>
      <c r="DP36" s="39"/>
      <c r="DQ36" s="19"/>
      <c r="DR36" s="19"/>
      <c r="DS36" s="19"/>
      <c r="DT36" s="19"/>
      <c r="DU36" s="19"/>
      <c r="DV36" s="19"/>
      <c r="DW36" s="40"/>
      <c r="DX36" s="43">
        <f ca="1">ROUND((TODAY()-J36)/365*5,2)</f>
        <v>8.63</v>
      </c>
      <c r="DY36" s="44">
        <f>-AJ36+AK36+AT36+BC36+BL36+BU36+CD36+CM36+CW36+DF36+DO36</f>
        <v>0</v>
      </c>
      <c r="DZ36" s="19">
        <f ca="1">DX36-DY36</f>
        <v>8.63</v>
      </c>
      <c r="EA36" s="19">
        <f>U36+V36+AD36+AE36+AP36+AQ36+AY36+AZ36++BH36+BI36+BQ36+BR36+BZ36+CA36+CI36+CJ36+CR36+CS36+DB36+DC36+DK36+DL36+DT36+DU36</f>
        <v>0</v>
      </c>
      <c r="EB36" s="19">
        <f>T36+AC36+AO36+AX36+BG36+BP36+BY36+CH36+CQ36+DA36+DJ36+DS36</f>
        <v>0</v>
      </c>
      <c r="EC36" s="45">
        <f>K36+V36-T36+AE36-AC36+AQ36-AO36+AZ36-AX36+BI36-BG36+BR36-BP36+CA36-BY36+CJ36-CH36+CS36-CQ36+DC36-DA36+DL36-DJ36+DU36-DS36-CV36</f>
        <v>0</v>
      </c>
      <c r="ED36" s="46">
        <f>U36+AD36+AP36+BH36+BQ36+BZ36+CI36+CR36+DB36+DB36+DK36+DT36</f>
        <v>0</v>
      </c>
      <c r="EE36" s="19">
        <f t="shared" ref="EE36:EG36" si="45">Q36+Z36+AL36+AU36+BD36+BM36+BV36+CE36+CN36+CX36+DG36+DP36</f>
        <v>0</v>
      </c>
      <c r="EF36" s="19">
        <f t="shared" si="45"/>
        <v>0</v>
      </c>
      <c r="EG36" s="19">
        <f t="shared" si="45"/>
        <v>0</v>
      </c>
      <c r="EH36" s="19">
        <f>W36+AF36+AR36+BA36+BJ36+BS36+CB36+CK36+CT36+DD36+DM36+DV36</f>
        <v>0</v>
      </c>
    </row>
    <row r="37" customFormat="1" customHeight="1" spans="1:138">
      <c r="A37" s="52">
        <v>45448</v>
      </c>
      <c r="B37" s="53" t="s">
        <v>1071</v>
      </c>
      <c r="C37" s="51" t="s">
        <v>52</v>
      </c>
      <c r="D37" s="32" t="s">
        <v>237</v>
      </c>
      <c r="E37" s="33" t="s">
        <v>237</v>
      </c>
      <c r="F37" s="34" t="s">
        <v>238</v>
      </c>
      <c r="G37" s="33" t="s">
        <v>315</v>
      </c>
      <c r="H37" s="35">
        <v>45371</v>
      </c>
      <c r="I37" s="35">
        <v>45371</v>
      </c>
      <c r="J37" s="35">
        <v>45371</v>
      </c>
      <c r="K37" s="19"/>
      <c r="L37" s="19"/>
      <c r="M37" s="19"/>
      <c r="N37" s="37"/>
      <c r="O37" s="19"/>
      <c r="P37" s="38"/>
      <c r="Q37" s="39"/>
      <c r="R37" s="19"/>
      <c r="S37" s="19"/>
      <c r="T37" s="19"/>
      <c r="U37" s="19"/>
      <c r="V37" s="19"/>
      <c r="W37" s="19"/>
      <c r="X37" s="40"/>
      <c r="Y37" s="19"/>
      <c r="Z37" s="39"/>
      <c r="AA37" s="19"/>
      <c r="AB37" s="19"/>
      <c r="AC37" s="19"/>
      <c r="AD37" s="19"/>
      <c r="AE37" s="19"/>
      <c r="AF37" s="19"/>
      <c r="AG37" s="40"/>
      <c r="AH37" s="41"/>
      <c r="AI37" s="41"/>
      <c r="AJ37" s="41"/>
      <c r="AK37" s="19"/>
      <c r="AL37" s="39"/>
      <c r="AM37" s="19"/>
      <c r="AN37" s="19"/>
      <c r="AO37" s="19"/>
      <c r="AP37" s="49"/>
      <c r="AQ37" s="19"/>
      <c r="AR37" s="19"/>
      <c r="AS37" s="40"/>
      <c r="AT37" s="19"/>
      <c r="AU37" s="39"/>
      <c r="AV37" s="19"/>
      <c r="AW37" s="19"/>
      <c r="AX37" s="19"/>
      <c r="AY37" s="19"/>
      <c r="AZ37" s="19">
        <v>8</v>
      </c>
      <c r="BA37" s="19"/>
      <c r="BB37" s="40"/>
      <c r="BC37" s="19"/>
      <c r="BD37" s="39">
        <v>16</v>
      </c>
      <c r="BE37" s="19"/>
      <c r="BF37" s="19"/>
      <c r="BG37" s="19"/>
      <c r="BH37" s="19"/>
      <c r="BI37" s="19"/>
      <c r="BJ37" s="19"/>
      <c r="BK37" s="40"/>
      <c r="BL37" s="19"/>
      <c r="BM37" s="39"/>
      <c r="BN37" s="19"/>
      <c r="BO37" s="19"/>
      <c r="BP37" s="19"/>
      <c r="BQ37" s="19"/>
      <c r="BR37" s="19"/>
      <c r="BS37" s="19"/>
      <c r="BT37" s="40"/>
      <c r="BU37" s="43">
        <v>1.05</v>
      </c>
      <c r="BV37" s="44">
        <v>0</v>
      </c>
      <c r="BW37" s="19">
        <v>1.05</v>
      </c>
      <c r="BX37" s="19">
        <v>8</v>
      </c>
      <c r="BY37" s="19">
        <v>0</v>
      </c>
      <c r="BZ37" s="45">
        <v>8</v>
      </c>
      <c r="CA37" s="46">
        <v>0</v>
      </c>
      <c r="CB37" s="19">
        <v>16</v>
      </c>
      <c r="CC37" s="19">
        <v>0</v>
      </c>
      <c r="CD37" s="19">
        <v>0</v>
      </c>
      <c r="CE37" s="19">
        <v>0</v>
      </c>
    </row>
    <row r="38" customFormat="1" customHeight="1" spans="1:138">
      <c r="A38" s="52">
        <v>45469</v>
      </c>
      <c r="B38" s="53" t="s">
        <v>1072</v>
      </c>
      <c r="C38" s="51" t="s">
        <v>386</v>
      </c>
      <c r="D38" s="33" t="s">
        <v>387</v>
      </c>
      <c r="E38" s="34" t="s">
        <v>388</v>
      </c>
      <c r="F38" s="33" t="s">
        <v>315</v>
      </c>
      <c r="G38" s="35">
        <v>45418</v>
      </c>
      <c r="H38" s="35">
        <v>45418</v>
      </c>
      <c r="I38" s="35">
        <v>45418</v>
      </c>
      <c r="J38" s="19"/>
      <c r="K38" s="19"/>
      <c r="L38" s="19"/>
      <c r="M38" s="37"/>
      <c r="N38" s="19"/>
      <c r="O38" s="38"/>
      <c r="P38" s="39"/>
      <c r="Q38" s="19"/>
      <c r="R38" s="19"/>
      <c r="S38" s="19"/>
      <c r="T38" s="19"/>
      <c r="U38" s="19"/>
      <c r="V38" s="19"/>
      <c r="W38" s="40"/>
      <c r="X38" s="19"/>
      <c r="Y38" s="39"/>
      <c r="Z38" s="19"/>
      <c r="AA38" s="19"/>
      <c r="AB38" s="19"/>
      <c r="AC38" s="19"/>
      <c r="AD38" s="19"/>
      <c r="AE38" s="19"/>
      <c r="AF38" s="40"/>
      <c r="AG38" s="41"/>
      <c r="AH38" s="41"/>
      <c r="AI38" s="41"/>
      <c r="AJ38" s="19"/>
      <c r="AK38" s="39"/>
      <c r="AL38" s="19"/>
      <c r="AM38" s="19"/>
      <c r="AN38" s="19"/>
      <c r="AO38" s="49"/>
      <c r="AP38" s="19"/>
      <c r="AQ38" s="19"/>
      <c r="AR38" s="40"/>
      <c r="AS38" s="19"/>
      <c r="AT38" s="39"/>
      <c r="AU38" s="19"/>
      <c r="AV38" s="19"/>
      <c r="AW38" s="19"/>
      <c r="AX38" s="19"/>
      <c r="AY38" s="19"/>
      <c r="AZ38" s="19"/>
      <c r="BA38" s="40"/>
      <c r="BB38" s="19"/>
      <c r="BC38" s="39"/>
      <c r="BD38" s="19"/>
      <c r="BE38" s="19"/>
      <c r="BF38" s="19"/>
      <c r="BG38" s="19"/>
      <c r="BH38" s="19"/>
      <c r="BI38" s="19"/>
      <c r="BJ38" s="40"/>
      <c r="BK38" s="19"/>
      <c r="BL38" s="39"/>
      <c r="BM38" s="19"/>
      <c r="BN38" s="19"/>
      <c r="BO38" s="19"/>
      <c r="BP38" s="19"/>
      <c r="BQ38" s="19"/>
      <c r="BR38" s="19"/>
      <c r="BS38" s="40"/>
      <c r="BT38" s="19"/>
      <c r="BU38" s="39"/>
      <c r="BV38" s="19"/>
      <c r="BW38" s="19"/>
      <c r="BX38" s="19"/>
      <c r="BY38" s="19"/>
      <c r="BZ38" s="19"/>
      <c r="CA38" s="19"/>
      <c r="CB38" s="40"/>
      <c r="CC38" s="19"/>
      <c r="CD38" s="39"/>
      <c r="CE38" s="19"/>
      <c r="CF38" s="19"/>
      <c r="CG38" s="19"/>
      <c r="CH38" s="19"/>
      <c r="CI38" s="19"/>
      <c r="CJ38" s="19"/>
      <c r="CK38" s="40"/>
      <c r="CL38" s="19"/>
      <c r="CM38" s="39"/>
      <c r="CN38" s="19"/>
      <c r="CO38" s="19"/>
      <c r="CP38" s="19"/>
      <c r="CQ38" s="19"/>
      <c r="CR38" s="19"/>
      <c r="CS38" s="19"/>
      <c r="CT38" s="40"/>
      <c r="CU38" s="19"/>
      <c r="CV38" s="19"/>
      <c r="CW38" s="39"/>
      <c r="CX38" s="19"/>
      <c r="CY38" s="19"/>
      <c r="CZ38" s="19"/>
      <c r="DA38" s="19"/>
      <c r="DB38" s="42"/>
      <c r="DC38" s="19"/>
      <c r="DD38" s="40"/>
      <c r="DE38" s="19"/>
      <c r="DF38" s="39"/>
      <c r="DG38" s="19"/>
      <c r="DH38" s="19"/>
      <c r="DI38" s="19"/>
      <c r="DJ38" s="19"/>
      <c r="DK38" s="19"/>
      <c r="DL38" s="19"/>
      <c r="DM38" s="40"/>
      <c r="DN38" s="19"/>
      <c r="DO38" s="39"/>
      <c r="DP38" s="19"/>
      <c r="DQ38" s="19"/>
      <c r="DR38" s="19"/>
      <c r="DS38" s="19"/>
      <c r="DT38" s="19"/>
      <c r="DU38" s="19"/>
      <c r="DV38" s="40"/>
      <c r="DW38" s="43">
        <f ca="1">ROUND((TODAY()-I38)/365*5,2)</f>
        <v>8.34</v>
      </c>
      <c r="DX38" s="44">
        <f>-AI38+AJ38+AS38+BB38+BK38+BT38+CC38+CL38+CV38+DE38+DN38</f>
        <v>0</v>
      </c>
      <c r="DY38" s="19"/>
      <c r="DZ38" s="19"/>
      <c r="EA38" s="19"/>
      <c r="EB38" s="45"/>
      <c r="EC38" s="46"/>
      <c r="ED38" s="19"/>
      <c r="EE38" s="19"/>
      <c r="EF38" s="19"/>
      <c r="EG38" s="19"/>
    </row>
    <row r="39" customFormat="1" customHeight="1" spans="1:138">
      <c r="A39" s="52">
        <v>45471</v>
      </c>
      <c r="B39" s="53" t="s">
        <v>1073</v>
      </c>
      <c r="C39" s="51" t="s">
        <v>286</v>
      </c>
      <c r="D39" s="33" t="s">
        <v>312</v>
      </c>
      <c r="E39" s="34" t="s">
        <v>317</v>
      </c>
      <c r="F39" s="33" t="s">
        <v>315</v>
      </c>
      <c r="G39" s="35">
        <v>45383</v>
      </c>
      <c r="H39" s="35">
        <v>45383</v>
      </c>
      <c r="I39" s="35">
        <v>45383</v>
      </c>
      <c r="J39" s="19"/>
      <c r="K39" s="19"/>
      <c r="L39" s="19"/>
      <c r="M39" s="37"/>
      <c r="N39" s="19"/>
      <c r="O39" s="38"/>
      <c r="P39" s="39"/>
      <c r="Q39" s="19"/>
      <c r="R39" s="19"/>
      <c r="S39" s="19"/>
      <c r="T39" s="19"/>
      <c r="U39" s="19"/>
      <c r="V39" s="19"/>
      <c r="W39" s="40"/>
      <c r="X39" s="19"/>
      <c r="Y39" s="39"/>
      <c r="Z39" s="19"/>
      <c r="AA39" s="19"/>
      <c r="AB39" s="19"/>
      <c r="AC39" s="19"/>
      <c r="AD39" s="19"/>
      <c r="AE39" s="19"/>
      <c r="AF39" s="40"/>
      <c r="AG39" s="41"/>
      <c r="AH39" s="41"/>
      <c r="AI39" s="41"/>
      <c r="AJ39" s="19"/>
      <c r="AK39" s="39"/>
      <c r="AL39" s="19"/>
      <c r="AM39" s="19"/>
      <c r="AN39" s="19"/>
      <c r="AO39" s="49"/>
      <c r="AP39" s="19"/>
      <c r="AQ39" s="19"/>
      <c r="AR39" s="40"/>
      <c r="AS39" s="19"/>
      <c r="AT39" s="39"/>
      <c r="AU39" s="19"/>
      <c r="AV39" s="19"/>
      <c r="AW39" s="19"/>
      <c r="AX39" s="19"/>
      <c r="AY39" s="19"/>
      <c r="AZ39" s="19"/>
      <c r="BA39" s="40"/>
      <c r="BB39" s="19"/>
      <c r="BC39" s="39">
        <v>3</v>
      </c>
      <c r="BD39" s="19"/>
      <c r="BE39" s="19"/>
      <c r="BF39" s="19"/>
      <c r="BG39" s="19"/>
      <c r="BH39" s="19"/>
      <c r="BI39" s="19"/>
      <c r="BJ39" s="40"/>
      <c r="BK39" s="19"/>
      <c r="BL39" s="39"/>
      <c r="BM39" s="19"/>
      <c r="BN39" s="19"/>
      <c r="BO39" s="19"/>
      <c r="BP39" s="19"/>
      <c r="BQ39" s="19"/>
      <c r="BR39" s="19"/>
      <c r="BS39" s="40"/>
      <c r="BT39" s="19"/>
      <c r="BU39" s="39"/>
      <c r="BV39" s="19"/>
      <c r="BW39" s="19"/>
      <c r="BX39" s="19"/>
      <c r="BY39" s="19"/>
      <c r="BZ39" s="19"/>
      <c r="CA39" s="19"/>
      <c r="CB39" s="40"/>
      <c r="CC39" s="19"/>
      <c r="CD39" s="39"/>
      <c r="CE39" s="19"/>
      <c r="CF39" s="19"/>
      <c r="CG39" s="19"/>
      <c r="CH39" s="19"/>
      <c r="CI39" s="19"/>
      <c r="CJ39" s="19"/>
      <c r="CK39" s="40"/>
      <c r="CL39" s="19"/>
      <c r="CM39" s="39"/>
      <c r="CN39" s="19"/>
      <c r="CO39" s="19"/>
      <c r="CP39" s="19"/>
      <c r="CQ39" s="19"/>
      <c r="CR39" s="19"/>
      <c r="CS39" s="19"/>
      <c r="CT39" s="40"/>
      <c r="CU39" s="19"/>
      <c r="CV39" s="19"/>
      <c r="CW39" s="39"/>
      <c r="CX39" s="19"/>
      <c r="CY39" s="19"/>
      <c r="CZ39" s="19"/>
      <c r="DA39" s="19"/>
      <c r="DB39" s="42"/>
      <c r="DC39" s="19"/>
      <c r="DD39" s="40"/>
      <c r="DE39" s="19"/>
      <c r="DF39" s="39"/>
      <c r="DG39" s="19"/>
      <c r="DH39" s="19"/>
      <c r="DI39" s="19"/>
      <c r="DJ39" s="19"/>
      <c r="DK39" s="19"/>
      <c r="DL39" s="19"/>
      <c r="DM39" s="40"/>
      <c r="DN39" s="19"/>
      <c r="DO39" s="39"/>
      <c r="DP39" s="19"/>
      <c r="DQ39" s="19"/>
      <c r="DR39" s="19"/>
      <c r="DS39" s="19"/>
      <c r="DT39" s="19"/>
      <c r="DU39" s="19"/>
      <c r="DV39" s="40"/>
      <c r="DW39" s="43">
        <f ca="1">ROUND((TODAY()-I39)/365*5,2)</f>
        <v>8.82</v>
      </c>
      <c r="DX39" s="44">
        <f>-AI39+AJ39+AS39+BB39+BK39+BT39+CC39+CL39+CV39+DE39+DN39</f>
        <v>0</v>
      </c>
      <c r="DY39" s="19">
        <f ca="1">DW39-DX39</f>
        <v>8.82</v>
      </c>
      <c r="DZ39" s="19">
        <f>T39+U39+AC39+AD39+AO39+AP39+AX39+AY39++BG39+BH39+BP39+BQ39+BY39+BZ39+CH39+CI39+CQ39+CR39+DA39+DB39+DJ39+DK39+DS39+DT39</f>
        <v>0</v>
      </c>
      <c r="EA39" s="19">
        <f>S39+AB39+AN39+AW39+BF39+BO39+BX39+CG39+CP39+CZ39+DI39+DR39</f>
        <v>0</v>
      </c>
      <c r="EB39" s="45">
        <f>J39+U39-S39+AD39-AB39+AP39-AN39+AY39-AW39+BH39-BF39+BQ39-BO39+BZ39-BX39+CI39-CG39+CR39-CP39+DB39-CZ39+DK39-DI39+DT39-DR39-CU39</f>
        <v>0</v>
      </c>
      <c r="EC39" s="46">
        <f>T39+AC39+AO39+BG39+BP39+BY39+CH39+CQ39+DA39+DA39+DJ39+DS39</f>
        <v>0</v>
      </c>
      <c r="ED39" s="19">
        <f t="shared" ref="ED39:EF39" si="46">P39+Y39+AK39+AT39+BC39+BL39+BU39+CD39+CM39+CW39+DF39+DO39</f>
        <v>3</v>
      </c>
      <c r="EE39" s="19">
        <f t="shared" si="46"/>
        <v>0</v>
      </c>
      <c r="EF39" s="19">
        <f t="shared" si="46"/>
        <v>0</v>
      </c>
      <c r="EG39" s="19">
        <f>V39+AE39+AQ39+AZ39+BI39+BR39+CA39+CJ39+CS39+DC39+DL39+DU39</f>
        <v>0</v>
      </c>
    </row>
    <row r="40" customFormat="1" customHeight="1" spans="1:138">
      <c r="A40" s="52">
        <v>45471</v>
      </c>
      <c r="B40" s="53" t="s">
        <v>1074</v>
      </c>
      <c r="C40" s="51" t="s">
        <v>286</v>
      </c>
      <c r="D40" s="33" t="s">
        <v>312</v>
      </c>
      <c r="E40" s="34" t="s">
        <v>720</v>
      </c>
      <c r="F40" s="33" t="s">
        <v>315</v>
      </c>
      <c r="G40" s="35">
        <v>45383</v>
      </c>
      <c r="H40" s="35">
        <v>45383</v>
      </c>
      <c r="I40" s="35">
        <v>45383</v>
      </c>
      <c r="J40" s="19"/>
      <c r="K40" s="19"/>
      <c r="L40" s="19"/>
      <c r="M40" s="37"/>
      <c r="N40" s="19"/>
      <c r="O40" s="38"/>
      <c r="P40" s="39"/>
      <c r="Q40" s="19"/>
      <c r="R40" s="19"/>
      <c r="S40" s="19"/>
      <c r="T40" s="19"/>
      <c r="U40" s="19"/>
      <c r="V40" s="19"/>
      <c r="W40" s="40"/>
      <c r="X40" s="19"/>
      <c r="Y40" s="39"/>
      <c r="Z40" s="19"/>
      <c r="AA40" s="19"/>
      <c r="AB40" s="19"/>
      <c r="AC40" s="19"/>
      <c r="AD40" s="19"/>
      <c r="AE40" s="19"/>
      <c r="AF40" s="40"/>
      <c r="AG40" s="41"/>
      <c r="AH40" s="41"/>
      <c r="AI40" s="41"/>
      <c r="AJ40" s="19"/>
      <c r="AK40" s="39"/>
      <c r="AL40" s="19"/>
      <c r="AM40" s="19"/>
      <c r="AN40" s="19"/>
      <c r="AO40" s="49"/>
      <c r="AP40" s="19"/>
      <c r="AQ40" s="19"/>
      <c r="AR40" s="40"/>
      <c r="AS40" s="19"/>
      <c r="AT40" s="39">
        <v>8</v>
      </c>
      <c r="AU40" s="19"/>
      <c r="AV40" s="19"/>
      <c r="AW40" s="19"/>
      <c r="AX40" s="19"/>
      <c r="AY40" s="19"/>
      <c r="AZ40" s="19"/>
      <c r="BA40" s="40"/>
      <c r="BB40" s="19"/>
      <c r="BC40" s="39">
        <v>18</v>
      </c>
      <c r="BD40" s="19"/>
      <c r="BE40" s="19"/>
      <c r="BF40" s="19"/>
      <c r="BG40" s="19"/>
      <c r="BH40" s="19"/>
      <c r="BI40" s="19"/>
      <c r="BJ40" s="40"/>
      <c r="BK40" s="19"/>
      <c r="BL40" s="39"/>
      <c r="BM40" s="19"/>
      <c r="BN40" s="19"/>
      <c r="BO40" s="19"/>
      <c r="BP40" s="19"/>
      <c r="BQ40" s="19"/>
      <c r="BR40" s="19"/>
      <c r="BS40" s="40"/>
      <c r="BT40" s="19"/>
      <c r="BU40" s="39"/>
      <c r="BV40" s="19"/>
      <c r="BW40" s="19"/>
      <c r="BX40" s="19"/>
      <c r="BY40" s="19"/>
      <c r="BZ40" s="19"/>
      <c r="CA40" s="19"/>
      <c r="CB40" s="40"/>
      <c r="CC40" s="19"/>
      <c r="CD40" s="39"/>
      <c r="CE40" s="19"/>
      <c r="CF40" s="19"/>
      <c r="CG40" s="19"/>
      <c r="CH40" s="19"/>
      <c r="CI40" s="19"/>
      <c r="CJ40" s="19"/>
      <c r="CK40" s="40"/>
      <c r="CL40" s="19"/>
      <c r="CM40" s="39"/>
      <c r="CN40" s="19"/>
      <c r="CO40" s="19"/>
      <c r="CP40" s="19"/>
      <c r="CQ40" s="19"/>
      <c r="CR40" s="19"/>
      <c r="CS40" s="19"/>
      <c r="CT40" s="40"/>
      <c r="CU40" s="19"/>
      <c r="CV40" s="19"/>
      <c r="CW40" s="39"/>
      <c r="CX40" s="19"/>
      <c r="CY40" s="19"/>
      <c r="CZ40" s="19"/>
      <c r="DA40" s="19"/>
      <c r="DB40" s="42"/>
      <c r="DC40" s="19"/>
      <c r="DD40" s="40"/>
      <c r="DE40" s="19"/>
      <c r="DF40" s="39"/>
      <c r="DG40" s="19"/>
      <c r="DH40" s="19"/>
      <c r="DI40" s="19"/>
      <c r="DJ40" s="19"/>
      <c r="DK40" s="19"/>
      <c r="DL40" s="19"/>
      <c r="DM40" s="40"/>
      <c r="DN40" s="19"/>
      <c r="DO40" s="39"/>
      <c r="DP40" s="19"/>
      <c r="DQ40" s="19"/>
      <c r="DR40" s="19"/>
      <c r="DS40" s="19"/>
      <c r="DT40" s="19"/>
      <c r="DU40" s="19"/>
      <c r="DV40" s="40"/>
      <c r="DW40" s="43">
        <f ca="1">ROUND((TODAY()-I40)/365*5,2)</f>
        <v>8.82</v>
      </c>
      <c r="DX40" s="44">
        <f>-AI40+AJ40+AS40+BB40+BK40+BT40+CC40+CL40+CV40+DE40+DN40</f>
        <v>0</v>
      </c>
      <c r="DY40" s="19">
        <f ca="1">DW40-DX40</f>
        <v>8.82</v>
      </c>
      <c r="DZ40" s="19">
        <f>T40+U40+AC40+AD40+AO40+AP40+AX40+AY40++BG40+BH40+BP40+BQ40+BY40+BZ40+CH40+CI40+CQ40+CR40+DA40+DB40+DJ40+DK40+DS40+DT40</f>
        <v>0</v>
      </c>
      <c r="EA40" s="19">
        <f>S40+AB40+AN40+AW40+BF40+BO40+BX40+CG40+CP40+CZ40+DI40+DR40</f>
        <v>0</v>
      </c>
      <c r="EB40" s="45">
        <f>J40+U40-S40+AD40-AB40+AP40-AN40+AY40-AW40+BH40-BF40+BQ40-BO40+BZ40-BX40+CI40-CG40+CR40-CP40+DB40-CZ40+DK40-DI40+DT40-DR40-CU40</f>
        <v>0</v>
      </c>
      <c r="EC40" s="46">
        <f>T40+AC40+AO40+BG40+BP40+BY40+CH40+CQ40+DA40+DA40+DJ40+DS40</f>
        <v>0</v>
      </c>
      <c r="ED40" s="19">
        <f t="shared" ref="ED40:EF40" si="47">P40+Y40+AK40+AT40+BC40+BL40+BU40+CD40+CM40+CW40+DF40+DO40</f>
        <v>26</v>
      </c>
      <c r="EE40" s="19">
        <f t="shared" si="47"/>
        <v>0</v>
      </c>
      <c r="EF40" s="19">
        <f t="shared" si="47"/>
        <v>0</v>
      </c>
      <c r="EG40" s="19">
        <f>V40+AE40+AQ40+AZ40+BI40+BR40+CA40+CJ40+CS40+DC40+DL40+DU40</f>
        <v>0</v>
      </c>
    </row>
    <row r="41" customFormat="1" customHeight="1" spans="1:138">
      <c r="A41" s="52">
        <v>45471</v>
      </c>
      <c r="B41" s="53" t="s">
        <v>1075</v>
      </c>
      <c r="C41" s="51" t="s">
        <v>351</v>
      </c>
      <c r="D41" s="33" t="s">
        <v>354</v>
      </c>
      <c r="E41" s="34" t="s">
        <v>369</v>
      </c>
      <c r="F41" s="33" t="s">
        <v>315</v>
      </c>
      <c r="G41" s="35">
        <v>45425</v>
      </c>
      <c r="H41" s="35">
        <v>45425</v>
      </c>
      <c r="I41" s="35">
        <v>45425</v>
      </c>
      <c r="J41" s="43">
        <v>0.67</v>
      </c>
      <c r="K41" s="44">
        <v>0</v>
      </c>
      <c r="L41" s="19"/>
      <c r="M41" s="19"/>
      <c r="N41" s="19"/>
      <c r="O41" s="45">
        <v>0</v>
      </c>
      <c r="P41" s="46"/>
      <c r="Q41" s="19"/>
      <c r="R41" s="19"/>
      <c r="S41" s="19"/>
      <c r="T41" s="19"/>
    </row>
    <row r="42" customFormat="1" customHeight="1" spans="1:138">
      <c r="A42" s="52">
        <v>45471</v>
      </c>
      <c r="B42" s="53" t="s">
        <v>1076</v>
      </c>
      <c r="C42" s="51" t="s">
        <v>351</v>
      </c>
      <c r="D42" s="33" t="s">
        <v>354</v>
      </c>
      <c r="E42" s="34" t="s">
        <v>463</v>
      </c>
      <c r="F42" s="33" t="s">
        <v>315</v>
      </c>
      <c r="G42" s="35">
        <v>45425</v>
      </c>
      <c r="H42" s="35">
        <v>45425</v>
      </c>
      <c r="I42" s="35">
        <v>45425</v>
      </c>
      <c r="J42" s="43">
        <v>0.67</v>
      </c>
      <c r="K42" s="44">
        <v>0</v>
      </c>
      <c r="L42" s="19"/>
      <c r="M42" s="19"/>
      <c r="N42" s="19"/>
      <c r="O42" s="45"/>
      <c r="P42" s="46"/>
      <c r="Q42" s="19"/>
      <c r="R42" s="19"/>
      <c r="S42" s="19"/>
      <c r="T42" s="19"/>
    </row>
    <row r="43" customFormat="1" customHeight="1" spans="1:138">
      <c r="A43" s="52">
        <v>45470</v>
      </c>
      <c r="B43" s="63" t="s">
        <v>1077</v>
      </c>
      <c r="C43" s="32" t="s">
        <v>52</v>
      </c>
      <c r="D43" s="33" t="s">
        <v>250</v>
      </c>
      <c r="E43" s="34">
        <v>0</v>
      </c>
      <c r="F43" s="33" t="s">
        <v>257</v>
      </c>
      <c r="G43" s="35">
        <v>43406</v>
      </c>
      <c r="H43" s="36">
        <v>44927</v>
      </c>
      <c r="I43" s="36">
        <v>45292</v>
      </c>
      <c r="J43" s="19">
        <v>0</v>
      </c>
      <c r="K43" s="19">
        <f>ROUND((I43-H43)/365*5,2)</f>
        <v>5</v>
      </c>
      <c r="L43" s="19">
        <v>5</v>
      </c>
      <c r="M43" s="37">
        <f>K43-L43</f>
        <v>0</v>
      </c>
      <c r="N43" s="19">
        <v>0</v>
      </c>
      <c r="O43" s="38"/>
      <c r="P43" s="39">
        <v>33</v>
      </c>
      <c r="Q43" s="19"/>
      <c r="R43" s="19"/>
      <c r="S43" s="19"/>
      <c r="T43" s="19"/>
      <c r="U43" s="19"/>
      <c r="V43" s="19"/>
      <c r="W43" s="40"/>
      <c r="X43" s="19">
        <v>5</v>
      </c>
      <c r="Y43" s="39"/>
      <c r="Z43" s="19"/>
      <c r="AA43" s="19"/>
      <c r="AB43" s="19"/>
      <c r="AC43" s="19"/>
      <c r="AD43" s="19"/>
      <c r="AE43" s="19"/>
      <c r="AF43" s="40"/>
      <c r="AG43" s="41">
        <f>O43+X43</f>
        <v>5</v>
      </c>
      <c r="AH43" s="41">
        <f>M43-AG43</f>
        <v>-5</v>
      </c>
      <c r="AI43" s="41">
        <f>IF(AH43&lt;0,AH43,0)</f>
        <v>-5</v>
      </c>
      <c r="AJ43" s="19"/>
      <c r="AK43" s="39">
        <v>16</v>
      </c>
      <c r="AL43" s="19"/>
      <c r="AM43" s="19"/>
      <c r="AN43" s="19"/>
      <c r="AO43" s="49"/>
      <c r="AP43" s="19"/>
      <c r="AQ43" s="19"/>
      <c r="AR43" s="40"/>
      <c r="AS43" s="19"/>
      <c r="AT43" s="39">
        <v>21</v>
      </c>
      <c r="AU43" s="19"/>
      <c r="AV43" s="19"/>
      <c r="AW43" s="19">
        <v>8</v>
      </c>
      <c r="AX43" s="19"/>
      <c r="AY43" s="19">
        <v>8</v>
      </c>
      <c r="AZ43" s="19"/>
      <c r="BA43" s="40"/>
      <c r="BB43" s="19"/>
      <c r="BC43" s="39">
        <v>6</v>
      </c>
      <c r="BD43" s="19"/>
      <c r="BE43" s="19"/>
      <c r="BF43" s="19"/>
      <c r="BG43" s="19"/>
      <c r="BH43" s="19"/>
      <c r="BI43" s="19"/>
      <c r="BJ43" s="40"/>
      <c r="BK43" s="19"/>
      <c r="BL43" s="39"/>
      <c r="BM43" s="19"/>
      <c r="BN43" s="19"/>
      <c r="BO43" s="19"/>
      <c r="BP43" s="19"/>
      <c r="BQ43" s="19"/>
      <c r="BR43" s="19"/>
      <c r="BS43" s="40"/>
      <c r="BT43" s="19"/>
      <c r="BU43" s="39"/>
      <c r="BV43" s="19"/>
      <c r="BW43" s="19"/>
      <c r="BX43" s="19"/>
      <c r="BY43" s="19"/>
      <c r="BZ43" s="19"/>
      <c r="CA43" s="19"/>
      <c r="CB43" s="40"/>
      <c r="CC43" s="19"/>
      <c r="CD43" s="39"/>
      <c r="CE43" s="19"/>
      <c r="CF43" s="19"/>
      <c r="CG43" s="19"/>
      <c r="CH43" s="19"/>
      <c r="CI43" s="19"/>
      <c r="CJ43" s="19"/>
      <c r="CK43" s="40"/>
      <c r="CL43" s="19"/>
      <c r="CM43" s="39"/>
      <c r="CN43" s="19"/>
      <c r="CO43" s="19"/>
      <c r="CP43" s="19"/>
      <c r="CQ43" s="19"/>
      <c r="CR43" s="19"/>
      <c r="CS43" s="19"/>
      <c r="CT43" s="40"/>
      <c r="CU43" s="19"/>
      <c r="CV43" s="19"/>
      <c r="CW43" s="39"/>
      <c r="CX43" s="19"/>
      <c r="CY43" s="19"/>
      <c r="CZ43" s="19"/>
      <c r="DA43" s="19"/>
      <c r="DB43" s="19"/>
      <c r="DC43" s="19"/>
      <c r="DD43" s="40"/>
      <c r="DE43" s="19"/>
      <c r="DF43" s="39"/>
      <c r="DG43" s="19"/>
      <c r="DH43" s="19"/>
      <c r="DI43" s="19"/>
      <c r="DJ43" s="19"/>
      <c r="DK43" s="19"/>
      <c r="DL43" s="19"/>
      <c r="DM43" s="40"/>
      <c r="DN43" s="19"/>
      <c r="DO43" s="39"/>
      <c r="DP43" s="19"/>
      <c r="DQ43" s="19"/>
      <c r="DR43" s="19"/>
      <c r="DS43" s="19"/>
      <c r="DT43" s="19"/>
      <c r="DU43" s="19"/>
      <c r="DV43" s="40"/>
      <c r="DW43" s="43">
        <f ca="1" t="shared" ref="DW43:DW53" si="48">ROUND((TODAY()-I43)/365*5,2)</f>
        <v>10.07</v>
      </c>
      <c r="DX43" s="44">
        <f t="shared" ref="DX43:DX53" si="49">-AI43+AJ43+AS43+BB43+BK43+BT43+CC43+CL43+CV43+DE43+DN43</f>
        <v>5</v>
      </c>
      <c r="DY43" s="44">
        <f ca="1" t="shared" ref="DY43:DY46" si="50">DW43-DX43</f>
        <v>5.07</v>
      </c>
      <c r="DZ43" s="19">
        <f t="shared" ref="DZ43:DZ46" si="51">T43+U43+AC43+AD43+AO43+AP43+AX43+AY43++BG43+BH43+BP43+BQ43+BY43+BZ43+CH43+CI43+CQ43+CR43+DA43+DB43+DJ43+DK43+DS43+DT43</f>
        <v>8</v>
      </c>
      <c r="EA43" s="19">
        <f t="shared" ref="EA43:EA46" si="52">S43+AB43+AN43+AW43+BF43+BO43+BX43+CG43+CP43+CZ43+DI43+DR43</f>
        <v>8</v>
      </c>
      <c r="EB43" s="45">
        <f t="shared" ref="EB43:EB46" si="53">J43+U43-S43+AD43-AB43+AP43-AN43+AY43-AW43+BH43-BF43+BQ43-BO43+BZ43-BX43+CI43-CG43+CR43-CP43+DB43-CZ43+DK43-DI43+DT43-DR43-CU43</f>
        <v>0</v>
      </c>
      <c r="EC43" s="46">
        <f t="shared" ref="EC43:EC46" si="54">T43+AC43+AO43+BG43+BP43+BY43+CH43+CQ43+DA43+DA43+DJ43+DS43</f>
        <v>0</v>
      </c>
      <c r="ED43" s="19">
        <f t="shared" ref="ED43:EF43" si="55">P43+Y43+AK43+AT43+BC43+BL43+BU43+CD43+CM43+CW43+DF43+DO43</f>
        <v>76</v>
      </c>
      <c r="EE43" s="19">
        <f t="shared" si="55"/>
        <v>0</v>
      </c>
      <c r="EF43" s="19">
        <f t="shared" si="55"/>
        <v>0</v>
      </c>
      <c r="EG43" s="19">
        <f t="shared" ref="EG43:EG46" si="56">V43+AE43+AQ43+AZ43+BI43+BR43+CA43+CJ43+CS43+DC43+DL43+DU43</f>
        <v>0</v>
      </c>
    </row>
    <row r="44" customFormat="1" customHeight="1" spans="1:138">
      <c r="A44" s="32">
        <f t="shared" ref="A44:A53" si="57">ROW()-2</f>
        <v>42</v>
      </c>
      <c r="B44" s="53" t="s">
        <v>1078</v>
      </c>
      <c r="C44" s="51" t="s">
        <v>391</v>
      </c>
      <c r="D44" s="33" t="s">
        <v>392</v>
      </c>
      <c r="E44" s="34" t="s">
        <v>393</v>
      </c>
      <c r="F44" s="33" t="s">
        <v>315</v>
      </c>
      <c r="G44" s="35">
        <v>45376</v>
      </c>
      <c r="H44" s="35">
        <v>45376</v>
      </c>
      <c r="I44" s="35">
        <v>45376</v>
      </c>
      <c r="J44" s="19"/>
      <c r="K44" s="19"/>
      <c r="L44" s="19"/>
      <c r="M44" s="37"/>
      <c r="N44" s="19"/>
      <c r="O44" s="38"/>
      <c r="P44" s="39"/>
      <c r="Q44" s="19"/>
      <c r="R44" s="19"/>
      <c r="S44" s="19"/>
      <c r="T44" s="19"/>
      <c r="U44" s="19"/>
      <c r="V44" s="19"/>
      <c r="W44" s="40"/>
      <c r="X44" s="19"/>
      <c r="Y44" s="39"/>
      <c r="Z44" s="19"/>
      <c r="AA44" s="19"/>
      <c r="AB44" s="19"/>
      <c r="AC44" s="19"/>
      <c r="AD44" s="19"/>
      <c r="AE44" s="19"/>
      <c r="AF44" s="40"/>
      <c r="AG44" s="41"/>
      <c r="AH44" s="41"/>
      <c r="AI44" s="41"/>
      <c r="AJ44" s="19"/>
      <c r="AK44" s="39"/>
      <c r="AL44" s="19"/>
      <c r="AM44" s="19"/>
      <c r="AN44" s="19"/>
      <c r="AO44" s="49"/>
      <c r="AP44" s="19"/>
      <c r="AQ44" s="19"/>
      <c r="AR44" s="40"/>
      <c r="AS44" s="19"/>
      <c r="AT44" s="39">
        <v>8</v>
      </c>
      <c r="AU44" s="19"/>
      <c r="AV44" s="19"/>
      <c r="AW44" s="19"/>
      <c r="AX44" s="19"/>
      <c r="AY44" s="19"/>
      <c r="AZ44" s="19"/>
      <c r="BA44" s="40"/>
      <c r="BB44" s="19"/>
      <c r="BC44" s="39"/>
      <c r="BD44" s="19"/>
      <c r="BE44" s="19"/>
      <c r="BF44" s="19"/>
      <c r="BG44" s="19"/>
      <c r="BH44" s="19"/>
      <c r="BI44" s="19"/>
      <c r="BJ44" s="40"/>
      <c r="BK44" s="19"/>
      <c r="BL44" s="39"/>
      <c r="BM44" s="19"/>
      <c r="BN44" s="19"/>
      <c r="BO44" s="19"/>
      <c r="BP44" s="19"/>
      <c r="BQ44" s="19"/>
      <c r="BR44" s="19"/>
      <c r="BS44" s="40"/>
      <c r="BT44" s="19"/>
      <c r="BU44" s="39"/>
      <c r="BV44" s="19"/>
      <c r="BW44" s="19"/>
      <c r="BX44" s="19"/>
      <c r="BY44" s="19"/>
      <c r="BZ44" s="19"/>
      <c r="CA44" s="19"/>
      <c r="CB44" s="40"/>
      <c r="CC44" s="19"/>
      <c r="CD44" s="39"/>
      <c r="CE44" s="19"/>
      <c r="CF44" s="19"/>
      <c r="CG44" s="19"/>
      <c r="CH44" s="19"/>
      <c r="CI44" s="19"/>
      <c r="CJ44" s="19"/>
      <c r="CK44" s="40"/>
      <c r="CL44" s="19"/>
      <c r="CM44" s="39"/>
      <c r="CN44" s="19"/>
      <c r="CO44" s="19"/>
      <c r="CP44" s="19"/>
      <c r="CQ44" s="19"/>
      <c r="CR44" s="19"/>
      <c r="CS44" s="19"/>
      <c r="CT44" s="40"/>
      <c r="CU44" s="19"/>
      <c r="CV44" s="19"/>
      <c r="CW44" s="39"/>
      <c r="CX44" s="19"/>
      <c r="CY44" s="19"/>
      <c r="CZ44" s="19"/>
      <c r="DA44" s="19"/>
      <c r="DB44" s="42"/>
      <c r="DC44" s="19"/>
      <c r="DD44" s="40"/>
      <c r="DE44" s="19"/>
      <c r="DF44" s="39"/>
      <c r="DG44" s="19"/>
      <c r="DH44" s="19"/>
      <c r="DI44" s="19"/>
      <c r="DJ44" s="19"/>
      <c r="DK44" s="19"/>
      <c r="DL44" s="19"/>
      <c r="DM44" s="40"/>
      <c r="DN44" s="19"/>
      <c r="DO44" s="39"/>
      <c r="DP44" s="19"/>
      <c r="DQ44" s="19"/>
      <c r="DR44" s="19"/>
      <c r="DS44" s="19"/>
      <c r="DT44" s="19"/>
      <c r="DU44" s="19"/>
      <c r="DV44" s="40"/>
      <c r="DW44" s="43">
        <f ca="1" t="shared" si="48"/>
        <v>8.92</v>
      </c>
      <c r="DX44" s="44">
        <f t="shared" si="49"/>
        <v>0</v>
      </c>
      <c r="DY44" s="19">
        <f ca="1" t="shared" si="50"/>
        <v>8.92</v>
      </c>
      <c r="DZ44" s="19">
        <f t="shared" si="51"/>
        <v>0</v>
      </c>
      <c r="EA44" s="19">
        <f t="shared" si="52"/>
        <v>0</v>
      </c>
      <c r="EB44" s="45">
        <f t="shared" si="53"/>
        <v>0</v>
      </c>
      <c r="EC44" s="46">
        <f t="shared" si="54"/>
        <v>0</v>
      </c>
      <c r="ED44" s="19">
        <f t="shared" ref="ED44:EF44" si="58">P44+Y44+AK44+AT44+BC44+BL44+BU44+CD44+CM44+CW44+DF44+DO44</f>
        <v>8</v>
      </c>
      <c r="EE44" s="19">
        <f t="shared" si="58"/>
        <v>0</v>
      </c>
      <c r="EF44" s="19">
        <f t="shared" si="58"/>
        <v>0</v>
      </c>
      <c r="EG44" s="19">
        <f t="shared" si="56"/>
        <v>0</v>
      </c>
    </row>
    <row r="45" customFormat="1" customHeight="1" spans="1:138">
      <c r="A45" s="32">
        <f t="shared" si="57"/>
        <v>43</v>
      </c>
      <c r="B45" s="53" t="s">
        <v>1079</v>
      </c>
      <c r="C45" s="51" t="s">
        <v>52</v>
      </c>
      <c r="D45" s="33" t="s">
        <v>237</v>
      </c>
      <c r="E45" s="34" t="s">
        <v>238</v>
      </c>
      <c r="F45" s="33" t="s">
        <v>315</v>
      </c>
      <c r="G45" s="35">
        <v>45369</v>
      </c>
      <c r="H45" s="35">
        <v>45369</v>
      </c>
      <c r="I45" s="35">
        <v>45369</v>
      </c>
      <c r="J45" s="19"/>
      <c r="K45" s="19"/>
      <c r="L45" s="19"/>
      <c r="M45" s="37"/>
      <c r="N45" s="19"/>
      <c r="O45" s="38"/>
      <c r="P45" s="39"/>
      <c r="Q45" s="19"/>
      <c r="R45" s="19"/>
      <c r="S45" s="19"/>
      <c r="T45" s="19"/>
      <c r="U45" s="19"/>
      <c r="V45" s="19"/>
      <c r="W45" s="40"/>
      <c r="X45" s="19"/>
      <c r="Y45" s="39"/>
      <c r="Z45" s="19"/>
      <c r="AA45" s="19"/>
      <c r="AB45" s="19"/>
      <c r="AC45" s="19"/>
      <c r="AD45" s="19"/>
      <c r="AE45" s="19"/>
      <c r="AF45" s="40"/>
      <c r="AG45" s="41"/>
      <c r="AH45" s="41"/>
      <c r="AI45" s="41"/>
      <c r="AJ45" s="19"/>
      <c r="AK45" s="39"/>
      <c r="AL45" s="19"/>
      <c r="AM45" s="19"/>
      <c r="AN45" s="19"/>
      <c r="AO45" s="49"/>
      <c r="AP45" s="19"/>
      <c r="AQ45" s="19"/>
      <c r="AR45" s="40"/>
      <c r="AS45" s="19"/>
      <c r="AT45" s="39"/>
      <c r="AU45" s="19"/>
      <c r="AV45" s="19"/>
      <c r="AW45" s="19">
        <v>8</v>
      </c>
      <c r="AX45" s="19"/>
      <c r="AY45" s="19">
        <v>8</v>
      </c>
      <c r="AZ45" s="19"/>
      <c r="BA45" s="40"/>
      <c r="BB45" s="19"/>
      <c r="BC45" s="39"/>
      <c r="BD45" s="19">
        <v>7</v>
      </c>
      <c r="BE45" s="19"/>
      <c r="BF45" s="19"/>
      <c r="BG45" s="19"/>
      <c r="BH45" s="19"/>
      <c r="BI45" s="19"/>
      <c r="BJ45" s="40"/>
      <c r="BK45" s="19"/>
      <c r="BL45" s="39"/>
      <c r="BM45" s="19"/>
      <c r="BN45" s="19"/>
      <c r="BO45" s="19"/>
      <c r="BP45" s="19"/>
      <c r="BQ45" s="19"/>
      <c r="BR45" s="19"/>
      <c r="BS45" s="40"/>
      <c r="BT45" s="19"/>
      <c r="BU45" s="39"/>
      <c r="BV45" s="19"/>
      <c r="BW45" s="19"/>
      <c r="BX45" s="19"/>
      <c r="BY45" s="19"/>
      <c r="BZ45" s="19"/>
      <c r="CA45" s="19"/>
      <c r="CB45" s="40"/>
      <c r="CC45" s="19"/>
      <c r="CD45" s="39"/>
      <c r="CE45" s="19"/>
      <c r="CF45" s="19"/>
      <c r="CG45" s="19"/>
      <c r="CH45" s="19"/>
      <c r="CI45" s="19"/>
      <c r="CJ45" s="19"/>
      <c r="CK45" s="40"/>
      <c r="CL45" s="19"/>
      <c r="CM45" s="39"/>
      <c r="CN45" s="19"/>
      <c r="CO45" s="19"/>
      <c r="CP45" s="19"/>
      <c r="CQ45" s="19"/>
      <c r="CR45" s="19"/>
      <c r="CS45" s="19"/>
      <c r="CT45" s="40"/>
      <c r="CU45" s="19"/>
      <c r="CV45" s="19"/>
      <c r="CW45" s="39"/>
      <c r="CX45" s="19"/>
      <c r="CY45" s="19"/>
      <c r="CZ45" s="19"/>
      <c r="DA45" s="19"/>
      <c r="DB45" s="42"/>
      <c r="DC45" s="19"/>
      <c r="DD45" s="40"/>
      <c r="DE45" s="19"/>
      <c r="DF45" s="39"/>
      <c r="DG45" s="19"/>
      <c r="DH45" s="19"/>
      <c r="DI45" s="19"/>
      <c r="DJ45" s="19"/>
      <c r="DK45" s="19"/>
      <c r="DL45" s="19"/>
      <c r="DM45" s="40"/>
      <c r="DN45" s="19"/>
      <c r="DO45" s="39"/>
      <c r="DP45" s="19"/>
      <c r="DQ45" s="19"/>
      <c r="DR45" s="19"/>
      <c r="DS45" s="19"/>
      <c r="DT45" s="19"/>
      <c r="DU45" s="19"/>
      <c r="DV45" s="40"/>
      <c r="DW45" s="43">
        <f ca="1" t="shared" si="48"/>
        <v>9.01</v>
      </c>
      <c r="DX45" s="44">
        <f t="shared" si="49"/>
        <v>0</v>
      </c>
      <c r="DY45" s="19">
        <f ca="1" t="shared" si="50"/>
        <v>9.01</v>
      </c>
      <c r="DZ45" s="19">
        <f t="shared" si="51"/>
        <v>8</v>
      </c>
      <c r="EA45" s="19">
        <f t="shared" si="52"/>
        <v>8</v>
      </c>
      <c r="EB45" s="45">
        <f t="shared" si="53"/>
        <v>0</v>
      </c>
      <c r="EC45" s="46">
        <f t="shared" si="54"/>
        <v>0</v>
      </c>
      <c r="ED45" s="19">
        <f t="shared" ref="ED45:EF45" si="59">P45+Y45+AK45+AT45+BC45+BL45+BU45+CD45+CM45+CW45+DF45+DO45</f>
        <v>0</v>
      </c>
      <c r="EE45" s="19">
        <f t="shared" si="59"/>
        <v>7</v>
      </c>
      <c r="EF45" s="19">
        <f t="shared" si="59"/>
        <v>0</v>
      </c>
      <c r="EG45" s="19">
        <f t="shared" si="56"/>
        <v>0</v>
      </c>
    </row>
    <row r="46" customFormat="1" customHeight="1" spans="1:138">
      <c r="A46" s="32">
        <f t="shared" si="57"/>
        <v>44</v>
      </c>
      <c r="B46" s="53" t="s">
        <v>1080</v>
      </c>
      <c r="C46" s="51" t="s">
        <v>52</v>
      </c>
      <c r="D46" s="33" t="s">
        <v>250</v>
      </c>
      <c r="E46" s="34" t="s">
        <v>273</v>
      </c>
      <c r="F46" s="33" t="s">
        <v>315</v>
      </c>
      <c r="G46" s="35">
        <v>45369</v>
      </c>
      <c r="H46" s="35">
        <v>45369</v>
      </c>
      <c r="I46" s="35">
        <v>45369</v>
      </c>
      <c r="J46" s="19"/>
      <c r="K46" s="19"/>
      <c r="L46" s="19"/>
      <c r="M46" s="37"/>
      <c r="N46" s="19"/>
      <c r="O46" s="38"/>
      <c r="P46" s="39"/>
      <c r="Q46" s="19"/>
      <c r="R46" s="19"/>
      <c r="S46" s="19"/>
      <c r="T46" s="19"/>
      <c r="U46" s="19"/>
      <c r="V46" s="19"/>
      <c r="W46" s="40"/>
      <c r="X46" s="19"/>
      <c r="Y46" s="39"/>
      <c r="Z46" s="19"/>
      <c r="AA46" s="19"/>
      <c r="AB46" s="19"/>
      <c r="AC46" s="19"/>
      <c r="AD46" s="19"/>
      <c r="AE46" s="19"/>
      <c r="AF46" s="40"/>
      <c r="AG46" s="41"/>
      <c r="AH46" s="41"/>
      <c r="AI46" s="41"/>
      <c r="AJ46" s="19"/>
      <c r="AK46" s="39"/>
      <c r="AL46" s="19"/>
      <c r="AM46" s="19"/>
      <c r="AN46" s="19"/>
      <c r="AO46" s="49"/>
      <c r="AP46" s="19"/>
      <c r="AQ46" s="19"/>
      <c r="AR46" s="40"/>
      <c r="AS46" s="19"/>
      <c r="AT46" s="39">
        <v>4</v>
      </c>
      <c r="AU46" s="19">
        <v>2</v>
      </c>
      <c r="AV46" s="19"/>
      <c r="AW46" s="19"/>
      <c r="AX46" s="19"/>
      <c r="AY46" s="19"/>
      <c r="AZ46" s="19"/>
      <c r="BA46" s="40"/>
      <c r="BB46" s="19"/>
      <c r="BC46" s="39">
        <v>8</v>
      </c>
      <c r="BD46" s="19"/>
      <c r="BE46" s="19"/>
      <c r="BF46" s="19"/>
      <c r="BG46" s="19"/>
      <c r="BH46" s="19"/>
      <c r="BI46" s="19"/>
      <c r="BJ46" s="40"/>
      <c r="BK46" s="19"/>
      <c r="BL46" s="39"/>
      <c r="BM46" s="19"/>
      <c r="BN46" s="19"/>
      <c r="BO46" s="19"/>
      <c r="BP46" s="19"/>
      <c r="BQ46" s="19"/>
      <c r="BR46" s="19"/>
      <c r="BS46" s="40"/>
      <c r="BT46" s="19"/>
      <c r="BU46" s="39"/>
      <c r="BV46" s="19"/>
      <c r="BW46" s="19"/>
      <c r="BX46" s="19"/>
      <c r="BY46" s="19"/>
      <c r="BZ46" s="19"/>
      <c r="CA46" s="19"/>
      <c r="CB46" s="40"/>
      <c r="CC46" s="19"/>
      <c r="CD46" s="39"/>
      <c r="CE46" s="19"/>
      <c r="CF46" s="19"/>
      <c r="CG46" s="19"/>
      <c r="CH46" s="19"/>
      <c r="CI46" s="19"/>
      <c r="CJ46" s="19"/>
      <c r="CK46" s="40"/>
      <c r="CL46" s="19"/>
      <c r="CM46" s="39"/>
      <c r="CN46" s="19"/>
      <c r="CO46" s="19"/>
      <c r="CP46" s="19"/>
      <c r="CQ46" s="19"/>
      <c r="CR46" s="19"/>
      <c r="CS46" s="19"/>
      <c r="CT46" s="40"/>
      <c r="CU46" s="19"/>
      <c r="CV46" s="19"/>
      <c r="CW46" s="39"/>
      <c r="CX46" s="19"/>
      <c r="CY46" s="19"/>
      <c r="CZ46" s="19"/>
      <c r="DA46" s="19"/>
      <c r="DB46" s="42"/>
      <c r="DC46" s="19"/>
      <c r="DD46" s="40"/>
      <c r="DE46" s="19"/>
      <c r="DF46" s="39"/>
      <c r="DG46" s="19"/>
      <c r="DH46" s="19"/>
      <c r="DI46" s="19"/>
      <c r="DJ46" s="19"/>
      <c r="DK46" s="19"/>
      <c r="DL46" s="19"/>
      <c r="DM46" s="40"/>
      <c r="DN46" s="19"/>
      <c r="DO46" s="39"/>
      <c r="DP46" s="19"/>
      <c r="DQ46" s="19"/>
      <c r="DR46" s="19"/>
      <c r="DS46" s="19"/>
      <c r="DT46" s="19"/>
      <c r="DU46" s="19"/>
      <c r="DV46" s="40"/>
      <c r="DW46" s="43">
        <f ca="1" t="shared" si="48"/>
        <v>9.01</v>
      </c>
      <c r="DX46" s="44">
        <f t="shared" si="49"/>
        <v>0</v>
      </c>
      <c r="DY46" s="19">
        <f ca="1" t="shared" si="50"/>
        <v>9.01</v>
      </c>
      <c r="DZ46" s="19">
        <f t="shared" si="51"/>
        <v>0</v>
      </c>
      <c r="EA46" s="19">
        <f t="shared" si="52"/>
        <v>0</v>
      </c>
      <c r="EB46" s="45">
        <f t="shared" si="53"/>
        <v>0</v>
      </c>
      <c r="EC46" s="46">
        <f t="shared" si="54"/>
        <v>0</v>
      </c>
      <c r="ED46" s="19">
        <f t="shared" ref="ED46:EF46" si="60">P46+Y46+AK46+AT46+BC46+BL46+BU46+CD46+CM46+CW46+DF46+DO46</f>
        <v>12</v>
      </c>
      <c r="EE46" s="19">
        <f t="shared" si="60"/>
        <v>2</v>
      </c>
      <c r="EF46" s="19">
        <f t="shared" si="60"/>
        <v>0</v>
      </c>
      <c r="EG46" s="19">
        <f t="shared" si="56"/>
        <v>0</v>
      </c>
    </row>
    <row r="47" customFormat="1" customHeight="1" spans="1:138">
      <c r="A47" s="32">
        <f t="shared" si="57"/>
        <v>45</v>
      </c>
      <c r="B47" s="53" t="s">
        <v>1081</v>
      </c>
      <c r="C47" s="51" t="s">
        <v>286</v>
      </c>
      <c r="D47" s="33" t="s">
        <v>289</v>
      </c>
      <c r="E47" s="34" t="s">
        <v>296</v>
      </c>
      <c r="F47" s="33" t="s">
        <v>298</v>
      </c>
      <c r="G47" s="35">
        <v>45436</v>
      </c>
      <c r="H47" s="35">
        <v>45436</v>
      </c>
      <c r="I47" s="35">
        <v>45436</v>
      </c>
      <c r="J47" s="19"/>
      <c r="K47" s="19"/>
      <c r="L47" s="19"/>
      <c r="M47" s="37"/>
      <c r="N47" s="19"/>
      <c r="O47" s="38"/>
      <c r="P47" s="39"/>
      <c r="Q47" s="19"/>
      <c r="R47" s="19"/>
      <c r="S47" s="19"/>
      <c r="T47" s="19"/>
      <c r="U47" s="19"/>
      <c r="V47" s="19"/>
      <c r="W47" s="40"/>
      <c r="X47" s="19"/>
      <c r="Y47" s="39"/>
      <c r="Z47" s="19"/>
      <c r="AA47" s="19"/>
      <c r="AB47" s="19"/>
      <c r="AC47" s="19"/>
      <c r="AD47" s="19"/>
      <c r="AE47" s="19"/>
      <c r="AF47" s="40"/>
      <c r="AG47" s="41"/>
      <c r="AH47" s="41"/>
      <c r="AI47" s="41"/>
      <c r="AJ47" s="19"/>
      <c r="AK47" s="39"/>
      <c r="AL47" s="19"/>
      <c r="AM47" s="19"/>
      <c r="AN47" s="19"/>
      <c r="AO47" s="49"/>
      <c r="AP47" s="19"/>
      <c r="AQ47" s="19"/>
      <c r="AR47" s="40"/>
      <c r="AS47" s="19"/>
      <c r="AT47" s="39"/>
      <c r="AU47" s="19"/>
      <c r="AV47" s="19"/>
      <c r="AW47" s="19"/>
      <c r="AX47" s="19"/>
      <c r="AY47" s="19"/>
      <c r="AZ47" s="19"/>
      <c r="BA47" s="40"/>
      <c r="BB47" s="19"/>
      <c r="BC47" s="39"/>
      <c r="BD47" s="19"/>
      <c r="BE47" s="19"/>
      <c r="BF47" s="19"/>
      <c r="BG47" s="19"/>
      <c r="BH47" s="19"/>
      <c r="BI47" s="19"/>
      <c r="BJ47" s="40"/>
      <c r="BK47" s="19"/>
      <c r="BL47" s="39"/>
      <c r="BM47" s="19"/>
      <c r="BN47" s="19"/>
      <c r="BO47" s="19"/>
      <c r="BP47" s="19"/>
      <c r="BQ47" s="19"/>
      <c r="BR47" s="19"/>
      <c r="BS47" s="40"/>
      <c r="BT47" s="19"/>
      <c r="BU47" s="39"/>
      <c r="BV47" s="19"/>
      <c r="BW47" s="19"/>
      <c r="BX47" s="19"/>
      <c r="BY47" s="19"/>
      <c r="BZ47" s="19"/>
      <c r="CA47" s="19"/>
      <c r="CB47" s="40"/>
      <c r="CC47" s="19"/>
      <c r="CD47" s="39"/>
      <c r="CE47" s="19"/>
      <c r="CF47" s="19"/>
      <c r="CG47" s="19"/>
      <c r="CH47" s="19"/>
      <c r="CI47" s="19"/>
      <c r="CJ47" s="19"/>
      <c r="CK47" s="40"/>
      <c r="CL47" s="19"/>
      <c r="CM47" s="39"/>
      <c r="CN47" s="19"/>
      <c r="CO47" s="19"/>
      <c r="CP47" s="19"/>
      <c r="CQ47" s="19"/>
      <c r="CR47" s="19"/>
      <c r="CS47" s="19"/>
      <c r="CT47" s="40"/>
      <c r="CU47" s="19"/>
      <c r="CV47" s="19"/>
      <c r="CW47" s="39"/>
      <c r="CX47" s="19"/>
      <c r="CY47" s="19"/>
      <c r="CZ47" s="19"/>
      <c r="DA47" s="19"/>
      <c r="DB47" s="42"/>
      <c r="DC47" s="19"/>
      <c r="DD47" s="40"/>
      <c r="DE47" s="19"/>
      <c r="DF47" s="39"/>
      <c r="DG47" s="19"/>
      <c r="DH47" s="19"/>
      <c r="DI47" s="19"/>
      <c r="DJ47" s="19"/>
      <c r="DK47" s="19"/>
      <c r="DL47" s="19"/>
      <c r="DM47" s="40"/>
      <c r="DN47" s="19"/>
      <c r="DO47" s="39"/>
      <c r="DP47" s="19"/>
      <c r="DQ47" s="19"/>
      <c r="DR47" s="19"/>
      <c r="DS47" s="19"/>
      <c r="DT47" s="19"/>
      <c r="DU47" s="19"/>
      <c r="DV47" s="40"/>
      <c r="DW47" s="43">
        <f ca="1" t="shared" si="48"/>
        <v>8.1</v>
      </c>
      <c r="DX47" s="44">
        <f t="shared" si="49"/>
        <v>0</v>
      </c>
      <c r="DY47" s="19"/>
      <c r="DZ47" s="19"/>
      <c r="EA47" s="19"/>
      <c r="EB47" s="45"/>
      <c r="EC47" s="46"/>
      <c r="ED47" s="19"/>
      <c r="EE47" s="19"/>
      <c r="EF47" s="19"/>
      <c r="EG47" s="19"/>
    </row>
    <row r="48" customFormat="1" customHeight="1" spans="1:138">
      <c r="A48" s="32">
        <f t="shared" si="57"/>
        <v>46</v>
      </c>
      <c r="B48" s="53" t="s">
        <v>1082</v>
      </c>
      <c r="C48" s="51" t="s">
        <v>391</v>
      </c>
      <c r="D48" s="33" t="s">
        <v>392</v>
      </c>
      <c r="E48" s="34" t="s">
        <v>395</v>
      </c>
      <c r="F48" s="33" t="s">
        <v>315</v>
      </c>
      <c r="G48" s="35">
        <v>45439</v>
      </c>
      <c r="H48" s="35">
        <v>45439</v>
      </c>
      <c r="I48" s="35">
        <v>45439</v>
      </c>
      <c r="J48" s="19"/>
      <c r="K48" s="19"/>
      <c r="L48" s="19"/>
      <c r="M48" s="37"/>
      <c r="N48" s="19"/>
      <c r="O48" s="38"/>
      <c r="P48" s="39"/>
      <c r="Q48" s="19"/>
      <c r="R48" s="19"/>
      <c r="S48" s="19"/>
      <c r="T48" s="19"/>
      <c r="U48" s="19"/>
      <c r="V48" s="19"/>
      <c r="W48" s="40"/>
      <c r="X48" s="19"/>
      <c r="Y48" s="39"/>
      <c r="Z48" s="19"/>
      <c r="AA48" s="19"/>
      <c r="AB48" s="19"/>
      <c r="AC48" s="19"/>
      <c r="AD48" s="19"/>
      <c r="AE48" s="19"/>
      <c r="AF48" s="40"/>
      <c r="AG48" s="41"/>
      <c r="AH48" s="41"/>
      <c r="AI48" s="41"/>
      <c r="AJ48" s="19"/>
      <c r="AK48" s="39"/>
      <c r="AL48" s="19"/>
      <c r="AM48" s="19"/>
      <c r="AN48" s="19"/>
      <c r="AO48" s="49"/>
      <c r="AP48" s="19"/>
      <c r="AQ48" s="19"/>
      <c r="AR48" s="40"/>
      <c r="AS48" s="19"/>
      <c r="AT48" s="39"/>
      <c r="AU48" s="19"/>
      <c r="AV48" s="19"/>
      <c r="AW48" s="19"/>
      <c r="AX48" s="19"/>
      <c r="AY48" s="19"/>
      <c r="AZ48" s="19"/>
      <c r="BA48" s="40"/>
      <c r="BB48" s="19"/>
      <c r="BC48" s="39"/>
      <c r="BD48" s="19"/>
      <c r="BE48" s="19"/>
      <c r="BF48" s="19"/>
      <c r="BG48" s="19"/>
      <c r="BH48" s="19"/>
      <c r="BI48" s="19"/>
      <c r="BJ48" s="40"/>
      <c r="BK48" s="19"/>
      <c r="BL48" s="39"/>
      <c r="BM48" s="19"/>
      <c r="BN48" s="19"/>
      <c r="BO48" s="19"/>
      <c r="BP48" s="19"/>
      <c r="BQ48" s="19"/>
      <c r="BR48" s="19"/>
      <c r="BS48" s="40"/>
      <c r="BT48" s="19"/>
      <c r="BU48" s="39"/>
      <c r="BV48" s="19"/>
      <c r="BW48" s="19"/>
      <c r="BX48" s="19"/>
      <c r="BY48" s="19"/>
      <c r="BZ48" s="19"/>
      <c r="CA48" s="19"/>
      <c r="CB48" s="40"/>
      <c r="CC48" s="19"/>
      <c r="CD48" s="39"/>
      <c r="CE48" s="19"/>
      <c r="CF48" s="19"/>
      <c r="CG48" s="19"/>
      <c r="CH48" s="19"/>
      <c r="CI48" s="19"/>
      <c r="CJ48" s="19"/>
      <c r="CK48" s="40"/>
      <c r="CL48" s="19"/>
      <c r="CM48" s="39"/>
      <c r="CN48" s="19"/>
      <c r="CO48" s="19"/>
      <c r="CP48" s="19"/>
      <c r="CQ48" s="19"/>
      <c r="CR48" s="19"/>
      <c r="CS48" s="19"/>
      <c r="CT48" s="40"/>
      <c r="CU48" s="19"/>
      <c r="CV48" s="19"/>
      <c r="CW48" s="39"/>
      <c r="CX48" s="19"/>
      <c r="CY48" s="19"/>
      <c r="CZ48" s="19"/>
      <c r="DA48" s="19"/>
      <c r="DB48" s="42"/>
      <c r="DC48" s="19"/>
      <c r="DD48" s="40"/>
      <c r="DE48" s="19"/>
      <c r="DF48" s="39"/>
      <c r="DG48" s="19"/>
      <c r="DH48" s="19"/>
      <c r="DI48" s="19"/>
      <c r="DJ48" s="19"/>
      <c r="DK48" s="19"/>
      <c r="DL48" s="19"/>
      <c r="DM48" s="40"/>
      <c r="DN48" s="19"/>
      <c r="DO48" s="39"/>
      <c r="DP48" s="19"/>
      <c r="DQ48" s="19"/>
      <c r="DR48" s="19"/>
      <c r="DS48" s="19"/>
      <c r="DT48" s="19"/>
      <c r="DU48" s="19"/>
      <c r="DV48" s="40"/>
      <c r="DW48" s="43">
        <f ca="1" t="shared" si="48"/>
        <v>8.05</v>
      </c>
      <c r="DX48" s="44">
        <f t="shared" si="49"/>
        <v>0</v>
      </c>
      <c r="DY48" s="19"/>
      <c r="DZ48" s="19"/>
      <c r="EA48" s="19"/>
      <c r="EB48" s="45"/>
      <c r="EC48" s="46"/>
      <c r="ED48" s="19"/>
      <c r="EE48" s="19"/>
      <c r="EF48" s="19"/>
      <c r="EG48" s="19"/>
    </row>
    <row r="49" customFormat="1" customHeight="1" spans="1:137">
      <c r="A49" s="32">
        <f t="shared" si="57"/>
        <v>47</v>
      </c>
      <c r="B49" s="31" t="s">
        <v>1083</v>
      </c>
      <c r="C49" s="32" t="s">
        <v>52</v>
      </c>
      <c r="D49" s="33" t="s">
        <v>110</v>
      </c>
      <c r="E49" s="34" t="s">
        <v>961</v>
      </c>
      <c r="F49" s="33" t="s">
        <v>179</v>
      </c>
      <c r="G49" s="35">
        <v>44984</v>
      </c>
      <c r="H49" s="36">
        <v>44984</v>
      </c>
      <c r="I49" s="36">
        <v>45292</v>
      </c>
      <c r="J49" s="19">
        <v>12</v>
      </c>
      <c r="K49" s="19">
        <f>ROUND((I49-H49)/365*5,2)</f>
        <v>4.22</v>
      </c>
      <c r="L49" s="19">
        <v>1</v>
      </c>
      <c r="M49" s="37">
        <f>K49-L49</f>
        <v>3.22</v>
      </c>
      <c r="N49" s="19">
        <v>0</v>
      </c>
      <c r="O49" s="38"/>
      <c r="P49" s="39"/>
      <c r="Q49" s="19"/>
      <c r="R49" s="19"/>
      <c r="S49" s="19">
        <v>24</v>
      </c>
      <c r="T49" s="19"/>
      <c r="U49" s="19">
        <v>13</v>
      </c>
      <c r="V49" s="19"/>
      <c r="W49" s="40"/>
      <c r="X49" s="19">
        <v>3</v>
      </c>
      <c r="Y49" s="39"/>
      <c r="Z49" s="19"/>
      <c r="AA49" s="19"/>
      <c r="AB49" s="19">
        <v>1</v>
      </c>
      <c r="AC49" s="19"/>
      <c r="AD49" s="19"/>
      <c r="AE49" s="19"/>
      <c r="AF49" s="40"/>
      <c r="AG49" s="41">
        <f>O49+X49</f>
        <v>3</v>
      </c>
      <c r="AH49" s="41">
        <f>M49-AG49</f>
        <v>0.22</v>
      </c>
      <c r="AI49" s="41">
        <f>IF(AH49&lt;0,AH49,0)</f>
        <v>0</v>
      </c>
      <c r="AJ49" s="19"/>
      <c r="AK49" s="39"/>
      <c r="AL49" s="19"/>
      <c r="AM49" s="19"/>
      <c r="AN49" s="19"/>
      <c r="AO49" s="49"/>
      <c r="AP49" s="19">
        <v>7.5</v>
      </c>
      <c r="AQ49" s="19"/>
      <c r="AR49" s="40"/>
      <c r="AS49" s="19">
        <v>1</v>
      </c>
      <c r="AT49" s="39"/>
      <c r="AU49" s="19"/>
      <c r="AV49" s="19"/>
      <c r="AW49" s="19">
        <v>4.15</v>
      </c>
      <c r="AX49" s="19"/>
      <c r="AY49" s="19">
        <v>3.5</v>
      </c>
      <c r="AZ49" s="19"/>
      <c r="BA49" s="40"/>
      <c r="BB49" s="19"/>
      <c r="BC49" s="39"/>
      <c r="BD49" s="19"/>
      <c r="BE49" s="19"/>
      <c r="BF49" s="19">
        <v>5</v>
      </c>
      <c r="BG49" s="19"/>
      <c r="BH49" s="19"/>
      <c r="BI49" s="19"/>
      <c r="BJ49" s="40"/>
      <c r="BK49" s="19"/>
      <c r="BL49" s="39"/>
      <c r="BM49" s="19"/>
      <c r="BN49" s="19"/>
      <c r="BO49" s="19"/>
      <c r="BP49" s="19"/>
      <c r="BQ49" s="19"/>
      <c r="BR49" s="19"/>
      <c r="BS49" s="40"/>
      <c r="BT49" s="19"/>
      <c r="BU49" s="39"/>
      <c r="BV49" s="19"/>
      <c r="BW49" s="19"/>
      <c r="BX49" s="19"/>
      <c r="BY49" s="19"/>
      <c r="BZ49" s="19"/>
      <c r="CA49" s="19"/>
      <c r="CB49" s="40"/>
      <c r="CC49" s="19"/>
      <c r="CD49" s="39"/>
      <c r="CE49" s="19"/>
      <c r="CF49" s="19"/>
      <c r="CG49" s="19"/>
      <c r="CH49" s="19"/>
      <c r="CI49" s="19"/>
      <c r="CJ49" s="19"/>
      <c r="CK49" s="40"/>
      <c r="CL49" s="19"/>
      <c r="CM49" s="39"/>
      <c r="CN49" s="19"/>
      <c r="CO49" s="19"/>
      <c r="CP49" s="19"/>
      <c r="CQ49" s="19"/>
      <c r="CR49" s="19"/>
      <c r="CS49" s="19"/>
      <c r="CT49" s="40"/>
      <c r="CU49" s="19"/>
      <c r="CV49" s="19"/>
      <c r="CW49" s="39"/>
      <c r="CX49" s="19"/>
      <c r="CY49" s="19"/>
      <c r="CZ49" s="19"/>
      <c r="DA49" s="19"/>
      <c r="DB49" s="19"/>
      <c r="DC49" s="19"/>
      <c r="DD49" s="40"/>
      <c r="DE49" s="19"/>
      <c r="DF49" s="39"/>
      <c r="DG49" s="19"/>
      <c r="DH49" s="19"/>
      <c r="DI49" s="19"/>
      <c r="DJ49" s="19"/>
      <c r="DK49" s="19"/>
      <c r="DL49" s="19"/>
      <c r="DM49" s="40"/>
      <c r="DN49" s="19"/>
      <c r="DO49" s="39"/>
      <c r="DP49" s="19"/>
      <c r="DQ49" s="19"/>
      <c r="DR49" s="19"/>
      <c r="DS49" s="19"/>
      <c r="DT49" s="19"/>
      <c r="DU49" s="19"/>
      <c r="DV49" s="40"/>
      <c r="DW49" s="43">
        <f ca="1" t="shared" si="48"/>
        <v>10.07</v>
      </c>
      <c r="DX49" s="44">
        <f t="shared" si="49"/>
        <v>1</v>
      </c>
      <c r="DY49" s="44">
        <f ca="1" t="shared" ref="DY49:DY52" si="61">DW49-DX49</f>
        <v>9.07</v>
      </c>
      <c r="DZ49" s="19">
        <f t="shared" ref="DZ49:DZ52" si="62">T49+U49+AC49+AD49+AO49+AP49+AX49+AY49++BG49+BH49+BP49+BQ49+BY49+BZ49+CH49+CI49+CQ49+CR49+DA49+DB49+DJ49+DK49+DS49+DT49</f>
        <v>24</v>
      </c>
      <c r="EA49" s="19">
        <f t="shared" ref="EA49:EA52" si="63">S49+AB49+AN49+AW49+BF49+BO49+BX49+CG49+CP49+CZ49+DI49+DR49</f>
        <v>34.15</v>
      </c>
      <c r="EB49" s="45">
        <f t="shared" ref="EB49:EB52" si="64">J49+U49-S49+AD49-AB49+AP49-AN49+AY49-AW49+BH49-BF49+BQ49-BO49+BZ49-BX49+CI49-CG49+CR49-CP49+DB49-CZ49+DK49-DI49+DT49-DR49-CU49</f>
        <v>1.85</v>
      </c>
      <c r="EC49" s="46">
        <f t="shared" ref="EC49:EC52" si="65">T49+AC49+AO49+BG49+BP49+BY49+CH49+CQ49+DA49+DA49+DJ49+DS49</f>
        <v>0</v>
      </c>
      <c r="ED49" s="19">
        <f t="shared" ref="ED49:EF49" si="66">P49+Y49+AK49+AT49+BC49+BL49+BU49+CD49+CM49+CW49+DF49+DO49</f>
        <v>0</v>
      </c>
      <c r="EE49" s="19">
        <f t="shared" si="66"/>
        <v>0</v>
      </c>
      <c r="EF49" s="19">
        <f t="shared" si="66"/>
        <v>0</v>
      </c>
      <c r="EG49" s="19">
        <f t="shared" ref="EG49:EG52" si="67">V49+AE49+AQ49+AZ49+BI49+BR49+CA49+CJ49+CS49+DC49+DL49+DU49</f>
        <v>0</v>
      </c>
    </row>
    <row r="50" customFormat="1" customHeight="1" spans="1:137">
      <c r="A50" s="32">
        <f t="shared" si="57"/>
        <v>48</v>
      </c>
      <c r="B50" s="53" t="s">
        <v>1084</v>
      </c>
      <c r="C50" s="51" t="s">
        <v>286</v>
      </c>
      <c r="D50" s="33" t="s">
        <v>312</v>
      </c>
      <c r="E50" s="34" t="s">
        <v>342</v>
      </c>
      <c r="F50" s="33" t="s">
        <v>315</v>
      </c>
      <c r="G50" s="35">
        <v>45436</v>
      </c>
      <c r="H50" s="35">
        <v>45436</v>
      </c>
      <c r="I50" s="35">
        <v>45436</v>
      </c>
      <c r="J50" s="19"/>
      <c r="K50" s="19"/>
      <c r="L50" s="19"/>
      <c r="M50" s="37"/>
      <c r="N50" s="19"/>
      <c r="O50" s="38"/>
      <c r="P50" s="39"/>
      <c r="Q50" s="19"/>
      <c r="R50" s="19"/>
      <c r="S50" s="19"/>
      <c r="T50" s="19"/>
      <c r="U50" s="19"/>
      <c r="V50" s="19"/>
      <c r="W50" s="40"/>
      <c r="X50" s="19"/>
      <c r="Y50" s="39"/>
      <c r="Z50" s="19"/>
      <c r="AA50" s="19"/>
      <c r="AB50" s="19"/>
      <c r="AC50" s="19"/>
      <c r="AD50" s="19"/>
      <c r="AE50" s="19"/>
      <c r="AF50" s="40"/>
      <c r="AG50" s="41"/>
      <c r="AH50" s="41"/>
      <c r="AI50" s="41"/>
      <c r="AJ50" s="19"/>
      <c r="AK50" s="39"/>
      <c r="AL50" s="19"/>
      <c r="AM50" s="19"/>
      <c r="AN50" s="19"/>
      <c r="AO50" s="49"/>
      <c r="AP50" s="19"/>
      <c r="AQ50" s="19"/>
      <c r="AR50" s="40"/>
      <c r="AS50" s="19"/>
      <c r="AT50" s="39"/>
      <c r="AU50" s="19"/>
      <c r="AV50" s="19"/>
      <c r="AW50" s="19"/>
      <c r="AX50" s="19"/>
      <c r="AY50" s="19"/>
      <c r="AZ50" s="19"/>
      <c r="BA50" s="40"/>
      <c r="BB50" s="19"/>
      <c r="BC50" s="39"/>
      <c r="BD50" s="19"/>
      <c r="BE50" s="19"/>
      <c r="BF50" s="19"/>
      <c r="BG50" s="19"/>
      <c r="BH50" s="19"/>
      <c r="BI50" s="19"/>
      <c r="BJ50" s="40"/>
      <c r="BK50" s="19"/>
      <c r="BL50" s="39"/>
      <c r="BM50" s="19"/>
      <c r="BN50" s="19"/>
      <c r="BO50" s="19"/>
      <c r="BP50" s="19"/>
      <c r="BQ50" s="19"/>
      <c r="BR50" s="19"/>
      <c r="BS50" s="40"/>
      <c r="BT50" s="19"/>
      <c r="BU50" s="39"/>
      <c r="BV50" s="19"/>
      <c r="BW50" s="19"/>
      <c r="BX50" s="19"/>
      <c r="BY50" s="19"/>
      <c r="BZ50" s="19"/>
      <c r="CA50" s="19"/>
      <c r="CB50" s="40"/>
      <c r="CC50" s="19"/>
      <c r="CD50" s="39"/>
      <c r="CE50" s="19"/>
      <c r="CF50" s="19"/>
      <c r="CG50" s="19"/>
      <c r="CH50" s="19"/>
      <c r="CI50" s="19"/>
      <c r="CJ50" s="19"/>
      <c r="CK50" s="40"/>
      <c r="CL50" s="19"/>
      <c r="CM50" s="39"/>
      <c r="CN50" s="19"/>
      <c r="CO50" s="19"/>
      <c r="CP50" s="19"/>
      <c r="CQ50" s="19"/>
      <c r="CR50" s="19"/>
      <c r="CS50" s="19"/>
      <c r="CT50" s="40"/>
      <c r="CU50" s="19"/>
      <c r="CV50" s="19"/>
      <c r="CW50" s="39"/>
      <c r="CX50" s="19"/>
      <c r="CY50" s="19"/>
      <c r="CZ50" s="19"/>
      <c r="DA50" s="19"/>
      <c r="DB50" s="42"/>
      <c r="DC50" s="19"/>
      <c r="DD50" s="40"/>
      <c r="DE50" s="19"/>
      <c r="DF50" s="39"/>
      <c r="DG50" s="19"/>
      <c r="DH50" s="19"/>
      <c r="DI50" s="19"/>
      <c r="DJ50" s="19"/>
      <c r="DK50" s="19"/>
      <c r="DL50" s="19"/>
      <c r="DM50" s="40"/>
      <c r="DN50" s="19"/>
      <c r="DO50" s="39"/>
      <c r="DP50" s="19"/>
      <c r="DQ50" s="19"/>
      <c r="DR50" s="19"/>
      <c r="DS50" s="19"/>
      <c r="DT50" s="19"/>
      <c r="DU50" s="19"/>
      <c r="DV50" s="40"/>
      <c r="DW50" s="43">
        <f ca="1" t="shared" si="48"/>
        <v>8.1</v>
      </c>
      <c r="DX50" s="44">
        <f t="shared" si="49"/>
        <v>0</v>
      </c>
      <c r="DY50" s="19"/>
      <c r="DZ50" s="19"/>
      <c r="EA50" s="19"/>
      <c r="EB50" s="45"/>
      <c r="EC50" s="46"/>
      <c r="ED50" s="19"/>
      <c r="EE50" s="19"/>
      <c r="EF50" s="19"/>
      <c r="EG50" s="19"/>
    </row>
    <row r="51" customFormat="1" customHeight="1" spans="1:137">
      <c r="A51" s="32">
        <f t="shared" si="57"/>
        <v>49</v>
      </c>
      <c r="B51" s="53" t="s">
        <v>1085</v>
      </c>
      <c r="C51" s="51" t="s">
        <v>52</v>
      </c>
      <c r="D51" s="33" t="s">
        <v>233</v>
      </c>
      <c r="E51" s="34" t="s">
        <v>262</v>
      </c>
      <c r="F51" s="33" t="s">
        <v>315</v>
      </c>
      <c r="G51" s="35">
        <v>45397</v>
      </c>
      <c r="H51" s="35">
        <v>45397</v>
      </c>
      <c r="I51" s="35">
        <v>45397</v>
      </c>
      <c r="J51" s="19"/>
      <c r="K51" s="19"/>
      <c r="L51" s="19"/>
      <c r="M51" s="37"/>
      <c r="N51" s="19"/>
      <c r="O51" s="38"/>
      <c r="P51" s="39"/>
      <c r="Q51" s="19"/>
      <c r="R51" s="19"/>
      <c r="S51" s="19"/>
      <c r="T51" s="19"/>
      <c r="U51" s="19"/>
      <c r="V51" s="19"/>
      <c r="W51" s="40"/>
      <c r="X51" s="19"/>
      <c r="Y51" s="39"/>
      <c r="Z51" s="19"/>
      <c r="AA51" s="19"/>
      <c r="AB51" s="19"/>
      <c r="AC51" s="19"/>
      <c r="AD51" s="19"/>
      <c r="AE51" s="19"/>
      <c r="AF51" s="40"/>
      <c r="AG51" s="41"/>
      <c r="AH51" s="41"/>
      <c r="AI51" s="41"/>
      <c r="AJ51" s="19"/>
      <c r="AK51" s="39"/>
      <c r="AL51" s="19"/>
      <c r="AM51" s="19"/>
      <c r="AN51" s="19"/>
      <c r="AO51" s="49"/>
      <c r="AP51" s="19"/>
      <c r="AQ51" s="19"/>
      <c r="AR51" s="40"/>
      <c r="AS51" s="19"/>
      <c r="AT51" s="39"/>
      <c r="AU51" s="19"/>
      <c r="AV51" s="19"/>
      <c r="AW51" s="19"/>
      <c r="AX51" s="19"/>
      <c r="AY51" s="19"/>
      <c r="AZ51" s="19"/>
      <c r="BA51" s="40"/>
      <c r="BB51" s="19"/>
      <c r="BC51" s="39">
        <v>12.9</v>
      </c>
      <c r="BD51" s="19">
        <v>1</v>
      </c>
      <c r="BE51" s="19"/>
      <c r="BF51" s="19"/>
      <c r="BG51" s="19"/>
      <c r="BH51" s="19"/>
      <c r="BI51" s="19"/>
      <c r="BJ51" s="40"/>
      <c r="BK51" s="19"/>
      <c r="BL51" s="39"/>
      <c r="BM51" s="19"/>
      <c r="BN51" s="19"/>
      <c r="BO51" s="19"/>
      <c r="BP51" s="19"/>
      <c r="BQ51" s="19"/>
      <c r="BR51" s="19"/>
      <c r="BS51" s="40"/>
      <c r="BT51" s="19"/>
      <c r="BU51" s="39"/>
      <c r="BV51" s="19"/>
      <c r="BW51" s="19"/>
      <c r="BX51" s="19"/>
      <c r="BY51" s="19"/>
      <c r="BZ51" s="19"/>
      <c r="CA51" s="19"/>
      <c r="CB51" s="40"/>
      <c r="CC51" s="19"/>
      <c r="CD51" s="39"/>
      <c r="CE51" s="19"/>
      <c r="CF51" s="19"/>
      <c r="CG51" s="19"/>
      <c r="CH51" s="19"/>
      <c r="CI51" s="19"/>
      <c r="CJ51" s="19"/>
      <c r="CK51" s="40"/>
      <c r="CL51" s="19"/>
      <c r="CM51" s="39"/>
      <c r="CN51" s="19"/>
      <c r="CO51" s="19"/>
      <c r="CP51" s="19"/>
      <c r="CQ51" s="19"/>
      <c r="CR51" s="19"/>
      <c r="CS51" s="19"/>
      <c r="CT51" s="40"/>
      <c r="CU51" s="19"/>
      <c r="CV51" s="19"/>
      <c r="CW51" s="39"/>
      <c r="CX51" s="19"/>
      <c r="CY51" s="19"/>
      <c r="CZ51" s="19"/>
      <c r="DA51" s="19"/>
      <c r="DB51" s="42"/>
      <c r="DC51" s="19"/>
      <c r="DD51" s="40"/>
      <c r="DE51" s="19"/>
      <c r="DF51" s="39"/>
      <c r="DG51" s="19"/>
      <c r="DH51" s="19"/>
      <c r="DI51" s="19"/>
      <c r="DJ51" s="19"/>
      <c r="DK51" s="19"/>
      <c r="DL51" s="19"/>
      <c r="DM51" s="40"/>
      <c r="DN51" s="19"/>
      <c r="DO51" s="39"/>
      <c r="DP51" s="19"/>
      <c r="DQ51" s="19"/>
      <c r="DR51" s="19"/>
      <c r="DS51" s="19"/>
      <c r="DT51" s="19"/>
      <c r="DU51" s="19"/>
      <c r="DV51" s="40"/>
      <c r="DW51" s="43">
        <f ca="1" t="shared" si="48"/>
        <v>8.63</v>
      </c>
      <c r="DX51" s="44">
        <f t="shared" si="49"/>
        <v>0</v>
      </c>
      <c r="DY51" s="19">
        <f ca="1" t="shared" si="61"/>
        <v>8.63</v>
      </c>
      <c r="DZ51" s="19">
        <f t="shared" si="62"/>
        <v>0</v>
      </c>
      <c r="EA51" s="19">
        <f t="shared" si="63"/>
        <v>0</v>
      </c>
      <c r="EB51" s="45">
        <f t="shared" si="64"/>
        <v>0</v>
      </c>
      <c r="EC51" s="46">
        <f t="shared" si="65"/>
        <v>0</v>
      </c>
      <c r="ED51" s="19">
        <f t="shared" ref="ED51:EF51" si="68">P51+Y51+AK51+AT51+BC51+BL51+BU51+CD51+CM51+CW51+DF51+DO51</f>
        <v>12.9</v>
      </c>
      <c r="EE51" s="19">
        <f t="shared" si="68"/>
        <v>1</v>
      </c>
      <c r="EF51" s="19">
        <f t="shared" si="68"/>
        <v>0</v>
      </c>
      <c r="EG51" s="19">
        <f t="shared" si="67"/>
        <v>0</v>
      </c>
    </row>
    <row r="52" customFormat="1" customHeight="1" spans="1:137">
      <c r="A52" s="32">
        <f t="shared" si="57"/>
        <v>50</v>
      </c>
      <c r="B52" s="53" t="s">
        <v>1086</v>
      </c>
      <c r="C52" s="51" t="s">
        <v>404</v>
      </c>
      <c r="D52" s="33" t="s">
        <v>527</v>
      </c>
      <c r="E52" s="34">
        <v>0</v>
      </c>
      <c r="F52" s="33" t="s">
        <v>315</v>
      </c>
      <c r="G52" s="35">
        <v>45377</v>
      </c>
      <c r="H52" s="35">
        <v>45377</v>
      </c>
      <c r="I52" s="35">
        <v>45377</v>
      </c>
      <c r="J52" s="19"/>
      <c r="K52" s="19"/>
      <c r="L52" s="19"/>
      <c r="M52" s="37"/>
      <c r="N52" s="19"/>
      <c r="O52" s="38"/>
      <c r="P52" s="39"/>
      <c r="Q52" s="19"/>
      <c r="R52" s="19"/>
      <c r="S52" s="19"/>
      <c r="T52" s="19"/>
      <c r="U52" s="19"/>
      <c r="V52" s="19"/>
      <c r="W52" s="40"/>
      <c r="X52" s="19"/>
      <c r="Y52" s="39"/>
      <c r="Z52" s="19"/>
      <c r="AA52" s="19"/>
      <c r="AB52" s="19"/>
      <c r="AC52" s="19"/>
      <c r="AD52" s="19"/>
      <c r="AE52" s="19"/>
      <c r="AF52" s="40"/>
      <c r="AG52" s="41"/>
      <c r="AH52" s="41"/>
      <c r="AI52" s="41"/>
      <c r="AJ52" s="19"/>
      <c r="AK52" s="39"/>
      <c r="AL52" s="19"/>
      <c r="AM52" s="19"/>
      <c r="AN52" s="19"/>
      <c r="AO52" s="49"/>
      <c r="AP52" s="19"/>
      <c r="AQ52" s="19"/>
      <c r="AR52" s="40"/>
      <c r="AS52" s="19"/>
      <c r="AT52" s="39"/>
      <c r="AU52" s="19"/>
      <c r="AV52" s="19"/>
      <c r="AW52" s="19"/>
      <c r="AX52" s="19"/>
      <c r="AY52" s="19"/>
      <c r="AZ52" s="19"/>
      <c r="BA52" s="40"/>
      <c r="BB52" s="19"/>
      <c r="BC52" s="39">
        <v>40</v>
      </c>
      <c r="BD52" s="19"/>
      <c r="BE52" s="19"/>
      <c r="BF52" s="19"/>
      <c r="BG52" s="19"/>
      <c r="BH52" s="19"/>
      <c r="BI52" s="19"/>
      <c r="BJ52" s="40"/>
      <c r="BK52" s="19"/>
      <c r="BL52" s="39"/>
      <c r="BM52" s="19"/>
      <c r="BN52" s="19"/>
      <c r="BO52" s="19"/>
      <c r="BP52" s="19"/>
      <c r="BQ52" s="19"/>
      <c r="BR52" s="19"/>
      <c r="BS52" s="40"/>
      <c r="BT52" s="19"/>
      <c r="BU52" s="39"/>
      <c r="BV52" s="19"/>
      <c r="BW52" s="19"/>
      <c r="BX52" s="19"/>
      <c r="BY52" s="19"/>
      <c r="BZ52" s="19"/>
      <c r="CA52" s="19"/>
      <c r="CB52" s="40"/>
      <c r="CC52" s="19"/>
      <c r="CD52" s="39"/>
      <c r="CE52" s="19"/>
      <c r="CF52" s="19"/>
      <c r="CG52" s="19"/>
      <c r="CH52" s="19"/>
      <c r="CI52" s="19"/>
      <c r="CJ52" s="19"/>
      <c r="CK52" s="40"/>
      <c r="CL52" s="19"/>
      <c r="CM52" s="39"/>
      <c r="CN52" s="19"/>
      <c r="CO52" s="19"/>
      <c r="CP52" s="19"/>
      <c r="CQ52" s="19"/>
      <c r="CR52" s="19"/>
      <c r="CS52" s="19"/>
      <c r="CT52" s="40"/>
      <c r="CU52" s="19"/>
      <c r="CV52" s="19"/>
      <c r="CW52" s="39"/>
      <c r="CX52" s="19"/>
      <c r="CY52" s="19"/>
      <c r="CZ52" s="19"/>
      <c r="DA52" s="19"/>
      <c r="DB52" s="42"/>
      <c r="DC52" s="19"/>
      <c r="DD52" s="40"/>
      <c r="DE52" s="19"/>
      <c r="DF52" s="39"/>
      <c r="DG52" s="19"/>
      <c r="DH52" s="19"/>
      <c r="DI52" s="19"/>
      <c r="DJ52" s="19"/>
      <c r="DK52" s="19"/>
      <c r="DL52" s="19"/>
      <c r="DM52" s="40"/>
      <c r="DN52" s="19"/>
      <c r="DO52" s="39"/>
      <c r="DP52" s="19"/>
      <c r="DQ52" s="19"/>
      <c r="DR52" s="19"/>
      <c r="DS52" s="19"/>
      <c r="DT52" s="19"/>
      <c r="DU52" s="19"/>
      <c r="DV52" s="40"/>
      <c r="DW52" s="43">
        <f ca="1" t="shared" si="48"/>
        <v>8.9</v>
      </c>
      <c r="DX52" s="44">
        <f t="shared" si="49"/>
        <v>0</v>
      </c>
      <c r="DY52" s="19">
        <f ca="1" t="shared" si="61"/>
        <v>8.9</v>
      </c>
      <c r="DZ52" s="19">
        <f t="shared" si="62"/>
        <v>0</v>
      </c>
      <c r="EA52" s="19">
        <f t="shared" si="63"/>
        <v>0</v>
      </c>
      <c r="EB52" s="45">
        <f t="shared" si="64"/>
        <v>0</v>
      </c>
      <c r="EC52" s="46">
        <f t="shared" si="65"/>
        <v>0</v>
      </c>
      <c r="ED52" s="19">
        <f t="shared" ref="ED52:EF52" si="69">P52+Y52+AK52+AT52+BC52+BL52+BU52+CD52+CM52+CW52+DF52+DO52</f>
        <v>40</v>
      </c>
      <c r="EE52" s="19">
        <f t="shared" si="69"/>
        <v>0</v>
      </c>
      <c r="EF52" s="19">
        <f t="shared" si="69"/>
        <v>0</v>
      </c>
      <c r="EG52" s="19">
        <f t="shared" si="67"/>
        <v>0</v>
      </c>
    </row>
    <row r="53" customFormat="1" customHeight="1" spans="1:137">
      <c r="A53" s="32">
        <f t="shared" si="57"/>
        <v>51</v>
      </c>
      <c r="B53" s="53" t="s">
        <v>1087</v>
      </c>
      <c r="C53" s="51" t="s">
        <v>391</v>
      </c>
      <c r="D53" s="33" t="s">
        <v>392</v>
      </c>
      <c r="E53" s="34" t="s">
        <v>395</v>
      </c>
      <c r="F53" s="33" t="s">
        <v>315</v>
      </c>
      <c r="G53" s="35">
        <v>45439</v>
      </c>
      <c r="H53" s="35">
        <v>45439</v>
      </c>
      <c r="I53" s="35">
        <v>45439</v>
      </c>
      <c r="J53" s="19"/>
      <c r="K53" s="19"/>
      <c r="L53" s="19"/>
      <c r="M53" s="37"/>
      <c r="N53" s="19"/>
      <c r="O53" s="38"/>
      <c r="P53" s="39"/>
      <c r="Q53" s="19"/>
      <c r="R53" s="19"/>
      <c r="S53" s="19"/>
      <c r="T53" s="19"/>
      <c r="U53" s="19"/>
      <c r="V53" s="19"/>
      <c r="W53" s="40"/>
      <c r="X53" s="19"/>
      <c r="Y53" s="39"/>
      <c r="Z53" s="19"/>
      <c r="AA53" s="19"/>
      <c r="AB53" s="19"/>
      <c r="AC53" s="19"/>
      <c r="AD53" s="19"/>
      <c r="AE53" s="19"/>
      <c r="AF53" s="40"/>
      <c r="AG53" s="41"/>
      <c r="AH53" s="41"/>
      <c r="AI53" s="41"/>
      <c r="AJ53" s="19"/>
      <c r="AK53" s="39"/>
      <c r="AL53" s="19"/>
      <c r="AM53" s="19"/>
      <c r="AN53" s="19"/>
      <c r="AO53" s="49"/>
      <c r="AP53" s="19"/>
      <c r="AQ53" s="19"/>
      <c r="AR53" s="40"/>
      <c r="AS53" s="19"/>
      <c r="AT53" s="39"/>
      <c r="AU53" s="19"/>
      <c r="AV53" s="19"/>
      <c r="AW53" s="19"/>
      <c r="AX53" s="19"/>
      <c r="AY53" s="19"/>
      <c r="AZ53" s="19"/>
      <c r="BA53" s="40"/>
      <c r="BB53" s="19"/>
      <c r="BC53" s="39"/>
      <c r="BD53" s="19"/>
      <c r="BE53" s="19"/>
      <c r="BF53" s="19"/>
      <c r="BG53" s="19"/>
      <c r="BH53" s="19"/>
      <c r="BI53" s="19"/>
      <c r="BJ53" s="40"/>
      <c r="BK53" s="19"/>
      <c r="BL53" s="39"/>
      <c r="BM53" s="19"/>
      <c r="BN53" s="19"/>
      <c r="BO53" s="19"/>
      <c r="BP53" s="19"/>
      <c r="BQ53" s="19"/>
      <c r="BR53" s="19"/>
      <c r="BS53" s="40"/>
      <c r="BT53" s="19"/>
      <c r="BU53" s="39"/>
      <c r="BV53" s="19"/>
      <c r="BW53" s="19"/>
      <c r="BX53" s="19"/>
      <c r="BY53" s="19"/>
      <c r="BZ53" s="19"/>
      <c r="CA53" s="19"/>
      <c r="CB53" s="40"/>
      <c r="CC53" s="19"/>
      <c r="CD53" s="39"/>
      <c r="CE53" s="19"/>
      <c r="CF53" s="19"/>
      <c r="CG53" s="19"/>
      <c r="CH53" s="19"/>
      <c r="CI53" s="19"/>
      <c r="CJ53" s="19"/>
      <c r="CK53" s="40"/>
      <c r="CL53" s="19"/>
      <c r="CM53" s="39"/>
      <c r="CN53" s="19"/>
      <c r="CO53" s="19"/>
      <c r="CP53" s="19"/>
      <c r="CQ53" s="19"/>
      <c r="CR53" s="19"/>
      <c r="CS53" s="19"/>
      <c r="CT53" s="40"/>
      <c r="CU53" s="19"/>
      <c r="CV53" s="19"/>
      <c r="CW53" s="39"/>
      <c r="CX53" s="19"/>
      <c r="CY53" s="19"/>
      <c r="CZ53" s="19"/>
      <c r="DA53" s="19"/>
      <c r="DB53" s="42"/>
      <c r="DC53" s="19"/>
      <c r="DD53" s="40"/>
      <c r="DE53" s="19"/>
      <c r="DF53" s="39"/>
      <c r="DG53" s="19"/>
      <c r="DH53" s="19"/>
      <c r="DI53" s="19"/>
      <c r="DJ53" s="19"/>
      <c r="DK53" s="19"/>
      <c r="DL53" s="19"/>
      <c r="DM53" s="40"/>
      <c r="DN53" s="19"/>
      <c r="DO53" s="39"/>
      <c r="DP53" s="19"/>
      <c r="DQ53" s="19"/>
      <c r="DR53" s="19"/>
      <c r="DS53" s="19"/>
      <c r="DT53" s="19"/>
      <c r="DU53" s="19"/>
      <c r="DV53" s="40"/>
      <c r="DW53" s="43">
        <f ca="1" t="shared" si="48"/>
        <v>8.05</v>
      </c>
      <c r="DX53" s="44">
        <f t="shared" si="49"/>
        <v>0</v>
      </c>
      <c r="DY53" s="19"/>
      <c r="DZ53" s="19"/>
      <c r="EA53" s="19"/>
      <c r="EB53" s="45"/>
      <c r="EC53" s="46"/>
      <c r="ED53" s="19"/>
      <c r="EE53" s="19"/>
      <c r="EF53" s="19"/>
      <c r="EG53" s="19"/>
    </row>
    <row r="54" customFormat="1" customHeight="1" spans="1:137">
      <c r="A54" s="32">
        <v>346</v>
      </c>
      <c r="B54" s="53" t="s">
        <v>1088</v>
      </c>
      <c r="C54" s="51" t="s">
        <v>391</v>
      </c>
      <c r="D54" s="33" t="s">
        <v>392</v>
      </c>
      <c r="E54" s="34" t="s">
        <v>395</v>
      </c>
      <c r="F54" s="33" t="s">
        <v>315</v>
      </c>
      <c r="G54" s="35">
        <v>45439</v>
      </c>
      <c r="H54" s="35">
        <v>45439</v>
      </c>
      <c r="I54" s="35">
        <v>45439</v>
      </c>
      <c r="J54" s="43">
        <v>0.48</v>
      </c>
      <c r="K54" s="44">
        <v>0</v>
      </c>
      <c r="L54" s="19"/>
      <c r="M54" s="19"/>
      <c r="N54" s="19"/>
      <c r="O54" s="45"/>
      <c r="P54" s="46"/>
      <c r="Q54" s="19"/>
      <c r="R54" s="19"/>
      <c r="S54" s="19"/>
      <c r="T54" s="19"/>
    </row>
    <row r="55" customFormat="1" customHeight="1" spans="1:137">
      <c r="A55" s="32">
        <v>346</v>
      </c>
      <c r="B55" s="53" t="s">
        <v>1089</v>
      </c>
      <c r="C55" s="51" t="s">
        <v>391</v>
      </c>
      <c r="D55" s="33" t="s">
        <v>392</v>
      </c>
      <c r="E55" s="34" t="s">
        <v>395</v>
      </c>
      <c r="F55" s="33" t="s">
        <v>315</v>
      </c>
      <c r="G55" s="35">
        <v>45439</v>
      </c>
      <c r="H55" s="35">
        <v>45439</v>
      </c>
      <c r="I55" s="35">
        <v>45439</v>
      </c>
      <c r="J55" s="43">
        <v>0.48</v>
      </c>
      <c r="K55" s="44">
        <v>0</v>
      </c>
      <c r="L55" s="19"/>
      <c r="M55" s="19"/>
      <c r="N55" s="19"/>
      <c r="O55" s="45"/>
      <c r="P55" s="46"/>
      <c r="Q55" s="19"/>
      <c r="R55" s="19"/>
      <c r="S55" s="19"/>
      <c r="T55" s="19"/>
    </row>
    <row r="56" customFormat="1" customHeight="1" spans="1:137">
      <c r="A56" s="52">
        <v>45476</v>
      </c>
      <c r="B56" s="31" t="s">
        <v>1090</v>
      </c>
      <c r="C56" s="51" t="s">
        <v>52</v>
      </c>
      <c r="D56" s="33" t="s">
        <v>110</v>
      </c>
      <c r="E56" s="34" t="s">
        <v>405</v>
      </c>
      <c r="F56" s="33" t="s">
        <v>134</v>
      </c>
      <c r="G56" s="59">
        <v>45432</v>
      </c>
      <c r="H56" s="59">
        <v>45432</v>
      </c>
      <c r="I56" s="59">
        <v>45432</v>
      </c>
      <c r="J56" s="19"/>
      <c r="K56" s="19"/>
      <c r="L56" s="19"/>
      <c r="M56" s="37"/>
      <c r="N56" s="19"/>
      <c r="O56" s="38"/>
      <c r="P56" s="39"/>
      <c r="Q56" s="19"/>
      <c r="R56" s="19"/>
      <c r="S56" s="19"/>
      <c r="T56" s="19"/>
      <c r="U56" s="19"/>
      <c r="V56" s="19"/>
      <c r="W56" s="40"/>
      <c r="X56" s="19"/>
      <c r="Y56" s="39"/>
      <c r="Z56" s="19"/>
      <c r="AA56" s="19"/>
      <c r="AB56" s="19"/>
      <c r="AC56" s="19"/>
      <c r="AD56" s="19"/>
      <c r="AE56" s="19"/>
      <c r="AF56" s="40"/>
      <c r="AG56" s="41"/>
      <c r="AH56" s="41"/>
      <c r="AI56" s="41"/>
      <c r="AJ56" s="19"/>
      <c r="AK56" s="39"/>
      <c r="AL56" s="19"/>
      <c r="AM56" s="19"/>
      <c r="AN56" s="19"/>
      <c r="AO56" s="49"/>
      <c r="AP56" s="19"/>
      <c r="AQ56" s="19"/>
      <c r="AR56" s="40"/>
      <c r="AS56" s="19"/>
      <c r="AT56" s="39"/>
      <c r="AU56" s="19"/>
      <c r="AV56" s="19"/>
      <c r="AW56" s="19"/>
      <c r="AX56" s="19"/>
      <c r="AY56" s="19"/>
      <c r="AZ56" s="19"/>
      <c r="BA56" s="40"/>
      <c r="BB56" s="19"/>
      <c r="BC56" s="39"/>
      <c r="BD56" s="19"/>
      <c r="BE56" s="19"/>
      <c r="BF56" s="19">
        <v>4.5</v>
      </c>
      <c r="BG56" s="19"/>
      <c r="BH56" s="19">
        <v>6.5</v>
      </c>
      <c r="BI56" s="19"/>
      <c r="BJ56" s="40"/>
      <c r="BK56" s="19"/>
      <c r="BL56" s="39"/>
      <c r="BM56" s="19"/>
      <c r="BN56" s="19"/>
      <c r="BO56" s="19" t="s">
        <v>113</v>
      </c>
      <c r="BP56" s="19"/>
      <c r="BQ56" s="19">
        <v>7.5</v>
      </c>
      <c r="BR56" s="19"/>
      <c r="BS56" s="40"/>
      <c r="BT56" s="43">
        <v>0.6</v>
      </c>
      <c r="BU56" s="44">
        <v>0</v>
      </c>
      <c r="BV56" s="19">
        <v>0.6</v>
      </c>
      <c r="BW56" s="19">
        <v>14</v>
      </c>
      <c r="BX56" s="19">
        <v>11</v>
      </c>
      <c r="BY56" s="45">
        <v>3</v>
      </c>
      <c r="BZ56" s="46">
        <v>0</v>
      </c>
      <c r="CA56" s="19">
        <v>0</v>
      </c>
      <c r="CB56" s="19">
        <v>0</v>
      </c>
      <c r="CC56" s="19">
        <v>0</v>
      </c>
      <c r="CD56" s="19">
        <v>0</v>
      </c>
    </row>
    <row r="57" customFormat="1" customHeight="1" spans="1:137">
      <c r="A57" s="52">
        <v>45477</v>
      </c>
      <c r="B57" s="56" t="s">
        <v>1091</v>
      </c>
      <c r="C57" s="57" t="s">
        <v>52</v>
      </c>
      <c r="D57" s="58" t="s">
        <v>237</v>
      </c>
      <c r="E57" s="56" t="s">
        <v>238</v>
      </c>
      <c r="F57" s="56" t="s">
        <v>315</v>
      </c>
      <c r="G57" s="59">
        <v>45454</v>
      </c>
      <c r="H57" s="59">
        <v>45454</v>
      </c>
      <c r="I57" s="59">
        <v>45454</v>
      </c>
      <c r="J57" s="3"/>
      <c r="K57" s="3"/>
      <c r="L57" s="3"/>
      <c r="M57" s="3"/>
      <c r="N57" s="3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60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19"/>
      <c r="BL57" s="39">
        <v>5.5</v>
      </c>
      <c r="BM57" s="19"/>
      <c r="BN57" s="4"/>
      <c r="BO57" s="19"/>
      <c r="BP57" s="19"/>
      <c r="BQ57" s="19"/>
      <c r="BR57" s="19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M57" s="61"/>
      <c r="DW57" s="43">
        <f ca="1" t="shared" ref="DW57:DW84" si="70">ROUND((TODAY()-I57)/365*5,2)</f>
        <v>7.85</v>
      </c>
      <c r="DX57" s="44">
        <f t="shared" ref="DX57:DX84" si="71">-AI57+AJ57+AS57+BB57+BK57+BT57+CC57+CL57+CV57+DE57+DN57</f>
        <v>0</v>
      </c>
      <c r="DY57" s="19">
        <f ca="1" t="shared" ref="DY57:DY84" si="72">DW57-DX57</f>
        <v>7.85</v>
      </c>
      <c r="DZ57" s="19">
        <f t="shared" ref="DZ57:DZ84" si="73">T57+U57+AC57+AD57+AO57+AP57+AX57+AY57++BG57+BH57+BP57+BQ57+BY57+BZ57+CH57+CI57+CQ57+CR57+DA57+DB57+DJ57+DK57+DS57+DT57</f>
        <v>0</v>
      </c>
      <c r="EA57" s="19">
        <f t="shared" ref="EA57:EA71" si="74">S57+AB57+AN57+AW57+BF57+BO57+BX57+CG57+CP57+CZ57+DI57+DR57</f>
        <v>0</v>
      </c>
      <c r="EB57" s="45">
        <f t="shared" ref="EB57:EB84" si="75">J57+U57-S57+AD57-AB57+AP57-AN57+AY57-AW57+BH57-BF57+BQ57-BO57+BZ57-BX57+CI57-CG57+CR57-CP57+DB57-CZ57+DK57-DI57+DT57-DR57-CU57</f>
        <v>0</v>
      </c>
      <c r="EC57" s="46">
        <f t="shared" ref="EC57:EC84" si="76">T57+AC57+AO57+BG57+BP57+BY57+CH57+CQ57+DA57+DA57+DJ57+DS57</f>
        <v>0</v>
      </c>
      <c r="ED57" s="19">
        <f t="shared" ref="ED57:EF57" si="77">P57+Y57+AK57+AT57+BC57+BL57+BU57+CD57+CM57+CW57+DF57+DO57</f>
        <v>5.5</v>
      </c>
      <c r="EE57" s="19">
        <f t="shared" si="77"/>
        <v>0</v>
      </c>
      <c r="EF57" s="19">
        <f t="shared" si="77"/>
        <v>0</v>
      </c>
      <c r="EG57" s="19">
        <f t="shared" ref="EG57:EG84" si="78">V57+AE57+AQ57+AZ57+BI57+BR57+CA57+CJ57+CS57+DC57+DL57+DU57</f>
        <v>0</v>
      </c>
    </row>
    <row r="58" customFormat="1" customHeight="1" spans="1:137">
      <c r="A58" s="32">
        <f t="shared" ref="A58:A61" si="79">ROW()-2</f>
        <v>56</v>
      </c>
      <c r="B58" s="56" t="s">
        <v>1092</v>
      </c>
      <c r="C58" s="57" t="s">
        <v>52</v>
      </c>
      <c r="D58" s="58" t="s">
        <v>250</v>
      </c>
      <c r="E58" s="56" t="s">
        <v>273</v>
      </c>
      <c r="F58" s="56" t="s">
        <v>315</v>
      </c>
      <c r="G58" s="59">
        <v>45448</v>
      </c>
      <c r="H58" s="59">
        <v>45448</v>
      </c>
      <c r="I58" s="59">
        <v>45448</v>
      </c>
      <c r="J58" s="3"/>
      <c r="K58" s="3"/>
      <c r="L58" s="3"/>
      <c r="M58" s="3"/>
      <c r="N58" s="3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60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19"/>
      <c r="BL58" s="39"/>
      <c r="BM58" s="19"/>
      <c r="BN58" s="4"/>
      <c r="BO58" s="19"/>
      <c r="BP58" s="19"/>
      <c r="BQ58" s="19"/>
      <c r="BR58" s="19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M58" s="61"/>
      <c r="DW58" s="43">
        <f ca="1" t="shared" si="70"/>
        <v>7.93</v>
      </c>
      <c r="DX58" s="44">
        <f t="shared" si="71"/>
        <v>0</v>
      </c>
      <c r="DY58" s="19">
        <f ca="1" t="shared" si="72"/>
        <v>7.93</v>
      </c>
      <c r="DZ58" s="19">
        <f t="shared" si="73"/>
        <v>0</v>
      </c>
      <c r="EA58" s="19">
        <f t="shared" si="74"/>
        <v>0</v>
      </c>
      <c r="EB58" s="45">
        <f t="shared" si="75"/>
        <v>0</v>
      </c>
      <c r="EC58" s="46">
        <f t="shared" si="76"/>
        <v>0</v>
      </c>
      <c r="ED58" s="19">
        <f t="shared" ref="ED58:EF58" si="80">P58+Y58+AK58+AT58+BC58+BL58+BU58+CD58+CM58+CW58+DF58+DO58</f>
        <v>0</v>
      </c>
      <c r="EE58" s="19">
        <f t="shared" si="80"/>
        <v>0</v>
      </c>
      <c r="EF58" s="19">
        <f t="shared" si="80"/>
        <v>0</v>
      </c>
      <c r="EG58" s="19">
        <f t="shared" si="78"/>
        <v>0</v>
      </c>
    </row>
    <row r="59" customFormat="1" customHeight="1" spans="1:137">
      <c r="A59" s="52">
        <v>45478</v>
      </c>
      <c r="B59" s="31" t="s">
        <v>1093</v>
      </c>
      <c r="C59" s="32" t="s">
        <v>52</v>
      </c>
      <c r="D59" s="33" t="s">
        <v>119</v>
      </c>
      <c r="E59" s="34" t="s">
        <v>1094</v>
      </c>
      <c r="F59" s="33" t="s">
        <v>169</v>
      </c>
      <c r="G59" s="35">
        <v>45002</v>
      </c>
      <c r="H59" s="36">
        <v>45002</v>
      </c>
      <c r="I59" s="36">
        <v>45292</v>
      </c>
      <c r="J59" s="19">
        <v>2</v>
      </c>
      <c r="K59" s="19">
        <f>ROUND((I59-H59)/365*5,2)</f>
        <v>3.97</v>
      </c>
      <c r="L59" s="19">
        <v>1.5</v>
      </c>
      <c r="M59" s="37">
        <f t="shared" ref="M59:M63" si="81">K59-L59</f>
        <v>2.47</v>
      </c>
      <c r="N59" s="19">
        <v>5</v>
      </c>
      <c r="O59" s="38"/>
      <c r="P59" s="39"/>
      <c r="Q59" s="19"/>
      <c r="R59" s="19"/>
      <c r="S59" s="19">
        <v>8</v>
      </c>
      <c r="T59" s="19"/>
      <c r="U59" s="19">
        <v>7</v>
      </c>
      <c r="V59" s="19"/>
      <c r="W59" s="40"/>
      <c r="X59" s="19">
        <v>7</v>
      </c>
      <c r="Y59" s="39"/>
      <c r="Z59" s="19"/>
      <c r="AA59" s="19"/>
      <c r="AB59" s="19">
        <v>1</v>
      </c>
      <c r="AC59" s="19"/>
      <c r="AD59" s="19"/>
      <c r="AE59" s="19"/>
      <c r="AF59" s="40"/>
      <c r="AG59" s="41">
        <f t="shared" ref="AG59:AG63" si="82">O59+X59</f>
        <v>7</v>
      </c>
      <c r="AH59" s="41">
        <f t="shared" ref="AH59:AH63" si="83">M59-AG59</f>
        <v>-4.53</v>
      </c>
      <c r="AI59" s="41">
        <f t="shared" ref="AI59:AI63" si="84">IF(AH59&lt;0,AH59,0)</f>
        <v>-4.53</v>
      </c>
      <c r="AJ59" s="19"/>
      <c r="AK59" s="39"/>
      <c r="AL59" s="19"/>
      <c r="AM59" s="19"/>
      <c r="AN59" s="19"/>
      <c r="AO59" s="49"/>
      <c r="AP59" s="19">
        <v>24</v>
      </c>
      <c r="AQ59" s="19"/>
      <c r="AR59" s="40"/>
      <c r="AS59" s="19"/>
      <c r="AT59" s="39"/>
      <c r="AU59" s="19"/>
      <c r="AV59" s="19"/>
      <c r="AW59" s="19">
        <v>24</v>
      </c>
      <c r="AX59" s="19"/>
      <c r="AY59" s="19"/>
      <c r="AZ59" s="19"/>
      <c r="BA59" s="40"/>
      <c r="BB59" s="19"/>
      <c r="BC59" s="39"/>
      <c r="BD59" s="19"/>
      <c r="BE59" s="19"/>
      <c r="BF59" s="19"/>
      <c r="BG59" s="19"/>
      <c r="BH59" s="19"/>
      <c r="BI59" s="19"/>
      <c r="BJ59" s="40"/>
      <c r="BK59" s="19"/>
      <c r="BL59" s="39"/>
      <c r="BM59" s="19"/>
      <c r="BN59" s="19"/>
      <c r="BO59" s="19"/>
      <c r="BP59" s="19"/>
      <c r="BQ59" s="19"/>
      <c r="BR59" s="19"/>
      <c r="BS59" s="40"/>
      <c r="BT59" s="19"/>
      <c r="BU59" s="39"/>
      <c r="BV59" s="19"/>
      <c r="BW59" s="19"/>
      <c r="BX59" s="19"/>
      <c r="BY59" s="19"/>
      <c r="BZ59" s="19"/>
      <c r="CA59" s="19"/>
      <c r="CB59" s="40"/>
      <c r="CC59" s="19"/>
      <c r="CD59" s="39"/>
      <c r="CE59" s="19"/>
      <c r="CF59" s="19"/>
      <c r="CG59" s="19"/>
      <c r="CH59" s="19"/>
      <c r="CI59" s="19"/>
      <c r="CJ59" s="19"/>
      <c r="CK59" s="40"/>
      <c r="CL59" s="19"/>
      <c r="CM59" s="39"/>
      <c r="CN59" s="19"/>
      <c r="CO59" s="19"/>
      <c r="CP59" s="19"/>
      <c r="CQ59" s="19"/>
      <c r="CR59" s="19"/>
      <c r="CS59" s="19"/>
      <c r="CT59" s="40"/>
      <c r="CU59" s="19"/>
      <c r="CV59" s="19"/>
      <c r="CW59" s="39"/>
      <c r="CX59" s="19"/>
      <c r="CY59" s="19"/>
      <c r="CZ59" s="19"/>
      <c r="DA59" s="19"/>
      <c r="DB59" s="19"/>
      <c r="DC59" s="19"/>
      <c r="DD59" s="40"/>
      <c r="DE59" s="19"/>
      <c r="DF59" s="39"/>
      <c r="DG59" s="19"/>
      <c r="DH59" s="19"/>
      <c r="DI59" s="19"/>
      <c r="DJ59" s="19"/>
      <c r="DK59" s="19"/>
      <c r="DL59" s="19"/>
      <c r="DM59" s="40"/>
      <c r="DN59" s="19"/>
      <c r="DO59" s="39"/>
      <c r="DP59" s="19"/>
      <c r="DQ59" s="19"/>
      <c r="DR59" s="19"/>
      <c r="DS59" s="19"/>
      <c r="DT59" s="19"/>
      <c r="DU59" s="19"/>
      <c r="DV59" s="40"/>
      <c r="DW59" s="43">
        <f ca="1" t="shared" si="70"/>
        <v>10.07</v>
      </c>
      <c r="DX59" s="44">
        <f t="shared" si="71"/>
        <v>4.53</v>
      </c>
      <c r="DY59" s="44">
        <f ca="1" t="shared" si="72"/>
        <v>5.54</v>
      </c>
      <c r="DZ59" s="19">
        <f t="shared" si="73"/>
        <v>31</v>
      </c>
      <c r="EA59" s="19">
        <f t="shared" si="74"/>
        <v>33</v>
      </c>
      <c r="EB59" s="45">
        <f t="shared" si="75"/>
        <v>0</v>
      </c>
      <c r="EC59" s="46">
        <f t="shared" si="76"/>
        <v>0</v>
      </c>
      <c r="ED59" s="19">
        <f t="shared" ref="ED59:EF59" si="85">P59+Y59+AK59+AT59+BC59+BL59+BU59+CD59+CM59+CW59+DF59+DO59</f>
        <v>0</v>
      </c>
      <c r="EE59" s="19">
        <f t="shared" si="85"/>
        <v>0</v>
      </c>
      <c r="EF59" s="19">
        <f t="shared" si="85"/>
        <v>0</v>
      </c>
      <c r="EG59" s="19">
        <f t="shared" si="78"/>
        <v>0</v>
      </c>
    </row>
    <row r="60" customFormat="1" customHeight="1" spans="1:137">
      <c r="A60" s="32">
        <f t="shared" si="79"/>
        <v>58</v>
      </c>
      <c r="B60" s="50" t="s">
        <v>1095</v>
      </c>
      <c r="C60" s="51" t="s">
        <v>286</v>
      </c>
      <c r="D60" s="33" t="s">
        <v>305</v>
      </c>
      <c r="E60" s="34" t="s">
        <v>768</v>
      </c>
      <c r="F60" s="33" t="s">
        <v>315</v>
      </c>
      <c r="G60" s="59">
        <v>45467</v>
      </c>
      <c r="H60" s="59">
        <v>45467</v>
      </c>
      <c r="I60" s="59">
        <v>45467</v>
      </c>
      <c r="J60" s="19"/>
      <c r="K60" s="19"/>
      <c r="L60" s="19"/>
      <c r="M60" s="37"/>
      <c r="N60" s="19"/>
      <c r="O60" s="38"/>
      <c r="P60" s="39"/>
      <c r="Q60" s="19"/>
      <c r="R60" s="19"/>
      <c r="S60" s="19"/>
      <c r="T60" s="19"/>
      <c r="U60" s="19"/>
      <c r="V60" s="19"/>
      <c r="W60" s="40"/>
      <c r="X60" s="19"/>
      <c r="Y60" s="39"/>
      <c r="Z60" s="19"/>
      <c r="AA60" s="19"/>
      <c r="AB60" s="19"/>
      <c r="AC60" s="19"/>
      <c r="AD60" s="19"/>
      <c r="AE60" s="19"/>
      <c r="AF60" s="40"/>
      <c r="AG60" s="41"/>
      <c r="AH60" s="41"/>
      <c r="AI60" s="41"/>
      <c r="AJ60" s="19"/>
      <c r="AK60" s="39"/>
      <c r="AL60" s="19"/>
      <c r="AM60" s="19"/>
      <c r="AN60" s="19"/>
      <c r="AO60" s="49"/>
      <c r="AP60" s="19"/>
      <c r="AQ60" s="19"/>
      <c r="AR60" s="40"/>
      <c r="AS60" s="19"/>
      <c r="AT60" s="39"/>
      <c r="AU60" s="19"/>
      <c r="AV60" s="19"/>
      <c r="AW60" s="19"/>
      <c r="AX60" s="19"/>
      <c r="AY60" s="19"/>
      <c r="AZ60" s="19"/>
      <c r="BA60" s="40"/>
      <c r="BB60" s="19"/>
      <c r="BC60" s="39"/>
      <c r="BD60" s="19"/>
      <c r="BE60" s="19"/>
      <c r="BF60" s="19"/>
      <c r="BG60" s="19"/>
      <c r="BH60" s="19"/>
      <c r="BI60" s="19"/>
      <c r="BJ60" s="40"/>
      <c r="BK60" s="19"/>
      <c r="BL60" s="39"/>
      <c r="BM60" s="19"/>
      <c r="BN60" s="19"/>
      <c r="BO60" s="19"/>
      <c r="BP60" s="19"/>
      <c r="BQ60" s="19"/>
      <c r="BR60" s="19"/>
      <c r="BS60" s="40"/>
      <c r="BT60" s="19"/>
      <c r="BU60" s="39"/>
      <c r="BV60" s="19"/>
      <c r="BW60" s="19"/>
      <c r="BX60" s="19"/>
      <c r="BY60" s="19"/>
      <c r="BZ60" s="19"/>
      <c r="CA60" s="19"/>
      <c r="CB60" s="40"/>
      <c r="CC60" s="19"/>
      <c r="CD60" s="39"/>
      <c r="CE60" s="19"/>
      <c r="CF60" s="19"/>
      <c r="CG60" s="19"/>
      <c r="CH60" s="19"/>
      <c r="CI60" s="19"/>
      <c r="CJ60" s="19"/>
      <c r="CK60" s="40"/>
      <c r="CL60" s="19"/>
      <c r="CM60" s="39"/>
      <c r="CN60" s="19"/>
      <c r="CO60" s="19"/>
      <c r="CP60" s="19"/>
      <c r="CQ60" s="19"/>
      <c r="CR60" s="19"/>
      <c r="CS60" s="19"/>
      <c r="CT60" s="40"/>
      <c r="CU60" s="19"/>
      <c r="CV60" s="19"/>
      <c r="CW60" s="39"/>
      <c r="CX60" s="19"/>
      <c r="CY60" s="19"/>
      <c r="CZ60" s="19"/>
      <c r="DA60" s="19"/>
      <c r="DB60" s="42"/>
      <c r="DC60" s="19"/>
      <c r="DD60" s="40"/>
      <c r="DE60" s="19"/>
      <c r="DF60" s="39"/>
      <c r="DG60" s="19"/>
      <c r="DH60" s="19"/>
      <c r="DI60" s="19"/>
      <c r="DJ60" s="19"/>
      <c r="DK60" s="19"/>
      <c r="DL60" s="19"/>
      <c r="DM60" s="40"/>
      <c r="DN60" s="19"/>
      <c r="DO60" s="39"/>
      <c r="DP60" s="19"/>
      <c r="DQ60" s="19"/>
      <c r="DR60" s="19"/>
      <c r="DS60" s="19"/>
      <c r="DT60" s="19"/>
      <c r="DU60" s="19"/>
      <c r="DV60" s="40"/>
      <c r="DW60" s="43">
        <f ca="1" t="shared" si="70"/>
        <v>7.67</v>
      </c>
      <c r="DX60" s="44">
        <f t="shared" si="71"/>
        <v>0</v>
      </c>
      <c r="DY60" s="19">
        <f ca="1" t="shared" si="72"/>
        <v>7.67</v>
      </c>
      <c r="DZ60" s="19">
        <f t="shared" si="73"/>
        <v>0</v>
      </c>
      <c r="EA60" s="19">
        <f t="shared" si="74"/>
        <v>0</v>
      </c>
      <c r="EB60" s="45">
        <f t="shared" si="75"/>
        <v>0</v>
      </c>
      <c r="EC60" s="46">
        <f t="shared" si="76"/>
        <v>0</v>
      </c>
      <c r="ED60" s="19">
        <f t="shared" ref="ED60:EF60" si="86">P60+Y60+AK60+AT60+BC60+BL60+BU60+CD60+CM60+CW60+DF60+DO60</f>
        <v>0</v>
      </c>
      <c r="EE60" s="19">
        <f t="shared" si="86"/>
        <v>0</v>
      </c>
      <c r="EF60" s="19">
        <f t="shared" si="86"/>
        <v>0</v>
      </c>
      <c r="EG60" s="19">
        <f t="shared" si="78"/>
        <v>0</v>
      </c>
    </row>
    <row r="61" customFormat="1" customHeight="1" spans="1:137">
      <c r="A61" s="52">
        <v>45503</v>
      </c>
      <c r="B61" s="31" t="s">
        <v>1096</v>
      </c>
      <c r="C61" s="51" t="s">
        <v>404</v>
      </c>
      <c r="D61" s="57" t="s">
        <v>1059</v>
      </c>
      <c r="E61" s="34">
        <v>0</v>
      </c>
      <c r="F61" s="64" t="s">
        <v>315</v>
      </c>
      <c r="G61" s="59">
        <v>45376</v>
      </c>
      <c r="H61" s="59">
        <v>45376</v>
      </c>
      <c r="I61" s="59">
        <v>45376</v>
      </c>
      <c r="J61" s="19"/>
      <c r="K61" s="19"/>
      <c r="L61" s="19"/>
      <c r="M61" s="37"/>
      <c r="N61" s="19"/>
      <c r="O61" s="38"/>
      <c r="P61" s="39"/>
      <c r="Q61" s="19"/>
      <c r="R61" s="19"/>
      <c r="S61" s="19"/>
      <c r="T61" s="19"/>
      <c r="U61" s="19"/>
      <c r="V61" s="19"/>
      <c r="W61" s="40"/>
      <c r="X61" s="19"/>
      <c r="Y61" s="39"/>
      <c r="Z61" s="19"/>
      <c r="AA61" s="19"/>
      <c r="AB61" s="19"/>
      <c r="AC61" s="19"/>
      <c r="AD61" s="19"/>
      <c r="AE61" s="19"/>
      <c r="AF61" s="40"/>
      <c r="AG61" s="41"/>
      <c r="AH61" s="41"/>
      <c r="AI61" s="41"/>
      <c r="AJ61" s="19"/>
      <c r="AK61" s="39"/>
      <c r="AL61" s="19"/>
      <c r="AM61" s="19"/>
      <c r="AN61" s="19"/>
      <c r="AO61" s="49"/>
      <c r="AP61" s="19"/>
      <c r="AQ61" s="19"/>
      <c r="AR61" s="40"/>
      <c r="AS61" s="19"/>
      <c r="AT61" s="39">
        <v>2</v>
      </c>
      <c r="AU61" s="19"/>
      <c r="AV61" s="19">
        <v>1</v>
      </c>
      <c r="AW61" s="19"/>
      <c r="AX61" s="19"/>
      <c r="AY61" s="19"/>
      <c r="AZ61" s="19"/>
      <c r="BA61" s="40"/>
      <c r="BB61" s="19"/>
      <c r="BC61" s="39"/>
      <c r="BD61" s="19"/>
      <c r="BE61" s="19"/>
      <c r="BF61" s="19"/>
      <c r="BG61" s="19"/>
      <c r="BH61" s="19"/>
      <c r="BI61" s="19"/>
      <c r="BJ61" s="40"/>
      <c r="BK61" s="19"/>
      <c r="BL61" s="39"/>
      <c r="BM61" s="19"/>
      <c r="BN61" s="19"/>
      <c r="BO61" s="19"/>
      <c r="BP61" s="19"/>
      <c r="BQ61" s="19"/>
      <c r="BR61" s="19"/>
      <c r="BS61" s="40"/>
      <c r="BT61" s="19"/>
      <c r="BU61" s="39"/>
      <c r="BV61" s="19"/>
      <c r="BW61" s="19"/>
      <c r="BX61" s="19"/>
      <c r="BY61" s="19"/>
      <c r="BZ61" s="19"/>
      <c r="CA61" s="19"/>
      <c r="CB61" s="40"/>
      <c r="CC61" s="19"/>
      <c r="CD61" s="39"/>
      <c r="CE61" s="19"/>
      <c r="CF61" s="19"/>
      <c r="CG61" s="19"/>
      <c r="CH61" s="19"/>
      <c r="CI61" s="19"/>
      <c r="CJ61" s="19"/>
      <c r="CK61" s="40"/>
      <c r="CL61" s="19"/>
      <c r="CM61" s="39"/>
      <c r="CN61" s="19"/>
      <c r="CO61" s="19"/>
      <c r="CP61" s="19"/>
      <c r="CQ61" s="19"/>
      <c r="CR61" s="19"/>
      <c r="CS61" s="19"/>
      <c r="CT61" s="40"/>
      <c r="CU61" s="19"/>
      <c r="CV61" s="19"/>
      <c r="CW61" s="39"/>
      <c r="CX61" s="19"/>
      <c r="CY61" s="19"/>
      <c r="CZ61" s="19"/>
      <c r="DA61" s="19"/>
      <c r="DB61" s="42"/>
      <c r="DC61" s="19"/>
      <c r="DD61" s="40"/>
      <c r="DE61" s="19"/>
      <c r="DF61" s="39"/>
      <c r="DG61" s="19"/>
      <c r="DH61" s="19"/>
      <c r="DI61" s="19"/>
      <c r="DJ61" s="19"/>
      <c r="DK61" s="19"/>
      <c r="DL61" s="19"/>
      <c r="DM61" s="40"/>
      <c r="DN61" s="19"/>
      <c r="DO61" s="39"/>
      <c r="DP61" s="19"/>
      <c r="DQ61" s="19"/>
      <c r="DR61" s="19"/>
      <c r="DS61" s="19"/>
      <c r="DT61" s="19"/>
      <c r="DU61" s="19"/>
      <c r="DV61" s="40"/>
      <c r="DW61" s="43">
        <f ca="1" t="shared" si="70"/>
        <v>8.92</v>
      </c>
      <c r="DX61" s="44">
        <f t="shared" si="71"/>
        <v>0</v>
      </c>
      <c r="DY61" s="19">
        <f ca="1" t="shared" si="72"/>
        <v>8.92</v>
      </c>
      <c r="DZ61" s="19">
        <f t="shared" si="73"/>
        <v>0</v>
      </c>
      <c r="EA61" s="19">
        <f t="shared" si="74"/>
        <v>0</v>
      </c>
      <c r="EB61" s="45">
        <f t="shared" si="75"/>
        <v>0</v>
      </c>
      <c r="EC61" s="46">
        <f t="shared" si="76"/>
        <v>0</v>
      </c>
      <c r="ED61" s="19">
        <f t="shared" ref="ED61:EF61" si="87">P61+Y61+AK61+AT61+BC61+BL61+BU61+CD61+CM61+CW61+DF61+DO61</f>
        <v>2</v>
      </c>
      <c r="EE61" s="19">
        <f t="shared" si="87"/>
        <v>0</v>
      </c>
      <c r="EF61" s="19">
        <f t="shared" si="87"/>
        <v>1</v>
      </c>
      <c r="EG61" s="19">
        <f t="shared" si="78"/>
        <v>0</v>
      </c>
    </row>
    <row r="62" customFormat="1" customHeight="1" spans="1:137">
      <c r="A62" s="32">
        <f t="shared" ref="A62:A71" si="88">ROW()-2</f>
        <v>60</v>
      </c>
      <c r="B62" s="31" t="s">
        <v>1097</v>
      </c>
      <c r="C62" s="32" t="s">
        <v>404</v>
      </c>
      <c r="D62" s="57" t="s">
        <v>1059</v>
      </c>
      <c r="E62" s="34">
        <v>0</v>
      </c>
      <c r="F62" s="56" t="s">
        <v>355</v>
      </c>
      <c r="G62" s="59">
        <v>45026</v>
      </c>
      <c r="H62" s="59">
        <v>45026</v>
      </c>
      <c r="I62" s="59">
        <v>45292</v>
      </c>
      <c r="J62" s="19">
        <v>0</v>
      </c>
      <c r="K62" s="19">
        <f>ROUND((I62-H62)/365*5,2)</f>
        <v>3.64</v>
      </c>
      <c r="L62" s="19">
        <v>0</v>
      </c>
      <c r="M62" s="37">
        <f t="shared" si="81"/>
        <v>3.64</v>
      </c>
      <c r="N62" s="19">
        <v>0</v>
      </c>
      <c r="O62" s="38">
        <v>1</v>
      </c>
      <c r="P62" s="39"/>
      <c r="Q62" s="19"/>
      <c r="R62" s="19"/>
      <c r="S62" s="19"/>
      <c r="T62" s="19"/>
      <c r="U62" s="19"/>
      <c r="V62" s="19"/>
      <c r="W62" s="40"/>
      <c r="X62" s="19">
        <v>5</v>
      </c>
      <c r="Y62" s="39"/>
      <c r="Z62" s="19"/>
      <c r="AA62" s="19"/>
      <c r="AB62" s="19"/>
      <c r="AC62" s="19"/>
      <c r="AD62" s="19"/>
      <c r="AE62" s="19"/>
      <c r="AF62" s="40"/>
      <c r="AG62" s="41">
        <f t="shared" si="82"/>
        <v>6</v>
      </c>
      <c r="AH62" s="41">
        <f t="shared" si="83"/>
        <v>-2.36</v>
      </c>
      <c r="AI62" s="41">
        <f t="shared" si="84"/>
        <v>-2.36</v>
      </c>
      <c r="AJ62" s="19">
        <v>0.5</v>
      </c>
      <c r="AK62" s="39">
        <v>8</v>
      </c>
      <c r="AL62" s="19"/>
      <c r="AM62" s="19"/>
      <c r="AN62" s="19"/>
      <c r="AO62" s="49"/>
      <c r="AP62" s="19"/>
      <c r="AQ62" s="19"/>
      <c r="AR62" s="40"/>
      <c r="AS62" s="19"/>
      <c r="AT62" s="39"/>
      <c r="AU62" s="19"/>
      <c r="AV62" s="19"/>
      <c r="AW62" s="19"/>
      <c r="AX62" s="19"/>
      <c r="AY62" s="19"/>
      <c r="AZ62" s="19"/>
      <c r="BA62" s="40"/>
      <c r="BB62" s="19"/>
      <c r="BC62" s="39"/>
      <c r="BD62" s="19"/>
      <c r="BE62" s="19"/>
      <c r="BF62" s="19"/>
      <c r="BG62" s="19"/>
      <c r="BH62" s="19"/>
      <c r="BI62" s="19"/>
      <c r="BJ62" s="40"/>
      <c r="BK62" s="19"/>
      <c r="BL62" s="39"/>
      <c r="BM62" s="19"/>
      <c r="BN62" s="19"/>
      <c r="BO62" s="19"/>
      <c r="BP62" s="19"/>
      <c r="BQ62" s="19"/>
      <c r="BR62" s="19"/>
      <c r="BS62" s="40"/>
      <c r="BT62" s="19"/>
      <c r="BU62" s="39"/>
      <c r="BV62" s="19"/>
      <c r="BW62" s="19"/>
      <c r="BX62" s="19"/>
      <c r="BY62" s="19"/>
      <c r="BZ62" s="19"/>
      <c r="CA62" s="19"/>
      <c r="CB62" s="40"/>
      <c r="CC62" s="19"/>
      <c r="CD62" s="39"/>
      <c r="CE62" s="19"/>
      <c r="CF62" s="19"/>
      <c r="CG62" s="19"/>
      <c r="CH62" s="19"/>
      <c r="CI62" s="19"/>
      <c r="CJ62" s="19"/>
      <c r="CK62" s="40"/>
      <c r="CL62" s="19"/>
      <c r="CM62" s="39"/>
      <c r="CN62" s="19"/>
      <c r="CO62" s="19"/>
      <c r="CP62" s="19"/>
      <c r="CQ62" s="19"/>
      <c r="CR62" s="19"/>
      <c r="CS62" s="19"/>
      <c r="CT62" s="40"/>
      <c r="CU62" s="19"/>
      <c r="CV62" s="19"/>
      <c r="CW62" s="39"/>
      <c r="CX62" s="19"/>
      <c r="CY62" s="19"/>
      <c r="CZ62" s="19"/>
      <c r="DA62" s="19"/>
      <c r="DB62" s="42"/>
      <c r="DC62" s="19"/>
      <c r="DD62" s="40"/>
      <c r="DE62" s="19"/>
      <c r="DF62" s="39"/>
      <c r="DG62" s="19"/>
      <c r="DH62" s="19"/>
      <c r="DI62" s="19"/>
      <c r="DJ62" s="19"/>
      <c r="DK62" s="19"/>
      <c r="DL62" s="19"/>
      <c r="DM62" s="40"/>
      <c r="DN62" s="19"/>
      <c r="DO62" s="39"/>
      <c r="DP62" s="19"/>
      <c r="DQ62" s="19"/>
      <c r="DR62" s="19"/>
      <c r="DS62" s="19"/>
      <c r="DT62" s="19"/>
      <c r="DU62" s="19"/>
      <c r="DV62" s="40"/>
      <c r="DW62" s="43">
        <f ca="1" t="shared" si="70"/>
        <v>10.07</v>
      </c>
      <c r="DX62" s="44">
        <f t="shared" si="71"/>
        <v>2.86</v>
      </c>
      <c r="DY62" s="19">
        <f ca="1" t="shared" si="72"/>
        <v>7.21</v>
      </c>
      <c r="DZ62" s="19">
        <f t="shared" si="73"/>
        <v>0</v>
      </c>
      <c r="EA62" s="19">
        <f t="shared" si="74"/>
        <v>0</v>
      </c>
      <c r="EB62" s="45">
        <f t="shared" si="75"/>
        <v>0</v>
      </c>
      <c r="EC62" s="46">
        <f t="shared" si="76"/>
        <v>0</v>
      </c>
      <c r="ED62" s="19">
        <f t="shared" ref="ED62:EF62" si="89">P62+Y62+AK62+AT62+BC62+BL62+BU62+CD62+CM62+CW62+DF62+DO62</f>
        <v>8</v>
      </c>
      <c r="EE62" s="19">
        <f t="shared" si="89"/>
        <v>0</v>
      </c>
      <c r="EF62" s="19">
        <f t="shared" si="89"/>
        <v>0</v>
      </c>
      <c r="EG62" s="19">
        <f t="shared" si="78"/>
        <v>0</v>
      </c>
    </row>
    <row r="63" customFormat="1" customHeight="1" spans="1:137">
      <c r="A63" s="32">
        <f t="shared" si="88"/>
        <v>61</v>
      </c>
      <c r="B63" s="31" t="s">
        <v>1098</v>
      </c>
      <c r="C63" s="48" t="s">
        <v>286</v>
      </c>
      <c r="D63" s="33" t="s">
        <v>305</v>
      </c>
      <c r="E63" s="34" t="s">
        <v>768</v>
      </c>
      <c r="F63" s="33" t="s">
        <v>315</v>
      </c>
      <c r="G63" s="59">
        <v>45152</v>
      </c>
      <c r="H63" s="59">
        <v>45152</v>
      </c>
      <c r="I63" s="59">
        <v>45292</v>
      </c>
      <c r="J63" s="19">
        <v>0</v>
      </c>
      <c r="K63" s="19">
        <v>2</v>
      </c>
      <c r="L63" s="19">
        <v>2</v>
      </c>
      <c r="M63" s="37">
        <f t="shared" si="81"/>
        <v>0</v>
      </c>
      <c r="N63" s="19">
        <v>0</v>
      </c>
      <c r="O63" s="38">
        <v>2</v>
      </c>
      <c r="P63" s="39"/>
      <c r="Q63" s="19"/>
      <c r="R63" s="19"/>
      <c r="S63" s="19"/>
      <c r="T63" s="19"/>
      <c r="U63" s="19"/>
      <c r="V63" s="19"/>
      <c r="W63" s="40"/>
      <c r="X63" s="19">
        <v>2</v>
      </c>
      <c r="Y63" s="39"/>
      <c r="Z63" s="19"/>
      <c r="AA63" s="19"/>
      <c r="AB63" s="19"/>
      <c r="AC63" s="19"/>
      <c r="AD63" s="19"/>
      <c r="AE63" s="19"/>
      <c r="AF63" s="40"/>
      <c r="AG63" s="41">
        <f t="shared" si="82"/>
        <v>4</v>
      </c>
      <c r="AH63" s="41">
        <f t="shared" si="83"/>
        <v>-4</v>
      </c>
      <c r="AI63" s="41">
        <f t="shared" si="84"/>
        <v>-4</v>
      </c>
      <c r="AJ63" s="19">
        <v>1</v>
      </c>
      <c r="AK63" s="39"/>
      <c r="AL63" s="19"/>
      <c r="AM63" s="19"/>
      <c r="AN63" s="19"/>
      <c r="AO63" s="19"/>
      <c r="AP63" s="19"/>
      <c r="AQ63" s="19"/>
      <c r="AR63" s="40"/>
      <c r="AS63" s="19"/>
      <c r="AT63" s="39">
        <v>16</v>
      </c>
      <c r="AU63" s="19"/>
      <c r="AV63" s="19"/>
      <c r="AW63" s="19"/>
      <c r="AX63" s="19"/>
      <c r="AY63" s="19"/>
      <c r="AZ63" s="19"/>
      <c r="BA63" s="40"/>
      <c r="BB63" s="19"/>
      <c r="BC63" s="39">
        <v>24</v>
      </c>
      <c r="BD63" s="19"/>
      <c r="BE63" s="19"/>
      <c r="BF63" s="19"/>
      <c r="BG63" s="19"/>
      <c r="BH63" s="19"/>
      <c r="BI63" s="19"/>
      <c r="BJ63" s="40"/>
      <c r="BK63" s="19"/>
      <c r="BL63" s="39">
        <v>40</v>
      </c>
      <c r="BM63" s="19">
        <v>1</v>
      </c>
      <c r="BN63" s="19"/>
      <c r="BO63" s="19"/>
      <c r="BP63" s="19"/>
      <c r="BQ63" s="19"/>
      <c r="BR63" s="19"/>
      <c r="BS63" s="40"/>
      <c r="BT63" s="19"/>
      <c r="BU63" s="39"/>
      <c r="BV63" s="19"/>
      <c r="BW63" s="19"/>
      <c r="BX63" s="19"/>
      <c r="BY63" s="19"/>
      <c r="BZ63" s="19"/>
      <c r="CA63" s="19"/>
      <c r="CB63" s="40"/>
      <c r="CC63" s="19"/>
      <c r="CD63" s="61"/>
      <c r="CE63" s="19"/>
      <c r="CF63" s="19"/>
      <c r="CG63" s="19"/>
      <c r="CH63" s="19"/>
      <c r="CI63" s="19"/>
      <c r="CJ63" s="19"/>
      <c r="CK63" s="40"/>
      <c r="CL63" s="19"/>
      <c r="CM63" s="39"/>
      <c r="CN63" s="19"/>
      <c r="CO63" s="19"/>
      <c r="CP63" s="19"/>
      <c r="CQ63" s="19"/>
      <c r="CR63" s="19"/>
      <c r="CS63" s="19"/>
      <c r="CT63" s="40"/>
      <c r="CU63" s="19"/>
      <c r="CV63" s="19"/>
      <c r="CW63" s="39"/>
      <c r="CX63" s="19"/>
      <c r="CY63" s="19"/>
      <c r="CZ63" s="19"/>
      <c r="DA63" s="19"/>
      <c r="DB63" s="42"/>
      <c r="DC63" s="19"/>
      <c r="DD63" s="40"/>
      <c r="DE63" s="19"/>
      <c r="DF63" s="39"/>
      <c r="DG63" s="19"/>
      <c r="DH63" s="19"/>
      <c r="DI63" s="19"/>
      <c r="DJ63" s="19"/>
      <c r="DK63" s="19"/>
      <c r="DL63" s="19"/>
      <c r="DM63" s="40"/>
      <c r="DN63" s="19"/>
      <c r="DO63" s="39"/>
      <c r="DP63" s="19"/>
      <c r="DQ63" s="19"/>
      <c r="DR63" s="19"/>
      <c r="DS63" s="19"/>
      <c r="DT63" s="19"/>
      <c r="DU63" s="19"/>
      <c r="DV63" s="40"/>
      <c r="DW63" s="43">
        <f ca="1" t="shared" si="70"/>
        <v>10.07</v>
      </c>
      <c r="DX63" s="44">
        <f t="shared" si="71"/>
        <v>5</v>
      </c>
      <c r="DY63" s="19">
        <f ca="1" t="shared" si="72"/>
        <v>5.07</v>
      </c>
      <c r="DZ63" s="19">
        <f t="shared" si="73"/>
        <v>0</v>
      </c>
      <c r="EA63" s="19">
        <f t="shared" si="74"/>
        <v>0</v>
      </c>
      <c r="EB63" s="45">
        <f t="shared" si="75"/>
        <v>0</v>
      </c>
      <c r="EC63" s="46">
        <f t="shared" si="76"/>
        <v>0</v>
      </c>
      <c r="ED63" s="19">
        <f t="shared" ref="ED63:EF63" si="90">P63+Y63+AK63+AT63+BC63+BL63+BU63+CD63+CM63+CW63+DF63+DO63</f>
        <v>80</v>
      </c>
      <c r="EE63" s="19">
        <f t="shared" si="90"/>
        <v>1</v>
      </c>
      <c r="EF63" s="19">
        <f t="shared" si="90"/>
        <v>0</v>
      </c>
      <c r="EG63" s="19">
        <f t="shared" si="78"/>
        <v>0</v>
      </c>
    </row>
    <row r="64" customFormat="1" customHeight="1" spans="1:137">
      <c r="A64" s="32">
        <f t="shared" si="88"/>
        <v>62</v>
      </c>
      <c r="B64" s="50" t="s">
        <v>1099</v>
      </c>
      <c r="C64" s="51" t="s">
        <v>52</v>
      </c>
      <c r="D64" s="33" t="s">
        <v>233</v>
      </c>
      <c r="E64" s="34" t="s">
        <v>262</v>
      </c>
      <c r="F64" s="33" t="s">
        <v>315</v>
      </c>
      <c r="G64" s="59">
        <v>45439</v>
      </c>
      <c r="H64" s="59">
        <v>45439</v>
      </c>
      <c r="I64" s="59">
        <v>45439</v>
      </c>
      <c r="J64" s="19"/>
      <c r="K64" s="19"/>
      <c r="L64" s="19"/>
      <c r="M64" s="37"/>
      <c r="N64" s="19"/>
      <c r="O64" s="38"/>
      <c r="P64" s="39"/>
      <c r="Q64" s="19"/>
      <c r="R64" s="19"/>
      <c r="S64" s="19"/>
      <c r="T64" s="19"/>
      <c r="U64" s="19"/>
      <c r="V64" s="19"/>
      <c r="W64" s="40"/>
      <c r="X64" s="19"/>
      <c r="Y64" s="39"/>
      <c r="Z64" s="19"/>
      <c r="AA64" s="19"/>
      <c r="AB64" s="19"/>
      <c r="AC64" s="19"/>
      <c r="AD64" s="19"/>
      <c r="AE64" s="19"/>
      <c r="AF64" s="40"/>
      <c r="AG64" s="41"/>
      <c r="AH64" s="41"/>
      <c r="AI64" s="41"/>
      <c r="AJ64" s="19"/>
      <c r="AK64" s="39"/>
      <c r="AL64" s="19"/>
      <c r="AM64" s="19"/>
      <c r="AN64" s="19"/>
      <c r="AO64" s="49"/>
      <c r="AP64" s="19"/>
      <c r="AQ64" s="19"/>
      <c r="AR64" s="40"/>
      <c r="AS64" s="19"/>
      <c r="AT64" s="39"/>
      <c r="AU64" s="19"/>
      <c r="AV64" s="19"/>
      <c r="AW64" s="19"/>
      <c r="AX64" s="19"/>
      <c r="AY64" s="19"/>
      <c r="AZ64" s="19"/>
      <c r="BA64" s="40"/>
      <c r="BB64" s="19"/>
      <c r="BC64" s="39"/>
      <c r="BD64" s="19"/>
      <c r="BE64" s="19"/>
      <c r="BF64" s="19"/>
      <c r="BG64" s="19"/>
      <c r="BH64" s="19"/>
      <c r="BI64" s="19"/>
      <c r="BJ64" s="40"/>
      <c r="BK64" s="19"/>
      <c r="BL64" s="39"/>
      <c r="BM64" s="19"/>
      <c r="BN64" s="19"/>
      <c r="BO64" s="19"/>
      <c r="BP64" s="19"/>
      <c r="BQ64" s="19"/>
      <c r="BR64" s="19"/>
      <c r="BS64" s="40"/>
      <c r="BT64" s="19"/>
      <c r="BU64" s="39"/>
      <c r="BV64" s="19"/>
      <c r="BW64" s="19"/>
      <c r="BX64" s="19"/>
      <c r="BY64" s="19"/>
      <c r="BZ64" s="19"/>
      <c r="CA64" s="19"/>
      <c r="CB64" s="40"/>
      <c r="CC64" s="19"/>
      <c r="CD64" s="39"/>
      <c r="CE64" s="19"/>
      <c r="CF64" s="19"/>
      <c r="CG64" s="19"/>
      <c r="CH64" s="19"/>
      <c r="CI64" s="19"/>
      <c r="CJ64" s="19"/>
      <c r="CK64" s="40"/>
      <c r="CL64" s="19"/>
      <c r="CM64" s="39"/>
      <c r="CN64" s="19"/>
      <c r="CO64" s="19"/>
      <c r="CP64" s="19"/>
      <c r="CQ64" s="19"/>
      <c r="CR64" s="19"/>
      <c r="CS64" s="19"/>
      <c r="CT64" s="40"/>
      <c r="CU64" s="19"/>
      <c r="CV64" s="19"/>
      <c r="CW64" s="39"/>
      <c r="CX64" s="19"/>
      <c r="CY64" s="19"/>
      <c r="CZ64" s="19"/>
      <c r="DA64" s="19"/>
      <c r="DB64" s="42"/>
      <c r="DC64" s="19"/>
      <c r="DD64" s="40"/>
      <c r="DE64" s="19"/>
      <c r="DF64" s="39"/>
      <c r="DG64" s="19"/>
      <c r="DH64" s="19"/>
      <c r="DI64" s="19"/>
      <c r="DJ64" s="19"/>
      <c r="DK64" s="19"/>
      <c r="DL64" s="19"/>
      <c r="DM64" s="40"/>
      <c r="DN64" s="19"/>
      <c r="DO64" s="39"/>
      <c r="DP64" s="19"/>
      <c r="DQ64" s="19"/>
      <c r="DR64" s="19"/>
      <c r="DS64" s="19"/>
      <c r="DT64" s="19"/>
      <c r="DU64" s="19"/>
      <c r="DV64" s="40"/>
      <c r="DW64" s="43">
        <f ca="1" t="shared" si="70"/>
        <v>8.05</v>
      </c>
      <c r="DX64" s="44">
        <f t="shared" si="71"/>
        <v>0</v>
      </c>
      <c r="DY64" s="19">
        <f ca="1" t="shared" si="72"/>
        <v>8.05</v>
      </c>
      <c r="DZ64" s="19">
        <f t="shared" si="73"/>
        <v>0</v>
      </c>
      <c r="EA64" s="19">
        <f t="shared" si="74"/>
        <v>0</v>
      </c>
      <c r="EB64" s="45">
        <f t="shared" si="75"/>
        <v>0</v>
      </c>
      <c r="EC64" s="46">
        <f t="shared" si="76"/>
        <v>0</v>
      </c>
      <c r="ED64" s="19">
        <f t="shared" ref="ED64:EF64" si="91">P64+Y64+AK64+AT64+BC64+BL64+BU64+CD64+CM64+CW64+DF64+DO64</f>
        <v>0</v>
      </c>
      <c r="EE64" s="19">
        <f t="shared" si="91"/>
        <v>0</v>
      </c>
      <c r="EF64" s="19">
        <f t="shared" si="91"/>
        <v>0</v>
      </c>
      <c r="EG64" s="19">
        <f t="shared" si="78"/>
        <v>0</v>
      </c>
    </row>
    <row r="65" customFormat="1" customHeight="1" spans="1:137">
      <c r="A65" s="32">
        <f t="shared" si="88"/>
        <v>63</v>
      </c>
      <c r="B65" s="31" t="s">
        <v>1100</v>
      </c>
      <c r="C65" s="51" t="s">
        <v>386</v>
      </c>
      <c r="D65" s="33" t="s">
        <v>387</v>
      </c>
      <c r="E65" s="34" t="s">
        <v>388</v>
      </c>
      <c r="F65" s="33" t="s">
        <v>315</v>
      </c>
      <c r="G65" s="59">
        <v>45348</v>
      </c>
      <c r="H65" s="59">
        <v>45348</v>
      </c>
      <c r="I65" s="59">
        <v>45348</v>
      </c>
      <c r="J65" s="19"/>
      <c r="K65" s="19"/>
      <c r="L65" s="19"/>
      <c r="M65" s="37"/>
      <c r="N65" s="19"/>
      <c r="O65" s="38"/>
      <c r="P65" s="39"/>
      <c r="Q65" s="19"/>
      <c r="R65" s="19"/>
      <c r="S65" s="19"/>
      <c r="T65" s="19"/>
      <c r="U65" s="19"/>
      <c r="V65" s="19"/>
      <c r="W65" s="40"/>
      <c r="X65" s="19"/>
      <c r="Y65" s="39"/>
      <c r="Z65" s="19"/>
      <c r="AA65" s="19"/>
      <c r="AB65" s="19"/>
      <c r="AC65" s="19"/>
      <c r="AD65" s="19"/>
      <c r="AE65" s="19"/>
      <c r="AF65" s="40"/>
      <c r="AG65" s="41"/>
      <c r="AH65" s="41"/>
      <c r="AI65" s="41"/>
      <c r="AJ65" s="19"/>
      <c r="AK65" s="39"/>
      <c r="AL65" s="19"/>
      <c r="AM65" s="19"/>
      <c r="AN65" s="19"/>
      <c r="AO65" s="49"/>
      <c r="AP65" s="19"/>
      <c r="AQ65" s="19"/>
      <c r="AR65" s="40"/>
      <c r="AS65" s="19"/>
      <c r="AT65" s="39">
        <v>8</v>
      </c>
      <c r="AU65" s="19"/>
      <c r="AV65" s="19"/>
      <c r="AW65" s="19"/>
      <c r="AX65" s="19"/>
      <c r="AY65" s="19"/>
      <c r="AZ65" s="19"/>
      <c r="BA65" s="40"/>
      <c r="BB65" s="19"/>
      <c r="BC65" s="39"/>
      <c r="BD65" s="19"/>
      <c r="BE65" s="19"/>
      <c r="BF65" s="19"/>
      <c r="BG65" s="19"/>
      <c r="BH65" s="19"/>
      <c r="BI65" s="19"/>
      <c r="BJ65" s="40"/>
      <c r="BK65" s="19"/>
      <c r="BL65" s="39"/>
      <c r="BM65" s="19"/>
      <c r="BN65" s="19"/>
      <c r="BO65" s="19"/>
      <c r="BP65" s="19"/>
      <c r="BQ65" s="19"/>
      <c r="BR65" s="19"/>
      <c r="BS65" s="40"/>
      <c r="BT65" s="19"/>
      <c r="BU65" s="39"/>
      <c r="BV65" s="19"/>
      <c r="BW65" s="19"/>
      <c r="BX65" s="19"/>
      <c r="BY65" s="19"/>
      <c r="BZ65" s="19"/>
      <c r="CA65" s="19"/>
      <c r="CB65" s="40"/>
      <c r="CC65" s="19"/>
      <c r="CD65" s="39"/>
      <c r="CE65" s="19"/>
      <c r="CF65" s="19"/>
      <c r="CG65" s="19"/>
      <c r="CH65" s="19"/>
      <c r="CI65" s="19"/>
      <c r="CJ65" s="19"/>
      <c r="CK65" s="40"/>
      <c r="CL65" s="19"/>
      <c r="CM65" s="39"/>
      <c r="CN65" s="19"/>
      <c r="CO65" s="19"/>
      <c r="CP65" s="19"/>
      <c r="CQ65" s="19"/>
      <c r="CR65" s="19"/>
      <c r="CS65" s="19"/>
      <c r="CT65" s="40"/>
      <c r="CU65" s="19"/>
      <c r="CV65" s="19"/>
      <c r="CW65" s="39"/>
      <c r="CX65" s="19"/>
      <c r="CY65" s="19"/>
      <c r="CZ65" s="19"/>
      <c r="DA65" s="19"/>
      <c r="DB65" s="42"/>
      <c r="DC65" s="19"/>
      <c r="DD65" s="40"/>
      <c r="DE65" s="19"/>
      <c r="DF65" s="39"/>
      <c r="DG65" s="19"/>
      <c r="DH65" s="19"/>
      <c r="DI65" s="19"/>
      <c r="DJ65" s="19"/>
      <c r="DK65" s="19"/>
      <c r="DL65" s="19"/>
      <c r="DM65" s="40"/>
      <c r="DN65" s="19"/>
      <c r="DO65" s="39"/>
      <c r="DP65" s="19"/>
      <c r="DQ65" s="19"/>
      <c r="DR65" s="19"/>
      <c r="DS65" s="19"/>
      <c r="DT65" s="19"/>
      <c r="DU65" s="19"/>
      <c r="DV65" s="40"/>
      <c r="DW65" s="43">
        <f ca="1" t="shared" si="70"/>
        <v>9.3</v>
      </c>
      <c r="DX65" s="44">
        <f t="shared" si="71"/>
        <v>0</v>
      </c>
      <c r="DY65" s="19">
        <f ca="1" t="shared" si="72"/>
        <v>9.3</v>
      </c>
      <c r="DZ65" s="19">
        <f t="shared" si="73"/>
        <v>0</v>
      </c>
      <c r="EA65" s="19">
        <f t="shared" si="74"/>
        <v>0</v>
      </c>
      <c r="EB65" s="45">
        <f t="shared" si="75"/>
        <v>0</v>
      </c>
      <c r="EC65" s="46">
        <f t="shared" si="76"/>
        <v>0</v>
      </c>
      <c r="ED65" s="19">
        <f t="shared" ref="ED65:EF65" si="92">P65+Y65+AK65+AT65+BC65+BL65+BU65+CD65+CM65+CW65+DF65+DO65</f>
        <v>8</v>
      </c>
      <c r="EE65" s="19">
        <f t="shared" si="92"/>
        <v>0</v>
      </c>
      <c r="EF65" s="19">
        <f t="shared" si="92"/>
        <v>0</v>
      </c>
      <c r="EG65" s="19">
        <f t="shared" si="78"/>
        <v>0</v>
      </c>
    </row>
    <row r="66" customFormat="1" customHeight="1" spans="1:137">
      <c r="A66" s="32">
        <f t="shared" si="88"/>
        <v>64</v>
      </c>
      <c r="B66" s="50" t="s">
        <v>1101</v>
      </c>
      <c r="C66" s="51" t="s">
        <v>351</v>
      </c>
      <c r="D66" s="33" t="s">
        <v>354</v>
      </c>
      <c r="E66" s="34" t="s">
        <v>463</v>
      </c>
      <c r="F66" s="33" t="s">
        <v>315</v>
      </c>
      <c r="G66" s="59">
        <v>45439</v>
      </c>
      <c r="H66" s="59">
        <v>45439</v>
      </c>
      <c r="I66" s="59">
        <v>45439</v>
      </c>
      <c r="J66" s="19"/>
      <c r="K66" s="19"/>
      <c r="L66" s="19"/>
      <c r="M66" s="37"/>
      <c r="N66" s="19"/>
      <c r="O66" s="38"/>
      <c r="P66" s="39"/>
      <c r="Q66" s="19"/>
      <c r="R66" s="19"/>
      <c r="S66" s="19"/>
      <c r="T66" s="19"/>
      <c r="U66" s="19"/>
      <c r="V66" s="19"/>
      <c r="W66" s="40"/>
      <c r="X66" s="19"/>
      <c r="Y66" s="39"/>
      <c r="Z66" s="19"/>
      <c r="AA66" s="19"/>
      <c r="AB66" s="19"/>
      <c r="AC66" s="19"/>
      <c r="AD66" s="19"/>
      <c r="AE66" s="19"/>
      <c r="AF66" s="40"/>
      <c r="AG66" s="41"/>
      <c r="AH66" s="41"/>
      <c r="AI66" s="41"/>
      <c r="AJ66" s="19"/>
      <c r="AK66" s="39"/>
      <c r="AL66" s="19"/>
      <c r="AM66" s="19"/>
      <c r="AN66" s="19"/>
      <c r="AO66" s="49"/>
      <c r="AP66" s="19"/>
      <c r="AQ66" s="19"/>
      <c r="AR66" s="40"/>
      <c r="AS66" s="19"/>
      <c r="AT66" s="39"/>
      <c r="AU66" s="19"/>
      <c r="AV66" s="19"/>
      <c r="AW66" s="19"/>
      <c r="AX66" s="19"/>
      <c r="AY66" s="19"/>
      <c r="AZ66" s="19"/>
      <c r="BA66" s="40"/>
      <c r="BB66" s="19"/>
      <c r="BC66" s="39"/>
      <c r="BD66" s="19"/>
      <c r="BE66" s="19"/>
      <c r="BF66" s="19"/>
      <c r="BG66" s="19"/>
      <c r="BH66" s="19"/>
      <c r="BI66" s="19"/>
      <c r="BJ66" s="40"/>
      <c r="BK66" s="19"/>
      <c r="BL66" s="39"/>
      <c r="BM66" s="19"/>
      <c r="BN66" s="19"/>
      <c r="BO66" s="19"/>
      <c r="BP66" s="19"/>
      <c r="BQ66" s="19"/>
      <c r="BR66" s="19"/>
      <c r="BS66" s="40"/>
      <c r="BT66" s="19"/>
      <c r="BU66" s="39"/>
      <c r="BV66" s="19"/>
      <c r="BW66" s="19"/>
      <c r="BX66" s="19"/>
      <c r="BY66" s="19"/>
      <c r="BZ66" s="19"/>
      <c r="CA66" s="19"/>
      <c r="CB66" s="40"/>
      <c r="CC66" s="19"/>
      <c r="CD66" s="39"/>
      <c r="CE66" s="19"/>
      <c r="CF66" s="19"/>
      <c r="CG66" s="19"/>
      <c r="CH66" s="19"/>
      <c r="CI66" s="19"/>
      <c r="CJ66" s="19"/>
      <c r="CK66" s="40"/>
      <c r="CL66" s="19"/>
      <c r="CM66" s="39"/>
      <c r="CN66" s="19"/>
      <c r="CO66" s="19"/>
      <c r="CP66" s="19"/>
      <c r="CQ66" s="19"/>
      <c r="CR66" s="19"/>
      <c r="CS66" s="19"/>
      <c r="CT66" s="40"/>
      <c r="CU66" s="19"/>
      <c r="CV66" s="19"/>
      <c r="CW66" s="39"/>
      <c r="CX66" s="19"/>
      <c r="CY66" s="19"/>
      <c r="CZ66" s="19"/>
      <c r="DA66" s="19"/>
      <c r="DB66" s="42"/>
      <c r="DC66" s="19"/>
      <c r="DD66" s="40"/>
      <c r="DE66" s="19"/>
      <c r="DF66" s="39"/>
      <c r="DG66" s="19"/>
      <c r="DH66" s="19"/>
      <c r="DI66" s="19"/>
      <c r="DJ66" s="19"/>
      <c r="DK66" s="19"/>
      <c r="DL66" s="19"/>
      <c r="DM66" s="40"/>
      <c r="DN66" s="19"/>
      <c r="DO66" s="39"/>
      <c r="DP66" s="19"/>
      <c r="DQ66" s="19"/>
      <c r="DR66" s="19"/>
      <c r="DS66" s="19"/>
      <c r="DT66" s="19"/>
      <c r="DU66" s="19"/>
      <c r="DV66" s="40"/>
      <c r="DW66" s="43">
        <f ca="1" t="shared" si="70"/>
        <v>8.05</v>
      </c>
      <c r="DX66" s="44">
        <f t="shared" si="71"/>
        <v>0</v>
      </c>
      <c r="DY66" s="19">
        <f ca="1" t="shared" si="72"/>
        <v>8.05</v>
      </c>
      <c r="DZ66" s="19">
        <f t="shared" si="73"/>
        <v>0</v>
      </c>
      <c r="EA66" s="19">
        <f t="shared" si="74"/>
        <v>0</v>
      </c>
      <c r="EB66" s="45">
        <f t="shared" si="75"/>
        <v>0</v>
      </c>
      <c r="EC66" s="46">
        <f t="shared" si="76"/>
        <v>0</v>
      </c>
      <c r="ED66" s="19">
        <f t="shared" ref="ED66:EF66" si="93">P66+Y66+AK66+AT66+BC66+BL66+BU66+CD66+CM66+CW66+DF66+DO66</f>
        <v>0</v>
      </c>
      <c r="EE66" s="19">
        <f t="shared" si="93"/>
        <v>0</v>
      </c>
      <c r="EF66" s="19">
        <f t="shared" si="93"/>
        <v>0</v>
      </c>
      <c r="EG66" s="19">
        <f t="shared" si="78"/>
        <v>0</v>
      </c>
    </row>
    <row r="67" customFormat="1" customHeight="1" spans="1:137">
      <c r="A67" s="32">
        <f t="shared" si="88"/>
        <v>65</v>
      </c>
      <c r="B67" s="31" t="s">
        <v>1102</v>
      </c>
      <c r="C67" s="51" t="s">
        <v>386</v>
      </c>
      <c r="D67" s="33" t="s">
        <v>387</v>
      </c>
      <c r="E67" s="34" t="s">
        <v>388</v>
      </c>
      <c r="F67" s="33" t="s">
        <v>355</v>
      </c>
      <c r="G67" s="59">
        <v>45418</v>
      </c>
      <c r="H67" s="59">
        <v>45418</v>
      </c>
      <c r="I67" s="59">
        <v>45418</v>
      </c>
      <c r="J67" s="19"/>
      <c r="K67" s="19"/>
      <c r="L67" s="19"/>
      <c r="M67" s="37"/>
      <c r="N67" s="19"/>
      <c r="O67" s="38"/>
      <c r="P67" s="39"/>
      <c r="Q67" s="19"/>
      <c r="R67" s="19"/>
      <c r="S67" s="19"/>
      <c r="T67" s="19"/>
      <c r="U67" s="19"/>
      <c r="V67" s="19"/>
      <c r="W67" s="40"/>
      <c r="X67" s="19"/>
      <c r="Y67" s="39"/>
      <c r="Z67" s="19"/>
      <c r="AA67" s="19"/>
      <c r="AB67" s="19"/>
      <c r="AC67" s="19"/>
      <c r="AD67" s="19"/>
      <c r="AE67" s="19"/>
      <c r="AF67" s="40"/>
      <c r="AG67" s="41"/>
      <c r="AH67" s="41"/>
      <c r="AI67" s="41"/>
      <c r="AJ67" s="19"/>
      <c r="AK67" s="39"/>
      <c r="AL67" s="19"/>
      <c r="AM67" s="19"/>
      <c r="AN67" s="19"/>
      <c r="AO67" s="49"/>
      <c r="AP67" s="19"/>
      <c r="AQ67" s="19"/>
      <c r="AR67" s="40"/>
      <c r="AS67" s="19"/>
      <c r="AT67" s="39"/>
      <c r="AU67" s="19"/>
      <c r="AV67" s="19"/>
      <c r="AW67" s="19"/>
      <c r="AX67" s="19"/>
      <c r="AY67" s="19"/>
      <c r="AZ67" s="19"/>
      <c r="BA67" s="40"/>
      <c r="BB67" s="19"/>
      <c r="BC67" s="39">
        <v>2.5</v>
      </c>
      <c r="BD67" s="19"/>
      <c r="BE67" s="19"/>
      <c r="BF67" s="19"/>
      <c r="BG67" s="19"/>
      <c r="BH67" s="19"/>
      <c r="BI67" s="19"/>
      <c r="BJ67" s="40"/>
      <c r="BK67" s="19"/>
      <c r="BL67" s="39">
        <v>12.5</v>
      </c>
      <c r="BM67" s="19"/>
      <c r="BN67" s="19"/>
      <c r="BO67" s="19"/>
      <c r="BP67" s="19"/>
      <c r="BQ67" s="19"/>
      <c r="BR67" s="19"/>
      <c r="BS67" s="40"/>
      <c r="BT67" s="19"/>
      <c r="BU67" s="39"/>
      <c r="BV67" s="19"/>
      <c r="BW67" s="19"/>
      <c r="BX67" s="19"/>
      <c r="BY67" s="19"/>
      <c r="BZ67" s="19"/>
      <c r="CA67" s="19"/>
      <c r="CB67" s="40"/>
      <c r="CC67" s="19"/>
      <c r="CD67" s="39"/>
      <c r="CE67" s="19"/>
      <c r="CF67" s="19"/>
      <c r="CG67" s="19"/>
      <c r="CH67" s="19"/>
      <c r="CI67" s="19"/>
      <c r="CJ67" s="19"/>
      <c r="CK67" s="40"/>
      <c r="CL67" s="19"/>
      <c r="CM67" s="39"/>
      <c r="CN67" s="19"/>
      <c r="CO67" s="19"/>
      <c r="CP67" s="19"/>
      <c r="CQ67" s="19"/>
      <c r="CR67" s="19"/>
      <c r="CS67" s="19"/>
      <c r="CT67" s="40"/>
      <c r="CU67" s="19"/>
      <c r="CV67" s="19"/>
      <c r="CW67" s="39"/>
      <c r="CX67" s="19"/>
      <c r="CY67" s="19"/>
      <c r="CZ67" s="19"/>
      <c r="DA67" s="19"/>
      <c r="DB67" s="42"/>
      <c r="DC67" s="19"/>
      <c r="DD67" s="40"/>
      <c r="DE67" s="19"/>
      <c r="DF67" s="39"/>
      <c r="DG67" s="19"/>
      <c r="DH67" s="19"/>
      <c r="DI67" s="19"/>
      <c r="DJ67" s="19"/>
      <c r="DK67" s="19"/>
      <c r="DL67" s="19"/>
      <c r="DM67" s="40"/>
      <c r="DN67" s="19"/>
      <c r="DO67" s="39"/>
      <c r="DP67" s="19"/>
      <c r="DQ67" s="19"/>
      <c r="DR67" s="19"/>
      <c r="DS67" s="19"/>
      <c r="DT67" s="19"/>
      <c r="DU67" s="19"/>
      <c r="DV67" s="40"/>
      <c r="DW67" s="43">
        <f ca="1" t="shared" si="70"/>
        <v>8.34</v>
      </c>
      <c r="DX67" s="44">
        <f t="shared" si="71"/>
        <v>0</v>
      </c>
      <c r="DY67" s="19">
        <f ca="1" t="shared" si="72"/>
        <v>8.34</v>
      </c>
      <c r="DZ67" s="19">
        <f t="shared" si="73"/>
        <v>0</v>
      </c>
      <c r="EA67" s="19">
        <f t="shared" si="74"/>
        <v>0</v>
      </c>
      <c r="EB67" s="45">
        <f t="shared" si="75"/>
        <v>0</v>
      </c>
      <c r="EC67" s="46">
        <f t="shared" si="76"/>
        <v>0</v>
      </c>
      <c r="ED67" s="19">
        <f t="shared" ref="ED67:EF67" si="94">P67+Y67+AK67+AT67+BC67+BL67+BU67+CD67+CM67+CW67+DF67+DO67</f>
        <v>15</v>
      </c>
      <c r="EE67" s="19">
        <f t="shared" si="94"/>
        <v>0</v>
      </c>
      <c r="EF67" s="19">
        <f t="shared" si="94"/>
        <v>0</v>
      </c>
      <c r="EG67" s="19">
        <f t="shared" si="78"/>
        <v>0</v>
      </c>
    </row>
    <row r="68" customFormat="1" customHeight="1" spans="1:137">
      <c r="A68" s="32">
        <f t="shared" si="88"/>
        <v>66</v>
      </c>
      <c r="B68" s="31" t="s">
        <v>1103</v>
      </c>
      <c r="C68" s="48" t="s">
        <v>286</v>
      </c>
      <c r="D68" s="33" t="s">
        <v>312</v>
      </c>
      <c r="E68" s="34" t="s">
        <v>317</v>
      </c>
      <c r="F68" s="33" t="s">
        <v>315</v>
      </c>
      <c r="G68" s="59">
        <v>45166</v>
      </c>
      <c r="H68" s="59">
        <v>45166</v>
      </c>
      <c r="I68" s="59">
        <v>45292</v>
      </c>
      <c r="J68" s="19">
        <v>0</v>
      </c>
      <c r="K68" s="19">
        <f t="shared" ref="K68:K71" si="95">ROUND((I68-H68)/365*5,2)</f>
        <v>1.73</v>
      </c>
      <c r="L68" s="19">
        <v>1</v>
      </c>
      <c r="M68" s="37">
        <f t="shared" ref="M68:M71" si="96">K68-L68</f>
        <v>0.73</v>
      </c>
      <c r="N68" s="19">
        <v>0</v>
      </c>
      <c r="O68" s="38"/>
      <c r="P68" s="39"/>
      <c r="Q68" s="19"/>
      <c r="R68" s="19"/>
      <c r="S68" s="19">
        <v>8</v>
      </c>
      <c r="T68" s="19"/>
      <c r="U68" s="19">
        <v>8</v>
      </c>
      <c r="V68" s="19"/>
      <c r="W68" s="40"/>
      <c r="X68" s="19">
        <v>5.5</v>
      </c>
      <c r="Y68" s="39"/>
      <c r="Z68" s="19"/>
      <c r="AA68" s="19"/>
      <c r="AB68" s="19"/>
      <c r="AC68" s="19"/>
      <c r="AD68" s="19"/>
      <c r="AE68" s="19"/>
      <c r="AF68" s="40"/>
      <c r="AG68" s="41">
        <f t="shared" ref="AG68:AG71" si="97">O68+X68</f>
        <v>5.5</v>
      </c>
      <c r="AH68" s="41">
        <f t="shared" ref="AH68:AH71" si="98">M68-AG68</f>
        <v>-4.77</v>
      </c>
      <c r="AI68" s="41">
        <f t="shared" ref="AI68:AI71" si="99">IF(AH68&lt;0,AH68,0)</f>
        <v>-4.77</v>
      </c>
      <c r="AJ68" s="19"/>
      <c r="AK68" s="39"/>
      <c r="AL68" s="19"/>
      <c r="AM68" s="19"/>
      <c r="AN68" s="19">
        <v>8</v>
      </c>
      <c r="AO68" s="19"/>
      <c r="AP68" s="19">
        <v>8</v>
      </c>
      <c r="AQ68" s="19"/>
      <c r="AR68" s="40"/>
      <c r="AS68" s="19"/>
      <c r="AT68" s="39">
        <v>2.5</v>
      </c>
      <c r="AU68" s="19"/>
      <c r="AV68" s="19"/>
      <c r="AW68" s="19">
        <v>5</v>
      </c>
      <c r="AX68" s="19"/>
      <c r="AY68" s="19">
        <v>5</v>
      </c>
      <c r="AZ68" s="19"/>
      <c r="BA68" s="40"/>
      <c r="BB68" s="19"/>
      <c r="BC68" s="39"/>
      <c r="BD68" s="19"/>
      <c r="BE68" s="19"/>
      <c r="BF68" s="19"/>
      <c r="BG68" s="19"/>
      <c r="BH68" s="19"/>
      <c r="BI68" s="19"/>
      <c r="BJ68" s="40"/>
      <c r="BK68" s="19"/>
      <c r="BL68" s="39"/>
      <c r="BM68" s="19"/>
      <c r="BN68" s="19"/>
      <c r="BO68" s="19"/>
      <c r="BP68" s="19"/>
      <c r="BQ68" s="19"/>
      <c r="BR68" s="19"/>
      <c r="BS68" s="40"/>
      <c r="BT68" s="19"/>
      <c r="BU68" s="39"/>
      <c r="BV68" s="19"/>
      <c r="BW68" s="19"/>
      <c r="BX68" s="19"/>
      <c r="BY68" s="19"/>
      <c r="BZ68" s="19"/>
      <c r="CA68" s="19"/>
      <c r="CB68" s="40"/>
      <c r="CC68" s="19"/>
      <c r="CD68" s="39"/>
      <c r="CE68" s="19"/>
      <c r="CF68" s="19"/>
      <c r="CG68" s="19"/>
      <c r="CH68" s="19"/>
      <c r="CI68" s="19"/>
      <c r="CJ68" s="19"/>
      <c r="CK68" s="40"/>
      <c r="CL68" s="19"/>
      <c r="CM68" s="39"/>
      <c r="CN68" s="19"/>
      <c r="CO68" s="19"/>
      <c r="CP68" s="19"/>
      <c r="CQ68" s="19"/>
      <c r="CR68" s="19"/>
      <c r="CS68" s="19"/>
      <c r="CT68" s="40"/>
      <c r="CU68" s="19"/>
      <c r="CV68" s="19"/>
      <c r="CW68" s="39"/>
      <c r="CX68" s="19"/>
      <c r="CY68" s="19"/>
      <c r="CZ68" s="19"/>
      <c r="DA68" s="19"/>
      <c r="DB68" s="42"/>
      <c r="DC68" s="19"/>
      <c r="DD68" s="40"/>
      <c r="DE68" s="19"/>
      <c r="DF68" s="39"/>
      <c r="DG68" s="19"/>
      <c r="DH68" s="19"/>
      <c r="DI68" s="19"/>
      <c r="DJ68" s="19"/>
      <c r="DK68" s="19"/>
      <c r="DL68" s="19"/>
      <c r="DM68" s="40"/>
      <c r="DN68" s="19"/>
      <c r="DO68" s="39"/>
      <c r="DP68" s="19"/>
      <c r="DQ68" s="19"/>
      <c r="DR68" s="19"/>
      <c r="DS68" s="19"/>
      <c r="DT68" s="19"/>
      <c r="DU68" s="19"/>
      <c r="DV68" s="40"/>
      <c r="DW68" s="43">
        <f ca="1" t="shared" si="70"/>
        <v>10.07</v>
      </c>
      <c r="DX68" s="44">
        <f t="shared" si="71"/>
        <v>4.77</v>
      </c>
      <c r="DY68" s="19">
        <f ca="1" t="shared" si="72"/>
        <v>5.3</v>
      </c>
      <c r="DZ68" s="19">
        <f t="shared" si="73"/>
        <v>21</v>
      </c>
      <c r="EA68" s="19">
        <f t="shared" si="74"/>
        <v>21</v>
      </c>
      <c r="EB68" s="45">
        <f t="shared" si="75"/>
        <v>0</v>
      </c>
      <c r="EC68" s="46">
        <f t="shared" si="76"/>
        <v>0</v>
      </c>
      <c r="ED68" s="19">
        <f t="shared" ref="ED68:EF68" si="100">P68+Y68+AK68+AT68+BC68+BL68+BU68+CD68+CM68+CW68+DF68+DO68</f>
        <v>2.5</v>
      </c>
      <c r="EE68" s="19">
        <f t="shared" si="100"/>
        <v>0</v>
      </c>
      <c r="EF68" s="19">
        <f t="shared" si="100"/>
        <v>0</v>
      </c>
      <c r="EG68" s="19">
        <f t="shared" si="78"/>
        <v>0</v>
      </c>
    </row>
    <row r="69" customFormat="1" customHeight="1" spans="1:137">
      <c r="A69" s="32">
        <f t="shared" si="88"/>
        <v>67</v>
      </c>
      <c r="B69" s="31" t="s">
        <v>1104</v>
      </c>
      <c r="C69" s="51" t="s">
        <v>286</v>
      </c>
      <c r="D69" s="33" t="s">
        <v>305</v>
      </c>
      <c r="E69" s="34" t="s">
        <v>768</v>
      </c>
      <c r="F69" s="33" t="s">
        <v>315</v>
      </c>
      <c r="G69" s="59">
        <v>45369</v>
      </c>
      <c r="H69" s="59">
        <v>45369</v>
      </c>
      <c r="I69" s="59">
        <v>45369</v>
      </c>
      <c r="J69" s="19"/>
      <c r="K69" s="19"/>
      <c r="L69" s="19"/>
      <c r="M69" s="37"/>
      <c r="N69" s="19"/>
      <c r="O69" s="38"/>
      <c r="P69" s="39"/>
      <c r="Q69" s="19"/>
      <c r="R69" s="19"/>
      <c r="S69" s="19"/>
      <c r="T69" s="19"/>
      <c r="U69" s="19"/>
      <c r="V69" s="19"/>
      <c r="W69" s="40"/>
      <c r="X69" s="19"/>
      <c r="Y69" s="39"/>
      <c r="Z69" s="19"/>
      <c r="AA69" s="19"/>
      <c r="AB69" s="19"/>
      <c r="AC69" s="19"/>
      <c r="AD69" s="19"/>
      <c r="AE69" s="19"/>
      <c r="AF69" s="40"/>
      <c r="AG69" s="41"/>
      <c r="AH69" s="41"/>
      <c r="AI69" s="41"/>
      <c r="AJ69" s="19"/>
      <c r="AK69" s="39">
        <v>8</v>
      </c>
      <c r="AL69" s="19"/>
      <c r="AM69" s="19"/>
      <c r="AN69" s="19"/>
      <c r="AO69" s="19"/>
      <c r="AP69" s="19"/>
      <c r="AQ69" s="19"/>
      <c r="AR69" s="40"/>
      <c r="AS69" s="19"/>
      <c r="AT69" s="39"/>
      <c r="AU69" s="19"/>
      <c r="AV69" s="19"/>
      <c r="AW69" s="19"/>
      <c r="AX69" s="19"/>
      <c r="AY69" s="19"/>
      <c r="AZ69" s="19"/>
      <c r="BA69" s="40"/>
      <c r="BB69" s="19"/>
      <c r="BC69" s="39"/>
      <c r="BD69" s="19"/>
      <c r="BE69" s="19"/>
      <c r="BF69" s="19"/>
      <c r="BG69" s="19"/>
      <c r="BH69" s="19"/>
      <c r="BI69" s="19"/>
      <c r="BJ69" s="40"/>
      <c r="BK69" s="19"/>
      <c r="BL69" s="39"/>
      <c r="BM69" s="19"/>
      <c r="BN69" s="19"/>
      <c r="BO69" s="19"/>
      <c r="BP69" s="19"/>
      <c r="BQ69" s="19"/>
      <c r="BR69" s="19"/>
      <c r="BS69" s="40"/>
      <c r="BT69" s="19"/>
      <c r="BU69" s="39"/>
      <c r="BV69" s="19"/>
      <c r="BW69" s="19"/>
      <c r="BX69" s="19"/>
      <c r="BY69" s="19"/>
      <c r="BZ69" s="19"/>
      <c r="CA69" s="19"/>
      <c r="CB69" s="40"/>
      <c r="CC69" s="19"/>
      <c r="CD69" s="39"/>
      <c r="CE69" s="19"/>
      <c r="CF69" s="19"/>
      <c r="CG69" s="19"/>
      <c r="CH69" s="19"/>
      <c r="CI69" s="19"/>
      <c r="CJ69" s="19"/>
      <c r="CK69" s="40"/>
      <c r="CL69" s="19"/>
      <c r="CM69" s="39"/>
      <c r="CN69" s="19"/>
      <c r="CO69" s="19"/>
      <c r="CP69" s="19"/>
      <c r="CQ69" s="19"/>
      <c r="CR69" s="19"/>
      <c r="CS69" s="19"/>
      <c r="CT69" s="40"/>
      <c r="CU69" s="19"/>
      <c r="CV69" s="19"/>
      <c r="CW69" s="39"/>
      <c r="CX69" s="19"/>
      <c r="CY69" s="19"/>
      <c r="CZ69" s="19"/>
      <c r="DA69" s="19"/>
      <c r="DB69" s="42"/>
      <c r="DC69" s="19"/>
      <c r="DD69" s="40"/>
      <c r="DE69" s="19"/>
      <c r="DF69" s="39"/>
      <c r="DG69" s="19"/>
      <c r="DH69" s="19"/>
      <c r="DI69" s="19"/>
      <c r="DJ69" s="19"/>
      <c r="DK69" s="19"/>
      <c r="DL69" s="19"/>
      <c r="DM69" s="40"/>
      <c r="DN69" s="19"/>
      <c r="DO69" s="39"/>
      <c r="DP69" s="19"/>
      <c r="DQ69" s="19"/>
      <c r="DR69" s="19"/>
      <c r="DS69" s="19"/>
      <c r="DT69" s="19"/>
      <c r="DU69" s="19"/>
      <c r="DV69" s="40"/>
      <c r="DW69" s="43">
        <f ca="1" t="shared" si="70"/>
        <v>9.01</v>
      </c>
      <c r="DX69" s="44">
        <f t="shared" si="71"/>
        <v>0</v>
      </c>
      <c r="DY69" s="19">
        <f ca="1" t="shared" si="72"/>
        <v>9.01</v>
      </c>
      <c r="DZ69" s="19">
        <f t="shared" si="73"/>
        <v>0</v>
      </c>
      <c r="EA69" s="19">
        <f t="shared" si="74"/>
        <v>0</v>
      </c>
      <c r="EB69" s="45">
        <f t="shared" si="75"/>
        <v>0</v>
      </c>
      <c r="EC69" s="46">
        <f t="shared" si="76"/>
        <v>0</v>
      </c>
      <c r="ED69" s="19">
        <f t="shared" ref="ED69:EF69" si="101">P69+Y69+AK69+AT69+BC69+BL69+BU69+CD69+CM69+CW69+DF69+DO69</f>
        <v>8</v>
      </c>
      <c r="EE69" s="19">
        <f t="shared" si="101"/>
        <v>0</v>
      </c>
      <c r="EF69" s="19">
        <f t="shared" si="101"/>
        <v>0</v>
      </c>
      <c r="EG69" s="19">
        <f t="shared" si="78"/>
        <v>0</v>
      </c>
    </row>
    <row r="70" customFormat="1" customHeight="1" spans="1:137">
      <c r="A70" s="32">
        <f t="shared" si="88"/>
        <v>68</v>
      </c>
      <c r="B70" s="31" t="s">
        <v>1105</v>
      </c>
      <c r="C70" s="51" t="s">
        <v>52</v>
      </c>
      <c r="D70" s="33" t="s">
        <v>119</v>
      </c>
      <c r="E70" s="34" t="s">
        <v>1094</v>
      </c>
      <c r="F70" s="33" t="s">
        <v>817</v>
      </c>
      <c r="G70" s="59">
        <v>45267</v>
      </c>
      <c r="H70" s="59">
        <v>45267</v>
      </c>
      <c r="I70" s="59">
        <v>45292</v>
      </c>
      <c r="J70" s="19">
        <v>0</v>
      </c>
      <c r="K70" s="19">
        <f t="shared" si="95"/>
        <v>0.34</v>
      </c>
      <c r="L70" s="19">
        <v>0</v>
      </c>
      <c r="M70" s="37">
        <f t="shared" si="96"/>
        <v>0.34</v>
      </c>
      <c r="N70" s="19">
        <v>0</v>
      </c>
      <c r="O70" s="38"/>
      <c r="P70" s="39"/>
      <c r="Q70" s="19"/>
      <c r="R70" s="19"/>
      <c r="S70" s="19"/>
      <c r="T70" s="19"/>
      <c r="U70" s="19"/>
      <c r="V70" s="19"/>
      <c r="W70" s="40"/>
      <c r="X70" s="19">
        <v>3.5</v>
      </c>
      <c r="Y70" s="39"/>
      <c r="Z70" s="19"/>
      <c r="AA70" s="19"/>
      <c r="AB70" s="19"/>
      <c r="AC70" s="19"/>
      <c r="AD70" s="19"/>
      <c r="AE70" s="19"/>
      <c r="AF70" s="40"/>
      <c r="AG70" s="41">
        <f t="shared" si="97"/>
        <v>3.5</v>
      </c>
      <c r="AH70" s="41">
        <f t="shared" si="98"/>
        <v>-3.16</v>
      </c>
      <c r="AI70" s="41">
        <f t="shared" si="99"/>
        <v>-3.16</v>
      </c>
      <c r="AJ70" s="19"/>
      <c r="AK70" s="39"/>
      <c r="AL70" s="19"/>
      <c r="AM70" s="19"/>
      <c r="AN70" s="19"/>
      <c r="AO70" s="49"/>
      <c r="AP70" s="19">
        <v>8</v>
      </c>
      <c r="AQ70" s="19"/>
      <c r="AR70" s="40"/>
      <c r="AS70" s="19"/>
      <c r="AT70" s="39"/>
      <c r="AU70" s="19"/>
      <c r="AV70" s="19"/>
      <c r="AW70" s="19"/>
      <c r="AX70" s="19"/>
      <c r="AY70" s="19"/>
      <c r="AZ70" s="19"/>
      <c r="BA70" s="40"/>
      <c r="BB70" s="19">
        <v>2</v>
      </c>
      <c r="BC70" s="39"/>
      <c r="BD70" s="19"/>
      <c r="BE70" s="19"/>
      <c r="BF70" s="19">
        <v>8</v>
      </c>
      <c r="BG70" s="19"/>
      <c r="BH70" s="19">
        <v>8</v>
      </c>
      <c r="BI70" s="19"/>
      <c r="BJ70" s="40"/>
      <c r="BK70" s="19"/>
      <c r="BL70" s="39"/>
      <c r="BM70" s="19"/>
      <c r="BN70" s="19"/>
      <c r="BO70" s="19"/>
      <c r="BP70" s="19"/>
      <c r="BQ70" s="19">
        <v>8</v>
      </c>
      <c r="BR70" s="19"/>
      <c r="BS70" s="40"/>
      <c r="BT70" s="19"/>
      <c r="BU70" s="39"/>
      <c r="BV70" s="19"/>
      <c r="BW70" s="19"/>
      <c r="BX70" s="19"/>
      <c r="BY70" s="19"/>
      <c r="BZ70" s="19"/>
      <c r="CA70" s="19"/>
      <c r="CB70" s="40"/>
      <c r="CC70" s="19"/>
      <c r="CD70" s="39"/>
      <c r="CE70" s="19"/>
      <c r="CF70" s="19"/>
      <c r="CG70" s="19"/>
      <c r="CH70" s="19"/>
      <c r="CI70" s="19"/>
      <c r="CJ70" s="19"/>
      <c r="CK70" s="40"/>
      <c r="CL70" s="19"/>
      <c r="CM70" s="39"/>
      <c r="CN70" s="19"/>
      <c r="CO70" s="19"/>
      <c r="CP70" s="19"/>
      <c r="CQ70" s="19"/>
      <c r="CR70" s="19"/>
      <c r="CS70" s="19"/>
      <c r="CT70" s="40"/>
      <c r="CU70" s="19"/>
      <c r="CV70" s="19"/>
      <c r="CW70" s="39"/>
      <c r="CX70" s="19"/>
      <c r="CY70" s="19"/>
      <c r="CZ70" s="19"/>
      <c r="DA70" s="19"/>
      <c r="DB70" s="42"/>
      <c r="DC70" s="19"/>
      <c r="DD70" s="40"/>
      <c r="DE70" s="19"/>
      <c r="DF70" s="39"/>
      <c r="DG70" s="19"/>
      <c r="DH70" s="19"/>
      <c r="DI70" s="19"/>
      <c r="DJ70" s="19"/>
      <c r="DK70" s="19"/>
      <c r="DL70" s="19"/>
      <c r="DM70" s="40"/>
      <c r="DN70" s="19"/>
      <c r="DO70" s="39"/>
      <c r="DP70" s="19"/>
      <c r="DQ70" s="19"/>
      <c r="DR70" s="19"/>
      <c r="DS70" s="19"/>
      <c r="DT70" s="19"/>
      <c r="DU70" s="19"/>
      <c r="DV70" s="40"/>
      <c r="DW70" s="43">
        <f ca="1" t="shared" si="70"/>
        <v>10.07</v>
      </c>
      <c r="DX70" s="44">
        <f t="shared" si="71"/>
        <v>5.16</v>
      </c>
      <c r="DY70" s="19">
        <f ca="1" t="shared" si="72"/>
        <v>4.91</v>
      </c>
      <c r="DZ70" s="19">
        <f t="shared" si="73"/>
        <v>24</v>
      </c>
      <c r="EA70" s="19">
        <f t="shared" si="74"/>
        <v>8</v>
      </c>
      <c r="EB70" s="45">
        <f t="shared" si="75"/>
        <v>16</v>
      </c>
      <c r="EC70" s="46">
        <f t="shared" si="76"/>
        <v>0</v>
      </c>
      <c r="ED70" s="19">
        <f t="shared" ref="ED70:EF70" si="102">P70+Y70+AK70+AT70+BC70+BL70+BU70+CD70+CM70+CW70+DF70+DO70</f>
        <v>0</v>
      </c>
      <c r="EE70" s="19">
        <f t="shared" si="102"/>
        <v>0</v>
      </c>
      <c r="EF70" s="19">
        <f t="shared" si="102"/>
        <v>0</v>
      </c>
      <c r="EG70" s="19">
        <f t="shared" si="78"/>
        <v>0</v>
      </c>
    </row>
    <row r="71" customFormat="1" customHeight="1" spans="1:137">
      <c r="A71" s="52">
        <v>45534</v>
      </c>
      <c r="B71" s="31" t="s">
        <v>1106</v>
      </c>
      <c r="C71" s="32" t="s">
        <v>52</v>
      </c>
      <c r="D71" s="33" t="s">
        <v>119</v>
      </c>
      <c r="E71" s="34" t="s">
        <v>1094</v>
      </c>
      <c r="F71" s="33" t="s">
        <v>160</v>
      </c>
      <c r="G71" s="59">
        <v>44977</v>
      </c>
      <c r="H71" s="59">
        <v>44977</v>
      </c>
      <c r="I71" s="59">
        <v>45292</v>
      </c>
      <c r="J71" s="19">
        <v>23</v>
      </c>
      <c r="K71" s="19">
        <f t="shared" si="95"/>
        <v>4.32</v>
      </c>
      <c r="L71" s="19">
        <v>4</v>
      </c>
      <c r="M71" s="37">
        <f t="shared" si="96"/>
        <v>0.32</v>
      </c>
      <c r="N71" s="19">
        <v>0</v>
      </c>
      <c r="O71" s="38"/>
      <c r="P71" s="39"/>
      <c r="Q71" s="19"/>
      <c r="R71" s="19"/>
      <c r="S71" s="19"/>
      <c r="T71" s="19"/>
      <c r="U71" s="19">
        <v>30</v>
      </c>
      <c r="V71" s="19"/>
      <c r="W71" s="40"/>
      <c r="X71" s="19">
        <v>0.5</v>
      </c>
      <c r="Y71" s="39"/>
      <c r="Z71" s="19"/>
      <c r="AA71" s="19"/>
      <c r="AB71" s="19">
        <v>48</v>
      </c>
      <c r="AC71" s="19"/>
      <c r="AD71" s="19">
        <v>7</v>
      </c>
      <c r="AE71" s="19"/>
      <c r="AF71" s="40"/>
      <c r="AG71" s="41">
        <f t="shared" si="97"/>
        <v>0.5</v>
      </c>
      <c r="AH71" s="41">
        <f t="shared" si="98"/>
        <v>-0.18</v>
      </c>
      <c r="AI71" s="41">
        <f t="shared" si="99"/>
        <v>-0.18</v>
      </c>
      <c r="AJ71" s="19"/>
      <c r="AK71" s="39"/>
      <c r="AL71" s="19"/>
      <c r="AM71" s="19"/>
      <c r="AN71" s="19">
        <v>12</v>
      </c>
      <c r="AO71" s="49"/>
      <c r="AP71" s="19">
        <v>32</v>
      </c>
      <c r="AQ71" s="19"/>
      <c r="AR71" s="40"/>
      <c r="AS71" s="19">
        <v>1.5</v>
      </c>
      <c r="AT71" s="39"/>
      <c r="AU71" s="19"/>
      <c r="AV71" s="19"/>
      <c r="AW71" s="19">
        <v>32</v>
      </c>
      <c r="AX71" s="19">
        <v>16</v>
      </c>
      <c r="AY71" s="19"/>
      <c r="AZ71" s="19"/>
      <c r="BA71" s="40"/>
      <c r="BB71" s="19"/>
      <c r="BC71" s="39"/>
      <c r="BD71" s="19"/>
      <c r="BE71" s="19"/>
      <c r="BF71" s="19"/>
      <c r="BG71" s="19">
        <v>11</v>
      </c>
      <c r="BH71" s="19">
        <v>8</v>
      </c>
      <c r="BI71" s="19"/>
      <c r="BJ71" s="40"/>
      <c r="BK71" s="19"/>
      <c r="BL71" s="39"/>
      <c r="BM71" s="19"/>
      <c r="BN71" s="19"/>
      <c r="BO71" s="19">
        <v>8</v>
      </c>
      <c r="BP71" s="19">
        <v>14</v>
      </c>
      <c r="BQ71" s="19">
        <v>8</v>
      </c>
      <c r="BR71" s="19"/>
      <c r="BS71" s="40"/>
      <c r="BT71" s="19"/>
      <c r="BU71" s="39"/>
      <c r="BV71" s="19"/>
      <c r="BW71" s="19"/>
      <c r="BX71" s="19">
        <v>8</v>
      </c>
      <c r="BY71" s="19">
        <v>8</v>
      </c>
      <c r="BZ71" s="19">
        <v>8</v>
      </c>
      <c r="CA71" s="19"/>
      <c r="CB71" s="40"/>
      <c r="CC71" s="19">
        <v>1</v>
      </c>
      <c r="CD71" s="39"/>
      <c r="CE71" s="19"/>
      <c r="CF71" s="19">
        <v>8</v>
      </c>
      <c r="CG71" s="19"/>
      <c r="CH71" s="19">
        <v>24</v>
      </c>
      <c r="CI71" s="19"/>
      <c r="CJ71" s="19"/>
      <c r="CK71" s="40"/>
      <c r="CL71" s="19"/>
      <c r="CM71" s="39"/>
      <c r="CN71" s="19"/>
      <c r="CO71" s="19"/>
      <c r="CP71" s="19"/>
      <c r="CQ71" s="19"/>
      <c r="CR71" s="19"/>
      <c r="CS71" s="19"/>
      <c r="CT71" s="40"/>
      <c r="CU71" s="19"/>
      <c r="CV71" s="19"/>
      <c r="CW71" s="39"/>
      <c r="CX71" s="19"/>
      <c r="CY71" s="19"/>
      <c r="CZ71" s="19"/>
      <c r="DA71" s="19"/>
      <c r="DB71" s="19"/>
      <c r="DC71" s="19"/>
      <c r="DD71" s="40"/>
      <c r="DE71" s="19"/>
      <c r="DF71" s="39"/>
      <c r="DG71" s="19"/>
      <c r="DH71" s="19"/>
      <c r="DI71" s="19"/>
      <c r="DJ71" s="19"/>
      <c r="DK71" s="19"/>
      <c r="DL71" s="19"/>
      <c r="DM71" s="40"/>
      <c r="DN71" s="19"/>
      <c r="DO71" s="39"/>
      <c r="DP71" s="19"/>
      <c r="DQ71" s="19"/>
      <c r="DR71" s="19"/>
      <c r="DS71" s="19"/>
      <c r="DT71" s="19"/>
      <c r="DU71" s="19"/>
      <c r="DV71" s="40"/>
      <c r="DW71" s="43">
        <f ca="1" t="shared" si="70"/>
        <v>10.07</v>
      </c>
      <c r="DX71" s="44">
        <f t="shared" si="71"/>
        <v>2.68</v>
      </c>
      <c r="DY71" s="44">
        <f ca="1" t="shared" si="72"/>
        <v>7.39</v>
      </c>
      <c r="DZ71" s="19">
        <f t="shared" si="73"/>
        <v>166</v>
      </c>
      <c r="EA71" s="19">
        <f ca="1">ROUND((TODAY()-I71)/365*5,2)</f>
        <v>10.07</v>
      </c>
      <c r="EB71" s="45">
        <f t="shared" si="75"/>
        <v>8</v>
      </c>
      <c r="EC71" s="46">
        <f t="shared" si="76"/>
        <v>57</v>
      </c>
      <c r="ED71" s="19">
        <f t="shared" ref="ED71:EF71" si="103">P71+Y71+AK71+AT71+BC71+BL71+BU71+CD71+CM71+CW71+DF71+DO71</f>
        <v>0</v>
      </c>
      <c r="EE71" s="19">
        <f t="shared" si="103"/>
        <v>0</v>
      </c>
      <c r="EF71" s="19">
        <f t="shared" si="103"/>
        <v>8</v>
      </c>
      <c r="EG71" s="19">
        <f t="shared" si="78"/>
        <v>0</v>
      </c>
    </row>
    <row r="72" customFormat="1" customHeight="1" spans="1:137">
      <c r="A72" s="32">
        <f t="shared" ref="A72:A84" si="104">ROW()-2</f>
        <v>70</v>
      </c>
      <c r="B72" s="50" t="s">
        <v>1107</v>
      </c>
      <c r="C72" s="51" t="s">
        <v>52</v>
      </c>
      <c r="D72" s="33" t="s">
        <v>233</v>
      </c>
      <c r="E72" s="34" t="s">
        <v>1108</v>
      </c>
      <c r="F72" s="33" t="s">
        <v>315</v>
      </c>
      <c r="G72" s="59">
        <v>45481</v>
      </c>
      <c r="H72" s="59">
        <v>45481</v>
      </c>
      <c r="I72" s="59">
        <v>45481</v>
      </c>
      <c r="J72" s="19"/>
      <c r="K72" s="19"/>
      <c r="L72" s="19"/>
      <c r="M72" s="37"/>
      <c r="N72" s="19"/>
      <c r="O72" s="38"/>
      <c r="P72" s="39"/>
      <c r="Q72" s="19"/>
      <c r="R72" s="19"/>
      <c r="S72" s="19"/>
      <c r="T72" s="19"/>
      <c r="U72" s="19"/>
      <c r="V72" s="19"/>
      <c r="W72" s="40"/>
      <c r="X72" s="19"/>
      <c r="Y72" s="39"/>
      <c r="Z72" s="19"/>
      <c r="AA72" s="19"/>
      <c r="AB72" s="19"/>
      <c r="AC72" s="19"/>
      <c r="AD72" s="19"/>
      <c r="AE72" s="19"/>
      <c r="AF72" s="40"/>
      <c r="AG72" s="41"/>
      <c r="AH72" s="41"/>
      <c r="AI72" s="41"/>
      <c r="AJ72" s="19"/>
      <c r="AK72" s="39"/>
      <c r="AL72" s="19"/>
      <c r="AM72" s="19"/>
      <c r="AN72" s="19"/>
      <c r="AO72" s="49"/>
      <c r="AP72" s="19"/>
      <c r="AQ72" s="19"/>
      <c r="AR72" s="40"/>
      <c r="AS72" s="19"/>
      <c r="AT72" s="39"/>
      <c r="AU72" s="19"/>
      <c r="AV72" s="19"/>
      <c r="AW72" s="19"/>
      <c r="AX72" s="19"/>
      <c r="AY72" s="19"/>
      <c r="AZ72" s="19"/>
      <c r="BA72" s="40"/>
      <c r="BB72" s="19"/>
      <c r="BC72" s="39"/>
      <c r="BD72" s="19"/>
      <c r="BE72" s="19"/>
      <c r="BF72" s="19"/>
      <c r="BG72" s="19"/>
      <c r="BH72" s="19"/>
      <c r="BI72" s="19"/>
      <c r="BJ72" s="40"/>
      <c r="BK72" s="19"/>
      <c r="BL72" s="39"/>
      <c r="BM72" s="19"/>
      <c r="BN72" s="19"/>
      <c r="BO72" s="19"/>
      <c r="BP72" s="19"/>
      <c r="BQ72" s="19"/>
      <c r="BR72" s="19"/>
      <c r="BS72" s="40"/>
      <c r="BT72" s="19"/>
      <c r="BU72" s="39"/>
      <c r="BV72" s="19"/>
      <c r="BW72" s="19"/>
      <c r="BX72" s="19"/>
      <c r="BY72" s="19"/>
      <c r="BZ72" s="19"/>
      <c r="CA72" s="19"/>
      <c r="CB72" s="40"/>
      <c r="CC72" s="19"/>
      <c r="CD72" s="39"/>
      <c r="CE72" s="19"/>
      <c r="CF72" s="19"/>
      <c r="CG72" s="19"/>
      <c r="CH72" s="19"/>
      <c r="CI72" s="19"/>
      <c r="CJ72" s="19"/>
      <c r="CK72" s="40"/>
      <c r="CL72" s="19"/>
      <c r="CM72" s="39"/>
      <c r="CN72" s="19"/>
      <c r="CO72" s="19"/>
      <c r="CP72" s="19"/>
      <c r="CQ72" s="19"/>
      <c r="CR72" s="19"/>
      <c r="CS72" s="19"/>
      <c r="CT72" s="40"/>
      <c r="CU72" s="19"/>
      <c r="CV72" s="19"/>
      <c r="CW72" s="39"/>
      <c r="CX72" s="19"/>
      <c r="CY72" s="19"/>
      <c r="CZ72" s="19"/>
      <c r="DA72" s="19"/>
      <c r="DB72" s="42"/>
      <c r="DC72" s="19"/>
      <c r="DD72" s="40"/>
      <c r="DE72" s="19"/>
      <c r="DF72" s="39"/>
      <c r="DG72" s="19"/>
      <c r="DH72" s="19"/>
      <c r="DI72" s="19"/>
      <c r="DJ72" s="19"/>
      <c r="DK72" s="19"/>
      <c r="DL72" s="19"/>
      <c r="DM72" s="40"/>
      <c r="DN72" s="19"/>
      <c r="DO72" s="39"/>
      <c r="DP72" s="19"/>
      <c r="DQ72" s="19"/>
      <c r="DR72" s="19"/>
      <c r="DS72" s="19"/>
      <c r="DT72" s="19"/>
      <c r="DU72" s="19"/>
      <c r="DV72" s="40"/>
      <c r="DW72" s="43">
        <f ca="1" t="shared" si="70"/>
        <v>7.48</v>
      </c>
      <c r="DX72" s="44">
        <f t="shared" si="71"/>
        <v>0</v>
      </c>
      <c r="DY72" s="19">
        <f ca="1" t="shared" si="72"/>
        <v>7.48</v>
      </c>
      <c r="DZ72" s="19">
        <f t="shared" si="73"/>
        <v>0</v>
      </c>
      <c r="EA72" s="19">
        <f t="shared" ref="EA72:EA84" si="105">S72+AB72+AN72+AW72+BF72+BO72+BX72+CG72+CP72+CZ72+DI72+DR72</f>
        <v>0</v>
      </c>
      <c r="EB72" s="45">
        <f t="shared" si="75"/>
        <v>0</v>
      </c>
      <c r="EC72" s="46">
        <f t="shared" si="76"/>
        <v>0</v>
      </c>
      <c r="ED72" s="19">
        <f t="shared" ref="ED72:EF72" si="106">P72+Y72+AK72+AT72+BC72+BL72+BU72+CD72+CM72+CW72+DF72+DO72</f>
        <v>0</v>
      </c>
      <c r="EE72" s="19">
        <f t="shared" si="106"/>
        <v>0</v>
      </c>
      <c r="EF72" s="19">
        <f t="shared" si="106"/>
        <v>0</v>
      </c>
      <c r="EG72" s="19">
        <f t="shared" si="78"/>
        <v>0</v>
      </c>
    </row>
    <row r="73" customFormat="1" customHeight="1" spans="1:137">
      <c r="A73" s="32">
        <f t="shared" si="104"/>
        <v>71</v>
      </c>
      <c r="B73" s="50" t="s">
        <v>1109</v>
      </c>
      <c r="C73" s="51" t="s">
        <v>52</v>
      </c>
      <c r="D73" s="33" t="s">
        <v>250</v>
      </c>
      <c r="E73" s="34" t="s">
        <v>269</v>
      </c>
      <c r="F73" s="33" t="s">
        <v>315</v>
      </c>
      <c r="G73" s="59">
        <v>45467</v>
      </c>
      <c r="H73" s="59">
        <v>45467</v>
      </c>
      <c r="I73" s="59">
        <v>45467</v>
      </c>
      <c r="J73" s="19"/>
      <c r="K73" s="19"/>
      <c r="L73" s="19"/>
      <c r="M73" s="37"/>
      <c r="N73" s="19"/>
      <c r="O73" s="38"/>
      <c r="P73" s="39"/>
      <c r="Q73" s="19"/>
      <c r="R73" s="19"/>
      <c r="S73" s="19"/>
      <c r="T73" s="19"/>
      <c r="U73" s="19"/>
      <c r="V73" s="19"/>
      <c r="W73" s="40"/>
      <c r="X73" s="19"/>
      <c r="Y73" s="39"/>
      <c r="Z73" s="19"/>
      <c r="AA73" s="19"/>
      <c r="AB73" s="19"/>
      <c r="AC73" s="19"/>
      <c r="AD73" s="19"/>
      <c r="AE73" s="19"/>
      <c r="AF73" s="40"/>
      <c r="AG73" s="41"/>
      <c r="AH73" s="41"/>
      <c r="AI73" s="41"/>
      <c r="AJ73" s="19"/>
      <c r="AK73" s="39"/>
      <c r="AL73" s="19"/>
      <c r="AM73" s="19"/>
      <c r="AN73" s="19"/>
      <c r="AO73" s="49"/>
      <c r="AP73" s="19"/>
      <c r="AQ73" s="19"/>
      <c r="AR73" s="40"/>
      <c r="AS73" s="19"/>
      <c r="AT73" s="39"/>
      <c r="AU73" s="19"/>
      <c r="AV73" s="19"/>
      <c r="AW73" s="19"/>
      <c r="AX73" s="19"/>
      <c r="AY73" s="19"/>
      <c r="AZ73" s="19"/>
      <c r="BA73" s="40"/>
      <c r="BB73" s="19"/>
      <c r="BC73" s="39"/>
      <c r="BD73" s="19"/>
      <c r="BE73" s="19"/>
      <c r="BF73" s="19"/>
      <c r="BG73" s="19"/>
      <c r="BH73" s="19"/>
      <c r="BI73" s="19"/>
      <c r="BJ73" s="40"/>
      <c r="BK73" s="19"/>
      <c r="BL73" s="39"/>
      <c r="BM73" s="19"/>
      <c r="BN73" s="19"/>
      <c r="BO73" s="19"/>
      <c r="BP73" s="19"/>
      <c r="BQ73" s="19"/>
      <c r="BR73" s="19"/>
      <c r="BS73" s="40"/>
      <c r="BT73" s="19"/>
      <c r="BU73" s="39">
        <v>8</v>
      </c>
      <c r="BV73" s="19"/>
      <c r="BW73" s="19"/>
      <c r="BX73" s="19"/>
      <c r="BY73" s="19"/>
      <c r="BZ73" s="19"/>
      <c r="CA73" s="19"/>
      <c r="CB73" s="40"/>
      <c r="CC73" s="19"/>
      <c r="CD73" s="39"/>
      <c r="CE73" s="19"/>
      <c r="CF73" s="19"/>
      <c r="CG73" s="19"/>
      <c r="CH73" s="19"/>
      <c r="CI73" s="19"/>
      <c r="CJ73" s="19"/>
      <c r="CK73" s="40"/>
      <c r="CL73" s="19"/>
      <c r="CM73" s="39"/>
      <c r="CN73" s="19"/>
      <c r="CO73" s="19"/>
      <c r="CP73" s="19"/>
      <c r="CQ73" s="19"/>
      <c r="CR73" s="19"/>
      <c r="CS73" s="19"/>
      <c r="CT73" s="40"/>
      <c r="CU73" s="19"/>
      <c r="CV73" s="19"/>
      <c r="CW73" s="39"/>
      <c r="CX73" s="19"/>
      <c r="CY73" s="19"/>
      <c r="CZ73" s="19"/>
      <c r="DA73" s="19"/>
      <c r="DB73" s="42"/>
      <c r="DC73" s="19"/>
      <c r="DD73" s="40"/>
      <c r="DE73" s="19"/>
      <c r="DF73" s="39"/>
      <c r="DG73" s="19"/>
      <c r="DH73" s="19"/>
      <c r="DI73" s="19"/>
      <c r="DJ73" s="19"/>
      <c r="DK73" s="19"/>
      <c r="DL73" s="19"/>
      <c r="DM73" s="40"/>
      <c r="DN73" s="19"/>
      <c r="DO73" s="39"/>
      <c r="DP73" s="19"/>
      <c r="DQ73" s="19"/>
      <c r="DR73" s="19"/>
      <c r="DS73" s="19"/>
      <c r="DT73" s="19"/>
      <c r="DU73" s="19"/>
      <c r="DV73" s="40"/>
      <c r="DW73" s="43">
        <f ca="1" t="shared" si="70"/>
        <v>7.67</v>
      </c>
      <c r="DX73" s="44">
        <f t="shared" si="71"/>
        <v>0</v>
      </c>
      <c r="DY73" s="19">
        <f ca="1" t="shared" si="72"/>
        <v>7.67</v>
      </c>
      <c r="DZ73" s="19">
        <f t="shared" si="73"/>
        <v>0</v>
      </c>
      <c r="EA73" s="19">
        <f t="shared" si="105"/>
        <v>0</v>
      </c>
      <c r="EB73" s="45">
        <f t="shared" si="75"/>
        <v>0</v>
      </c>
      <c r="EC73" s="46">
        <f t="shared" si="76"/>
        <v>0</v>
      </c>
      <c r="ED73" s="19">
        <f t="shared" ref="ED73:EF73" si="107">P73+Y73+AK73+AT73+BC73+BL73+BU73+CD73+CM73+CW73+DF73+DO73</f>
        <v>8</v>
      </c>
      <c r="EE73" s="19">
        <f t="shared" si="107"/>
        <v>0</v>
      </c>
      <c r="EF73" s="19">
        <f t="shared" si="107"/>
        <v>0</v>
      </c>
      <c r="EG73" s="19">
        <f t="shared" si="78"/>
        <v>0</v>
      </c>
    </row>
    <row r="74" customFormat="1" customHeight="1" spans="1:137">
      <c r="A74" s="32">
        <f t="shared" si="104"/>
        <v>72</v>
      </c>
      <c r="B74" s="65" t="s">
        <v>1110</v>
      </c>
      <c r="C74" s="32" t="s">
        <v>286</v>
      </c>
      <c r="D74" s="33" t="s">
        <v>312</v>
      </c>
      <c r="E74" s="34" t="s">
        <v>1111</v>
      </c>
      <c r="F74" s="33" t="s">
        <v>246</v>
      </c>
      <c r="G74" s="59">
        <v>43178</v>
      </c>
      <c r="H74" s="59">
        <v>44927</v>
      </c>
      <c r="I74" s="59">
        <v>45292</v>
      </c>
      <c r="J74" s="19">
        <v>0</v>
      </c>
      <c r="K74" s="19">
        <f>ROUND((I74-H74)/365*5,2)</f>
        <v>5</v>
      </c>
      <c r="L74" s="19">
        <v>2</v>
      </c>
      <c r="M74" s="37">
        <f>K74-L74</f>
        <v>3</v>
      </c>
      <c r="N74" s="19">
        <v>0</v>
      </c>
      <c r="O74" s="38"/>
      <c r="P74" s="39"/>
      <c r="Q74" s="19"/>
      <c r="R74" s="19"/>
      <c r="S74" s="19"/>
      <c r="T74" s="4"/>
      <c r="U74" s="19">
        <v>32</v>
      </c>
      <c r="V74" s="19"/>
      <c r="W74" s="40"/>
      <c r="X74" s="19">
        <v>3</v>
      </c>
      <c r="Y74" s="39"/>
      <c r="Z74" s="19"/>
      <c r="AA74" s="19"/>
      <c r="AB74" s="19">
        <v>32</v>
      </c>
      <c r="AC74" s="19"/>
      <c r="AD74" s="19"/>
      <c r="AE74" s="19"/>
      <c r="AF74" s="40"/>
      <c r="AG74" s="41">
        <f>O74+X74</f>
        <v>3</v>
      </c>
      <c r="AH74" s="41">
        <f>M74-AG74</f>
        <v>0</v>
      </c>
      <c r="AI74" s="41">
        <f>IF(AH74&lt;0,AH74,0)</f>
        <v>0</v>
      </c>
      <c r="AJ74" s="19"/>
      <c r="AK74" s="39"/>
      <c r="AL74" s="19"/>
      <c r="AM74" s="19"/>
      <c r="AN74" s="19">
        <v>4</v>
      </c>
      <c r="AO74" s="19"/>
      <c r="AP74" s="19">
        <v>12</v>
      </c>
      <c r="AQ74" s="19"/>
      <c r="AR74" s="40"/>
      <c r="AS74" s="19">
        <v>1</v>
      </c>
      <c r="AT74" s="39"/>
      <c r="AU74" s="19"/>
      <c r="AV74" s="19"/>
      <c r="AW74" s="19">
        <v>8</v>
      </c>
      <c r="AX74" s="19"/>
      <c r="AY74" s="19">
        <v>8</v>
      </c>
      <c r="AZ74" s="19"/>
      <c r="BA74" s="40"/>
      <c r="BB74" s="19"/>
      <c r="BC74" s="39"/>
      <c r="BD74" s="19"/>
      <c r="BE74" s="19"/>
      <c r="BF74" s="19">
        <v>8</v>
      </c>
      <c r="BG74" s="19"/>
      <c r="BH74" s="19">
        <v>8</v>
      </c>
      <c r="BI74" s="19"/>
      <c r="BJ74" s="40"/>
      <c r="BK74" s="19">
        <v>0.5</v>
      </c>
      <c r="BL74" s="39"/>
      <c r="BM74" s="19"/>
      <c r="BN74" s="19"/>
      <c r="BO74" s="19">
        <v>8</v>
      </c>
      <c r="BP74" s="19"/>
      <c r="BQ74" s="19">
        <v>8</v>
      </c>
      <c r="BR74" s="19"/>
      <c r="BS74" s="40"/>
      <c r="BT74" s="19">
        <v>2.5</v>
      </c>
      <c r="BU74" s="39"/>
      <c r="BV74" s="19"/>
      <c r="BW74" s="19"/>
      <c r="BX74" s="19">
        <v>8</v>
      </c>
      <c r="BY74" s="19">
        <v>8</v>
      </c>
      <c r="BZ74" s="19">
        <v>12</v>
      </c>
      <c r="CA74" s="19"/>
      <c r="CB74" s="40"/>
      <c r="CC74" s="19"/>
      <c r="CD74" s="39"/>
      <c r="CE74" s="19"/>
      <c r="CF74" s="19"/>
      <c r="CG74" s="19"/>
      <c r="CH74" s="19"/>
      <c r="CI74" s="19"/>
      <c r="CJ74" s="19"/>
      <c r="CK74" s="40"/>
      <c r="CL74" s="19"/>
      <c r="CM74" s="39"/>
      <c r="CN74" s="19"/>
      <c r="CO74" s="19"/>
      <c r="CP74" s="19"/>
      <c r="CQ74" s="19"/>
      <c r="CR74" s="19"/>
      <c r="CS74" s="19"/>
      <c r="CT74" s="40"/>
      <c r="CU74" s="19"/>
      <c r="CV74" s="19"/>
      <c r="CW74" s="39"/>
      <c r="CX74" s="19"/>
      <c r="CY74" s="19"/>
      <c r="CZ74" s="19"/>
      <c r="DA74" s="19"/>
      <c r="DB74" s="19"/>
      <c r="DC74" s="19"/>
      <c r="DD74" s="40"/>
      <c r="DE74" s="19"/>
      <c r="DF74" s="39"/>
      <c r="DG74" s="19"/>
      <c r="DH74" s="19"/>
      <c r="DI74" s="19"/>
      <c r="DJ74" s="19"/>
      <c r="DK74" s="19"/>
      <c r="DL74" s="19"/>
      <c r="DM74" s="40"/>
      <c r="DN74" s="19"/>
      <c r="DO74" s="39"/>
      <c r="DP74" s="19"/>
      <c r="DQ74" s="19"/>
      <c r="DR74" s="19"/>
      <c r="DS74" s="19"/>
      <c r="DT74" s="19"/>
      <c r="DU74" s="19"/>
      <c r="DV74" s="40"/>
      <c r="DW74" s="43">
        <f ca="1" t="shared" si="70"/>
        <v>10.07</v>
      </c>
      <c r="DX74" s="44">
        <f t="shared" si="71"/>
        <v>4</v>
      </c>
      <c r="DY74" s="19">
        <f ca="1" t="shared" si="72"/>
        <v>6.07</v>
      </c>
      <c r="DZ74" s="19">
        <f t="shared" si="73"/>
        <v>88</v>
      </c>
      <c r="EA74" s="19">
        <f t="shared" si="105"/>
        <v>68</v>
      </c>
      <c r="EB74" s="45">
        <f t="shared" si="75"/>
        <v>12</v>
      </c>
      <c r="EC74" s="46">
        <f t="shared" si="76"/>
        <v>8</v>
      </c>
      <c r="ED74" s="19">
        <f t="shared" ref="ED74:EF74" si="108">P74+Y74+AK74+AT74+BC74+BL74+BU74+CD74+CM74+CW74+DF74+DO74</f>
        <v>0</v>
      </c>
      <c r="EE74" s="19">
        <f t="shared" si="108"/>
        <v>0</v>
      </c>
      <c r="EF74" s="19">
        <f t="shared" si="108"/>
        <v>0</v>
      </c>
      <c r="EG74" s="19">
        <f t="shared" si="78"/>
        <v>0</v>
      </c>
    </row>
    <row r="75" customFormat="1" customHeight="1" spans="1:137">
      <c r="A75" s="32">
        <f t="shared" si="104"/>
        <v>73</v>
      </c>
      <c r="B75" s="50" t="s">
        <v>1112</v>
      </c>
      <c r="C75" s="51" t="s">
        <v>52</v>
      </c>
      <c r="D75" s="33" t="s">
        <v>79</v>
      </c>
      <c r="E75" s="34" t="s">
        <v>499</v>
      </c>
      <c r="F75" s="33" t="s">
        <v>622</v>
      </c>
      <c r="G75" s="59">
        <v>45446</v>
      </c>
      <c r="H75" s="59">
        <v>45446</v>
      </c>
      <c r="I75" s="59">
        <v>45446</v>
      </c>
      <c r="J75" s="19"/>
      <c r="K75" s="19"/>
      <c r="L75" s="19"/>
      <c r="M75" s="37"/>
      <c r="N75" s="19"/>
      <c r="O75" s="38"/>
      <c r="P75" s="39"/>
      <c r="Q75" s="19"/>
      <c r="R75" s="19"/>
      <c r="S75" s="19"/>
      <c r="T75" s="19"/>
      <c r="U75" s="19"/>
      <c r="V75" s="19"/>
      <c r="W75" s="40"/>
      <c r="X75" s="19"/>
      <c r="Y75" s="39"/>
      <c r="Z75" s="19"/>
      <c r="AA75" s="19"/>
      <c r="AB75" s="19"/>
      <c r="AC75" s="19"/>
      <c r="AD75" s="19"/>
      <c r="AE75" s="19"/>
      <c r="AF75" s="40"/>
      <c r="AG75" s="41"/>
      <c r="AH75" s="41"/>
      <c r="AI75" s="41"/>
      <c r="AJ75" s="19"/>
      <c r="AK75" s="39"/>
      <c r="AL75" s="19"/>
      <c r="AM75" s="19"/>
      <c r="AN75" s="19"/>
      <c r="AO75" s="49"/>
      <c r="AP75" s="19"/>
      <c r="AQ75" s="19"/>
      <c r="AR75" s="40"/>
      <c r="AS75" s="19"/>
      <c r="AT75" s="39"/>
      <c r="AU75" s="19"/>
      <c r="AV75" s="19"/>
      <c r="AW75" s="19"/>
      <c r="AX75" s="19"/>
      <c r="AY75" s="19"/>
      <c r="AZ75" s="19"/>
      <c r="BA75" s="40"/>
      <c r="BB75" s="19"/>
      <c r="BC75" s="39"/>
      <c r="BD75" s="19"/>
      <c r="BE75" s="19"/>
      <c r="BF75" s="19"/>
      <c r="BG75" s="19"/>
      <c r="BH75" s="19"/>
      <c r="BI75" s="19"/>
      <c r="BJ75" s="40"/>
      <c r="BK75" s="19"/>
      <c r="BL75" s="39">
        <v>4</v>
      </c>
      <c r="BM75" s="19">
        <v>1</v>
      </c>
      <c r="BN75" s="19"/>
      <c r="BO75" s="19"/>
      <c r="BP75" s="19"/>
      <c r="BQ75" s="19"/>
      <c r="BR75" s="19"/>
      <c r="BS75" s="40"/>
      <c r="BT75" s="19"/>
      <c r="BU75" s="39">
        <v>5.5</v>
      </c>
      <c r="BV75" s="19"/>
      <c r="BW75" s="19"/>
      <c r="BX75" s="19"/>
      <c r="BY75" s="19"/>
      <c r="BZ75" s="19"/>
      <c r="CA75" s="19"/>
      <c r="CB75" s="40"/>
      <c r="CC75" s="19"/>
      <c r="CD75" s="39"/>
      <c r="CE75" s="19"/>
      <c r="CF75" s="19"/>
      <c r="CG75" s="19"/>
      <c r="CH75" s="19"/>
      <c r="CI75" s="19"/>
      <c r="CJ75" s="19"/>
      <c r="CK75" s="40"/>
      <c r="CL75" s="19"/>
      <c r="CM75" s="39"/>
      <c r="CN75" s="19"/>
      <c r="CO75" s="19"/>
      <c r="CP75" s="19"/>
      <c r="CQ75" s="19"/>
      <c r="CR75" s="19"/>
      <c r="CS75" s="19"/>
      <c r="CT75" s="40"/>
      <c r="CU75" s="19"/>
      <c r="CV75" s="19"/>
      <c r="CW75" s="39"/>
      <c r="CX75" s="19"/>
      <c r="CY75" s="19"/>
      <c r="CZ75" s="19"/>
      <c r="DA75" s="19"/>
      <c r="DB75" s="42"/>
      <c r="DC75" s="19"/>
      <c r="DD75" s="40"/>
      <c r="DE75" s="19"/>
      <c r="DF75" s="39"/>
      <c r="DG75" s="19"/>
      <c r="DH75" s="19"/>
      <c r="DI75" s="19"/>
      <c r="DJ75" s="19"/>
      <c r="DK75" s="19"/>
      <c r="DL75" s="19"/>
      <c r="DM75" s="40"/>
      <c r="DN75" s="19"/>
      <c r="DO75" s="39"/>
      <c r="DP75" s="19"/>
      <c r="DQ75" s="19"/>
      <c r="DR75" s="19"/>
      <c r="DS75" s="19"/>
      <c r="DT75" s="19"/>
      <c r="DU75" s="19"/>
      <c r="DV75" s="40"/>
      <c r="DW75" s="43">
        <f ca="1" t="shared" si="70"/>
        <v>7.96</v>
      </c>
      <c r="DX75" s="44">
        <f t="shared" si="71"/>
        <v>0</v>
      </c>
      <c r="DY75" s="19">
        <f ca="1" t="shared" si="72"/>
        <v>7.96</v>
      </c>
      <c r="DZ75" s="19">
        <f t="shared" si="73"/>
        <v>0</v>
      </c>
      <c r="EA75" s="19">
        <f t="shared" si="105"/>
        <v>0</v>
      </c>
      <c r="EB75" s="45">
        <f t="shared" si="75"/>
        <v>0</v>
      </c>
      <c r="EC75" s="46">
        <f t="shared" si="76"/>
        <v>0</v>
      </c>
      <c r="ED75" s="19">
        <f t="shared" ref="ED75:EF75" si="109">P75+Y75+AK75+AT75+BC75+BL75+BU75+CD75+CM75+CW75+DF75+DO75</f>
        <v>9.5</v>
      </c>
      <c r="EE75" s="19">
        <f t="shared" si="109"/>
        <v>1</v>
      </c>
      <c r="EF75" s="19">
        <f t="shared" si="109"/>
        <v>0</v>
      </c>
      <c r="EG75" s="19">
        <f t="shared" si="78"/>
        <v>0</v>
      </c>
    </row>
    <row r="76" customFormat="1" customHeight="1" spans="1:137">
      <c r="A76" s="32">
        <f t="shared" si="104"/>
        <v>74</v>
      </c>
      <c r="B76" s="31" t="s">
        <v>1113</v>
      </c>
      <c r="C76" s="51" t="s">
        <v>391</v>
      </c>
      <c r="D76" s="33" t="s">
        <v>392</v>
      </c>
      <c r="E76" s="34" t="s">
        <v>395</v>
      </c>
      <c r="F76" s="33" t="s">
        <v>315</v>
      </c>
      <c r="G76" s="59">
        <v>45432</v>
      </c>
      <c r="H76" s="59">
        <v>45432</v>
      </c>
      <c r="I76" s="59">
        <v>45432</v>
      </c>
      <c r="J76" s="19"/>
      <c r="K76" s="19"/>
      <c r="L76" s="19"/>
      <c r="M76" s="37"/>
      <c r="N76" s="19"/>
      <c r="O76" s="38"/>
      <c r="P76" s="39"/>
      <c r="Q76" s="19"/>
      <c r="R76" s="19"/>
      <c r="S76" s="19"/>
      <c r="T76" s="19"/>
      <c r="U76" s="19"/>
      <c r="V76" s="19"/>
      <c r="W76" s="40"/>
      <c r="X76" s="19"/>
      <c r="Y76" s="39"/>
      <c r="Z76" s="19"/>
      <c r="AA76" s="19"/>
      <c r="AB76" s="19"/>
      <c r="AC76" s="19"/>
      <c r="AD76" s="19"/>
      <c r="AE76" s="19"/>
      <c r="AF76" s="40"/>
      <c r="AG76" s="41"/>
      <c r="AH76" s="41"/>
      <c r="AI76" s="41"/>
      <c r="AJ76" s="19"/>
      <c r="AK76" s="39"/>
      <c r="AL76" s="19"/>
      <c r="AM76" s="19"/>
      <c r="AN76" s="19"/>
      <c r="AO76" s="49"/>
      <c r="AP76" s="19"/>
      <c r="AQ76" s="19"/>
      <c r="AR76" s="40"/>
      <c r="AS76" s="19"/>
      <c r="AT76" s="39"/>
      <c r="AU76" s="19"/>
      <c r="AV76" s="19"/>
      <c r="AW76" s="19"/>
      <c r="AX76" s="19"/>
      <c r="AY76" s="19"/>
      <c r="AZ76" s="19"/>
      <c r="BA76" s="40"/>
      <c r="BB76" s="19"/>
      <c r="BC76" s="39"/>
      <c r="BD76" s="19"/>
      <c r="BE76" s="19"/>
      <c r="BF76" s="19"/>
      <c r="BG76" s="19"/>
      <c r="BH76" s="19"/>
      <c r="BI76" s="19"/>
      <c r="BJ76" s="40"/>
      <c r="BK76" s="19"/>
      <c r="BL76" s="39"/>
      <c r="BM76" s="19"/>
      <c r="BN76" s="19"/>
      <c r="BO76" s="19"/>
      <c r="BP76" s="19"/>
      <c r="BQ76" s="19"/>
      <c r="BR76" s="19"/>
      <c r="BS76" s="40"/>
      <c r="BT76" s="19"/>
      <c r="BU76" s="39"/>
      <c r="BV76" s="19"/>
      <c r="BW76" s="19"/>
      <c r="BX76" s="19"/>
      <c r="BY76" s="19"/>
      <c r="BZ76" s="19"/>
      <c r="CA76" s="19"/>
      <c r="CB76" s="40"/>
      <c r="CC76" s="19"/>
      <c r="CD76" s="39"/>
      <c r="CE76" s="19"/>
      <c r="CF76" s="19"/>
      <c r="CG76" s="19"/>
      <c r="CH76" s="19"/>
      <c r="CI76" s="19"/>
      <c r="CJ76" s="19"/>
      <c r="CK76" s="40"/>
      <c r="CL76" s="19"/>
      <c r="CM76" s="39"/>
      <c r="CN76" s="19"/>
      <c r="CO76" s="19"/>
      <c r="CP76" s="19"/>
      <c r="CQ76" s="19"/>
      <c r="CR76" s="19"/>
      <c r="CS76" s="19"/>
      <c r="CT76" s="40"/>
      <c r="CU76" s="19"/>
      <c r="CV76" s="19"/>
      <c r="CW76" s="39"/>
      <c r="CX76" s="19"/>
      <c r="CY76" s="19"/>
      <c r="CZ76" s="19"/>
      <c r="DA76" s="19"/>
      <c r="DB76" s="42"/>
      <c r="DC76" s="19"/>
      <c r="DD76" s="40"/>
      <c r="DE76" s="19"/>
      <c r="DF76" s="39"/>
      <c r="DG76" s="19"/>
      <c r="DH76" s="19"/>
      <c r="DI76" s="19"/>
      <c r="DJ76" s="19"/>
      <c r="DK76" s="19"/>
      <c r="DL76" s="19"/>
      <c r="DM76" s="40"/>
      <c r="DN76" s="19"/>
      <c r="DO76" s="39"/>
      <c r="DP76" s="19"/>
      <c r="DQ76" s="19"/>
      <c r="DR76" s="19"/>
      <c r="DS76" s="19"/>
      <c r="DT76" s="19"/>
      <c r="DU76" s="19"/>
      <c r="DV76" s="40"/>
      <c r="DW76" s="43">
        <f ca="1" t="shared" si="70"/>
        <v>8.15</v>
      </c>
      <c r="DX76" s="44">
        <f t="shared" si="71"/>
        <v>0</v>
      </c>
      <c r="DY76" s="19">
        <f ca="1" t="shared" si="72"/>
        <v>8.15</v>
      </c>
      <c r="DZ76" s="19">
        <f t="shared" si="73"/>
        <v>0</v>
      </c>
      <c r="EA76" s="19">
        <f t="shared" si="105"/>
        <v>0</v>
      </c>
      <c r="EB76" s="45">
        <f t="shared" si="75"/>
        <v>0</v>
      </c>
      <c r="EC76" s="46">
        <f t="shared" si="76"/>
        <v>0</v>
      </c>
      <c r="ED76" s="19">
        <f t="shared" ref="ED76:EF76" si="110">P76+Y76+AK76+AT76+BC76+BL76+BU76+CD76+CM76+CW76+DF76+DO76</f>
        <v>0</v>
      </c>
      <c r="EE76" s="19">
        <f t="shared" si="110"/>
        <v>0</v>
      </c>
      <c r="EF76" s="19">
        <f t="shared" si="110"/>
        <v>0</v>
      </c>
      <c r="EG76" s="19">
        <f t="shared" si="78"/>
        <v>0</v>
      </c>
    </row>
    <row r="77" customFormat="1" customHeight="1" spans="1:137">
      <c r="A77" s="32">
        <f t="shared" si="104"/>
        <v>75</v>
      </c>
      <c r="B77" s="31" t="s">
        <v>1114</v>
      </c>
      <c r="C77" s="51" t="s">
        <v>391</v>
      </c>
      <c r="D77" s="33" t="s">
        <v>392</v>
      </c>
      <c r="E77" s="34" t="s">
        <v>395</v>
      </c>
      <c r="F77" s="33" t="s">
        <v>315</v>
      </c>
      <c r="G77" s="59">
        <v>45432</v>
      </c>
      <c r="H77" s="59">
        <v>45432</v>
      </c>
      <c r="I77" s="59">
        <v>45432</v>
      </c>
      <c r="J77" s="19"/>
      <c r="K77" s="19"/>
      <c r="L77" s="19"/>
      <c r="M77" s="37"/>
      <c r="N77" s="19"/>
      <c r="O77" s="38"/>
      <c r="P77" s="39"/>
      <c r="Q77" s="19"/>
      <c r="R77" s="19"/>
      <c r="S77" s="19"/>
      <c r="T77" s="19"/>
      <c r="U77" s="19"/>
      <c r="V77" s="19"/>
      <c r="W77" s="40"/>
      <c r="X77" s="19"/>
      <c r="Y77" s="39"/>
      <c r="Z77" s="19"/>
      <c r="AA77" s="19"/>
      <c r="AB77" s="19"/>
      <c r="AC77" s="19"/>
      <c r="AD77" s="19"/>
      <c r="AE77" s="19"/>
      <c r="AF77" s="40"/>
      <c r="AG77" s="41"/>
      <c r="AH77" s="41"/>
      <c r="AI77" s="41"/>
      <c r="AJ77" s="19"/>
      <c r="AK77" s="39"/>
      <c r="AL77" s="19"/>
      <c r="AM77" s="19"/>
      <c r="AN77" s="19"/>
      <c r="AO77" s="49"/>
      <c r="AP77" s="19"/>
      <c r="AQ77" s="19"/>
      <c r="AR77" s="40"/>
      <c r="AS77" s="19"/>
      <c r="AT77" s="39"/>
      <c r="AU77" s="19"/>
      <c r="AV77" s="19"/>
      <c r="AW77" s="19"/>
      <c r="AX77" s="19"/>
      <c r="AY77" s="19"/>
      <c r="AZ77" s="19"/>
      <c r="BA77" s="40"/>
      <c r="BB77" s="19"/>
      <c r="BC77" s="39"/>
      <c r="BD77" s="19"/>
      <c r="BE77" s="19"/>
      <c r="BF77" s="19"/>
      <c r="BG77" s="19"/>
      <c r="BH77" s="19"/>
      <c r="BI77" s="19"/>
      <c r="BJ77" s="40"/>
      <c r="BK77" s="19"/>
      <c r="BL77" s="39"/>
      <c r="BM77" s="19"/>
      <c r="BN77" s="19"/>
      <c r="BO77" s="19"/>
      <c r="BP77" s="19"/>
      <c r="BQ77" s="19"/>
      <c r="BR77" s="19"/>
      <c r="BS77" s="40"/>
      <c r="BT77" s="19"/>
      <c r="BU77" s="39"/>
      <c r="BV77" s="19"/>
      <c r="BW77" s="19"/>
      <c r="BX77" s="19"/>
      <c r="BY77" s="19"/>
      <c r="BZ77" s="19"/>
      <c r="CA77" s="19"/>
      <c r="CB77" s="40"/>
      <c r="CC77" s="19"/>
      <c r="CD77" s="39"/>
      <c r="CE77" s="19"/>
      <c r="CF77" s="19"/>
      <c r="CG77" s="19"/>
      <c r="CH77" s="19"/>
      <c r="CI77" s="19"/>
      <c r="CJ77" s="19"/>
      <c r="CK77" s="40"/>
      <c r="CL77" s="19"/>
      <c r="CM77" s="39"/>
      <c r="CN77" s="19"/>
      <c r="CO77" s="19"/>
      <c r="CP77" s="19"/>
      <c r="CQ77" s="19"/>
      <c r="CR77" s="19"/>
      <c r="CS77" s="19"/>
      <c r="CT77" s="40"/>
      <c r="CU77" s="19"/>
      <c r="CV77" s="19"/>
      <c r="CW77" s="39"/>
      <c r="CX77" s="19"/>
      <c r="CY77" s="19"/>
      <c r="CZ77" s="19"/>
      <c r="DA77" s="19"/>
      <c r="DB77" s="42"/>
      <c r="DC77" s="19"/>
      <c r="DD77" s="40"/>
      <c r="DE77" s="19"/>
      <c r="DF77" s="39"/>
      <c r="DG77" s="19"/>
      <c r="DH77" s="19"/>
      <c r="DI77" s="19"/>
      <c r="DJ77" s="19"/>
      <c r="DK77" s="19"/>
      <c r="DL77" s="19"/>
      <c r="DM77" s="40"/>
      <c r="DN77" s="19"/>
      <c r="DO77" s="39"/>
      <c r="DP77" s="19"/>
      <c r="DQ77" s="19"/>
      <c r="DR77" s="19"/>
      <c r="DS77" s="19"/>
      <c r="DT77" s="19"/>
      <c r="DU77" s="19"/>
      <c r="DV77" s="40"/>
      <c r="DW77" s="43">
        <f ca="1" t="shared" si="70"/>
        <v>8.15</v>
      </c>
      <c r="DX77" s="44">
        <f t="shared" si="71"/>
        <v>0</v>
      </c>
      <c r="DY77" s="19">
        <f ca="1" t="shared" si="72"/>
        <v>8.15</v>
      </c>
      <c r="DZ77" s="19">
        <f t="shared" si="73"/>
        <v>0</v>
      </c>
      <c r="EA77" s="19">
        <f t="shared" si="105"/>
        <v>0</v>
      </c>
      <c r="EB77" s="45">
        <f t="shared" si="75"/>
        <v>0</v>
      </c>
      <c r="EC77" s="46">
        <f t="shared" si="76"/>
        <v>0</v>
      </c>
      <c r="ED77" s="19">
        <f t="shared" ref="ED77:EF77" si="111">P77+Y77+AK77+AT77+BC77+BL77+BU77+CD77+CM77+CW77+DF77+DO77</f>
        <v>0</v>
      </c>
      <c r="EE77" s="19">
        <f t="shared" si="111"/>
        <v>0</v>
      </c>
      <c r="EF77" s="19">
        <f t="shared" si="111"/>
        <v>0</v>
      </c>
      <c r="EG77" s="19">
        <f t="shared" si="78"/>
        <v>0</v>
      </c>
    </row>
    <row r="78" customFormat="1" customHeight="1" spans="1:137">
      <c r="A78" s="32">
        <f t="shared" si="104"/>
        <v>76</v>
      </c>
      <c r="B78" s="50" t="s">
        <v>1115</v>
      </c>
      <c r="C78" s="51" t="s">
        <v>286</v>
      </c>
      <c r="D78" s="33" t="s">
        <v>312</v>
      </c>
      <c r="E78" s="34" t="s">
        <v>342</v>
      </c>
      <c r="F78" s="33" t="s">
        <v>315</v>
      </c>
      <c r="G78" s="59">
        <v>45481</v>
      </c>
      <c r="H78" s="59">
        <v>45481</v>
      </c>
      <c r="I78" s="59">
        <v>45481</v>
      </c>
      <c r="J78" s="19"/>
      <c r="K78" s="19"/>
      <c r="L78" s="19"/>
      <c r="M78" s="37"/>
      <c r="N78" s="19"/>
      <c r="O78" s="38"/>
      <c r="P78" s="39"/>
      <c r="Q78" s="19"/>
      <c r="R78" s="19"/>
      <c r="S78" s="19"/>
      <c r="T78" s="19"/>
      <c r="U78" s="19"/>
      <c r="V78" s="19"/>
      <c r="W78" s="40"/>
      <c r="X78" s="19"/>
      <c r="Y78" s="39"/>
      <c r="Z78" s="19"/>
      <c r="AA78" s="19"/>
      <c r="AB78" s="19"/>
      <c r="AC78" s="19"/>
      <c r="AD78" s="19"/>
      <c r="AE78" s="19"/>
      <c r="AF78" s="40"/>
      <c r="AG78" s="41"/>
      <c r="AH78" s="41"/>
      <c r="AI78" s="41"/>
      <c r="AJ78" s="19"/>
      <c r="AK78" s="39"/>
      <c r="AL78" s="19"/>
      <c r="AM78" s="19"/>
      <c r="AN78" s="19"/>
      <c r="AO78" s="49"/>
      <c r="AP78" s="19"/>
      <c r="AQ78" s="19"/>
      <c r="AR78" s="40"/>
      <c r="AS78" s="19"/>
      <c r="AT78" s="39"/>
      <c r="AU78" s="19"/>
      <c r="AV78" s="19"/>
      <c r="AW78" s="19"/>
      <c r="AX78" s="19"/>
      <c r="AY78" s="19"/>
      <c r="AZ78" s="19"/>
      <c r="BA78" s="40"/>
      <c r="BB78" s="19"/>
      <c r="BC78" s="39"/>
      <c r="BD78" s="19"/>
      <c r="BE78" s="19"/>
      <c r="BF78" s="19"/>
      <c r="BG78" s="19"/>
      <c r="BH78" s="19"/>
      <c r="BI78" s="19"/>
      <c r="BJ78" s="40"/>
      <c r="BK78" s="19"/>
      <c r="BL78" s="39"/>
      <c r="BM78" s="19"/>
      <c r="BN78" s="19"/>
      <c r="BO78" s="19"/>
      <c r="BP78" s="19"/>
      <c r="BQ78" s="19"/>
      <c r="BR78" s="19"/>
      <c r="BS78" s="40"/>
      <c r="BT78" s="19"/>
      <c r="BU78" s="39">
        <v>32</v>
      </c>
      <c r="BV78" s="19"/>
      <c r="BW78" s="19"/>
      <c r="BX78" s="19"/>
      <c r="BY78" s="19"/>
      <c r="BZ78" s="19"/>
      <c r="CA78" s="19"/>
      <c r="CB78" s="40"/>
      <c r="CC78" s="19"/>
      <c r="CD78" s="39"/>
      <c r="CE78" s="19"/>
      <c r="CF78" s="19"/>
      <c r="CG78" s="19"/>
      <c r="CH78" s="19"/>
      <c r="CI78" s="19"/>
      <c r="CJ78" s="19"/>
      <c r="CK78" s="40"/>
      <c r="CL78" s="19"/>
      <c r="CM78" s="39"/>
      <c r="CN78" s="19"/>
      <c r="CO78" s="19"/>
      <c r="CP78" s="19"/>
      <c r="CQ78" s="19"/>
      <c r="CR78" s="19"/>
      <c r="CS78" s="19"/>
      <c r="CT78" s="40"/>
      <c r="CU78" s="19"/>
      <c r="CV78" s="19"/>
      <c r="CW78" s="39"/>
      <c r="CX78" s="19"/>
      <c r="CY78" s="19"/>
      <c r="CZ78" s="19"/>
      <c r="DA78" s="19"/>
      <c r="DB78" s="42"/>
      <c r="DC78" s="19"/>
      <c r="DD78" s="40"/>
      <c r="DE78" s="19"/>
      <c r="DF78" s="39"/>
      <c r="DG78" s="19"/>
      <c r="DH78" s="19"/>
      <c r="DI78" s="19"/>
      <c r="DJ78" s="19"/>
      <c r="DK78" s="19"/>
      <c r="DL78" s="19"/>
      <c r="DM78" s="40"/>
      <c r="DN78" s="19"/>
      <c r="DO78" s="39"/>
      <c r="DP78" s="19"/>
      <c r="DQ78" s="19"/>
      <c r="DR78" s="19"/>
      <c r="DS78" s="19"/>
      <c r="DT78" s="19"/>
      <c r="DU78" s="19"/>
      <c r="DV78" s="40"/>
      <c r="DW78" s="43">
        <f ca="1" t="shared" si="70"/>
        <v>7.48</v>
      </c>
      <c r="DX78" s="44">
        <f t="shared" si="71"/>
        <v>0</v>
      </c>
      <c r="DY78" s="19">
        <f ca="1" t="shared" si="72"/>
        <v>7.48</v>
      </c>
      <c r="DZ78" s="19">
        <f t="shared" si="73"/>
        <v>0</v>
      </c>
      <c r="EA78" s="19">
        <f t="shared" si="105"/>
        <v>0</v>
      </c>
      <c r="EB78" s="45">
        <f t="shared" si="75"/>
        <v>0</v>
      </c>
      <c r="EC78" s="46">
        <f t="shared" si="76"/>
        <v>0</v>
      </c>
      <c r="ED78" s="19">
        <f t="shared" ref="ED78:EF78" si="112">P78+Y78+AK78+AT78+BC78+BL78+BU78+CD78+CM78+CW78+DF78+DO78</f>
        <v>32</v>
      </c>
      <c r="EE78" s="19">
        <f t="shared" si="112"/>
        <v>0</v>
      </c>
      <c r="EF78" s="19">
        <f t="shared" si="112"/>
        <v>0</v>
      </c>
      <c r="EG78" s="19">
        <f t="shared" si="78"/>
        <v>0</v>
      </c>
    </row>
    <row r="79" customFormat="1" customHeight="1" spans="1:137">
      <c r="A79" s="32">
        <f t="shared" si="104"/>
        <v>77</v>
      </c>
      <c r="B79" s="31" t="s">
        <v>1116</v>
      </c>
      <c r="C79" s="32" t="s">
        <v>404</v>
      </c>
      <c r="D79" s="57" t="s">
        <v>1059</v>
      </c>
      <c r="E79" s="34">
        <v>0</v>
      </c>
      <c r="F79" s="56" t="s">
        <v>309</v>
      </c>
      <c r="G79" s="59">
        <v>44990</v>
      </c>
      <c r="H79" s="59">
        <v>44990</v>
      </c>
      <c r="I79" s="59">
        <v>45292</v>
      </c>
      <c r="J79" s="19">
        <v>0</v>
      </c>
      <c r="K79" s="19">
        <f>ROUND((I79-H79)/365*5,2)</f>
        <v>4.14</v>
      </c>
      <c r="L79" s="19">
        <v>0</v>
      </c>
      <c r="M79" s="37">
        <f>K79-L79</f>
        <v>4.14</v>
      </c>
      <c r="N79" s="19">
        <v>0</v>
      </c>
      <c r="O79" s="38"/>
      <c r="P79" s="39"/>
      <c r="Q79" s="19"/>
      <c r="R79" s="19"/>
      <c r="S79" s="19"/>
      <c r="T79" s="19"/>
      <c r="U79" s="19"/>
      <c r="V79" s="19"/>
      <c r="W79" s="40"/>
      <c r="X79" s="19">
        <v>2</v>
      </c>
      <c r="Y79" s="39"/>
      <c r="Z79" s="19"/>
      <c r="AA79" s="19"/>
      <c r="AB79" s="19"/>
      <c r="AC79" s="19"/>
      <c r="AD79" s="19"/>
      <c r="AE79" s="19"/>
      <c r="AF79" s="40"/>
      <c r="AG79" s="41">
        <f>O79+X79</f>
        <v>2</v>
      </c>
      <c r="AH79" s="41">
        <f>M79-AG79</f>
        <v>2.14</v>
      </c>
      <c r="AI79" s="41">
        <f>IF(AH79&lt;0,AH79,0)</f>
        <v>0</v>
      </c>
      <c r="AJ79" s="19"/>
      <c r="AK79" s="39"/>
      <c r="AL79" s="19"/>
      <c r="AM79" s="19"/>
      <c r="AN79" s="19"/>
      <c r="AO79" s="49"/>
      <c r="AP79" s="19"/>
      <c r="AQ79" s="19"/>
      <c r="AR79" s="40"/>
      <c r="AS79" s="19"/>
      <c r="AT79" s="39"/>
      <c r="AU79" s="19"/>
      <c r="AV79" s="19"/>
      <c r="AW79" s="19"/>
      <c r="AX79" s="19"/>
      <c r="AY79" s="19"/>
      <c r="AZ79" s="19"/>
      <c r="BA79" s="40"/>
      <c r="BB79" s="19"/>
      <c r="BC79" s="39"/>
      <c r="BD79" s="19"/>
      <c r="BE79" s="19"/>
      <c r="BF79" s="19"/>
      <c r="BG79" s="19"/>
      <c r="BH79" s="19"/>
      <c r="BI79" s="19"/>
      <c r="BJ79" s="40"/>
      <c r="BK79" s="19"/>
      <c r="BL79" s="39"/>
      <c r="BM79" s="19"/>
      <c r="BN79" s="19"/>
      <c r="BO79" s="19"/>
      <c r="BP79" s="19"/>
      <c r="BQ79" s="19"/>
      <c r="BR79" s="19"/>
      <c r="BS79" s="40"/>
      <c r="BT79" s="19"/>
      <c r="BU79" s="39"/>
      <c r="BV79" s="19"/>
      <c r="BW79" s="19"/>
      <c r="BX79" s="19"/>
      <c r="BY79" s="19"/>
      <c r="BZ79" s="19"/>
      <c r="CA79" s="19"/>
      <c r="CB79" s="40"/>
      <c r="CC79" s="19"/>
      <c r="CD79" s="39"/>
      <c r="CE79" s="19"/>
      <c r="CF79" s="19"/>
      <c r="CG79" s="19"/>
      <c r="CH79" s="19"/>
      <c r="CI79" s="19"/>
      <c r="CJ79" s="19"/>
      <c r="CK79" s="40"/>
      <c r="CL79" s="19"/>
      <c r="CM79" s="39"/>
      <c r="CN79" s="19"/>
      <c r="CO79" s="19"/>
      <c r="CP79" s="19"/>
      <c r="CQ79" s="19"/>
      <c r="CR79" s="19"/>
      <c r="CS79" s="19"/>
      <c r="CT79" s="40"/>
      <c r="CU79" s="19"/>
      <c r="CV79" s="19"/>
      <c r="CW79" s="39"/>
      <c r="CX79" s="19"/>
      <c r="CY79" s="19"/>
      <c r="CZ79" s="19"/>
      <c r="DA79" s="19"/>
      <c r="DB79" s="42"/>
      <c r="DC79" s="19"/>
      <c r="DD79" s="40"/>
      <c r="DE79" s="19"/>
      <c r="DF79" s="39"/>
      <c r="DG79" s="19"/>
      <c r="DH79" s="19"/>
      <c r="DI79" s="19"/>
      <c r="DJ79" s="19"/>
      <c r="DK79" s="19"/>
      <c r="DL79" s="19"/>
      <c r="DM79" s="40"/>
      <c r="DN79" s="19"/>
      <c r="DO79" s="39"/>
      <c r="DP79" s="19"/>
      <c r="DQ79" s="19"/>
      <c r="DR79" s="19"/>
      <c r="DS79" s="19"/>
      <c r="DT79" s="19"/>
      <c r="DU79" s="19"/>
      <c r="DV79" s="40"/>
      <c r="DW79" s="43">
        <f ca="1" t="shared" si="70"/>
        <v>10.07</v>
      </c>
      <c r="DX79" s="44">
        <f t="shared" si="71"/>
        <v>0</v>
      </c>
      <c r="DY79" s="19">
        <f ca="1" t="shared" si="72"/>
        <v>10.07</v>
      </c>
      <c r="DZ79" s="19">
        <f t="shared" si="73"/>
        <v>0</v>
      </c>
      <c r="EA79" s="19">
        <f t="shared" si="105"/>
        <v>0</v>
      </c>
      <c r="EB79" s="45">
        <f t="shared" si="75"/>
        <v>0</v>
      </c>
      <c r="EC79" s="46">
        <f t="shared" si="76"/>
        <v>0</v>
      </c>
      <c r="ED79" s="19">
        <f t="shared" ref="ED79:EF79" si="113">P79+Y79+AK79+AT79+BC79+BL79+BU79+CD79+CM79+CW79+DF79+DO79</f>
        <v>0</v>
      </c>
      <c r="EE79" s="19">
        <f t="shared" si="113"/>
        <v>0</v>
      </c>
      <c r="EF79" s="19">
        <f t="shared" si="113"/>
        <v>0</v>
      </c>
      <c r="EG79" s="19">
        <f t="shared" si="78"/>
        <v>0</v>
      </c>
    </row>
    <row r="80" customFormat="1" customHeight="1" spans="1:137">
      <c r="A80" s="32">
        <f t="shared" si="104"/>
        <v>78</v>
      </c>
      <c r="B80" s="50" t="s">
        <v>1117</v>
      </c>
      <c r="C80" s="51" t="s">
        <v>286</v>
      </c>
      <c r="D80" s="33" t="s">
        <v>305</v>
      </c>
      <c r="E80" s="34" t="s">
        <v>768</v>
      </c>
      <c r="F80" s="33" t="s">
        <v>315</v>
      </c>
      <c r="G80" s="59">
        <v>45467</v>
      </c>
      <c r="H80" s="59">
        <v>45467</v>
      </c>
      <c r="I80" s="59">
        <v>45467</v>
      </c>
      <c r="J80" s="19"/>
      <c r="K80" s="19"/>
      <c r="L80" s="19"/>
      <c r="M80" s="37"/>
      <c r="N80" s="19"/>
      <c r="O80" s="38"/>
      <c r="P80" s="39"/>
      <c r="Q80" s="19"/>
      <c r="R80" s="19"/>
      <c r="S80" s="19"/>
      <c r="T80" s="19"/>
      <c r="U80" s="19"/>
      <c r="V80" s="19"/>
      <c r="W80" s="40"/>
      <c r="X80" s="19"/>
      <c r="Y80" s="39"/>
      <c r="Z80" s="19"/>
      <c r="AA80" s="19"/>
      <c r="AB80" s="19"/>
      <c r="AC80" s="19"/>
      <c r="AD80" s="19"/>
      <c r="AE80" s="19"/>
      <c r="AF80" s="40"/>
      <c r="AG80" s="41"/>
      <c r="AH80" s="41"/>
      <c r="AI80" s="41"/>
      <c r="AJ80" s="19"/>
      <c r="AK80" s="39"/>
      <c r="AL80" s="19"/>
      <c r="AM80" s="19"/>
      <c r="AN80" s="19"/>
      <c r="AO80" s="49"/>
      <c r="AP80" s="19"/>
      <c r="AQ80" s="19"/>
      <c r="AR80" s="40"/>
      <c r="AS80" s="19"/>
      <c r="AT80" s="39"/>
      <c r="AU80" s="19"/>
      <c r="AV80" s="19"/>
      <c r="AW80" s="19"/>
      <c r="AX80" s="19"/>
      <c r="AY80" s="19"/>
      <c r="AZ80" s="19"/>
      <c r="BA80" s="40"/>
      <c r="BB80" s="19"/>
      <c r="BC80" s="39"/>
      <c r="BD80" s="19"/>
      <c r="BE80" s="19"/>
      <c r="BF80" s="19"/>
      <c r="BG80" s="19"/>
      <c r="BH80" s="19"/>
      <c r="BI80" s="19"/>
      <c r="BJ80" s="40"/>
      <c r="BK80" s="19"/>
      <c r="BL80" s="39"/>
      <c r="BM80" s="19"/>
      <c r="BN80" s="19"/>
      <c r="BO80" s="19"/>
      <c r="BP80" s="19"/>
      <c r="BQ80" s="19"/>
      <c r="BR80" s="19"/>
      <c r="BS80" s="40"/>
      <c r="BT80" s="19"/>
      <c r="BU80" s="39"/>
      <c r="BV80" s="19"/>
      <c r="BW80" s="19"/>
      <c r="BX80" s="19"/>
      <c r="BY80" s="19"/>
      <c r="BZ80" s="19"/>
      <c r="CA80" s="19"/>
      <c r="CB80" s="40"/>
      <c r="CC80" s="19"/>
      <c r="CD80" s="39"/>
      <c r="CE80" s="19"/>
      <c r="CF80" s="19"/>
      <c r="CG80" s="19"/>
      <c r="CH80" s="19"/>
      <c r="CI80" s="19"/>
      <c r="CJ80" s="19"/>
      <c r="CK80" s="40"/>
      <c r="CL80" s="19"/>
      <c r="CM80" s="39"/>
      <c r="CN80" s="19"/>
      <c r="CO80" s="19"/>
      <c r="CP80" s="19"/>
      <c r="CQ80" s="19"/>
      <c r="CR80" s="19"/>
      <c r="CS80" s="19"/>
      <c r="CT80" s="40"/>
      <c r="CU80" s="19"/>
      <c r="CV80" s="19"/>
      <c r="CW80" s="39"/>
      <c r="CX80" s="19"/>
      <c r="CY80" s="19"/>
      <c r="CZ80" s="19"/>
      <c r="DA80" s="19"/>
      <c r="DB80" s="42"/>
      <c r="DC80" s="19"/>
      <c r="DD80" s="40"/>
      <c r="DE80" s="19"/>
      <c r="DF80" s="39"/>
      <c r="DG80" s="19"/>
      <c r="DH80" s="19"/>
      <c r="DI80" s="19"/>
      <c r="DJ80" s="19"/>
      <c r="DK80" s="19"/>
      <c r="DL80" s="19"/>
      <c r="DM80" s="40"/>
      <c r="DN80" s="19"/>
      <c r="DO80" s="39"/>
      <c r="DP80" s="19"/>
      <c r="DQ80" s="19"/>
      <c r="DR80" s="19"/>
      <c r="DS80" s="19"/>
      <c r="DT80" s="19"/>
      <c r="DU80" s="19"/>
      <c r="DV80" s="40"/>
      <c r="DW80" s="43">
        <f ca="1" t="shared" si="70"/>
        <v>7.67</v>
      </c>
      <c r="DX80" s="44">
        <f t="shared" si="71"/>
        <v>0</v>
      </c>
      <c r="DY80" s="19">
        <f ca="1" t="shared" si="72"/>
        <v>7.67</v>
      </c>
      <c r="DZ80" s="19">
        <f t="shared" si="73"/>
        <v>0</v>
      </c>
      <c r="EA80" s="19">
        <f t="shared" si="105"/>
        <v>0</v>
      </c>
      <c r="EB80" s="45">
        <f t="shared" si="75"/>
        <v>0</v>
      </c>
      <c r="EC80" s="46">
        <f t="shared" si="76"/>
        <v>0</v>
      </c>
      <c r="ED80" s="19">
        <f t="shared" ref="ED80:EF80" si="114">P80+Y80+AK80+AT80+BC80+BL80+BU80+CD80+CM80+CW80+DF80+DO80</f>
        <v>0</v>
      </c>
      <c r="EE80" s="19">
        <f t="shared" si="114"/>
        <v>0</v>
      </c>
      <c r="EF80" s="19">
        <f t="shared" si="114"/>
        <v>0</v>
      </c>
      <c r="EG80" s="19">
        <f t="shared" si="78"/>
        <v>0</v>
      </c>
    </row>
    <row r="81" customFormat="1" customHeight="1" spans="1:137">
      <c r="A81" s="32">
        <f t="shared" si="104"/>
        <v>79</v>
      </c>
      <c r="B81" s="50" t="s">
        <v>1118</v>
      </c>
      <c r="C81" s="51" t="s">
        <v>391</v>
      </c>
      <c r="D81" s="33" t="s">
        <v>392</v>
      </c>
      <c r="E81" s="34" t="s">
        <v>1036</v>
      </c>
      <c r="F81" s="33" t="s">
        <v>315</v>
      </c>
      <c r="G81" s="59">
        <v>45476</v>
      </c>
      <c r="H81" s="59">
        <v>45476</v>
      </c>
      <c r="I81" s="59">
        <v>45476</v>
      </c>
      <c r="J81" s="19"/>
      <c r="K81" s="19"/>
      <c r="L81" s="19"/>
      <c r="M81" s="37"/>
      <c r="N81" s="19"/>
      <c r="O81" s="38"/>
      <c r="P81" s="39"/>
      <c r="Q81" s="19"/>
      <c r="R81" s="19"/>
      <c r="S81" s="19"/>
      <c r="T81" s="19"/>
      <c r="U81" s="19"/>
      <c r="V81" s="19"/>
      <c r="W81" s="40"/>
      <c r="X81" s="19"/>
      <c r="Y81" s="39"/>
      <c r="Z81" s="19"/>
      <c r="AA81" s="19"/>
      <c r="AB81" s="19"/>
      <c r="AC81" s="19"/>
      <c r="AD81" s="19"/>
      <c r="AE81" s="19"/>
      <c r="AF81" s="40"/>
      <c r="AG81" s="41"/>
      <c r="AH81" s="41"/>
      <c r="AI81" s="41"/>
      <c r="AJ81" s="19"/>
      <c r="AK81" s="39"/>
      <c r="AL81" s="19"/>
      <c r="AM81" s="19"/>
      <c r="AN81" s="19"/>
      <c r="AO81" s="49"/>
      <c r="AP81" s="19"/>
      <c r="AQ81" s="19"/>
      <c r="AR81" s="40"/>
      <c r="AS81" s="19"/>
      <c r="AT81" s="39"/>
      <c r="AU81" s="19"/>
      <c r="AV81" s="19"/>
      <c r="AW81" s="19"/>
      <c r="AX81" s="19"/>
      <c r="AY81" s="19"/>
      <c r="AZ81" s="19"/>
      <c r="BA81" s="40"/>
      <c r="BB81" s="19"/>
      <c r="BC81" s="39"/>
      <c r="BD81" s="19"/>
      <c r="BE81" s="19"/>
      <c r="BF81" s="19"/>
      <c r="BG81" s="19"/>
      <c r="BH81" s="19"/>
      <c r="BI81" s="19"/>
      <c r="BJ81" s="40"/>
      <c r="BK81" s="19"/>
      <c r="BL81" s="39"/>
      <c r="BM81" s="19"/>
      <c r="BN81" s="19"/>
      <c r="BO81" s="19"/>
      <c r="BP81" s="19"/>
      <c r="BQ81" s="19"/>
      <c r="BR81" s="19"/>
      <c r="BS81" s="40"/>
      <c r="BT81" s="19"/>
      <c r="BU81" s="39"/>
      <c r="BV81" s="19"/>
      <c r="BW81" s="19"/>
      <c r="BX81" s="19"/>
      <c r="BY81" s="19"/>
      <c r="BZ81" s="19"/>
      <c r="CA81" s="19"/>
      <c r="CB81" s="40"/>
      <c r="CC81" s="19"/>
      <c r="CD81" s="39"/>
      <c r="CE81" s="19"/>
      <c r="CF81" s="19"/>
      <c r="CG81" s="19"/>
      <c r="CH81" s="19"/>
      <c r="CI81" s="19"/>
      <c r="CJ81" s="19"/>
      <c r="CK81" s="40"/>
      <c r="CL81" s="19"/>
      <c r="CM81" s="39"/>
      <c r="CN81" s="19"/>
      <c r="CO81" s="19"/>
      <c r="CP81" s="19"/>
      <c r="CQ81" s="19"/>
      <c r="CR81" s="19"/>
      <c r="CS81" s="19"/>
      <c r="CT81" s="40"/>
      <c r="CU81" s="19"/>
      <c r="CV81" s="19"/>
      <c r="CW81" s="39"/>
      <c r="CX81" s="19"/>
      <c r="CY81" s="19"/>
      <c r="CZ81" s="19"/>
      <c r="DA81" s="19"/>
      <c r="DB81" s="42"/>
      <c r="DC81" s="19"/>
      <c r="DD81" s="40"/>
      <c r="DE81" s="19"/>
      <c r="DF81" s="39"/>
      <c r="DG81" s="19"/>
      <c r="DH81" s="19"/>
      <c r="DI81" s="19"/>
      <c r="DJ81" s="19"/>
      <c r="DK81" s="19"/>
      <c r="DL81" s="19"/>
      <c r="DM81" s="40"/>
      <c r="DN81" s="19"/>
      <c r="DO81" s="39"/>
      <c r="DP81" s="19"/>
      <c r="DQ81" s="19"/>
      <c r="DR81" s="19"/>
      <c r="DS81" s="19"/>
      <c r="DT81" s="19"/>
      <c r="DU81" s="19"/>
      <c r="DV81" s="40"/>
      <c r="DW81" s="43">
        <f ca="1" t="shared" si="70"/>
        <v>7.55</v>
      </c>
      <c r="DX81" s="44">
        <f t="shared" si="71"/>
        <v>0</v>
      </c>
      <c r="DY81" s="19">
        <f ca="1" t="shared" si="72"/>
        <v>7.55</v>
      </c>
      <c r="DZ81" s="19">
        <f t="shared" si="73"/>
        <v>0</v>
      </c>
      <c r="EA81" s="19">
        <f t="shared" si="105"/>
        <v>0</v>
      </c>
      <c r="EB81" s="45">
        <f t="shared" si="75"/>
        <v>0</v>
      </c>
      <c r="EC81" s="46">
        <f t="shared" si="76"/>
        <v>0</v>
      </c>
      <c r="ED81" s="19">
        <f t="shared" ref="ED81:EF81" si="115">P81+Y81+AK81+AT81+BC81+BL81+BU81+CD81+CM81+CW81+DF81+DO81</f>
        <v>0</v>
      </c>
      <c r="EE81" s="19">
        <f t="shared" si="115"/>
        <v>0</v>
      </c>
      <c r="EF81" s="19">
        <f t="shared" si="115"/>
        <v>0</v>
      </c>
      <c r="EG81" s="19">
        <f t="shared" si="78"/>
        <v>0</v>
      </c>
    </row>
    <row r="82" customFormat="1" customHeight="1" spans="1:137">
      <c r="A82" s="32">
        <f t="shared" si="104"/>
        <v>80</v>
      </c>
      <c r="B82" s="50" t="s">
        <v>1119</v>
      </c>
      <c r="C82" s="51" t="s">
        <v>391</v>
      </c>
      <c r="D82" s="33" t="s">
        <v>392</v>
      </c>
      <c r="E82" s="34" t="s">
        <v>1036</v>
      </c>
      <c r="F82" s="33" t="s">
        <v>315</v>
      </c>
      <c r="G82" s="59">
        <v>45481</v>
      </c>
      <c r="H82" s="59">
        <v>45481</v>
      </c>
      <c r="I82" s="59">
        <v>45481</v>
      </c>
      <c r="J82" s="19"/>
      <c r="K82" s="19"/>
      <c r="L82" s="19"/>
      <c r="M82" s="37"/>
      <c r="N82" s="19"/>
      <c r="O82" s="38"/>
      <c r="P82" s="39"/>
      <c r="Q82" s="19"/>
      <c r="R82" s="19"/>
      <c r="S82" s="19"/>
      <c r="T82" s="19"/>
      <c r="U82" s="19"/>
      <c r="V82" s="19"/>
      <c r="W82" s="40"/>
      <c r="X82" s="19"/>
      <c r="Y82" s="39"/>
      <c r="Z82" s="19"/>
      <c r="AA82" s="19"/>
      <c r="AB82" s="19"/>
      <c r="AC82" s="19"/>
      <c r="AD82" s="19"/>
      <c r="AE82" s="19"/>
      <c r="AF82" s="40"/>
      <c r="AG82" s="41"/>
      <c r="AH82" s="41"/>
      <c r="AI82" s="41"/>
      <c r="AJ82" s="19"/>
      <c r="AK82" s="39"/>
      <c r="AL82" s="19"/>
      <c r="AM82" s="19"/>
      <c r="AN82" s="19"/>
      <c r="AO82" s="49"/>
      <c r="AP82" s="19"/>
      <c r="AQ82" s="19"/>
      <c r="AR82" s="40"/>
      <c r="AS82" s="19"/>
      <c r="AT82" s="39"/>
      <c r="AU82" s="19"/>
      <c r="AV82" s="19"/>
      <c r="AW82" s="19"/>
      <c r="AX82" s="19"/>
      <c r="AY82" s="19"/>
      <c r="AZ82" s="19"/>
      <c r="BA82" s="40"/>
      <c r="BB82" s="19"/>
      <c r="BC82" s="39"/>
      <c r="BD82" s="19"/>
      <c r="BE82" s="19"/>
      <c r="BF82" s="19"/>
      <c r="BG82" s="19"/>
      <c r="BH82" s="19"/>
      <c r="BI82" s="19"/>
      <c r="BJ82" s="40"/>
      <c r="BK82" s="19"/>
      <c r="BL82" s="39"/>
      <c r="BM82" s="19"/>
      <c r="BN82" s="19"/>
      <c r="BO82" s="19"/>
      <c r="BP82" s="19"/>
      <c r="BQ82" s="19"/>
      <c r="BR82" s="19"/>
      <c r="BS82" s="40"/>
      <c r="BT82" s="19"/>
      <c r="BU82" s="39"/>
      <c r="BV82" s="19"/>
      <c r="BW82" s="19"/>
      <c r="BX82" s="19"/>
      <c r="BY82" s="19"/>
      <c r="BZ82" s="19"/>
      <c r="CA82" s="19"/>
      <c r="CB82" s="40"/>
      <c r="CC82" s="19"/>
      <c r="CD82" s="39"/>
      <c r="CE82" s="19"/>
      <c r="CF82" s="19"/>
      <c r="CG82" s="19"/>
      <c r="CH82" s="19"/>
      <c r="CI82" s="19"/>
      <c r="CJ82" s="19"/>
      <c r="CK82" s="40"/>
      <c r="CL82" s="19"/>
      <c r="CM82" s="39"/>
      <c r="CN82" s="19"/>
      <c r="CO82" s="19"/>
      <c r="CP82" s="19"/>
      <c r="CQ82" s="19"/>
      <c r="CR82" s="19"/>
      <c r="CS82" s="19"/>
      <c r="CT82" s="40"/>
      <c r="CU82" s="19"/>
      <c r="CV82" s="19"/>
      <c r="CW82" s="39"/>
      <c r="CX82" s="19"/>
      <c r="CY82" s="19"/>
      <c r="CZ82" s="19"/>
      <c r="DA82" s="19"/>
      <c r="DB82" s="42"/>
      <c r="DC82" s="19"/>
      <c r="DD82" s="40"/>
      <c r="DE82" s="19"/>
      <c r="DF82" s="39"/>
      <c r="DG82" s="19"/>
      <c r="DH82" s="19"/>
      <c r="DI82" s="19"/>
      <c r="DJ82" s="19"/>
      <c r="DK82" s="19"/>
      <c r="DL82" s="19"/>
      <c r="DM82" s="40"/>
      <c r="DN82" s="19"/>
      <c r="DO82" s="39"/>
      <c r="DP82" s="19"/>
      <c r="DQ82" s="19"/>
      <c r="DR82" s="19"/>
      <c r="DS82" s="19"/>
      <c r="DT82" s="19"/>
      <c r="DU82" s="19"/>
      <c r="DV82" s="40"/>
      <c r="DW82" s="43">
        <f ca="1" t="shared" si="70"/>
        <v>7.48</v>
      </c>
      <c r="DX82" s="44">
        <f t="shared" si="71"/>
        <v>0</v>
      </c>
      <c r="DY82" s="19">
        <f ca="1" t="shared" si="72"/>
        <v>7.48</v>
      </c>
      <c r="DZ82" s="19">
        <f t="shared" si="73"/>
        <v>0</v>
      </c>
      <c r="EA82" s="19">
        <f t="shared" si="105"/>
        <v>0</v>
      </c>
      <c r="EB82" s="45">
        <f t="shared" si="75"/>
        <v>0</v>
      </c>
      <c r="EC82" s="46">
        <f t="shared" si="76"/>
        <v>0</v>
      </c>
      <c r="ED82" s="19">
        <f t="shared" ref="ED82:EF82" si="116">P82+Y82+AK82+AT82+BC82+BL82+BU82+CD82+CM82+CW82+DF82+DO82</f>
        <v>0</v>
      </c>
      <c r="EE82" s="19">
        <f t="shared" si="116"/>
        <v>0</v>
      </c>
      <c r="EF82" s="19">
        <f t="shared" si="116"/>
        <v>0</v>
      </c>
      <c r="EG82" s="19">
        <f t="shared" si="78"/>
        <v>0</v>
      </c>
    </row>
    <row r="83" customFormat="1" customHeight="1" spans="1:137">
      <c r="A83" s="32">
        <f t="shared" si="104"/>
        <v>81</v>
      </c>
      <c r="B83" s="50" t="s">
        <v>1120</v>
      </c>
      <c r="C83" s="51" t="s">
        <v>286</v>
      </c>
      <c r="D83" s="33" t="s">
        <v>312</v>
      </c>
      <c r="E83" s="34" t="s">
        <v>317</v>
      </c>
      <c r="F83" s="33" t="s">
        <v>315</v>
      </c>
      <c r="G83" s="59">
        <v>45489</v>
      </c>
      <c r="H83" s="59">
        <v>45489</v>
      </c>
      <c r="I83" s="59">
        <v>45489</v>
      </c>
      <c r="J83" s="19"/>
      <c r="K83" s="19"/>
      <c r="L83" s="19"/>
      <c r="M83" s="37"/>
      <c r="N83" s="19"/>
      <c r="O83" s="38"/>
      <c r="P83" s="39"/>
      <c r="Q83" s="19"/>
      <c r="R83" s="19"/>
      <c r="S83" s="19"/>
      <c r="T83" s="19"/>
      <c r="U83" s="19"/>
      <c r="V83" s="19"/>
      <c r="W83" s="40"/>
      <c r="X83" s="19"/>
      <c r="Y83" s="39"/>
      <c r="Z83" s="19"/>
      <c r="AA83" s="19"/>
      <c r="AB83" s="19"/>
      <c r="AC83" s="19"/>
      <c r="AD83" s="19"/>
      <c r="AE83" s="19"/>
      <c r="AF83" s="40"/>
      <c r="AG83" s="41"/>
      <c r="AH83" s="41"/>
      <c r="AI83" s="41"/>
      <c r="AJ83" s="19"/>
      <c r="AK83" s="39"/>
      <c r="AL83" s="19"/>
      <c r="AM83" s="19"/>
      <c r="AN83" s="19"/>
      <c r="AO83" s="49"/>
      <c r="AP83" s="19"/>
      <c r="AQ83" s="19"/>
      <c r="AR83" s="40"/>
      <c r="AS83" s="19"/>
      <c r="AT83" s="39"/>
      <c r="AU83" s="19"/>
      <c r="AV83" s="19"/>
      <c r="AW83" s="19"/>
      <c r="AX83" s="19"/>
      <c r="AY83" s="19"/>
      <c r="AZ83" s="19"/>
      <c r="BA83" s="40"/>
      <c r="BB83" s="19"/>
      <c r="BC83" s="39"/>
      <c r="BD83" s="19"/>
      <c r="BE83" s="19"/>
      <c r="BF83" s="19"/>
      <c r="BG83" s="19"/>
      <c r="BH83" s="19"/>
      <c r="BI83" s="19"/>
      <c r="BJ83" s="40"/>
      <c r="BK83" s="19"/>
      <c r="BL83" s="39"/>
      <c r="BM83" s="19"/>
      <c r="BN83" s="19"/>
      <c r="BO83" s="19"/>
      <c r="BP83" s="19"/>
      <c r="BQ83" s="19"/>
      <c r="BR83" s="19"/>
      <c r="BS83" s="40"/>
      <c r="BT83" s="19"/>
      <c r="BU83" s="39"/>
      <c r="BV83" s="19"/>
      <c r="BW83" s="19"/>
      <c r="BX83" s="19"/>
      <c r="BY83" s="19"/>
      <c r="BZ83" s="19"/>
      <c r="CA83" s="19"/>
      <c r="CB83" s="40"/>
      <c r="CC83" s="19"/>
      <c r="CD83" s="39"/>
      <c r="CE83" s="19"/>
      <c r="CF83" s="19"/>
      <c r="CG83" s="19"/>
      <c r="CH83" s="19"/>
      <c r="CI83" s="19"/>
      <c r="CJ83" s="19"/>
      <c r="CK83" s="40"/>
      <c r="CL83" s="19"/>
      <c r="CM83" s="39"/>
      <c r="CN83" s="19"/>
      <c r="CO83" s="19"/>
      <c r="CP83" s="19"/>
      <c r="CQ83" s="19"/>
      <c r="CR83" s="19"/>
      <c r="CS83" s="19"/>
      <c r="CT83" s="40"/>
      <c r="CU83" s="19"/>
      <c r="CV83" s="19"/>
      <c r="CW83" s="39"/>
      <c r="CX83" s="19"/>
      <c r="CY83" s="19"/>
      <c r="CZ83" s="19"/>
      <c r="DA83" s="19"/>
      <c r="DB83" s="42"/>
      <c r="DC83" s="19"/>
      <c r="DD83" s="40"/>
      <c r="DE83" s="19"/>
      <c r="DF83" s="39"/>
      <c r="DG83" s="19"/>
      <c r="DH83" s="19"/>
      <c r="DI83" s="19"/>
      <c r="DJ83" s="19"/>
      <c r="DK83" s="19"/>
      <c r="DL83" s="19"/>
      <c r="DM83" s="40"/>
      <c r="DN83" s="19"/>
      <c r="DO83" s="39"/>
      <c r="DP83" s="19"/>
      <c r="DQ83" s="19"/>
      <c r="DR83" s="19"/>
      <c r="DS83" s="19"/>
      <c r="DT83" s="19"/>
      <c r="DU83" s="19"/>
      <c r="DV83" s="40"/>
      <c r="DW83" s="43">
        <f ca="1" t="shared" si="70"/>
        <v>7.37</v>
      </c>
      <c r="DX83" s="44">
        <f t="shared" si="71"/>
        <v>0</v>
      </c>
      <c r="DY83" s="19">
        <f ca="1" t="shared" si="72"/>
        <v>7.37</v>
      </c>
      <c r="DZ83" s="19">
        <f t="shared" si="73"/>
        <v>0</v>
      </c>
      <c r="EA83" s="19">
        <f t="shared" si="105"/>
        <v>0</v>
      </c>
      <c r="EB83" s="45">
        <f t="shared" si="75"/>
        <v>0</v>
      </c>
      <c r="EC83" s="46">
        <f t="shared" si="76"/>
        <v>0</v>
      </c>
      <c r="ED83" s="19">
        <f t="shared" ref="ED83:EF83" si="117">P83+Y83+AK83+AT83+BC83+BL83+BU83+CD83+CM83+CW83+DF83+DO83</f>
        <v>0</v>
      </c>
      <c r="EE83" s="19">
        <f t="shared" si="117"/>
        <v>0</v>
      </c>
      <c r="EF83" s="19">
        <f t="shared" si="117"/>
        <v>0</v>
      </c>
      <c r="EG83" s="19">
        <f t="shared" si="78"/>
        <v>0</v>
      </c>
    </row>
    <row r="84" customFormat="1" customHeight="1" spans="1:137">
      <c r="A84" s="32">
        <f t="shared" si="104"/>
        <v>82</v>
      </c>
      <c r="B84" s="50" t="s">
        <v>1121</v>
      </c>
      <c r="C84" s="51" t="s">
        <v>386</v>
      </c>
      <c r="D84" s="33" t="s">
        <v>387</v>
      </c>
      <c r="E84" s="34" t="s">
        <v>388</v>
      </c>
      <c r="F84" s="33" t="s">
        <v>315</v>
      </c>
      <c r="G84" s="59">
        <v>45474</v>
      </c>
      <c r="H84" s="59">
        <v>45474</v>
      </c>
      <c r="I84" s="59">
        <v>45474</v>
      </c>
      <c r="J84" s="19"/>
      <c r="K84" s="19"/>
      <c r="L84" s="19"/>
      <c r="M84" s="37"/>
      <c r="N84" s="19"/>
      <c r="O84" s="38"/>
      <c r="P84" s="39"/>
      <c r="Q84" s="19"/>
      <c r="R84" s="19"/>
      <c r="S84" s="19"/>
      <c r="T84" s="19"/>
      <c r="U84" s="19"/>
      <c r="V84" s="19"/>
      <c r="W84" s="40"/>
      <c r="X84" s="19"/>
      <c r="Y84" s="39"/>
      <c r="Z84" s="19"/>
      <c r="AA84" s="19"/>
      <c r="AB84" s="19"/>
      <c r="AC84" s="19"/>
      <c r="AD84" s="19"/>
      <c r="AE84" s="19"/>
      <c r="AF84" s="40"/>
      <c r="AG84" s="41"/>
      <c r="AH84" s="41"/>
      <c r="AI84" s="41"/>
      <c r="AJ84" s="19"/>
      <c r="AK84" s="39"/>
      <c r="AL84" s="19"/>
      <c r="AM84" s="19"/>
      <c r="AN84" s="19"/>
      <c r="AO84" s="49"/>
      <c r="AP84" s="19"/>
      <c r="AQ84" s="19"/>
      <c r="AR84" s="40"/>
      <c r="AS84" s="19"/>
      <c r="AT84" s="39"/>
      <c r="AU84" s="19"/>
      <c r="AV84" s="19"/>
      <c r="AW84" s="19"/>
      <c r="AX84" s="19"/>
      <c r="AY84" s="19"/>
      <c r="AZ84" s="19"/>
      <c r="BA84" s="40"/>
      <c r="BB84" s="19"/>
      <c r="BC84" s="39"/>
      <c r="BD84" s="19"/>
      <c r="BE84" s="19"/>
      <c r="BF84" s="19"/>
      <c r="BG84" s="19"/>
      <c r="BH84" s="19"/>
      <c r="BI84" s="19"/>
      <c r="BJ84" s="40"/>
      <c r="BK84" s="19"/>
      <c r="BL84" s="39"/>
      <c r="BM84" s="19"/>
      <c r="BN84" s="19"/>
      <c r="BO84" s="19"/>
      <c r="BP84" s="19"/>
      <c r="BQ84" s="19"/>
      <c r="BR84" s="19"/>
      <c r="BS84" s="40"/>
      <c r="BT84" s="19"/>
      <c r="BU84" s="39">
        <v>8</v>
      </c>
      <c r="BV84" s="19"/>
      <c r="BW84" s="19"/>
      <c r="BX84" s="19"/>
      <c r="BY84" s="19"/>
      <c r="BZ84" s="19"/>
      <c r="CA84" s="19"/>
      <c r="CB84" s="40"/>
      <c r="CC84" s="19"/>
      <c r="CD84" s="39"/>
      <c r="CE84" s="19"/>
      <c r="CF84" s="19"/>
      <c r="CG84" s="19"/>
      <c r="CH84" s="19"/>
      <c r="CI84" s="19"/>
      <c r="CJ84" s="19"/>
      <c r="CK84" s="40"/>
      <c r="CL84" s="19"/>
      <c r="CM84" s="39"/>
      <c r="CN84" s="19"/>
      <c r="CO84" s="19"/>
      <c r="CP84" s="19"/>
      <c r="CQ84" s="19"/>
      <c r="CR84" s="19"/>
      <c r="CS84" s="19"/>
      <c r="CT84" s="40"/>
      <c r="CU84" s="19"/>
      <c r="CV84" s="19"/>
      <c r="CW84" s="39"/>
      <c r="CX84" s="19"/>
      <c r="CY84" s="19"/>
      <c r="CZ84" s="19"/>
      <c r="DA84" s="19"/>
      <c r="DB84" s="42"/>
      <c r="DC84" s="19"/>
      <c r="DD84" s="40"/>
      <c r="DE84" s="19"/>
      <c r="DF84" s="39"/>
      <c r="DG84" s="19"/>
      <c r="DH84" s="19"/>
      <c r="DI84" s="19"/>
      <c r="DJ84" s="19"/>
      <c r="DK84" s="19"/>
      <c r="DL84" s="19"/>
      <c r="DM84" s="40"/>
      <c r="DN84" s="19"/>
      <c r="DO84" s="39"/>
      <c r="DP84" s="19"/>
      <c r="DQ84" s="19"/>
      <c r="DR84" s="19"/>
      <c r="DS84" s="19"/>
      <c r="DT84" s="19"/>
      <c r="DU84" s="19"/>
      <c r="DV84" s="40"/>
      <c r="DW84" s="43">
        <f ca="1" t="shared" si="70"/>
        <v>7.58</v>
      </c>
      <c r="DX84" s="44">
        <f t="shared" si="71"/>
        <v>0</v>
      </c>
      <c r="DY84" s="19">
        <f ca="1" t="shared" si="72"/>
        <v>7.58</v>
      </c>
      <c r="DZ84" s="19">
        <f t="shared" si="73"/>
        <v>0</v>
      </c>
      <c r="EA84" s="19">
        <f t="shared" si="105"/>
        <v>0</v>
      </c>
      <c r="EB84" s="45">
        <f t="shared" si="75"/>
        <v>0</v>
      </c>
      <c r="EC84" s="46">
        <f t="shared" si="76"/>
        <v>0</v>
      </c>
      <c r="ED84" s="19">
        <f t="shared" ref="ED84:EF84" si="118">P84+Y84+AK84+AT84+BC84+BL84+BU84+CD84+CM84+CW84+DF84+DO84</f>
        <v>8</v>
      </c>
      <c r="EE84" s="19">
        <f t="shared" si="118"/>
        <v>0</v>
      </c>
      <c r="EF84" s="19">
        <f t="shared" si="118"/>
        <v>0</v>
      </c>
      <c r="EG84" s="19">
        <f t="shared" si="78"/>
        <v>0</v>
      </c>
    </row>
    <row r="85" customFormat="1" customHeight="1" spans="1:137">
      <c r="A85" s="32">
        <v>193</v>
      </c>
      <c r="B85" s="31" t="s">
        <v>1122</v>
      </c>
      <c r="C85" s="32" t="s">
        <v>404</v>
      </c>
      <c r="D85" s="57" t="s">
        <v>1059</v>
      </c>
      <c r="E85" s="34">
        <v>0</v>
      </c>
      <c r="F85" s="56" t="s">
        <v>248</v>
      </c>
      <c r="G85" s="59">
        <v>45131</v>
      </c>
      <c r="H85" s="19">
        <v>1</v>
      </c>
      <c r="I85" s="39"/>
      <c r="J85" s="19"/>
      <c r="K85" s="19">
        <v>8</v>
      </c>
      <c r="L85" s="19"/>
      <c r="M85" s="19"/>
      <c r="N85" s="19"/>
      <c r="O85" s="19"/>
      <c r="P85" s="40"/>
      <c r="Q85" s="19" t="e">
        <v>#N/A</v>
      </c>
      <c r="R85" s="39" t="e">
        <v>#N/A</v>
      </c>
      <c r="S85" s="19" t="e">
        <v>#N/A</v>
      </c>
      <c r="T85" s="19"/>
      <c r="U85" s="19" t="e">
        <v>#N/A</v>
      </c>
      <c r="V85" s="19" t="e">
        <v>#N/A</v>
      </c>
      <c r="W85" s="19" t="e">
        <v>#N/A</v>
      </c>
      <c r="X85" s="19" t="e">
        <v>#N/A</v>
      </c>
      <c r="Y85" s="40"/>
      <c r="Z85" s="43">
        <v>3.4</v>
      </c>
      <c r="AA85" s="44" t="e">
        <v>#N/A</v>
      </c>
      <c r="AB85" s="19" t="e">
        <v>#N/A</v>
      </c>
      <c r="AC85" s="19" t="e">
        <v>#N/A</v>
      </c>
      <c r="AD85" s="19" t="e">
        <v>#N/A</v>
      </c>
      <c r="AE85" s="45" t="e">
        <v>#N/A</v>
      </c>
      <c r="AF85" s="46" t="e">
        <v>#N/A</v>
      </c>
      <c r="AG85" s="19" t="e">
        <v>#N/A</v>
      </c>
      <c r="AH85" s="19" t="e">
        <v>#N/A</v>
      </c>
      <c r="AI85" s="19">
        <v>8</v>
      </c>
      <c r="AJ85" s="19" t="e">
        <v>#N/A</v>
      </c>
    </row>
    <row r="86" customFormat="1" customHeight="1" spans="1:137">
      <c r="A86" s="52">
        <v>45559</v>
      </c>
      <c r="B86" s="31" t="s">
        <v>1123</v>
      </c>
      <c r="C86" s="51" t="s">
        <v>52</v>
      </c>
      <c r="D86" s="33" t="s">
        <v>233</v>
      </c>
      <c r="E86" s="34" t="s">
        <v>262</v>
      </c>
      <c r="F86" s="33" t="s">
        <v>315</v>
      </c>
      <c r="G86" s="59">
        <v>45390</v>
      </c>
      <c r="H86" s="59">
        <v>45390</v>
      </c>
      <c r="I86" s="59">
        <v>45390</v>
      </c>
      <c r="J86" s="19"/>
      <c r="K86" s="19"/>
      <c r="L86" s="19"/>
      <c r="M86" s="37"/>
      <c r="N86" s="19"/>
      <c r="O86" s="38"/>
      <c r="P86" s="39"/>
      <c r="Q86" s="19"/>
      <c r="R86" s="19"/>
      <c r="S86" s="19"/>
      <c r="T86" s="19"/>
      <c r="U86" s="19"/>
      <c r="V86" s="19"/>
      <c r="W86" s="40"/>
      <c r="X86" s="19"/>
      <c r="Y86" s="39"/>
      <c r="Z86" s="19"/>
      <c r="AA86" s="19"/>
      <c r="AB86" s="19"/>
      <c r="AC86" s="19"/>
      <c r="AD86" s="19"/>
      <c r="AE86" s="19"/>
      <c r="AF86" s="40"/>
      <c r="AG86" s="41"/>
      <c r="AH86" s="41"/>
      <c r="AI86" s="41"/>
      <c r="AJ86" s="19"/>
      <c r="AK86" s="39"/>
      <c r="AL86" s="19"/>
      <c r="AM86" s="19"/>
      <c r="AN86" s="19"/>
      <c r="AO86" s="49"/>
      <c r="AP86" s="19"/>
      <c r="AQ86" s="19"/>
      <c r="AR86" s="40"/>
      <c r="AS86" s="19"/>
      <c r="AT86" s="39"/>
      <c r="AU86" s="19"/>
      <c r="AV86" s="19"/>
      <c r="AW86" s="19"/>
      <c r="AX86" s="19"/>
      <c r="AY86" s="19"/>
      <c r="AZ86" s="19"/>
      <c r="BA86" s="40"/>
      <c r="BB86" s="19"/>
      <c r="BC86" s="39"/>
      <c r="BD86" s="19"/>
      <c r="BE86" s="19"/>
      <c r="BF86" s="19"/>
      <c r="BG86" s="19"/>
      <c r="BH86" s="19"/>
      <c r="BI86" s="19"/>
      <c r="BJ86" s="40"/>
      <c r="BK86" s="19">
        <v>1</v>
      </c>
      <c r="BL86" s="39">
        <v>2.5</v>
      </c>
      <c r="BM86" s="19"/>
      <c r="BN86" s="19"/>
      <c r="BO86" s="19"/>
      <c r="BP86" s="19"/>
      <c r="BQ86" s="19"/>
      <c r="BR86" s="19"/>
      <c r="BS86" s="40"/>
      <c r="BT86" s="19"/>
      <c r="BU86" s="39"/>
      <c r="BV86" s="19"/>
      <c r="BW86" s="19"/>
      <c r="BX86" s="19"/>
      <c r="BY86" s="19"/>
      <c r="BZ86" s="19"/>
      <c r="CA86" s="19"/>
      <c r="CB86" s="40"/>
      <c r="CC86" s="19">
        <v>1</v>
      </c>
      <c r="CD86" s="39"/>
      <c r="CE86" s="19"/>
      <c r="CF86" s="19"/>
      <c r="CG86" s="19"/>
      <c r="CH86" s="19"/>
      <c r="CI86" s="19">
        <v>8</v>
      </c>
      <c r="CJ86" s="19"/>
      <c r="CK86" s="40"/>
      <c r="CL86" s="19">
        <v>2</v>
      </c>
      <c r="CM86" s="39"/>
      <c r="CN86" s="19"/>
      <c r="CO86" s="19"/>
      <c r="CP86" s="19"/>
      <c r="CQ86" s="19"/>
      <c r="CR86" s="19"/>
      <c r="CS86" s="19"/>
      <c r="CT86" s="40"/>
      <c r="CU86" s="19"/>
      <c r="CV86" s="19"/>
      <c r="CW86" s="39"/>
      <c r="CX86" s="19"/>
      <c r="CY86" s="19"/>
      <c r="CZ86" s="19"/>
      <c r="DA86" s="19"/>
      <c r="DB86" s="42"/>
      <c r="DC86" s="19"/>
      <c r="DD86" s="40"/>
      <c r="DE86" s="19"/>
      <c r="DF86" s="39"/>
      <c r="DG86" s="19"/>
      <c r="DH86" s="19"/>
      <c r="DI86" s="19"/>
      <c r="DJ86" s="19"/>
      <c r="DK86" s="19"/>
      <c r="DL86" s="19"/>
      <c r="DM86" s="40"/>
      <c r="DN86" s="19"/>
      <c r="DO86" s="39"/>
      <c r="DP86" s="19"/>
      <c r="DQ86" s="19"/>
      <c r="DR86" s="19"/>
      <c r="DS86" s="19"/>
      <c r="DT86" s="19"/>
      <c r="DU86" s="19"/>
      <c r="DV86" s="40"/>
      <c r="DW86" s="43">
        <f ca="1" t="shared" ref="DW86:DW109" si="119">ROUND((TODAY()-I86)/365*5,2)</f>
        <v>8.73</v>
      </c>
      <c r="DX86" s="44">
        <f t="shared" ref="DX86:DX109" si="120">-AI86+AJ86+AS86+BB86+BK86+BT86+CC86+CL86+CV86+DE86+DN86</f>
        <v>4</v>
      </c>
      <c r="DY86" s="19">
        <f ca="1" t="shared" ref="DY86:DY109" si="121">DW86-DX86</f>
        <v>4.73</v>
      </c>
      <c r="DZ86" s="19">
        <f t="shared" ref="DZ86:DZ109" si="122">T86+U86+AC86+AD86+AO86+AP86+AX86+AY86++BG86+BH86+BP86+BQ86+BY86+BZ86+CH86+CI86+CQ86+CR86+DA86+DB86+DJ86+DK86+DS86+DT86</f>
        <v>8</v>
      </c>
      <c r="EA86" s="19">
        <f t="shared" ref="EA86:EA109" si="123">S86+AB86+AN86+AW86+BF86+BO86+BX86+CG86+CP86+CZ86+DI86+DR86</f>
        <v>0</v>
      </c>
      <c r="EB86" s="45">
        <f t="shared" ref="EB86:EB109" si="124">J86+U86-S86+AD86-AB86+AP86-AN86+AY86-AW86+BH86-BF86+BQ86-BO86+BZ86-BX86+CI86-CG86+CR86-CP86+DB86-CZ86+DK86-DI86+DT86-DR86-CU86</f>
        <v>8</v>
      </c>
      <c r="EC86" s="46">
        <f t="shared" ref="EC86:EC109" si="125">T86+AC86+AO86+BG86+BP86+BY86+CH86+CQ86+DA86+DA86+DJ86+DS86</f>
        <v>0</v>
      </c>
      <c r="ED86" s="19">
        <f t="shared" ref="ED86:EF86" si="126">P86+Y86+AK86+AT86+BC86+BL86+BU86+CD86+CM86+CW86+DF86+DO86</f>
        <v>2.5</v>
      </c>
      <c r="EE86" s="19">
        <f t="shared" si="126"/>
        <v>0</v>
      </c>
      <c r="EF86" s="19">
        <f t="shared" si="126"/>
        <v>0</v>
      </c>
      <c r="EG86" s="19">
        <f t="shared" ref="EG86:EG109" si="127">V86+AE86+AQ86+AZ86+BI86+BR86+CA86+CJ86+CS86+DC86+DL86+DU86</f>
        <v>0</v>
      </c>
    </row>
    <row r="87" customFormat="1" customHeight="1" spans="1:137">
      <c r="A87" s="32">
        <f t="shared" ref="A87:A109" si="128">ROW()-2</f>
        <v>85</v>
      </c>
      <c r="B87" s="50" t="s">
        <v>1124</v>
      </c>
      <c r="C87" s="51" t="s">
        <v>52</v>
      </c>
      <c r="D87" s="33" t="s">
        <v>233</v>
      </c>
      <c r="E87" s="34" t="s">
        <v>262</v>
      </c>
      <c r="F87" s="33" t="s">
        <v>315</v>
      </c>
      <c r="G87" s="59">
        <v>45505</v>
      </c>
      <c r="H87" s="59">
        <v>45505</v>
      </c>
      <c r="I87" s="59">
        <v>45505</v>
      </c>
      <c r="J87" s="19"/>
      <c r="K87" s="19"/>
      <c r="L87" s="19"/>
      <c r="M87" s="37"/>
      <c r="N87" s="19"/>
      <c r="O87" s="38"/>
      <c r="P87" s="39"/>
      <c r="Q87" s="19"/>
      <c r="R87" s="19"/>
      <c r="S87" s="19"/>
      <c r="T87" s="19"/>
      <c r="U87" s="19"/>
      <c r="V87" s="19"/>
      <c r="W87" s="40"/>
      <c r="X87" s="19"/>
      <c r="Y87" s="39"/>
      <c r="Z87" s="19"/>
      <c r="AA87" s="19"/>
      <c r="AB87" s="19"/>
      <c r="AC87" s="19"/>
      <c r="AD87" s="19"/>
      <c r="AE87" s="19"/>
      <c r="AF87" s="40"/>
      <c r="AG87" s="41"/>
      <c r="AH87" s="41"/>
      <c r="AI87" s="41"/>
      <c r="AJ87" s="19"/>
      <c r="AK87" s="39"/>
      <c r="AL87" s="19"/>
      <c r="AM87" s="19"/>
      <c r="AN87" s="19"/>
      <c r="AO87" s="49"/>
      <c r="AP87" s="19"/>
      <c r="AQ87" s="19"/>
      <c r="AR87" s="40"/>
      <c r="AS87" s="19"/>
      <c r="AT87" s="39"/>
      <c r="AU87" s="19"/>
      <c r="AV87" s="19"/>
      <c r="AW87" s="19"/>
      <c r="AX87" s="19"/>
      <c r="AY87" s="19"/>
      <c r="AZ87" s="19"/>
      <c r="BA87" s="40"/>
      <c r="BB87" s="19"/>
      <c r="BC87" s="39"/>
      <c r="BD87" s="19"/>
      <c r="BE87" s="19"/>
      <c r="BF87" s="19"/>
      <c r="BG87" s="19"/>
      <c r="BH87" s="19"/>
      <c r="BI87" s="19"/>
      <c r="BJ87" s="40"/>
      <c r="BK87" s="19"/>
      <c r="BL87" s="39"/>
      <c r="BM87" s="19"/>
      <c r="BN87" s="19"/>
      <c r="BO87" s="19"/>
      <c r="BP87" s="19"/>
      <c r="BQ87" s="19"/>
      <c r="BR87" s="19"/>
      <c r="BS87" s="40"/>
      <c r="BT87" s="19"/>
      <c r="BU87" s="39"/>
      <c r="BV87" s="19"/>
      <c r="BW87" s="19"/>
      <c r="BX87" s="19"/>
      <c r="BY87" s="19"/>
      <c r="BZ87" s="19"/>
      <c r="CA87" s="19"/>
      <c r="CB87" s="40"/>
      <c r="CC87" s="19"/>
      <c r="CD87" s="39"/>
      <c r="CE87" s="19"/>
      <c r="CF87" s="19"/>
      <c r="CG87" s="19"/>
      <c r="CH87" s="19"/>
      <c r="CI87" s="19"/>
      <c r="CJ87" s="19"/>
      <c r="CK87" s="40"/>
      <c r="CL87" s="19"/>
      <c r="CM87" s="39"/>
      <c r="CN87" s="19"/>
      <c r="CO87" s="19"/>
      <c r="CP87" s="19"/>
      <c r="CQ87" s="19"/>
      <c r="CR87" s="19"/>
      <c r="CS87" s="19"/>
      <c r="CT87" s="40"/>
      <c r="CU87" s="19"/>
      <c r="CV87" s="19"/>
      <c r="CW87" s="39"/>
      <c r="CX87" s="19"/>
      <c r="CY87" s="19"/>
      <c r="CZ87" s="19"/>
      <c r="DA87" s="19"/>
      <c r="DB87" s="42"/>
      <c r="DC87" s="19"/>
      <c r="DD87" s="40"/>
      <c r="DE87" s="19"/>
      <c r="DF87" s="39"/>
      <c r="DG87" s="19"/>
      <c r="DH87" s="19"/>
      <c r="DI87" s="19"/>
      <c r="DJ87" s="19"/>
      <c r="DK87" s="19"/>
      <c r="DL87" s="19"/>
      <c r="DM87" s="40"/>
      <c r="DN87" s="19"/>
      <c r="DO87" s="39"/>
      <c r="DP87" s="19"/>
      <c r="DQ87" s="19"/>
      <c r="DR87" s="19"/>
      <c r="DS87" s="19"/>
      <c r="DT87" s="19"/>
      <c r="DU87" s="19"/>
      <c r="DV87" s="40"/>
      <c r="DW87" s="43">
        <f ca="1" t="shared" si="119"/>
        <v>7.15</v>
      </c>
      <c r="DX87" s="44">
        <f t="shared" si="120"/>
        <v>0</v>
      </c>
      <c r="DY87" s="19">
        <f ca="1" t="shared" si="121"/>
        <v>7.15</v>
      </c>
      <c r="DZ87" s="19">
        <f t="shared" si="122"/>
        <v>0</v>
      </c>
      <c r="EA87" s="19">
        <f t="shared" si="123"/>
        <v>0</v>
      </c>
      <c r="EB87" s="45">
        <f t="shared" si="124"/>
        <v>0</v>
      </c>
      <c r="EC87" s="46">
        <f t="shared" si="125"/>
        <v>0</v>
      </c>
      <c r="ED87" s="19">
        <f t="shared" ref="ED87:EF87" si="129">P87+Y87+AK87+AT87+BC87+BL87+BU87+CD87+CM87+CW87+DF87+DO87</f>
        <v>0</v>
      </c>
      <c r="EE87" s="19">
        <f t="shared" si="129"/>
        <v>0</v>
      </c>
      <c r="EF87" s="19">
        <f t="shared" si="129"/>
        <v>0</v>
      </c>
      <c r="EG87" s="19">
        <f t="shared" si="127"/>
        <v>0</v>
      </c>
    </row>
    <row r="88" customFormat="1" customHeight="1" spans="1:137">
      <c r="A88" s="32">
        <f t="shared" si="128"/>
        <v>86</v>
      </c>
      <c r="B88" s="31" t="s">
        <v>1125</v>
      </c>
      <c r="C88" s="48" t="s">
        <v>391</v>
      </c>
      <c r="D88" s="33" t="s">
        <v>392</v>
      </c>
      <c r="E88" s="34" t="s">
        <v>1126</v>
      </c>
      <c r="F88" s="33" t="s">
        <v>248</v>
      </c>
      <c r="G88" s="59">
        <v>45139</v>
      </c>
      <c r="H88" s="59">
        <v>45139</v>
      </c>
      <c r="I88" s="59">
        <v>45292</v>
      </c>
      <c r="J88" s="19">
        <v>0</v>
      </c>
      <c r="K88" s="19">
        <f>ROUND((I88-H88)/365*5,2)</f>
        <v>2.1</v>
      </c>
      <c r="L88" s="19">
        <v>0</v>
      </c>
      <c r="M88" s="37">
        <f>K88-L88</f>
        <v>2.1</v>
      </c>
      <c r="N88" s="19">
        <v>0</v>
      </c>
      <c r="O88" s="38"/>
      <c r="P88" s="39"/>
      <c r="Q88" s="19"/>
      <c r="R88" s="19"/>
      <c r="S88" s="19"/>
      <c r="T88" s="19"/>
      <c r="U88" s="19"/>
      <c r="V88" s="19"/>
      <c r="W88" s="40"/>
      <c r="X88" s="19"/>
      <c r="Y88" s="39"/>
      <c r="Z88" s="19"/>
      <c r="AA88" s="19"/>
      <c r="AB88" s="19"/>
      <c r="AC88" s="19"/>
      <c r="AD88" s="19"/>
      <c r="AE88" s="19"/>
      <c r="AF88" s="40"/>
      <c r="AG88" s="41">
        <f>O88+X88</f>
        <v>0</v>
      </c>
      <c r="AH88" s="41">
        <f>M88-AG88</f>
        <v>2.1</v>
      </c>
      <c r="AI88" s="41">
        <f>IF(AH88&lt;0,AH88,0)</f>
        <v>0</v>
      </c>
      <c r="AJ88" s="19"/>
      <c r="AK88" s="39"/>
      <c r="AL88" s="19"/>
      <c r="AM88" s="19"/>
      <c r="AN88" s="19"/>
      <c r="AO88" s="49"/>
      <c r="AP88" s="19"/>
      <c r="AQ88" s="19"/>
      <c r="AR88" s="40"/>
      <c r="AS88" s="19"/>
      <c r="AT88" s="39">
        <v>11</v>
      </c>
      <c r="AU88" s="19"/>
      <c r="AV88" s="19"/>
      <c r="AW88" s="19"/>
      <c r="AX88" s="19"/>
      <c r="AY88" s="19"/>
      <c r="AZ88" s="19"/>
      <c r="BA88" s="40"/>
      <c r="BB88" s="19"/>
      <c r="BC88" s="39">
        <v>8</v>
      </c>
      <c r="BD88" s="19"/>
      <c r="BE88" s="19"/>
      <c r="BF88" s="19"/>
      <c r="BG88" s="19"/>
      <c r="BH88" s="19"/>
      <c r="BI88" s="19"/>
      <c r="BJ88" s="40"/>
      <c r="BK88" s="19"/>
      <c r="BL88" s="39"/>
      <c r="BM88" s="19"/>
      <c r="BN88" s="19"/>
      <c r="BO88" s="19"/>
      <c r="BP88" s="19"/>
      <c r="BQ88" s="19"/>
      <c r="BR88" s="19"/>
      <c r="BS88" s="40"/>
      <c r="BT88" s="19"/>
      <c r="BU88" s="39"/>
      <c r="BV88" s="19">
        <v>2.5</v>
      </c>
      <c r="BW88" s="19"/>
      <c r="BX88" s="19"/>
      <c r="BY88" s="19"/>
      <c r="BZ88" s="19"/>
      <c r="CA88" s="19"/>
      <c r="CB88" s="40"/>
      <c r="CC88" s="19">
        <v>4</v>
      </c>
      <c r="CD88" s="39">
        <v>2</v>
      </c>
      <c r="CE88" s="19">
        <v>5</v>
      </c>
      <c r="CF88" s="19"/>
      <c r="CG88" s="19"/>
      <c r="CH88" s="19"/>
      <c r="CI88" s="19"/>
      <c r="CJ88" s="19"/>
      <c r="CK88" s="40"/>
      <c r="CL88" s="19"/>
      <c r="CM88" s="39"/>
      <c r="CN88" s="19"/>
      <c r="CO88" s="19"/>
      <c r="CP88" s="19"/>
      <c r="CQ88" s="19"/>
      <c r="CR88" s="19"/>
      <c r="CS88" s="19"/>
      <c r="CT88" s="40"/>
      <c r="CU88" s="19"/>
      <c r="CV88" s="19"/>
      <c r="CW88" s="39"/>
      <c r="CX88" s="19"/>
      <c r="CY88" s="19"/>
      <c r="CZ88" s="19"/>
      <c r="DA88" s="19"/>
      <c r="DB88" s="42"/>
      <c r="DC88" s="19"/>
      <c r="DD88" s="40"/>
      <c r="DE88" s="19"/>
      <c r="DF88" s="39"/>
      <c r="DG88" s="19"/>
      <c r="DH88" s="19"/>
      <c r="DI88" s="19"/>
      <c r="DJ88" s="19"/>
      <c r="DK88" s="19"/>
      <c r="DL88" s="19"/>
      <c r="DM88" s="40"/>
      <c r="DN88" s="19"/>
      <c r="DO88" s="39"/>
      <c r="DP88" s="19"/>
      <c r="DQ88" s="19"/>
      <c r="DR88" s="19"/>
      <c r="DS88" s="19"/>
      <c r="DT88" s="19"/>
      <c r="DU88" s="19"/>
      <c r="DV88" s="40"/>
      <c r="DW88" s="43">
        <f ca="1" t="shared" si="119"/>
        <v>10.07</v>
      </c>
      <c r="DX88" s="44">
        <f t="shared" si="120"/>
        <v>4</v>
      </c>
      <c r="DY88" s="19">
        <f ca="1" t="shared" si="121"/>
        <v>6.07</v>
      </c>
      <c r="DZ88" s="19">
        <f t="shared" si="122"/>
        <v>0</v>
      </c>
      <c r="EA88" s="19">
        <f t="shared" si="123"/>
        <v>0</v>
      </c>
      <c r="EB88" s="45">
        <f t="shared" si="124"/>
        <v>0</v>
      </c>
      <c r="EC88" s="46">
        <f t="shared" si="125"/>
        <v>0</v>
      </c>
      <c r="ED88" s="19">
        <f t="shared" ref="ED88:EF88" si="130">P88+Y88+AK88+AT88+BC88+BL88+BU88+CD88+CM88+CW88+DF88+DO88</f>
        <v>21</v>
      </c>
      <c r="EE88" s="19">
        <f t="shared" si="130"/>
        <v>7.5</v>
      </c>
      <c r="EF88" s="19">
        <f t="shared" si="130"/>
        <v>0</v>
      </c>
      <c r="EG88" s="19">
        <f t="shared" si="127"/>
        <v>0</v>
      </c>
    </row>
    <row r="89" customFormat="1" customHeight="1" spans="1:137">
      <c r="A89" s="32">
        <f t="shared" si="128"/>
        <v>87</v>
      </c>
      <c r="B89" s="31" t="s">
        <v>1127</v>
      </c>
      <c r="C89" s="51" t="s">
        <v>386</v>
      </c>
      <c r="D89" s="33" t="s">
        <v>387</v>
      </c>
      <c r="E89" s="34" t="s">
        <v>388</v>
      </c>
      <c r="F89" s="33" t="s">
        <v>315</v>
      </c>
      <c r="G89" s="59">
        <v>45233</v>
      </c>
      <c r="H89" s="59">
        <v>45233</v>
      </c>
      <c r="I89" s="59">
        <v>45292</v>
      </c>
      <c r="J89" s="19">
        <v>0</v>
      </c>
      <c r="K89" s="19">
        <f>ROUND((I89-H89)/365*5,2)</f>
        <v>0.81</v>
      </c>
      <c r="L89" s="19">
        <v>0</v>
      </c>
      <c r="M89" s="37">
        <f>K89-L89</f>
        <v>0.81</v>
      </c>
      <c r="N89" s="19">
        <v>0</v>
      </c>
      <c r="O89" s="38"/>
      <c r="P89" s="39">
        <v>16</v>
      </c>
      <c r="Q89" s="19"/>
      <c r="R89" s="19"/>
      <c r="S89" s="19"/>
      <c r="T89" s="19"/>
      <c r="U89" s="19"/>
      <c r="V89" s="19"/>
      <c r="W89" s="40"/>
      <c r="X89" s="19"/>
      <c r="Y89" s="39">
        <v>16</v>
      </c>
      <c r="Z89" s="19"/>
      <c r="AA89" s="19"/>
      <c r="AB89" s="19"/>
      <c r="AC89" s="19"/>
      <c r="AD89" s="19"/>
      <c r="AE89" s="19"/>
      <c r="AF89" s="40"/>
      <c r="AG89" s="41">
        <f>O89+X89</f>
        <v>0</v>
      </c>
      <c r="AH89" s="41">
        <f>M89-AG89</f>
        <v>0.81</v>
      </c>
      <c r="AI89" s="41">
        <f>IF(AH89&lt;0,AH89,0)</f>
        <v>0</v>
      </c>
      <c r="AJ89" s="19">
        <v>2</v>
      </c>
      <c r="AK89" s="39"/>
      <c r="AL89" s="19"/>
      <c r="AM89" s="19"/>
      <c r="AN89" s="19"/>
      <c r="AO89" s="49"/>
      <c r="AP89" s="19"/>
      <c r="AQ89" s="19"/>
      <c r="AR89" s="40"/>
      <c r="AS89" s="19"/>
      <c r="AT89" s="39"/>
      <c r="AU89" s="19"/>
      <c r="AV89" s="19"/>
      <c r="AW89" s="19"/>
      <c r="AX89" s="19"/>
      <c r="AY89" s="19"/>
      <c r="AZ89" s="19"/>
      <c r="BA89" s="40"/>
      <c r="BB89" s="19"/>
      <c r="BC89" s="39"/>
      <c r="BD89" s="19"/>
      <c r="BE89" s="66"/>
      <c r="BF89" s="19"/>
      <c r="BG89" s="19"/>
      <c r="BH89" s="19"/>
      <c r="BI89" s="19"/>
      <c r="BJ89" s="40"/>
      <c r="BK89" s="19"/>
      <c r="BL89" s="39"/>
      <c r="BM89" s="19"/>
      <c r="BN89" s="41"/>
      <c r="BO89" s="19"/>
      <c r="BP89" s="19"/>
      <c r="BQ89" s="19"/>
      <c r="BR89" s="19"/>
      <c r="BS89" s="40"/>
      <c r="BT89" s="19"/>
      <c r="BU89" s="39"/>
      <c r="BV89" s="19"/>
      <c r="BW89" s="41"/>
      <c r="BX89" s="19"/>
      <c r="BY89" s="19"/>
      <c r="BZ89" s="19"/>
      <c r="CA89" s="19"/>
      <c r="CB89" s="40"/>
      <c r="CC89" s="19"/>
      <c r="CD89" s="39"/>
      <c r="CE89" s="19"/>
      <c r="CF89" s="41"/>
      <c r="CG89" s="19"/>
      <c r="CH89" s="19"/>
      <c r="CI89" s="19"/>
      <c r="CJ89" s="19"/>
      <c r="CK89" s="40"/>
      <c r="CL89" s="19"/>
      <c r="CM89" s="39"/>
      <c r="CN89" s="19"/>
      <c r="CO89" s="19"/>
      <c r="CP89" s="19"/>
      <c r="CQ89" s="19"/>
      <c r="CR89" s="19"/>
      <c r="CS89" s="19"/>
      <c r="CT89" s="40"/>
      <c r="CU89" s="19"/>
      <c r="CV89" s="19"/>
      <c r="CW89" s="39"/>
      <c r="CX89" s="19"/>
      <c r="CY89" s="19"/>
      <c r="CZ89" s="19"/>
      <c r="DA89" s="19"/>
      <c r="DB89" s="42"/>
      <c r="DC89" s="19"/>
      <c r="DD89" s="40"/>
      <c r="DE89" s="19"/>
      <c r="DF89" s="39"/>
      <c r="DG89" s="19"/>
      <c r="DH89" s="19"/>
      <c r="DI89" s="19"/>
      <c r="DJ89" s="19"/>
      <c r="DK89" s="19"/>
      <c r="DL89" s="19"/>
      <c r="DM89" s="40"/>
      <c r="DN89" s="19"/>
      <c r="DO89" s="39"/>
      <c r="DP89" s="19"/>
      <c r="DQ89" s="19"/>
      <c r="DR89" s="19"/>
      <c r="DS89" s="19"/>
      <c r="DT89" s="19"/>
      <c r="DU89" s="19"/>
      <c r="DV89" s="40"/>
      <c r="DW89" s="43">
        <f ca="1" t="shared" si="119"/>
        <v>10.07</v>
      </c>
      <c r="DX89" s="44">
        <f t="shared" si="120"/>
        <v>2</v>
      </c>
      <c r="DY89" s="19">
        <f ca="1" t="shared" si="121"/>
        <v>8.07</v>
      </c>
      <c r="DZ89" s="19">
        <f t="shared" si="122"/>
        <v>0</v>
      </c>
      <c r="EA89" s="19">
        <f t="shared" si="123"/>
        <v>0</v>
      </c>
      <c r="EB89" s="45">
        <f t="shared" si="124"/>
        <v>0</v>
      </c>
      <c r="EC89" s="46">
        <f t="shared" si="125"/>
        <v>0</v>
      </c>
      <c r="ED89" s="19">
        <f t="shared" ref="ED89:EF89" si="131">P89+Y89+AK89+AT89+BC89+BL89+BU89+CD89+CM89+CW89+DF89+DO89</f>
        <v>32</v>
      </c>
      <c r="EE89" s="19">
        <f t="shared" si="131"/>
        <v>0</v>
      </c>
      <c r="EF89" s="19">
        <f t="shared" si="131"/>
        <v>0</v>
      </c>
      <c r="EG89" s="19">
        <f t="shared" si="127"/>
        <v>0</v>
      </c>
    </row>
    <row r="90" customFormat="1" customHeight="1" spans="1:137">
      <c r="A90" s="32">
        <f t="shared" si="128"/>
        <v>88</v>
      </c>
      <c r="B90" s="50" t="s">
        <v>1128</v>
      </c>
      <c r="C90" s="51" t="s">
        <v>52</v>
      </c>
      <c r="D90" s="33" t="s">
        <v>237</v>
      </c>
      <c r="E90" s="34" t="s">
        <v>238</v>
      </c>
      <c r="F90" s="33" t="s">
        <v>315</v>
      </c>
      <c r="G90" s="59">
        <v>45448</v>
      </c>
      <c r="H90" s="59">
        <v>45448</v>
      </c>
      <c r="I90" s="59">
        <v>45448</v>
      </c>
      <c r="J90" s="19"/>
      <c r="K90" s="19"/>
      <c r="L90" s="19"/>
      <c r="M90" s="37"/>
      <c r="N90" s="19"/>
      <c r="O90" s="38"/>
      <c r="P90" s="39"/>
      <c r="Q90" s="19"/>
      <c r="R90" s="19"/>
      <c r="S90" s="19"/>
      <c r="T90" s="19"/>
      <c r="U90" s="19"/>
      <c r="V90" s="19"/>
      <c r="W90" s="40"/>
      <c r="X90" s="19"/>
      <c r="Y90" s="39"/>
      <c r="Z90" s="19"/>
      <c r="AA90" s="19"/>
      <c r="AB90" s="19"/>
      <c r="AC90" s="19"/>
      <c r="AD90" s="19"/>
      <c r="AE90" s="19"/>
      <c r="AF90" s="40"/>
      <c r="AG90" s="41"/>
      <c r="AH90" s="41"/>
      <c r="AI90" s="41"/>
      <c r="AJ90" s="19"/>
      <c r="AK90" s="39"/>
      <c r="AL90" s="19"/>
      <c r="AM90" s="19"/>
      <c r="AN90" s="19"/>
      <c r="AO90" s="49"/>
      <c r="AP90" s="19"/>
      <c r="AQ90" s="19"/>
      <c r="AR90" s="40"/>
      <c r="AS90" s="19"/>
      <c r="AT90" s="39"/>
      <c r="AU90" s="19"/>
      <c r="AV90" s="19"/>
      <c r="AW90" s="19"/>
      <c r="AX90" s="19"/>
      <c r="AY90" s="19"/>
      <c r="AZ90" s="19"/>
      <c r="BA90" s="40"/>
      <c r="BB90" s="19"/>
      <c r="BC90" s="39"/>
      <c r="BD90" s="19"/>
      <c r="BE90" s="19"/>
      <c r="BF90" s="19"/>
      <c r="BG90" s="19"/>
      <c r="BH90" s="19"/>
      <c r="BI90" s="19"/>
      <c r="BJ90" s="40"/>
      <c r="BK90" s="19"/>
      <c r="BL90" s="39"/>
      <c r="BM90" s="19"/>
      <c r="BN90" s="19"/>
      <c r="BO90" s="19"/>
      <c r="BP90" s="19"/>
      <c r="BQ90" s="19"/>
      <c r="BR90" s="19"/>
      <c r="BS90" s="40"/>
      <c r="BT90" s="19"/>
      <c r="BU90" s="39">
        <v>8</v>
      </c>
      <c r="BV90" s="19"/>
      <c r="BW90" s="19"/>
      <c r="BX90" s="19">
        <v>24</v>
      </c>
      <c r="BY90" s="19"/>
      <c r="BZ90" s="19">
        <v>24</v>
      </c>
      <c r="CA90" s="19"/>
      <c r="CB90" s="40"/>
      <c r="CC90" s="19"/>
      <c r="CD90" s="39"/>
      <c r="CE90" s="19"/>
      <c r="CF90" s="19"/>
      <c r="CG90" s="19">
        <v>8</v>
      </c>
      <c r="CH90" s="19"/>
      <c r="CI90" s="19">
        <v>8</v>
      </c>
      <c r="CJ90" s="19"/>
      <c r="CK90" s="40"/>
      <c r="CL90" s="19"/>
      <c r="CM90" s="39"/>
      <c r="CN90" s="19"/>
      <c r="CO90" s="19"/>
      <c r="CP90" s="19"/>
      <c r="CQ90" s="19"/>
      <c r="CR90" s="19"/>
      <c r="CS90" s="19"/>
      <c r="CT90" s="40"/>
      <c r="CU90" s="19"/>
      <c r="CV90" s="19"/>
      <c r="CW90" s="39"/>
      <c r="CX90" s="19"/>
      <c r="CY90" s="19"/>
      <c r="CZ90" s="19"/>
      <c r="DA90" s="19"/>
      <c r="DB90" s="42"/>
      <c r="DC90" s="19"/>
      <c r="DD90" s="40"/>
      <c r="DE90" s="19"/>
      <c r="DF90" s="39"/>
      <c r="DG90" s="19"/>
      <c r="DH90" s="19"/>
      <c r="DI90" s="19"/>
      <c r="DJ90" s="19"/>
      <c r="DK90" s="19"/>
      <c r="DL90" s="19"/>
      <c r="DM90" s="40"/>
      <c r="DN90" s="19"/>
      <c r="DO90" s="39"/>
      <c r="DP90" s="19"/>
      <c r="DQ90" s="19"/>
      <c r="DR90" s="19"/>
      <c r="DS90" s="19"/>
      <c r="DT90" s="19"/>
      <c r="DU90" s="19"/>
      <c r="DV90" s="40"/>
      <c r="DW90" s="43">
        <f ca="1" t="shared" si="119"/>
        <v>7.93</v>
      </c>
      <c r="DX90" s="44">
        <f t="shared" si="120"/>
        <v>0</v>
      </c>
      <c r="DY90" s="19">
        <f ca="1" t="shared" si="121"/>
        <v>7.93</v>
      </c>
      <c r="DZ90" s="19">
        <f t="shared" si="122"/>
        <v>32</v>
      </c>
      <c r="EA90" s="19">
        <f t="shared" si="123"/>
        <v>32</v>
      </c>
      <c r="EB90" s="45">
        <f t="shared" si="124"/>
        <v>0</v>
      </c>
      <c r="EC90" s="46">
        <f t="shared" si="125"/>
        <v>0</v>
      </c>
      <c r="ED90" s="19">
        <f t="shared" ref="ED90:EF90" si="132">P90+Y90+AK90+AT90+BC90+BL90+BU90+CD90+CM90+CW90+DF90+DO90</f>
        <v>8</v>
      </c>
      <c r="EE90" s="19">
        <f t="shared" si="132"/>
        <v>0</v>
      </c>
      <c r="EF90" s="19">
        <f t="shared" si="132"/>
        <v>0</v>
      </c>
      <c r="EG90" s="19">
        <f t="shared" si="127"/>
        <v>0</v>
      </c>
    </row>
    <row r="91" customFormat="1" customHeight="1" spans="1:137">
      <c r="A91" s="32">
        <f t="shared" si="128"/>
        <v>89</v>
      </c>
      <c r="B91" s="31" t="s">
        <v>1129</v>
      </c>
      <c r="C91" s="51" t="s">
        <v>351</v>
      </c>
      <c r="D91" s="33" t="s">
        <v>354</v>
      </c>
      <c r="E91" s="34" t="s">
        <v>369</v>
      </c>
      <c r="F91" s="33" t="s">
        <v>315</v>
      </c>
      <c r="G91" s="59">
        <v>45352</v>
      </c>
      <c r="H91" s="59">
        <v>45352</v>
      </c>
      <c r="I91" s="59">
        <v>45352</v>
      </c>
      <c r="J91" s="19"/>
      <c r="K91" s="19"/>
      <c r="L91" s="19"/>
      <c r="M91" s="37"/>
      <c r="N91" s="19"/>
      <c r="O91" s="38"/>
      <c r="P91" s="39"/>
      <c r="Q91" s="19"/>
      <c r="R91" s="19"/>
      <c r="S91" s="19"/>
      <c r="T91" s="19"/>
      <c r="U91" s="19"/>
      <c r="V91" s="19"/>
      <c r="W91" s="40"/>
      <c r="X91" s="19"/>
      <c r="Y91" s="39"/>
      <c r="Z91" s="19"/>
      <c r="AA91" s="19"/>
      <c r="AB91" s="19"/>
      <c r="AC91" s="19"/>
      <c r="AD91" s="19"/>
      <c r="AE91" s="19"/>
      <c r="AF91" s="40"/>
      <c r="AG91" s="41"/>
      <c r="AH91" s="41"/>
      <c r="AI91" s="41"/>
      <c r="AJ91" s="19"/>
      <c r="AK91" s="39">
        <v>2</v>
      </c>
      <c r="AL91" s="19"/>
      <c r="AM91" s="19"/>
      <c r="AN91" s="19"/>
      <c r="AO91" s="49"/>
      <c r="AP91" s="19"/>
      <c r="AQ91" s="19"/>
      <c r="AR91" s="40"/>
      <c r="AS91" s="19"/>
      <c r="AT91" s="39"/>
      <c r="AU91" s="19"/>
      <c r="AV91" s="19"/>
      <c r="AW91" s="19"/>
      <c r="AX91" s="19"/>
      <c r="AY91" s="19"/>
      <c r="AZ91" s="19"/>
      <c r="BA91" s="40"/>
      <c r="BB91" s="19"/>
      <c r="BC91" s="39">
        <v>8</v>
      </c>
      <c r="BD91" s="19"/>
      <c r="BE91" s="19"/>
      <c r="BF91" s="19"/>
      <c r="BG91" s="19"/>
      <c r="BH91" s="19"/>
      <c r="BI91" s="19"/>
      <c r="BJ91" s="40"/>
      <c r="BK91" s="19"/>
      <c r="BL91" s="39"/>
      <c r="BM91" s="19"/>
      <c r="BN91" s="19"/>
      <c r="BO91" s="19"/>
      <c r="BP91" s="19"/>
      <c r="BQ91" s="19"/>
      <c r="BR91" s="19"/>
      <c r="BS91" s="40"/>
      <c r="BT91" s="19"/>
      <c r="BU91" s="39"/>
      <c r="BV91" s="19"/>
      <c r="BW91" s="19"/>
      <c r="BX91" s="19"/>
      <c r="BY91" s="19"/>
      <c r="BZ91" s="19"/>
      <c r="CA91" s="19"/>
      <c r="CB91" s="40"/>
      <c r="CC91" s="19">
        <v>4</v>
      </c>
      <c r="CD91" s="39"/>
      <c r="CE91" s="19"/>
      <c r="CF91" s="19">
        <v>8</v>
      </c>
      <c r="CG91" s="19"/>
      <c r="CH91" s="19"/>
      <c r="CI91" s="19"/>
      <c r="CJ91" s="19"/>
      <c r="CK91" s="40"/>
      <c r="CL91" s="19"/>
      <c r="CM91" s="39"/>
      <c r="CN91" s="19"/>
      <c r="CO91" s="19"/>
      <c r="CP91" s="19"/>
      <c r="CQ91" s="19"/>
      <c r="CR91" s="19"/>
      <c r="CS91" s="19"/>
      <c r="CT91" s="40"/>
      <c r="CU91" s="19"/>
      <c r="CV91" s="19"/>
      <c r="CW91" s="39"/>
      <c r="CX91" s="19"/>
      <c r="CY91" s="19"/>
      <c r="CZ91" s="19"/>
      <c r="DA91" s="19"/>
      <c r="DB91" s="42"/>
      <c r="DC91" s="19"/>
      <c r="DD91" s="40"/>
      <c r="DE91" s="19"/>
      <c r="DF91" s="39"/>
      <c r="DG91" s="19"/>
      <c r="DH91" s="19"/>
      <c r="DI91" s="19"/>
      <c r="DJ91" s="19"/>
      <c r="DK91" s="19"/>
      <c r="DL91" s="19"/>
      <c r="DM91" s="40"/>
      <c r="DN91" s="19"/>
      <c r="DO91" s="39"/>
      <c r="DP91" s="19"/>
      <c r="DQ91" s="19"/>
      <c r="DR91" s="19"/>
      <c r="DS91" s="19"/>
      <c r="DT91" s="19"/>
      <c r="DU91" s="19"/>
      <c r="DV91" s="40"/>
      <c r="DW91" s="43">
        <f ca="1" t="shared" si="119"/>
        <v>9.25</v>
      </c>
      <c r="DX91" s="44">
        <f t="shared" si="120"/>
        <v>4</v>
      </c>
      <c r="DY91" s="19">
        <f ca="1" t="shared" si="121"/>
        <v>5.25</v>
      </c>
      <c r="DZ91" s="19">
        <f t="shared" si="122"/>
        <v>0</v>
      </c>
      <c r="EA91" s="19">
        <f t="shared" si="123"/>
        <v>0</v>
      </c>
      <c r="EB91" s="45">
        <f t="shared" si="124"/>
        <v>0</v>
      </c>
      <c r="EC91" s="46">
        <f t="shared" si="125"/>
        <v>0</v>
      </c>
      <c r="ED91" s="19">
        <f t="shared" ref="ED91:EF91" si="133">P91+Y91+AK91+AT91+BC91+BL91+BU91+CD91+CM91+CW91+DF91+DO91</f>
        <v>10</v>
      </c>
      <c r="EE91" s="19">
        <f t="shared" si="133"/>
        <v>0</v>
      </c>
      <c r="EF91" s="19">
        <f t="shared" si="133"/>
        <v>8</v>
      </c>
      <c r="EG91" s="19">
        <f t="shared" si="127"/>
        <v>0</v>
      </c>
    </row>
    <row r="92" customFormat="1" customHeight="1" spans="1:137">
      <c r="A92" s="32">
        <f t="shared" si="128"/>
        <v>90</v>
      </c>
      <c r="B92" s="31" t="s">
        <v>1130</v>
      </c>
      <c r="C92" s="51" t="s">
        <v>52</v>
      </c>
      <c r="D92" s="33" t="s">
        <v>237</v>
      </c>
      <c r="E92" s="34" t="s">
        <v>238</v>
      </c>
      <c r="F92" s="33" t="s">
        <v>315</v>
      </c>
      <c r="G92" s="59">
        <v>45369</v>
      </c>
      <c r="H92" s="59">
        <v>45369</v>
      </c>
      <c r="I92" s="59">
        <v>45369</v>
      </c>
      <c r="J92" s="19"/>
      <c r="K92" s="19"/>
      <c r="L92" s="19"/>
      <c r="M92" s="37"/>
      <c r="N92" s="19"/>
      <c r="O92" s="38"/>
      <c r="P92" s="39"/>
      <c r="Q92" s="19"/>
      <c r="R92" s="19"/>
      <c r="S92" s="19"/>
      <c r="T92" s="19"/>
      <c r="U92" s="19"/>
      <c r="V92" s="19"/>
      <c r="W92" s="40"/>
      <c r="X92" s="19"/>
      <c r="Y92" s="39"/>
      <c r="Z92" s="19"/>
      <c r="AA92" s="19"/>
      <c r="AB92" s="19"/>
      <c r="AC92" s="19"/>
      <c r="AD92" s="19"/>
      <c r="AE92" s="19"/>
      <c r="AF92" s="40"/>
      <c r="AG92" s="41"/>
      <c r="AH92" s="41"/>
      <c r="AI92" s="41"/>
      <c r="AJ92" s="19"/>
      <c r="AK92" s="39"/>
      <c r="AL92" s="19"/>
      <c r="AM92" s="19"/>
      <c r="AN92" s="19"/>
      <c r="AO92" s="49"/>
      <c r="AP92" s="19"/>
      <c r="AQ92" s="19"/>
      <c r="AR92" s="40"/>
      <c r="AS92" s="19"/>
      <c r="AT92" s="39"/>
      <c r="AU92" s="19"/>
      <c r="AV92" s="19"/>
      <c r="AW92" s="19"/>
      <c r="AX92" s="19"/>
      <c r="AY92" s="19"/>
      <c r="AZ92" s="19"/>
      <c r="BA92" s="40"/>
      <c r="BB92" s="19"/>
      <c r="BC92" s="39"/>
      <c r="BD92" s="19"/>
      <c r="BE92" s="19"/>
      <c r="BF92" s="19"/>
      <c r="BG92" s="19"/>
      <c r="BH92" s="19"/>
      <c r="BI92" s="19"/>
      <c r="BJ92" s="40"/>
      <c r="BK92" s="19"/>
      <c r="BL92" s="39">
        <v>2.5</v>
      </c>
      <c r="BM92" s="19"/>
      <c r="BN92" s="19"/>
      <c r="BO92" s="19"/>
      <c r="BP92" s="19"/>
      <c r="BQ92" s="19"/>
      <c r="BR92" s="19"/>
      <c r="BS92" s="40"/>
      <c r="BT92" s="19"/>
      <c r="BU92" s="39"/>
      <c r="BV92" s="19"/>
      <c r="BW92" s="19"/>
      <c r="BX92" s="19"/>
      <c r="BY92" s="19"/>
      <c r="BZ92" s="19"/>
      <c r="CA92" s="19"/>
      <c r="CB92" s="40"/>
      <c r="CC92" s="19"/>
      <c r="CD92" s="39"/>
      <c r="CE92" s="19"/>
      <c r="CF92" s="19"/>
      <c r="CG92" s="19"/>
      <c r="CH92" s="19"/>
      <c r="CI92" s="19"/>
      <c r="CJ92" s="19"/>
      <c r="CK92" s="40"/>
      <c r="CL92" s="19"/>
      <c r="CM92" s="39"/>
      <c r="CN92" s="19"/>
      <c r="CO92" s="19"/>
      <c r="CP92" s="19"/>
      <c r="CQ92" s="19"/>
      <c r="CR92" s="19"/>
      <c r="CS92" s="19"/>
      <c r="CT92" s="40"/>
      <c r="CU92" s="19"/>
      <c r="CV92" s="19"/>
      <c r="CW92" s="39"/>
      <c r="CX92" s="19"/>
      <c r="CY92" s="19"/>
      <c r="CZ92" s="19"/>
      <c r="DA92" s="19"/>
      <c r="DB92" s="42"/>
      <c r="DC92" s="19"/>
      <c r="DD92" s="40"/>
      <c r="DE92" s="19"/>
      <c r="DF92" s="39"/>
      <c r="DG92" s="19"/>
      <c r="DH92" s="19"/>
      <c r="DI92" s="19"/>
      <c r="DJ92" s="19"/>
      <c r="DK92" s="19"/>
      <c r="DL92" s="19"/>
      <c r="DM92" s="40"/>
      <c r="DN92" s="19"/>
      <c r="DO92" s="39"/>
      <c r="DP92" s="19"/>
      <c r="DQ92" s="19"/>
      <c r="DR92" s="19"/>
      <c r="DS92" s="19"/>
      <c r="DT92" s="19"/>
      <c r="DU92" s="19"/>
      <c r="DV92" s="40"/>
      <c r="DW92" s="43">
        <f ca="1" t="shared" si="119"/>
        <v>9.01</v>
      </c>
      <c r="DX92" s="44">
        <f t="shared" si="120"/>
        <v>0</v>
      </c>
      <c r="DY92" s="19">
        <f ca="1" t="shared" si="121"/>
        <v>9.01</v>
      </c>
      <c r="DZ92" s="19">
        <f t="shared" si="122"/>
        <v>0</v>
      </c>
      <c r="EA92" s="19">
        <f t="shared" si="123"/>
        <v>0</v>
      </c>
      <c r="EB92" s="45">
        <f t="shared" si="124"/>
        <v>0</v>
      </c>
      <c r="EC92" s="46">
        <f t="shared" si="125"/>
        <v>0</v>
      </c>
      <c r="ED92" s="19">
        <f t="shared" ref="ED92:EF92" si="134">P92+Y92+AK92+AT92+BC92+BL92+BU92+CD92+CM92+CW92+DF92+DO92</f>
        <v>2.5</v>
      </c>
      <c r="EE92" s="19">
        <f t="shared" si="134"/>
        <v>0</v>
      </c>
      <c r="EF92" s="19">
        <f t="shared" si="134"/>
        <v>0</v>
      </c>
      <c r="EG92" s="19">
        <f t="shared" si="127"/>
        <v>0</v>
      </c>
    </row>
    <row r="93" customFormat="1" customHeight="1" spans="1:137">
      <c r="A93" s="32">
        <f t="shared" si="128"/>
        <v>91</v>
      </c>
      <c r="B93" s="31" t="s">
        <v>1123</v>
      </c>
      <c r="C93" s="51" t="s">
        <v>52</v>
      </c>
      <c r="D93" s="33" t="s">
        <v>233</v>
      </c>
      <c r="E93" s="34" t="s">
        <v>262</v>
      </c>
      <c r="F93" s="33" t="s">
        <v>315</v>
      </c>
      <c r="G93" s="59">
        <v>45390</v>
      </c>
      <c r="H93" s="59">
        <v>45390</v>
      </c>
      <c r="I93" s="59">
        <v>45390</v>
      </c>
      <c r="J93" s="19"/>
      <c r="K93" s="19"/>
      <c r="L93" s="19"/>
      <c r="M93" s="37"/>
      <c r="N93" s="19"/>
      <c r="O93" s="38"/>
      <c r="P93" s="39"/>
      <c r="Q93" s="19"/>
      <c r="R93" s="19"/>
      <c r="S93" s="19"/>
      <c r="T93" s="19"/>
      <c r="U93" s="19"/>
      <c r="V93" s="19"/>
      <c r="W93" s="40"/>
      <c r="X93" s="19"/>
      <c r="Y93" s="39"/>
      <c r="Z93" s="19"/>
      <c r="AA93" s="19"/>
      <c r="AB93" s="19"/>
      <c r="AC93" s="19"/>
      <c r="AD93" s="19"/>
      <c r="AE93" s="19"/>
      <c r="AF93" s="40"/>
      <c r="AG93" s="41"/>
      <c r="AH93" s="41"/>
      <c r="AI93" s="41"/>
      <c r="AJ93" s="19"/>
      <c r="AK93" s="39"/>
      <c r="AL93" s="19"/>
      <c r="AM93" s="19"/>
      <c r="AN93" s="19"/>
      <c r="AO93" s="49"/>
      <c r="AP93" s="19"/>
      <c r="AQ93" s="19"/>
      <c r="AR93" s="40"/>
      <c r="AS93" s="19"/>
      <c r="AT93" s="39"/>
      <c r="AU93" s="19"/>
      <c r="AV93" s="19"/>
      <c r="AW93" s="19"/>
      <c r="AX93" s="19"/>
      <c r="AY93" s="19"/>
      <c r="AZ93" s="19"/>
      <c r="BA93" s="40"/>
      <c r="BB93" s="19"/>
      <c r="BC93" s="39"/>
      <c r="BD93" s="19"/>
      <c r="BE93" s="19"/>
      <c r="BF93" s="19"/>
      <c r="BG93" s="19"/>
      <c r="BH93" s="19"/>
      <c r="BI93" s="19"/>
      <c r="BJ93" s="40"/>
      <c r="BK93" s="19">
        <v>1</v>
      </c>
      <c r="BL93" s="39">
        <v>2.5</v>
      </c>
      <c r="BM93" s="19"/>
      <c r="BN93" s="19"/>
      <c r="BO93" s="19"/>
      <c r="BP93" s="19"/>
      <c r="BQ93" s="19"/>
      <c r="BR93" s="19"/>
      <c r="BS93" s="40"/>
      <c r="BT93" s="19"/>
      <c r="BU93" s="39"/>
      <c r="BV93" s="19"/>
      <c r="BW93" s="19"/>
      <c r="BX93" s="19"/>
      <c r="BY93" s="19"/>
      <c r="BZ93" s="19"/>
      <c r="CA93" s="19"/>
      <c r="CB93" s="40"/>
      <c r="CC93" s="19">
        <v>1</v>
      </c>
      <c r="CD93" s="39"/>
      <c r="CE93" s="19"/>
      <c r="CF93" s="19"/>
      <c r="CG93" s="19"/>
      <c r="CH93" s="19"/>
      <c r="CI93" s="19">
        <v>8</v>
      </c>
      <c r="CJ93" s="19"/>
      <c r="CK93" s="40"/>
      <c r="CL93" s="19">
        <v>2</v>
      </c>
      <c r="CM93" s="39"/>
      <c r="CN93" s="19"/>
      <c r="CO93" s="19"/>
      <c r="CP93" s="19"/>
      <c r="CQ93" s="19"/>
      <c r="CR93" s="19"/>
      <c r="CS93" s="19"/>
      <c r="CT93" s="40"/>
      <c r="CU93" s="19"/>
      <c r="CV93" s="19"/>
      <c r="CW93" s="39"/>
      <c r="CX93" s="19"/>
      <c r="CY93" s="19"/>
      <c r="CZ93" s="19"/>
      <c r="DA93" s="19"/>
      <c r="DB93" s="42"/>
      <c r="DC93" s="19"/>
      <c r="DD93" s="40"/>
      <c r="DE93" s="19"/>
      <c r="DF93" s="39"/>
      <c r="DG93" s="19"/>
      <c r="DH93" s="19"/>
      <c r="DI93" s="19"/>
      <c r="DJ93" s="19"/>
      <c r="DK93" s="19"/>
      <c r="DL93" s="19"/>
      <c r="DM93" s="40"/>
      <c r="DN93" s="19"/>
      <c r="DO93" s="39"/>
      <c r="DP93" s="19"/>
      <c r="DQ93" s="19"/>
      <c r="DR93" s="19"/>
      <c r="DS93" s="19"/>
      <c r="DT93" s="19"/>
      <c r="DU93" s="19"/>
      <c r="DV93" s="40"/>
      <c r="DW93" s="43">
        <f ca="1" t="shared" si="119"/>
        <v>8.73</v>
      </c>
      <c r="DX93" s="44">
        <f t="shared" si="120"/>
        <v>4</v>
      </c>
      <c r="DY93" s="19">
        <f ca="1" t="shared" si="121"/>
        <v>4.73</v>
      </c>
      <c r="DZ93" s="19">
        <f t="shared" si="122"/>
        <v>8</v>
      </c>
      <c r="EA93" s="19">
        <f t="shared" si="123"/>
        <v>0</v>
      </c>
      <c r="EB93" s="45">
        <f t="shared" si="124"/>
        <v>8</v>
      </c>
      <c r="EC93" s="46">
        <f t="shared" si="125"/>
        <v>0</v>
      </c>
      <c r="ED93" s="19">
        <f t="shared" ref="ED93:EF93" si="135">P93+Y93+AK93+AT93+BC93+BL93+BU93+CD93+CM93+CW93+DF93+DO93</f>
        <v>2.5</v>
      </c>
      <c r="EE93" s="19">
        <f t="shared" si="135"/>
        <v>0</v>
      </c>
      <c r="EF93" s="19">
        <f t="shared" si="135"/>
        <v>0</v>
      </c>
      <c r="EG93" s="19">
        <f t="shared" si="127"/>
        <v>0</v>
      </c>
    </row>
    <row r="94" customFormat="1" customHeight="1" spans="1:137">
      <c r="A94" s="32">
        <f t="shared" si="128"/>
        <v>92</v>
      </c>
      <c r="B94" s="31" t="s">
        <v>1131</v>
      </c>
      <c r="C94" s="32" t="s">
        <v>413</v>
      </c>
      <c r="D94" s="35" t="s">
        <v>414</v>
      </c>
      <c r="E94" s="34">
        <v>0</v>
      </c>
      <c r="F94" s="34" t="s">
        <v>796</v>
      </c>
      <c r="G94" s="59">
        <v>45143</v>
      </c>
      <c r="H94" s="59">
        <v>45143</v>
      </c>
      <c r="I94" s="59">
        <v>45292</v>
      </c>
      <c r="J94" s="19">
        <v>0</v>
      </c>
      <c r="K94" s="19">
        <f>ROUND((I94-H94)/365*5,2)</f>
        <v>2.04</v>
      </c>
      <c r="L94" s="19">
        <v>0</v>
      </c>
      <c r="M94" s="37">
        <f>K94-L94</f>
        <v>2.04</v>
      </c>
      <c r="N94" s="19">
        <v>0</v>
      </c>
      <c r="O94" s="38"/>
      <c r="P94" s="39"/>
      <c r="Q94" s="19"/>
      <c r="R94" s="19"/>
      <c r="S94" s="19"/>
      <c r="T94" s="19"/>
      <c r="U94" s="19"/>
      <c r="V94" s="19"/>
      <c r="W94" s="40"/>
      <c r="X94" s="19"/>
      <c r="Y94" s="39"/>
      <c r="Z94" s="19"/>
      <c r="AA94" s="19"/>
      <c r="AB94" s="19"/>
      <c r="AC94" s="19"/>
      <c r="AD94" s="19"/>
      <c r="AE94" s="19"/>
      <c r="AF94" s="40"/>
      <c r="AG94" s="41">
        <f>O94+X94</f>
        <v>0</v>
      </c>
      <c r="AH94" s="41">
        <f>M94-AG94</f>
        <v>2.04</v>
      </c>
      <c r="AI94" s="41">
        <f>IF(AH94&lt;0,AH94,0)</f>
        <v>0</v>
      </c>
      <c r="AJ94" s="19">
        <v>4</v>
      </c>
      <c r="AK94" s="39"/>
      <c r="AL94" s="19"/>
      <c r="AM94" s="19"/>
      <c r="AN94" s="19"/>
      <c r="AO94" s="49"/>
      <c r="AP94" s="19"/>
      <c r="AQ94" s="19"/>
      <c r="AR94" s="40"/>
      <c r="AS94" s="19"/>
      <c r="AT94" s="39"/>
      <c r="AU94" s="19"/>
      <c r="AV94" s="19"/>
      <c r="AW94" s="19"/>
      <c r="AX94" s="19"/>
      <c r="AY94" s="19">
        <v>24</v>
      </c>
      <c r="AZ94" s="19"/>
      <c r="BA94" s="40"/>
      <c r="BB94" s="19">
        <v>1</v>
      </c>
      <c r="BC94" s="39"/>
      <c r="BD94" s="19"/>
      <c r="BE94" s="19"/>
      <c r="BF94" s="19">
        <v>16</v>
      </c>
      <c r="BG94" s="19"/>
      <c r="BH94" s="19"/>
      <c r="BI94" s="19"/>
      <c r="BJ94" s="40"/>
      <c r="BK94" s="19"/>
      <c r="BL94" s="39"/>
      <c r="BM94" s="19"/>
      <c r="BN94" s="19"/>
      <c r="BO94" s="19">
        <v>8</v>
      </c>
      <c r="BP94" s="19"/>
      <c r="BQ94" s="19">
        <v>24</v>
      </c>
      <c r="BR94" s="19"/>
      <c r="BS94" s="40"/>
      <c r="BT94" s="19"/>
      <c r="BU94" s="39"/>
      <c r="BV94" s="19"/>
      <c r="BW94" s="19"/>
      <c r="BX94" s="19">
        <v>8</v>
      </c>
      <c r="BY94" s="19"/>
      <c r="BZ94" s="19">
        <v>24</v>
      </c>
      <c r="CA94" s="19"/>
      <c r="CB94" s="40"/>
      <c r="CC94" s="19"/>
      <c r="CD94" s="39"/>
      <c r="CE94" s="19"/>
      <c r="CF94" s="19"/>
      <c r="CG94" s="19">
        <v>8</v>
      </c>
      <c r="CH94" s="19"/>
      <c r="CI94" s="19"/>
      <c r="CJ94" s="19"/>
      <c r="CK94" s="40"/>
      <c r="CL94" s="19"/>
      <c r="CM94" s="39"/>
      <c r="CN94" s="19"/>
      <c r="CO94" s="19"/>
      <c r="CP94" s="19"/>
      <c r="CQ94" s="19"/>
      <c r="CR94" s="19"/>
      <c r="CS94" s="19"/>
      <c r="CT94" s="40"/>
      <c r="CU94" s="19"/>
      <c r="CV94" s="19"/>
      <c r="CW94" s="39"/>
      <c r="CX94" s="19"/>
      <c r="CY94" s="19"/>
      <c r="CZ94" s="19"/>
      <c r="DA94" s="19"/>
      <c r="DB94" s="42"/>
      <c r="DC94" s="19"/>
      <c r="DD94" s="40"/>
      <c r="DE94" s="19"/>
      <c r="DF94" s="39"/>
      <c r="DG94" s="19"/>
      <c r="DH94" s="19"/>
      <c r="DI94" s="19"/>
      <c r="DJ94" s="19"/>
      <c r="DK94" s="19"/>
      <c r="DL94" s="19"/>
      <c r="DM94" s="40"/>
      <c r="DN94" s="19"/>
      <c r="DO94" s="39"/>
      <c r="DP94" s="19"/>
      <c r="DQ94" s="19"/>
      <c r="DR94" s="19"/>
      <c r="DS94" s="19"/>
      <c r="DT94" s="19"/>
      <c r="DU94" s="19"/>
      <c r="DV94" s="40"/>
      <c r="DW94" s="43">
        <f ca="1" t="shared" si="119"/>
        <v>10.07</v>
      </c>
      <c r="DX94" s="44">
        <f t="shared" si="120"/>
        <v>5</v>
      </c>
      <c r="DY94" s="19">
        <f ca="1" t="shared" si="121"/>
        <v>5.07</v>
      </c>
      <c r="DZ94" s="19">
        <f t="shared" si="122"/>
        <v>72</v>
      </c>
      <c r="EA94" s="19">
        <f t="shared" si="123"/>
        <v>40</v>
      </c>
      <c r="EB94" s="45">
        <f t="shared" si="124"/>
        <v>32</v>
      </c>
      <c r="EC94" s="46">
        <f t="shared" si="125"/>
        <v>0</v>
      </c>
      <c r="ED94" s="19">
        <f t="shared" ref="ED94:EF94" si="136">P94+Y94+AK94+AT94+BC94+BL94+BU94+CD94+CM94+CW94+DF94+DO94</f>
        <v>0</v>
      </c>
      <c r="EE94" s="19">
        <f t="shared" si="136"/>
        <v>0</v>
      </c>
      <c r="EF94" s="19">
        <f t="shared" si="136"/>
        <v>0</v>
      </c>
      <c r="EG94" s="19">
        <f t="shared" si="127"/>
        <v>0</v>
      </c>
    </row>
    <row r="95" customFormat="1" customHeight="1" spans="1:137">
      <c r="A95" s="32">
        <f t="shared" si="128"/>
        <v>93</v>
      </c>
      <c r="B95" s="50" t="s">
        <v>1132</v>
      </c>
      <c r="C95" s="51" t="s">
        <v>52</v>
      </c>
      <c r="D95" s="33" t="s">
        <v>233</v>
      </c>
      <c r="E95" s="34" t="s">
        <v>262</v>
      </c>
      <c r="F95" s="33" t="s">
        <v>315</v>
      </c>
      <c r="G95" s="59">
        <v>45448</v>
      </c>
      <c r="H95" s="59">
        <v>45448</v>
      </c>
      <c r="I95" s="59">
        <v>45448</v>
      </c>
      <c r="J95" s="19"/>
      <c r="K95" s="19"/>
      <c r="L95" s="19"/>
      <c r="M95" s="37"/>
      <c r="N95" s="19"/>
      <c r="O95" s="38"/>
      <c r="P95" s="39"/>
      <c r="Q95" s="19"/>
      <c r="R95" s="19"/>
      <c r="S95" s="19"/>
      <c r="T95" s="19"/>
      <c r="U95" s="19"/>
      <c r="V95" s="19"/>
      <c r="W95" s="40"/>
      <c r="X95" s="19"/>
      <c r="Y95" s="39"/>
      <c r="Z95" s="19"/>
      <c r="AA95" s="19"/>
      <c r="AB95" s="19"/>
      <c r="AC95" s="19"/>
      <c r="AD95" s="19"/>
      <c r="AE95" s="19"/>
      <c r="AF95" s="40"/>
      <c r="AG95" s="41"/>
      <c r="AH95" s="41"/>
      <c r="AI95" s="41"/>
      <c r="AJ95" s="19"/>
      <c r="AK95" s="39"/>
      <c r="AL95" s="19"/>
      <c r="AM95" s="19"/>
      <c r="AN95" s="19"/>
      <c r="AO95" s="49"/>
      <c r="AP95" s="19"/>
      <c r="AQ95" s="19"/>
      <c r="AR95" s="40"/>
      <c r="AS95" s="19"/>
      <c r="AT95" s="39"/>
      <c r="AU95" s="19"/>
      <c r="AV95" s="19"/>
      <c r="AW95" s="19"/>
      <c r="AX95" s="19"/>
      <c r="AY95" s="19"/>
      <c r="AZ95" s="19"/>
      <c r="BA95" s="40"/>
      <c r="BB95" s="19"/>
      <c r="BC95" s="39"/>
      <c r="BD95" s="19"/>
      <c r="BE95" s="19"/>
      <c r="BF95" s="19"/>
      <c r="BG95" s="19"/>
      <c r="BH95" s="19"/>
      <c r="BI95" s="19"/>
      <c r="BJ95" s="40"/>
      <c r="BK95" s="19"/>
      <c r="BL95" s="39"/>
      <c r="BM95" s="19"/>
      <c r="BN95" s="19"/>
      <c r="BO95" s="19"/>
      <c r="BP95" s="19"/>
      <c r="BQ95" s="19"/>
      <c r="BR95" s="19"/>
      <c r="BS95" s="40"/>
      <c r="BT95" s="19"/>
      <c r="BU95" s="39"/>
      <c r="BV95" s="19"/>
      <c r="BW95" s="19"/>
      <c r="BX95" s="19"/>
      <c r="BY95" s="19"/>
      <c r="BZ95" s="19"/>
      <c r="CA95" s="19"/>
      <c r="CB95" s="40"/>
      <c r="CC95" s="19"/>
      <c r="CD95" s="39"/>
      <c r="CE95" s="19"/>
      <c r="CF95" s="19"/>
      <c r="CG95" s="19">
        <v>8</v>
      </c>
      <c r="CH95" s="19"/>
      <c r="CI95" s="19">
        <v>8</v>
      </c>
      <c r="CJ95" s="19"/>
      <c r="CK95" s="40"/>
      <c r="CL95" s="19"/>
      <c r="CM95" s="39"/>
      <c r="CN95" s="19"/>
      <c r="CO95" s="19"/>
      <c r="CP95" s="19"/>
      <c r="CQ95" s="19"/>
      <c r="CR95" s="19"/>
      <c r="CS95" s="19"/>
      <c r="CT95" s="40"/>
      <c r="CU95" s="19"/>
      <c r="CV95" s="19"/>
      <c r="CW95" s="39"/>
      <c r="CX95" s="19"/>
      <c r="CY95" s="19"/>
      <c r="CZ95" s="19"/>
      <c r="DA95" s="19"/>
      <c r="DB95" s="42"/>
      <c r="DC95" s="19"/>
      <c r="DD95" s="40"/>
      <c r="DE95" s="19"/>
      <c r="DF95" s="39"/>
      <c r="DG95" s="19"/>
      <c r="DH95" s="19"/>
      <c r="DI95" s="19"/>
      <c r="DJ95" s="19"/>
      <c r="DK95" s="19"/>
      <c r="DL95" s="19"/>
      <c r="DM95" s="40"/>
      <c r="DN95" s="19"/>
      <c r="DO95" s="39"/>
      <c r="DP95" s="19"/>
      <c r="DQ95" s="19"/>
      <c r="DR95" s="19"/>
      <c r="DS95" s="19"/>
      <c r="DT95" s="19"/>
      <c r="DU95" s="19"/>
      <c r="DV95" s="40"/>
      <c r="DW95" s="43">
        <f ca="1" t="shared" si="119"/>
        <v>7.93</v>
      </c>
      <c r="DX95" s="44">
        <f t="shared" si="120"/>
        <v>0</v>
      </c>
      <c r="DY95" s="19">
        <f ca="1" t="shared" si="121"/>
        <v>7.93</v>
      </c>
      <c r="DZ95" s="19">
        <f t="shared" si="122"/>
        <v>8</v>
      </c>
      <c r="EA95" s="19">
        <f t="shared" si="123"/>
        <v>8</v>
      </c>
      <c r="EB95" s="45">
        <f t="shared" si="124"/>
        <v>0</v>
      </c>
      <c r="EC95" s="46">
        <f t="shared" si="125"/>
        <v>0</v>
      </c>
      <c r="ED95" s="19">
        <f t="shared" ref="ED95:EF95" si="137">P95+Y95+AK95+AT95+BC95+BL95+BU95+CD95+CM95+CW95+DF95+DO95</f>
        <v>0</v>
      </c>
      <c r="EE95" s="19">
        <f t="shared" si="137"/>
        <v>0</v>
      </c>
      <c r="EF95" s="19">
        <f t="shared" si="137"/>
        <v>0</v>
      </c>
      <c r="EG95" s="19">
        <f t="shared" si="127"/>
        <v>0</v>
      </c>
    </row>
    <row r="96" customFormat="1" customHeight="1" spans="1:137">
      <c r="A96" s="32">
        <f t="shared" si="128"/>
        <v>94</v>
      </c>
      <c r="B96" s="56" t="s">
        <v>1133</v>
      </c>
      <c r="C96" s="57" t="s">
        <v>286</v>
      </c>
      <c r="D96" s="58" t="s">
        <v>312</v>
      </c>
      <c r="E96" s="56" t="s">
        <v>720</v>
      </c>
      <c r="F96" s="56" t="s">
        <v>315</v>
      </c>
      <c r="G96" s="59">
        <v>45540</v>
      </c>
      <c r="H96" s="59">
        <v>45540</v>
      </c>
      <c r="I96" s="59">
        <v>45540</v>
      </c>
      <c r="J96" s="3"/>
      <c r="K96" s="3"/>
      <c r="L96" s="3"/>
      <c r="M96" s="3"/>
      <c r="N96" s="3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60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0"/>
      <c r="CL96" s="19"/>
      <c r="CM96" s="39">
        <v>5</v>
      </c>
      <c r="CN96" s="19"/>
      <c r="CO96" s="19"/>
      <c r="CP96" s="19"/>
      <c r="CQ96" s="19"/>
      <c r="CR96" s="19"/>
      <c r="CS96" s="19"/>
      <c r="CT96" s="40"/>
      <c r="CU96" s="19"/>
      <c r="DW96" s="43">
        <f ca="1" t="shared" si="119"/>
        <v>6.67</v>
      </c>
      <c r="DX96" s="44">
        <f t="shared" si="120"/>
        <v>0</v>
      </c>
      <c r="DY96" s="19">
        <f ca="1" t="shared" si="121"/>
        <v>6.67</v>
      </c>
      <c r="DZ96" s="19">
        <f t="shared" si="122"/>
        <v>0</v>
      </c>
      <c r="EA96" s="19">
        <f t="shared" si="123"/>
        <v>0</v>
      </c>
      <c r="EB96" s="45">
        <f t="shared" si="124"/>
        <v>0</v>
      </c>
      <c r="EC96" s="46">
        <f t="shared" si="125"/>
        <v>0</v>
      </c>
      <c r="ED96" s="19">
        <f t="shared" ref="ED96:EF96" si="138">P96+Y96+AK96+AT96+BC96+BL96+BU96+CD96+CM96+CW96+DF96+DO96</f>
        <v>5</v>
      </c>
      <c r="EE96" s="19">
        <f t="shared" si="138"/>
        <v>0</v>
      </c>
      <c r="EF96" s="19">
        <f t="shared" si="138"/>
        <v>0</v>
      </c>
      <c r="EG96" s="19">
        <f t="shared" si="127"/>
        <v>0</v>
      </c>
    </row>
    <row r="97" customFormat="1" customHeight="1" spans="1:137">
      <c r="A97" s="32">
        <f t="shared" si="128"/>
        <v>95</v>
      </c>
      <c r="B97" s="56" t="s">
        <v>1134</v>
      </c>
      <c r="C97" s="57" t="s">
        <v>286</v>
      </c>
      <c r="D97" s="58" t="s">
        <v>305</v>
      </c>
      <c r="E97" s="56" t="s">
        <v>768</v>
      </c>
      <c r="F97" s="56" t="s">
        <v>315</v>
      </c>
      <c r="G97" s="59">
        <v>45547</v>
      </c>
      <c r="H97" s="59">
        <v>45547</v>
      </c>
      <c r="I97" s="59">
        <v>45547</v>
      </c>
      <c r="J97" s="3"/>
      <c r="K97" s="3"/>
      <c r="L97" s="3"/>
      <c r="M97" s="3"/>
      <c r="N97" s="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60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0"/>
      <c r="CL97" s="19"/>
      <c r="CM97" s="39"/>
      <c r="CN97" s="19"/>
      <c r="CO97" s="19"/>
      <c r="CP97" s="19">
        <v>8</v>
      </c>
      <c r="CQ97" s="19"/>
      <c r="CR97" s="19">
        <v>8</v>
      </c>
      <c r="CS97" s="19"/>
      <c r="CT97" s="40"/>
      <c r="CU97" s="19"/>
      <c r="DW97" s="43">
        <f ca="1" t="shared" si="119"/>
        <v>6.58</v>
      </c>
      <c r="DX97" s="44">
        <f t="shared" si="120"/>
        <v>0</v>
      </c>
      <c r="DY97" s="19">
        <f ca="1" t="shared" si="121"/>
        <v>6.58</v>
      </c>
      <c r="DZ97" s="19">
        <f t="shared" si="122"/>
        <v>8</v>
      </c>
      <c r="EA97" s="19">
        <f t="shared" si="123"/>
        <v>8</v>
      </c>
      <c r="EB97" s="45">
        <f t="shared" si="124"/>
        <v>0</v>
      </c>
      <c r="EC97" s="46">
        <f t="shared" si="125"/>
        <v>0</v>
      </c>
      <c r="ED97" s="19">
        <f t="shared" ref="ED97:EF97" si="139">P97+Y97+AK97+AT97+BC97+BL97+BU97+CD97+CM97+CW97+DF97+DO97</f>
        <v>0</v>
      </c>
      <c r="EE97" s="19">
        <f t="shared" si="139"/>
        <v>0</v>
      </c>
      <c r="EF97" s="19">
        <f t="shared" si="139"/>
        <v>0</v>
      </c>
      <c r="EG97" s="19">
        <f t="shared" si="127"/>
        <v>0</v>
      </c>
    </row>
    <row r="98" customFormat="1" customHeight="1" spans="1:137">
      <c r="A98" s="32">
        <f t="shared" si="128"/>
        <v>96</v>
      </c>
      <c r="B98" s="31" t="s">
        <v>1135</v>
      </c>
      <c r="C98" s="51" t="s">
        <v>286</v>
      </c>
      <c r="D98" s="33" t="s">
        <v>289</v>
      </c>
      <c r="E98" s="34" t="s">
        <v>293</v>
      </c>
      <c r="F98" s="33" t="s">
        <v>298</v>
      </c>
      <c r="G98" s="59">
        <v>45390</v>
      </c>
      <c r="H98" s="59">
        <v>45390</v>
      </c>
      <c r="I98" s="59">
        <v>45390</v>
      </c>
      <c r="J98" s="19"/>
      <c r="K98" s="19"/>
      <c r="L98" s="19"/>
      <c r="M98" s="37"/>
      <c r="N98" s="19"/>
      <c r="O98" s="38"/>
      <c r="P98" s="39"/>
      <c r="Q98" s="19"/>
      <c r="R98" s="19"/>
      <c r="S98" s="19"/>
      <c r="T98" s="19"/>
      <c r="U98" s="19"/>
      <c r="V98" s="19"/>
      <c r="W98" s="40"/>
      <c r="X98" s="19"/>
      <c r="Y98" s="39"/>
      <c r="Z98" s="19"/>
      <c r="AA98" s="19"/>
      <c r="AB98" s="19"/>
      <c r="AC98" s="19"/>
      <c r="AD98" s="19"/>
      <c r="AE98" s="19"/>
      <c r="AF98" s="40"/>
      <c r="AG98" s="41"/>
      <c r="AH98" s="41"/>
      <c r="AI98" s="41"/>
      <c r="AJ98" s="19"/>
      <c r="AK98" s="39"/>
      <c r="AL98" s="19"/>
      <c r="AM98" s="19"/>
      <c r="AN98" s="19"/>
      <c r="AO98" s="49"/>
      <c r="AP98" s="19"/>
      <c r="AQ98" s="19"/>
      <c r="AR98" s="40"/>
      <c r="AS98" s="19"/>
      <c r="AT98" s="39"/>
      <c r="AU98" s="19"/>
      <c r="AV98" s="19"/>
      <c r="AW98" s="19"/>
      <c r="AX98" s="19"/>
      <c r="AY98" s="19"/>
      <c r="AZ98" s="19"/>
      <c r="BA98" s="40"/>
      <c r="BB98" s="19"/>
      <c r="BC98" s="39"/>
      <c r="BD98" s="19"/>
      <c r="BE98" s="19"/>
      <c r="BF98" s="19"/>
      <c r="BG98" s="19"/>
      <c r="BH98" s="19"/>
      <c r="BI98" s="19"/>
      <c r="BJ98" s="40"/>
      <c r="BK98" s="19"/>
      <c r="BL98" s="39"/>
      <c r="BM98" s="19"/>
      <c r="BN98" s="19"/>
      <c r="BO98" s="19"/>
      <c r="BP98" s="19"/>
      <c r="BQ98" s="19"/>
      <c r="BR98" s="19"/>
      <c r="BS98" s="40"/>
      <c r="BT98" s="19">
        <v>1</v>
      </c>
      <c r="BU98" s="39"/>
      <c r="BV98" s="19"/>
      <c r="BW98" s="19"/>
      <c r="BX98" s="19"/>
      <c r="BY98" s="19"/>
      <c r="BZ98" s="19"/>
      <c r="CA98" s="19"/>
      <c r="CB98" s="40"/>
      <c r="CC98" s="19">
        <v>1</v>
      </c>
      <c r="CD98" s="39"/>
      <c r="CE98" s="19"/>
      <c r="CF98" s="19"/>
      <c r="CG98" s="19"/>
      <c r="CH98" s="19"/>
      <c r="CI98" s="19"/>
      <c r="CJ98" s="19"/>
      <c r="CK98" s="40"/>
      <c r="CL98" s="19">
        <v>1.5</v>
      </c>
      <c r="CM98" s="39"/>
      <c r="CN98" s="19"/>
      <c r="CO98" s="19"/>
      <c r="CP98" s="19"/>
      <c r="CQ98" s="19"/>
      <c r="CR98" s="19"/>
      <c r="CS98" s="19"/>
      <c r="CT98" s="40"/>
      <c r="CU98" s="19"/>
      <c r="CV98" s="19"/>
      <c r="CW98" s="39"/>
      <c r="CX98" s="19"/>
      <c r="CY98" s="19"/>
      <c r="CZ98" s="19"/>
      <c r="DA98" s="19"/>
      <c r="DB98" s="42"/>
      <c r="DC98" s="19"/>
      <c r="DD98" s="40"/>
      <c r="DE98" s="19"/>
      <c r="DF98" s="39"/>
      <c r="DG98" s="19"/>
      <c r="DH98" s="19"/>
      <c r="DI98" s="19"/>
      <c r="DJ98" s="19"/>
      <c r="DK98" s="19"/>
      <c r="DL98" s="19"/>
      <c r="DM98" s="40"/>
      <c r="DN98" s="19"/>
      <c r="DO98" s="39"/>
      <c r="DP98" s="19"/>
      <c r="DQ98" s="19"/>
      <c r="DR98" s="19"/>
      <c r="DS98" s="19"/>
      <c r="DT98" s="19"/>
      <c r="DU98" s="19"/>
      <c r="DV98" s="40"/>
      <c r="DW98" s="43">
        <f ca="1" t="shared" si="119"/>
        <v>8.73</v>
      </c>
      <c r="DX98" s="44">
        <f t="shared" si="120"/>
        <v>3.5</v>
      </c>
      <c r="DY98" s="19">
        <f ca="1" t="shared" si="121"/>
        <v>5.23</v>
      </c>
      <c r="DZ98" s="19">
        <f t="shared" si="122"/>
        <v>0</v>
      </c>
      <c r="EA98" s="19">
        <f t="shared" si="123"/>
        <v>0</v>
      </c>
      <c r="EB98" s="45">
        <f t="shared" si="124"/>
        <v>0</v>
      </c>
      <c r="EC98" s="46">
        <f t="shared" si="125"/>
        <v>0</v>
      </c>
      <c r="ED98" s="19">
        <f t="shared" ref="ED98:EF98" si="140">P98+Y98+AK98+AT98+BC98+BL98+BU98+CD98+CM98+CW98+DF98+DO98</f>
        <v>0</v>
      </c>
      <c r="EE98" s="19">
        <f t="shared" si="140"/>
        <v>0</v>
      </c>
      <c r="EF98" s="19">
        <f t="shared" si="140"/>
        <v>0</v>
      </c>
      <c r="EG98" s="19">
        <f t="shared" si="127"/>
        <v>0</v>
      </c>
    </row>
    <row r="99" customFormat="1" customHeight="1" spans="1:137">
      <c r="A99" s="32">
        <f t="shared" si="128"/>
        <v>97</v>
      </c>
      <c r="B99" s="31" t="s">
        <v>1136</v>
      </c>
      <c r="C99" s="51" t="s">
        <v>286</v>
      </c>
      <c r="D99" s="33" t="s">
        <v>289</v>
      </c>
      <c r="E99" s="34" t="s">
        <v>296</v>
      </c>
      <c r="F99" s="33" t="s">
        <v>298</v>
      </c>
      <c r="G99" s="59">
        <v>45436</v>
      </c>
      <c r="H99" s="59">
        <v>45436</v>
      </c>
      <c r="I99" s="59">
        <v>45436</v>
      </c>
      <c r="J99" s="19"/>
      <c r="K99" s="19"/>
      <c r="L99" s="19"/>
      <c r="M99" s="37"/>
      <c r="N99" s="19"/>
      <c r="O99" s="38"/>
      <c r="P99" s="39"/>
      <c r="Q99" s="19"/>
      <c r="R99" s="19"/>
      <c r="S99" s="19"/>
      <c r="T99" s="19"/>
      <c r="U99" s="19"/>
      <c r="V99" s="19"/>
      <c r="W99" s="40"/>
      <c r="X99" s="19"/>
      <c r="Y99" s="39"/>
      <c r="Z99" s="19"/>
      <c r="AA99" s="19"/>
      <c r="AB99" s="19"/>
      <c r="AC99" s="19"/>
      <c r="AD99" s="19"/>
      <c r="AE99" s="19"/>
      <c r="AF99" s="40"/>
      <c r="AG99" s="41"/>
      <c r="AH99" s="41"/>
      <c r="AI99" s="41"/>
      <c r="AJ99" s="19"/>
      <c r="AK99" s="39"/>
      <c r="AL99" s="19"/>
      <c r="AM99" s="19"/>
      <c r="AN99" s="19"/>
      <c r="AO99" s="49"/>
      <c r="AP99" s="19"/>
      <c r="AQ99" s="19"/>
      <c r="AR99" s="40"/>
      <c r="AS99" s="19"/>
      <c r="AT99" s="39"/>
      <c r="AU99" s="19"/>
      <c r="AV99" s="19"/>
      <c r="AW99" s="19"/>
      <c r="AX99" s="19"/>
      <c r="AY99" s="19"/>
      <c r="AZ99" s="19"/>
      <c r="BA99" s="40"/>
      <c r="BB99" s="19"/>
      <c r="BC99" s="39"/>
      <c r="BD99" s="19"/>
      <c r="BE99" s="19"/>
      <c r="BF99" s="19"/>
      <c r="BG99" s="19"/>
      <c r="BH99" s="19"/>
      <c r="BI99" s="19"/>
      <c r="BJ99" s="40"/>
      <c r="BK99" s="19"/>
      <c r="BL99" s="39"/>
      <c r="BM99" s="19"/>
      <c r="BN99" s="19"/>
      <c r="BO99" s="19"/>
      <c r="BP99" s="19"/>
      <c r="BQ99" s="19"/>
      <c r="BR99" s="19"/>
      <c r="BS99" s="40"/>
      <c r="BT99" s="19"/>
      <c r="BU99" s="39">
        <v>6</v>
      </c>
      <c r="BV99" s="19"/>
      <c r="BW99" s="19"/>
      <c r="BX99" s="19"/>
      <c r="BY99" s="19"/>
      <c r="BZ99" s="19"/>
      <c r="CA99" s="19"/>
      <c r="CB99" s="40"/>
      <c r="CC99" s="19"/>
      <c r="CD99" s="39"/>
      <c r="CE99" s="19"/>
      <c r="CF99" s="19"/>
      <c r="CG99" s="19"/>
      <c r="CH99" s="19"/>
      <c r="CI99" s="19"/>
      <c r="CJ99" s="19"/>
      <c r="CK99" s="40"/>
      <c r="CL99" s="19">
        <v>1</v>
      </c>
      <c r="CM99" s="39">
        <v>3</v>
      </c>
      <c r="CN99" s="19"/>
      <c r="CO99" s="19"/>
      <c r="CP99" s="19"/>
      <c r="CQ99" s="19"/>
      <c r="CR99" s="19"/>
      <c r="CS99" s="19"/>
      <c r="CT99" s="40"/>
      <c r="CU99" s="19"/>
      <c r="CV99" s="19"/>
      <c r="CW99" s="39"/>
      <c r="CX99" s="19"/>
      <c r="CY99" s="19"/>
      <c r="CZ99" s="19"/>
      <c r="DA99" s="19"/>
      <c r="DB99" s="42"/>
      <c r="DC99" s="19"/>
      <c r="DD99" s="40"/>
      <c r="DE99" s="19"/>
      <c r="DF99" s="39"/>
      <c r="DG99" s="19"/>
      <c r="DH99" s="19"/>
      <c r="DI99" s="19"/>
      <c r="DJ99" s="19"/>
      <c r="DK99" s="19"/>
      <c r="DL99" s="19"/>
      <c r="DM99" s="40"/>
      <c r="DN99" s="19"/>
      <c r="DO99" s="39"/>
      <c r="DP99" s="19"/>
      <c r="DQ99" s="19"/>
      <c r="DR99" s="19"/>
      <c r="DS99" s="19"/>
      <c r="DT99" s="19"/>
      <c r="DU99" s="19"/>
      <c r="DV99" s="40"/>
      <c r="DW99" s="43">
        <f ca="1" t="shared" si="119"/>
        <v>8.1</v>
      </c>
      <c r="DX99" s="44">
        <f t="shared" si="120"/>
        <v>1</v>
      </c>
      <c r="DY99" s="19">
        <f ca="1" t="shared" si="121"/>
        <v>7.1</v>
      </c>
      <c r="DZ99" s="19">
        <f t="shared" si="122"/>
        <v>0</v>
      </c>
      <c r="EA99" s="19">
        <f t="shared" si="123"/>
        <v>0</v>
      </c>
      <c r="EB99" s="45">
        <f t="shared" si="124"/>
        <v>0</v>
      </c>
      <c r="EC99" s="46">
        <f t="shared" si="125"/>
        <v>0</v>
      </c>
      <c r="ED99" s="19">
        <f t="shared" ref="ED99:EF99" si="141">P99+Y99+AK99+AT99+BC99+BL99+BU99+CD99+CM99+CW99+DF99+DO99</f>
        <v>9</v>
      </c>
      <c r="EE99" s="19">
        <f t="shared" si="141"/>
        <v>0</v>
      </c>
      <c r="EF99" s="19">
        <f t="shared" si="141"/>
        <v>0</v>
      </c>
      <c r="EG99" s="19">
        <f t="shared" si="127"/>
        <v>0</v>
      </c>
    </row>
    <row r="100" customFormat="1" customHeight="1" spans="1:137">
      <c r="A100" s="32">
        <f t="shared" si="128"/>
        <v>98</v>
      </c>
      <c r="B100" s="31" t="s">
        <v>1137</v>
      </c>
      <c r="C100" s="51" t="s">
        <v>351</v>
      </c>
      <c r="D100" s="33" t="s">
        <v>354</v>
      </c>
      <c r="E100" s="34" t="s">
        <v>463</v>
      </c>
      <c r="F100" s="33" t="s">
        <v>315</v>
      </c>
      <c r="G100" s="59">
        <v>45425</v>
      </c>
      <c r="H100" s="59">
        <v>45425</v>
      </c>
      <c r="I100" s="59">
        <v>45425</v>
      </c>
      <c r="J100" s="19"/>
      <c r="K100" s="19"/>
      <c r="L100" s="19"/>
      <c r="M100" s="37"/>
      <c r="N100" s="19"/>
      <c r="O100" s="38"/>
      <c r="P100" s="39"/>
      <c r="Q100" s="19"/>
      <c r="R100" s="19"/>
      <c r="S100" s="19"/>
      <c r="T100" s="19"/>
      <c r="U100" s="19"/>
      <c r="V100" s="19"/>
      <c r="W100" s="40"/>
      <c r="X100" s="19"/>
      <c r="Y100" s="39"/>
      <c r="Z100" s="19"/>
      <c r="AA100" s="19"/>
      <c r="AB100" s="19"/>
      <c r="AC100" s="19"/>
      <c r="AD100" s="19"/>
      <c r="AE100" s="19"/>
      <c r="AF100" s="40"/>
      <c r="AG100" s="41"/>
      <c r="AH100" s="41"/>
      <c r="AI100" s="41"/>
      <c r="AJ100" s="19"/>
      <c r="AK100" s="39"/>
      <c r="AL100" s="19"/>
      <c r="AM100" s="19"/>
      <c r="AN100" s="19"/>
      <c r="AO100" s="49"/>
      <c r="AP100" s="19"/>
      <c r="AQ100" s="19"/>
      <c r="AR100" s="40"/>
      <c r="AS100" s="19"/>
      <c r="AT100" s="39"/>
      <c r="AU100" s="19"/>
      <c r="AV100" s="19"/>
      <c r="AW100" s="19"/>
      <c r="AX100" s="19"/>
      <c r="AY100" s="19"/>
      <c r="AZ100" s="19"/>
      <c r="BA100" s="40"/>
      <c r="BB100" s="19"/>
      <c r="BC100" s="39"/>
      <c r="BD100" s="19"/>
      <c r="BE100" s="19"/>
      <c r="BF100" s="19"/>
      <c r="BG100" s="19"/>
      <c r="BH100" s="19"/>
      <c r="BI100" s="19"/>
      <c r="BJ100" s="40"/>
      <c r="BK100" s="19"/>
      <c r="BL100" s="39">
        <v>8</v>
      </c>
      <c r="BM100" s="19"/>
      <c r="BN100" s="19"/>
      <c r="BO100" s="19"/>
      <c r="BP100" s="19"/>
      <c r="BQ100" s="19"/>
      <c r="BR100" s="19"/>
      <c r="BS100" s="40"/>
      <c r="BT100" s="19"/>
      <c r="BU100" s="39"/>
      <c r="BV100" s="19"/>
      <c r="BW100" s="19"/>
      <c r="BX100" s="19"/>
      <c r="BY100" s="19"/>
      <c r="BZ100" s="19"/>
      <c r="CA100" s="19"/>
      <c r="CB100" s="40"/>
      <c r="CC100" s="19">
        <v>0.5</v>
      </c>
      <c r="CD100" s="39"/>
      <c r="CE100" s="19"/>
      <c r="CF100" s="19"/>
      <c r="CG100" s="19"/>
      <c r="CH100" s="19"/>
      <c r="CI100" s="19"/>
      <c r="CJ100" s="19"/>
      <c r="CK100" s="40"/>
      <c r="CL100" s="19">
        <v>2</v>
      </c>
      <c r="CM100" s="39">
        <v>1.5</v>
      </c>
      <c r="CN100" s="19"/>
      <c r="CO100" s="19"/>
      <c r="CP100" s="19"/>
      <c r="CQ100" s="19"/>
      <c r="CR100" s="19"/>
      <c r="CS100" s="19"/>
      <c r="CT100" s="40"/>
      <c r="CU100" s="19"/>
      <c r="CV100" s="19"/>
      <c r="CW100" s="39"/>
      <c r="CX100" s="19"/>
      <c r="CY100" s="19"/>
      <c r="CZ100" s="19"/>
      <c r="DA100" s="19"/>
      <c r="DB100" s="42"/>
      <c r="DC100" s="19"/>
      <c r="DD100" s="40"/>
      <c r="DE100" s="19"/>
      <c r="DF100" s="39"/>
      <c r="DG100" s="19"/>
      <c r="DH100" s="19"/>
      <c r="DI100" s="19"/>
      <c r="DJ100" s="19"/>
      <c r="DK100" s="19"/>
      <c r="DL100" s="19"/>
      <c r="DM100" s="40"/>
      <c r="DN100" s="19"/>
      <c r="DO100" s="39"/>
      <c r="DP100" s="19"/>
      <c r="DQ100" s="19"/>
      <c r="DR100" s="19"/>
      <c r="DS100" s="19"/>
      <c r="DT100" s="19"/>
      <c r="DU100" s="19"/>
      <c r="DV100" s="40"/>
      <c r="DW100" s="43">
        <f ca="1" t="shared" si="119"/>
        <v>8.25</v>
      </c>
      <c r="DX100" s="44">
        <f t="shared" si="120"/>
        <v>2.5</v>
      </c>
      <c r="DY100" s="19">
        <f ca="1" t="shared" si="121"/>
        <v>5.75</v>
      </c>
      <c r="DZ100" s="19">
        <f t="shared" si="122"/>
        <v>0</v>
      </c>
      <c r="EA100" s="19">
        <f t="shared" si="123"/>
        <v>0</v>
      </c>
      <c r="EB100" s="45">
        <f t="shared" si="124"/>
        <v>0</v>
      </c>
      <c r="EC100" s="46">
        <f t="shared" si="125"/>
        <v>0</v>
      </c>
      <c r="ED100" s="19">
        <f t="shared" ref="ED100:EF100" si="142">P100+Y100+AK100+AT100+BC100+BL100+BU100+CD100+CM100+CW100+DF100+DO100</f>
        <v>9.5</v>
      </c>
      <c r="EE100" s="19">
        <f t="shared" si="142"/>
        <v>0</v>
      </c>
      <c r="EF100" s="19">
        <f t="shared" si="142"/>
        <v>0</v>
      </c>
      <c r="EG100" s="19">
        <f t="shared" si="127"/>
        <v>0</v>
      </c>
    </row>
    <row r="101" customFormat="1" customHeight="1" spans="1:137">
      <c r="A101" s="32">
        <f t="shared" si="128"/>
        <v>99</v>
      </c>
      <c r="B101" s="65" t="s">
        <v>1138</v>
      </c>
      <c r="C101" s="32" t="s">
        <v>52</v>
      </c>
      <c r="D101" s="33" t="s">
        <v>250</v>
      </c>
      <c r="E101" s="34" t="s">
        <v>269</v>
      </c>
      <c r="F101" s="33" t="s">
        <v>315</v>
      </c>
      <c r="G101" s="59">
        <v>44732</v>
      </c>
      <c r="H101" s="59">
        <v>44927</v>
      </c>
      <c r="I101" s="59">
        <v>45292</v>
      </c>
      <c r="J101" s="19">
        <v>0</v>
      </c>
      <c r="K101" s="19">
        <f>ROUND((I101-H101)/365*5,2)</f>
        <v>5</v>
      </c>
      <c r="L101" s="19">
        <v>4.83</v>
      </c>
      <c r="M101" s="37">
        <f>K101-L101</f>
        <v>0.17</v>
      </c>
      <c r="N101" s="19">
        <v>0</v>
      </c>
      <c r="O101" s="38"/>
      <c r="P101" s="39"/>
      <c r="Q101" s="19">
        <v>1</v>
      </c>
      <c r="R101" s="19">
        <v>1</v>
      </c>
      <c r="S101" s="19"/>
      <c r="T101" s="19"/>
      <c r="U101" s="19"/>
      <c r="V101" s="19"/>
      <c r="W101" s="40"/>
      <c r="X101" s="19">
        <v>5</v>
      </c>
      <c r="Y101" s="39"/>
      <c r="Z101" s="19">
        <v>0.5</v>
      </c>
      <c r="AA101" s="19">
        <v>1</v>
      </c>
      <c r="AB101" s="19">
        <v>16</v>
      </c>
      <c r="AC101" s="19"/>
      <c r="AD101" s="19">
        <v>16</v>
      </c>
      <c r="AE101" s="19"/>
      <c r="AF101" s="40"/>
      <c r="AG101" s="41">
        <f>O101+X101</f>
        <v>5</v>
      </c>
      <c r="AH101" s="41">
        <f>M101-AG101</f>
        <v>-4.83</v>
      </c>
      <c r="AI101" s="41">
        <f>IF(AH101&lt;0,AH101,0)</f>
        <v>-4.83</v>
      </c>
      <c r="AJ101" s="19"/>
      <c r="AK101" s="39"/>
      <c r="AL101" s="19">
        <v>4</v>
      </c>
      <c r="AM101" s="19">
        <v>1</v>
      </c>
      <c r="AN101" s="19"/>
      <c r="AO101" s="49"/>
      <c r="AP101" s="19"/>
      <c r="AQ101" s="19"/>
      <c r="AR101" s="40"/>
      <c r="AS101" s="19"/>
      <c r="AT101" s="39"/>
      <c r="AU101" s="19"/>
      <c r="AV101" s="19">
        <v>1</v>
      </c>
      <c r="AW101" s="19"/>
      <c r="AX101" s="19"/>
      <c r="AY101" s="19"/>
      <c r="AZ101" s="19"/>
      <c r="BA101" s="40"/>
      <c r="BB101" s="19"/>
      <c r="BC101" s="39"/>
      <c r="BD101" s="19"/>
      <c r="BE101" s="66"/>
      <c r="BF101" s="19"/>
      <c r="BG101" s="19"/>
      <c r="BH101" s="19"/>
      <c r="BI101" s="19"/>
      <c r="BJ101" s="40"/>
      <c r="BK101" s="19"/>
      <c r="BL101" s="39"/>
      <c r="BM101" s="19"/>
      <c r="BN101" s="41"/>
      <c r="BO101" s="19"/>
      <c r="BP101" s="19"/>
      <c r="BQ101" s="19"/>
      <c r="BR101" s="19"/>
      <c r="BS101" s="40"/>
      <c r="BT101" s="19"/>
      <c r="BU101" s="39"/>
      <c r="BV101" s="19"/>
      <c r="BW101" s="41"/>
      <c r="BX101" s="19"/>
      <c r="BY101" s="19"/>
      <c r="BZ101" s="19"/>
      <c r="CA101" s="19"/>
      <c r="CB101" s="40"/>
      <c r="CC101" s="19"/>
      <c r="CD101" s="39"/>
      <c r="CE101" s="19"/>
      <c r="CF101" s="41"/>
      <c r="CG101" s="19"/>
      <c r="CH101" s="19"/>
      <c r="CI101" s="19"/>
      <c r="CJ101" s="19"/>
      <c r="CK101" s="40"/>
      <c r="CL101" s="19"/>
      <c r="CM101" s="39"/>
      <c r="CN101" s="19"/>
      <c r="CO101" s="41"/>
      <c r="CP101" s="19"/>
      <c r="CQ101" s="19"/>
      <c r="CR101" s="19"/>
      <c r="CS101" s="19"/>
      <c r="CT101" s="40"/>
      <c r="CU101" s="19"/>
      <c r="CV101" s="19"/>
      <c r="CW101" s="39"/>
      <c r="CX101" s="19"/>
      <c r="CY101" s="19"/>
      <c r="CZ101" s="19"/>
      <c r="DA101" s="19"/>
      <c r="DB101" s="19"/>
      <c r="DC101" s="19"/>
      <c r="DD101" s="40"/>
      <c r="DE101" s="19"/>
      <c r="DF101" s="39"/>
      <c r="DG101" s="19"/>
      <c r="DH101" s="19"/>
      <c r="DI101" s="19"/>
      <c r="DJ101" s="19"/>
      <c r="DK101" s="19"/>
      <c r="DL101" s="19"/>
      <c r="DM101" s="40"/>
      <c r="DN101" s="19"/>
      <c r="DO101" s="39"/>
      <c r="DP101" s="19"/>
      <c r="DQ101" s="19"/>
      <c r="DR101" s="19"/>
      <c r="DS101" s="19"/>
      <c r="DT101" s="19"/>
      <c r="DU101" s="19"/>
      <c r="DV101" s="40"/>
      <c r="DW101" s="43">
        <f ca="1" t="shared" si="119"/>
        <v>10.07</v>
      </c>
      <c r="DX101" s="44">
        <f t="shared" si="120"/>
        <v>4.83</v>
      </c>
      <c r="DY101" s="19">
        <f ca="1" t="shared" si="121"/>
        <v>5.24</v>
      </c>
      <c r="DZ101" s="19">
        <f t="shared" si="122"/>
        <v>16</v>
      </c>
      <c r="EA101" s="19">
        <f t="shared" si="123"/>
        <v>16</v>
      </c>
      <c r="EB101" s="45">
        <f t="shared" si="124"/>
        <v>0</v>
      </c>
      <c r="EC101" s="46">
        <f t="shared" si="125"/>
        <v>0</v>
      </c>
      <c r="ED101" s="19">
        <f t="shared" ref="ED101:EF101" si="143">P101+Y101+AK101+AT101+BC101+BL101+BU101+CD101+CM101+CW101+DF101+DO101</f>
        <v>0</v>
      </c>
      <c r="EE101" s="19">
        <f t="shared" si="143"/>
        <v>5.5</v>
      </c>
      <c r="EF101" s="19">
        <f t="shared" si="143"/>
        <v>4</v>
      </c>
      <c r="EG101" s="19">
        <f t="shared" si="127"/>
        <v>0</v>
      </c>
    </row>
    <row r="102" customFormat="1" customHeight="1" spans="1:137">
      <c r="A102" s="32">
        <f t="shared" si="128"/>
        <v>100</v>
      </c>
      <c r="B102" s="50" t="s">
        <v>1139</v>
      </c>
      <c r="C102" s="51" t="s">
        <v>351</v>
      </c>
      <c r="D102" s="33" t="s">
        <v>99</v>
      </c>
      <c r="E102" s="34" t="s">
        <v>1140</v>
      </c>
      <c r="F102" s="33" t="s">
        <v>1141</v>
      </c>
      <c r="G102" s="59">
        <v>45491</v>
      </c>
      <c r="H102" s="59">
        <v>45491</v>
      </c>
      <c r="I102" s="59">
        <v>45491</v>
      </c>
      <c r="J102" s="19"/>
      <c r="K102" s="19"/>
      <c r="L102" s="19"/>
      <c r="M102" s="37"/>
      <c r="N102" s="19"/>
      <c r="O102" s="38"/>
      <c r="P102" s="39"/>
      <c r="Q102" s="19"/>
      <c r="R102" s="19"/>
      <c r="S102" s="19"/>
      <c r="T102" s="19"/>
      <c r="U102" s="19"/>
      <c r="V102" s="19"/>
      <c r="W102" s="40"/>
      <c r="X102" s="19"/>
      <c r="Y102" s="39"/>
      <c r="Z102" s="19"/>
      <c r="AA102" s="19"/>
      <c r="AB102" s="19"/>
      <c r="AC102" s="19"/>
      <c r="AD102" s="19"/>
      <c r="AE102" s="19"/>
      <c r="AF102" s="40"/>
      <c r="AG102" s="41"/>
      <c r="AH102" s="41"/>
      <c r="AI102" s="41"/>
      <c r="AJ102" s="19"/>
      <c r="AK102" s="39"/>
      <c r="AL102" s="19"/>
      <c r="AM102" s="19"/>
      <c r="AN102" s="19"/>
      <c r="AO102" s="49"/>
      <c r="AP102" s="19"/>
      <c r="AQ102" s="19"/>
      <c r="AR102" s="40"/>
      <c r="AS102" s="19"/>
      <c r="AT102" s="39"/>
      <c r="AU102" s="19"/>
      <c r="AV102" s="19"/>
      <c r="AW102" s="19"/>
      <c r="AX102" s="19"/>
      <c r="AY102" s="19"/>
      <c r="AZ102" s="19"/>
      <c r="BA102" s="40"/>
      <c r="BB102" s="19"/>
      <c r="BC102" s="39"/>
      <c r="BD102" s="19"/>
      <c r="BE102" s="19"/>
      <c r="BF102" s="19"/>
      <c r="BG102" s="19"/>
      <c r="BH102" s="19"/>
      <c r="BI102" s="19"/>
      <c r="BJ102" s="40"/>
      <c r="BK102" s="19"/>
      <c r="BL102" s="39"/>
      <c r="BM102" s="19"/>
      <c r="BN102" s="19"/>
      <c r="BO102" s="19"/>
      <c r="BP102" s="19"/>
      <c r="BQ102" s="19"/>
      <c r="BR102" s="19"/>
      <c r="BS102" s="40"/>
      <c r="BT102" s="19"/>
      <c r="BU102" s="39"/>
      <c r="BV102" s="19"/>
      <c r="BW102" s="19"/>
      <c r="BX102" s="19"/>
      <c r="BY102" s="19"/>
      <c r="BZ102" s="19"/>
      <c r="CA102" s="19"/>
      <c r="CB102" s="40"/>
      <c r="CC102" s="19"/>
      <c r="CD102" s="39"/>
      <c r="CE102" s="19"/>
      <c r="CF102" s="19"/>
      <c r="CG102" s="19"/>
      <c r="CH102" s="19"/>
      <c r="CI102" s="19"/>
      <c r="CJ102" s="19"/>
      <c r="CK102" s="40"/>
      <c r="CL102" s="19"/>
      <c r="CM102" s="39"/>
      <c r="CN102" s="19"/>
      <c r="CO102" s="19"/>
      <c r="CP102" s="19"/>
      <c r="CQ102" s="19"/>
      <c r="CR102" s="19"/>
      <c r="CS102" s="19"/>
      <c r="CT102" s="40"/>
      <c r="CU102" s="19"/>
      <c r="CV102" s="19"/>
      <c r="CW102" s="39"/>
      <c r="CX102" s="19"/>
      <c r="CY102" s="19"/>
      <c r="CZ102" s="19"/>
      <c r="DA102" s="19"/>
      <c r="DB102" s="42"/>
      <c r="DC102" s="19"/>
      <c r="DD102" s="40"/>
      <c r="DE102" s="19"/>
      <c r="DF102" s="39"/>
      <c r="DG102" s="19"/>
      <c r="DH102" s="19"/>
      <c r="DI102" s="19"/>
      <c r="DJ102" s="19"/>
      <c r="DK102" s="19"/>
      <c r="DL102" s="19"/>
      <c r="DM102" s="40"/>
      <c r="DN102" s="19"/>
      <c r="DO102" s="39"/>
      <c r="DP102" s="19"/>
      <c r="DQ102" s="19"/>
      <c r="DR102" s="19"/>
      <c r="DS102" s="19"/>
      <c r="DT102" s="19"/>
      <c r="DU102" s="19"/>
      <c r="DV102" s="40"/>
      <c r="DW102" s="43">
        <f ca="1" t="shared" si="119"/>
        <v>7.34</v>
      </c>
      <c r="DX102" s="44">
        <f t="shared" si="120"/>
        <v>0</v>
      </c>
      <c r="DY102" s="19">
        <f ca="1" t="shared" si="121"/>
        <v>7.34</v>
      </c>
      <c r="DZ102" s="19">
        <f t="shared" si="122"/>
        <v>0</v>
      </c>
      <c r="EA102" s="19">
        <f t="shared" si="123"/>
        <v>0</v>
      </c>
      <c r="EB102" s="45">
        <f t="shared" si="124"/>
        <v>0</v>
      </c>
      <c r="EC102" s="46">
        <f t="shared" si="125"/>
        <v>0</v>
      </c>
      <c r="ED102" s="19">
        <f t="shared" ref="ED102:EF102" si="144">P102+Y102+AK102+AT102+BC102+BL102+BU102+CD102+CM102+CW102+DF102+DO102</f>
        <v>0</v>
      </c>
      <c r="EE102" s="19">
        <f t="shared" si="144"/>
        <v>0</v>
      </c>
      <c r="EF102" s="19">
        <f t="shared" si="144"/>
        <v>0</v>
      </c>
      <c r="EG102" s="19">
        <f t="shared" si="127"/>
        <v>0</v>
      </c>
    </row>
    <row r="103" customFormat="1" customHeight="1" spans="1:137">
      <c r="A103" s="32">
        <f t="shared" si="128"/>
        <v>101</v>
      </c>
      <c r="B103" s="56" t="s">
        <v>1142</v>
      </c>
      <c r="C103" s="57" t="s">
        <v>404</v>
      </c>
      <c r="D103" s="58" t="s">
        <v>527</v>
      </c>
      <c r="E103" s="56" t="s">
        <v>742</v>
      </c>
      <c r="F103" s="56" t="s">
        <v>315</v>
      </c>
      <c r="G103" s="59">
        <v>45537</v>
      </c>
      <c r="H103" s="59">
        <v>45537</v>
      </c>
      <c r="I103" s="59">
        <v>45537</v>
      </c>
      <c r="J103" s="3"/>
      <c r="K103" s="3"/>
      <c r="L103" s="3"/>
      <c r="M103" s="3"/>
      <c r="N103" s="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60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0"/>
      <c r="CL103" s="19"/>
      <c r="CM103" s="39"/>
      <c r="CN103" s="19"/>
      <c r="CP103" s="19">
        <v>8</v>
      </c>
      <c r="CQ103" s="19"/>
      <c r="CR103" s="19">
        <v>8</v>
      </c>
      <c r="CS103" s="19"/>
      <c r="CT103" s="40"/>
      <c r="CU103" s="19"/>
      <c r="DW103" s="43">
        <f ca="1" t="shared" si="119"/>
        <v>6.71</v>
      </c>
      <c r="DX103" s="44">
        <f t="shared" si="120"/>
        <v>0</v>
      </c>
      <c r="DY103" s="19">
        <f ca="1" t="shared" si="121"/>
        <v>6.71</v>
      </c>
      <c r="DZ103" s="19">
        <f t="shared" si="122"/>
        <v>8</v>
      </c>
      <c r="EA103" s="19">
        <f t="shared" si="123"/>
        <v>8</v>
      </c>
      <c r="EB103" s="45">
        <f t="shared" si="124"/>
        <v>0</v>
      </c>
      <c r="EC103" s="46">
        <f t="shared" si="125"/>
        <v>0</v>
      </c>
      <c r="ED103" s="19">
        <f t="shared" ref="ED103:EF103" si="145">P103+Y103+AK103+AT103+BC103+BL103+BU103+CD103+CM103+CW103+DF103+DO103</f>
        <v>0</v>
      </c>
      <c r="EE103" s="19">
        <f t="shared" si="145"/>
        <v>0</v>
      </c>
      <c r="EF103" s="19">
        <f t="shared" si="145"/>
        <v>0</v>
      </c>
      <c r="EG103" s="19">
        <f t="shared" si="127"/>
        <v>0</v>
      </c>
    </row>
    <row r="104" customFormat="1" customHeight="1" spans="1:137">
      <c r="A104" s="32">
        <f t="shared" si="128"/>
        <v>102</v>
      </c>
      <c r="B104" s="56" t="s">
        <v>1143</v>
      </c>
      <c r="C104" s="57" t="s">
        <v>404</v>
      </c>
      <c r="D104" s="58" t="s">
        <v>527</v>
      </c>
      <c r="E104" s="56" t="s">
        <v>742</v>
      </c>
      <c r="F104" s="56" t="s">
        <v>315</v>
      </c>
      <c r="G104" s="59">
        <v>45545</v>
      </c>
      <c r="H104" s="59">
        <v>45545</v>
      </c>
      <c r="I104" s="59">
        <v>45545</v>
      </c>
      <c r="J104" s="3"/>
      <c r="K104" s="3"/>
      <c r="L104" s="3"/>
      <c r="M104" s="3"/>
      <c r="N104" s="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60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0"/>
      <c r="CL104" s="19"/>
      <c r="CM104" s="39"/>
      <c r="CN104" s="19"/>
      <c r="CO104" s="19"/>
      <c r="CP104" s="19"/>
      <c r="CQ104" s="19"/>
      <c r="CR104" s="19"/>
      <c r="CS104" s="19"/>
      <c r="CT104" s="40"/>
      <c r="CU104" s="19"/>
      <c r="DW104" s="43">
        <f ca="1" t="shared" si="119"/>
        <v>6.6</v>
      </c>
      <c r="DX104" s="44">
        <f t="shared" si="120"/>
        <v>0</v>
      </c>
      <c r="DY104" s="19">
        <f ca="1" t="shared" si="121"/>
        <v>6.6</v>
      </c>
      <c r="DZ104" s="19">
        <f t="shared" si="122"/>
        <v>0</v>
      </c>
      <c r="EA104" s="19">
        <f t="shared" si="123"/>
        <v>0</v>
      </c>
      <c r="EB104" s="45">
        <f t="shared" si="124"/>
        <v>0</v>
      </c>
      <c r="EC104" s="46">
        <f t="shared" si="125"/>
        <v>0</v>
      </c>
      <c r="ED104" s="19">
        <f t="shared" ref="ED104:EF104" si="146">P104+Y104+AK104+AT104+BC104+BL104+BU104+CD104+CM104+CW104+DF104+DO104</f>
        <v>0</v>
      </c>
      <c r="EE104" s="19">
        <f t="shared" si="146"/>
        <v>0</v>
      </c>
      <c r="EF104" s="19">
        <f t="shared" si="146"/>
        <v>0</v>
      </c>
      <c r="EG104" s="19">
        <f t="shared" si="127"/>
        <v>0</v>
      </c>
    </row>
    <row r="105" customFormat="1" customHeight="1" spans="1:137">
      <c r="A105" s="32">
        <f t="shared" si="128"/>
        <v>103</v>
      </c>
      <c r="B105" s="50" t="s">
        <v>1144</v>
      </c>
      <c r="C105" s="51" t="s">
        <v>52</v>
      </c>
      <c r="D105" s="33" t="s">
        <v>110</v>
      </c>
      <c r="E105" s="34" t="s">
        <v>961</v>
      </c>
      <c r="F105" s="33" t="s">
        <v>179</v>
      </c>
      <c r="G105" s="59">
        <v>45505</v>
      </c>
      <c r="H105" s="59">
        <v>45505</v>
      </c>
      <c r="I105" s="59">
        <v>45505</v>
      </c>
      <c r="J105" s="19"/>
      <c r="K105" s="19"/>
      <c r="L105" s="19"/>
      <c r="M105" s="37"/>
      <c r="N105" s="19"/>
      <c r="O105" s="38"/>
      <c r="P105" s="39"/>
      <c r="Q105" s="19"/>
      <c r="R105" s="19"/>
      <c r="S105" s="19"/>
      <c r="T105" s="19"/>
      <c r="U105" s="19"/>
      <c r="V105" s="19"/>
      <c r="W105" s="40"/>
      <c r="X105" s="19"/>
      <c r="Y105" s="39"/>
      <c r="Z105" s="19"/>
      <c r="AA105" s="19"/>
      <c r="AB105" s="19"/>
      <c r="AC105" s="19"/>
      <c r="AD105" s="19"/>
      <c r="AE105" s="19"/>
      <c r="AF105" s="40"/>
      <c r="AG105" s="41"/>
      <c r="AH105" s="41"/>
      <c r="AI105" s="41"/>
      <c r="AJ105" s="19"/>
      <c r="AK105" s="39"/>
      <c r="AL105" s="19"/>
      <c r="AM105" s="19"/>
      <c r="AN105" s="19"/>
      <c r="AO105" s="49"/>
      <c r="AP105" s="19"/>
      <c r="AQ105" s="19"/>
      <c r="AR105" s="40"/>
      <c r="AS105" s="19"/>
      <c r="AT105" s="39"/>
      <c r="AU105" s="19"/>
      <c r="AV105" s="19"/>
      <c r="AW105" s="19"/>
      <c r="AX105" s="19"/>
      <c r="AY105" s="19"/>
      <c r="AZ105" s="19"/>
      <c r="BA105" s="40"/>
      <c r="BB105" s="19"/>
      <c r="BC105" s="39"/>
      <c r="BD105" s="19"/>
      <c r="BE105" s="19"/>
      <c r="BF105" s="19"/>
      <c r="BG105" s="19"/>
      <c r="BH105" s="19"/>
      <c r="BI105" s="19"/>
      <c r="BJ105" s="40"/>
      <c r="BK105" s="19"/>
      <c r="BL105" s="39"/>
      <c r="BM105" s="19"/>
      <c r="BN105" s="19"/>
      <c r="BO105" s="19"/>
      <c r="BP105" s="19"/>
      <c r="BQ105" s="19"/>
      <c r="BR105" s="19"/>
      <c r="BS105" s="40"/>
      <c r="BT105" s="19"/>
      <c r="BU105" s="39"/>
      <c r="BV105" s="19"/>
      <c r="BW105" s="19"/>
      <c r="BX105" s="19"/>
      <c r="BY105" s="19"/>
      <c r="BZ105" s="19"/>
      <c r="CA105" s="19"/>
      <c r="CB105" s="40"/>
      <c r="CC105" s="19"/>
      <c r="CD105" s="39"/>
      <c r="CE105" s="19"/>
      <c r="CF105" s="19"/>
      <c r="CG105" s="19"/>
      <c r="CH105" s="19"/>
      <c r="CI105" s="19"/>
      <c r="CJ105" s="19"/>
      <c r="CK105" s="40"/>
      <c r="CL105" s="19"/>
      <c r="CM105" s="39"/>
      <c r="CN105" s="19"/>
      <c r="CO105" s="19"/>
      <c r="CP105" s="19"/>
      <c r="CQ105" s="19"/>
      <c r="CR105" s="19"/>
      <c r="CS105" s="19"/>
      <c r="CT105" s="40"/>
      <c r="CU105" s="19"/>
      <c r="CV105" s="19"/>
      <c r="CW105" s="39"/>
      <c r="CX105" s="19"/>
      <c r="CY105" s="19"/>
      <c r="CZ105" s="19"/>
      <c r="DA105" s="19"/>
      <c r="DB105" s="42"/>
      <c r="DC105" s="19"/>
      <c r="DD105" s="40"/>
      <c r="DE105" s="19"/>
      <c r="DF105" s="39"/>
      <c r="DG105" s="19"/>
      <c r="DH105" s="19"/>
      <c r="DI105" s="19"/>
      <c r="DJ105" s="19"/>
      <c r="DK105" s="19"/>
      <c r="DL105" s="19"/>
      <c r="DM105" s="40"/>
      <c r="DN105" s="19"/>
      <c r="DO105" s="39"/>
      <c r="DP105" s="19"/>
      <c r="DQ105" s="19"/>
      <c r="DR105" s="19"/>
      <c r="DS105" s="19"/>
      <c r="DT105" s="19"/>
      <c r="DU105" s="19"/>
      <c r="DV105" s="40"/>
      <c r="DW105" s="43">
        <f ca="1" t="shared" si="119"/>
        <v>7.15</v>
      </c>
      <c r="DX105" s="44">
        <f t="shared" si="120"/>
        <v>0</v>
      </c>
      <c r="DY105" s="19">
        <f ca="1" t="shared" si="121"/>
        <v>7.15</v>
      </c>
      <c r="DZ105" s="19">
        <f t="shared" si="122"/>
        <v>0</v>
      </c>
      <c r="EA105" s="19">
        <f t="shared" si="123"/>
        <v>0</v>
      </c>
      <c r="EB105" s="45">
        <f t="shared" si="124"/>
        <v>0</v>
      </c>
      <c r="EC105" s="46">
        <f t="shared" si="125"/>
        <v>0</v>
      </c>
      <c r="ED105" s="19">
        <f t="shared" ref="ED105:EF105" si="147">P105+Y105+AK105+AT105+BC105+BL105+BU105+CD105+CM105+CW105+DF105+DO105</f>
        <v>0</v>
      </c>
      <c r="EE105" s="19">
        <f t="shared" si="147"/>
        <v>0</v>
      </c>
      <c r="EF105" s="19">
        <f t="shared" si="147"/>
        <v>0</v>
      </c>
      <c r="EG105" s="19">
        <f t="shared" si="127"/>
        <v>0</v>
      </c>
    </row>
    <row r="106" customFormat="1" customHeight="1" spans="1:137">
      <c r="A106" s="32">
        <f t="shared" si="128"/>
        <v>104</v>
      </c>
      <c r="B106" s="56" t="s">
        <v>1145</v>
      </c>
      <c r="C106" s="57" t="s">
        <v>286</v>
      </c>
      <c r="D106" s="58" t="s">
        <v>312</v>
      </c>
      <c r="E106" s="56" t="s">
        <v>317</v>
      </c>
      <c r="F106" s="56" t="s">
        <v>315</v>
      </c>
      <c r="G106" s="59">
        <v>45544</v>
      </c>
      <c r="H106" s="59">
        <v>45544</v>
      </c>
      <c r="I106" s="59">
        <v>45544</v>
      </c>
      <c r="J106" s="3"/>
      <c r="K106" s="3"/>
      <c r="L106" s="3"/>
      <c r="M106" s="3"/>
      <c r="N106" s="3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60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0"/>
      <c r="CL106" s="19"/>
      <c r="CM106" s="39">
        <v>2.5</v>
      </c>
      <c r="CN106" s="19"/>
      <c r="CO106" s="19"/>
      <c r="CP106" s="19"/>
      <c r="CQ106" s="19"/>
      <c r="CR106" s="19"/>
      <c r="CS106" s="19"/>
      <c r="CT106" s="40"/>
      <c r="CU106" s="19"/>
      <c r="DW106" s="43">
        <f ca="1" t="shared" si="119"/>
        <v>6.62</v>
      </c>
      <c r="DX106" s="44">
        <f t="shared" si="120"/>
        <v>0</v>
      </c>
      <c r="DY106" s="19">
        <f ca="1" t="shared" si="121"/>
        <v>6.62</v>
      </c>
      <c r="DZ106" s="19">
        <f t="shared" si="122"/>
        <v>0</v>
      </c>
      <c r="EA106" s="19">
        <f t="shared" si="123"/>
        <v>0</v>
      </c>
      <c r="EB106" s="45">
        <f t="shared" si="124"/>
        <v>0</v>
      </c>
      <c r="EC106" s="46">
        <f t="shared" si="125"/>
        <v>0</v>
      </c>
      <c r="ED106" s="19">
        <f t="shared" ref="ED106:EF106" si="148">P106+Y106+AK106+AT106+BC106+BL106+BU106+CD106+CM106+CW106+DF106+DO106</f>
        <v>2.5</v>
      </c>
      <c r="EE106" s="19">
        <f t="shared" si="148"/>
        <v>0</v>
      </c>
      <c r="EF106" s="19">
        <f t="shared" si="148"/>
        <v>0</v>
      </c>
      <c r="EG106" s="19">
        <f t="shared" si="127"/>
        <v>0</v>
      </c>
    </row>
    <row r="107" customFormat="1" customHeight="1" spans="1:137">
      <c r="A107" s="32">
        <f t="shared" si="128"/>
        <v>105</v>
      </c>
      <c r="B107" s="56" t="s">
        <v>1146</v>
      </c>
      <c r="C107" s="57" t="s">
        <v>286</v>
      </c>
      <c r="D107" s="58" t="s">
        <v>312</v>
      </c>
      <c r="E107" s="56" t="s">
        <v>317</v>
      </c>
      <c r="F107" s="56" t="s">
        <v>315</v>
      </c>
      <c r="G107" s="59">
        <v>45537</v>
      </c>
      <c r="H107" s="59">
        <v>45537</v>
      </c>
      <c r="I107" s="59">
        <v>45537</v>
      </c>
      <c r="J107" s="3"/>
      <c r="K107" s="3"/>
      <c r="L107" s="3"/>
      <c r="M107" s="3"/>
      <c r="N107" s="3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60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0"/>
      <c r="CL107" s="19"/>
      <c r="CM107" s="39"/>
      <c r="CN107" s="19"/>
      <c r="CO107" s="19"/>
      <c r="CP107" s="19"/>
      <c r="CQ107" s="19"/>
      <c r="CR107" s="19"/>
      <c r="CS107" s="19"/>
      <c r="CT107" s="40"/>
      <c r="CU107" s="19"/>
      <c r="DW107" s="43">
        <f ca="1" t="shared" si="119"/>
        <v>6.71</v>
      </c>
      <c r="DX107" s="44">
        <f t="shared" si="120"/>
        <v>0</v>
      </c>
      <c r="DY107" s="19">
        <f ca="1" t="shared" si="121"/>
        <v>6.71</v>
      </c>
      <c r="DZ107" s="19">
        <f t="shared" si="122"/>
        <v>0</v>
      </c>
      <c r="EA107" s="19">
        <f t="shared" si="123"/>
        <v>0</v>
      </c>
      <c r="EB107" s="45">
        <f t="shared" si="124"/>
        <v>0</v>
      </c>
      <c r="EC107" s="46">
        <f t="shared" si="125"/>
        <v>0</v>
      </c>
      <c r="ED107" s="19">
        <f t="shared" ref="ED107:EF107" si="149">P107+Y107+AK107+AT107+BC107+BL107+BU107+CD107+CM107+CW107+DF107+DO107</f>
        <v>0</v>
      </c>
      <c r="EE107" s="19">
        <f t="shared" si="149"/>
        <v>0</v>
      </c>
      <c r="EF107" s="19">
        <f t="shared" si="149"/>
        <v>0</v>
      </c>
      <c r="EG107" s="19">
        <f t="shared" si="127"/>
        <v>0</v>
      </c>
    </row>
    <row r="108" customFormat="1" customHeight="1" spans="1:137">
      <c r="A108" s="32">
        <f t="shared" si="128"/>
        <v>106</v>
      </c>
      <c r="B108" s="50" t="s">
        <v>1147</v>
      </c>
      <c r="C108" s="51" t="s">
        <v>286</v>
      </c>
      <c r="D108" s="33" t="s">
        <v>305</v>
      </c>
      <c r="E108" s="34" t="s">
        <v>768</v>
      </c>
      <c r="F108" s="33" t="s">
        <v>315</v>
      </c>
      <c r="G108" s="59">
        <v>45530</v>
      </c>
      <c r="H108" s="59">
        <v>45530</v>
      </c>
      <c r="I108" s="59">
        <v>45530</v>
      </c>
      <c r="J108" s="19"/>
      <c r="K108" s="19"/>
      <c r="L108" s="19"/>
      <c r="M108" s="37"/>
      <c r="N108" s="19"/>
      <c r="O108" s="38"/>
      <c r="P108" s="39"/>
      <c r="Q108" s="19"/>
      <c r="R108" s="19"/>
      <c r="S108" s="19"/>
      <c r="T108" s="19"/>
      <c r="U108" s="19"/>
      <c r="V108" s="19"/>
      <c r="W108" s="40"/>
      <c r="X108" s="19"/>
      <c r="Y108" s="39"/>
      <c r="Z108" s="19"/>
      <c r="AA108" s="19"/>
      <c r="AB108" s="19"/>
      <c r="AC108" s="19"/>
      <c r="AD108" s="19"/>
      <c r="AE108" s="19"/>
      <c r="AF108" s="40"/>
      <c r="AG108" s="41"/>
      <c r="AH108" s="41"/>
      <c r="AI108" s="41"/>
      <c r="AJ108" s="19"/>
      <c r="AK108" s="39"/>
      <c r="AL108" s="19"/>
      <c r="AM108" s="19"/>
      <c r="AN108" s="19"/>
      <c r="AO108" s="49"/>
      <c r="AP108" s="19"/>
      <c r="AQ108" s="19"/>
      <c r="AR108" s="40"/>
      <c r="AS108" s="19"/>
      <c r="AT108" s="39"/>
      <c r="AU108" s="19"/>
      <c r="AV108" s="19"/>
      <c r="AW108" s="19"/>
      <c r="AX108" s="19"/>
      <c r="AY108" s="19"/>
      <c r="AZ108" s="19"/>
      <c r="BA108" s="40"/>
      <c r="BB108" s="19"/>
      <c r="BC108" s="39"/>
      <c r="BD108" s="19"/>
      <c r="BE108" s="19"/>
      <c r="BF108" s="19"/>
      <c r="BG108" s="19"/>
      <c r="BH108" s="19"/>
      <c r="BI108" s="19"/>
      <c r="BJ108" s="40"/>
      <c r="BK108" s="19"/>
      <c r="BL108" s="39"/>
      <c r="BM108" s="19"/>
      <c r="BN108" s="19"/>
      <c r="BO108" s="19"/>
      <c r="BP108" s="19"/>
      <c r="BQ108" s="19"/>
      <c r="BR108" s="19"/>
      <c r="BS108" s="40"/>
      <c r="BT108" s="19"/>
      <c r="BU108" s="39"/>
      <c r="BV108" s="19"/>
      <c r="BW108" s="19"/>
      <c r="BX108" s="19"/>
      <c r="BY108" s="19"/>
      <c r="BZ108" s="19"/>
      <c r="CA108" s="19"/>
      <c r="CB108" s="40"/>
      <c r="CC108" s="19"/>
      <c r="CD108" s="39">
        <v>8</v>
      </c>
      <c r="CE108" s="19"/>
      <c r="CF108" s="19"/>
      <c r="CG108" s="19"/>
      <c r="CH108" s="19"/>
      <c r="CI108" s="19"/>
      <c r="CJ108" s="19"/>
      <c r="CK108" s="40"/>
      <c r="CL108" s="19"/>
      <c r="CM108" s="39"/>
      <c r="CN108" s="19"/>
      <c r="CO108" s="19"/>
      <c r="CP108" s="19"/>
      <c r="CQ108" s="19"/>
      <c r="CR108" s="19"/>
      <c r="CS108" s="19"/>
      <c r="CT108" s="40"/>
      <c r="CU108" s="19"/>
      <c r="CV108" s="19"/>
      <c r="CW108" s="39"/>
      <c r="CX108" s="19"/>
      <c r="CY108" s="19"/>
      <c r="CZ108" s="19"/>
      <c r="DA108" s="19"/>
      <c r="DB108" s="42"/>
      <c r="DC108" s="19"/>
      <c r="DD108" s="40"/>
      <c r="DE108" s="19"/>
      <c r="DF108" s="39"/>
      <c r="DG108" s="19"/>
      <c r="DH108" s="19"/>
      <c r="DI108" s="19"/>
      <c r="DJ108" s="19"/>
      <c r="DK108" s="19"/>
      <c r="DL108" s="19"/>
      <c r="DM108" s="40"/>
      <c r="DN108" s="19"/>
      <c r="DO108" s="39"/>
      <c r="DP108" s="19"/>
      <c r="DQ108" s="19"/>
      <c r="DR108" s="19"/>
      <c r="DS108" s="19"/>
      <c r="DT108" s="19"/>
      <c r="DU108" s="19"/>
      <c r="DV108" s="40"/>
      <c r="DW108" s="43">
        <f ca="1" t="shared" si="119"/>
        <v>6.81</v>
      </c>
      <c r="DX108" s="44">
        <f t="shared" si="120"/>
        <v>0</v>
      </c>
      <c r="DY108" s="19">
        <f ca="1" t="shared" si="121"/>
        <v>6.81</v>
      </c>
      <c r="DZ108" s="19">
        <f t="shared" si="122"/>
        <v>0</v>
      </c>
      <c r="EA108" s="19">
        <f t="shared" si="123"/>
        <v>0</v>
      </c>
      <c r="EB108" s="45">
        <f t="shared" si="124"/>
        <v>0</v>
      </c>
      <c r="EC108" s="46">
        <f t="shared" si="125"/>
        <v>0</v>
      </c>
      <c r="ED108" s="19">
        <f t="shared" ref="ED108:EF108" si="150">P108+Y108+AK108+AT108+BC108+BL108+BU108+CD108+CM108+CW108+DF108+DO108</f>
        <v>8</v>
      </c>
      <c r="EE108" s="19">
        <f t="shared" si="150"/>
        <v>0</v>
      </c>
      <c r="EF108" s="19">
        <f t="shared" si="150"/>
        <v>0</v>
      </c>
      <c r="EG108" s="19">
        <f t="shared" si="127"/>
        <v>0</v>
      </c>
    </row>
    <row r="109" customFormat="1" customHeight="1" spans="1:137">
      <c r="A109" s="32">
        <f t="shared" si="128"/>
        <v>107</v>
      </c>
      <c r="B109" s="67" t="s">
        <v>1148</v>
      </c>
      <c r="C109" s="57" t="s">
        <v>391</v>
      </c>
      <c r="D109" s="58" t="s">
        <v>392</v>
      </c>
      <c r="E109" s="56" t="s">
        <v>395</v>
      </c>
      <c r="F109" s="56" t="s">
        <v>315</v>
      </c>
      <c r="G109" s="59">
        <v>45547</v>
      </c>
      <c r="H109" s="59">
        <v>45547</v>
      </c>
      <c r="I109" s="59">
        <v>45547</v>
      </c>
      <c r="J109" s="3"/>
      <c r="K109" s="3"/>
      <c r="L109" s="3"/>
      <c r="M109" s="3"/>
      <c r="N109" s="3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60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0"/>
      <c r="CL109" s="19"/>
      <c r="CM109" s="39">
        <v>48</v>
      </c>
      <c r="CN109" s="19">
        <v>1.5</v>
      </c>
      <c r="CP109" s="19"/>
      <c r="CQ109" s="19"/>
      <c r="CR109" s="19"/>
      <c r="CS109" s="19"/>
      <c r="CT109" s="40"/>
      <c r="CU109" s="19"/>
      <c r="DW109" s="43">
        <f ca="1" t="shared" si="119"/>
        <v>6.58</v>
      </c>
      <c r="DX109" s="44">
        <f t="shared" si="120"/>
        <v>0</v>
      </c>
      <c r="DY109" s="19">
        <f ca="1" t="shared" si="121"/>
        <v>6.58</v>
      </c>
      <c r="DZ109" s="19">
        <f t="shared" si="122"/>
        <v>0</v>
      </c>
      <c r="EA109" s="19">
        <f t="shared" si="123"/>
        <v>0</v>
      </c>
      <c r="EB109" s="45">
        <f t="shared" si="124"/>
        <v>0</v>
      </c>
      <c r="EC109" s="46">
        <f t="shared" si="125"/>
        <v>0</v>
      </c>
      <c r="ED109" s="19">
        <f t="shared" ref="ED109:EF109" si="151">P109+Y109+AK109+AT109+BC109+BL109+BU109+CD109+CM109+CW109+DF109+DO109</f>
        <v>48</v>
      </c>
      <c r="EE109" s="19">
        <f t="shared" si="151"/>
        <v>1.5</v>
      </c>
      <c r="EF109" s="19">
        <f t="shared" si="151"/>
        <v>0</v>
      </c>
      <c r="EG109" s="19">
        <f t="shared" si="127"/>
        <v>0</v>
      </c>
    </row>
    <row r="110" customFormat="1" customHeight="1" spans="1:137">
      <c r="A110" s="32">
        <v>356</v>
      </c>
      <c r="B110" s="50" t="s">
        <v>1149</v>
      </c>
      <c r="C110" s="51" t="s">
        <v>391</v>
      </c>
      <c r="D110" s="33" t="s">
        <v>392</v>
      </c>
      <c r="E110" s="34"/>
      <c r="F110" s="33" t="s">
        <v>355</v>
      </c>
      <c r="G110" s="59">
        <v>45495</v>
      </c>
      <c r="H110" s="59">
        <v>45495</v>
      </c>
      <c r="I110" s="59">
        <v>45495</v>
      </c>
      <c r="J110" s="19"/>
      <c r="K110" s="19" t="e">
        <v>#N/A</v>
      </c>
      <c r="L110" s="39" t="e">
        <v>#N/A</v>
      </c>
      <c r="M110" s="19" t="e">
        <v>#N/A</v>
      </c>
      <c r="N110" s="19"/>
      <c r="O110" s="19"/>
      <c r="P110" s="19" t="e">
        <v>#N/A</v>
      </c>
      <c r="Q110" s="19" t="e">
        <v>#N/A</v>
      </c>
      <c r="R110" s="19"/>
      <c r="S110" s="40"/>
      <c r="T110" s="19"/>
      <c r="U110" s="39"/>
      <c r="V110" s="19"/>
      <c r="W110" s="19"/>
      <c r="X110" s="19"/>
      <c r="Y110" s="19"/>
      <c r="Z110" s="19"/>
      <c r="AA110" s="19"/>
      <c r="AB110" s="40"/>
      <c r="AC110" s="19"/>
      <c r="AD110" s="39"/>
      <c r="AE110" s="19"/>
      <c r="AF110" s="19"/>
      <c r="AG110" s="19"/>
      <c r="AH110" s="19"/>
      <c r="AI110" s="19"/>
      <c r="AJ110" s="19"/>
      <c r="AK110" s="40"/>
      <c r="AL110" s="43">
        <v>1.47</v>
      </c>
      <c r="AM110" s="44" t="e">
        <v>#N/A</v>
      </c>
      <c r="AN110" s="19" t="e">
        <v>#N/A</v>
      </c>
      <c r="AO110" s="19" t="e">
        <v>#N/A</v>
      </c>
      <c r="AP110" s="19">
        <v>0</v>
      </c>
      <c r="AQ110" s="45" t="e">
        <v>#N/A</v>
      </c>
      <c r="AR110" s="46" t="e">
        <v>#N/A</v>
      </c>
      <c r="AS110" s="19" t="e">
        <v>#N/A</v>
      </c>
      <c r="AT110" s="19" t="e">
        <v>#N/A</v>
      </c>
      <c r="AU110" s="19">
        <v>0</v>
      </c>
      <c r="AV110" s="19">
        <v>0</v>
      </c>
    </row>
    <row r="111" customFormat="1" customHeight="1" spans="1:137">
      <c r="A111" s="32">
        <v>419</v>
      </c>
      <c r="B111" s="56" t="s">
        <v>1150</v>
      </c>
      <c r="C111" s="57" t="s">
        <v>286</v>
      </c>
      <c r="D111" s="58" t="s">
        <v>312</v>
      </c>
      <c r="E111" s="56" t="s">
        <v>342</v>
      </c>
      <c r="F111" s="56" t="s">
        <v>315</v>
      </c>
      <c r="G111" s="59">
        <v>45588</v>
      </c>
      <c r="H111" s="59">
        <v>45588</v>
      </c>
      <c r="I111" s="59">
        <v>45588</v>
      </c>
      <c r="J111" s="19"/>
      <c r="K111" s="19" t="e">
        <v>#N/A</v>
      </c>
      <c r="L111" s="39" t="e">
        <v>#N/A</v>
      </c>
      <c r="M111" s="19" t="e">
        <v>#N/A</v>
      </c>
      <c r="P111" s="19" t="e">
        <v>#N/A</v>
      </c>
      <c r="Q111" s="19" t="e">
        <v>#N/A</v>
      </c>
      <c r="AL111" s="43"/>
      <c r="AM111" s="44"/>
      <c r="AN111" s="19"/>
      <c r="AO111" s="19"/>
      <c r="AP111" s="19"/>
      <c r="AQ111" s="45"/>
      <c r="AR111" s="46"/>
      <c r="AS111" s="19"/>
      <c r="AT111" s="19"/>
      <c r="AU111" s="19"/>
      <c r="AV111" s="19"/>
    </row>
    <row r="112" customFormat="1" customHeight="1" spans="1:137">
      <c r="A112" s="32">
        <v>434</v>
      </c>
      <c r="B112" s="56" t="s">
        <v>1151</v>
      </c>
      <c r="C112" s="57" t="s">
        <v>286</v>
      </c>
      <c r="D112" s="58" t="s">
        <v>305</v>
      </c>
      <c r="E112" s="56" t="s">
        <v>768</v>
      </c>
      <c r="F112" s="56" t="s">
        <v>315</v>
      </c>
      <c r="G112" s="59">
        <v>45594</v>
      </c>
      <c r="H112" s="59">
        <v>45594</v>
      </c>
      <c r="I112" s="59">
        <v>45594</v>
      </c>
      <c r="J112" s="19"/>
      <c r="K112" s="19" t="e">
        <v>#N/A</v>
      </c>
      <c r="L112" s="39" t="e">
        <v>#N/A</v>
      </c>
      <c r="M112" s="19" t="e">
        <v>#N/A</v>
      </c>
      <c r="P112" s="19" t="e">
        <v>#N/A</v>
      </c>
      <c r="Q112" s="19" t="e">
        <v>#N/A</v>
      </c>
      <c r="AL112" s="43"/>
      <c r="AM112" s="44"/>
      <c r="AN112" s="19"/>
      <c r="AO112" s="19"/>
      <c r="AP112" s="19"/>
      <c r="AQ112" s="45"/>
      <c r="AR112" s="46"/>
      <c r="AS112" s="19"/>
      <c r="AT112" s="19"/>
      <c r="AU112" s="19"/>
      <c r="AV112" s="19"/>
    </row>
    <row r="113" customFormat="1" customHeight="1" spans="1:137">
      <c r="A113" s="32">
        <f t="shared" ref="A113:A146" si="152">ROW()-2</f>
        <v>111</v>
      </c>
      <c r="B113" s="56" t="s">
        <v>1152</v>
      </c>
      <c r="C113" s="57" t="s">
        <v>391</v>
      </c>
      <c r="D113" s="58" t="s">
        <v>392</v>
      </c>
      <c r="E113" s="56" t="s">
        <v>395</v>
      </c>
      <c r="F113" s="56" t="s">
        <v>315</v>
      </c>
      <c r="G113" s="59">
        <v>45593</v>
      </c>
      <c r="H113" s="59">
        <v>45593</v>
      </c>
      <c r="I113" s="59">
        <v>45593</v>
      </c>
      <c r="J113" s="3"/>
      <c r="K113" s="3"/>
      <c r="L113" s="3"/>
      <c r="M113" s="3"/>
      <c r="N113" s="3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60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0"/>
      <c r="CL113" s="19"/>
      <c r="CM113" s="39"/>
      <c r="CN113" s="19"/>
      <c r="CP113" s="19"/>
      <c r="CQ113" s="19"/>
      <c r="CR113" s="19"/>
      <c r="CS113" s="19"/>
      <c r="CT113" s="40"/>
      <c r="CU113" s="19"/>
      <c r="CV113" s="19"/>
      <c r="CW113" s="39"/>
      <c r="CX113" s="19"/>
      <c r="CY113" s="19"/>
      <c r="CZ113" s="19"/>
      <c r="DA113" s="19"/>
      <c r="DB113" s="19"/>
      <c r="DC113" s="19"/>
      <c r="DD113" s="40"/>
      <c r="DW113" s="43">
        <f ca="1" t="shared" ref="DW113:DW150" si="153">ROUND((TODAY()-I113)/365*5,2)</f>
        <v>5.95</v>
      </c>
      <c r="DX113" s="44">
        <f t="shared" ref="DX113:DX150" si="154">-AI113+AJ113+AS113+BB113+BK113+BT113+CC113+CL113+CV113+DE113+DN113</f>
        <v>0</v>
      </c>
      <c r="DY113" s="19">
        <f ca="1" t="shared" ref="DY113:DY150" si="155">DW113-DX113</f>
        <v>5.95</v>
      </c>
      <c r="DZ113" s="19">
        <f t="shared" ref="DZ113:DZ150" si="156">T113+U113+AC113+AD113+AO113+AP113+AX113+AY113++BG113+BH113+BP113+BQ113+BY113+BZ113+CH113+CI113+CQ113+CR113+DA113+DB113+DJ113+DK113+DS113+DT113</f>
        <v>0</v>
      </c>
      <c r="EA113" s="19">
        <f t="shared" ref="EA113:EA150" si="157">S113+AB113+AN113+AW113+BF113+BO113+BX113+CG113+CP113+CZ113+DI113+DR113</f>
        <v>0</v>
      </c>
      <c r="EB113" s="45">
        <f t="shared" ref="EB113:EB150" si="158">J113+U113-S113+AD113-AB113+AP113-AN113+AY113-AW113+BH113-BF113+BQ113-BO113+BZ113-BX113+CI113-CG113+CR113-CP113+DB113-CZ113+DK113-DI113+DT113-DR113-CU113</f>
        <v>0</v>
      </c>
      <c r="EC113" s="46">
        <f t="shared" ref="EC113:EC150" si="159">T113+AC113+AO113+BG113+BP113+BY113+CH113+CQ113+DA113+DA113+DJ113+DS113</f>
        <v>0</v>
      </c>
      <c r="ED113" s="19">
        <f t="shared" ref="ED113:EF113" si="160">P113+Y113+AK113+AT113+BC113+BL113+BU113+CD113+CM113+CW113+DF113+DO113</f>
        <v>0</v>
      </c>
      <c r="EE113" s="19">
        <f t="shared" si="160"/>
        <v>0</v>
      </c>
      <c r="EF113" s="19">
        <f t="shared" si="160"/>
        <v>0</v>
      </c>
      <c r="EG113" s="19">
        <f t="shared" ref="EG113:EG150" si="161">V113+AE113+AQ113+AZ113+BI113+BR113+CA113+CJ113+CS113+DC113+DL113+DU113</f>
        <v>0</v>
      </c>
    </row>
    <row r="114" customFormat="1" customHeight="1" spans="1:137">
      <c r="A114" s="32">
        <f t="shared" si="152"/>
        <v>112</v>
      </c>
      <c r="B114" s="56" t="s">
        <v>1153</v>
      </c>
      <c r="C114" s="57" t="s">
        <v>386</v>
      </c>
      <c r="D114" s="58" t="s">
        <v>387</v>
      </c>
      <c r="E114" s="56" t="s">
        <v>54</v>
      </c>
      <c r="F114" s="56" t="s">
        <v>315</v>
      </c>
      <c r="G114" s="59">
        <v>45586</v>
      </c>
      <c r="H114" s="59">
        <v>45586</v>
      </c>
      <c r="I114" s="59">
        <v>45586</v>
      </c>
      <c r="J114" s="3"/>
      <c r="K114" s="3"/>
      <c r="L114" s="3"/>
      <c r="M114" s="3"/>
      <c r="N114" s="3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60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0"/>
      <c r="CL114" s="19"/>
      <c r="CM114" s="39"/>
      <c r="CN114" s="19"/>
      <c r="CP114" s="19"/>
      <c r="CQ114" s="19"/>
      <c r="CR114" s="19"/>
      <c r="CS114" s="19"/>
      <c r="CT114" s="40"/>
      <c r="CU114" s="19"/>
      <c r="CV114" s="19"/>
      <c r="CW114" s="39"/>
      <c r="CX114" s="19"/>
      <c r="CY114" s="19"/>
      <c r="CZ114" s="19"/>
      <c r="DA114" s="19"/>
      <c r="DB114" s="19"/>
      <c r="DC114" s="19"/>
      <c r="DD114" s="40"/>
      <c r="DW114" s="43">
        <f ca="1" t="shared" si="153"/>
        <v>6.04</v>
      </c>
      <c r="DX114" s="44">
        <f t="shared" si="154"/>
        <v>0</v>
      </c>
      <c r="DY114" s="19">
        <f ca="1" t="shared" si="155"/>
        <v>6.04</v>
      </c>
      <c r="DZ114" s="19">
        <f t="shared" si="156"/>
        <v>0</v>
      </c>
      <c r="EA114" s="19">
        <f t="shared" si="157"/>
        <v>0</v>
      </c>
      <c r="EB114" s="45">
        <f t="shared" si="158"/>
        <v>0</v>
      </c>
      <c r="EC114" s="46">
        <f t="shared" si="159"/>
        <v>0</v>
      </c>
      <c r="ED114" s="19">
        <f t="shared" ref="ED114:EF114" si="162">P114+Y114+AK114+AT114+BC114+BL114+BU114+CD114+CM114+CW114+DF114+DO114</f>
        <v>0</v>
      </c>
      <c r="EE114" s="19">
        <f t="shared" si="162"/>
        <v>0</v>
      </c>
      <c r="EF114" s="19">
        <f t="shared" si="162"/>
        <v>0</v>
      </c>
      <c r="EG114" s="19">
        <f t="shared" si="161"/>
        <v>0</v>
      </c>
    </row>
    <row r="115" customFormat="1" customHeight="1" spans="1:137">
      <c r="A115" s="32">
        <f t="shared" si="152"/>
        <v>113</v>
      </c>
      <c r="B115" s="31" t="s">
        <v>1154</v>
      </c>
      <c r="C115" s="32" t="s">
        <v>351</v>
      </c>
      <c r="D115" s="33" t="s">
        <v>354</v>
      </c>
      <c r="E115" s="34" t="s">
        <v>374</v>
      </c>
      <c r="F115" s="33" t="s">
        <v>255</v>
      </c>
      <c r="G115" s="59">
        <v>44998</v>
      </c>
      <c r="H115" s="59">
        <v>44998</v>
      </c>
      <c r="I115" s="59">
        <v>45292</v>
      </c>
      <c r="J115" s="19">
        <v>0</v>
      </c>
      <c r="K115" s="19">
        <f>ROUND((I115-H115)/365*5,2)</f>
        <v>4.03</v>
      </c>
      <c r="L115" s="19">
        <v>1</v>
      </c>
      <c r="M115" s="37">
        <f>K115-L115</f>
        <v>3.03</v>
      </c>
      <c r="N115" s="19">
        <v>0</v>
      </c>
      <c r="O115" s="38"/>
      <c r="P115" s="39">
        <v>8</v>
      </c>
      <c r="Q115" s="19"/>
      <c r="R115" s="19"/>
      <c r="S115" s="19"/>
      <c r="T115" s="19"/>
      <c r="U115" s="19"/>
      <c r="V115" s="19"/>
      <c r="W115" s="40"/>
      <c r="X115" s="19">
        <v>3</v>
      </c>
      <c r="Y115" s="39">
        <v>16</v>
      </c>
      <c r="Z115" s="19">
        <v>1</v>
      </c>
      <c r="AA115" s="19"/>
      <c r="AB115" s="19"/>
      <c r="AC115" s="19"/>
      <c r="AD115" s="19"/>
      <c r="AE115" s="19"/>
      <c r="AF115" s="40"/>
      <c r="AG115" s="41">
        <f>O115+X115</f>
        <v>3</v>
      </c>
      <c r="AH115" s="41">
        <f>M115-AG115</f>
        <v>0.0300000000000002</v>
      </c>
      <c r="AI115" s="41">
        <f>IF(AH115&lt;0,AH115,0)</f>
        <v>0</v>
      </c>
      <c r="AJ115" s="19"/>
      <c r="AK115" s="39"/>
      <c r="AL115" s="19"/>
      <c r="AM115" s="19"/>
      <c r="AN115" s="19"/>
      <c r="AO115" s="49"/>
      <c r="AP115" s="19"/>
      <c r="AQ115" s="19"/>
      <c r="AR115" s="40"/>
      <c r="AS115" s="19">
        <v>1.5</v>
      </c>
      <c r="AT115" s="39"/>
      <c r="AU115" s="19"/>
      <c r="AV115" s="19"/>
      <c r="AW115" s="19"/>
      <c r="AX115" s="19"/>
      <c r="AY115" s="19"/>
      <c r="AZ115" s="19"/>
      <c r="BA115" s="40"/>
      <c r="BB115" s="19"/>
      <c r="BC115" s="39">
        <v>8</v>
      </c>
      <c r="BD115" s="19"/>
      <c r="BE115" s="19"/>
      <c r="BF115" s="19"/>
      <c r="BG115" s="19"/>
      <c r="BH115" s="19"/>
      <c r="BI115" s="19"/>
      <c r="BJ115" s="40"/>
      <c r="BK115" s="19"/>
      <c r="BL115" s="39"/>
      <c r="BM115" s="19">
        <v>0.5</v>
      </c>
      <c r="BN115" s="19"/>
      <c r="BO115" s="19">
        <v>16</v>
      </c>
      <c r="BP115" s="19"/>
      <c r="BQ115" s="19">
        <v>16</v>
      </c>
      <c r="BR115" s="19"/>
      <c r="BS115" s="40"/>
      <c r="BT115" s="19"/>
      <c r="BU115" s="39"/>
      <c r="BV115" s="19"/>
      <c r="BW115" s="19"/>
      <c r="BX115" s="19"/>
      <c r="BY115" s="19"/>
      <c r="BZ115" s="19"/>
      <c r="CA115" s="19"/>
      <c r="CB115" s="40"/>
      <c r="CC115" s="19">
        <v>3</v>
      </c>
      <c r="CD115" s="39"/>
      <c r="CE115" s="19"/>
      <c r="CF115" s="19"/>
      <c r="CG115" s="19"/>
      <c r="CH115" s="19"/>
      <c r="CI115" s="19"/>
      <c r="CJ115" s="19"/>
      <c r="CK115" s="40"/>
      <c r="CL115" s="19"/>
      <c r="CM115" s="39">
        <v>8</v>
      </c>
      <c r="CN115" s="19"/>
      <c r="CO115" s="19"/>
      <c r="CP115" s="19"/>
      <c r="CQ115" s="19"/>
      <c r="CR115" s="19"/>
      <c r="CS115" s="19"/>
      <c r="CT115" s="40"/>
      <c r="CU115" s="19"/>
      <c r="CV115" s="19"/>
      <c r="CW115" s="39">
        <v>16</v>
      </c>
      <c r="CX115" s="19"/>
      <c r="CY115" s="19"/>
      <c r="CZ115" s="19"/>
      <c r="DA115" s="19"/>
      <c r="DB115" s="19"/>
      <c r="DC115" s="19"/>
      <c r="DD115" s="40"/>
      <c r="DE115" s="19"/>
      <c r="DF115" s="39"/>
      <c r="DG115" s="19"/>
      <c r="DH115" s="19"/>
      <c r="DI115" s="19"/>
      <c r="DJ115" s="19"/>
      <c r="DK115" s="19"/>
      <c r="DL115" s="19"/>
      <c r="DM115" s="40"/>
      <c r="DN115" s="19"/>
      <c r="DO115" s="39"/>
      <c r="DP115" s="19"/>
      <c r="DQ115" s="19"/>
      <c r="DR115" s="19"/>
      <c r="DS115" s="19"/>
      <c r="DT115" s="19"/>
      <c r="DU115" s="19"/>
      <c r="DV115" s="40"/>
      <c r="DW115" s="43">
        <f ca="1" t="shared" si="153"/>
        <v>10.07</v>
      </c>
      <c r="DX115" s="44">
        <f t="shared" si="154"/>
        <v>4.5</v>
      </c>
      <c r="DY115" s="19">
        <f ca="1" t="shared" si="155"/>
        <v>5.57</v>
      </c>
      <c r="DZ115" s="19">
        <f t="shared" si="156"/>
        <v>16</v>
      </c>
      <c r="EA115" s="19">
        <f t="shared" si="157"/>
        <v>16</v>
      </c>
      <c r="EB115" s="45">
        <f t="shared" si="158"/>
        <v>0</v>
      </c>
      <c r="EC115" s="46">
        <f t="shared" si="159"/>
        <v>0</v>
      </c>
      <c r="ED115" s="19">
        <f t="shared" ref="ED115:EF115" si="163">P115+Y115+AK115+AT115+BC115+BL115+BU115+CD115+CM115+CW115+DF115+DO115</f>
        <v>56</v>
      </c>
      <c r="EE115" s="19">
        <f t="shared" si="163"/>
        <v>1.5</v>
      </c>
      <c r="EF115" s="19">
        <f t="shared" si="163"/>
        <v>0</v>
      </c>
      <c r="EG115" s="19">
        <f t="shared" si="161"/>
        <v>0</v>
      </c>
    </row>
    <row r="116" customFormat="1" customHeight="1" spans="1:137">
      <c r="A116" s="32">
        <f t="shared" si="152"/>
        <v>114</v>
      </c>
      <c r="B116" s="56" t="s">
        <v>1155</v>
      </c>
      <c r="C116" s="57" t="s">
        <v>52</v>
      </c>
      <c r="D116" s="58" t="s">
        <v>237</v>
      </c>
      <c r="E116" s="56" t="s">
        <v>238</v>
      </c>
      <c r="F116" s="56" t="s">
        <v>315</v>
      </c>
      <c r="G116" s="59">
        <v>45588</v>
      </c>
      <c r="H116" s="59">
        <v>45588</v>
      </c>
      <c r="I116" s="59">
        <v>45588</v>
      </c>
      <c r="J116" s="3"/>
      <c r="K116" s="3"/>
      <c r="L116" s="3"/>
      <c r="M116" s="3"/>
      <c r="N116" s="3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60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0"/>
      <c r="CL116" s="19"/>
      <c r="CM116" s="39"/>
      <c r="CN116" s="19"/>
      <c r="CP116" s="19"/>
      <c r="CQ116" s="19"/>
      <c r="CR116" s="19"/>
      <c r="CS116" s="19"/>
      <c r="CT116" s="40"/>
      <c r="CU116" s="19"/>
      <c r="CV116" s="19"/>
      <c r="CW116" s="39"/>
      <c r="CX116" s="19"/>
      <c r="CY116" s="19"/>
      <c r="CZ116" s="19"/>
      <c r="DA116" s="19"/>
      <c r="DB116" s="19"/>
      <c r="DC116" s="19"/>
      <c r="DD116" s="40"/>
      <c r="DW116" s="43">
        <f ca="1" t="shared" si="153"/>
        <v>6.01</v>
      </c>
      <c r="DX116" s="44">
        <f t="shared" si="154"/>
        <v>0</v>
      </c>
      <c r="DY116" s="19">
        <f ca="1" t="shared" si="155"/>
        <v>6.01</v>
      </c>
      <c r="DZ116" s="19">
        <f t="shared" si="156"/>
        <v>0</v>
      </c>
      <c r="EA116" s="19">
        <f t="shared" si="157"/>
        <v>0</v>
      </c>
      <c r="EB116" s="45">
        <f t="shared" si="158"/>
        <v>0</v>
      </c>
      <c r="EC116" s="46">
        <f t="shared" si="159"/>
        <v>0</v>
      </c>
      <c r="ED116" s="19">
        <f t="shared" ref="ED116:EF116" si="164">P116+Y116+AK116+AT116+BC116+BL116+BU116+CD116+CM116+CW116+DF116+DO116</f>
        <v>0</v>
      </c>
      <c r="EE116" s="19">
        <f t="shared" si="164"/>
        <v>0</v>
      </c>
      <c r="EF116" s="19">
        <f t="shared" si="164"/>
        <v>0</v>
      </c>
      <c r="EG116" s="19">
        <f t="shared" si="161"/>
        <v>0</v>
      </c>
    </row>
    <row r="117" customFormat="1" customHeight="1" spans="1:137">
      <c r="A117" s="32">
        <f t="shared" si="152"/>
        <v>115</v>
      </c>
      <c r="B117" s="31" t="s">
        <v>1156</v>
      </c>
      <c r="C117" s="32" t="s">
        <v>413</v>
      </c>
      <c r="D117" s="35" t="s">
        <v>414</v>
      </c>
      <c r="E117" s="34">
        <v>0</v>
      </c>
      <c r="F117" s="34" t="s">
        <v>136</v>
      </c>
      <c r="G117" s="59">
        <v>45213</v>
      </c>
      <c r="H117" s="59">
        <v>45213</v>
      </c>
      <c r="I117" s="59">
        <v>45292</v>
      </c>
      <c r="J117" s="19">
        <v>3</v>
      </c>
      <c r="K117" s="19">
        <f>ROUND((I117-H117)/365*5,2)</f>
        <v>1.08</v>
      </c>
      <c r="L117" s="19">
        <v>0</v>
      </c>
      <c r="M117" s="37">
        <f>K117-L117</f>
        <v>1.08</v>
      </c>
      <c r="N117" s="19">
        <v>0</v>
      </c>
      <c r="O117" s="38"/>
      <c r="P117" s="39"/>
      <c r="Q117" s="19"/>
      <c r="R117" s="19"/>
      <c r="S117" s="19"/>
      <c r="T117" s="19"/>
      <c r="U117" s="19">
        <v>8</v>
      </c>
      <c r="V117" s="19"/>
      <c r="W117" s="40"/>
      <c r="X117" s="19">
        <v>2</v>
      </c>
      <c r="Y117" s="39"/>
      <c r="Z117" s="19"/>
      <c r="AA117" s="19"/>
      <c r="AB117" s="19"/>
      <c r="AC117" s="19"/>
      <c r="AD117" s="19"/>
      <c r="AE117" s="19"/>
      <c r="AF117" s="40"/>
      <c r="AG117" s="41">
        <f>O117+X117</f>
        <v>2</v>
      </c>
      <c r="AH117" s="41">
        <f>M117-AG117</f>
        <v>-0.92</v>
      </c>
      <c r="AI117" s="41">
        <f>IF(AH117&lt;0,AH117,0)</f>
        <v>-0.92</v>
      </c>
      <c r="AJ117" s="19"/>
      <c r="AK117" s="39"/>
      <c r="AL117" s="19"/>
      <c r="AM117" s="19"/>
      <c r="AN117" s="19"/>
      <c r="AO117" s="49"/>
      <c r="AP117" s="19">
        <v>32</v>
      </c>
      <c r="AQ117" s="19"/>
      <c r="AR117" s="40"/>
      <c r="AS117" s="19"/>
      <c r="AT117" s="39"/>
      <c r="AU117" s="19"/>
      <c r="AV117" s="19"/>
      <c r="AW117" s="19">
        <v>67</v>
      </c>
      <c r="AX117" s="19"/>
      <c r="AY117" s="19">
        <v>40</v>
      </c>
      <c r="AZ117" s="19"/>
      <c r="BA117" s="40"/>
      <c r="BB117" s="19"/>
      <c r="BC117" s="39"/>
      <c r="BD117" s="19"/>
      <c r="BE117" s="19"/>
      <c r="BF117" s="19"/>
      <c r="BG117" s="19"/>
      <c r="BH117" s="19"/>
      <c r="BI117" s="19"/>
      <c r="BJ117" s="40"/>
      <c r="BK117" s="19"/>
      <c r="BL117" s="39"/>
      <c r="BM117" s="19"/>
      <c r="BN117" s="19"/>
      <c r="BO117" s="19"/>
      <c r="BP117" s="19"/>
      <c r="BQ117" s="19">
        <v>16</v>
      </c>
      <c r="BR117" s="19"/>
      <c r="BS117" s="40"/>
      <c r="BT117" s="19"/>
      <c r="BU117" s="39"/>
      <c r="BV117" s="19"/>
      <c r="BW117" s="19"/>
      <c r="BX117" s="19"/>
      <c r="BY117" s="19">
        <v>16</v>
      </c>
      <c r="BZ117" s="19"/>
      <c r="CA117" s="19"/>
      <c r="CB117" s="40"/>
      <c r="CC117" s="19"/>
      <c r="CD117" s="39"/>
      <c r="CE117" s="19"/>
      <c r="CF117" s="19"/>
      <c r="CG117" s="19"/>
      <c r="CH117" s="19">
        <v>8</v>
      </c>
      <c r="CI117" s="19"/>
      <c r="CJ117" s="19"/>
      <c r="CK117" s="40"/>
      <c r="CL117" s="19">
        <v>2</v>
      </c>
      <c r="CM117" s="39"/>
      <c r="CN117" s="19"/>
      <c r="CO117" s="19"/>
      <c r="CP117" s="19"/>
      <c r="CQ117" s="19"/>
      <c r="CR117" s="19"/>
      <c r="CS117" s="19"/>
      <c r="CT117" s="40"/>
      <c r="CU117" s="19"/>
      <c r="CV117" s="19"/>
      <c r="CW117" s="39"/>
      <c r="CX117" s="19"/>
      <c r="CY117" s="19"/>
      <c r="CZ117" s="19"/>
      <c r="DA117" s="19"/>
      <c r="DB117" s="19"/>
      <c r="DC117" s="19"/>
      <c r="DD117" s="40"/>
      <c r="DE117" s="19"/>
      <c r="DF117" s="39"/>
      <c r="DG117" s="19"/>
      <c r="DH117" s="19"/>
      <c r="DI117" s="19"/>
      <c r="DJ117" s="19"/>
      <c r="DK117" s="19"/>
      <c r="DL117" s="19"/>
      <c r="DM117" s="40"/>
      <c r="DN117" s="19"/>
      <c r="DO117" s="39"/>
      <c r="DP117" s="19"/>
      <c r="DQ117" s="19"/>
      <c r="DR117" s="19"/>
      <c r="DS117" s="19"/>
      <c r="DT117" s="19"/>
      <c r="DU117" s="19"/>
      <c r="DV117" s="40"/>
      <c r="DW117" s="43">
        <f ca="1" t="shared" si="153"/>
        <v>10.07</v>
      </c>
      <c r="DX117" s="44">
        <f t="shared" si="154"/>
        <v>2.92</v>
      </c>
      <c r="DY117" s="19">
        <f ca="1" t="shared" si="155"/>
        <v>7.15</v>
      </c>
      <c r="DZ117" s="19">
        <f t="shared" si="156"/>
        <v>120</v>
      </c>
      <c r="EA117" s="19">
        <f t="shared" si="157"/>
        <v>67</v>
      </c>
      <c r="EB117" s="45">
        <f t="shared" si="158"/>
        <v>32</v>
      </c>
      <c r="EC117" s="46">
        <f t="shared" si="159"/>
        <v>24</v>
      </c>
      <c r="ED117" s="19">
        <f t="shared" ref="ED117:EF117" si="165">P117+Y117+AK117+AT117+BC117+BL117+BU117+CD117+CM117+CW117+DF117+DO117</f>
        <v>0</v>
      </c>
      <c r="EE117" s="19">
        <f t="shared" si="165"/>
        <v>0</v>
      </c>
      <c r="EF117" s="19">
        <f t="shared" si="165"/>
        <v>0</v>
      </c>
      <c r="EG117" s="19">
        <f t="shared" si="161"/>
        <v>0</v>
      </c>
    </row>
    <row r="118" customFormat="1" customHeight="1" spans="1:137">
      <c r="A118" s="32">
        <f t="shared" si="152"/>
        <v>116</v>
      </c>
      <c r="B118" s="56" t="s">
        <v>1157</v>
      </c>
      <c r="C118" s="57" t="s">
        <v>52</v>
      </c>
      <c r="D118" s="58" t="s">
        <v>119</v>
      </c>
      <c r="E118" s="56" t="s">
        <v>1094</v>
      </c>
      <c r="F118" s="56" t="s">
        <v>169</v>
      </c>
      <c r="G118" s="59">
        <v>45558</v>
      </c>
      <c r="H118" s="59">
        <v>45558</v>
      </c>
      <c r="I118" s="59">
        <v>45558</v>
      </c>
      <c r="J118" s="3"/>
      <c r="K118" s="3"/>
      <c r="L118" s="3"/>
      <c r="M118" s="3"/>
      <c r="N118" s="3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60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0"/>
      <c r="CL118" s="19"/>
      <c r="CM118" s="39"/>
      <c r="CN118" s="19"/>
      <c r="CP118" s="19"/>
      <c r="CQ118" s="19"/>
      <c r="CR118" s="19"/>
      <c r="CS118" s="19"/>
      <c r="CT118" s="40"/>
      <c r="CU118" s="19"/>
      <c r="CV118" s="19"/>
      <c r="CW118" s="39"/>
      <c r="CX118" s="19"/>
      <c r="CY118" s="19"/>
      <c r="CZ118" s="19"/>
      <c r="DA118" s="19"/>
      <c r="DB118" s="19">
        <v>9</v>
      </c>
      <c r="DC118" s="19"/>
      <c r="DD118" s="40"/>
      <c r="DW118" s="43">
        <f ca="1" t="shared" si="153"/>
        <v>6.42</v>
      </c>
      <c r="DX118" s="44">
        <f t="shared" si="154"/>
        <v>0</v>
      </c>
      <c r="DY118" s="19">
        <f ca="1" t="shared" si="155"/>
        <v>6.42</v>
      </c>
      <c r="DZ118" s="19">
        <f t="shared" si="156"/>
        <v>9</v>
      </c>
      <c r="EA118" s="19">
        <f t="shared" si="157"/>
        <v>0</v>
      </c>
      <c r="EB118" s="45">
        <f t="shared" si="158"/>
        <v>9</v>
      </c>
      <c r="EC118" s="46">
        <f t="shared" si="159"/>
        <v>0</v>
      </c>
      <c r="ED118" s="19">
        <f t="shared" ref="ED118:EF118" si="166">P118+Y118+AK118+AT118+BC118+BL118+BU118+CD118+CM118+CW118+DF118+DO118</f>
        <v>0</v>
      </c>
      <c r="EE118" s="19">
        <f t="shared" si="166"/>
        <v>0</v>
      </c>
      <c r="EF118" s="19">
        <f t="shared" si="166"/>
        <v>0</v>
      </c>
      <c r="EG118" s="19">
        <f t="shared" si="161"/>
        <v>0</v>
      </c>
    </row>
    <row r="119" customFormat="1" customHeight="1" spans="1:137">
      <c r="A119" s="32">
        <f t="shared" si="152"/>
        <v>117</v>
      </c>
      <c r="B119" s="50" t="s">
        <v>1158</v>
      </c>
      <c r="C119" s="51" t="s">
        <v>413</v>
      </c>
      <c r="D119" s="33" t="s">
        <v>414</v>
      </c>
      <c r="E119" s="34" t="s">
        <v>54</v>
      </c>
      <c r="F119" s="33" t="s">
        <v>315</v>
      </c>
      <c r="G119" s="59">
        <v>45505</v>
      </c>
      <c r="H119" s="59">
        <v>45505</v>
      </c>
      <c r="I119" s="59">
        <v>45505</v>
      </c>
      <c r="J119" s="19"/>
      <c r="K119" s="19"/>
      <c r="L119" s="19"/>
      <c r="M119" s="37"/>
      <c r="N119" s="19"/>
      <c r="O119" s="38"/>
      <c r="P119" s="39"/>
      <c r="Q119" s="19"/>
      <c r="R119" s="19"/>
      <c r="S119" s="19"/>
      <c r="T119" s="19"/>
      <c r="U119" s="19"/>
      <c r="V119" s="19"/>
      <c r="W119" s="40"/>
      <c r="X119" s="19"/>
      <c r="Y119" s="39"/>
      <c r="Z119" s="19"/>
      <c r="AA119" s="19"/>
      <c r="AB119" s="19"/>
      <c r="AC119" s="19"/>
      <c r="AD119" s="19"/>
      <c r="AE119" s="19"/>
      <c r="AF119" s="40"/>
      <c r="AG119" s="41"/>
      <c r="AH119" s="41"/>
      <c r="AI119" s="41"/>
      <c r="AJ119" s="19"/>
      <c r="AK119" s="39"/>
      <c r="AL119" s="19"/>
      <c r="AM119" s="19"/>
      <c r="AN119" s="19"/>
      <c r="AO119" s="49"/>
      <c r="AP119" s="19"/>
      <c r="AQ119" s="19"/>
      <c r="AR119" s="40"/>
      <c r="AS119" s="19"/>
      <c r="AT119" s="39"/>
      <c r="AU119" s="19"/>
      <c r="AV119" s="19"/>
      <c r="AW119" s="19"/>
      <c r="AX119" s="19"/>
      <c r="AY119" s="19"/>
      <c r="AZ119" s="19"/>
      <c r="BA119" s="40"/>
      <c r="BB119" s="19"/>
      <c r="BC119" s="39"/>
      <c r="BD119" s="19"/>
      <c r="BE119" s="19"/>
      <c r="BF119" s="19"/>
      <c r="BG119" s="19"/>
      <c r="BH119" s="19"/>
      <c r="BI119" s="19"/>
      <c r="BJ119" s="40"/>
      <c r="BK119" s="19"/>
      <c r="BL119" s="39"/>
      <c r="BM119" s="19"/>
      <c r="BN119" s="19"/>
      <c r="BO119" s="19"/>
      <c r="BP119" s="19"/>
      <c r="BQ119" s="19"/>
      <c r="BR119" s="19"/>
      <c r="BS119" s="40"/>
      <c r="BT119" s="19"/>
      <c r="BU119" s="39"/>
      <c r="BV119" s="19"/>
      <c r="BW119" s="19"/>
      <c r="BX119" s="19"/>
      <c r="BY119" s="19"/>
      <c r="BZ119" s="19"/>
      <c r="CA119" s="19"/>
      <c r="CB119" s="40"/>
      <c r="CC119" s="19"/>
      <c r="CD119" s="39"/>
      <c r="CE119" s="19"/>
      <c r="CF119" s="19"/>
      <c r="CG119" s="19"/>
      <c r="CH119" s="19"/>
      <c r="CI119" s="19"/>
      <c r="CJ119" s="19"/>
      <c r="CK119" s="40"/>
      <c r="CL119" s="19"/>
      <c r="CM119" s="39"/>
      <c r="CN119" s="19"/>
      <c r="CO119" s="19"/>
      <c r="CP119" s="19"/>
      <c r="CQ119" s="19"/>
      <c r="CR119" s="19">
        <v>2</v>
      </c>
      <c r="CS119" s="19"/>
      <c r="CT119" s="40"/>
      <c r="CU119" s="19"/>
      <c r="CV119" s="19"/>
      <c r="CW119" s="39"/>
      <c r="CX119" s="19"/>
      <c r="CY119" s="19"/>
      <c r="CZ119" s="19"/>
      <c r="DA119" s="19"/>
      <c r="DB119" s="19"/>
      <c r="DC119" s="19"/>
      <c r="DD119" s="40"/>
      <c r="DE119" s="19"/>
      <c r="DF119" s="39"/>
      <c r="DG119" s="19"/>
      <c r="DH119" s="19"/>
      <c r="DI119" s="19"/>
      <c r="DJ119" s="19"/>
      <c r="DK119" s="19"/>
      <c r="DL119" s="19"/>
      <c r="DM119" s="40"/>
      <c r="DN119" s="19"/>
      <c r="DO119" s="39"/>
      <c r="DP119" s="19"/>
      <c r="DQ119" s="19"/>
      <c r="DR119" s="19"/>
      <c r="DS119" s="19"/>
      <c r="DT119" s="19"/>
      <c r="DU119" s="19"/>
      <c r="DV119" s="40"/>
      <c r="DW119" s="43">
        <f ca="1" t="shared" si="153"/>
        <v>7.15</v>
      </c>
      <c r="DX119" s="44">
        <f t="shared" si="154"/>
        <v>0</v>
      </c>
      <c r="DY119" s="19">
        <f ca="1" t="shared" si="155"/>
        <v>7.15</v>
      </c>
      <c r="DZ119" s="19">
        <f t="shared" si="156"/>
        <v>2</v>
      </c>
      <c r="EA119" s="19">
        <f t="shared" si="157"/>
        <v>0</v>
      </c>
      <c r="EB119" s="45">
        <f t="shared" si="158"/>
        <v>2</v>
      </c>
      <c r="EC119" s="46">
        <f t="shared" si="159"/>
        <v>0</v>
      </c>
      <c r="ED119" s="19">
        <f t="shared" ref="ED119:EF119" si="167">P119+Y119+AK119+AT119+BC119+BL119+BU119+CD119+CM119+CW119+DF119+DO119</f>
        <v>0</v>
      </c>
      <c r="EE119" s="19">
        <f t="shared" si="167"/>
        <v>0</v>
      </c>
      <c r="EF119" s="19">
        <f t="shared" si="167"/>
        <v>0</v>
      </c>
      <c r="EG119" s="19">
        <f t="shared" si="161"/>
        <v>0</v>
      </c>
    </row>
    <row r="120" customFormat="1" customHeight="1" spans="1:137">
      <c r="A120" s="32">
        <f t="shared" si="152"/>
        <v>118</v>
      </c>
      <c r="B120" s="56" t="s">
        <v>1159</v>
      </c>
      <c r="C120" s="57" t="s">
        <v>286</v>
      </c>
      <c r="D120" s="58" t="s">
        <v>289</v>
      </c>
      <c r="E120" s="56" t="s">
        <v>293</v>
      </c>
      <c r="F120" s="56" t="s">
        <v>298</v>
      </c>
      <c r="G120" s="59">
        <v>45586</v>
      </c>
      <c r="H120" s="59">
        <v>45586</v>
      </c>
      <c r="I120" s="59">
        <v>45586</v>
      </c>
      <c r="J120" s="3"/>
      <c r="K120" s="3"/>
      <c r="L120" s="3"/>
      <c r="M120" s="3"/>
      <c r="N120" s="3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60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0"/>
      <c r="CL120" s="19"/>
      <c r="CM120" s="39"/>
      <c r="CN120" s="19"/>
      <c r="CP120" s="19"/>
      <c r="CQ120" s="19"/>
      <c r="CR120" s="19"/>
      <c r="CS120" s="19"/>
      <c r="CT120" s="40"/>
      <c r="CU120" s="19"/>
      <c r="CV120" s="19"/>
      <c r="CW120" s="39">
        <v>8</v>
      </c>
      <c r="CX120" s="19"/>
      <c r="CY120" s="19"/>
      <c r="CZ120" s="19"/>
      <c r="DA120" s="19"/>
      <c r="DB120" s="19"/>
      <c r="DC120" s="19"/>
      <c r="DD120" s="40"/>
      <c r="DW120" s="43">
        <f ca="1" t="shared" si="153"/>
        <v>6.04</v>
      </c>
      <c r="DX120" s="44">
        <f t="shared" si="154"/>
        <v>0</v>
      </c>
      <c r="DY120" s="19">
        <f ca="1" t="shared" si="155"/>
        <v>6.04</v>
      </c>
      <c r="DZ120" s="19">
        <f t="shared" si="156"/>
        <v>0</v>
      </c>
      <c r="EA120" s="19">
        <f t="shared" si="157"/>
        <v>0</v>
      </c>
      <c r="EB120" s="45">
        <f t="shared" si="158"/>
        <v>0</v>
      </c>
      <c r="EC120" s="46">
        <f t="shared" si="159"/>
        <v>0</v>
      </c>
      <c r="ED120" s="19">
        <f t="shared" ref="ED120:EF120" si="168">P120+Y120+AK120+AT120+BC120+BL120+BU120+CD120+CM120+CW120+DF120+DO120</f>
        <v>8</v>
      </c>
      <c r="EE120" s="19">
        <f t="shared" si="168"/>
        <v>0</v>
      </c>
      <c r="EF120" s="19">
        <f t="shared" si="168"/>
        <v>0</v>
      </c>
      <c r="EG120" s="19">
        <f t="shared" si="161"/>
        <v>0</v>
      </c>
    </row>
    <row r="121" customFormat="1" customHeight="1" spans="1:137">
      <c r="A121" s="32">
        <f t="shared" si="152"/>
        <v>119</v>
      </c>
      <c r="B121" s="56" t="s">
        <v>1160</v>
      </c>
      <c r="C121" s="57" t="s">
        <v>286</v>
      </c>
      <c r="D121" s="58" t="s">
        <v>305</v>
      </c>
      <c r="E121" s="56" t="s">
        <v>768</v>
      </c>
      <c r="F121" s="56" t="s">
        <v>315</v>
      </c>
      <c r="G121" s="59">
        <v>45547</v>
      </c>
      <c r="H121" s="59">
        <v>45547</v>
      </c>
      <c r="I121" s="59">
        <v>45547</v>
      </c>
      <c r="J121" s="3"/>
      <c r="K121" s="3"/>
      <c r="L121" s="3"/>
      <c r="M121" s="3"/>
      <c r="N121" s="3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60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0"/>
      <c r="CL121" s="19"/>
      <c r="CM121" s="39"/>
      <c r="CN121" s="19"/>
      <c r="CO121" s="19"/>
      <c r="CP121" s="19">
        <v>16</v>
      </c>
      <c r="CQ121" s="19"/>
      <c r="CR121" s="19">
        <v>16</v>
      </c>
      <c r="CS121" s="19"/>
      <c r="CT121" s="40"/>
      <c r="CU121" s="19"/>
      <c r="CV121" s="19"/>
      <c r="CW121" s="39"/>
      <c r="CX121" s="19"/>
      <c r="CY121" s="19"/>
      <c r="CZ121" s="19"/>
      <c r="DA121" s="19"/>
      <c r="DB121" s="19"/>
      <c r="DC121" s="19"/>
      <c r="DD121" s="40"/>
      <c r="DW121" s="43">
        <f ca="1" t="shared" si="153"/>
        <v>6.58</v>
      </c>
      <c r="DX121" s="44">
        <f t="shared" si="154"/>
        <v>0</v>
      </c>
      <c r="DY121" s="19">
        <f ca="1" t="shared" si="155"/>
        <v>6.58</v>
      </c>
      <c r="DZ121" s="19">
        <f t="shared" si="156"/>
        <v>16</v>
      </c>
      <c r="EA121" s="19">
        <f t="shared" si="157"/>
        <v>16</v>
      </c>
      <c r="EB121" s="45">
        <f t="shared" si="158"/>
        <v>0</v>
      </c>
      <c r="EC121" s="46">
        <f t="shared" si="159"/>
        <v>0</v>
      </c>
      <c r="ED121" s="19">
        <f t="shared" ref="ED121:EF121" si="169">P121+Y121+AK121+AT121+BC121+BL121+BU121+CD121+CM121+CW121+DF121+DO121</f>
        <v>0</v>
      </c>
      <c r="EE121" s="19">
        <f t="shared" si="169"/>
        <v>0</v>
      </c>
      <c r="EF121" s="19">
        <f t="shared" si="169"/>
        <v>0</v>
      </c>
      <c r="EG121" s="19">
        <f t="shared" si="161"/>
        <v>0</v>
      </c>
    </row>
    <row r="122" customFormat="1" customHeight="1" spans="1:137">
      <c r="A122" s="32">
        <f t="shared" si="152"/>
        <v>120</v>
      </c>
      <c r="B122" s="56" t="s">
        <v>1161</v>
      </c>
      <c r="C122" s="57" t="s">
        <v>52</v>
      </c>
      <c r="D122" s="58" t="s">
        <v>233</v>
      </c>
      <c r="E122" s="56" t="s">
        <v>262</v>
      </c>
      <c r="F122" s="56" t="s">
        <v>315</v>
      </c>
      <c r="G122" s="59">
        <v>45537</v>
      </c>
      <c r="H122" s="59">
        <v>45537</v>
      </c>
      <c r="I122" s="59">
        <v>45537</v>
      </c>
      <c r="J122" s="3"/>
      <c r="K122" s="3"/>
      <c r="L122" s="3"/>
      <c r="M122" s="3"/>
      <c r="N122" s="3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60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0"/>
      <c r="CL122" s="19"/>
      <c r="CM122" s="39"/>
      <c r="CN122" s="19"/>
      <c r="CP122" s="19"/>
      <c r="CQ122" s="19"/>
      <c r="CR122" s="19"/>
      <c r="CS122" s="19"/>
      <c r="CT122" s="40"/>
      <c r="CU122" s="19"/>
      <c r="CV122" s="19"/>
      <c r="CW122" s="39">
        <v>8</v>
      </c>
      <c r="CX122" s="19"/>
      <c r="CY122" s="19"/>
      <c r="CZ122" s="19">
        <v>8</v>
      </c>
      <c r="DA122" s="19"/>
      <c r="DB122" s="19">
        <v>8</v>
      </c>
      <c r="DC122" s="19"/>
      <c r="DD122" s="40"/>
      <c r="DW122" s="43">
        <f ca="1" t="shared" si="153"/>
        <v>6.71</v>
      </c>
      <c r="DX122" s="44">
        <f t="shared" si="154"/>
        <v>0</v>
      </c>
      <c r="DY122" s="19">
        <f ca="1" t="shared" si="155"/>
        <v>6.71</v>
      </c>
      <c r="DZ122" s="19">
        <f t="shared" si="156"/>
        <v>8</v>
      </c>
      <c r="EA122" s="19">
        <f t="shared" si="157"/>
        <v>8</v>
      </c>
      <c r="EB122" s="45">
        <f t="shared" si="158"/>
        <v>0</v>
      </c>
      <c r="EC122" s="46">
        <f t="shared" si="159"/>
        <v>0</v>
      </c>
      <c r="ED122" s="19">
        <f t="shared" ref="ED122:EF122" si="170">P122+Y122+AK122+AT122+BC122+BL122+BU122+CD122+CM122+CW122+DF122+DO122</f>
        <v>8</v>
      </c>
      <c r="EE122" s="19">
        <f t="shared" si="170"/>
        <v>0</v>
      </c>
      <c r="EF122" s="19">
        <f t="shared" si="170"/>
        <v>0</v>
      </c>
      <c r="EG122" s="19">
        <f t="shared" si="161"/>
        <v>0</v>
      </c>
    </row>
    <row r="123" customFormat="1" customHeight="1" spans="1:137">
      <c r="A123" s="32">
        <f t="shared" si="152"/>
        <v>121</v>
      </c>
      <c r="B123" s="56" t="s">
        <v>1162</v>
      </c>
      <c r="C123" s="57" t="s">
        <v>286</v>
      </c>
      <c r="D123" s="58" t="s">
        <v>312</v>
      </c>
      <c r="E123" s="56" t="s">
        <v>720</v>
      </c>
      <c r="F123" s="56" t="s">
        <v>315</v>
      </c>
      <c r="G123" s="59">
        <v>45539</v>
      </c>
      <c r="H123" s="59">
        <v>45539</v>
      </c>
      <c r="I123" s="59">
        <v>45539</v>
      </c>
      <c r="J123" s="3"/>
      <c r="K123" s="3"/>
      <c r="L123" s="3"/>
      <c r="M123" s="3"/>
      <c r="N123" s="3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60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0"/>
      <c r="CL123" s="19"/>
      <c r="CM123" s="39"/>
      <c r="CN123" s="19"/>
      <c r="CO123" s="19"/>
      <c r="CP123" s="19"/>
      <c r="CQ123" s="19"/>
      <c r="CR123" s="19"/>
      <c r="CS123" s="19"/>
      <c r="CT123" s="40"/>
      <c r="CU123" s="19"/>
      <c r="CV123" s="19"/>
      <c r="CW123" s="39"/>
      <c r="CX123" s="19"/>
      <c r="CY123" s="19"/>
      <c r="CZ123" s="19"/>
      <c r="DA123" s="19"/>
      <c r="DB123" s="19"/>
      <c r="DC123" s="19"/>
      <c r="DD123" s="40"/>
      <c r="DW123" s="43">
        <f ca="1" t="shared" si="153"/>
        <v>6.68</v>
      </c>
      <c r="DX123" s="44">
        <f t="shared" si="154"/>
        <v>0</v>
      </c>
      <c r="DY123" s="19">
        <f ca="1" t="shared" si="155"/>
        <v>6.68</v>
      </c>
      <c r="DZ123" s="19">
        <f t="shared" si="156"/>
        <v>0</v>
      </c>
      <c r="EA123" s="19">
        <f t="shared" si="157"/>
        <v>0</v>
      </c>
      <c r="EB123" s="45">
        <f t="shared" si="158"/>
        <v>0</v>
      </c>
      <c r="EC123" s="46">
        <f t="shared" si="159"/>
        <v>0</v>
      </c>
      <c r="ED123" s="19">
        <f t="shared" ref="ED123:EF123" si="171">P123+Y123+AK123+AT123+BC123+BL123+BU123+CD123+CM123+CW123+DF123+DO123</f>
        <v>0</v>
      </c>
      <c r="EE123" s="19">
        <f t="shared" si="171"/>
        <v>0</v>
      </c>
      <c r="EF123" s="19">
        <f t="shared" si="171"/>
        <v>0</v>
      </c>
      <c r="EG123" s="19">
        <f t="shared" si="161"/>
        <v>0</v>
      </c>
    </row>
    <row r="124" customFormat="1" customHeight="1" spans="1:137">
      <c r="A124" s="32">
        <f t="shared" si="152"/>
        <v>122</v>
      </c>
      <c r="B124" s="56" t="s">
        <v>1163</v>
      </c>
      <c r="C124" s="57" t="s">
        <v>52</v>
      </c>
      <c r="D124" s="58" t="s">
        <v>237</v>
      </c>
      <c r="E124" s="56" t="s">
        <v>238</v>
      </c>
      <c r="F124" s="56" t="s">
        <v>315</v>
      </c>
      <c r="G124" s="59">
        <v>45547</v>
      </c>
      <c r="H124" s="59">
        <v>45547</v>
      </c>
      <c r="I124" s="59">
        <v>45547</v>
      </c>
      <c r="J124" s="3"/>
      <c r="K124" s="3"/>
      <c r="L124" s="3"/>
      <c r="M124" s="3"/>
      <c r="N124" s="3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60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0"/>
      <c r="CL124" s="19"/>
      <c r="CM124" s="39"/>
      <c r="CN124" s="19"/>
      <c r="CO124" s="19"/>
      <c r="CP124" s="19"/>
      <c r="CQ124" s="19"/>
      <c r="CR124" s="19"/>
      <c r="CS124" s="19"/>
      <c r="CT124" s="40"/>
      <c r="CU124" s="19"/>
      <c r="CV124" s="19"/>
      <c r="CW124" s="39"/>
      <c r="CX124" s="19"/>
      <c r="CY124" s="19"/>
      <c r="CZ124" s="19"/>
      <c r="DA124" s="19"/>
      <c r="DB124" s="19"/>
      <c r="DC124" s="19"/>
      <c r="DD124" s="40"/>
      <c r="DW124" s="43">
        <f ca="1" t="shared" si="153"/>
        <v>6.58</v>
      </c>
      <c r="DX124" s="44">
        <f t="shared" si="154"/>
        <v>0</v>
      </c>
      <c r="DY124" s="19">
        <f ca="1" t="shared" si="155"/>
        <v>6.58</v>
      </c>
      <c r="DZ124" s="19">
        <f t="shared" si="156"/>
        <v>0</v>
      </c>
      <c r="EA124" s="19">
        <f t="shared" si="157"/>
        <v>0</v>
      </c>
      <c r="EB124" s="45">
        <f t="shared" si="158"/>
        <v>0</v>
      </c>
      <c r="EC124" s="46">
        <f t="shared" si="159"/>
        <v>0</v>
      </c>
      <c r="ED124" s="19">
        <f t="shared" ref="ED124:EF124" si="172">P124+Y124+AK124+AT124+BC124+BL124+BU124+CD124+CM124+CW124+DF124+DO124</f>
        <v>0</v>
      </c>
      <c r="EE124" s="19">
        <f t="shared" si="172"/>
        <v>0</v>
      </c>
      <c r="EF124" s="19">
        <f t="shared" si="172"/>
        <v>0</v>
      </c>
      <c r="EG124" s="19">
        <f t="shared" si="161"/>
        <v>0</v>
      </c>
    </row>
    <row r="125" customFormat="1" customHeight="1" spans="1:137">
      <c r="A125" s="32">
        <f t="shared" si="152"/>
        <v>123</v>
      </c>
      <c r="B125" s="56" t="s">
        <v>1164</v>
      </c>
      <c r="C125" s="57" t="s">
        <v>351</v>
      </c>
      <c r="D125" s="58" t="s">
        <v>354</v>
      </c>
      <c r="E125" s="56" t="s">
        <v>554</v>
      </c>
      <c r="F125" s="56" t="s">
        <v>315</v>
      </c>
      <c r="G125" s="59">
        <v>45589</v>
      </c>
      <c r="H125" s="59">
        <v>45589</v>
      </c>
      <c r="I125" s="59">
        <v>45589</v>
      </c>
      <c r="J125" s="3"/>
      <c r="K125" s="3"/>
      <c r="L125" s="3"/>
      <c r="M125" s="3"/>
      <c r="N125" s="3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60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0"/>
      <c r="CL125" s="19"/>
      <c r="CM125" s="39"/>
      <c r="CN125" s="19"/>
      <c r="CP125" s="19"/>
      <c r="CQ125" s="19"/>
      <c r="CR125" s="19"/>
      <c r="CS125" s="19"/>
      <c r="CT125" s="40"/>
      <c r="CU125" s="19"/>
      <c r="CV125" s="19"/>
      <c r="CW125" s="39"/>
      <c r="CX125" s="19"/>
      <c r="CY125" s="19"/>
      <c r="CZ125" s="19"/>
      <c r="DA125" s="19"/>
      <c r="DB125" s="19"/>
      <c r="DC125" s="19"/>
      <c r="DD125" s="40"/>
      <c r="DW125" s="43">
        <f ca="1" t="shared" si="153"/>
        <v>6</v>
      </c>
      <c r="DX125" s="44">
        <f t="shared" si="154"/>
        <v>0</v>
      </c>
      <c r="DY125" s="19">
        <f ca="1" t="shared" si="155"/>
        <v>6</v>
      </c>
      <c r="DZ125" s="19">
        <f t="shared" si="156"/>
        <v>0</v>
      </c>
      <c r="EA125" s="19">
        <f t="shared" si="157"/>
        <v>0</v>
      </c>
      <c r="EB125" s="45">
        <f t="shared" si="158"/>
        <v>0</v>
      </c>
      <c r="EC125" s="46">
        <f t="shared" si="159"/>
        <v>0</v>
      </c>
      <c r="ED125" s="19">
        <f t="shared" ref="ED125:EF125" si="173">P125+Y125+AK125+AT125+BC125+BL125+BU125+CD125+CM125+CW125+DF125+DO125</f>
        <v>0</v>
      </c>
      <c r="EE125" s="19">
        <f t="shared" si="173"/>
        <v>0</v>
      </c>
      <c r="EF125" s="19">
        <f t="shared" si="173"/>
        <v>0</v>
      </c>
      <c r="EG125" s="19">
        <f t="shared" si="161"/>
        <v>0</v>
      </c>
    </row>
    <row r="126" customFormat="1" customHeight="1" spans="1:137">
      <c r="A126" s="32">
        <f t="shared" si="152"/>
        <v>124</v>
      </c>
      <c r="B126" s="50" t="s">
        <v>1165</v>
      </c>
      <c r="C126" s="51" t="s">
        <v>286</v>
      </c>
      <c r="D126" s="33" t="s">
        <v>305</v>
      </c>
      <c r="E126" s="34" t="s">
        <v>768</v>
      </c>
      <c r="F126" s="33" t="s">
        <v>315</v>
      </c>
      <c r="G126" s="59">
        <v>45530</v>
      </c>
      <c r="H126" s="59">
        <v>45530</v>
      </c>
      <c r="I126" s="59">
        <v>45530</v>
      </c>
      <c r="J126" s="19"/>
      <c r="K126" s="19"/>
      <c r="L126" s="19"/>
      <c r="M126" s="37"/>
      <c r="N126" s="19"/>
      <c r="O126" s="38"/>
      <c r="P126" s="39"/>
      <c r="Q126" s="19"/>
      <c r="R126" s="19"/>
      <c r="S126" s="19"/>
      <c r="T126" s="19"/>
      <c r="U126" s="19"/>
      <c r="V126" s="19"/>
      <c r="W126" s="40"/>
      <c r="X126" s="19"/>
      <c r="Y126" s="39"/>
      <c r="Z126" s="19"/>
      <c r="AA126" s="19"/>
      <c r="AB126" s="19"/>
      <c r="AC126" s="19"/>
      <c r="AD126" s="19"/>
      <c r="AE126" s="19"/>
      <c r="AF126" s="40"/>
      <c r="AG126" s="41"/>
      <c r="AH126" s="41"/>
      <c r="AI126" s="41"/>
      <c r="AJ126" s="19"/>
      <c r="AK126" s="39"/>
      <c r="AL126" s="19"/>
      <c r="AM126" s="19"/>
      <c r="AN126" s="19"/>
      <c r="AO126" s="49"/>
      <c r="AP126" s="19"/>
      <c r="AQ126" s="19"/>
      <c r="AR126" s="40"/>
      <c r="AS126" s="19"/>
      <c r="AT126" s="39"/>
      <c r="AU126" s="19"/>
      <c r="AV126" s="19"/>
      <c r="AW126" s="19"/>
      <c r="AX126" s="19"/>
      <c r="AY126" s="19"/>
      <c r="AZ126" s="19"/>
      <c r="BA126" s="40"/>
      <c r="BB126" s="19"/>
      <c r="BC126" s="39"/>
      <c r="BD126" s="19"/>
      <c r="BE126" s="19"/>
      <c r="BF126" s="19"/>
      <c r="BG126" s="19"/>
      <c r="BH126" s="19"/>
      <c r="BI126" s="19"/>
      <c r="BJ126" s="40"/>
      <c r="BK126" s="19"/>
      <c r="BL126" s="39"/>
      <c r="BM126" s="19"/>
      <c r="BN126" s="19"/>
      <c r="BO126" s="19"/>
      <c r="BP126" s="19"/>
      <c r="BQ126" s="19"/>
      <c r="BR126" s="19"/>
      <c r="BS126" s="40"/>
      <c r="BT126" s="19"/>
      <c r="BU126" s="39"/>
      <c r="BV126" s="19"/>
      <c r="BW126" s="19"/>
      <c r="BX126" s="19"/>
      <c r="BY126" s="19"/>
      <c r="BZ126" s="19"/>
      <c r="CA126" s="19"/>
      <c r="CB126" s="40"/>
      <c r="CC126" s="19"/>
      <c r="CD126" s="39"/>
      <c r="CE126" s="19"/>
      <c r="CF126" s="19"/>
      <c r="CG126" s="19"/>
      <c r="CH126" s="19"/>
      <c r="CI126" s="19"/>
      <c r="CJ126" s="19"/>
      <c r="CK126" s="40"/>
      <c r="CL126" s="19"/>
      <c r="CM126" s="39"/>
      <c r="CN126" s="19"/>
      <c r="CO126" s="19"/>
      <c r="CP126" s="19"/>
      <c r="CQ126" s="19"/>
      <c r="CR126" s="19"/>
      <c r="CS126" s="19"/>
      <c r="CT126" s="40"/>
      <c r="CU126" s="19"/>
      <c r="CV126" s="19"/>
      <c r="CW126" s="39"/>
      <c r="CX126" s="19"/>
      <c r="CY126" s="19"/>
      <c r="CZ126" s="19"/>
      <c r="DA126" s="19"/>
      <c r="DB126" s="19"/>
      <c r="DC126" s="19"/>
      <c r="DD126" s="40"/>
      <c r="DE126" s="19"/>
      <c r="DF126" s="39"/>
      <c r="DG126" s="19"/>
      <c r="DH126" s="19"/>
      <c r="DI126" s="19"/>
      <c r="DJ126" s="19"/>
      <c r="DK126" s="19"/>
      <c r="DL126" s="19"/>
      <c r="DM126" s="40"/>
      <c r="DN126" s="19"/>
      <c r="DO126" s="39"/>
      <c r="DP126" s="19"/>
      <c r="DQ126" s="19"/>
      <c r="DR126" s="19"/>
      <c r="DS126" s="19"/>
      <c r="DT126" s="19"/>
      <c r="DU126" s="19"/>
      <c r="DV126" s="40"/>
      <c r="DW126" s="43">
        <f ca="1" t="shared" si="153"/>
        <v>6.81</v>
      </c>
      <c r="DX126" s="44">
        <f t="shared" si="154"/>
        <v>0</v>
      </c>
      <c r="DY126" s="19">
        <f ca="1" t="shared" si="155"/>
        <v>6.81</v>
      </c>
      <c r="DZ126" s="19">
        <f t="shared" si="156"/>
        <v>0</v>
      </c>
      <c r="EA126" s="19">
        <f t="shared" si="157"/>
        <v>0</v>
      </c>
      <c r="EB126" s="45">
        <f t="shared" si="158"/>
        <v>0</v>
      </c>
      <c r="EC126" s="46">
        <f t="shared" si="159"/>
        <v>0</v>
      </c>
      <c r="ED126" s="19">
        <f t="shared" ref="ED126:EF126" si="174">P126+Y126+AK126+AT126+BC126+BL126+BU126+CD126+CM126+CW126+DF126+DO126</f>
        <v>0</v>
      </c>
      <c r="EE126" s="19">
        <f t="shared" si="174"/>
        <v>0</v>
      </c>
      <c r="EF126" s="19">
        <f t="shared" si="174"/>
        <v>0</v>
      </c>
      <c r="EG126" s="19">
        <f t="shared" si="161"/>
        <v>0</v>
      </c>
    </row>
    <row r="127" customFormat="1" customHeight="1" spans="1:137">
      <c r="A127" s="32">
        <f t="shared" si="152"/>
        <v>125</v>
      </c>
      <c r="B127" s="31" t="s">
        <v>1166</v>
      </c>
      <c r="C127" s="51" t="s">
        <v>52</v>
      </c>
      <c r="D127" s="33" t="s">
        <v>237</v>
      </c>
      <c r="E127" s="33" t="s">
        <v>238</v>
      </c>
      <c r="F127" s="33" t="s">
        <v>315</v>
      </c>
      <c r="G127" s="68">
        <v>45448</v>
      </c>
      <c r="H127" s="59">
        <v>45448</v>
      </c>
      <c r="I127" s="59">
        <v>45658</v>
      </c>
      <c r="J127" s="19"/>
      <c r="K127" s="19">
        <f t="shared" ref="K127:K145" si="175">ROUND((I127-H127)/365*5,0)</f>
        <v>3</v>
      </c>
      <c r="L127" s="19"/>
      <c r="M127" s="37"/>
      <c r="N127" s="19"/>
      <c r="O127" s="38"/>
      <c r="P127" s="39"/>
      <c r="Q127" s="19"/>
      <c r="R127" s="19"/>
      <c r="S127" s="19"/>
      <c r="T127" s="19"/>
      <c r="U127" s="19"/>
      <c r="V127" s="19"/>
      <c r="W127" s="40"/>
      <c r="X127" s="19"/>
      <c r="Y127" s="39"/>
      <c r="Z127" s="19"/>
      <c r="AA127" s="19"/>
      <c r="AB127" s="19"/>
      <c r="AC127" s="19"/>
      <c r="AD127" s="19"/>
      <c r="AE127" s="19"/>
      <c r="AF127" s="40"/>
      <c r="AG127" s="41"/>
      <c r="AH127" s="41"/>
      <c r="AI127" s="41"/>
      <c r="AJ127" s="19"/>
      <c r="AK127" s="39"/>
      <c r="AL127" s="19"/>
      <c r="AM127" s="19"/>
      <c r="AN127" s="19"/>
      <c r="AO127" s="49"/>
      <c r="AP127" s="19"/>
      <c r="AQ127" s="19"/>
      <c r="AR127" s="40"/>
      <c r="AS127" s="19"/>
      <c r="AT127" s="39"/>
      <c r="AU127" s="19"/>
      <c r="AV127" s="19"/>
      <c r="AW127" s="19"/>
      <c r="AX127" s="19"/>
      <c r="AY127" s="19"/>
      <c r="AZ127" s="19"/>
      <c r="BA127" s="40"/>
      <c r="BB127" s="19"/>
      <c r="BC127" s="39"/>
      <c r="BD127" s="19"/>
      <c r="BE127" s="19"/>
      <c r="BF127" s="19"/>
      <c r="BG127" s="19"/>
      <c r="BH127" s="19"/>
      <c r="BI127" s="19"/>
      <c r="BJ127" s="40"/>
      <c r="BK127" s="19"/>
      <c r="BL127" s="39"/>
      <c r="BM127" s="19"/>
      <c r="BN127" s="19"/>
      <c r="BO127" s="19"/>
      <c r="BP127" s="19"/>
      <c r="BQ127" s="19"/>
      <c r="BR127" s="19"/>
      <c r="BS127" s="40"/>
      <c r="BT127" s="19"/>
      <c r="BU127" s="39"/>
      <c r="BV127" s="19"/>
      <c r="BW127" s="19"/>
      <c r="BX127" s="19"/>
      <c r="BY127" s="19"/>
      <c r="BZ127" s="19"/>
      <c r="CA127" s="19"/>
      <c r="CB127" s="40"/>
      <c r="CC127" s="19"/>
      <c r="CD127" s="39"/>
      <c r="CE127" s="19"/>
      <c r="CF127" s="19"/>
      <c r="CG127" s="19"/>
      <c r="CH127" s="19"/>
      <c r="CI127" s="19"/>
      <c r="CJ127" s="19"/>
      <c r="CK127" s="40"/>
      <c r="CL127" s="19"/>
      <c r="CM127" s="39"/>
      <c r="CN127" s="19"/>
      <c r="CO127" s="19"/>
      <c r="CP127" s="19"/>
      <c r="CQ127" s="19"/>
      <c r="CR127" s="19"/>
      <c r="CS127" s="19"/>
      <c r="CT127" s="40"/>
      <c r="CU127" s="19"/>
      <c r="CV127" s="19"/>
      <c r="CW127" s="39"/>
      <c r="CX127" s="19"/>
      <c r="CY127" s="19"/>
      <c r="CZ127" s="19"/>
      <c r="DA127" s="19"/>
      <c r="DB127" s="19"/>
      <c r="DC127" s="19"/>
      <c r="DD127" s="40"/>
      <c r="DE127" s="19"/>
      <c r="DF127" s="19"/>
      <c r="DG127" s="19"/>
      <c r="DH127" s="19"/>
      <c r="DI127" s="19"/>
      <c r="DJ127" s="19"/>
      <c r="DK127" s="19"/>
      <c r="DL127" s="19"/>
      <c r="DM127" s="40"/>
      <c r="DN127" s="19"/>
      <c r="DO127" s="39"/>
      <c r="DP127" s="19"/>
      <c r="DQ127" s="19"/>
      <c r="DR127" s="19"/>
      <c r="DS127" s="19"/>
      <c r="DT127" s="19"/>
      <c r="DU127" s="19"/>
      <c r="DV127" s="40"/>
      <c r="DW127" s="43">
        <f ca="1" t="shared" si="153"/>
        <v>5.05</v>
      </c>
      <c r="DX127" s="44">
        <f t="shared" si="154"/>
        <v>0</v>
      </c>
      <c r="DY127" s="19">
        <f ca="1" t="shared" si="155"/>
        <v>5.05</v>
      </c>
      <c r="DZ127" s="19">
        <f t="shared" si="156"/>
        <v>0</v>
      </c>
      <c r="EA127" s="19">
        <f t="shared" si="157"/>
        <v>0</v>
      </c>
      <c r="EB127" s="45">
        <f t="shared" si="158"/>
        <v>0</v>
      </c>
      <c r="EC127" s="46">
        <f t="shared" si="159"/>
        <v>0</v>
      </c>
      <c r="ED127" s="19">
        <f t="shared" ref="ED127:EF127" si="176">P127+Y127+AK127+AT127+BC127+BL127+BU127+CD127+CM127+CW127+DF127+DO127</f>
        <v>0</v>
      </c>
      <c r="EE127" s="19">
        <f t="shared" si="176"/>
        <v>0</v>
      </c>
      <c r="EF127" s="19">
        <f t="shared" si="176"/>
        <v>0</v>
      </c>
      <c r="EG127" s="19">
        <f t="shared" si="161"/>
        <v>0</v>
      </c>
    </row>
    <row r="128" customFormat="1" customHeight="1" spans="1:137">
      <c r="A128" s="32">
        <f t="shared" si="152"/>
        <v>126</v>
      </c>
      <c r="B128" s="31" t="s">
        <v>1167</v>
      </c>
      <c r="C128" s="51" t="s">
        <v>404</v>
      </c>
      <c r="D128" s="33" t="s">
        <v>527</v>
      </c>
      <c r="E128" s="33" t="s">
        <v>54</v>
      </c>
      <c r="F128" s="33" t="s">
        <v>315</v>
      </c>
      <c r="G128" s="68">
        <v>45610</v>
      </c>
      <c r="H128" s="59">
        <v>45610</v>
      </c>
      <c r="I128" s="59">
        <v>45658</v>
      </c>
      <c r="J128" s="19"/>
      <c r="K128" s="19">
        <f t="shared" si="175"/>
        <v>1</v>
      </c>
      <c r="L128" s="19"/>
      <c r="M128" s="37"/>
      <c r="N128" s="19"/>
      <c r="O128" s="38"/>
      <c r="P128" s="39"/>
      <c r="Q128" s="19"/>
      <c r="R128" s="19"/>
      <c r="S128" s="19"/>
      <c r="T128" s="19"/>
      <c r="U128" s="19"/>
      <c r="V128" s="19"/>
      <c r="W128" s="40"/>
      <c r="X128" s="19"/>
      <c r="Y128" s="39"/>
      <c r="Z128" s="19"/>
      <c r="AA128" s="19"/>
      <c r="AB128" s="19"/>
      <c r="AC128" s="19"/>
      <c r="AD128" s="19"/>
      <c r="AE128" s="19"/>
      <c r="AF128" s="40"/>
      <c r="AG128" s="41"/>
      <c r="AH128" s="41"/>
      <c r="AI128" s="41"/>
      <c r="AJ128" s="19"/>
      <c r="AK128" s="39"/>
      <c r="AL128" s="19"/>
      <c r="AM128" s="19"/>
      <c r="AN128" s="19"/>
      <c r="AO128" s="49"/>
      <c r="AP128" s="19"/>
      <c r="AQ128" s="19"/>
      <c r="AR128" s="40"/>
      <c r="AS128" s="19"/>
      <c r="AT128" s="39"/>
      <c r="AU128" s="19"/>
      <c r="AV128" s="19"/>
      <c r="AW128" s="19"/>
      <c r="AX128" s="19"/>
      <c r="AY128" s="19"/>
      <c r="AZ128" s="19"/>
      <c r="BA128" s="40"/>
      <c r="BB128" s="19"/>
      <c r="BC128" s="39"/>
      <c r="BD128" s="19"/>
      <c r="BE128" s="19"/>
      <c r="BF128" s="19"/>
      <c r="BG128" s="19"/>
      <c r="BH128" s="19"/>
      <c r="BI128" s="19"/>
      <c r="BJ128" s="40"/>
      <c r="BK128" s="19"/>
      <c r="BL128" s="39"/>
      <c r="BM128" s="19"/>
      <c r="BN128" s="19"/>
      <c r="BO128" s="19"/>
      <c r="BP128" s="19"/>
      <c r="BQ128" s="19"/>
      <c r="BR128" s="19"/>
      <c r="BS128" s="40"/>
      <c r="BT128" s="19"/>
      <c r="BU128" s="39"/>
      <c r="BV128" s="19"/>
      <c r="BW128" s="19"/>
      <c r="BX128" s="19"/>
      <c r="BY128" s="19"/>
      <c r="BZ128" s="19"/>
      <c r="CA128" s="19"/>
      <c r="CB128" s="40"/>
      <c r="CC128" s="19"/>
      <c r="CD128" s="39"/>
      <c r="CE128" s="19"/>
      <c r="CF128" s="19"/>
      <c r="CG128" s="19"/>
      <c r="CH128" s="19"/>
      <c r="CI128" s="19"/>
      <c r="CJ128" s="19"/>
      <c r="CK128" s="40"/>
      <c r="CL128" s="19"/>
      <c r="CM128" s="39"/>
      <c r="CN128" s="19"/>
      <c r="CO128" s="19"/>
      <c r="CP128" s="19"/>
      <c r="CQ128" s="19"/>
      <c r="CR128" s="19"/>
      <c r="CS128" s="19"/>
      <c r="CT128" s="40"/>
      <c r="CU128" s="19"/>
      <c r="CV128" s="19"/>
      <c r="CW128" s="39"/>
      <c r="CX128" s="19"/>
      <c r="CY128" s="19"/>
      <c r="CZ128" s="19"/>
      <c r="DA128" s="19"/>
      <c r="DB128" s="19"/>
      <c r="DC128" s="19"/>
      <c r="DD128" s="40"/>
      <c r="DE128" s="19"/>
      <c r="DF128" s="19"/>
      <c r="DG128" s="19"/>
      <c r="DH128" s="19"/>
      <c r="DI128" s="19"/>
      <c r="DJ128" s="19"/>
      <c r="DK128" s="19"/>
      <c r="DL128" s="19"/>
      <c r="DM128" s="40"/>
      <c r="DN128" s="19"/>
      <c r="DO128" s="39"/>
      <c r="DP128" s="19"/>
      <c r="DQ128" s="19"/>
      <c r="DR128" s="19"/>
      <c r="DS128" s="19"/>
      <c r="DT128" s="19"/>
      <c r="DU128" s="19"/>
      <c r="DV128" s="40"/>
      <c r="DW128" s="43">
        <f ca="1" t="shared" si="153"/>
        <v>5.05</v>
      </c>
      <c r="DX128" s="44">
        <f t="shared" si="154"/>
        <v>0</v>
      </c>
      <c r="DY128" s="19">
        <f ca="1" t="shared" si="155"/>
        <v>5.05</v>
      </c>
      <c r="DZ128" s="19">
        <f t="shared" si="156"/>
        <v>0</v>
      </c>
      <c r="EA128" s="19">
        <f t="shared" si="157"/>
        <v>0</v>
      </c>
      <c r="EB128" s="45">
        <f t="shared" si="158"/>
        <v>0</v>
      </c>
      <c r="EC128" s="46">
        <f t="shared" si="159"/>
        <v>0</v>
      </c>
      <c r="ED128" s="19">
        <f t="shared" ref="ED128:EF128" si="177">P128+Y128+AK128+AT128+BC128+BL128+BU128+CD128+CM128+CW128+DF128+DO128</f>
        <v>0</v>
      </c>
      <c r="EE128" s="19">
        <f t="shared" si="177"/>
        <v>0</v>
      </c>
      <c r="EF128" s="19">
        <f t="shared" si="177"/>
        <v>0</v>
      </c>
      <c r="EG128" s="19">
        <f t="shared" si="161"/>
        <v>0</v>
      </c>
    </row>
    <row r="129" customFormat="1" customHeight="1" spans="1:137">
      <c r="A129" s="32">
        <f t="shared" si="152"/>
        <v>127</v>
      </c>
      <c r="B129" s="31" t="s">
        <v>1168</v>
      </c>
      <c r="C129" s="51" t="s">
        <v>52</v>
      </c>
      <c r="D129" s="33" t="s">
        <v>237</v>
      </c>
      <c r="E129" s="33" t="s">
        <v>238</v>
      </c>
      <c r="F129" s="33" t="s">
        <v>315</v>
      </c>
      <c r="G129" s="68">
        <v>45607</v>
      </c>
      <c r="H129" s="59">
        <v>45607</v>
      </c>
      <c r="I129" s="59">
        <v>45658</v>
      </c>
      <c r="J129" s="19"/>
      <c r="K129" s="19">
        <f t="shared" si="175"/>
        <v>1</v>
      </c>
      <c r="L129" s="19"/>
      <c r="M129" s="37"/>
      <c r="N129" s="19"/>
      <c r="O129" s="38"/>
      <c r="P129" s="39"/>
      <c r="Q129" s="19"/>
      <c r="R129" s="19"/>
      <c r="S129" s="19"/>
      <c r="T129" s="19"/>
      <c r="U129" s="19"/>
      <c r="V129" s="19"/>
      <c r="W129" s="40"/>
      <c r="X129" s="19"/>
      <c r="Y129" s="39"/>
      <c r="Z129" s="19"/>
      <c r="AA129" s="19"/>
      <c r="AB129" s="19"/>
      <c r="AC129" s="19"/>
      <c r="AD129" s="19"/>
      <c r="AE129" s="19"/>
      <c r="AF129" s="40"/>
      <c r="AG129" s="41"/>
      <c r="AH129" s="41"/>
      <c r="AI129" s="41"/>
      <c r="AJ129" s="19"/>
      <c r="AK129" s="39"/>
      <c r="AL129" s="19"/>
      <c r="AM129" s="19"/>
      <c r="AN129" s="19"/>
      <c r="AO129" s="49"/>
      <c r="AP129" s="19"/>
      <c r="AQ129" s="19"/>
      <c r="AR129" s="40"/>
      <c r="AS129" s="19"/>
      <c r="AT129" s="39"/>
      <c r="AU129" s="19"/>
      <c r="AV129" s="19"/>
      <c r="AW129" s="19"/>
      <c r="AX129" s="19"/>
      <c r="AY129" s="19"/>
      <c r="AZ129" s="19"/>
      <c r="BA129" s="40"/>
      <c r="BB129" s="19"/>
      <c r="BC129" s="39"/>
      <c r="BD129" s="19"/>
      <c r="BE129" s="19"/>
      <c r="BF129" s="19"/>
      <c r="BG129" s="19"/>
      <c r="BH129" s="19"/>
      <c r="BI129" s="19"/>
      <c r="BJ129" s="40"/>
      <c r="BK129" s="19"/>
      <c r="BL129" s="39"/>
      <c r="BM129" s="19"/>
      <c r="BN129" s="19"/>
      <c r="BO129" s="19"/>
      <c r="BP129" s="19"/>
      <c r="BQ129" s="19"/>
      <c r="BR129" s="19"/>
      <c r="BS129" s="40"/>
      <c r="BT129" s="19"/>
      <c r="BU129" s="39"/>
      <c r="BV129" s="19"/>
      <c r="BW129" s="19"/>
      <c r="BX129" s="19"/>
      <c r="BY129" s="19"/>
      <c r="BZ129" s="19"/>
      <c r="CA129" s="19"/>
      <c r="CB129" s="40"/>
      <c r="CC129" s="19"/>
      <c r="CD129" s="39"/>
      <c r="CE129" s="19"/>
      <c r="CF129" s="19"/>
      <c r="CG129" s="19"/>
      <c r="CH129" s="19"/>
      <c r="CI129" s="19"/>
      <c r="CJ129" s="19"/>
      <c r="CK129" s="40"/>
      <c r="CL129" s="19"/>
      <c r="CM129" s="39"/>
      <c r="CN129" s="19"/>
      <c r="CO129" s="19"/>
      <c r="CP129" s="19"/>
      <c r="CQ129" s="19"/>
      <c r="CR129" s="19"/>
      <c r="CS129" s="19"/>
      <c r="CT129" s="40"/>
      <c r="CU129" s="19"/>
      <c r="CV129" s="19"/>
      <c r="CW129" s="39"/>
      <c r="CX129" s="19"/>
      <c r="CY129" s="19"/>
      <c r="CZ129" s="19"/>
      <c r="DA129" s="19"/>
      <c r="DB129" s="19"/>
      <c r="DC129" s="19"/>
      <c r="DD129" s="40"/>
      <c r="DE129" s="19"/>
      <c r="DF129" s="19"/>
      <c r="DG129" s="19"/>
      <c r="DH129" s="19"/>
      <c r="DI129" s="19"/>
      <c r="DJ129" s="19"/>
      <c r="DK129" s="19"/>
      <c r="DL129" s="19"/>
      <c r="DM129" s="40"/>
      <c r="DN129" s="19"/>
      <c r="DO129" s="39"/>
      <c r="DP129" s="19"/>
      <c r="DQ129" s="19"/>
      <c r="DR129" s="19"/>
      <c r="DS129" s="19"/>
      <c r="DT129" s="19"/>
      <c r="DU129" s="19"/>
      <c r="DV129" s="40"/>
      <c r="DW129" s="43">
        <f ca="1" t="shared" si="153"/>
        <v>5.05</v>
      </c>
      <c r="DX129" s="44">
        <f t="shared" si="154"/>
        <v>0</v>
      </c>
      <c r="DY129" s="19">
        <f ca="1" t="shared" si="155"/>
        <v>5.05</v>
      </c>
      <c r="DZ129" s="19">
        <f t="shared" si="156"/>
        <v>0</v>
      </c>
      <c r="EA129" s="19">
        <f t="shared" si="157"/>
        <v>0</v>
      </c>
      <c r="EB129" s="45">
        <f t="shared" si="158"/>
        <v>0</v>
      </c>
      <c r="EC129" s="46">
        <f t="shared" si="159"/>
        <v>0</v>
      </c>
      <c r="ED129" s="19">
        <f t="shared" ref="ED129:EF129" si="178">P129+Y129+AK129+AT129+BC129+BL129+BU129+CD129+CM129+CW129+DF129+DO129</f>
        <v>0</v>
      </c>
      <c r="EE129" s="19">
        <f t="shared" si="178"/>
        <v>0</v>
      </c>
      <c r="EF129" s="19">
        <f t="shared" si="178"/>
        <v>0</v>
      </c>
      <c r="EG129" s="19">
        <f t="shared" si="161"/>
        <v>0</v>
      </c>
    </row>
    <row r="130" customFormat="1" customHeight="1" spans="1:137">
      <c r="A130" s="32">
        <f t="shared" si="152"/>
        <v>128</v>
      </c>
      <c r="B130" s="31" t="s">
        <v>1169</v>
      </c>
      <c r="C130" s="51" t="s">
        <v>592</v>
      </c>
      <c r="D130" s="33" t="s">
        <v>593</v>
      </c>
      <c r="E130" s="33" t="s">
        <v>54</v>
      </c>
      <c r="F130" s="33" t="s">
        <v>315</v>
      </c>
      <c r="G130" s="68">
        <v>45582</v>
      </c>
      <c r="H130" s="59">
        <v>45582</v>
      </c>
      <c r="I130" s="59">
        <v>45658</v>
      </c>
      <c r="J130" s="19"/>
      <c r="K130" s="19">
        <f t="shared" si="175"/>
        <v>1</v>
      </c>
      <c r="L130" s="19"/>
      <c r="M130" s="37"/>
      <c r="N130" s="19"/>
      <c r="O130" s="38"/>
      <c r="P130" s="39"/>
      <c r="Q130" s="19"/>
      <c r="R130" s="19"/>
      <c r="S130" s="19"/>
      <c r="T130" s="19"/>
      <c r="U130" s="19"/>
      <c r="V130" s="19"/>
      <c r="W130" s="40"/>
      <c r="X130" s="19"/>
      <c r="Y130" s="39"/>
      <c r="Z130" s="19"/>
      <c r="AA130" s="19"/>
      <c r="AB130" s="19"/>
      <c r="AC130" s="19"/>
      <c r="AD130" s="19"/>
      <c r="AE130" s="19"/>
      <c r="AF130" s="40"/>
      <c r="AG130" s="41"/>
      <c r="AH130" s="41"/>
      <c r="AI130" s="41"/>
      <c r="AJ130" s="19"/>
      <c r="AK130" s="39"/>
      <c r="AL130" s="19"/>
      <c r="AM130" s="19"/>
      <c r="AN130" s="19"/>
      <c r="AO130" s="49"/>
      <c r="AP130" s="19"/>
      <c r="AQ130" s="19"/>
      <c r="AR130" s="40"/>
      <c r="AS130" s="19"/>
      <c r="AT130" s="39"/>
      <c r="AU130" s="19"/>
      <c r="AV130" s="19"/>
      <c r="AW130" s="19"/>
      <c r="AX130" s="19"/>
      <c r="AY130" s="19"/>
      <c r="AZ130" s="19"/>
      <c r="BA130" s="40"/>
      <c r="BB130" s="19"/>
      <c r="BC130" s="39"/>
      <c r="BD130" s="19"/>
      <c r="BE130" s="19"/>
      <c r="BF130" s="19"/>
      <c r="BG130" s="19"/>
      <c r="BH130" s="19"/>
      <c r="BI130" s="19"/>
      <c r="BJ130" s="40"/>
      <c r="BK130" s="19"/>
      <c r="BL130" s="39"/>
      <c r="BM130" s="19"/>
      <c r="BN130" s="19"/>
      <c r="BO130" s="19"/>
      <c r="BP130" s="19"/>
      <c r="BQ130" s="19"/>
      <c r="BR130" s="19"/>
      <c r="BS130" s="40"/>
      <c r="BT130" s="19"/>
      <c r="BU130" s="39"/>
      <c r="BV130" s="19"/>
      <c r="BW130" s="19"/>
      <c r="BX130" s="19"/>
      <c r="BY130" s="19"/>
      <c r="BZ130" s="19"/>
      <c r="CA130" s="19"/>
      <c r="CB130" s="40"/>
      <c r="CC130" s="19"/>
      <c r="CD130" s="39"/>
      <c r="CE130" s="19"/>
      <c r="CF130" s="19"/>
      <c r="CG130" s="19"/>
      <c r="CH130" s="19"/>
      <c r="CI130" s="19"/>
      <c r="CJ130" s="19"/>
      <c r="CK130" s="40"/>
      <c r="CL130" s="19"/>
      <c r="CM130" s="39"/>
      <c r="CN130" s="19"/>
      <c r="CO130" s="19"/>
      <c r="CP130" s="19"/>
      <c r="CQ130" s="19"/>
      <c r="CR130" s="19"/>
      <c r="CS130" s="19"/>
      <c r="CT130" s="40"/>
      <c r="CU130" s="19"/>
      <c r="CV130" s="19"/>
      <c r="CW130" s="39"/>
      <c r="CX130" s="19"/>
      <c r="CY130" s="19"/>
      <c r="CZ130" s="19"/>
      <c r="DA130" s="19"/>
      <c r="DB130" s="19"/>
      <c r="DC130" s="19"/>
      <c r="DD130" s="40"/>
      <c r="DE130" s="19"/>
      <c r="DF130" s="19"/>
      <c r="DG130" s="19"/>
      <c r="DH130" s="19"/>
      <c r="DI130" s="19"/>
      <c r="DJ130" s="19"/>
      <c r="DK130" s="19"/>
      <c r="DL130" s="19"/>
      <c r="DM130" s="40"/>
      <c r="DN130" s="19"/>
      <c r="DO130" s="39"/>
      <c r="DP130" s="19"/>
      <c r="DQ130" s="19"/>
      <c r="DR130" s="19"/>
      <c r="DS130" s="19"/>
      <c r="DT130" s="19"/>
      <c r="DU130" s="19"/>
      <c r="DV130" s="40"/>
      <c r="DW130" s="43">
        <f ca="1" t="shared" si="153"/>
        <v>5.05</v>
      </c>
      <c r="DX130" s="44">
        <f t="shared" si="154"/>
        <v>0</v>
      </c>
      <c r="DY130" s="19">
        <f ca="1" t="shared" si="155"/>
        <v>5.05</v>
      </c>
      <c r="DZ130" s="19">
        <f t="shared" si="156"/>
        <v>0</v>
      </c>
      <c r="EA130" s="19">
        <f t="shared" si="157"/>
        <v>0</v>
      </c>
      <c r="EB130" s="45">
        <f t="shared" si="158"/>
        <v>0</v>
      </c>
      <c r="EC130" s="46">
        <f t="shared" si="159"/>
        <v>0</v>
      </c>
      <c r="ED130" s="19">
        <f t="shared" ref="ED130:EF130" si="179">P130+Y130+AK130+AT130+BC130+BL130+BU130+CD130+CM130+CW130+DF130+DO130</f>
        <v>0</v>
      </c>
      <c r="EE130" s="19">
        <f t="shared" si="179"/>
        <v>0</v>
      </c>
      <c r="EF130" s="19">
        <f t="shared" si="179"/>
        <v>0</v>
      </c>
      <c r="EG130" s="19">
        <f t="shared" si="161"/>
        <v>0</v>
      </c>
    </row>
    <row r="131" customFormat="1" customHeight="1" spans="1:137">
      <c r="A131" s="32">
        <f t="shared" si="152"/>
        <v>129</v>
      </c>
      <c r="B131" s="31" t="s">
        <v>1170</v>
      </c>
      <c r="C131" s="51" t="s">
        <v>404</v>
      </c>
      <c r="D131" s="33" t="s">
        <v>527</v>
      </c>
      <c r="E131" s="33" t="s">
        <v>54</v>
      </c>
      <c r="F131" s="33" t="s">
        <v>315</v>
      </c>
      <c r="G131" s="68">
        <v>45586</v>
      </c>
      <c r="H131" s="59">
        <v>45586</v>
      </c>
      <c r="I131" s="59">
        <v>45658</v>
      </c>
      <c r="J131" s="19"/>
      <c r="K131" s="19">
        <f t="shared" si="175"/>
        <v>1</v>
      </c>
      <c r="L131" s="19"/>
      <c r="M131" s="37"/>
      <c r="N131" s="19"/>
      <c r="O131" s="38"/>
      <c r="P131" s="39"/>
      <c r="Q131" s="19"/>
      <c r="R131" s="19"/>
      <c r="S131" s="19"/>
      <c r="T131" s="19"/>
      <c r="U131" s="19"/>
      <c r="V131" s="19"/>
      <c r="W131" s="40"/>
      <c r="X131" s="19"/>
      <c r="Y131" s="39"/>
      <c r="Z131" s="19"/>
      <c r="AA131" s="19"/>
      <c r="AB131" s="19"/>
      <c r="AC131" s="19"/>
      <c r="AD131" s="19"/>
      <c r="AE131" s="19"/>
      <c r="AF131" s="40"/>
      <c r="AG131" s="41"/>
      <c r="AH131" s="41"/>
      <c r="AI131" s="41"/>
      <c r="AJ131" s="19"/>
      <c r="AK131" s="39"/>
      <c r="AL131" s="19"/>
      <c r="AM131" s="19"/>
      <c r="AN131" s="19"/>
      <c r="AO131" s="49"/>
      <c r="AP131" s="19"/>
      <c r="AQ131" s="19"/>
      <c r="AR131" s="40"/>
      <c r="AS131" s="19"/>
      <c r="AT131" s="39"/>
      <c r="AU131" s="19"/>
      <c r="AV131" s="19"/>
      <c r="AW131" s="19"/>
      <c r="AX131" s="19"/>
      <c r="AY131" s="19"/>
      <c r="AZ131" s="19"/>
      <c r="BA131" s="40"/>
      <c r="BB131" s="19"/>
      <c r="BC131" s="39"/>
      <c r="BD131" s="19"/>
      <c r="BE131" s="19"/>
      <c r="BF131" s="19"/>
      <c r="BG131" s="19"/>
      <c r="BH131" s="19"/>
      <c r="BI131" s="19"/>
      <c r="BJ131" s="40"/>
      <c r="BK131" s="19"/>
      <c r="BL131" s="39"/>
      <c r="BM131" s="19"/>
      <c r="BN131" s="19"/>
      <c r="BO131" s="19"/>
      <c r="BP131" s="19"/>
      <c r="BQ131" s="19"/>
      <c r="BR131" s="19"/>
      <c r="BS131" s="40"/>
      <c r="BT131" s="19"/>
      <c r="BU131" s="39"/>
      <c r="BV131" s="19"/>
      <c r="BW131" s="19"/>
      <c r="BX131" s="19"/>
      <c r="BY131" s="19"/>
      <c r="BZ131" s="19"/>
      <c r="CA131" s="19"/>
      <c r="CB131" s="40"/>
      <c r="CC131" s="19"/>
      <c r="CD131" s="39"/>
      <c r="CE131" s="19"/>
      <c r="CF131" s="19"/>
      <c r="CG131" s="19"/>
      <c r="CH131" s="19"/>
      <c r="CI131" s="19"/>
      <c r="CJ131" s="19"/>
      <c r="CK131" s="40"/>
      <c r="CL131" s="19"/>
      <c r="CM131" s="39"/>
      <c r="CN131" s="19"/>
      <c r="CO131" s="19"/>
      <c r="CP131" s="19"/>
      <c r="CQ131" s="19"/>
      <c r="CR131" s="19"/>
      <c r="CS131" s="19"/>
      <c r="CT131" s="40"/>
      <c r="CU131" s="19"/>
      <c r="CV131" s="19"/>
      <c r="CW131" s="39"/>
      <c r="CX131" s="19"/>
      <c r="CY131" s="19"/>
      <c r="CZ131" s="19"/>
      <c r="DA131" s="19"/>
      <c r="DB131" s="19"/>
      <c r="DC131" s="19"/>
      <c r="DD131" s="40"/>
      <c r="DE131" s="19"/>
      <c r="DF131" s="19"/>
      <c r="DG131" s="19"/>
      <c r="DH131" s="19"/>
      <c r="DI131" s="19"/>
      <c r="DJ131" s="19"/>
      <c r="DK131" s="19"/>
      <c r="DL131" s="19"/>
      <c r="DM131" s="40"/>
      <c r="DN131" s="19"/>
      <c r="DO131" s="39"/>
      <c r="DP131" s="19"/>
      <c r="DQ131" s="19"/>
      <c r="DR131" s="19"/>
      <c r="DS131" s="19"/>
      <c r="DT131" s="19"/>
      <c r="DU131" s="19"/>
      <c r="DV131" s="40"/>
      <c r="DW131" s="43">
        <f ca="1" t="shared" si="153"/>
        <v>5.05</v>
      </c>
      <c r="DX131" s="44">
        <f t="shared" si="154"/>
        <v>0</v>
      </c>
      <c r="DY131" s="19">
        <f ca="1" t="shared" si="155"/>
        <v>5.05</v>
      </c>
      <c r="DZ131" s="19">
        <f t="shared" si="156"/>
        <v>0</v>
      </c>
      <c r="EA131" s="19">
        <f t="shared" si="157"/>
        <v>0</v>
      </c>
      <c r="EB131" s="45">
        <f t="shared" si="158"/>
        <v>0</v>
      </c>
      <c r="EC131" s="46">
        <f t="shared" si="159"/>
        <v>0</v>
      </c>
      <c r="ED131" s="19">
        <f t="shared" ref="ED131:EF131" si="180">P131+Y131+AK131+AT131+BC131+BL131+BU131+CD131+CM131+CW131+DF131+DO131</f>
        <v>0</v>
      </c>
      <c r="EE131" s="19">
        <f t="shared" si="180"/>
        <v>0</v>
      </c>
      <c r="EF131" s="19">
        <f t="shared" si="180"/>
        <v>0</v>
      </c>
      <c r="EG131" s="19">
        <f t="shared" si="161"/>
        <v>0</v>
      </c>
    </row>
    <row r="132" customFormat="1" customHeight="1" spans="1:137">
      <c r="A132" s="32">
        <f t="shared" si="152"/>
        <v>130</v>
      </c>
      <c r="B132" s="31" t="s">
        <v>1171</v>
      </c>
      <c r="C132" s="51" t="s">
        <v>286</v>
      </c>
      <c r="D132" s="33" t="s">
        <v>312</v>
      </c>
      <c r="E132" s="33" t="s">
        <v>317</v>
      </c>
      <c r="F132" s="33" t="s">
        <v>315</v>
      </c>
      <c r="G132" s="68">
        <v>45607</v>
      </c>
      <c r="H132" s="59">
        <v>45607</v>
      </c>
      <c r="I132" s="59">
        <v>45658</v>
      </c>
      <c r="J132" s="19"/>
      <c r="K132" s="19">
        <f t="shared" si="175"/>
        <v>1</v>
      </c>
      <c r="L132" s="19"/>
      <c r="M132" s="37"/>
      <c r="N132" s="19"/>
      <c r="O132" s="38"/>
      <c r="P132" s="39"/>
      <c r="Q132" s="19"/>
      <c r="R132" s="19"/>
      <c r="S132" s="19"/>
      <c r="T132" s="19"/>
      <c r="U132" s="19"/>
      <c r="V132" s="19"/>
      <c r="W132" s="40"/>
      <c r="X132" s="19"/>
      <c r="Y132" s="39"/>
      <c r="Z132" s="19"/>
      <c r="AA132" s="19"/>
      <c r="AB132" s="19"/>
      <c r="AC132" s="19"/>
      <c r="AD132" s="19"/>
      <c r="AE132" s="19"/>
      <c r="AF132" s="40"/>
      <c r="AG132" s="41"/>
      <c r="AH132" s="41"/>
      <c r="AI132" s="41"/>
      <c r="AJ132" s="19"/>
      <c r="AK132" s="39"/>
      <c r="AL132" s="19"/>
      <c r="AM132" s="19"/>
      <c r="AN132" s="19"/>
      <c r="AO132" s="49"/>
      <c r="AP132" s="19"/>
      <c r="AQ132" s="19"/>
      <c r="AR132" s="40"/>
      <c r="AS132" s="19"/>
      <c r="AT132" s="39"/>
      <c r="AU132" s="19"/>
      <c r="AV132" s="19"/>
      <c r="AW132" s="19"/>
      <c r="AX132" s="19"/>
      <c r="AY132" s="19"/>
      <c r="AZ132" s="19"/>
      <c r="BA132" s="40"/>
      <c r="BB132" s="19"/>
      <c r="BC132" s="39"/>
      <c r="BD132" s="19"/>
      <c r="BE132" s="19"/>
      <c r="BF132" s="19"/>
      <c r="BG132" s="19"/>
      <c r="BH132" s="19"/>
      <c r="BI132" s="19"/>
      <c r="BJ132" s="40"/>
      <c r="BK132" s="19"/>
      <c r="BL132" s="39"/>
      <c r="BM132" s="19"/>
      <c r="BN132" s="19"/>
      <c r="BO132" s="19"/>
      <c r="BP132" s="19"/>
      <c r="BQ132" s="19"/>
      <c r="BR132" s="19"/>
      <c r="BS132" s="40"/>
      <c r="BT132" s="19"/>
      <c r="BU132" s="39"/>
      <c r="BV132" s="19"/>
      <c r="BW132" s="19"/>
      <c r="BX132" s="19"/>
      <c r="BY132" s="19"/>
      <c r="BZ132" s="19"/>
      <c r="CA132" s="19"/>
      <c r="CB132" s="40"/>
      <c r="CC132" s="19"/>
      <c r="CD132" s="39"/>
      <c r="CE132" s="19"/>
      <c r="CF132" s="19"/>
      <c r="CG132" s="19"/>
      <c r="CH132" s="19"/>
      <c r="CI132" s="19"/>
      <c r="CJ132" s="19"/>
      <c r="CK132" s="40"/>
      <c r="CL132" s="19"/>
      <c r="CM132" s="39"/>
      <c r="CN132" s="19"/>
      <c r="CO132" s="19"/>
      <c r="CP132" s="19"/>
      <c r="CQ132" s="19"/>
      <c r="CR132" s="19"/>
      <c r="CS132" s="19"/>
      <c r="CT132" s="40"/>
      <c r="CU132" s="19"/>
      <c r="CV132" s="19"/>
      <c r="CW132" s="39"/>
      <c r="CX132" s="19"/>
      <c r="CY132" s="19"/>
      <c r="CZ132" s="19"/>
      <c r="DA132" s="19"/>
      <c r="DB132" s="19"/>
      <c r="DC132" s="19"/>
      <c r="DD132" s="40"/>
      <c r="DE132" s="19"/>
      <c r="DF132" s="19"/>
      <c r="DG132" s="19"/>
      <c r="DH132" s="19"/>
      <c r="DI132" s="19"/>
      <c r="DJ132" s="19"/>
      <c r="DK132" s="19"/>
      <c r="DL132" s="19"/>
      <c r="DM132" s="40"/>
      <c r="DN132" s="19"/>
      <c r="DO132" s="39"/>
      <c r="DP132" s="19"/>
      <c r="DQ132" s="19"/>
      <c r="DR132" s="19"/>
      <c r="DS132" s="19"/>
      <c r="DT132" s="19"/>
      <c r="DU132" s="19"/>
      <c r="DV132" s="40"/>
      <c r="DW132" s="43">
        <f ca="1" t="shared" si="153"/>
        <v>5.05</v>
      </c>
      <c r="DX132" s="44">
        <f t="shared" si="154"/>
        <v>0</v>
      </c>
      <c r="DY132" s="19">
        <f ca="1" t="shared" si="155"/>
        <v>5.05</v>
      </c>
      <c r="DZ132" s="19">
        <f t="shared" si="156"/>
        <v>0</v>
      </c>
      <c r="EA132" s="19">
        <f t="shared" si="157"/>
        <v>0</v>
      </c>
      <c r="EB132" s="45">
        <f t="shared" si="158"/>
        <v>0</v>
      </c>
      <c r="EC132" s="46">
        <f t="shared" si="159"/>
        <v>0</v>
      </c>
      <c r="ED132" s="19">
        <f t="shared" ref="ED132:EF132" si="181">P132+Y132+AK132+AT132+BC132+BL132+BU132+CD132+CM132+CW132+DF132+DO132</f>
        <v>0</v>
      </c>
      <c r="EE132" s="19">
        <f t="shared" si="181"/>
        <v>0</v>
      </c>
      <c r="EF132" s="19">
        <f t="shared" si="181"/>
        <v>0</v>
      </c>
      <c r="EG132" s="19">
        <f t="shared" si="161"/>
        <v>0</v>
      </c>
    </row>
    <row r="133" customFormat="1" customHeight="1" spans="1:137">
      <c r="A133" s="32">
        <f t="shared" si="152"/>
        <v>131</v>
      </c>
      <c r="B133" s="31" t="s">
        <v>1172</v>
      </c>
      <c r="C133" s="51" t="s">
        <v>413</v>
      </c>
      <c r="D133" s="33" t="s">
        <v>414</v>
      </c>
      <c r="E133" s="33" t="s">
        <v>54</v>
      </c>
      <c r="F133" s="33" t="s">
        <v>315</v>
      </c>
      <c r="G133" s="68">
        <v>45580</v>
      </c>
      <c r="H133" s="59">
        <v>45580</v>
      </c>
      <c r="I133" s="59">
        <v>45658</v>
      </c>
      <c r="J133" s="19"/>
      <c r="K133" s="19">
        <f t="shared" si="175"/>
        <v>1</v>
      </c>
      <c r="L133" s="19"/>
      <c r="M133" s="37"/>
      <c r="N133" s="19"/>
      <c r="O133" s="38"/>
      <c r="P133" s="39"/>
      <c r="Q133" s="19"/>
      <c r="R133" s="19"/>
      <c r="S133" s="19"/>
      <c r="T133" s="19"/>
      <c r="U133" s="19"/>
      <c r="V133" s="19"/>
      <c r="W133" s="40"/>
      <c r="X133" s="19"/>
      <c r="Y133" s="39"/>
      <c r="Z133" s="19"/>
      <c r="AA133" s="19"/>
      <c r="AB133" s="19"/>
      <c r="AC133" s="19"/>
      <c r="AD133" s="19"/>
      <c r="AE133" s="19"/>
      <c r="AF133" s="40"/>
      <c r="AG133" s="41"/>
      <c r="AH133" s="41"/>
      <c r="AI133" s="41"/>
      <c r="AJ133" s="19"/>
      <c r="AK133" s="39"/>
      <c r="AL133" s="19"/>
      <c r="AM133" s="19"/>
      <c r="AN133" s="19"/>
      <c r="AO133" s="49"/>
      <c r="AP133" s="19"/>
      <c r="AQ133" s="19"/>
      <c r="AR133" s="40"/>
      <c r="AS133" s="19"/>
      <c r="AT133" s="39"/>
      <c r="AU133" s="19"/>
      <c r="AV133" s="19"/>
      <c r="AW133" s="19"/>
      <c r="AX133" s="19"/>
      <c r="AY133" s="19"/>
      <c r="AZ133" s="19"/>
      <c r="BA133" s="40"/>
      <c r="BB133" s="19"/>
      <c r="BC133" s="39"/>
      <c r="BD133" s="19"/>
      <c r="BE133" s="19"/>
      <c r="BF133" s="19"/>
      <c r="BG133" s="19"/>
      <c r="BH133" s="19"/>
      <c r="BI133" s="19"/>
      <c r="BJ133" s="40"/>
      <c r="BK133" s="19"/>
      <c r="BL133" s="39"/>
      <c r="BM133" s="19"/>
      <c r="BN133" s="19"/>
      <c r="BO133" s="19"/>
      <c r="BP133" s="19"/>
      <c r="BQ133" s="19"/>
      <c r="BR133" s="19"/>
      <c r="BS133" s="40"/>
      <c r="BT133" s="19"/>
      <c r="BU133" s="39"/>
      <c r="BV133" s="19"/>
      <c r="BW133" s="19"/>
      <c r="BX133" s="19"/>
      <c r="BY133" s="19"/>
      <c r="BZ133" s="19"/>
      <c r="CA133" s="19"/>
      <c r="CB133" s="40"/>
      <c r="CC133" s="19"/>
      <c r="CD133" s="39"/>
      <c r="CE133" s="19"/>
      <c r="CF133" s="19"/>
      <c r="CG133" s="19"/>
      <c r="CH133" s="19"/>
      <c r="CI133" s="19"/>
      <c r="CJ133" s="19"/>
      <c r="CK133" s="40"/>
      <c r="CL133" s="19"/>
      <c r="CM133" s="39"/>
      <c r="CN133" s="19"/>
      <c r="CO133" s="19"/>
      <c r="CP133" s="19"/>
      <c r="CQ133" s="19"/>
      <c r="CR133" s="19"/>
      <c r="CS133" s="19"/>
      <c r="CT133" s="40"/>
      <c r="CU133" s="19"/>
      <c r="CV133" s="19"/>
      <c r="CW133" s="39"/>
      <c r="CX133" s="19"/>
      <c r="CY133" s="19"/>
      <c r="CZ133" s="19"/>
      <c r="DA133" s="19"/>
      <c r="DB133" s="19"/>
      <c r="DC133" s="19"/>
      <c r="DD133" s="40"/>
      <c r="DE133" s="19"/>
      <c r="DF133" s="19"/>
      <c r="DG133" s="19"/>
      <c r="DH133" s="19"/>
      <c r="DI133" s="19"/>
      <c r="DJ133" s="19"/>
      <c r="DK133" s="19"/>
      <c r="DL133" s="19"/>
      <c r="DM133" s="40"/>
      <c r="DN133" s="19"/>
      <c r="DO133" s="39"/>
      <c r="DP133" s="19"/>
      <c r="DQ133" s="19"/>
      <c r="DR133" s="19"/>
      <c r="DS133" s="19"/>
      <c r="DT133" s="19"/>
      <c r="DU133" s="19"/>
      <c r="DV133" s="40"/>
      <c r="DW133" s="43">
        <f ca="1" t="shared" si="153"/>
        <v>5.05</v>
      </c>
      <c r="DX133" s="44">
        <f t="shared" si="154"/>
        <v>0</v>
      </c>
      <c r="DY133" s="19">
        <f ca="1" t="shared" si="155"/>
        <v>5.05</v>
      </c>
      <c r="DZ133" s="19">
        <f t="shared" si="156"/>
        <v>0</v>
      </c>
      <c r="EA133" s="19">
        <f t="shared" si="157"/>
        <v>0</v>
      </c>
      <c r="EB133" s="45">
        <f t="shared" si="158"/>
        <v>0</v>
      </c>
      <c r="EC133" s="46">
        <f t="shared" si="159"/>
        <v>0</v>
      </c>
      <c r="ED133" s="19">
        <f t="shared" ref="ED133:EF133" si="182">P133+Y133+AK133+AT133+BC133+BL133+BU133+CD133+CM133+CW133+DF133+DO133</f>
        <v>0</v>
      </c>
      <c r="EE133" s="19">
        <f t="shared" si="182"/>
        <v>0</v>
      </c>
      <c r="EF133" s="19">
        <f t="shared" si="182"/>
        <v>0</v>
      </c>
      <c r="EG133" s="19">
        <f t="shared" si="161"/>
        <v>0</v>
      </c>
    </row>
    <row r="134" customFormat="1" customHeight="1" spans="1:137">
      <c r="A134" s="32">
        <f t="shared" si="152"/>
        <v>132</v>
      </c>
      <c r="B134" s="31" t="s">
        <v>1173</v>
      </c>
      <c r="C134" s="51" t="s">
        <v>52</v>
      </c>
      <c r="D134" s="33" t="s">
        <v>250</v>
      </c>
      <c r="E134" s="33" t="s">
        <v>273</v>
      </c>
      <c r="F134" s="33" t="s">
        <v>315</v>
      </c>
      <c r="G134" s="68">
        <v>45362</v>
      </c>
      <c r="H134" s="59">
        <v>45362</v>
      </c>
      <c r="I134" s="59">
        <v>45658</v>
      </c>
      <c r="J134" s="19"/>
      <c r="K134" s="19">
        <f t="shared" si="175"/>
        <v>4</v>
      </c>
      <c r="L134" s="19"/>
      <c r="M134" s="37"/>
      <c r="N134" s="19"/>
      <c r="O134" s="38"/>
      <c r="P134" s="39"/>
      <c r="Q134" s="19"/>
      <c r="R134" s="19"/>
      <c r="S134" s="19"/>
      <c r="T134" s="19"/>
      <c r="U134" s="19"/>
      <c r="V134" s="19"/>
      <c r="W134" s="40"/>
      <c r="X134" s="19"/>
      <c r="Y134" s="39"/>
      <c r="Z134" s="19"/>
      <c r="AA134" s="19"/>
      <c r="AB134" s="19"/>
      <c r="AC134" s="19"/>
      <c r="AD134" s="19"/>
      <c r="AE134" s="19"/>
      <c r="AF134" s="40"/>
      <c r="AG134" s="41"/>
      <c r="AH134" s="41"/>
      <c r="AI134" s="41"/>
      <c r="AJ134" s="19"/>
      <c r="AK134" s="39"/>
      <c r="AL134" s="19"/>
      <c r="AM134" s="19"/>
      <c r="AN134" s="19"/>
      <c r="AO134" s="49"/>
      <c r="AP134" s="19"/>
      <c r="AQ134" s="19"/>
      <c r="AR134" s="40"/>
      <c r="AS134" s="19"/>
      <c r="AT134" s="39"/>
      <c r="AU134" s="19"/>
      <c r="AV134" s="19"/>
      <c r="AW134" s="19"/>
      <c r="AX134" s="19"/>
      <c r="AY134" s="19"/>
      <c r="AZ134" s="19"/>
      <c r="BA134" s="40"/>
      <c r="BB134" s="19"/>
      <c r="BC134" s="39"/>
      <c r="BD134" s="19"/>
      <c r="BE134" s="19"/>
      <c r="BF134" s="19"/>
      <c r="BG134" s="19"/>
      <c r="BH134" s="19"/>
      <c r="BI134" s="19"/>
      <c r="BJ134" s="40"/>
      <c r="BK134" s="19"/>
      <c r="BL134" s="39"/>
      <c r="BM134" s="19"/>
      <c r="BN134" s="19"/>
      <c r="BO134" s="19"/>
      <c r="BP134" s="19"/>
      <c r="BQ134" s="19"/>
      <c r="BR134" s="19"/>
      <c r="BS134" s="40"/>
      <c r="BT134" s="19"/>
      <c r="BU134" s="39"/>
      <c r="BV134" s="19"/>
      <c r="BW134" s="19"/>
      <c r="BX134" s="19"/>
      <c r="BY134" s="19"/>
      <c r="BZ134" s="19"/>
      <c r="CA134" s="19"/>
      <c r="CB134" s="40"/>
      <c r="CC134" s="19"/>
      <c r="CD134" s="39"/>
      <c r="CE134" s="19"/>
      <c r="CF134" s="19"/>
      <c r="CG134" s="19"/>
      <c r="CH134" s="19"/>
      <c r="CI134" s="19"/>
      <c r="CJ134" s="19"/>
      <c r="CK134" s="40"/>
      <c r="CL134" s="19"/>
      <c r="CM134" s="39"/>
      <c r="CN134" s="19"/>
      <c r="CO134" s="19"/>
      <c r="CP134" s="19"/>
      <c r="CQ134" s="19"/>
      <c r="CR134" s="19"/>
      <c r="CS134" s="19"/>
      <c r="CT134" s="40"/>
      <c r="CU134" s="19"/>
      <c r="CV134" s="19"/>
      <c r="CW134" s="39"/>
      <c r="CX134" s="19"/>
      <c r="CY134" s="19"/>
      <c r="CZ134" s="19"/>
      <c r="DA134" s="19"/>
      <c r="DB134" s="19"/>
      <c r="DC134" s="19"/>
      <c r="DD134" s="40"/>
      <c r="DE134" s="19"/>
      <c r="DF134" s="19"/>
      <c r="DG134" s="19"/>
      <c r="DH134" s="19"/>
      <c r="DI134" s="19"/>
      <c r="DJ134" s="19"/>
      <c r="DK134" s="19"/>
      <c r="DL134" s="19"/>
      <c r="DM134" s="40"/>
      <c r="DN134" s="19"/>
      <c r="DO134" s="39"/>
      <c r="DP134" s="19"/>
      <c r="DQ134" s="19"/>
      <c r="DR134" s="19"/>
      <c r="DS134" s="19"/>
      <c r="DT134" s="19"/>
      <c r="DU134" s="19"/>
      <c r="DV134" s="40"/>
      <c r="DW134" s="43">
        <f ca="1" t="shared" si="153"/>
        <v>5.05</v>
      </c>
      <c r="DX134" s="44">
        <f t="shared" si="154"/>
        <v>0</v>
      </c>
      <c r="DY134" s="19">
        <f ca="1" t="shared" si="155"/>
        <v>5.05</v>
      </c>
      <c r="DZ134" s="19">
        <f t="shared" si="156"/>
        <v>0</v>
      </c>
      <c r="EA134" s="19">
        <f t="shared" si="157"/>
        <v>0</v>
      </c>
      <c r="EB134" s="45">
        <f t="shared" si="158"/>
        <v>0</v>
      </c>
      <c r="EC134" s="46">
        <f t="shared" si="159"/>
        <v>0</v>
      </c>
      <c r="ED134" s="19">
        <f t="shared" ref="ED134:EF134" si="183">P134+Y134+AK134+AT134+BC134+BL134+BU134+CD134+CM134+CW134+DF134+DO134</f>
        <v>0</v>
      </c>
      <c r="EE134" s="19">
        <f t="shared" si="183"/>
        <v>0</v>
      </c>
      <c r="EF134" s="19">
        <f t="shared" si="183"/>
        <v>0</v>
      </c>
      <c r="EG134" s="19">
        <f t="shared" si="161"/>
        <v>0</v>
      </c>
    </row>
    <row r="135" customFormat="1" customHeight="1" spans="1:137">
      <c r="A135" s="32">
        <f t="shared" si="152"/>
        <v>133</v>
      </c>
      <c r="B135" s="31" t="s">
        <v>1174</v>
      </c>
      <c r="C135" s="32" t="s">
        <v>351</v>
      </c>
      <c r="D135" s="33" t="s">
        <v>354</v>
      </c>
      <c r="E135" s="33" t="s">
        <v>374</v>
      </c>
      <c r="F135" s="33" t="s">
        <v>255</v>
      </c>
      <c r="G135" s="68">
        <v>44998</v>
      </c>
      <c r="H135" s="59">
        <v>45292</v>
      </c>
      <c r="I135" s="59">
        <v>45658</v>
      </c>
      <c r="J135" s="19">
        <v>0</v>
      </c>
      <c r="K135" s="19">
        <f t="shared" si="175"/>
        <v>5</v>
      </c>
      <c r="L135" s="19"/>
      <c r="M135" s="37">
        <f>K135-L135</f>
        <v>5</v>
      </c>
      <c r="N135" s="19"/>
      <c r="O135" s="38"/>
      <c r="P135" s="39"/>
      <c r="Q135" s="19"/>
      <c r="R135" s="19"/>
      <c r="S135" s="19"/>
      <c r="T135" s="19"/>
      <c r="U135" s="19"/>
      <c r="V135" s="19"/>
      <c r="W135" s="40"/>
      <c r="X135" s="19"/>
      <c r="Y135" s="39"/>
      <c r="Z135" s="19"/>
      <c r="AA135" s="19"/>
      <c r="AB135" s="19"/>
      <c r="AC135" s="19"/>
      <c r="AD135" s="19"/>
      <c r="AE135" s="19"/>
      <c r="AF135" s="40"/>
      <c r="AG135" s="41">
        <f>O135+X135</f>
        <v>0</v>
      </c>
      <c r="AH135" s="41">
        <f>M135-AG135</f>
        <v>5</v>
      </c>
      <c r="AI135" s="41">
        <f>IF(AH135&lt;0,AH135,0)</f>
        <v>0</v>
      </c>
      <c r="AJ135" s="19"/>
      <c r="AK135" s="39"/>
      <c r="AL135" s="19"/>
      <c r="AM135" s="19"/>
      <c r="AN135" s="19"/>
      <c r="AO135" s="49"/>
      <c r="AP135" s="19"/>
      <c r="AQ135" s="19"/>
      <c r="AR135" s="40"/>
      <c r="AS135" s="19"/>
      <c r="AT135" s="39"/>
      <c r="AU135" s="19"/>
      <c r="AV135" s="19"/>
      <c r="AW135" s="19"/>
      <c r="AX135" s="19"/>
      <c r="AY135" s="19"/>
      <c r="AZ135" s="19"/>
      <c r="BA135" s="40"/>
      <c r="BB135" s="19"/>
      <c r="BC135" s="39"/>
      <c r="BD135" s="19"/>
      <c r="BE135" s="19"/>
      <c r="BF135" s="19"/>
      <c r="BG135" s="19"/>
      <c r="BH135" s="19"/>
      <c r="BI135" s="19"/>
      <c r="BJ135" s="40"/>
      <c r="BK135" s="19"/>
      <c r="BL135" s="39"/>
      <c r="BM135" s="19"/>
      <c r="BN135" s="19"/>
      <c r="BO135" s="19"/>
      <c r="BP135" s="19"/>
      <c r="BQ135" s="19"/>
      <c r="BR135" s="19"/>
      <c r="BS135" s="40"/>
      <c r="BT135" s="19"/>
      <c r="BU135" s="39"/>
      <c r="BV135" s="19"/>
      <c r="BW135" s="19"/>
      <c r="BX135" s="19"/>
      <c r="BY135" s="19"/>
      <c r="BZ135" s="19"/>
      <c r="CA135" s="19"/>
      <c r="CB135" s="40"/>
      <c r="CC135" s="19"/>
      <c r="CD135" s="39"/>
      <c r="CE135" s="19"/>
      <c r="CF135" s="19"/>
      <c r="CG135" s="19"/>
      <c r="CH135" s="19"/>
      <c r="CI135" s="19"/>
      <c r="CJ135" s="19"/>
      <c r="CK135" s="40"/>
      <c r="CL135" s="19"/>
      <c r="CM135" s="39"/>
      <c r="CN135" s="19"/>
      <c r="CO135" s="19"/>
      <c r="CP135" s="19"/>
      <c r="CQ135" s="19"/>
      <c r="CR135" s="19"/>
      <c r="CS135" s="19"/>
      <c r="CT135" s="40"/>
      <c r="CU135" s="19"/>
      <c r="CV135" s="19"/>
      <c r="CW135" s="39"/>
      <c r="CX135" s="19"/>
      <c r="CY135" s="19"/>
      <c r="CZ135" s="19"/>
      <c r="DA135" s="19"/>
      <c r="DB135" s="19"/>
      <c r="DC135" s="19"/>
      <c r="DD135" s="40"/>
      <c r="DE135" s="19"/>
      <c r="DF135" s="19"/>
      <c r="DG135" s="19"/>
      <c r="DH135" s="19"/>
      <c r="DI135" s="19"/>
      <c r="DJ135" s="19"/>
      <c r="DK135" s="19"/>
      <c r="DL135" s="19"/>
      <c r="DM135" s="40"/>
      <c r="DN135" s="19"/>
      <c r="DO135" s="39"/>
      <c r="DP135" s="19"/>
      <c r="DQ135" s="19"/>
      <c r="DR135" s="19"/>
      <c r="DS135" s="19"/>
      <c r="DT135" s="19"/>
      <c r="DU135" s="19"/>
      <c r="DV135" s="40"/>
      <c r="DW135" s="43">
        <f ca="1" t="shared" si="153"/>
        <v>5.05</v>
      </c>
      <c r="DX135" s="44">
        <f t="shared" si="154"/>
        <v>0</v>
      </c>
      <c r="DY135" s="19">
        <f ca="1" t="shared" si="155"/>
        <v>5.05</v>
      </c>
      <c r="DZ135" s="19">
        <f t="shared" si="156"/>
        <v>0</v>
      </c>
      <c r="EA135" s="19">
        <f t="shared" si="157"/>
        <v>0</v>
      </c>
      <c r="EB135" s="45">
        <f t="shared" si="158"/>
        <v>0</v>
      </c>
      <c r="EC135" s="46">
        <f t="shared" si="159"/>
        <v>0</v>
      </c>
      <c r="ED135" s="19">
        <f t="shared" ref="ED135:EF135" si="184">P135+Y135+AK135+AT135+BC135+BL135+BU135+CD135+CM135+CW135+DF135+DO135</f>
        <v>0</v>
      </c>
      <c r="EE135" s="19">
        <f t="shared" si="184"/>
        <v>0</v>
      </c>
      <c r="EF135" s="19">
        <f t="shared" si="184"/>
        <v>0</v>
      </c>
      <c r="EG135" s="19">
        <f t="shared" si="161"/>
        <v>0</v>
      </c>
    </row>
    <row r="136" customFormat="1" customHeight="1" spans="1:137">
      <c r="A136" s="32">
        <f t="shared" si="152"/>
        <v>134</v>
      </c>
      <c r="B136" s="31" t="s">
        <v>1175</v>
      </c>
      <c r="C136" s="51" t="s">
        <v>286</v>
      </c>
      <c r="D136" s="33" t="s">
        <v>305</v>
      </c>
      <c r="E136" s="33" t="s">
        <v>768</v>
      </c>
      <c r="F136" s="33" t="s">
        <v>315</v>
      </c>
      <c r="G136" s="68">
        <v>45593</v>
      </c>
      <c r="H136" s="59">
        <v>45593</v>
      </c>
      <c r="I136" s="59">
        <v>45658</v>
      </c>
      <c r="J136" s="19">
        <f>VLOOKUP(B136,[2]在职!$B:$EB,131,0)</f>
        <v>0</v>
      </c>
      <c r="K136" s="19">
        <f t="shared" si="175"/>
        <v>1</v>
      </c>
      <c r="L136" s="19">
        <f>VLOOKUP(B136,[2]在职!$B:$ED,127,0)</f>
        <v>0</v>
      </c>
      <c r="M136" s="37"/>
      <c r="N136" s="19"/>
      <c r="O136" s="38"/>
      <c r="P136" s="39"/>
      <c r="Q136" s="19"/>
      <c r="R136" s="19"/>
      <c r="S136" s="19" t="e">
        <f>VLOOKUP(B136,[3]月度汇总!$A:$Y,25,0)</f>
        <v>#N/A</v>
      </c>
      <c r="T136" s="19"/>
      <c r="U136" s="19"/>
      <c r="V136" s="19"/>
      <c r="W136" s="40"/>
      <c r="X136" s="19"/>
      <c r="Y136" s="39"/>
      <c r="Z136" s="19"/>
      <c r="AA136" s="19"/>
      <c r="AB136" s="19"/>
      <c r="AC136" s="19"/>
      <c r="AD136" s="19"/>
      <c r="AE136" s="19"/>
      <c r="AF136" s="40"/>
      <c r="AG136" s="41"/>
      <c r="AH136" s="41"/>
      <c r="AI136" s="41"/>
      <c r="AJ136" s="19"/>
      <c r="AK136" s="39"/>
      <c r="AL136" s="19"/>
      <c r="AM136" s="19"/>
      <c r="AN136" s="19"/>
      <c r="AO136" s="49"/>
      <c r="AP136" s="19"/>
      <c r="AQ136" s="19"/>
      <c r="AR136" s="40"/>
      <c r="AS136" s="19"/>
      <c r="AT136" s="39"/>
      <c r="AU136" s="19"/>
      <c r="AV136" s="19"/>
      <c r="AW136" s="19"/>
      <c r="AX136" s="19"/>
      <c r="AY136" s="19"/>
      <c r="AZ136" s="19"/>
      <c r="BA136" s="40"/>
      <c r="BB136" s="19"/>
      <c r="BC136" s="39"/>
      <c r="BD136" s="19"/>
      <c r="BE136" s="19"/>
      <c r="BF136" s="19"/>
      <c r="BG136" s="19"/>
      <c r="BH136" s="19"/>
      <c r="BI136" s="19"/>
      <c r="BJ136" s="40"/>
      <c r="BK136" s="19"/>
      <c r="BL136" s="39"/>
      <c r="BM136" s="19"/>
      <c r="BN136" s="19"/>
      <c r="BO136" s="19"/>
      <c r="BP136" s="19"/>
      <c r="BQ136" s="19"/>
      <c r="BR136" s="19"/>
      <c r="BS136" s="40"/>
      <c r="BT136" s="19"/>
      <c r="BU136" s="39"/>
      <c r="BV136" s="19"/>
      <c r="BW136" s="19"/>
      <c r="BX136" s="19"/>
      <c r="BY136" s="19"/>
      <c r="BZ136" s="19"/>
      <c r="CA136" s="19"/>
      <c r="CB136" s="40"/>
      <c r="CC136" s="19"/>
      <c r="CD136" s="39"/>
      <c r="CE136" s="19"/>
      <c r="CF136" s="19"/>
      <c r="CG136" s="19"/>
      <c r="CH136" s="19"/>
      <c r="CI136" s="19"/>
      <c r="CJ136" s="19"/>
      <c r="CK136" s="40"/>
      <c r="CL136" s="19"/>
      <c r="CM136" s="39"/>
      <c r="CN136" s="19"/>
      <c r="CO136" s="19"/>
      <c r="CP136" s="19"/>
      <c r="CQ136" s="19"/>
      <c r="CR136" s="19"/>
      <c r="CS136" s="19"/>
      <c r="CT136" s="40"/>
      <c r="CU136" s="19"/>
      <c r="CV136" s="19"/>
      <c r="CW136" s="39"/>
      <c r="CX136" s="19"/>
      <c r="CY136" s="19"/>
      <c r="CZ136" s="19"/>
      <c r="DA136" s="19"/>
      <c r="DB136" s="19"/>
      <c r="DC136" s="19"/>
      <c r="DD136" s="40"/>
      <c r="DE136" s="19"/>
      <c r="DF136" s="19"/>
      <c r="DG136" s="19"/>
      <c r="DH136" s="19"/>
      <c r="DI136" s="19"/>
      <c r="DJ136" s="19"/>
      <c r="DK136" s="19"/>
      <c r="DL136" s="19"/>
      <c r="DM136" s="40"/>
      <c r="DN136" s="19"/>
      <c r="DO136" s="39"/>
      <c r="DP136" s="19"/>
      <c r="DQ136" s="19"/>
      <c r="DR136" s="19"/>
      <c r="DS136" s="19"/>
      <c r="DT136" s="19"/>
      <c r="DU136" s="19"/>
      <c r="DV136" s="40"/>
      <c r="DW136" s="43">
        <f ca="1" t="shared" si="153"/>
        <v>5.05</v>
      </c>
      <c r="DX136" s="44">
        <f t="shared" si="154"/>
        <v>0</v>
      </c>
      <c r="DY136" s="19">
        <f ca="1" t="shared" si="155"/>
        <v>5.05</v>
      </c>
      <c r="DZ136" s="19">
        <f t="shared" si="156"/>
        <v>0</v>
      </c>
      <c r="EA136" s="19" t="e">
        <f t="shared" si="157"/>
        <v>#N/A</v>
      </c>
      <c r="EB136" s="45" t="e">
        <f t="shared" si="158"/>
        <v>#N/A</v>
      </c>
      <c r="EC136" s="46">
        <f t="shared" si="159"/>
        <v>0</v>
      </c>
      <c r="ED136" s="19">
        <f t="shared" ref="ED136:EF136" si="185">P136+Y136+AK136+AT136+BC136+BL136+BU136+CD136+CM136+CW136+DF136+DO136</f>
        <v>0</v>
      </c>
      <c r="EE136" s="19">
        <f t="shared" si="185"/>
        <v>0</v>
      </c>
      <c r="EF136" s="19">
        <f t="shared" si="185"/>
        <v>0</v>
      </c>
      <c r="EG136" s="19">
        <f t="shared" si="161"/>
        <v>0</v>
      </c>
    </row>
    <row r="137" customFormat="1" customHeight="1" spans="1:137">
      <c r="A137" s="32">
        <f t="shared" si="152"/>
        <v>135</v>
      </c>
      <c r="B137" s="31" t="s">
        <v>1176</v>
      </c>
      <c r="C137" s="51" t="s">
        <v>286</v>
      </c>
      <c r="D137" s="33" t="s">
        <v>289</v>
      </c>
      <c r="E137" s="33" t="s">
        <v>293</v>
      </c>
      <c r="F137" s="33" t="s">
        <v>298</v>
      </c>
      <c r="G137" s="68">
        <v>45441</v>
      </c>
      <c r="H137" s="59">
        <v>45441</v>
      </c>
      <c r="I137" s="59">
        <v>45658</v>
      </c>
      <c r="J137" s="19">
        <f>VLOOKUP(B137,[2]在职!$B:$EB,131,0)</f>
        <v>0</v>
      </c>
      <c r="K137" s="19">
        <f t="shared" si="175"/>
        <v>3</v>
      </c>
      <c r="L137" s="19">
        <f>VLOOKUP(B137,[2]在职!$B:$ED,127,0)</f>
        <v>3</v>
      </c>
      <c r="M137" s="37"/>
      <c r="N137" s="19"/>
      <c r="O137" s="38"/>
      <c r="P137" s="39"/>
      <c r="Q137" s="19"/>
      <c r="R137" s="19"/>
      <c r="S137" s="19" t="e">
        <f>VLOOKUP(B137,[3]月度汇总!$A:$Y,25,0)</f>
        <v>#N/A</v>
      </c>
      <c r="T137" s="19"/>
      <c r="U137" s="19" t="e">
        <f>VLOOKUP(B137,[3]月度汇总!$A:$AL,38,0)</f>
        <v>#N/A</v>
      </c>
      <c r="V137" s="19"/>
      <c r="W137" s="40"/>
      <c r="X137" s="19"/>
      <c r="Y137" s="39"/>
      <c r="Z137" s="19"/>
      <c r="AA137" s="19"/>
      <c r="AB137" s="19"/>
      <c r="AC137" s="19"/>
      <c r="AD137" s="19"/>
      <c r="AE137" s="19"/>
      <c r="AF137" s="40"/>
      <c r="AG137" s="41"/>
      <c r="AH137" s="41"/>
      <c r="AI137" s="41"/>
      <c r="AJ137" s="19"/>
      <c r="AK137" s="39"/>
      <c r="AL137" s="19"/>
      <c r="AM137" s="19"/>
      <c r="AN137" s="19"/>
      <c r="AO137" s="49"/>
      <c r="AP137" s="19"/>
      <c r="AQ137" s="19"/>
      <c r="AR137" s="40"/>
      <c r="AS137" s="19"/>
      <c r="AT137" s="39"/>
      <c r="AU137" s="19"/>
      <c r="AV137" s="19"/>
      <c r="AW137" s="19"/>
      <c r="AX137" s="19"/>
      <c r="AY137" s="19"/>
      <c r="AZ137" s="19"/>
      <c r="BA137" s="40"/>
      <c r="BB137" s="19"/>
      <c r="BC137" s="39"/>
      <c r="BD137" s="19"/>
      <c r="BE137" s="19"/>
      <c r="BF137" s="19"/>
      <c r="BG137" s="19"/>
      <c r="BH137" s="19"/>
      <c r="BI137" s="19"/>
      <c r="BJ137" s="40"/>
      <c r="BK137" s="19"/>
      <c r="BL137" s="39"/>
      <c r="BM137" s="19"/>
      <c r="BN137" s="19"/>
      <c r="BO137" s="19"/>
      <c r="BP137" s="19"/>
      <c r="BQ137" s="19"/>
      <c r="BR137" s="19"/>
      <c r="BS137" s="40"/>
      <c r="BT137" s="19"/>
      <c r="BU137" s="39"/>
      <c r="BV137" s="19"/>
      <c r="BW137" s="19"/>
      <c r="BX137" s="19"/>
      <c r="BY137" s="19"/>
      <c r="BZ137" s="19"/>
      <c r="CA137" s="19"/>
      <c r="CB137" s="40"/>
      <c r="CC137" s="19"/>
      <c r="CD137" s="39"/>
      <c r="CE137" s="19"/>
      <c r="CF137" s="19"/>
      <c r="CG137" s="19"/>
      <c r="CH137" s="19"/>
      <c r="CI137" s="19"/>
      <c r="CJ137" s="19"/>
      <c r="CK137" s="40"/>
      <c r="CL137" s="19"/>
      <c r="CM137" s="39"/>
      <c r="CN137" s="19"/>
      <c r="CO137" s="19"/>
      <c r="CP137" s="19"/>
      <c r="CQ137" s="19"/>
      <c r="CR137" s="19"/>
      <c r="CS137" s="19"/>
      <c r="CT137" s="40"/>
      <c r="CU137" s="19"/>
      <c r="CV137" s="19"/>
      <c r="CW137" s="39"/>
      <c r="CX137" s="19"/>
      <c r="CY137" s="19"/>
      <c r="CZ137" s="19"/>
      <c r="DA137" s="19"/>
      <c r="DB137" s="19"/>
      <c r="DC137" s="19"/>
      <c r="DD137" s="40"/>
      <c r="DE137" s="19"/>
      <c r="DF137" s="19"/>
      <c r="DG137" s="19"/>
      <c r="DH137" s="19"/>
      <c r="DI137" s="19"/>
      <c r="DJ137" s="19"/>
      <c r="DK137" s="19"/>
      <c r="DL137" s="19"/>
      <c r="DM137" s="40"/>
      <c r="DN137" s="19"/>
      <c r="DO137" s="39"/>
      <c r="DP137" s="19"/>
      <c r="DQ137" s="19"/>
      <c r="DR137" s="19"/>
      <c r="DS137" s="19"/>
      <c r="DT137" s="19"/>
      <c r="DU137" s="19"/>
      <c r="DV137" s="40"/>
      <c r="DW137" s="43">
        <f ca="1" t="shared" si="153"/>
        <v>5.05</v>
      </c>
      <c r="DX137" s="44">
        <f t="shared" si="154"/>
        <v>0</v>
      </c>
      <c r="DY137" s="19">
        <f ca="1" t="shared" si="155"/>
        <v>5.05</v>
      </c>
      <c r="DZ137" s="19" t="e">
        <f t="shared" si="156"/>
        <v>#N/A</v>
      </c>
      <c r="EA137" s="19" t="e">
        <f t="shared" si="157"/>
        <v>#N/A</v>
      </c>
      <c r="EB137" s="45" t="e">
        <f t="shared" si="158"/>
        <v>#N/A</v>
      </c>
      <c r="EC137" s="46">
        <f t="shared" si="159"/>
        <v>0</v>
      </c>
      <c r="ED137" s="19">
        <f t="shared" ref="ED137:EF137" si="186">P137+Y137+AK137+AT137+BC137+BL137+BU137+CD137+CM137+CW137+DF137+DO137</f>
        <v>0</v>
      </c>
      <c r="EE137" s="19">
        <f t="shared" si="186"/>
        <v>0</v>
      </c>
      <c r="EF137" s="19">
        <f t="shared" si="186"/>
        <v>0</v>
      </c>
      <c r="EG137" s="19">
        <f t="shared" si="161"/>
        <v>0</v>
      </c>
    </row>
    <row r="138" customFormat="1" customHeight="1" spans="1:137">
      <c r="A138" s="32">
        <f t="shared" si="152"/>
        <v>136</v>
      </c>
      <c r="B138" s="31" t="s">
        <v>630</v>
      </c>
      <c r="C138" s="51" t="s">
        <v>52</v>
      </c>
      <c r="D138" s="33" t="s">
        <v>250</v>
      </c>
      <c r="E138" s="33" t="s">
        <v>273</v>
      </c>
      <c r="F138" s="33" t="s">
        <v>315</v>
      </c>
      <c r="G138" s="68">
        <v>45594</v>
      </c>
      <c r="H138" s="59">
        <v>45594</v>
      </c>
      <c r="I138" s="59">
        <v>45658</v>
      </c>
      <c r="J138" s="19">
        <f>VLOOKUP(B138,[2]在职!$B:$EB,131,0)</f>
        <v>0</v>
      </c>
      <c r="K138" s="19">
        <f t="shared" si="175"/>
        <v>1</v>
      </c>
      <c r="L138" s="19">
        <f>VLOOKUP(B138,[2]在职!$B:$ED,127,0)</f>
        <v>0</v>
      </c>
      <c r="M138" s="37"/>
      <c r="N138" s="19"/>
      <c r="O138" s="38" t="e">
        <f>VLOOKUP(B137,[3]月度汇总!$A:$V,22,0)</f>
        <v>#N/A</v>
      </c>
      <c r="P138" s="39"/>
      <c r="Q138" s="19"/>
      <c r="R138" s="19"/>
      <c r="S138" s="19">
        <f>VLOOKUP(B138,[3]月度汇总!$A:$Y,25,0)</f>
        <v>0</v>
      </c>
      <c r="T138" s="19"/>
      <c r="U138" s="19" t="str">
        <f>VLOOKUP(B138,[3]月度汇总!$A:$AL,38,0)</f>
        <v>8</v>
      </c>
      <c r="V138" s="19"/>
      <c r="W138" s="40"/>
      <c r="X138" s="19"/>
      <c r="Y138" s="39"/>
      <c r="Z138" s="19"/>
      <c r="AA138" s="19"/>
      <c r="AB138" s="19"/>
      <c r="AC138" s="19"/>
      <c r="AD138" s="19"/>
      <c r="AE138" s="19"/>
      <c r="AF138" s="40"/>
      <c r="AG138" s="41"/>
      <c r="AH138" s="41"/>
      <c r="AI138" s="41"/>
      <c r="AJ138" s="19"/>
      <c r="AK138" s="39"/>
      <c r="AL138" s="19"/>
      <c r="AM138" s="19"/>
      <c r="AN138" s="19"/>
      <c r="AO138" s="49"/>
      <c r="AP138" s="19"/>
      <c r="AQ138" s="19"/>
      <c r="AR138" s="40"/>
      <c r="AS138" s="19"/>
      <c r="AT138" s="39"/>
      <c r="AU138" s="19"/>
      <c r="AV138" s="19"/>
      <c r="AW138" s="19"/>
      <c r="AX138" s="19"/>
      <c r="AY138" s="19"/>
      <c r="AZ138" s="19"/>
      <c r="BA138" s="40"/>
      <c r="BB138" s="19"/>
      <c r="BC138" s="39"/>
      <c r="BD138" s="19"/>
      <c r="BE138" s="19"/>
      <c r="BF138" s="19"/>
      <c r="BG138" s="19"/>
      <c r="BH138" s="19"/>
      <c r="BI138" s="19"/>
      <c r="BJ138" s="40"/>
      <c r="BK138" s="19"/>
      <c r="BL138" s="39"/>
      <c r="BM138" s="19"/>
      <c r="BN138" s="19"/>
      <c r="BO138" s="19"/>
      <c r="BP138" s="19"/>
      <c r="BQ138" s="19"/>
      <c r="BR138" s="19"/>
      <c r="BS138" s="40"/>
      <c r="BT138" s="19"/>
      <c r="BU138" s="39"/>
      <c r="BV138" s="19"/>
      <c r="BW138" s="19"/>
      <c r="BX138" s="19"/>
      <c r="BY138" s="19"/>
      <c r="BZ138" s="19"/>
      <c r="CA138" s="19"/>
      <c r="CB138" s="40"/>
      <c r="CC138" s="19"/>
      <c r="CD138" s="39"/>
      <c r="CE138" s="19"/>
      <c r="CF138" s="19"/>
      <c r="CG138" s="19"/>
      <c r="CH138" s="19"/>
      <c r="CI138" s="19"/>
      <c r="CJ138" s="19"/>
      <c r="CK138" s="40"/>
      <c r="CL138" s="19"/>
      <c r="CM138" s="39"/>
      <c r="CN138" s="19"/>
      <c r="CO138" s="19"/>
      <c r="CP138" s="19"/>
      <c r="CQ138" s="19"/>
      <c r="CR138" s="19"/>
      <c r="CS138" s="19"/>
      <c r="CT138" s="40"/>
      <c r="CU138" s="19"/>
      <c r="CV138" s="19"/>
      <c r="CW138" s="39"/>
      <c r="CX138" s="19"/>
      <c r="CY138" s="19"/>
      <c r="CZ138" s="19"/>
      <c r="DA138" s="19"/>
      <c r="DB138" s="19"/>
      <c r="DC138" s="19"/>
      <c r="DD138" s="40"/>
      <c r="DE138" s="19"/>
      <c r="DF138" s="19"/>
      <c r="DG138" s="19"/>
      <c r="DH138" s="19"/>
      <c r="DI138" s="19"/>
      <c r="DJ138" s="19"/>
      <c r="DK138" s="19"/>
      <c r="DL138" s="19"/>
      <c r="DM138" s="40"/>
      <c r="DN138" s="19"/>
      <c r="DO138" s="39"/>
      <c r="DP138" s="19"/>
      <c r="DQ138" s="19"/>
      <c r="DR138" s="19"/>
      <c r="DS138" s="19"/>
      <c r="DT138" s="19"/>
      <c r="DU138" s="19"/>
      <c r="DV138" s="40"/>
      <c r="DW138" s="43">
        <f ca="1" t="shared" si="153"/>
        <v>5.05</v>
      </c>
      <c r="DX138" s="44">
        <f t="shared" si="154"/>
        <v>0</v>
      </c>
      <c r="DY138" s="19">
        <f ca="1" t="shared" si="155"/>
        <v>5.05</v>
      </c>
      <c r="DZ138" s="19">
        <f t="shared" si="156"/>
        <v>8</v>
      </c>
      <c r="EA138" s="19">
        <f t="shared" si="157"/>
        <v>0</v>
      </c>
      <c r="EB138" s="45">
        <f t="shared" si="158"/>
        <v>8</v>
      </c>
      <c r="EC138" s="46">
        <f t="shared" si="159"/>
        <v>0</v>
      </c>
      <c r="ED138" s="19">
        <f t="shared" ref="ED138:EF138" si="187">P138+Y138+AK138+AT138+BC138+BL138+BU138+CD138+CM138+CW138+DF138+DO138</f>
        <v>0</v>
      </c>
      <c r="EE138" s="19">
        <f t="shared" si="187"/>
        <v>0</v>
      </c>
      <c r="EF138" s="19">
        <f t="shared" si="187"/>
        <v>0</v>
      </c>
      <c r="EG138" s="19">
        <f t="shared" si="161"/>
        <v>0</v>
      </c>
    </row>
    <row r="139" customFormat="1" customHeight="1" spans="1:137">
      <c r="A139" s="32">
        <f t="shared" si="152"/>
        <v>137</v>
      </c>
      <c r="B139" s="31" t="s">
        <v>1177</v>
      </c>
      <c r="C139" s="51" t="s">
        <v>286</v>
      </c>
      <c r="D139" s="33" t="s">
        <v>305</v>
      </c>
      <c r="E139" s="33" t="s">
        <v>54</v>
      </c>
      <c r="F139" s="33" t="s">
        <v>355</v>
      </c>
      <c r="G139" s="68">
        <v>45371</v>
      </c>
      <c r="H139" s="59">
        <v>45371</v>
      </c>
      <c r="I139" s="59">
        <v>45658</v>
      </c>
      <c r="J139" s="19">
        <f>VLOOKUP(B139,[2]在职!$B:$EB,131,0)</f>
        <v>0</v>
      </c>
      <c r="K139" s="19">
        <f t="shared" si="175"/>
        <v>4</v>
      </c>
      <c r="L139" s="19">
        <f>VLOOKUP(B139,[2]在职!$B:$ED,127,0)</f>
        <v>3</v>
      </c>
      <c r="M139" s="37"/>
      <c r="N139" s="19"/>
      <c r="O139" s="38">
        <f>VLOOKUP(B138,[3]月度汇总!$A:$V,22,0)</f>
        <v>0</v>
      </c>
      <c r="P139" s="39"/>
      <c r="Q139" s="19"/>
      <c r="R139" s="19"/>
      <c r="S139" s="19" t="e">
        <f>VLOOKUP(B139,[3]月度汇总!$A:$Y,25,0)</f>
        <v>#N/A</v>
      </c>
      <c r="T139" s="19"/>
      <c r="U139" s="19" t="e">
        <f>VLOOKUP(B139,[3]月度汇总!$A:$AL,38,0)</f>
        <v>#N/A</v>
      </c>
      <c r="V139" s="19"/>
      <c r="W139" s="40"/>
      <c r="X139" s="19"/>
      <c r="Y139" s="39"/>
      <c r="Z139" s="19"/>
      <c r="AA139" s="19"/>
      <c r="AB139" s="19"/>
      <c r="AC139" s="19"/>
      <c r="AD139" s="19"/>
      <c r="AE139" s="19"/>
      <c r="AF139" s="40"/>
      <c r="AG139" s="41"/>
      <c r="AH139" s="41"/>
      <c r="AI139" s="41"/>
      <c r="AJ139" s="19"/>
      <c r="AK139" s="39"/>
      <c r="AL139" s="19"/>
      <c r="AM139" s="19"/>
      <c r="AN139" s="19"/>
      <c r="AO139" s="49"/>
      <c r="AP139" s="19"/>
      <c r="AQ139" s="19"/>
      <c r="AR139" s="40"/>
      <c r="AS139" s="19"/>
      <c r="AT139" s="39"/>
      <c r="AU139" s="19"/>
      <c r="AV139" s="19"/>
      <c r="AW139" s="19"/>
      <c r="AX139" s="19"/>
      <c r="AY139" s="19"/>
      <c r="AZ139" s="19"/>
      <c r="BA139" s="40"/>
      <c r="BB139" s="19"/>
      <c r="BC139" s="39"/>
      <c r="BD139" s="19"/>
      <c r="BE139" s="19"/>
      <c r="BF139" s="19"/>
      <c r="BG139" s="19"/>
      <c r="BH139" s="19"/>
      <c r="BI139" s="19"/>
      <c r="BJ139" s="40"/>
      <c r="BK139" s="19"/>
      <c r="BL139" s="39"/>
      <c r="BM139" s="19"/>
      <c r="BN139" s="19"/>
      <c r="BO139" s="19"/>
      <c r="BP139" s="19"/>
      <c r="BQ139" s="19"/>
      <c r="BR139" s="19"/>
      <c r="BS139" s="40"/>
      <c r="BT139" s="19"/>
      <c r="BU139" s="39"/>
      <c r="BV139" s="19"/>
      <c r="BW139" s="19"/>
      <c r="BX139" s="19"/>
      <c r="BY139" s="19"/>
      <c r="BZ139" s="19"/>
      <c r="CA139" s="19"/>
      <c r="CB139" s="40"/>
      <c r="CC139" s="19"/>
      <c r="CD139" s="39"/>
      <c r="CE139" s="19"/>
      <c r="CF139" s="19"/>
      <c r="CG139" s="19"/>
      <c r="CH139" s="19"/>
      <c r="CI139" s="19"/>
      <c r="CJ139" s="19"/>
      <c r="CK139" s="40"/>
      <c r="CL139" s="19"/>
      <c r="CM139" s="39"/>
      <c r="CN139" s="19"/>
      <c r="CO139" s="19"/>
      <c r="CP139" s="19"/>
      <c r="CQ139" s="19"/>
      <c r="CR139" s="19"/>
      <c r="CS139" s="19"/>
      <c r="CT139" s="40"/>
      <c r="CU139" s="19"/>
      <c r="CV139" s="19"/>
      <c r="CW139" s="39"/>
      <c r="CX139" s="19"/>
      <c r="CY139" s="19"/>
      <c r="CZ139" s="19"/>
      <c r="DA139" s="19"/>
      <c r="DB139" s="19"/>
      <c r="DC139" s="19"/>
      <c r="DD139" s="40"/>
      <c r="DE139" s="19"/>
      <c r="DF139" s="19"/>
      <c r="DG139" s="19"/>
      <c r="DH139" s="19"/>
      <c r="DI139" s="19"/>
      <c r="DJ139" s="19"/>
      <c r="DK139" s="19"/>
      <c r="DL139" s="19"/>
      <c r="DM139" s="40"/>
      <c r="DN139" s="19"/>
      <c r="DO139" s="39"/>
      <c r="DP139" s="19"/>
      <c r="DQ139" s="19"/>
      <c r="DR139" s="19"/>
      <c r="DS139" s="19"/>
      <c r="DT139" s="19"/>
      <c r="DU139" s="19"/>
      <c r="DV139" s="40"/>
      <c r="DW139" s="43">
        <f ca="1" t="shared" si="153"/>
        <v>5.05</v>
      </c>
      <c r="DX139" s="44">
        <f t="shared" si="154"/>
        <v>0</v>
      </c>
      <c r="DY139" s="19">
        <f ca="1" t="shared" si="155"/>
        <v>5.05</v>
      </c>
      <c r="DZ139" s="19" t="e">
        <f t="shared" si="156"/>
        <v>#N/A</v>
      </c>
      <c r="EA139" s="19" t="e">
        <f t="shared" si="157"/>
        <v>#N/A</v>
      </c>
      <c r="EB139" s="45" t="e">
        <f t="shared" si="158"/>
        <v>#N/A</v>
      </c>
      <c r="EC139" s="46">
        <f t="shared" si="159"/>
        <v>0</v>
      </c>
      <c r="ED139" s="19">
        <f t="shared" ref="ED139:EF139" si="188">P139+Y139+AK139+AT139+BC139+BL139+BU139+CD139+CM139+CW139+DF139+DO139</f>
        <v>0</v>
      </c>
      <c r="EE139" s="19">
        <f t="shared" si="188"/>
        <v>0</v>
      </c>
      <c r="EF139" s="19">
        <f t="shared" si="188"/>
        <v>0</v>
      </c>
      <c r="EG139" s="19">
        <f t="shared" si="161"/>
        <v>0</v>
      </c>
    </row>
    <row r="140" customFormat="1" customHeight="1" spans="1:137">
      <c r="A140" s="32">
        <f t="shared" si="152"/>
        <v>138</v>
      </c>
      <c r="B140" s="31" t="s">
        <v>1178</v>
      </c>
      <c r="C140" s="51" t="s">
        <v>413</v>
      </c>
      <c r="D140" s="33" t="s">
        <v>414</v>
      </c>
      <c r="E140" s="33" t="s">
        <v>54</v>
      </c>
      <c r="F140" s="33" t="s">
        <v>315</v>
      </c>
      <c r="G140" s="68">
        <v>45594</v>
      </c>
      <c r="H140" s="59">
        <v>45594</v>
      </c>
      <c r="I140" s="59">
        <v>45658</v>
      </c>
      <c r="J140" s="19">
        <f>VLOOKUP(B140,[2]在职!$B:$EB,131,0)</f>
        <v>0</v>
      </c>
      <c r="K140" s="19">
        <f t="shared" si="175"/>
        <v>1</v>
      </c>
      <c r="L140" s="19">
        <f>VLOOKUP(B140,[2]在职!$B:$ED,127,0)</f>
        <v>0</v>
      </c>
      <c r="M140" s="37"/>
      <c r="N140" s="19"/>
      <c r="O140" s="38" t="e">
        <f>VLOOKUP(B139,[3]月度汇总!$A:$V,22,0)</f>
        <v>#N/A</v>
      </c>
      <c r="P140" s="39"/>
      <c r="Q140" s="19"/>
      <c r="R140" s="19"/>
      <c r="S140" s="19" t="e">
        <f>VLOOKUP(B140,[3]月度汇总!$A:$Y,25,0)</f>
        <v>#N/A</v>
      </c>
      <c r="T140" s="19"/>
      <c r="U140" s="19" t="e">
        <f>VLOOKUP(B140,[3]月度汇总!$A:$AL,38,0)</f>
        <v>#N/A</v>
      </c>
      <c r="V140" s="19"/>
      <c r="W140" s="40"/>
      <c r="X140" s="19"/>
      <c r="Y140" s="39"/>
      <c r="Z140" s="19"/>
      <c r="AA140" s="19"/>
      <c r="AB140" s="19"/>
      <c r="AC140" s="19"/>
      <c r="AD140" s="19"/>
      <c r="AE140" s="19"/>
      <c r="AF140" s="40"/>
      <c r="AG140" s="41"/>
      <c r="AH140" s="41"/>
      <c r="AI140" s="41"/>
      <c r="AJ140" s="19"/>
      <c r="AK140" s="39"/>
      <c r="AL140" s="19"/>
      <c r="AM140" s="19"/>
      <c r="AN140" s="19"/>
      <c r="AO140" s="49"/>
      <c r="AP140" s="19"/>
      <c r="AQ140" s="19"/>
      <c r="AR140" s="40"/>
      <c r="AS140" s="19"/>
      <c r="AT140" s="39"/>
      <c r="AU140" s="19"/>
      <c r="AV140" s="19"/>
      <c r="AW140" s="19"/>
      <c r="AX140" s="19"/>
      <c r="AY140" s="19"/>
      <c r="AZ140" s="19"/>
      <c r="BA140" s="40"/>
      <c r="BB140" s="19"/>
      <c r="BC140" s="39"/>
      <c r="BD140" s="19"/>
      <c r="BE140" s="19"/>
      <c r="BF140" s="19"/>
      <c r="BG140" s="19"/>
      <c r="BH140" s="19"/>
      <c r="BI140" s="19"/>
      <c r="BJ140" s="40"/>
      <c r="BK140" s="19"/>
      <c r="BL140" s="39"/>
      <c r="BM140" s="19"/>
      <c r="BN140" s="19"/>
      <c r="BO140" s="19"/>
      <c r="BP140" s="19"/>
      <c r="BQ140" s="19"/>
      <c r="BR140" s="19"/>
      <c r="BS140" s="40"/>
      <c r="BT140" s="19"/>
      <c r="BU140" s="39"/>
      <c r="BV140" s="19"/>
      <c r="BW140" s="19"/>
      <c r="BX140" s="19"/>
      <c r="BY140" s="19"/>
      <c r="BZ140" s="19"/>
      <c r="CA140" s="19"/>
      <c r="CB140" s="40"/>
      <c r="CC140" s="19"/>
      <c r="CD140" s="39"/>
      <c r="CE140" s="19"/>
      <c r="CF140" s="19"/>
      <c r="CG140" s="19"/>
      <c r="CH140" s="19"/>
      <c r="CI140" s="19"/>
      <c r="CJ140" s="19"/>
      <c r="CK140" s="40"/>
      <c r="CL140" s="19"/>
      <c r="CM140" s="39"/>
      <c r="CN140" s="19"/>
      <c r="CO140" s="19"/>
      <c r="CP140" s="19"/>
      <c r="CQ140" s="19"/>
      <c r="CR140" s="19"/>
      <c r="CS140" s="19"/>
      <c r="CT140" s="40"/>
      <c r="CU140" s="19"/>
      <c r="CV140" s="19"/>
      <c r="CW140" s="39"/>
      <c r="CX140" s="19"/>
      <c r="CY140" s="19"/>
      <c r="CZ140" s="19"/>
      <c r="DA140" s="19"/>
      <c r="DB140" s="19"/>
      <c r="DC140" s="19"/>
      <c r="DD140" s="40"/>
      <c r="DE140" s="19"/>
      <c r="DF140" s="19"/>
      <c r="DG140" s="19"/>
      <c r="DH140" s="19"/>
      <c r="DI140" s="19"/>
      <c r="DJ140" s="19"/>
      <c r="DK140" s="19"/>
      <c r="DL140" s="19"/>
      <c r="DM140" s="40"/>
      <c r="DN140" s="19"/>
      <c r="DO140" s="39"/>
      <c r="DP140" s="19"/>
      <c r="DQ140" s="19"/>
      <c r="DR140" s="19"/>
      <c r="DS140" s="19"/>
      <c r="DT140" s="19"/>
      <c r="DU140" s="19"/>
      <c r="DV140" s="40"/>
      <c r="DW140" s="43">
        <f ca="1" t="shared" si="153"/>
        <v>5.05</v>
      </c>
      <c r="DX140" s="44">
        <f t="shared" si="154"/>
        <v>0</v>
      </c>
      <c r="DY140" s="19">
        <f ca="1" t="shared" si="155"/>
        <v>5.05</v>
      </c>
      <c r="DZ140" s="19" t="e">
        <f t="shared" si="156"/>
        <v>#N/A</v>
      </c>
      <c r="EA140" s="19" t="e">
        <f t="shared" si="157"/>
        <v>#N/A</v>
      </c>
      <c r="EB140" s="45" t="e">
        <f t="shared" si="158"/>
        <v>#N/A</v>
      </c>
      <c r="EC140" s="46">
        <f t="shared" si="159"/>
        <v>0</v>
      </c>
      <c r="ED140" s="19">
        <f t="shared" ref="ED140:EF140" si="189">P140+Y140+AK140+AT140+BC140+BL140+BU140+CD140+CM140+CW140+DF140+DO140</f>
        <v>0</v>
      </c>
      <c r="EE140" s="19">
        <f t="shared" si="189"/>
        <v>0</v>
      </c>
      <c r="EF140" s="19">
        <f t="shared" si="189"/>
        <v>0</v>
      </c>
      <c r="EG140" s="19">
        <f t="shared" si="161"/>
        <v>0</v>
      </c>
    </row>
    <row r="141" customFormat="1" customHeight="1" spans="1:137">
      <c r="A141" s="32">
        <f t="shared" si="152"/>
        <v>139</v>
      </c>
      <c r="B141" s="31" t="s">
        <v>1179</v>
      </c>
      <c r="C141" s="51" t="s">
        <v>52</v>
      </c>
      <c r="D141" s="33" t="s">
        <v>233</v>
      </c>
      <c r="E141" s="33" t="s">
        <v>1108</v>
      </c>
      <c r="F141" s="33" t="s">
        <v>315</v>
      </c>
      <c r="G141" s="68">
        <v>45607</v>
      </c>
      <c r="H141" s="59">
        <v>45607</v>
      </c>
      <c r="I141" s="59">
        <v>45658</v>
      </c>
      <c r="J141" s="19">
        <f>VLOOKUP(B141,[2]在职!$B:$EB,131,0)</f>
        <v>0</v>
      </c>
      <c r="K141" s="19">
        <f t="shared" si="175"/>
        <v>1</v>
      </c>
      <c r="L141" s="19">
        <f>VLOOKUP(B141,[2]在职!$B:$ED,127,0)</f>
        <v>0</v>
      </c>
      <c r="M141" s="37"/>
      <c r="N141" s="19"/>
      <c r="O141" s="38" t="e">
        <f>VLOOKUP(B140,[3]月度汇总!$A:$V,22,0)</f>
        <v>#N/A</v>
      </c>
      <c r="P141" s="39"/>
      <c r="Q141" s="19"/>
      <c r="R141" s="19"/>
      <c r="S141" s="19" t="e">
        <f>VLOOKUP(B141,[3]月度汇总!$A:$Y,25,0)</f>
        <v>#N/A</v>
      </c>
      <c r="T141" s="19"/>
      <c r="U141" s="19" t="e">
        <f>VLOOKUP(B141,[3]月度汇总!$A:$AL,38,0)</f>
        <v>#N/A</v>
      </c>
      <c r="V141" s="19"/>
      <c r="W141" s="40"/>
      <c r="X141" s="19"/>
      <c r="Y141" s="39"/>
      <c r="Z141" s="19"/>
      <c r="AA141" s="19"/>
      <c r="AB141" s="19"/>
      <c r="AC141" s="19"/>
      <c r="AD141" s="19"/>
      <c r="AE141" s="19"/>
      <c r="AF141" s="40"/>
      <c r="AG141" s="41"/>
      <c r="AH141" s="41"/>
      <c r="AI141" s="41"/>
      <c r="AJ141" s="19"/>
      <c r="AK141" s="39"/>
      <c r="AL141" s="19"/>
      <c r="AM141" s="19"/>
      <c r="AN141" s="19"/>
      <c r="AO141" s="49"/>
      <c r="AP141" s="19"/>
      <c r="AQ141" s="19"/>
      <c r="AR141" s="40"/>
      <c r="AS141" s="19"/>
      <c r="AT141" s="39"/>
      <c r="AU141" s="19"/>
      <c r="AV141" s="19"/>
      <c r="AW141" s="19"/>
      <c r="AX141" s="19"/>
      <c r="AY141" s="19"/>
      <c r="AZ141" s="19"/>
      <c r="BA141" s="40"/>
      <c r="BB141" s="19"/>
      <c r="BC141" s="39"/>
      <c r="BD141" s="19"/>
      <c r="BE141" s="19"/>
      <c r="BF141" s="19"/>
      <c r="BG141" s="19"/>
      <c r="BH141" s="19"/>
      <c r="BI141" s="19"/>
      <c r="BJ141" s="40"/>
      <c r="BK141" s="19"/>
      <c r="BL141" s="39"/>
      <c r="BM141" s="19"/>
      <c r="BN141" s="19"/>
      <c r="BO141" s="19"/>
      <c r="BP141" s="19"/>
      <c r="BQ141" s="19"/>
      <c r="BR141" s="19"/>
      <c r="BS141" s="40"/>
      <c r="BT141" s="19"/>
      <c r="BU141" s="39"/>
      <c r="BV141" s="19"/>
      <c r="BW141" s="19"/>
      <c r="BX141" s="19"/>
      <c r="BY141" s="19"/>
      <c r="BZ141" s="19"/>
      <c r="CA141" s="19"/>
      <c r="CB141" s="40"/>
      <c r="CC141" s="19"/>
      <c r="CD141" s="39"/>
      <c r="CE141" s="19"/>
      <c r="CF141" s="19"/>
      <c r="CG141" s="19"/>
      <c r="CH141" s="19"/>
      <c r="CI141" s="19"/>
      <c r="CJ141" s="19"/>
      <c r="CK141" s="40"/>
      <c r="CL141" s="19"/>
      <c r="CM141" s="39"/>
      <c r="CN141" s="19"/>
      <c r="CO141" s="19"/>
      <c r="CP141" s="19"/>
      <c r="CQ141" s="19"/>
      <c r="CR141" s="19"/>
      <c r="CS141" s="19"/>
      <c r="CT141" s="40"/>
      <c r="CU141" s="19"/>
      <c r="CV141" s="19"/>
      <c r="CW141" s="39"/>
      <c r="CX141" s="19"/>
      <c r="CY141" s="19"/>
      <c r="CZ141" s="19"/>
      <c r="DA141" s="19"/>
      <c r="DB141" s="19"/>
      <c r="DC141" s="19"/>
      <c r="DD141" s="40"/>
      <c r="DE141" s="19"/>
      <c r="DF141" s="19"/>
      <c r="DG141" s="19"/>
      <c r="DH141" s="19"/>
      <c r="DI141" s="19"/>
      <c r="DJ141" s="19"/>
      <c r="DK141" s="19"/>
      <c r="DL141" s="19"/>
      <c r="DM141" s="40"/>
      <c r="DN141" s="19"/>
      <c r="DO141" s="39"/>
      <c r="DP141" s="19"/>
      <c r="DQ141" s="19"/>
      <c r="DR141" s="19"/>
      <c r="DS141" s="19"/>
      <c r="DT141" s="19"/>
      <c r="DU141" s="19"/>
      <c r="DV141" s="40"/>
      <c r="DW141" s="43">
        <f ca="1" t="shared" si="153"/>
        <v>5.05</v>
      </c>
      <c r="DX141" s="44">
        <f t="shared" si="154"/>
        <v>0</v>
      </c>
      <c r="DY141" s="19">
        <f ca="1" t="shared" si="155"/>
        <v>5.05</v>
      </c>
      <c r="DZ141" s="19" t="e">
        <f t="shared" si="156"/>
        <v>#N/A</v>
      </c>
      <c r="EA141" s="19" t="e">
        <f t="shared" si="157"/>
        <v>#N/A</v>
      </c>
      <c r="EB141" s="45" t="e">
        <f t="shared" si="158"/>
        <v>#N/A</v>
      </c>
      <c r="EC141" s="46">
        <f t="shared" si="159"/>
        <v>0</v>
      </c>
      <c r="ED141" s="19">
        <f t="shared" ref="ED141:EF141" si="190">P141+Y141+AK141+AT141+BC141+BL141+BU141+CD141+CM141+CW141+DF141+DO141</f>
        <v>0</v>
      </c>
      <c r="EE141" s="19">
        <f t="shared" si="190"/>
        <v>0</v>
      </c>
      <c r="EF141" s="19">
        <f t="shared" si="190"/>
        <v>0</v>
      </c>
      <c r="EG141" s="19">
        <f t="shared" si="161"/>
        <v>0</v>
      </c>
    </row>
    <row r="142" customFormat="1" customHeight="1" spans="1:137">
      <c r="A142" s="32">
        <f t="shared" si="152"/>
        <v>140</v>
      </c>
      <c r="B142" s="31" t="s">
        <v>1180</v>
      </c>
      <c r="C142" s="51" t="s">
        <v>52</v>
      </c>
      <c r="D142" s="33" t="s">
        <v>250</v>
      </c>
      <c r="E142" s="33" t="s">
        <v>269</v>
      </c>
      <c r="F142" s="33" t="s">
        <v>315</v>
      </c>
      <c r="G142" s="68">
        <v>45588</v>
      </c>
      <c r="H142" s="59">
        <v>45588</v>
      </c>
      <c r="I142" s="59">
        <v>45658</v>
      </c>
      <c r="J142" s="19">
        <v>0</v>
      </c>
      <c r="K142" s="19">
        <f t="shared" si="175"/>
        <v>1</v>
      </c>
      <c r="L142" s="19">
        <f>VLOOKUP(B142,[2]在职!$B:$ED,127,0)</f>
        <v>0</v>
      </c>
      <c r="M142" s="37">
        <f t="shared" ref="M142:M150" si="191">K142-L142</f>
        <v>1</v>
      </c>
      <c r="N142" s="19"/>
      <c r="O142" s="38" t="e">
        <f>VLOOKUP(B142,[4]月度汇总!$A:$V,22,0)</f>
        <v>#N/A</v>
      </c>
      <c r="P142" s="39" t="e">
        <f>VLOOKUP(B142,[4]月度汇总!$A:$W,23,0)</f>
        <v>#N/A</v>
      </c>
      <c r="Q142" s="19">
        <f>VLOOKUP(B142,[4]月度汇总!$A:$X,24)</f>
        <v>0</v>
      </c>
      <c r="R142" s="19"/>
      <c r="S142" s="19" t="e">
        <f>VLOOKUP(B142,[4]月度汇总!$A:$Y,25,0)</f>
        <v>#N/A</v>
      </c>
      <c r="T142" s="19" t="e">
        <f>VLOOKUP(B142,[4]月度汇总!$A:$AI,35,0)</f>
        <v>#N/A</v>
      </c>
      <c r="U142" s="19" t="e">
        <f>VLOOKUP(B142,[4]月度汇总!$A:$AL,38,0)</f>
        <v>#N/A</v>
      </c>
      <c r="V142" s="19" t="e">
        <f>VLOOKUP(B142,[4]月度汇总!$A:$AE,31,0)</f>
        <v>#N/A</v>
      </c>
      <c r="W142" s="40"/>
      <c r="X142" s="19"/>
      <c r="Y142" s="39"/>
      <c r="Z142" s="19"/>
      <c r="AA142" s="19"/>
      <c r="AB142" s="19"/>
      <c r="AC142" s="19"/>
      <c r="AD142" s="19"/>
      <c r="AE142" s="19"/>
      <c r="AF142" s="40"/>
      <c r="AG142" s="41"/>
      <c r="AH142" s="41"/>
      <c r="AI142" s="41"/>
      <c r="AJ142" s="19"/>
      <c r="AK142" s="39"/>
      <c r="AL142" s="19"/>
      <c r="AM142" s="19"/>
      <c r="AN142" s="19"/>
      <c r="AO142" s="49"/>
      <c r="AP142" s="19"/>
      <c r="AQ142" s="19"/>
      <c r="AR142" s="40"/>
      <c r="AS142" s="19"/>
      <c r="AT142" s="39"/>
      <c r="AU142" s="19"/>
      <c r="AV142" s="19"/>
      <c r="AW142" s="19"/>
      <c r="AX142" s="19"/>
      <c r="AY142" s="19"/>
      <c r="AZ142" s="19"/>
      <c r="BA142" s="40"/>
      <c r="BB142" s="19"/>
      <c r="BC142" s="39"/>
      <c r="BD142" s="19"/>
      <c r="BE142" s="19"/>
      <c r="BF142" s="19"/>
      <c r="BG142" s="19"/>
      <c r="BH142" s="19"/>
      <c r="BI142" s="19"/>
      <c r="BJ142" s="40"/>
      <c r="BK142" s="19"/>
      <c r="BL142" s="39"/>
      <c r="BM142" s="19"/>
      <c r="BN142" s="19"/>
      <c r="BO142" s="19"/>
      <c r="BP142" s="19"/>
      <c r="BQ142" s="19"/>
      <c r="BR142" s="19"/>
      <c r="BS142" s="40"/>
      <c r="BT142" s="19"/>
      <c r="BU142" s="39"/>
      <c r="BV142" s="19"/>
      <c r="BW142" s="19"/>
      <c r="BX142" s="19"/>
      <c r="BY142" s="19"/>
      <c r="BZ142" s="19"/>
      <c r="CA142" s="19"/>
      <c r="CB142" s="40"/>
      <c r="CC142" s="19"/>
      <c r="CD142" s="39"/>
      <c r="CE142" s="19"/>
      <c r="CF142" s="19"/>
      <c r="CG142" s="19"/>
      <c r="CH142" s="19"/>
      <c r="CI142" s="19"/>
      <c r="CJ142" s="19"/>
      <c r="CK142" s="40"/>
      <c r="CL142" s="19"/>
      <c r="CM142" s="39"/>
      <c r="CN142" s="19"/>
      <c r="CO142" s="19"/>
      <c r="CP142" s="19"/>
      <c r="CQ142" s="19"/>
      <c r="CR142" s="19"/>
      <c r="CS142" s="19"/>
      <c r="CT142" s="40"/>
      <c r="CU142" s="19"/>
      <c r="CV142" s="19"/>
      <c r="CW142" s="39"/>
      <c r="CX142" s="19"/>
      <c r="CY142" s="19"/>
      <c r="CZ142" s="19"/>
      <c r="DA142" s="19"/>
      <c r="DB142" s="19"/>
      <c r="DC142" s="19"/>
      <c r="DD142" s="40"/>
      <c r="DE142" s="19"/>
      <c r="DF142" s="19"/>
      <c r="DG142" s="19"/>
      <c r="DH142" s="19"/>
      <c r="DI142" s="19"/>
      <c r="DJ142" s="19"/>
      <c r="DK142" s="19"/>
      <c r="DL142" s="19"/>
      <c r="DM142" s="40"/>
      <c r="DN142" s="19"/>
      <c r="DO142" s="39"/>
      <c r="DP142" s="19"/>
      <c r="DQ142" s="19"/>
      <c r="DR142" s="19"/>
      <c r="DS142" s="19"/>
      <c r="DT142" s="19"/>
      <c r="DU142" s="19"/>
      <c r="DV142" s="40"/>
      <c r="DW142" s="43">
        <f ca="1" t="shared" si="153"/>
        <v>5.05</v>
      </c>
      <c r="DX142" s="44">
        <f t="shared" si="154"/>
        <v>0</v>
      </c>
      <c r="DY142" s="19">
        <f ca="1" t="shared" si="155"/>
        <v>5.05</v>
      </c>
      <c r="DZ142" s="19" t="e">
        <f t="shared" si="156"/>
        <v>#N/A</v>
      </c>
      <c r="EA142" s="19" t="e">
        <f t="shared" si="157"/>
        <v>#N/A</v>
      </c>
      <c r="EB142" s="45" t="e">
        <f t="shared" si="158"/>
        <v>#N/A</v>
      </c>
      <c r="EC142" s="46" t="e">
        <f t="shared" si="159"/>
        <v>#N/A</v>
      </c>
      <c r="ED142" s="19" t="e">
        <f t="shared" ref="ED142:EF142" si="192">P142+Y142+AK142+AT142+BC142+BL142+BU142+CD142+CM142+CW142+DF142+DO142</f>
        <v>#N/A</v>
      </c>
      <c r="EE142" s="19">
        <f t="shared" si="192"/>
        <v>0</v>
      </c>
      <c r="EF142" s="19">
        <f t="shared" si="192"/>
        <v>0</v>
      </c>
      <c r="EG142" s="19" t="e">
        <f t="shared" si="161"/>
        <v>#N/A</v>
      </c>
    </row>
    <row r="143" customFormat="1" customHeight="1" spans="1:137">
      <c r="A143" s="32">
        <f t="shared" si="152"/>
        <v>141</v>
      </c>
      <c r="B143" s="31" t="s">
        <v>1181</v>
      </c>
      <c r="C143" s="51" t="s">
        <v>300</v>
      </c>
      <c r="D143" s="33" t="s">
        <v>289</v>
      </c>
      <c r="E143" s="33" t="s">
        <v>301</v>
      </c>
      <c r="F143" s="33" t="s">
        <v>298</v>
      </c>
      <c r="G143" s="68">
        <v>45505</v>
      </c>
      <c r="H143" s="59">
        <v>45505</v>
      </c>
      <c r="I143" s="59">
        <v>45658</v>
      </c>
      <c r="J143" s="19">
        <v>0</v>
      </c>
      <c r="K143" s="19">
        <f t="shared" si="175"/>
        <v>2</v>
      </c>
      <c r="L143" s="19">
        <f>VLOOKUP(B143,[2]在职!$B:$ED,127,0)</f>
        <v>0</v>
      </c>
      <c r="M143" s="37">
        <f t="shared" si="191"/>
        <v>2</v>
      </c>
      <c r="N143" s="19"/>
      <c r="O143" s="38" t="e">
        <f>VLOOKUP(B143,[4]月度汇总!$A:$V,22,0)</f>
        <v>#N/A</v>
      </c>
      <c r="P143" s="39" t="e">
        <f>VLOOKUP(B143,[4]月度汇总!$A:$W,23,0)</f>
        <v>#N/A</v>
      </c>
      <c r="Q143" s="19">
        <f>VLOOKUP(B143,[4]月度汇总!$A:$X,24)</f>
        <v>0</v>
      </c>
      <c r="R143" s="19"/>
      <c r="S143" s="19" t="e">
        <f>VLOOKUP(B143,[4]月度汇总!$A:$Y,25,0)</f>
        <v>#N/A</v>
      </c>
      <c r="T143" s="19" t="e">
        <f>VLOOKUP(B143,[4]月度汇总!$A:$AI,35,0)</f>
        <v>#N/A</v>
      </c>
      <c r="U143" s="19" t="e">
        <f>VLOOKUP(B143,[4]月度汇总!$A:$AL,38,0)</f>
        <v>#N/A</v>
      </c>
      <c r="V143" s="19" t="e">
        <f>VLOOKUP(B143,[4]月度汇总!$A:$AE,31,0)</f>
        <v>#N/A</v>
      </c>
      <c r="W143" s="40"/>
      <c r="X143" s="19"/>
      <c r="Y143" s="39"/>
      <c r="Z143" s="19"/>
      <c r="AA143" s="19"/>
      <c r="AB143" s="19"/>
      <c r="AC143" s="19"/>
      <c r="AD143" s="19"/>
      <c r="AE143" s="19"/>
      <c r="AF143" s="40"/>
      <c r="AG143" s="41"/>
      <c r="AH143" s="41"/>
      <c r="AI143" s="41"/>
      <c r="AJ143" s="19"/>
      <c r="AK143" s="39"/>
      <c r="AL143" s="19"/>
      <c r="AM143" s="19"/>
      <c r="AN143" s="19"/>
      <c r="AO143" s="49"/>
      <c r="AP143" s="19"/>
      <c r="AQ143" s="19"/>
      <c r="AR143" s="40"/>
      <c r="AS143" s="19"/>
      <c r="AT143" s="39"/>
      <c r="AU143" s="19"/>
      <c r="AV143" s="19"/>
      <c r="AW143" s="19"/>
      <c r="AX143" s="19"/>
      <c r="AY143" s="19"/>
      <c r="AZ143" s="19"/>
      <c r="BA143" s="40"/>
      <c r="BB143" s="19"/>
      <c r="BC143" s="39"/>
      <c r="BD143" s="19"/>
      <c r="BE143" s="19"/>
      <c r="BF143" s="19"/>
      <c r="BG143" s="19"/>
      <c r="BH143" s="19"/>
      <c r="BI143" s="19"/>
      <c r="BJ143" s="40"/>
      <c r="BK143" s="19"/>
      <c r="BL143" s="39"/>
      <c r="BM143" s="19"/>
      <c r="BN143" s="19"/>
      <c r="BO143" s="19"/>
      <c r="BP143" s="19"/>
      <c r="BQ143" s="19"/>
      <c r="BR143" s="19"/>
      <c r="BS143" s="40"/>
      <c r="BT143" s="19"/>
      <c r="BU143" s="39"/>
      <c r="BV143" s="19"/>
      <c r="BW143" s="19"/>
      <c r="BX143" s="19"/>
      <c r="BY143" s="19"/>
      <c r="BZ143" s="19"/>
      <c r="CA143" s="19"/>
      <c r="CB143" s="40"/>
      <c r="CC143" s="19"/>
      <c r="CD143" s="39"/>
      <c r="CE143" s="19"/>
      <c r="CF143" s="19"/>
      <c r="CG143" s="19"/>
      <c r="CH143" s="19"/>
      <c r="CI143" s="19"/>
      <c r="CJ143" s="19"/>
      <c r="CK143" s="40"/>
      <c r="CL143" s="19"/>
      <c r="CM143" s="39"/>
      <c r="CN143" s="19"/>
      <c r="CO143" s="19"/>
      <c r="CP143" s="19"/>
      <c r="CQ143" s="19"/>
      <c r="CR143" s="19"/>
      <c r="CS143" s="19"/>
      <c r="CT143" s="40"/>
      <c r="CU143" s="19"/>
      <c r="CV143" s="19"/>
      <c r="CW143" s="39"/>
      <c r="CX143" s="19"/>
      <c r="CY143" s="19"/>
      <c r="CZ143" s="19"/>
      <c r="DA143" s="19"/>
      <c r="DB143" s="19"/>
      <c r="DC143" s="19"/>
      <c r="DD143" s="40"/>
      <c r="DE143" s="19"/>
      <c r="DF143" s="19"/>
      <c r="DG143" s="19"/>
      <c r="DH143" s="19"/>
      <c r="DI143" s="19"/>
      <c r="DJ143" s="19"/>
      <c r="DK143" s="19"/>
      <c r="DL143" s="19"/>
      <c r="DM143" s="40"/>
      <c r="DN143" s="19"/>
      <c r="DO143" s="39"/>
      <c r="DP143" s="19"/>
      <c r="DQ143" s="19"/>
      <c r="DR143" s="19"/>
      <c r="DS143" s="19"/>
      <c r="DT143" s="19"/>
      <c r="DU143" s="19"/>
      <c r="DV143" s="40"/>
      <c r="DW143" s="43">
        <f ca="1" t="shared" si="153"/>
        <v>5.05</v>
      </c>
      <c r="DX143" s="44">
        <f t="shared" si="154"/>
        <v>0</v>
      </c>
      <c r="DY143" s="19">
        <f ca="1" t="shared" si="155"/>
        <v>5.05</v>
      </c>
      <c r="DZ143" s="19" t="e">
        <f t="shared" si="156"/>
        <v>#N/A</v>
      </c>
      <c r="EA143" s="19" t="e">
        <f t="shared" si="157"/>
        <v>#N/A</v>
      </c>
      <c r="EB143" s="45" t="e">
        <f t="shared" si="158"/>
        <v>#N/A</v>
      </c>
      <c r="EC143" s="46" t="e">
        <f t="shared" si="159"/>
        <v>#N/A</v>
      </c>
      <c r="ED143" s="19" t="e">
        <f t="shared" ref="ED143:EF143" si="193">P143+Y143+AK143+AT143+BC143+BL143+BU143+CD143+CM143+CW143+DF143+DO143</f>
        <v>#N/A</v>
      </c>
      <c r="EE143" s="19">
        <f t="shared" si="193"/>
        <v>0</v>
      </c>
      <c r="EF143" s="19">
        <f t="shared" si="193"/>
        <v>0</v>
      </c>
      <c r="EG143" s="19" t="e">
        <f t="shared" si="161"/>
        <v>#N/A</v>
      </c>
    </row>
    <row r="144" customFormat="1" customHeight="1" spans="1:137">
      <c r="A144" s="32">
        <f t="shared" si="152"/>
        <v>142</v>
      </c>
      <c r="B144" s="31" t="s">
        <v>1182</v>
      </c>
      <c r="C144" s="51" t="s">
        <v>386</v>
      </c>
      <c r="D144" s="33" t="s">
        <v>387</v>
      </c>
      <c r="E144" s="33" t="s">
        <v>54</v>
      </c>
      <c r="F144" s="33" t="s">
        <v>315</v>
      </c>
      <c r="G144" s="68">
        <v>45600</v>
      </c>
      <c r="H144" s="59">
        <v>45600</v>
      </c>
      <c r="I144" s="59">
        <v>45658</v>
      </c>
      <c r="J144" s="19">
        <v>0</v>
      </c>
      <c r="K144" s="19">
        <f t="shared" si="175"/>
        <v>1</v>
      </c>
      <c r="L144" s="19">
        <f>VLOOKUP(B144,[2]在职!$B:$ED,127,0)</f>
        <v>0</v>
      </c>
      <c r="M144" s="37">
        <f t="shared" si="191"/>
        <v>1</v>
      </c>
      <c r="N144" s="19"/>
      <c r="O144" s="38" t="e">
        <f>VLOOKUP(B144,[4]月度汇总!$A:$V,22,0)</f>
        <v>#N/A</v>
      </c>
      <c r="P144" s="39" t="e">
        <f>VLOOKUP(B144,[4]月度汇总!$A:$W,23,0)</f>
        <v>#N/A</v>
      </c>
      <c r="Q144" s="19">
        <f>VLOOKUP(B144,[4]月度汇总!$A:$X,24)</f>
        <v>0</v>
      </c>
      <c r="R144" s="19"/>
      <c r="S144" s="19" t="e">
        <f>VLOOKUP(B144,[4]月度汇总!$A:$Y,25,0)</f>
        <v>#N/A</v>
      </c>
      <c r="T144" s="19" t="e">
        <f>VLOOKUP(B144,[4]月度汇总!$A:$AI,35,0)</f>
        <v>#N/A</v>
      </c>
      <c r="U144" s="19" t="e">
        <f>VLOOKUP(B144,[4]月度汇总!$A:$AL,38,0)</f>
        <v>#N/A</v>
      </c>
      <c r="V144" s="19" t="e">
        <f>VLOOKUP(B144,[4]月度汇总!$A:$AE,31,0)</f>
        <v>#N/A</v>
      </c>
      <c r="W144" s="40"/>
      <c r="X144" s="19"/>
      <c r="Y144" s="39"/>
      <c r="Z144" s="19"/>
      <c r="AA144" s="19"/>
      <c r="AB144" s="19"/>
      <c r="AC144" s="19"/>
      <c r="AD144" s="19"/>
      <c r="AE144" s="19"/>
      <c r="AF144" s="40"/>
      <c r="AG144" s="41"/>
      <c r="AH144" s="41"/>
      <c r="AI144" s="41"/>
      <c r="AJ144" s="19"/>
      <c r="AK144" s="39"/>
      <c r="AL144" s="19"/>
      <c r="AM144" s="19"/>
      <c r="AN144" s="19"/>
      <c r="AO144" s="49"/>
      <c r="AP144" s="19"/>
      <c r="AQ144" s="19"/>
      <c r="AR144" s="40"/>
      <c r="AS144" s="19"/>
      <c r="AT144" s="39"/>
      <c r="AU144" s="19"/>
      <c r="AV144" s="19"/>
      <c r="AW144" s="19"/>
      <c r="AX144" s="19"/>
      <c r="AY144" s="19"/>
      <c r="AZ144" s="19"/>
      <c r="BA144" s="40"/>
      <c r="BB144" s="19"/>
      <c r="BC144" s="39"/>
      <c r="BD144" s="19"/>
      <c r="BE144" s="19"/>
      <c r="BF144" s="19"/>
      <c r="BG144" s="19"/>
      <c r="BH144" s="19"/>
      <c r="BI144" s="19"/>
      <c r="BJ144" s="40"/>
      <c r="BK144" s="19"/>
      <c r="BL144" s="39"/>
      <c r="BM144" s="19"/>
      <c r="BN144" s="19"/>
      <c r="BO144" s="19"/>
      <c r="BP144" s="19"/>
      <c r="BQ144" s="19"/>
      <c r="BR144" s="19"/>
      <c r="BS144" s="40"/>
      <c r="BT144" s="19"/>
      <c r="BU144" s="39"/>
      <c r="BV144" s="19"/>
      <c r="BW144" s="19"/>
      <c r="BX144" s="19"/>
      <c r="BY144" s="19"/>
      <c r="BZ144" s="19"/>
      <c r="CA144" s="19"/>
      <c r="CB144" s="40"/>
      <c r="CC144" s="19"/>
      <c r="CD144" s="39"/>
      <c r="CE144" s="19"/>
      <c r="CF144" s="19"/>
      <c r="CG144" s="19"/>
      <c r="CH144" s="19"/>
      <c r="CI144" s="19"/>
      <c r="CJ144" s="19"/>
      <c r="CK144" s="40"/>
      <c r="CL144" s="19"/>
      <c r="CM144" s="39"/>
      <c r="CN144" s="19"/>
      <c r="CO144" s="19"/>
      <c r="CP144" s="19"/>
      <c r="CQ144" s="19"/>
      <c r="CR144" s="19"/>
      <c r="CS144" s="19"/>
      <c r="CT144" s="40"/>
      <c r="CU144" s="19"/>
      <c r="CV144" s="19"/>
      <c r="CW144" s="39"/>
      <c r="CX144" s="19"/>
      <c r="CY144" s="19"/>
      <c r="CZ144" s="19"/>
      <c r="DA144" s="19"/>
      <c r="DB144" s="19"/>
      <c r="DC144" s="19"/>
      <c r="DD144" s="40"/>
      <c r="DE144" s="19"/>
      <c r="DF144" s="19"/>
      <c r="DG144" s="19"/>
      <c r="DH144" s="19"/>
      <c r="DI144" s="19"/>
      <c r="DJ144" s="19"/>
      <c r="DK144" s="19"/>
      <c r="DL144" s="19"/>
      <c r="DM144" s="40"/>
      <c r="DN144" s="19"/>
      <c r="DO144" s="39"/>
      <c r="DP144" s="19"/>
      <c r="DQ144" s="19"/>
      <c r="DR144" s="19"/>
      <c r="DS144" s="19"/>
      <c r="DT144" s="19"/>
      <c r="DU144" s="19"/>
      <c r="DV144" s="40"/>
      <c r="DW144" s="43">
        <f ca="1" t="shared" si="153"/>
        <v>5.05</v>
      </c>
      <c r="DX144" s="44">
        <f t="shared" si="154"/>
        <v>0</v>
      </c>
      <c r="DY144" s="19">
        <f ca="1" t="shared" si="155"/>
        <v>5.05</v>
      </c>
      <c r="DZ144" s="19" t="e">
        <f t="shared" si="156"/>
        <v>#N/A</v>
      </c>
      <c r="EA144" s="19" t="e">
        <f t="shared" si="157"/>
        <v>#N/A</v>
      </c>
      <c r="EB144" s="45" t="e">
        <f t="shared" si="158"/>
        <v>#N/A</v>
      </c>
      <c r="EC144" s="46" t="e">
        <f t="shared" si="159"/>
        <v>#N/A</v>
      </c>
      <c r="ED144" s="19" t="e">
        <f t="shared" ref="ED144:EF144" si="194">P144+Y144+AK144+AT144+BC144+BL144+BU144+CD144+CM144+CW144+DF144+DO144</f>
        <v>#N/A</v>
      </c>
      <c r="EE144" s="19">
        <f t="shared" si="194"/>
        <v>0</v>
      </c>
      <c r="EF144" s="19">
        <f t="shared" si="194"/>
        <v>0</v>
      </c>
      <c r="EG144" s="19" t="e">
        <f t="shared" si="161"/>
        <v>#N/A</v>
      </c>
    </row>
    <row r="145" customFormat="1" customHeight="1" spans="1:137">
      <c r="A145" s="32">
        <f t="shared" si="152"/>
        <v>143</v>
      </c>
      <c r="B145" s="31" t="s">
        <v>1183</v>
      </c>
      <c r="C145" s="32" t="s">
        <v>924</v>
      </c>
      <c r="D145" s="33" t="s">
        <v>354</v>
      </c>
      <c r="E145" s="33" t="s">
        <v>377</v>
      </c>
      <c r="F145" s="33" t="s">
        <v>248</v>
      </c>
      <c r="G145" s="68">
        <v>44378</v>
      </c>
      <c r="H145" s="59">
        <v>45292</v>
      </c>
      <c r="I145" s="59">
        <v>45658</v>
      </c>
      <c r="J145" s="19">
        <v>8</v>
      </c>
      <c r="K145" s="19">
        <f t="shared" si="175"/>
        <v>5</v>
      </c>
      <c r="L145" s="19">
        <f>VLOOKUP(B145,[2]在职!$B:$ED,127,0)</f>
        <v>2.5</v>
      </c>
      <c r="M145" s="37">
        <f t="shared" si="191"/>
        <v>2.5</v>
      </c>
      <c r="N145" s="19"/>
      <c r="O145" s="38"/>
      <c r="P145" s="39"/>
      <c r="Q145" s="19"/>
      <c r="R145" s="19"/>
      <c r="S145" s="19">
        <v>8</v>
      </c>
      <c r="T145" s="19"/>
      <c r="U145" s="19"/>
      <c r="V145" s="19"/>
      <c r="W145" s="40"/>
      <c r="X145" s="19"/>
      <c r="Y145" s="39"/>
      <c r="Z145" s="19"/>
      <c r="AA145" s="19"/>
      <c r="AB145" s="19"/>
      <c r="AC145" s="19"/>
      <c r="AD145" s="19"/>
      <c r="AE145" s="19"/>
      <c r="AF145" s="40"/>
      <c r="AG145" s="41">
        <f>O146+X145</f>
        <v>0</v>
      </c>
      <c r="AH145" s="41">
        <f t="shared" ref="AH145:AH150" si="195">M145-AG145</f>
        <v>2.5</v>
      </c>
      <c r="AI145" s="41">
        <f t="shared" ref="AI145:AI150" si="196">IF(AH145&lt;0,AH145,0)</f>
        <v>0</v>
      </c>
      <c r="AJ145" s="19"/>
      <c r="AK145" s="39"/>
      <c r="AL145" s="19"/>
      <c r="AM145" s="19"/>
      <c r="AN145" s="19"/>
      <c r="AO145" s="49"/>
      <c r="AP145" s="19"/>
      <c r="AQ145" s="19"/>
      <c r="AR145" s="40"/>
      <c r="AS145" s="19"/>
      <c r="AT145" s="39"/>
      <c r="AU145" s="19"/>
      <c r="AV145" s="19"/>
      <c r="AW145" s="19"/>
      <c r="AX145" s="19"/>
      <c r="AY145" s="19"/>
      <c r="AZ145" s="19"/>
      <c r="BA145" s="40"/>
      <c r="BB145" s="19"/>
      <c r="BC145" s="39"/>
      <c r="BD145" s="19"/>
      <c r="BE145" s="19"/>
      <c r="BF145" s="19"/>
      <c r="BG145" s="19"/>
      <c r="BH145" s="19"/>
      <c r="BI145" s="19"/>
      <c r="BJ145" s="40"/>
      <c r="BK145" s="19"/>
      <c r="BL145" s="39"/>
      <c r="BM145" s="19"/>
      <c r="BN145" s="19"/>
      <c r="BO145" s="19"/>
      <c r="BP145" s="19"/>
      <c r="BQ145" s="19"/>
      <c r="BR145" s="19"/>
      <c r="BS145" s="40"/>
      <c r="BT145" s="19"/>
      <c r="BU145" s="39"/>
      <c r="BV145" s="19"/>
      <c r="BW145" s="4"/>
      <c r="BX145" s="19"/>
      <c r="BY145" s="19"/>
      <c r="BZ145" s="19"/>
      <c r="CA145" s="19"/>
      <c r="CB145" s="40"/>
      <c r="CC145" s="19"/>
      <c r="CD145" s="39"/>
      <c r="CE145" s="19"/>
      <c r="CF145" s="19"/>
      <c r="CG145" s="19"/>
      <c r="CH145" s="19"/>
      <c r="CI145" s="19"/>
      <c r="CJ145" s="19"/>
      <c r="CK145" s="40"/>
      <c r="CL145" s="19"/>
      <c r="CM145" s="39"/>
      <c r="CN145" s="19"/>
      <c r="CO145" s="19"/>
      <c r="CP145" s="19"/>
      <c r="CQ145" s="19"/>
      <c r="CR145" s="19"/>
      <c r="CS145" s="19"/>
      <c r="CT145" s="40"/>
      <c r="CU145" s="19"/>
      <c r="CV145" s="19"/>
      <c r="CW145" s="39"/>
      <c r="CX145" s="19"/>
      <c r="CY145" s="19"/>
      <c r="CZ145" s="19"/>
      <c r="DA145" s="19"/>
      <c r="DB145" s="19"/>
      <c r="DC145" s="19"/>
      <c r="DD145" s="40"/>
      <c r="DE145" s="19"/>
      <c r="DF145" s="19"/>
      <c r="DG145" s="19"/>
      <c r="DH145" s="19"/>
      <c r="DI145" s="19"/>
      <c r="DJ145" s="19"/>
      <c r="DK145" s="19"/>
      <c r="DL145" s="19"/>
      <c r="DM145" s="40"/>
      <c r="DN145" s="19"/>
      <c r="DO145" s="39"/>
      <c r="DP145" s="19"/>
      <c r="DQ145" s="19"/>
      <c r="DR145" s="19"/>
      <c r="DS145" s="19"/>
      <c r="DT145" s="19"/>
      <c r="DU145" s="19"/>
      <c r="DV145" s="40"/>
      <c r="DW145" s="43">
        <f ca="1" t="shared" si="153"/>
        <v>5.05</v>
      </c>
      <c r="DX145" s="44">
        <f t="shared" si="154"/>
        <v>0</v>
      </c>
      <c r="DY145" s="19">
        <f ca="1" t="shared" si="155"/>
        <v>5.05</v>
      </c>
      <c r="DZ145" s="19">
        <f t="shared" si="156"/>
        <v>0</v>
      </c>
      <c r="EA145" s="19">
        <f t="shared" si="157"/>
        <v>8</v>
      </c>
      <c r="EB145" s="45">
        <f t="shared" si="158"/>
        <v>0</v>
      </c>
      <c r="EC145" s="46">
        <f t="shared" si="159"/>
        <v>0</v>
      </c>
      <c r="ED145" s="19">
        <f t="shared" ref="ED145:EF145" si="197">P145+Y145+AK145+AT145+BC145+BL145+BU145+CD145+CM145+CW145+DF145+DO145</f>
        <v>0</v>
      </c>
      <c r="EE145" s="19">
        <f t="shared" si="197"/>
        <v>0</v>
      </c>
      <c r="EF145" s="19">
        <f t="shared" si="197"/>
        <v>0</v>
      </c>
      <c r="EG145" s="19">
        <f t="shared" si="161"/>
        <v>0</v>
      </c>
    </row>
    <row r="146" customFormat="1" customHeight="1" spans="1:137">
      <c r="A146" s="52">
        <v>45701</v>
      </c>
      <c r="B146" s="31" t="s">
        <v>1184</v>
      </c>
      <c r="C146" s="51" t="s">
        <v>413</v>
      </c>
      <c r="D146" s="33" t="s">
        <v>1185</v>
      </c>
      <c r="E146" s="33" t="s">
        <v>54</v>
      </c>
      <c r="F146" s="33" t="s">
        <v>1186</v>
      </c>
      <c r="G146" s="68">
        <v>45457</v>
      </c>
      <c r="H146" s="59">
        <v>45457</v>
      </c>
      <c r="I146" s="59">
        <v>45658</v>
      </c>
      <c r="J146" s="19">
        <v>0</v>
      </c>
      <c r="K146" s="19">
        <v>2.5</v>
      </c>
      <c r="L146" s="19">
        <v>0</v>
      </c>
      <c r="M146" s="37">
        <f t="shared" si="191"/>
        <v>2.5</v>
      </c>
      <c r="N146" s="19"/>
      <c r="O146" s="38"/>
      <c r="P146" s="39"/>
      <c r="Q146" s="19"/>
      <c r="R146" s="19"/>
      <c r="S146" s="19"/>
      <c r="T146" s="19"/>
      <c r="U146" s="19"/>
      <c r="V146" s="19"/>
      <c r="W146" s="40"/>
      <c r="X146" s="19"/>
      <c r="Y146" s="39"/>
      <c r="Z146" s="19"/>
      <c r="AA146" s="19"/>
      <c r="AB146" s="19"/>
      <c r="AC146" s="19"/>
      <c r="AD146" s="19"/>
      <c r="AE146" s="19"/>
      <c r="AF146" s="40"/>
      <c r="AG146" s="41">
        <f t="shared" ref="AG146:AG150" si="198">O146+X146</f>
        <v>0</v>
      </c>
      <c r="AH146" s="41">
        <f t="shared" si="195"/>
        <v>2.5</v>
      </c>
      <c r="AI146" s="41">
        <f t="shared" si="196"/>
        <v>0</v>
      </c>
      <c r="AJ146" s="19"/>
      <c r="AK146" s="39"/>
      <c r="AL146" s="19"/>
      <c r="AM146" s="19"/>
      <c r="AN146" s="19"/>
      <c r="AO146" s="49"/>
      <c r="AP146" s="19"/>
      <c r="AQ146" s="19"/>
      <c r="AR146" s="40"/>
      <c r="AS146" s="19"/>
      <c r="AT146" s="39"/>
      <c r="AU146" s="19"/>
      <c r="AV146" s="19"/>
      <c r="AW146" s="19"/>
      <c r="AX146" s="19"/>
      <c r="AY146" s="19"/>
      <c r="AZ146" s="19"/>
      <c r="BA146" s="40"/>
      <c r="BB146" s="19"/>
      <c r="BC146" s="39"/>
      <c r="BD146" s="19"/>
      <c r="BE146" s="19"/>
      <c r="BF146" s="19"/>
      <c r="BG146" s="19"/>
      <c r="BH146" s="19"/>
      <c r="BI146" s="19"/>
      <c r="BJ146" s="40"/>
      <c r="BK146" s="19"/>
      <c r="BL146" s="39"/>
      <c r="BM146" s="19"/>
      <c r="BN146" s="19"/>
      <c r="BO146" s="19"/>
      <c r="BP146" s="19"/>
      <c r="BQ146" s="19"/>
      <c r="BR146" s="19"/>
      <c r="BS146" s="40"/>
      <c r="BT146" s="19"/>
      <c r="BU146" s="39"/>
      <c r="BV146" s="19"/>
      <c r="BW146" s="19"/>
      <c r="BX146" s="19"/>
      <c r="BY146" s="19"/>
      <c r="BZ146" s="19"/>
      <c r="CA146" s="19"/>
      <c r="CB146" s="40"/>
      <c r="CC146" s="19"/>
      <c r="CD146" s="39"/>
      <c r="CE146" s="19"/>
      <c r="CF146" s="19"/>
      <c r="CG146" s="19"/>
      <c r="CH146" s="19"/>
      <c r="CI146" s="19"/>
      <c r="CJ146" s="19"/>
      <c r="CK146" s="40"/>
      <c r="CL146" s="19"/>
      <c r="CM146" s="39"/>
      <c r="CN146" s="19"/>
      <c r="CO146" s="19"/>
      <c r="CP146" s="19"/>
      <c r="CQ146" s="19"/>
      <c r="CR146" s="19"/>
      <c r="CS146" s="19"/>
      <c r="CT146" s="40"/>
      <c r="CU146" s="19"/>
      <c r="CV146" s="19"/>
      <c r="CW146" s="39"/>
      <c r="CX146" s="19"/>
      <c r="CY146" s="19"/>
      <c r="CZ146" s="19"/>
      <c r="DA146" s="19"/>
      <c r="DB146" s="19"/>
      <c r="DC146" s="19"/>
      <c r="DD146" s="40"/>
      <c r="DE146" s="19"/>
      <c r="DF146" s="19"/>
      <c r="DG146" s="19"/>
      <c r="DH146" s="19"/>
      <c r="DI146" s="19"/>
      <c r="DJ146" s="19"/>
      <c r="DK146" s="19"/>
      <c r="DL146" s="19"/>
      <c r="DM146" s="40"/>
      <c r="DN146" s="19"/>
      <c r="DO146" s="39"/>
      <c r="DP146" s="19"/>
      <c r="DQ146" s="19"/>
      <c r="DR146" s="19"/>
      <c r="DS146" s="19"/>
      <c r="DT146" s="19"/>
      <c r="DU146" s="19"/>
      <c r="DV146" s="40"/>
      <c r="DW146" s="43">
        <f ca="1" t="shared" si="153"/>
        <v>5.05</v>
      </c>
      <c r="DX146" s="44">
        <f t="shared" si="154"/>
        <v>0</v>
      </c>
      <c r="DY146" s="19">
        <f ca="1" t="shared" si="155"/>
        <v>5.05</v>
      </c>
      <c r="DZ146" s="19">
        <f t="shared" si="156"/>
        <v>0</v>
      </c>
      <c r="EA146" s="19">
        <f t="shared" si="157"/>
        <v>0</v>
      </c>
      <c r="EB146" s="45">
        <f t="shared" si="158"/>
        <v>0</v>
      </c>
      <c r="EC146" s="46">
        <f t="shared" si="159"/>
        <v>0</v>
      </c>
      <c r="ED146" s="19">
        <f t="shared" ref="ED146:EF146" si="199">P146+Y146+AK146+AT146+BC146+BL146+BU146+CD146+CM146+CW146+DF146+DO146</f>
        <v>0</v>
      </c>
      <c r="EE146" s="19">
        <f t="shared" si="199"/>
        <v>0</v>
      </c>
      <c r="EF146" s="19">
        <f t="shared" si="199"/>
        <v>0</v>
      </c>
      <c r="EG146" s="19">
        <f t="shared" si="161"/>
        <v>0</v>
      </c>
    </row>
    <row r="147" customFormat="1" customHeight="1" spans="1:137">
      <c r="A147" s="32">
        <f>ROW()-2</f>
        <v>145</v>
      </c>
      <c r="B147" s="31" t="s">
        <v>741</v>
      </c>
      <c r="C147" s="51" t="s">
        <v>404</v>
      </c>
      <c r="D147" s="33" t="s">
        <v>527</v>
      </c>
      <c r="E147" s="33" t="s">
        <v>742</v>
      </c>
      <c r="F147" s="33" t="s">
        <v>1187</v>
      </c>
      <c r="G147" s="68">
        <v>45418</v>
      </c>
      <c r="H147" s="59">
        <v>45418</v>
      </c>
      <c r="I147" s="59">
        <v>45658</v>
      </c>
      <c r="J147" s="19">
        <v>0</v>
      </c>
      <c r="K147" s="19">
        <v>3.5</v>
      </c>
      <c r="L147" s="19">
        <v>0</v>
      </c>
      <c r="M147" s="37">
        <f t="shared" si="191"/>
        <v>3.5</v>
      </c>
      <c r="N147" s="19"/>
      <c r="O147" s="38"/>
      <c r="P147" s="39"/>
      <c r="Q147" s="19"/>
      <c r="R147" s="19"/>
      <c r="S147" s="19"/>
      <c r="T147" s="19"/>
      <c r="U147" s="19"/>
      <c r="V147" s="19"/>
      <c r="W147" s="40"/>
      <c r="X147" s="19"/>
      <c r="Y147" s="39"/>
      <c r="Z147" s="19"/>
      <c r="AA147" s="19"/>
      <c r="AB147" s="19"/>
      <c r="AC147" s="19"/>
      <c r="AD147" s="19"/>
      <c r="AE147" s="19"/>
      <c r="AF147" s="40"/>
      <c r="AG147" s="41">
        <f t="shared" si="198"/>
        <v>0</v>
      </c>
      <c r="AH147" s="41">
        <f t="shared" si="195"/>
        <v>3.5</v>
      </c>
      <c r="AI147" s="41">
        <f t="shared" si="196"/>
        <v>0</v>
      </c>
      <c r="AJ147" s="19"/>
      <c r="AK147" s="39"/>
      <c r="AL147" s="19"/>
      <c r="AM147" s="19"/>
      <c r="AN147" s="19"/>
      <c r="AO147" s="49"/>
      <c r="AP147" s="19"/>
      <c r="AQ147" s="19"/>
      <c r="AR147" s="40"/>
      <c r="AS147" s="19"/>
      <c r="AT147" s="39"/>
      <c r="AU147" s="19"/>
      <c r="AV147" s="19"/>
      <c r="AW147" s="19"/>
      <c r="AX147" s="19"/>
      <c r="AY147" s="19"/>
      <c r="AZ147" s="19"/>
      <c r="BA147" s="40"/>
      <c r="BB147" s="19"/>
      <c r="BC147" s="39"/>
      <c r="BD147" s="19"/>
      <c r="BE147" s="19"/>
      <c r="BF147" s="19"/>
      <c r="BG147" s="19"/>
      <c r="BH147" s="19"/>
      <c r="BI147" s="19"/>
      <c r="BJ147" s="40"/>
      <c r="BK147" s="19"/>
      <c r="BL147" s="39"/>
      <c r="BM147" s="19"/>
      <c r="BN147" s="19"/>
      <c r="BO147" s="19"/>
      <c r="BP147" s="19"/>
      <c r="BQ147" s="19"/>
      <c r="BR147" s="19"/>
      <c r="BS147" s="40"/>
      <c r="BT147" s="19"/>
      <c r="BU147" s="39"/>
      <c r="BV147" s="19"/>
      <c r="BW147" s="19"/>
      <c r="BX147" s="19"/>
      <c r="BY147" s="19"/>
      <c r="BZ147" s="19"/>
      <c r="CA147" s="19"/>
      <c r="CB147" s="40"/>
      <c r="CC147" s="19"/>
      <c r="CD147" s="39"/>
      <c r="CE147" s="19"/>
      <c r="CF147" s="19"/>
      <c r="CG147" s="19"/>
      <c r="CH147" s="19"/>
      <c r="CI147" s="19"/>
      <c r="CJ147" s="19"/>
      <c r="CK147" s="40"/>
      <c r="CL147" s="19"/>
      <c r="CM147" s="39"/>
      <c r="CN147" s="19"/>
      <c r="CO147" s="19"/>
      <c r="CP147" s="19"/>
      <c r="CQ147" s="19"/>
      <c r="CR147" s="19"/>
      <c r="CS147" s="19"/>
      <c r="CT147" s="40"/>
      <c r="CU147" s="19"/>
      <c r="CV147" s="19"/>
      <c r="CW147" s="39"/>
      <c r="CX147" s="19"/>
      <c r="CY147" s="19"/>
      <c r="CZ147" s="19"/>
      <c r="DA147" s="19"/>
      <c r="DB147" s="19"/>
      <c r="DC147" s="19"/>
      <c r="DD147" s="40"/>
      <c r="DE147" s="19"/>
      <c r="DF147" s="19"/>
      <c r="DG147" s="19"/>
      <c r="DH147" s="19"/>
      <c r="DI147" s="19"/>
      <c r="DJ147" s="19"/>
      <c r="DK147" s="19"/>
      <c r="DL147" s="19"/>
      <c r="DM147" s="40"/>
      <c r="DN147" s="19"/>
      <c r="DO147" s="39"/>
      <c r="DP147" s="19"/>
      <c r="DQ147" s="19"/>
      <c r="DR147" s="19"/>
      <c r="DS147" s="19"/>
      <c r="DT147" s="19"/>
      <c r="DU147" s="19"/>
      <c r="DV147" s="40"/>
      <c r="DW147" s="43">
        <f ca="1" t="shared" si="153"/>
        <v>5.05</v>
      </c>
      <c r="DX147" s="44">
        <f t="shared" si="154"/>
        <v>0</v>
      </c>
      <c r="DY147" s="19">
        <f ca="1" t="shared" si="155"/>
        <v>5.05</v>
      </c>
      <c r="DZ147" s="19">
        <f t="shared" si="156"/>
        <v>0</v>
      </c>
      <c r="EA147" s="19">
        <f t="shared" si="157"/>
        <v>0</v>
      </c>
      <c r="EB147" s="45">
        <f t="shared" si="158"/>
        <v>0</v>
      </c>
      <c r="EC147" s="46">
        <f t="shared" si="159"/>
        <v>0</v>
      </c>
      <c r="ED147" s="19">
        <f t="shared" ref="ED147:EF147" si="200">P147+Y147+AK147+AT147+BC147+BL147+BU147+CD147+CM147+CW147+DF147+DO147</f>
        <v>0</v>
      </c>
      <c r="EE147" s="19">
        <f t="shared" si="200"/>
        <v>0</v>
      </c>
      <c r="EF147" s="19">
        <f t="shared" si="200"/>
        <v>0</v>
      </c>
      <c r="EG147" s="19">
        <f t="shared" si="161"/>
        <v>0</v>
      </c>
    </row>
    <row r="148" customFormat="1" customHeight="1" spans="1:137">
      <c r="A148" s="52">
        <v>45705</v>
      </c>
      <c r="B148" s="31" t="s">
        <v>1188</v>
      </c>
      <c r="C148" s="51" t="s">
        <v>351</v>
      </c>
      <c r="D148" s="33" t="s">
        <v>354</v>
      </c>
      <c r="E148" s="33" t="s">
        <v>372</v>
      </c>
      <c r="F148" s="33" t="s">
        <v>315</v>
      </c>
      <c r="G148" s="68">
        <v>45355</v>
      </c>
      <c r="H148" s="59">
        <v>45355</v>
      </c>
      <c r="I148" s="59">
        <v>45658</v>
      </c>
      <c r="J148" s="19">
        <v>0</v>
      </c>
      <c r="K148" s="19">
        <f>ROUND((I148-H148)/365*5,0)</f>
        <v>4</v>
      </c>
      <c r="L148" s="19">
        <v>4</v>
      </c>
      <c r="M148" s="37">
        <f t="shared" si="191"/>
        <v>0</v>
      </c>
      <c r="N148" s="19"/>
      <c r="O148" s="38"/>
      <c r="P148" s="39">
        <v>72</v>
      </c>
      <c r="Q148" s="19"/>
      <c r="R148" s="19"/>
      <c r="S148" s="19"/>
      <c r="T148" s="19"/>
      <c r="U148" s="19"/>
      <c r="V148" s="19"/>
      <c r="W148" s="40"/>
      <c r="X148" s="19" t="str">
        <f>VLOOKUP(B148,[5]月度汇总!$A:$V,22,0)</f>
        <v>1</v>
      </c>
      <c r="Y148" s="39"/>
      <c r="Z148" s="19"/>
      <c r="AA148" s="19"/>
      <c r="AB148" s="19"/>
      <c r="AC148" s="19"/>
      <c r="AD148" s="19"/>
      <c r="AE148" s="19"/>
      <c r="AF148" s="40"/>
      <c r="AG148" s="41">
        <f t="shared" si="198"/>
        <v>1</v>
      </c>
      <c r="AH148" s="41">
        <f t="shared" si="195"/>
        <v>-1</v>
      </c>
      <c r="AI148" s="41">
        <f t="shared" si="196"/>
        <v>-1</v>
      </c>
      <c r="AJ148" s="19"/>
      <c r="AK148" s="39"/>
      <c r="AL148" s="19"/>
      <c r="AM148" s="19"/>
      <c r="AN148" s="19"/>
      <c r="AO148" s="49"/>
      <c r="AP148" s="19"/>
      <c r="AQ148" s="19"/>
      <c r="AR148" s="40"/>
      <c r="AS148" s="19"/>
      <c r="AT148" s="39"/>
      <c r="AU148" s="19"/>
      <c r="AV148" s="19"/>
      <c r="AW148" s="19"/>
      <c r="AX148" s="19"/>
      <c r="AY148" s="19"/>
      <c r="AZ148" s="19"/>
      <c r="BA148" s="40"/>
      <c r="BB148" s="19"/>
      <c r="BC148" s="39"/>
      <c r="BD148" s="19"/>
      <c r="BE148" s="19"/>
      <c r="BF148" s="19"/>
      <c r="BG148" s="19"/>
      <c r="BH148" s="19"/>
      <c r="BI148" s="19"/>
      <c r="BJ148" s="40"/>
      <c r="BK148" s="19"/>
      <c r="BL148" s="39"/>
      <c r="BM148" s="19"/>
      <c r="BN148" s="19"/>
      <c r="BO148" s="19"/>
      <c r="BP148" s="19"/>
      <c r="BQ148" s="19"/>
      <c r="BR148" s="19"/>
      <c r="BS148" s="40"/>
      <c r="BT148" s="19"/>
      <c r="BU148" s="39"/>
      <c r="BV148" s="19"/>
      <c r="BW148" s="19"/>
      <c r="BX148" s="19"/>
      <c r="BY148" s="19"/>
      <c r="BZ148" s="19"/>
      <c r="CA148" s="19"/>
      <c r="CB148" s="40"/>
      <c r="CC148" s="19"/>
      <c r="CD148" s="39"/>
      <c r="CE148" s="19"/>
      <c r="CF148" s="19"/>
      <c r="CG148" s="19"/>
      <c r="CH148" s="19"/>
      <c r="CI148" s="19"/>
      <c r="CJ148" s="19"/>
      <c r="CK148" s="40"/>
      <c r="CL148" s="19"/>
      <c r="CM148" s="39"/>
      <c r="CN148" s="19"/>
      <c r="CO148" s="19"/>
      <c r="CP148" s="19"/>
      <c r="CQ148" s="19"/>
      <c r="CR148" s="19"/>
      <c r="CS148" s="19"/>
      <c r="CT148" s="40"/>
      <c r="CU148" s="19"/>
      <c r="CV148" s="19"/>
      <c r="CW148" s="39"/>
      <c r="CX148" s="19"/>
      <c r="CY148" s="19"/>
      <c r="CZ148" s="19"/>
      <c r="DA148" s="19"/>
      <c r="DB148" s="19"/>
      <c r="DC148" s="19"/>
      <c r="DD148" s="40"/>
      <c r="DE148" s="19"/>
      <c r="DF148" s="19"/>
      <c r="DG148" s="19"/>
      <c r="DH148" s="19"/>
      <c r="DI148" s="19"/>
      <c r="DJ148" s="19"/>
      <c r="DK148" s="19"/>
      <c r="DL148" s="19"/>
      <c r="DM148" s="40"/>
      <c r="DN148" s="19"/>
      <c r="DO148" s="39"/>
      <c r="DP148" s="19"/>
      <c r="DQ148" s="19"/>
      <c r="DR148" s="19"/>
      <c r="DS148" s="19"/>
      <c r="DT148" s="19"/>
      <c r="DU148" s="19"/>
      <c r="DV148" s="40"/>
      <c r="DW148" s="43">
        <f ca="1" t="shared" si="153"/>
        <v>5.05</v>
      </c>
      <c r="DX148" s="44">
        <f t="shared" si="154"/>
        <v>1</v>
      </c>
      <c r="DY148" s="19">
        <f ca="1" t="shared" si="155"/>
        <v>4.05</v>
      </c>
      <c r="DZ148" s="19">
        <f t="shared" si="156"/>
        <v>0</v>
      </c>
      <c r="EA148" s="19">
        <f t="shared" si="157"/>
        <v>0</v>
      </c>
      <c r="EB148" s="45">
        <f t="shared" si="158"/>
        <v>0</v>
      </c>
      <c r="EC148" s="46">
        <f t="shared" si="159"/>
        <v>0</v>
      </c>
      <c r="ED148" s="19">
        <f t="shared" ref="ED148:EF148" si="201">P148+Y148+AK148+AT148+BC148+BL148+BU148+CD148+CM148+CW148+DF148+DO148</f>
        <v>72</v>
      </c>
      <c r="EE148" s="19">
        <f t="shared" si="201"/>
        <v>0</v>
      </c>
      <c r="EF148" s="19">
        <f t="shared" si="201"/>
        <v>0</v>
      </c>
      <c r="EG148" s="19">
        <f t="shared" si="161"/>
        <v>0</v>
      </c>
    </row>
    <row r="149" customFormat="1" customHeight="1" spans="1:137">
      <c r="A149" s="52">
        <v>45707</v>
      </c>
      <c r="B149" s="31" t="s">
        <v>1189</v>
      </c>
      <c r="C149" s="51" t="s">
        <v>52</v>
      </c>
      <c r="D149" s="33" t="s">
        <v>250</v>
      </c>
      <c r="E149" s="33" t="s">
        <v>269</v>
      </c>
      <c r="F149" s="33" t="s">
        <v>315</v>
      </c>
      <c r="G149" s="68">
        <v>45474</v>
      </c>
      <c r="H149" s="59">
        <v>45474</v>
      </c>
      <c r="I149" s="59">
        <v>45658</v>
      </c>
      <c r="J149" s="19">
        <v>0</v>
      </c>
      <c r="K149" s="19">
        <v>2.5</v>
      </c>
      <c r="L149" s="19">
        <v>1</v>
      </c>
      <c r="M149" s="37">
        <f t="shared" si="191"/>
        <v>1.5</v>
      </c>
      <c r="N149" s="19"/>
      <c r="O149" s="38">
        <v>3</v>
      </c>
      <c r="P149" s="39"/>
      <c r="Q149" s="19"/>
      <c r="R149" s="19"/>
      <c r="S149" s="19"/>
      <c r="T149" s="19"/>
      <c r="U149" s="19"/>
      <c r="V149" s="19"/>
      <c r="W149" s="40"/>
      <c r="X149" s="19">
        <f>VLOOKUP(B149,[5]月度汇总!$A:$V,22,0)</f>
        <v>0</v>
      </c>
      <c r="Y149" s="39"/>
      <c r="Z149" s="19"/>
      <c r="AA149" s="19"/>
      <c r="AB149" s="19"/>
      <c r="AC149" s="19"/>
      <c r="AD149" s="19"/>
      <c r="AE149" s="19"/>
      <c r="AF149" s="40"/>
      <c r="AG149" s="41">
        <f t="shared" si="198"/>
        <v>3</v>
      </c>
      <c r="AH149" s="41">
        <f t="shared" si="195"/>
        <v>-1.5</v>
      </c>
      <c r="AI149" s="41">
        <f t="shared" si="196"/>
        <v>-1.5</v>
      </c>
      <c r="AJ149" s="19"/>
      <c r="AK149" s="39"/>
      <c r="AL149" s="19"/>
      <c r="AM149" s="19"/>
      <c r="AN149" s="19"/>
      <c r="AO149" s="49"/>
      <c r="AP149" s="19"/>
      <c r="AQ149" s="19"/>
      <c r="AR149" s="40"/>
      <c r="AS149" s="19"/>
      <c r="AT149" s="39"/>
      <c r="AU149" s="19"/>
      <c r="AV149" s="19"/>
      <c r="AW149" s="19"/>
      <c r="AX149" s="19"/>
      <c r="AY149" s="19"/>
      <c r="AZ149" s="19"/>
      <c r="BA149" s="40"/>
      <c r="BB149" s="19"/>
      <c r="BC149" s="39"/>
      <c r="BD149" s="19"/>
      <c r="BE149" s="19"/>
      <c r="BF149" s="19"/>
      <c r="BG149" s="19"/>
      <c r="BH149" s="19"/>
      <c r="BI149" s="19"/>
      <c r="BJ149" s="40"/>
      <c r="BK149" s="19"/>
      <c r="BL149" s="39"/>
      <c r="BM149" s="19"/>
      <c r="BN149" s="19"/>
      <c r="BO149" s="19"/>
      <c r="BP149" s="19"/>
      <c r="BQ149" s="19"/>
      <c r="BR149" s="19"/>
      <c r="BS149" s="40"/>
      <c r="BT149" s="19"/>
      <c r="BU149" s="39"/>
      <c r="BV149" s="19"/>
      <c r="BW149" s="19"/>
      <c r="BX149" s="19"/>
      <c r="BY149" s="19"/>
      <c r="BZ149" s="19"/>
      <c r="CA149" s="19"/>
      <c r="CB149" s="40"/>
      <c r="CC149" s="19"/>
      <c r="CD149" s="39"/>
      <c r="CE149" s="19"/>
      <c r="CF149" s="19"/>
      <c r="CG149" s="19"/>
      <c r="CH149" s="19"/>
      <c r="CI149" s="19"/>
      <c r="CJ149" s="19"/>
      <c r="CK149" s="40"/>
      <c r="CL149" s="19"/>
      <c r="CM149" s="39"/>
      <c r="CN149" s="19"/>
      <c r="CO149" s="19"/>
      <c r="CP149" s="19"/>
      <c r="CQ149" s="19"/>
      <c r="CR149" s="19"/>
      <c r="CS149" s="19"/>
      <c r="CT149" s="40"/>
      <c r="CU149" s="19"/>
      <c r="CV149" s="19"/>
      <c r="CW149" s="39"/>
      <c r="CX149" s="19"/>
      <c r="CY149" s="19"/>
      <c r="CZ149" s="19"/>
      <c r="DA149" s="19"/>
      <c r="DB149" s="19"/>
      <c r="DC149" s="19"/>
      <c r="DD149" s="40"/>
      <c r="DE149" s="19"/>
      <c r="DF149" s="19"/>
      <c r="DG149" s="19"/>
      <c r="DH149" s="19"/>
      <c r="DI149" s="19"/>
      <c r="DJ149" s="19"/>
      <c r="DK149" s="19"/>
      <c r="DL149" s="19"/>
      <c r="DM149" s="40"/>
      <c r="DN149" s="19"/>
      <c r="DO149" s="39"/>
      <c r="DP149" s="19"/>
      <c r="DQ149" s="19"/>
      <c r="DR149" s="19"/>
      <c r="DS149" s="19"/>
      <c r="DT149" s="19"/>
      <c r="DU149" s="19"/>
      <c r="DV149" s="40"/>
      <c r="DW149" s="43">
        <f ca="1" t="shared" si="153"/>
        <v>5.05</v>
      </c>
      <c r="DX149" s="44">
        <f t="shared" si="154"/>
        <v>1.5</v>
      </c>
      <c r="DY149" s="19">
        <f ca="1" t="shared" si="155"/>
        <v>3.55</v>
      </c>
      <c r="DZ149" s="19">
        <f t="shared" si="156"/>
        <v>0</v>
      </c>
      <c r="EA149" s="19">
        <f t="shared" si="157"/>
        <v>0</v>
      </c>
      <c r="EB149" s="45">
        <f t="shared" si="158"/>
        <v>0</v>
      </c>
      <c r="EC149" s="46">
        <f t="shared" si="159"/>
        <v>0</v>
      </c>
      <c r="ED149" s="19">
        <f t="shared" ref="ED149:EF149" si="202">P149+Y149+AK149+AT149+BC149+BL149+BU149+CD149+CM149+CW149+DF149+DO149</f>
        <v>0</v>
      </c>
      <c r="EE149" s="19">
        <f t="shared" si="202"/>
        <v>0</v>
      </c>
      <c r="EF149" s="19">
        <f t="shared" si="202"/>
        <v>0</v>
      </c>
      <c r="EG149" s="19">
        <f t="shared" si="161"/>
        <v>0</v>
      </c>
    </row>
    <row r="150" customFormat="1" customHeight="1" spans="1:137">
      <c r="A150" s="52">
        <v>45708</v>
      </c>
      <c r="B150" s="31" t="s">
        <v>1190</v>
      </c>
      <c r="C150" s="51" t="s">
        <v>52</v>
      </c>
      <c r="D150" s="33" t="s">
        <v>237</v>
      </c>
      <c r="E150" s="33" t="s">
        <v>242</v>
      </c>
      <c r="F150" s="33" t="s">
        <v>315</v>
      </c>
      <c r="G150" s="68">
        <v>45593</v>
      </c>
      <c r="H150" s="59">
        <v>45593</v>
      </c>
      <c r="I150" s="59">
        <v>45658</v>
      </c>
      <c r="J150" s="19">
        <v>0</v>
      </c>
      <c r="K150" s="19">
        <v>1</v>
      </c>
      <c r="L150" s="19">
        <v>0</v>
      </c>
      <c r="M150" s="37">
        <f t="shared" si="191"/>
        <v>1</v>
      </c>
      <c r="N150" s="19"/>
      <c r="O150" s="38">
        <v>1</v>
      </c>
      <c r="P150" s="39">
        <v>48</v>
      </c>
      <c r="Q150" s="19"/>
      <c r="R150" s="19"/>
      <c r="S150" s="19"/>
      <c r="T150" s="19"/>
      <c r="U150" s="19"/>
      <c r="V150" s="19"/>
      <c r="W150" s="40"/>
      <c r="X150" s="19" t="str">
        <f>VLOOKUP(B150,[5]月度汇总!$A:$V,22,0)</f>
        <v>1</v>
      </c>
      <c r="Y150" s="39"/>
      <c r="Z150" s="19"/>
      <c r="AA150" s="19"/>
      <c r="AB150" s="19"/>
      <c r="AC150" s="19"/>
      <c r="AD150" s="19"/>
      <c r="AE150" s="19"/>
      <c r="AF150" s="40"/>
      <c r="AG150" s="41">
        <f t="shared" si="198"/>
        <v>2</v>
      </c>
      <c r="AH150" s="41">
        <f t="shared" si="195"/>
        <v>-1</v>
      </c>
      <c r="AI150" s="41">
        <f t="shared" si="196"/>
        <v>-1</v>
      </c>
      <c r="AJ150" s="19"/>
      <c r="AK150" s="39"/>
      <c r="AL150" s="19"/>
      <c r="AM150" s="19"/>
      <c r="AN150" s="19"/>
      <c r="AO150" s="49"/>
      <c r="AP150" s="19"/>
      <c r="AQ150" s="19"/>
      <c r="AR150" s="40"/>
      <c r="AS150" s="19"/>
      <c r="AT150" s="39"/>
      <c r="AU150" s="19"/>
      <c r="AV150" s="19"/>
      <c r="AW150" s="19"/>
      <c r="AX150" s="19"/>
      <c r="AY150" s="19"/>
      <c r="AZ150" s="19"/>
      <c r="BA150" s="40"/>
      <c r="BB150" s="19"/>
      <c r="BC150" s="39"/>
      <c r="BD150" s="19"/>
      <c r="BE150" s="19"/>
      <c r="BF150" s="19"/>
      <c r="BG150" s="19"/>
      <c r="BH150" s="19"/>
      <c r="BI150" s="19"/>
      <c r="BJ150" s="40"/>
      <c r="BK150" s="19"/>
      <c r="BL150" s="39"/>
      <c r="BM150" s="19"/>
      <c r="BN150" s="19"/>
      <c r="BO150" s="19"/>
      <c r="BP150" s="19"/>
      <c r="BQ150" s="19"/>
      <c r="BR150" s="19"/>
      <c r="BS150" s="40"/>
      <c r="BT150" s="19"/>
      <c r="BU150" s="39"/>
      <c r="BV150" s="19"/>
      <c r="BW150" s="19"/>
      <c r="BX150" s="19"/>
      <c r="BY150" s="19"/>
      <c r="BZ150" s="19"/>
      <c r="CA150" s="19"/>
      <c r="CB150" s="40"/>
      <c r="CC150" s="19"/>
      <c r="CD150" s="39"/>
      <c r="CE150" s="19"/>
      <c r="CF150" s="19"/>
      <c r="CG150" s="19"/>
      <c r="CH150" s="19"/>
      <c r="CI150" s="19"/>
      <c r="CJ150" s="19"/>
      <c r="CK150" s="40"/>
      <c r="CL150" s="19"/>
      <c r="CM150" s="39"/>
      <c r="CN150" s="19"/>
      <c r="CO150" s="19"/>
      <c r="CP150" s="19"/>
      <c r="CQ150" s="19"/>
      <c r="CR150" s="19"/>
      <c r="CS150" s="19"/>
      <c r="CT150" s="40"/>
      <c r="CU150" s="19"/>
      <c r="CV150" s="19"/>
      <c r="CW150" s="39"/>
      <c r="CX150" s="19"/>
      <c r="CY150" s="19"/>
      <c r="CZ150" s="19"/>
      <c r="DA150" s="19"/>
      <c r="DB150" s="19"/>
      <c r="DC150" s="19"/>
      <c r="DD150" s="40"/>
      <c r="DE150" s="19"/>
      <c r="DF150" s="19"/>
      <c r="DG150" s="19"/>
      <c r="DH150" s="19"/>
      <c r="DI150" s="19"/>
      <c r="DJ150" s="19"/>
      <c r="DK150" s="19"/>
      <c r="DL150" s="19"/>
      <c r="DM150" s="40"/>
      <c r="DN150" s="19"/>
      <c r="DO150" s="39"/>
      <c r="DP150" s="19"/>
      <c r="DQ150" s="19"/>
      <c r="DR150" s="19"/>
      <c r="DS150" s="19"/>
      <c r="DT150" s="19"/>
      <c r="DU150" s="19"/>
      <c r="DV150" s="40"/>
      <c r="DW150" s="43">
        <f ca="1" t="shared" si="153"/>
        <v>5.05</v>
      </c>
      <c r="DX150" s="44">
        <f t="shared" si="154"/>
        <v>1</v>
      </c>
      <c r="DY150" s="19">
        <f ca="1" t="shared" si="155"/>
        <v>4.05</v>
      </c>
      <c r="DZ150" s="19">
        <f t="shared" si="156"/>
        <v>0</v>
      </c>
      <c r="EA150" s="19">
        <f t="shared" si="157"/>
        <v>0</v>
      </c>
      <c r="EB150" s="45">
        <f t="shared" si="158"/>
        <v>0</v>
      </c>
      <c r="EC150" s="46">
        <f t="shared" si="159"/>
        <v>0</v>
      </c>
      <c r="ED150" s="19">
        <f t="shared" ref="ED150:EF150" si="203">P150+Y150+AK150+AT150+BC150+BL150+BU150+CD150+CM150+CW150+DF150+DO150</f>
        <v>48</v>
      </c>
      <c r="EE150" s="19">
        <f t="shared" si="203"/>
        <v>0</v>
      </c>
      <c r="EF150" s="19">
        <f t="shared" si="203"/>
        <v>0</v>
      </c>
      <c r="EG150" s="19">
        <f t="shared" si="161"/>
        <v>0</v>
      </c>
    </row>
    <row r="151" customFormat="1" customHeight="1" spans="1:137">
      <c r="A151" s="32">
        <v>435</v>
      </c>
      <c r="B151" s="31" t="s">
        <v>1191</v>
      </c>
      <c r="C151" s="51" t="s">
        <v>52</v>
      </c>
      <c r="D151" s="33" t="s">
        <v>110</v>
      </c>
      <c r="E151" s="33" t="s">
        <v>115</v>
      </c>
      <c r="F151" s="33" t="s">
        <v>134</v>
      </c>
      <c r="G151" s="68">
        <v>45635</v>
      </c>
      <c r="H151" s="68">
        <v>45635</v>
      </c>
      <c r="I151" s="59">
        <v>45658</v>
      </c>
      <c r="J151" s="19">
        <v>0</v>
      </c>
      <c r="K151" s="19">
        <v>0.5</v>
      </c>
      <c r="L151" s="19">
        <v>0</v>
      </c>
      <c r="M151" s="37">
        <v>0.5</v>
      </c>
      <c r="N151" s="3"/>
      <c r="O151" s="38"/>
      <c r="P151" s="39">
        <v>8</v>
      </c>
      <c r="Q151" s="19"/>
      <c r="R151" s="19"/>
      <c r="S151" s="19"/>
      <c r="T151" s="19"/>
      <c r="U151" s="19"/>
      <c r="V151" s="19"/>
      <c r="W151" s="40"/>
      <c r="X151" s="19">
        <v>0</v>
      </c>
      <c r="Y151" s="39"/>
      <c r="Z151" s="19"/>
      <c r="AA151" s="19"/>
      <c r="AB151" s="19"/>
      <c r="AC151" s="19"/>
      <c r="AD151" s="19"/>
      <c r="AE151" s="19"/>
      <c r="AF151" s="40"/>
      <c r="AG151" s="41">
        <v>0</v>
      </c>
      <c r="AH151" s="41">
        <v>0.5</v>
      </c>
      <c r="AI151" s="41">
        <v>0</v>
      </c>
      <c r="AJ151" s="43">
        <v>0.88</v>
      </c>
      <c r="AK151" s="44">
        <v>0</v>
      </c>
      <c r="AL151" s="19">
        <v>0.88</v>
      </c>
      <c r="AM151" s="19">
        <v>0</v>
      </c>
      <c r="AN151" s="19">
        <v>0</v>
      </c>
      <c r="AO151" s="45">
        <v>0</v>
      </c>
      <c r="AP151" s="46">
        <v>0</v>
      </c>
      <c r="AQ151" s="19">
        <v>8</v>
      </c>
      <c r="AR151" s="19">
        <v>0</v>
      </c>
      <c r="AS151" s="19">
        <v>0</v>
      </c>
      <c r="AT151" s="19">
        <v>0</v>
      </c>
      <c r="DW151" s="43">
        <f ca="1" t="shared" ref="DW151:DW162" si="204">ROUND((TODAY()-I151)/365*5,2)</f>
        <v>5.05</v>
      </c>
      <c r="DX151" s="44">
        <f t="shared" ref="DX151:DX162" si="205">-AI151+AJ151+AS151+BB151+BK151+BT151+CC151+CL151+CV151+DE151+DN151</f>
        <v>0.88</v>
      </c>
      <c r="DY151" s="19">
        <f ca="1" t="shared" ref="DY151:DY162" si="206">DW151-DX151</f>
        <v>4.17</v>
      </c>
      <c r="DZ151" s="19">
        <f t="shared" ref="DZ151:DZ162" si="207">T151+U151+AC151+AD151+AO151+AP151+AX151+AY151++BG151+BH151+BP151+BQ151+BY151+BZ151+CH151+CI151+CQ151+CR151+DA151+DB151+DJ151+DK151+DS151+DT151</f>
        <v>0</v>
      </c>
      <c r="EA151" s="19">
        <f t="shared" ref="EA151:EA162" si="208">S151+AB151+AN151+AW151+BF151+BO151+BX151+CG151+CP151+CZ151+DI151+DR151</f>
        <v>0</v>
      </c>
      <c r="EB151" s="45">
        <f t="shared" ref="EB151:EB162" si="209">J151+U151-S151+AD151-AB151+AP151-AN151+AY151-AW151+BH151-BF151+BQ151-BO151+BZ151-BX151+CI151-CG151+CR151-CP151+DB151-CZ151+DK151-DI151+DT151-DR151-CU151</f>
        <v>0</v>
      </c>
      <c r="EC151" s="46">
        <f t="shared" ref="EC151:EC162" si="210">T151+AC151+AO151+BG151+BP151+BY151+CH151+CQ151+DA151+DA151+DJ151+DS151</f>
        <v>0</v>
      </c>
      <c r="ED151" s="19">
        <f t="shared" ref="ED151:ED162" si="211">P151+Y151+AK151+AT151+BC151+BL151+BU151+CD151+CM151+CW151+DF151+DO151</f>
        <v>8</v>
      </c>
      <c r="EE151" s="19">
        <f t="shared" ref="EE151:EE162" si="212">Q151+Z151+AL151+AU151+BD151+BM151+BV151+CE151+CN151+CX151+DG151+DP151</f>
        <v>0.88</v>
      </c>
      <c r="EF151" s="19">
        <f t="shared" ref="EF151:EF162" si="213">R151+AA151+AM151+AV151+BE151+BN151+BW151+CF151+CO151+CY151+DH151+DQ151</f>
        <v>0</v>
      </c>
      <c r="EG151" s="19">
        <f t="shared" ref="EG151:EG162" si="214">V151+AE151+AQ151+AZ151+BI151+BR151+CA151+CJ151+CS151+DC151+DL151+DU151</f>
        <v>8</v>
      </c>
    </row>
    <row r="152" customFormat="1" customHeight="1" spans="1:137">
      <c r="A152" s="32">
        <v>426</v>
      </c>
      <c r="B152" s="31" t="s">
        <v>1192</v>
      </c>
      <c r="C152" s="51" t="s">
        <v>351</v>
      </c>
      <c r="D152" s="33" t="s">
        <v>354</v>
      </c>
      <c r="E152" s="33" t="s">
        <v>372</v>
      </c>
      <c r="F152" s="33" t="s">
        <v>315</v>
      </c>
      <c r="G152" s="68">
        <v>45628</v>
      </c>
      <c r="H152" s="68">
        <v>45628</v>
      </c>
      <c r="I152" s="59">
        <v>45658</v>
      </c>
      <c r="J152" s="19">
        <v>0</v>
      </c>
      <c r="K152" s="19">
        <v>0.5</v>
      </c>
      <c r="L152" s="19">
        <v>0</v>
      </c>
      <c r="M152" s="37">
        <v>0.5</v>
      </c>
      <c r="N152" s="3"/>
      <c r="O152" s="38"/>
      <c r="P152" s="39">
        <v>8.55</v>
      </c>
      <c r="Q152" s="19"/>
      <c r="R152" s="19"/>
      <c r="S152" s="19"/>
      <c r="T152" s="19"/>
      <c r="U152" s="19"/>
      <c r="V152" s="19"/>
      <c r="W152" s="40"/>
      <c r="X152" s="19">
        <v>0</v>
      </c>
      <c r="Y152" s="39"/>
      <c r="Z152" s="19"/>
      <c r="AA152" s="19"/>
      <c r="AB152" s="19"/>
      <c r="AC152" s="19"/>
      <c r="AD152" s="19"/>
      <c r="AE152" s="19"/>
      <c r="AF152" s="40"/>
      <c r="AG152" s="41">
        <v>0</v>
      </c>
      <c r="AH152" s="41">
        <v>0.5</v>
      </c>
      <c r="AI152" s="41">
        <v>0</v>
      </c>
      <c r="AJ152" s="43">
        <v>0.88</v>
      </c>
      <c r="AK152" s="44">
        <v>0</v>
      </c>
      <c r="AL152" s="19">
        <v>0.88</v>
      </c>
      <c r="AM152" s="19">
        <v>0</v>
      </c>
      <c r="AN152" s="19">
        <v>0</v>
      </c>
      <c r="AO152" s="45">
        <v>0</v>
      </c>
      <c r="AP152" s="46">
        <v>0</v>
      </c>
      <c r="AQ152" s="19">
        <v>8.55</v>
      </c>
      <c r="AR152" s="19">
        <v>0</v>
      </c>
      <c r="AS152" s="19">
        <v>0</v>
      </c>
      <c r="AT152" s="19">
        <v>0</v>
      </c>
      <c r="DW152" s="43">
        <f ca="1" t="shared" si="204"/>
        <v>5.05</v>
      </c>
      <c r="DX152" s="44">
        <f t="shared" si="205"/>
        <v>0.88</v>
      </c>
      <c r="DY152" s="19">
        <f ca="1" t="shared" si="206"/>
        <v>4.17</v>
      </c>
      <c r="DZ152" s="19">
        <f t="shared" si="207"/>
        <v>0</v>
      </c>
      <c r="EA152" s="19">
        <f t="shared" si="208"/>
        <v>0</v>
      </c>
      <c r="EB152" s="45">
        <f t="shared" si="209"/>
        <v>0</v>
      </c>
      <c r="EC152" s="46">
        <f t="shared" si="210"/>
        <v>0</v>
      </c>
      <c r="ED152" s="19">
        <f t="shared" si="211"/>
        <v>8.55</v>
      </c>
      <c r="EE152" s="19">
        <f t="shared" si="212"/>
        <v>0.88</v>
      </c>
      <c r="EF152" s="19">
        <f t="shared" si="213"/>
        <v>0</v>
      </c>
      <c r="EG152" s="19">
        <f t="shared" si="214"/>
        <v>8.55</v>
      </c>
    </row>
    <row r="153" customFormat="1" customHeight="1" spans="1:137">
      <c r="A153" s="32">
        <v>422</v>
      </c>
      <c r="B153" s="31" t="s">
        <v>1193</v>
      </c>
      <c r="C153" s="51" t="s">
        <v>351</v>
      </c>
      <c r="D153" s="33" t="s">
        <v>354</v>
      </c>
      <c r="E153" s="33" t="s">
        <v>554</v>
      </c>
      <c r="F153" s="33" t="s">
        <v>315</v>
      </c>
      <c r="G153" s="68">
        <v>45621</v>
      </c>
      <c r="H153" s="59">
        <v>45621</v>
      </c>
      <c r="I153" s="59">
        <v>45658</v>
      </c>
      <c r="J153" s="19">
        <v>0</v>
      </c>
      <c r="K153" s="19">
        <v>0.5</v>
      </c>
      <c r="L153" s="19">
        <v>0</v>
      </c>
      <c r="M153" s="37">
        <v>0.5</v>
      </c>
      <c r="N153" s="19"/>
      <c r="O153" s="38"/>
      <c r="P153" s="39">
        <v>16</v>
      </c>
      <c r="Q153" s="19"/>
      <c r="R153" s="19"/>
      <c r="S153" s="19">
        <v>16</v>
      </c>
      <c r="T153" s="19"/>
      <c r="U153" s="19">
        <v>16</v>
      </c>
      <c r="V153" s="19"/>
      <c r="W153" s="40"/>
      <c r="X153" s="19" t="s">
        <v>63</v>
      </c>
      <c r="Y153" s="39"/>
      <c r="Z153" s="19"/>
      <c r="AA153" s="19"/>
      <c r="AB153" s="19"/>
      <c r="AC153" s="19"/>
      <c r="AD153" s="19"/>
      <c r="AE153" s="19"/>
      <c r="AF153" s="40"/>
      <c r="AG153" s="41">
        <v>1</v>
      </c>
      <c r="AH153" s="41">
        <v>-0.5</v>
      </c>
      <c r="AI153" s="41">
        <v>-0.5</v>
      </c>
      <c r="AJ153" s="43">
        <v>0.88</v>
      </c>
      <c r="AK153" s="44">
        <v>0.5</v>
      </c>
      <c r="AL153" s="19">
        <v>0.38</v>
      </c>
      <c r="AM153" s="19">
        <v>16</v>
      </c>
      <c r="AN153" s="19">
        <v>16</v>
      </c>
      <c r="AO153" s="45">
        <v>0</v>
      </c>
      <c r="AP153" s="46">
        <v>0</v>
      </c>
      <c r="AQ153" s="19">
        <v>16</v>
      </c>
      <c r="AR153" s="19">
        <v>0</v>
      </c>
      <c r="AS153" s="19">
        <v>0</v>
      </c>
      <c r="AT153" s="19">
        <v>0</v>
      </c>
      <c r="DW153" s="43">
        <f ca="1" t="shared" si="204"/>
        <v>5.05</v>
      </c>
      <c r="DX153" s="44">
        <f t="shared" si="205"/>
        <v>1.38</v>
      </c>
      <c r="DY153" s="19">
        <f ca="1" t="shared" si="206"/>
        <v>3.67</v>
      </c>
      <c r="DZ153" s="19">
        <f t="shared" si="207"/>
        <v>16</v>
      </c>
      <c r="EA153" s="19">
        <f t="shared" si="208"/>
        <v>32</v>
      </c>
      <c r="EB153" s="45">
        <f t="shared" si="209"/>
        <v>-16</v>
      </c>
      <c r="EC153" s="46">
        <f t="shared" si="210"/>
        <v>0</v>
      </c>
      <c r="ED153" s="19">
        <f t="shared" si="211"/>
        <v>16.5</v>
      </c>
      <c r="EE153" s="19">
        <f t="shared" si="212"/>
        <v>0.38</v>
      </c>
      <c r="EF153" s="19">
        <f t="shared" si="213"/>
        <v>16</v>
      </c>
      <c r="EG153" s="19">
        <f t="shared" si="214"/>
        <v>16</v>
      </c>
    </row>
    <row r="154" customFormat="1" customHeight="1" spans="1:137">
      <c r="A154" s="32">
        <v>416</v>
      </c>
      <c r="B154" s="31" t="s">
        <v>1194</v>
      </c>
      <c r="C154" s="51" t="s">
        <v>52</v>
      </c>
      <c r="D154" s="33" t="s">
        <v>233</v>
      </c>
      <c r="E154" s="33" t="s">
        <v>1108</v>
      </c>
      <c r="F154" s="33" t="s">
        <v>315</v>
      </c>
      <c r="G154" s="68">
        <v>45614</v>
      </c>
      <c r="H154" s="59">
        <v>45614</v>
      </c>
      <c r="I154" s="59">
        <v>45658</v>
      </c>
      <c r="J154" s="19">
        <v>0</v>
      </c>
      <c r="K154" s="19">
        <v>0.5</v>
      </c>
      <c r="L154" s="19">
        <v>0</v>
      </c>
      <c r="M154" s="37">
        <v>0.5</v>
      </c>
      <c r="N154" s="19"/>
      <c r="O154" s="38"/>
      <c r="P154" s="39">
        <v>16</v>
      </c>
      <c r="Q154" s="19"/>
      <c r="R154" s="19"/>
      <c r="S154" s="19"/>
      <c r="T154" s="19"/>
      <c r="U154" s="19"/>
      <c r="V154" s="19"/>
      <c r="W154" s="40"/>
      <c r="X154" s="19">
        <v>0</v>
      </c>
      <c r="Y154" s="39"/>
      <c r="Z154" s="19"/>
      <c r="AA154" s="19"/>
      <c r="AB154" s="19"/>
      <c r="AC154" s="19"/>
      <c r="AD154" s="19"/>
      <c r="AE154" s="19"/>
      <c r="AF154" s="40"/>
      <c r="AG154" s="41">
        <v>0</v>
      </c>
      <c r="AH154" s="41">
        <v>0.5</v>
      </c>
      <c r="AI154" s="41">
        <v>0</v>
      </c>
      <c r="AJ154" s="43">
        <v>0.88</v>
      </c>
      <c r="AK154" s="44">
        <v>0</v>
      </c>
      <c r="AL154" s="19">
        <v>0.88</v>
      </c>
      <c r="AM154" s="19">
        <v>0</v>
      </c>
      <c r="AN154" s="19">
        <v>0</v>
      </c>
      <c r="AO154" s="45">
        <v>0</v>
      </c>
      <c r="AP154" s="46">
        <v>0</v>
      </c>
      <c r="AQ154" s="19">
        <v>16</v>
      </c>
      <c r="AR154" s="19">
        <v>0</v>
      </c>
      <c r="AS154" s="19">
        <v>0</v>
      </c>
      <c r="AT154" s="19">
        <v>0</v>
      </c>
      <c r="DW154" s="43">
        <f ca="1" t="shared" si="204"/>
        <v>5.05</v>
      </c>
      <c r="DX154" s="44">
        <f t="shared" si="205"/>
        <v>0.88</v>
      </c>
      <c r="DY154" s="19">
        <f ca="1" t="shared" si="206"/>
        <v>4.17</v>
      </c>
      <c r="DZ154" s="19">
        <f t="shared" si="207"/>
        <v>0</v>
      </c>
      <c r="EA154" s="19">
        <f t="shared" si="208"/>
        <v>0</v>
      </c>
      <c r="EB154" s="45">
        <f t="shared" si="209"/>
        <v>0</v>
      </c>
      <c r="EC154" s="46">
        <f t="shared" si="210"/>
        <v>0</v>
      </c>
      <c r="ED154" s="19">
        <f t="shared" si="211"/>
        <v>16</v>
      </c>
      <c r="EE154" s="19">
        <f t="shared" si="212"/>
        <v>0.88</v>
      </c>
      <c r="EF154" s="19">
        <f t="shared" si="213"/>
        <v>0</v>
      </c>
      <c r="EG154" s="19">
        <f t="shared" si="214"/>
        <v>16</v>
      </c>
    </row>
    <row r="155" customFormat="1" customHeight="1" spans="1:137">
      <c r="A155" s="32">
        <v>407</v>
      </c>
      <c r="B155" s="31" t="s">
        <v>1195</v>
      </c>
      <c r="C155" s="51" t="s">
        <v>52</v>
      </c>
      <c r="D155" s="33" t="s">
        <v>250</v>
      </c>
      <c r="E155" s="33" t="s">
        <v>269</v>
      </c>
      <c r="F155" s="33" t="s">
        <v>315</v>
      </c>
      <c r="G155" s="68">
        <v>45600</v>
      </c>
      <c r="H155" s="59">
        <v>45600</v>
      </c>
      <c r="I155" s="59">
        <v>45658</v>
      </c>
      <c r="J155" s="19">
        <v>0</v>
      </c>
      <c r="K155" s="19">
        <v>1</v>
      </c>
      <c r="L155" s="19">
        <v>0</v>
      </c>
      <c r="M155" s="37">
        <v>1</v>
      </c>
      <c r="N155" s="19"/>
      <c r="O155" s="38"/>
      <c r="P155" s="39">
        <v>29.5</v>
      </c>
      <c r="Q155" s="19"/>
      <c r="R155" s="19"/>
      <c r="S155" s="19"/>
      <c r="T155" s="19"/>
      <c r="U155" s="19"/>
      <c r="V155" s="19"/>
      <c r="W155" s="40"/>
      <c r="X155" s="19">
        <v>0</v>
      </c>
      <c r="Y155" s="39"/>
      <c r="Z155" s="19"/>
      <c r="AA155" s="19"/>
      <c r="AB155" s="19"/>
      <c r="AC155" s="19"/>
      <c r="AD155" s="19"/>
      <c r="AE155" s="19"/>
      <c r="AF155" s="40"/>
      <c r="AG155" s="41">
        <v>0</v>
      </c>
      <c r="AH155" s="41">
        <v>1</v>
      </c>
      <c r="AI155" s="41">
        <v>0</v>
      </c>
      <c r="AJ155" s="43">
        <v>0.88</v>
      </c>
      <c r="AK155" s="44">
        <v>0</v>
      </c>
      <c r="AL155" s="19">
        <v>0.88</v>
      </c>
      <c r="AM155" s="19">
        <v>0</v>
      </c>
      <c r="AN155" s="19">
        <v>0</v>
      </c>
      <c r="AO155" s="45">
        <v>0</v>
      </c>
      <c r="AP155" s="46">
        <v>0</v>
      </c>
      <c r="AQ155" s="19">
        <v>29.5</v>
      </c>
      <c r="AR155" s="19">
        <v>0</v>
      </c>
      <c r="AS155" s="19">
        <v>0</v>
      </c>
      <c r="AT155" s="19">
        <v>0</v>
      </c>
      <c r="DW155" s="43">
        <f ca="1" t="shared" si="204"/>
        <v>5.05</v>
      </c>
      <c r="DX155" s="44">
        <f t="shared" si="205"/>
        <v>0.88</v>
      </c>
      <c r="DY155" s="19">
        <f ca="1" t="shared" si="206"/>
        <v>4.17</v>
      </c>
      <c r="DZ155" s="19">
        <f t="shared" si="207"/>
        <v>0</v>
      </c>
      <c r="EA155" s="19">
        <f t="shared" si="208"/>
        <v>0</v>
      </c>
      <c r="EB155" s="45">
        <f t="shared" si="209"/>
        <v>0</v>
      </c>
      <c r="EC155" s="46">
        <f t="shared" si="210"/>
        <v>0</v>
      </c>
      <c r="ED155" s="19">
        <f t="shared" si="211"/>
        <v>29.5</v>
      </c>
      <c r="EE155" s="19">
        <f t="shared" si="212"/>
        <v>0.88</v>
      </c>
      <c r="EF155" s="19">
        <f t="shared" si="213"/>
        <v>0</v>
      </c>
      <c r="EG155" s="19">
        <f t="shared" si="214"/>
        <v>29.5</v>
      </c>
    </row>
    <row r="156" customFormat="1" customHeight="1" spans="1:137">
      <c r="A156" s="32">
        <v>396</v>
      </c>
      <c r="B156" s="31" t="s">
        <v>1190</v>
      </c>
      <c r="C156" s="51" t="s">
        <v>52</v>
      </c>
      <c r="D156" s="33" t="s">
        <v>237</v>
      </c>
      <c r="E156" s="33" t="s">
        <v>242</v>
      </c>
      <c r="F156" s="33" t="s">
        <v>315</v>
      </c>
      <c r="G156" s="68">
        <v>45593</v>
      </c>
      <c r="H156" s="59">
        <v>45593</v>
      </c>
      <c r="I156" s="59">
        <v>45658</v>
      </c>
      <c r="J156" s="19">
        <v>0</v>
      </c>
      <c r="K156" s="19">
        <v>1</v>
      </c>
      <c r="L156" s="19">
        <v>0</v>
      </c>
      <c r="M156" s="37">
        <v>1</v>
      </c>
      <c r="N156" s="19"/>
      <c r="O156" s="38">
        <v>1</v>
      </c>
      <c r="P156" s="39">
        <v>48</v>
      </c>
      <c r="Q156" s="19"/>
      <c r="R156" s="19"/>
      <c r="S156" s="19"/>
      <c r="T156" s="19"/>
      <c r="U156" s="19"/>
      <c r="V156" s="19"/>
      <c r="W156" s="40"/>
      <c r="X156" s="19" t="s">
        <v>63</v>
      </c>
      <c r="Y156" s="39"/>
      <c r="Z156" s="19"/>
      <c r="AA156" s="19"/>
      <c r="AB156" s="19"/>
      <c r="AC156" s="19"/>
      <c r="AD156" s="19"/>
      <c r="AE156" s="19"/>
      <c r="AF156" s="40"/>
      <c r="AG156" s="41">
        <v>2</v>
      </c>
      <c r="AH156" s="41">
        <v>-1</v>
      </c>
      <c r="AI156" s="41">
        <v>-1</v>
      </c>
      <c r="AJ156" s="43">
        <v>0.88</v>
      </c>
      <c r="AK156" s="44">
        <v>1</v>
      </c>
      <c r="AL156" s="19">
        <v>-0.12</v>
      </c>
      <c r="AM156" s="19">
        <v>0</v>
      </c>
      <c r="AN156" s="19">
        <v>0</v>
      </c>
      <c r="AO156" s="45">
        <v>0</v>
      </c>
      <c r="AP156" s="46">
        <v>0</v>
      </c>
      <c r="AQ156" s="19">
        <v>48</v>
      </c>
      <c r="AR156" s="19">
        <v>0</v>
      </c>
      <c r="AS156" s="19">
        <v>0</v>
      </c>
      <c r="AT156" s="19">
        <v>0</v>
      </c>
      <c r="DW156" s="43">
        <f ca="1" t="shared" si="204"/>
        <v>5.05</v>
      </c>
      <c r="DX156" s="44">
        <f t="shared" si="205"/>
        <v>1.88</v>
      </c>
      <c r="DY156" s="19">
        <f ca="1" t="shared" si="206"/>
        <v>3.17</v>
      </c>
      <c r="DZ156" s="19">
        <f t="shared" si="207"/>
        <v>0</v>
      </c>
      <c r="EA156" s="19">
        <f t="shared" si="208"/>
        <v>0</v>
      </c>
      <c r="EB156" s="45">
        <f t="shared" si="209"/>
        <v>0</v>
      </c>
      <c r="EC156" s="46">
        <f t="shared" si="210"/>
        <v>0</v>
      </c>
      <c r="ED156" s="19">
        <f t="shared" si="211"/>
        <v>49</v>
      </c>
      <c r="EE156" s="19">
        <f t="shared" si="212"/>
        <v>-0.12</v>
      </c>
      <c r="EF156" s="19">
        <f t="shared" si="213"/>
        <v>0</v>
      </c>
      <c r="EG156" s="19">
        <f t="shared" si="214"/>
        <v>48</v>
      </c>
    </row>
    <row r="157" customFormat="1" customHeight="1" spans="1:137">
      <c r="A157" s="32">
        <v>395</v>
      </c>
      <c r="B157" s="31" t="s">
        <v>1196</v>
      </c>
      <c r="C157" s="51" t="s">
        <v>52</v>
      </c>
      <c r="D157" s="33" t="s">
        <v>233</v>
      </c>
      <c r="E157" s="33" t="s">
        <v>262</v>
      </c>
      <c r="F157" s="33" t="s">
        <v>315</v>
      </c>
      <c r="G157" s="68">
        <v>45593</v>
      </c>
      <c r="H157" s="59">
        <v>45593</v>
      </c>
      <c r="I157" s="59">
        <v>45658</v>
      </c>
      <c r="J157" s="19">
        <v>0</v>
      </c>
      <c r="K157" s="19">
        <v>1</v>
      </c>
      <c r="L157" s="19">
        <v>0</v>
      </c>
      <c r="M157" s="37">
        <v>1</v>
      </c>
      <c r="N157" s="19"/>
      <c r="O157" s="38"/>
      <c r="P157" s="39">
        <v>48</v>
      </c>
      <c r="Q157" s="19"/>
      <c r="R157" s="19"/>
      <c r="S157" s="19">
        <v>16</v>
      </c>
      <c r="T157" s="19"/>
      <c r="U157" s="19">
        <v>16</v>
      </c>
      <c r="V157" s="19"/>
      <c r="W157" s="40"/>
      <c r="X157" s="19">
        <v>0</v>
      </c>
      <c r="Y157" s="39"/>
      <c r="Z157" s="19"/>
      <c r="AA157" s="19"/>
      <c r="AB157" s="19"/>
      <c r="AC157" s="19"/>
      <c r="AD157" s="19"/>
      <c r="AE157" s="19"/>
      <c r="AF157" s="40"/>
      <c r="AG157" s="41">
        <v>0</v>
      </c>
      <c r="AH157" s="41">
        <v>1</v>
      </c>
      <c r="AI157" s="41">
        <v>0</v>
      </c>
      <c r="AJ157" s="43">
        <v>0.88</v>
      </c>
      <c r="AK157" s="44">
        <v>0</v>
      </c>
      <c r="AL157" s="19">
        <v>0.88</v>
      </c>
      <c r="AM157" s="19">
        <v>16</v>
      </c>
      <c r="AN157" s="19">
        <v>16</v>
      </c>
      <c r="AO157" s="45">
        <v>0</v>
      </c>
      <c r="AP157" s="46">
        <v>0</v>
      </c>
      <c r="AQ157" s="19">
        <v>48</v>
      </c>
      <c r="AR157" s="19">
        <v>0</v>
      </c>
      <c r="AS157" s="19">
        <v>0</v>
      </c>
      <c r="AT157" s="19">
        <v>0</v>
      </c>
      <c r="DW157" s="43">
        <f ca="1" t="shared" si="204"/>
        <v>5.05</v>
      </c>
      <c r="DX157" s="44">
        <f t="shared" si="205"/>
        <v>0.88</v>
      </c>
      <c r="DY157" s="19">
        <f ca="1" t="shared" si="206"/>
        <v>4.17</v>
      </c>
      <c r="DZ157" s="19">
        <f t="shared" si="207"/>
        <v>16</v>
      </c>
      <c r="EA157" s="19">
        <f t="shared" si="208"/>
        <v>32</v>
      </c>
      <c r="EB157" s="45">
        <f t="shared" si="209"/>
        <v>-16</v>
      </c>
      <c r="EC157" s="46">
        <f t="shared" si="210"/>
        <v>0</v>
      </c>
      <c r="ED157" s="19">
        <f t="shared" si="211"/>
        <v>48</v>
      </c>
      <c r="EE157" s="19">
        <f t="shared" si="212"/>
        <v>0.88</v>
      </c>
      <c r="EF157" s="19">
        <f t="shared" si="213"/>
        <v>16</v>
      </c>
      <c r="EG157" s="19">
        <f t="shared" si="214"/>
        <v>48</v>
      </c>
    </row>
    <row r="158" customFormat="1" customHeight="1" spans="1:137">
      <c r="A158" s="32">
        <v>394</v>
      </c>
      <c r="B158" s="31" t="s">
        <v>1197</v>
      </c>
      <c r="C158" s="51" t="s">
        <v>404</v>
      </c>
      <c r="D158" s="33" t="s">
        <v>527</v>
      </c>
      <c r="E158" s="33" t="s">
        <v>742</v>
      </c>
      <c r="F158" s="33" t="s">
        <v>315</v>
      </c>
      <c r="G158" s="68">
        <v>45589</v>
      </c>
      <c r="H158" s="59">
        <v>45589</v>
      </c>
      <c r="I158" s="59">
        <v>45658</v>
      </c>
      <c r="J158" s="19">
        <v>0</v>
      </c>
      <c r="K158" s="19">
        <v>1</v>
      </c>
      <c r="L158" s="19">
        <v>0</v>
      </c>
      <c r="M158" s="37">
        <v>1</v>
      </c>
      <c r="N158" s="19"/>
      <c r="O158" s="38"/>
      <c r="P158" s="39"/>
      <c r="Q158" s="19"/>
      <c r="R158" s="19"/>
      <c r="S158" s="19">
        <v>16</v>
      </c>
      <c r="T158" s="19"/>
      <c r="U158" s="19">
        <v>32</v>
      </c>
      <c r="V158" s="19"/>
      <c r="W158" s="40"/>
      <c r="X158" s="19">
        <v>4</v>
      </c>
      <c r="Y158" s="39"/>
      <c r="Z158" s="19"/>
      <c r="AA158" s="19"/>
      <c r="AB158" s="19"/>
      <c r="AC158" s="19"/>
      <c r="AD158" s="19"/>
      <c r="AE158" s="19"/>
      <c r="AF158" s="40"/>
      <c r="AG158" s="41">
        <v>4</v>
      </c>
      <c r="AH158" s="41">
        <v>-3</v>
      </c>
      <c r="AI158" s="41">
        <v>-3</v>
      </c>
      <c r="AJ158" s="43">
        <v>0.88</v>
      </c>
      <c r="AK158" s="44">
        <v>3</v>
      </c>
      <c r="AL158" s="19">
        <v>-2.12</v>
      </c>
      <c r="AM158" s="19">
        <v>32</v>
      </c>
      <c r="AN158" s="19">
        <v>16</v>
      </c>
      <c r="AO158" s="45">
        <v>16</v>
      </c>
      <c r="AP158" s="46">
        <v>0</v>
      </c>
      <c r="AQ158" s="19">
        <v>0</v>
      </c>
      <c r="AR158" s="19">
        <v>0</v>
      </c>
      <c r="AS158" s="19">
        <v>0</v>
      </c>
      <c r="AT158" s="19">
        <v>0</v>
      </c>
      <c r="DW158" s="43">
        <f ca="1" t="shared" si="204"/>
        <v>5.05</v>
      </c>
      <c r="DX158" s="44">
        <f t="shared" si="205"/>
        <v>3.88</v>
      </c>
      <c r="DY158" s="19">
        <f ca="1" t="shared" si="206"/>
        <v>1.17</v>
      </c>
      <c r="DZ158" s="19">
        <f t="shared" si="207"/>
        <v>48</v>
      </c>
      <c r="EA158" s="19">
        <f t="shared" si="208"/>
        <v>32</v>
      </c>
      <c r="EB158" s="45">
        <f t="shared" si="209"/>
        <v>0</v>
      </c>
      <c r="EC158" s="46">
        <f t="shared" si="210"/>
        <v>16</v>
      </c>
      <c r="ED158" s="19">
        <f t="shared" si="211"/>
        <v>3</v>
      </c>
      <c r="EE158" s="19">
        <f t="shared" si="212"/>
        <v>-2.12</v>
      </c>
      <c r="EF158" s="19">
        <f t="shared" si="213"/>
        <v>32</v>
      </c>
      <c r="EG158" s="19">
        <f t="shared" si="214"/>
        <v>0</v>
      </c>
    </row>
    <row r="159" customFormat="1" customHeight="1" spans="1:137">
      <c r="A159" s="32">
        <v>329</v>
      </c>
      <c r="B159" s="31" t="s">
        <v>1198</v>
      </c>
      <c r="C159" s="51" t="s">
        <v>286</v>
      </c>
      <c r="D159" s="33" t="s">
        <v>305</v>
      </c>
      <c r="E159" s="33" t="s">
        <v>768</v>
      </c>
      <c r="F159" s="33" t="s">
        <v>315</v>
      </c>
      <c r="G159" s="68">
        <v>45460</v>
      </c>
      <c r="H159" s="59">
        <v>45460</v>
      </c>
      <c r="I159" s="59">
        <v>45658</v>
      </c>
      <c r="J159" s="19">
        <v>0</v>
      </c>
      <c r="K159" s="19">
        <v>2.5</v>
      </c>
      <c r="L159" s="19">
        <v>0.5</v>
      </c>
      <c r="M159" s="37">
        <v>2</v>
      </c>
      <c r="N159" s="19"/>
      <c r="O159" s="38">
        <v>2.5</v>
      </c>
      <c r="P159" s="39"/>
      <c r="Q159" s="19"/>
      <c r="R159" s="19"/>
      <c r="S159" s="19"/>
      <c r="T159" s="19"/>
      <c r="U159" s="19"/>
      <c r="V159" s="19"/>
      <c r="W159" s="40"/>
      <c r="X159" s="19" t="s">
        <v>63</v>
      </c>
      <c r="Y159" s="39"/>
      <c r="Z159" s="19"/>
      <c r="AA159" s="19"/>
      <c r="AB159" s="19"/>
      <c r="AC159" s="19"/>
      <c r="AD159" s="19"/>
      <c r="AE159" s="19"/>
      <c r="AF159" s="40"/>
      <c r="AG159" s="41">
        <v>3.5</v>
      </c>
      <c r="AH159" s="41">
        <v>-1.5</v>
      </c>
      <c r="AI159" s="41">
        <v>-1.5</v>
      </c>
      <c r="AJ159" s="43">
        <v>0.88</v>
      </c>
      <c r="AK159" s="44">
        <v>1.5</v>
      </c>
      <c r="AL159" s="19">
        <v>-0.62</v>
      </c>
      <c r="AM159" s="19">
        <v>0</v>
      </c>
      <c r="AN159" s="19">
        <v>0</v>
      </c>
      <c r="AO159" s="45">
        <v>0</v>
      </c>
      <c r="AP159" s="46">
        <v>0</v>
      </c>
      <c r="AQ159" s="19">
        <v>0</v>
      </c>
      <c r="AR159" s="19">
        <v>0</v>
      </c>
      <c r="AS159" s="19">
        <v>0</v>
      </c>
      <c r="AT159" s="19">
        <v>0</v>
      </c>
      <c r="DW159" s="43">
        <f ca="1" t="shared" si="204"/>
        <v>5.05</v>
      </c>
      <c r="DX159" s="44">
        <f t="shared" si="205"/>
        <v>2.38</v>
      </c>
      <c r="DY159" s="19">
        <f ca="1" t="shared" si="206"/>
        <v>2.67</v>
      </c>
      <c r="DZ159" s="19">
        <f t="shared" si="207"/>
        <v>0</v>
      </c>
      <c r="EA159" s="19">
        <f t="shared" si="208"/>
        <v>0</v>
      </c>
      <c r="EB159" s="45">
        <f t="shared" si="209"/>
        <v>0</v>
      </c>
      <c r="EC159" s="46">
        <f t="shared" si="210"/>
        <v>0</v>
      </c>
      <c r="ED159" s="19">
        <f t="shared" si="211"/>
        <v>1.5</v>
      </c>
      <c r="EE159" s="19">
        <f t="shared" si="212"/>
        <v>-0.62</v>
      </c>
      <c r="EF159" s="19">
        <f t="shared" si="213"/>
        <v>0</v>
      </c>
      <c r="EG159" s="19">
        <f t="shared" si="214"/>
        <v>0</v>
      </c>
    </row>
    <row r="160" customFormat="1" customHeight="1" spans="1:137">
      <c r="A160" s="32">
        <v>322</v>
      </c>
      <c r="B160" s="31" t="s">
        <v>1199</v>
      </c>
      <c r="C160" s="51" t="s">
        <v>286</v>
      </c>
      <c r="D160" s="33" t="s">
        <v>312</v>
      </c>
      <c r="E160" s="33" t="s">
        <v>319</v>
      </c>
      <c r="F160" s="33" t="s">
        <v>315</v>
      </c>
      <c r="G160" s="68">
        <v>45447</v>
      </c>
      <c r="H160" s="59">
        <v>45447</v>
      </c>
      <c r="I160" s="59">
        <v>45658</v>
      </c>
      <c r="J160" s="19">
        <v>0</v>
      </c>
      <c r="K160" s="19">
        <v>3</v>
      </c>
      <c r="L160" s="19">
        <v>2</v>
      </c>
      <c r="M160" s="37">
        <v>1</v>
      </c>
      <c r="N160" s="19"/>
      <c r="O160" s="38">
        <v>3</v>
      </c>
      <c r="P160" s="39"/>
      <c r="Q160" s="19"/>
      <c r="R160" s="19"/>
      <c r="S160" s="19"/>
      <c r="T160" s="19"/>
      <c r="U160" s="19"/>
      <c r="V160" s="19"/>
      <c r="W160" s="40"/>
      <c r="X160" s="19" t="s">
        <v>63</v>
      </c>
      <c r="Y160" s="39"/>
      <c r="Z160" s="19"/>
      <c r="AA160" s="19"/>
      <c r="AB160" s="19"/>
      <c r="AC160" s="19"/>
      <c r="AD160" s="19"/>
      <c r="AE160" s="19"/>
      <c r="AF160" s="40"/>
      <c r="AG160" s="41">
        <v>4</v>
      </c>
      <c r="AH160" s="41">
        <v>-3</v>
      </c>
      <c r="AI160" s="41">
        <v>-3</v>
      </c>
      <c r="AJ160" s="43">
        <v>0.88</v>
      </c>
      <c r="AK160" s="44">
        <v>3</v>
      </c>
      <c r="AL160" s="19">
        <v>-2.12</v>
      </c>
      <c r="AM160" s="19">
        <v>0</v>
      </c>
      <c r="AN160" s="19">
        <v>0</v>
      </c>
      <c r="AO160" s="45">
        <v>0</v>
      </c>
      <c r="AP160" s="46">
        <v>0</v>
      </c>
      <c r="AQ160" s="19">
        <v>0</v>
      </c>
      <c r="AR160" s="19">
        <v>0</v>
      </c>
      <c r="AS160" s="19">
        <v>0</v>
      </c>
      <c r="AT160" s="19">
        <v>0</v>
      </c>
      <c r="DW160" s="43">
        <f ca="1" t="shared" si="204"/>
        <v>5.05</v>
      </c>
      <c r="DX160" s="44">
        <f t="shared" si="205"/>
        <v>3.88</v>
      </c>
      <c r="DY160" s="19">
        <f ca="1" t="shared" si="206"/>
        <v>1.17</v>
      </c>
      <c r="DZ160" s="19">
        <f t="shared" si="207"/>
        <v>0</v>
      </c>
      <c r="EA160" s="19">
        <f t="shared" si="208"/>
        <v>0</v>
      </c>
      <c r="EB160" s="45">
        <f t="shared" si="209"/>
        <v>0</v>
      </c>
      <c r="EC160" s="46">
        <f t="shared" si="210"/>
        <v>0</v>
      </c>
      <c r="ED160" s="19">
        <f t="shared" si="211"/>
        <v>3</v>
      </c>
      <c r="EE160" s="19">
        <f t="shared" si="212"/>
        <v>-2.12</v>
      </c>
      <c r="EF160" s="19">
        <f t="shared" si="213"/>
        <v>0</v>
      </c>
      <c r="EG160" s="19">
        <f t="shared" si="214"/>
        <v>0</v>
      </c>
    </row>
    <row r="161" customFormat="1" customHeight="1" spans="1:137">
      <c r="A161" s="32">
        <v>307</v>
      </c>
      <c r="B161" s="31" t="s">
        <v>1200</v>
      </c>
      <c r="C161" s="51" t="s">
        <v>351</v>
      </c>
      <c r="D161" s="33" t="s">
        <v>354</v>
      </c>
      <c r="E161" s="33" t="s">
        <v>369</v>
      </c>
      <c r="F161" s="33" t="s">
        <v>315</v>
      </c>
      <c r="G161" s="68">
        <v>45425</v>
      </c>
      <c r="H161" s="59">
        <v>45425</v>
      </c>
      <c r="I161" s="59">
        <v>45658</v>
      </c>
      <c r="J161" s="19">
        <v>0</v>
      </c>
      <c r="K161" s="19">
        <v>3</v>
      </c>
      <c r="L161" s="19">
        <v>2</v>
      </c>
      <c r="M161" s="37">
        <v>1</v>
      </c>
      <c r="N161" s="19"/>
      <c r="O161" s="38">
        <v>2</v>
      </c>
      <c r="P161" s="39"/>
      <c r="Q161" s="19"/>
      <c r="R161" s="19"/>
      <c r="S161" s="19"/>
      <c r="T161" s="19"/>
      <c r="U161" s="19"/>
      <c r="V161" s="19"/>
      <c r="W161" s="40"/>
      <c r="X161" s="19">
        <v>2</v>
      </c>
      <c r="Y161" s="39"/>
      <c r="Z161" s="19"/>
      <c r="AA161" s="19"/>
      <c r="AB161" s="19"/>
      <c r="AC161" s="19"/>
      <c r="AD161" s="19"/>
      <c r="AE161" s="19"/>
      <c r="AF161" s="40"/>
      <c r="AG161" s="41">
        <v>4</v>
      </c>
      <c r="AH161" s="41">
        <v>-3</v>
      </c>
      <c r="AI161" s="41">
        <v>-3</v>
      </c>
      <c r="AJ161" s="43">
        <v>0.88</v>
      </c>
      <c r="AK161" s="44">
        <v>3</v>
      </c>
      <c r="AL161" s="19">
        <v>-2.12</v>
      </c>
      <c r="AM161" s="19">
        <v>0</v>
      </c>
      <c r="AN161" s="19">
        <v>0</v>
      </c>
      <c r="AO161" s="45">
        <v>0</v>
      </c>
      <c r="AP161" s="46">
        <v>0</v>
      </c>
      <c r="AQ161" s="19">
        <v>0</v>
      </c>
      <c r="AR161" s="19">
        <v>0</v>
      </c>
      <c r="AS161" s="19">
        <v>0</v>
      </c>
      <c r="AT161" s="19">
        <v>0</v>
      </c>
      <c r="DW161" s="43">
        <f ca="1" t="shared" si="204"/>
        <v>5.05</v>
      </c>
      <c r="DX161" s="44">
        <f t="shared" si="205"/>
        <v>3.88</v>
      </c>
      <c r="DY161" s="19">
        <f ca="1" t="shared" si="206"/>
        <v>1.17</v>
      </c>
      <c r="DZ161" s="19">
        <f t="shared" si="207"/>
        <v>0</v>
      </c>
      <c r="EA161" s="19">
        <f t="shared" si="208"/>
        <v>0</v>
      </c>
      <c r="EB161" s="45">
        <f t="shared" si="209"/>
        <v>0</v>
      </c>
      <c r="EC161" s="46">
        <f t="shared" si="210"/>
        <v>0</v>
      </c>
      <c r="ED161" s="19">
        <f t="shared" si="211"/>
        <v>3</v>
      </c>
      <c r="EE161" s="19">
        <f t="shared" si="212"/>
        <v>-2.12</v>
      </c>
      <c r="EF161" s="19">
        <f t="shared" si="213"/>
        <v>0</v>
      </c>
      <c r="EG161" s="19">
        <f t="shared" si="214"/>
        <v>0</v>
      </c>
    </row>
    <row r="162" customFormat="1" customHeight="1" spans="1:137">
      <c r="A162" s="32">
        <v>280</v>
      </c>
      <c r="B162" s="31" t="s">
        <v>1201</v>
      </c>
      <c r="C162" s="51" t="s">
        <v>286</v>
      </c>
      <c r="D162" s="33" t="s">
        <v>312</v>
      </c>
      <c r="E162" s="33" t="s">
        <v>319</v>
      </c>
      <c r="F162" s="33" t="s">
        <v>315</v>
      </c>
      <c r="G162" s="68">
        <v>45369</v>
      </c>
      <c r="H162" s="59">
        <v>45369</v>
      </c>
      <c r="I162" s="59">
        <v>45658</v>
      </c>
      <c r="J162" s="19">
        <v>0</v>
      </c>
      <c r="K162" s="19">
        <v>4</v>
      </c>
      <c r="L162" s="19">
        <v>0</v>
      </c>
      <c r="M162" s="37">
        <v>4</v>
      </c>
      <c r="N162" s="19"/>
      <c r="O162" s="38">
        <v>4</v>
      </c>
      <c r="P162" s="39"/>
      <c r="Q162" s="19"/>
      <c r="R162" s="19"/>
      <c r="S162" s="19"/>
      <c r="T162" s="19"/>
      <c r="U162" s="19"/>
      <c r="V162" s="19"/>
      <c r="W162" s="40"/>
      <c r="X162" s="19">
        <v>1</v>
      </c>
      <c r="Y162" s="39"/>
      <c r="Z162" s="19"/>
      <c r="AA162" s="19"/>
      <c r="AB162" s="19"/>
      <c r="AC162" s="19"/>
      <c r="AD162" s="19"/>
      <c r="AE162" s="19"/>
      <c r="AF162" s="40"/>
      <c r="AG162" s="41">
        <v>5</v>
      </c>
      <c r="AH162" s="41">
        <v>-1</v>
      </c>
      <c r="AI162" s="41">
        <v>-1</v>
      </c>
      <c r="AJ162" s="43">
        <v>0.88</v>
      </c>
      <c r="AK162" s="44">
        <v>1</v>
      </c>
      <c r="AL162" s="19">
        <v>-0.12</v>
      </c>
      <c r="AM162" s="19">
        <v>0</v>
      </c>
      <c r="AN162" s="19">
        <v>0</v>
      </c>
      <c r="AO162" s="45">
        <v>0</v>
      </c>
      <c r="AP162" s="46">
        <v>0</v>
      </c>
      <c r="AQ162" s="19">
        <v>0</v>
      </c>
      <c r="AR162" s="19">
        <v>0</v>
      </c>
      <c r="AS162" s="19">
        <v>0</v>
      </c>
      <c r="AT162" s="19">
        <v>0</v>
      </c>
      <c r="DW162" s="43">
        <f ca="1" t="shared" si="204"/>
        <v>5.05</v>
      </c>
      <c r="DX162" s="44">
        <f t="shared" si="205"/>
        <v>1.88</v>
      </c>
      <c r="DY162" s="19">
        <f ca="1" t="shared" si="206"/>
        <v>3.17</v>
      </c>
      <c r="DZ162" s="19">
        <f t="shared" si="207"/>
        <v>0</v>
      </c>
      <c r="EA162" s="19">
        <f t="shared" si="208"/>
        <v>0</v>
      </c>
      <c r="EB162" s="45">
        <f t="shared" si="209"/>
        <v>0</v>
      </c>
      <c r="EC162" s="46">
        <f t="shared" si="210"/>
        <v>0</v>
      </c>
      <c r="ED162" s="19">
        <f t="shared" si="211"/>
        <v>1</v>
      </c>
      <c r="EE162" s="19">
        <f t="shared" si="212"/>
        <v>-0.12</v>
      </c>
      <c r="EF162" s="19">
        <f t="shared" si="213"/>
        <v>0</v>
      </c>
      <c r="EG162" s="19">
        <f t="shared" si="214"/>
        <v>0</v>
      </c>
    </row>
    <row r="163" customFormat="1" customHeight="1" spans="1:137">
      <c r="A163" s="52">
        <v>45730</v>
      </c>
      <c r="B163" s="31" t="s">
        <v>1202</v>
      </c>
      <c r="C163" s="32" t="s">
        <v>52</v>
      </c>
      <c r="D163" s="33" t="s">
        <v>237</v>
      </c>
      <c r="E163" s="33" t="s">
        <v>245</v>
      </c>
      <c r="F163" s="33" t="s">
        <v>248</v>
      </c>
      <c r="G163" s="68">
        <v>43759</v>
      </c>
      <c r="H163" s="59">
        <v>45292</v>
      </c>
      <c r="I163" s="59">
        <v>45658</v>
      </c>
      <c r="J163" s="19">
        <v>0</v>
      </c>
      <c r="K163" s="19">
        <f>ROUND((I163-H163)/365*5,0)</f>
        <v>5</v>
      </c>
      <c r="L163" s="19">
        <v>5</v>
      </c>
      <c r="M163" s="37">
        <f t="shared" ref="M163:M167" si="215">K163-L163</f>
        <v>0</v>
      </c>
      <c r="N163" s="19"/>
      <c r="O163" s="38">
        <v>1</v>
      </c>
      <c r="P163" s="39"/>
      <c r="Q163" s="19"/>
      <c r="R163" s="19">
        <v>2</v>
      </c>
      <c r="S163" s="19">
        <v>16</v>
      </c>
      <c r="T163" s="19"/>
      <c r="U163" s="19">
        <v>16</v>
      </c>
      <c r="V163" s="19"/>
      <c r="W163" s="40"/>
      <c r="X163" s="19">
        <v>3.5</v>
      </c>
      <c r="Y163" s="39"/>
      <c r="Z163" s="19"/>
      <c r="AA163" s="19"/>
      <c r="AB163" s="19">
        <v>16</v>
      </c>
      <c r="AC163" s="19"/>
      <c r="AD163" s="19">
        <v>16</v>
      </c>
      <c r="AE163" s="19"/>
      <c r="AF163" s="40"/>
      <c r="AG163" s="41">
        <f t="shared" ref="AG163:AG167" si="216">O163+X163</f>
        <v>4.5</v>
      </c>
      <c r="AH163" s="41">
        <f t="shared" ref="AH163:AH167" si="217">M163-AG163</f>
        <v>-4.5</v>
      </c>
      <c r="AI163" s="41">
        <f t="shared" ref="AI163:AI167" si="218">IF(AH163&lt;0,AH163,0)</f>
        <v>-4.5</v>
      </c>
      <c r="AJ163" s="19"/>
      <c r="AK163" s="39"/>
      <c r="AL163" s="19"/>
      <c r="AM163" s="19"/>
      <c r="AN163" s="19"/>
      <c r="AO163" s="49"/>
      <c r="AP163" s="19"/>
      <c r="AQ163" s="19"/>
      <c r="AR163" s="40"/>
      <c r="AS163" s="19"/>
      <c r="AT163" s="39"/>
      <c r="AU163" s="19"/>
      <c r="AV163" s="19"/>
      <c r="AW163" s="19"/>
      <c r="AX163" s="19"/>
      <c r="AY163" s="19"/>
      <c r="AZ163" s="19"/>
      <c r="BA163" s="40"/>
      <c r="BB163" s="19"/>
      <c r="BC163" s="39"/>
      <c r="BD163" s="19"/>
      <c r="BE163" s="19"/>
      <c r="BF163" s="19"/>
      <c r="BG163" s="19"/>
      <c r="BH163" s="19"/>
      <c r="BI163" s="19"/>
      <c r="BJ163" s="40"/>
      <c r="BK163" s="19"/>
      <c r="BL163" s="39"/>
      <c r="BM163" s="19"/>
      <c r="BN163" s="19"/>
      <c r="BO163" s="19"/>
      <c r="BP163" s="19"/>
      <c r="BQ163" s="19"/>
      <c r="BR163" s="19"/>
      <c r="BS163" s="40"/>
      <c r="BT163" s="19"/>
      <c r="BU163" s="39"/>
      <c r="BV163" s="19"/>
      <c r="BW163" s="19"/>
      <c r="BX163" s="19"/>
      <c r="BY163" s="19"/>
      <c r="BZ163" s="19"/>
      <c r="CA163" s="19"/>
      <c r="CB163" s="40"/>
      <c r="CC163" s="19"/>
      <c r="CD163" s="39"/>
      <c r="CE163" s="19"/>
      <c r="CF163" s="19"/>
      <c r="CG163" s="19"/>
      <c r="CH163" s="19"/>
      <c r="CI163" s="19"/>
      <c r="CJ163" s="19"/>
      <c r="CK163" s="40"/>
      <c r="CL163" s="19"/>
      <c r="CM163" s="39"/>
      <c r="CN163" s="19"/>
      <c r="CO163" s="19"/>
      <c r="CP163" s="19"/>
      <c r="CQ163" s="19"/>
      <c r="CR163" s="19"/>
      <c r="CS163" s="19"/>
      <c r="CT163" s="40"/>
      <c r="CU163" s="19"/>
      <c r="CV163" s="19"/>
      <c r="CW163" s="39"/>
      <c r="CX163" s="19"/>
      <c r="CY163" s="19"/>
      <c r="CZ163" s="19"/>
      <c r="DA163" s="19"/>
      <c r="DB163" s="19"/>
      <c r="DC163" s="19"/>
      <c r="DD163" s="40"/>
      <c r="DE163" s="19"/>
      <c r="DF163" s="19"/>
      <c r="DG163" s="19"/>
      <c r="DH163" s="19"/>
      <c r="DI163" s="19"/>
      <c r="DJ163" s="19"/>
      <c r="DK163" s="19"/>
      <c r="DL163" s="19"/>
      <c r="DM163" s="40"/>
      <c r="DN163" s="19"/>
      <c r="DO163" s="39"/>
      <c r="DP163" s="19"/>
      <c r="DQ163" s="19"/>
      <c r="DR163" s="19"/>
      <c r="DS163" s="19"/>
      <c r="DT163" s="19"/>
      <c r="DU163" s="19"/>
      <c r="DV163" s="40"/>
      <c r="DW163" s="43">
        <f ca="1" t="shared" ref="DW163:DW167" si="219">ROUND((TODAY()-I163)/365*5,2)</f>
        <v>5.05</v>
      </c>
      <c r="DX163" s="44">
        <f t="shared" ref="DX163:DX173" si="220">-AI163+AJ163+AS163+BB163+BK163+BT163+CC163+CL163+CV163+DE163+DN163</f>
        <v>4.5</v>
      </c>
      <c r="DY163" s="44">
        <f ca="1" t="shared" ref="DY163:DY173" si="221">DW163-DX163</f>
        <v>0.55</v>
      </c>
      <c r="DZ163" s="19">
        <f t="shared" ref="DZ163:DZ173" si="222">T163+U163+AC163+AD163+AO163+AP163+AX163+AY163++BG163+BH163+BP163+BQ163+BY163+BZ163+CH163+CI163+CQ163+CR163+DA163+DB163+DJ163+DK163+DS163+DT163</f>
        <v>32</v>
      </c>
      <c r="EA163" s="19">
        <f t="shared" ref="EA163:EA173" si="223">S163+AB163+AN163+AW163+BF163+BO163+BX163+CG163+CP163+CZ163+DI163+DR163</f>
        <v>32</v>
      </c>
      <c r="EB163" s="45">
        <f t="shared" ref="EB163:EB173" si="224">J163+U163-S163+AD163-AB163+AP163-AN163+AY163-AW163+BH163-BF163+BQ163-BO163+BZ163-BX163+CI163-CG163+CR163-CP163+DB163-CZ163+DK163-DI163+DT163-DR163-CU163</f>
        <v>0</v>
      </c>
      <c r="EC163" s="46">
        <f t="shared" ref="EC163:EC173" si="225">T163+AC163+AO163+BG163+BP163+BY163+CH163+CQ163+DA163+DA163+DJ163+DS163</f>
        <v>0</v>
      </c>
      <c r="ED163" s="19">
        <f t="shared" ref="ED163:EF163" si="226">P163+Y163+AK163+AT163+BC163+BL163+BU163+CD163+CM163+CW163+DF163+DO163</f>
        <v>0</v>
      </c>
      <c r="EE163" s="19">
        <f t="shared" si="226"/>
        <v>0</v>
      </c>
      <c r="EF163" s="19">
        <f t="shared" si="226"/>
        <v>2</v>
      </c>
      <c r="EG163" s="19">
        <f t="shared" ref="EG163:EG173" si="227">V163+AE163+AQ163+AZ163+BI163+BR163+CA163+CJ163+CS163+DC163+DL163+DU163</f>
        <v>0</v>
      </c>
    </row>
    <row r="164" customFormat="1" customHeight="1" spans="1:137">
      <c r="A164" s="32">
        <f t="shared" ref="A164:A173" si="228">ROW()-2</f>
        <v>162</v>
      </c>
      <c r="B164" s="31" t="s">
        <v>1203</v>
      </c>
      <c r="C164" s="51" t="s">
        <v>286</v>
      </c>
      <c r="D164" s="33" t="s">
        <v>305</v>
      </c>
      <c r="E164" s="33" t="s">
        <v>349</v>
      </c>
      <c r="F164" s="33" t="s">
        <v>315</v>
      </c>
      <c r="G164" s="68">
        <v>45713</v>
      </c>
      <c r="H164" s="68">
        <v>45713</v>
      </c>
      <c r="I164" s="68">
        <v>45713</v>
      </c>
      <c r="J164" s="19"/>
      <c r="K164" s="19"/>
      <c r="L164" s="19"/>
      <c r="M164" s="37"/>
      <c r="N164" s="3"/>
      <c r="O164" s="38"/>
      <c r="P164" s="39"/>
      <c r="Q164" s="19"/>
      <c r="R164" s="19"/>
      <c r="S164" s="19"/>
      <c r="T164" s="19"/>
      <c r="U164" s="19"/>
      <c r="V164" s="19"/>
      <c r="W164" s="40"/>
      <c r="X164" s="19"/>
      <c r="Y164" s="39"/>
      <c r="Z164" s="19"/>
      <c r="AA164" s="19"/>
      <c r="AB164" s="19"/>
      <c r="AC164" s="19"/>
      <c r="AD164" s="19"/>
      <c r="AE164" s="19"/>
      <c r="AF164" s="40"/>
      <c r="AG164" s="41"/>
      <c r="AH164" s="41"/>
      <c r="AI164" s="41"/>
      <c r="AJ164" s="4"/>
      <c r="AK164" s="4"/>
      <c r="AL164" s="4"/>
      <c r="AM164" s="4"/>
      <c r="AN164" s="4"/>
      <c r="AO164" s="60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M164" s="61"/>
      <c r="DW164" s="69">
        <f ca="1" t="shared" ref="DW164:DW168" si="229">ROUND((TODAY()-I164)/365*5,2)*2</f>
        <v>8.6</v>
      </c>
      <c r="DX164" s="44">
        <f t="shared" si="220"/>
        <v>0</v>
      </c>
      <c r="DY164" s="19">
        <f ca="1" t="shared" si="221"/>
        <v>8.6</v>
      </c>
      <c r="DZ164" s="19">
        <f t="shared" si="222"/>
        <v>0</v>
      </c>
      <c r="EA164" s="19">
        <f t="shared" si="223"/>
        <v>0</v>
      </c>
      <c r="EB164" s="45">
        <f t="shared" si="224"/>
        <v>0</v>
      </c>
      <c r="EC164" s="46">
        <f t="shared" si="225"/>
        <v>0</v>
      </c>
      <c r="ED164" s="19">
        <f t="shared" ref="ED164:ED168" si="230">O164+Y164+AK164+AT164+BC164+BL164+BU164+CD164+CM164+CW164+DF164+DO164</f>
        <v>0</v>
      </c>
      <c r="EE164" s="19">
        <f t="shared" ref="EE164:EE173" si="231">Q164+Z164+AL164+AU164+BD164+BM164+BV164+CE164+CN164+CX164+DG164+DP164</f>
        <v>0</v>
      </c>
      <c r="EF164" s="19">
        <f t="shared" ref="EF164:EF173" si="232">R164+AA164+AM164+AV164+BE164+BN164+BW164+CF164+CO164+CY164+DH164+DQ164</f>
        <v>0</v>
      </c>
      <c r="EG164" s="19">
        <f t="shared" si="227"/>
        <v>0</v>
      </c>
    </row>
    <row r="165" customFormat="1" customHeight="1" spans="1:137">
      <c r="A165" s="32">
        <f t="shared" si="228"/>
        <v>163</v>
      </c>
      <c r="B165" s="31" t="s">
        <v>1204</v>
      </c>
      <c r="C165" s="51" t="s">
        <v>286</v>
      </c>
      <c r="D165" s="33" t="s">
        <v>305</v>
      </c>
      <c r="E165" s="33" t="s">
        <v>349</v>
      </c>
      <c r="F165" s="33" t="s">
        <v>315</v>
      </c>
      <c r="G165" s="68">
        <v>45701</v>
      </c>
      <c r="H165" s="68">
        <v>45701</v>
      </c>
      <c r="I165" s="68">
        <v>45701</v>
      </c>
      <c r="J165" s="19"/>
      <c r="K165" s="19"/>
      <c r="L165" s="19"/>
      <c r="M165" s="37"/>
      <c r="N165" s="3"/>
      <c r="O165" s="38"/>
      <c r="P165" s="39"/>
      <c r="Q165" s="19"/>
      <c r="R165" s="19"/>
      <c r="S165" s="19"/>
      <c r="T165" s="19"/>
      <c r="U165" s="19"/>
      <c r="V165" s="19"/>
      <c r="W165" s="40"/>
      <c r="X165" s="19"/>
      <c r="Y165" s="39"/>
      <c r="Z165" s="19"/>
      <c r="AA165" s="19"/>
      <c r="AB165" s="19"/>
      <c r="AC165" s="19"/>
      <c r="AD165" s="19"/>
      <c r="AE165" s="19"/>
      <c r="AF165" s="40"/>
      <c r="AG165" s="41"/>
      <c r="AH165" s="41"/>
      <c r="AI165" s="41"/>
      <c r="AJ165" s="4"/>
      <c r="AK165" s="4"/>
      <c r="AL165" s="4"/>
      <c r="AM165" s="4"/>
      <c r="AN165" s="4"/>
      <c r="AO165" s="60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M165" s="61"/>
      <c r="DW165" s="69">
        <f ca="1" t="shared" si="229"/>
        <v>8.94</v>
      </c>
      <c r="DX165" s="44">
        <f t="shared" si="220"/>
        <v>0</v>
      </c>
      <c r="DY165" s="19">
        <f ca="1" t="shared" si="221"/>
        <v>8.94</v>
      </c>
      <c r="DZ165" s="19">
        <f t="shared" si="222"/>
        <v>0</v>
      </c>
      <c r="EA165" s="19">
        <f t="shared" si="223"/>
        <v>0</v>
      </c>
      <c r="EB165" s="45">
        <f t="shared" si="224"/>
        <v>0</v>
      </c>
      <c r="EC165" s="46">
        <f t="shared" si="225"/>
        <v>0</v>
      </c>
      <c r="ED165" s="19">
        <f t="shared" si="230"/>
        <v>0</v>
      </c>
      <c r="EE165" s="19">
        <f t="shared" si="231"/>
        <v>0</v>
      </c>
      <c r="EF165" s="19">
        <f t="shared" si="232"/>
        <v>0</v>
      </c>
      <c r="EG165" s="19">
        <f t="shared" si="227"/>
        <v>0</v>
      </c>
    </row>
    <row r="166" customFormat="1" customHeight="1" spans="1:137">
      <c r="A166" s="32">
        <f t="shared" si="228"/>
        <v>164</v>
      </c>
      <c r="B166" s="31" t="s">
        <v>1205</v>
      </c>
      <c r="C166" s="51" t="s">
        <v>592</v>
      </c>
      <c r="D166" s="33" t="s">
        <v>593</v>
      </c>
      <c r="E166" s="33" t="s">
        <v>54</v>
      </c>
      <c r="F166" s="33" t="s">
        <v>315</v>
      </c>
      <c r="G166" s="68">
        <v>45502</v>
      </c>
      <c r="H166" s="59">
        <v>45502</v>
      </c>
      <c r="I166" s="59">
        <v>45658</v>
      </c>
      <c r="J166" s="19">
        <v>0</v>
      </c>
      <c r="K166" s="19">
        <v>2</v>
      </c>
      <c r="L166" s="19">
        <v>2</v>
      </c>
      <c r="M166" s="37">
        <f t="shared" si="215"/>
        <v>0</v>
      </c>
      <c r="N166" s="19"/>
      <c r="O166" s="38"/>
      <c r="P166" s="39">
        <v>16</v>
      </c>
      <c r="Q166" s="19"/>
      <c r="R166" s="19"/>
      <c r="S166" s="19">
        <v>8</v>
      </c>
      <c r="T166" s="19"/>
      <c r="U166" s="19">
        <v>8</v>
      </c>
      <c r="V166" s="19"/>
      <c r="W166" s="40"/>
      <c r="X166" s="19"/>
      <c r="Y166" s="39"/>
      <c r="Z166" s="19"/>
      <c r="AA166" s="19"/>
      <c r="AB166" s="19"/>
      <c r="AC166" s="19"/>
      <c r="AD166" s="19"/>
      <c r="AE166" s="19"/>
      <c r="AF166" s="40"/>
      <c r="AG166" s="41">
        <f t="shared" si="216"/>
        <v>0</v>
      </c>
      <c r="AH166" s="41">
        <f t="shared" si="217"/>
        <v>0</v>
      </c>
      <c r="AI166" s="41">
        <f t="shared" si="218"/>
        <v>0</v>
      </c>
      <c r="AJ166" s="19"/>
      <c r="AK166" s="39"/>
      <c r="AL166" s="19"/>
      <c r="AM166" s="19"/>
      <c r="AN166" s="19"/>
      <c r="AO166" s="49"/>
      <c r="AP166" s="19"/>
      <c r="AQ166" s="19"/>
      <c r="AR166" s="40"/>
      <c r="AS166" s="19"/>
      <c r="AT166" s="39"/>
      <c r="AU166" s="19"/>
      <c r="AV166" s="19"/>
      <c r="AW166" s="19"/>
      <c r="AX166" s="19"/>
      <c r="AY166" s="19"/>
      <c r="AZ166" s="19"/>
      <c r="BA166" s="40"/>
      <c r="BB166" s="19"/>
      <c r="BC166" s="39"/>
      <c r="BD166" s="19"/>
      <c r="BE166" s="19"/>
      <c r="BF166" s="19"/>
      <c r="BG166" s="19"/>
      <c r="BH166" s="19"/>
      <c r="BI166" s="19"/>
      <c r="BJ166" s="40"/>
      <c r="BK166" s="19"/>
      <c r="BL166" s="39"/>
      <c r="BM166" s="19"/>
      <c r="BN166" s="19"/>
      <c r="BO166" s="19"/>
      <c r="BP166" s="19"/>
      <c r="BQ166" s="19"/>
      <c r="BR166" s="19"/>
      <c r="BS166" s="40"/>
      <c r="BT166" s="19"/>
      <c r="BU166" s="39"/>
      <c r="BV166" s="19"/>
      <c r="BW166" s="19"/>
      <c r="BX166" s="19"/>
      <c r="BY166" s="19"/>
      <c r="BZ166" s="19"/>
      <c r="CA166" s="19"/>
      <c r="CB166" s="40"/>
      <c r="CC166" s="19"/>
      <c r="CD166" s="39"/>
      <c r="CE166" s="19"/>
      <c r="CF166" s="19"/>
      <c r="CG166" s="19"/>
      <c r="CH166" s="19"/>
      <c r="CI166" s="19"/>
      <c r="CJ166" s="19"/>
      <c r="CK166" s="40"/>
      <c r="CL166" s="19"/>
      <c r="CM166" s="39"/>
      <c r="CN166" s="19"/>
      <c r="CO166" s="19"/>
      <c r="CP166" s="19"/>
      <c r="CQ166" s="19"/>
      <c r="CR166" s="19"/>
      <c r="CS166" s="19"/>
      <c r="CT166" s="40"/>
      <c r="CU166" s="19"/>
      <c r="CV166" s="19"/>
      <c r="CW166" s="39"/>
      <c r="CX166" s="19"/>
      <c r="CY166" s="19"/>
      <c r="CZ166" s="19"/>
      <c r="DA166" s="19"/>
      <c r="DB166" s="19"/>
      <c r="DC166" s="19"/>
      <c r="DD166" s="40"/>
      <c r="DE166" s="19"/>
      <c r="DF166" s="19"/>
      <c r="DG166" s="19"/>
      <c r="DH166" s="19"/>
      <c r="DI166" s="19"/>
      <c r="DJ166" s="19"/>
      <c r="DK166" s="19"/>
      <c r="DL166" s="19"/>
      <c r="DM166" s="40"/>
      <c r="DN166" s="19"/>
      <c r="DO166" s="39"/>
      <c r="DP166" s="19"/>
      <c r="DQ166" s="19"/>
      <c r="DR166" s="19"/>
      <c r="DS166" s="19"/>
      <c r="DT166" s="19"/>
      <c r="DU166" s="19"/>
      <c r="DV166" s="40"/>
      <c r="DW166" s="43">
        <f ca="1" t="shared" si="219"/>
        <v>5.05</v>
      </c>
      <c r="DX166" s="44">
        <f t="shared" si="220"/>
        <v>0</v>
      </c>
      <c r="DY166" s="19">
        <f ca="1" t="shared" si="221"/>
        <v>5.05</v>
      </c>
      <c r="DZ166" s="19">
        <f t="shared" si="222"/>
        <v>8</v>
      </c>
      <c r="EA166" s="19">
        <f t="shared" si="223"/>
        <v>8</v>
      </c>
      <c r="EB166" s="45">
        <f t="shared" si="224"/>
        <v>0</v>
      </c>
      <c r="EC166" s="46">
        <f t="shared" si="225"/>
        <v>0</v>
      </c>
      <c r="ED166" s="19">
        <f t="shared" ref="ED166:ED170" si="233">P166+Y166+AK166+AT166+BC166+BL166+BU166+CD166+CM166+CW166+DF166+DO166</f>
        <v>16</v>
      </c>
      <c r="EE166" s="19">
        <f t="shared" si="231"/>
        <v>0</v>
      </c>
      <c r="EF166" s="19">
        <f t="shared" si="232"/>
        <v>0</v>
      </c>
      <c r="EG166" s="19">
        <f t="shared" si="227"/>
        <v>0</v>
      </c>
    </row>
    <row r="167" customFormat="1" customHeight="1" spans="1:137">
      <c r="A167" s="32">
        <f t="shared" si="228"/>
        <v>165</v>
      </c>
      <c r="B167" s="31" t="s">
        <v>1206</v>
      </c>
      <c r="C167" s="51" t="s">
        <v>592</v>
      </c>
      <c r="D167" s="33" t="s">
        <v>593</v>
      </c>
      <c r="E167" s="33" t="s">
        <v>54</v>
      </c>
      <c r="F167" s="33" t="s">
        <v>315</v>
      </c>
      <c r="G167" s="68">
        <v>45502</v>
      </c>
      <c r="H167" s="59">
        <v>45502</v>
      </c>
      <c r="I167" s="59">
        <v>45658</v>
      </c>
      <c r="J167" s="19">
        <v>0</v>
      </c>
      <c r="K167" s="19">
        <v>2</v>
      </c>
      <c r="L167" s="19">
        <v>2</v>
      </c>
      <c r="M167" s="37">
        <f t="shared" si="215"/>
        <v>0</v>
      </c>
      <c r="N167" s="19"/>
      <c r="O167" s="38"/>
      <c r="P167" s="39">
        <v>8</v>
      </c>
      <c r="Q167" s="19"/>
      <c r="R167" s="19"/>
      <c r="S167" s="19">
        <v>8</v>
      </c>
      <c r="T167" s="19"/>
      <c r="U167" s="19">
        <v>8</v>
      </c>
      <c r="V167" s="19"/>
      <c r="W167" s="40"/>
      <c r="X167" s="19">
        <v>2.5</v>
      </c>
      <c r="Y167" s="39"/>
      <c r="Z167" s="19"/>
      <c r="AA167" s="19"/>
      <c r="AB167" s="19"/>
      <c r="AC167" s="19"/>
      <c r="AD167" s="19"/>
      <c r="AE167" s="19"/>
      <c r="AF167" s="40"/>
      <c r="AG167" s="41">
        <f t="shared" si="216"/>
        <v>2.5</v>
      </c>
      <c r="AH167" s="41">
        <f t="shared" si="217"/>
        <v>-2.5</v>
      </c>
      <c r="AI167" s="41">
        <f t="shared" si="218"/>
        <v>-2.5</v>
      </c>
      <c r="AJ167" s="19"/>
      <c r="AK167" s="39"/>
      <c r="AL167" s="19"/>
      <c r="AM167" s="19"/>
      <c r="AN167" s="19"/>
      <c r="AO167" s="49"/>
      <c r="AP167" s="19"/>
      <c r="AQ167" s="19"/>
      <c r="AR167" s="40"/>
      <c r="AS167" s="19"/>
      <c r="AT167" s="39"/>
      <c r="AU167" s="19"/>
      <c r="AV167" s="19"/>
      <c r="AW167" s="19"/>
      <c r="AX167" s="19"/>
      <c r="AY167" s="19"/>
      <c r="AZ167" s="19"/>
      <c r="BA167" s="40"/>
      <c r="BB167" s="19"/>
      <c r="BC167" s="39"/>
      <c r="BD167" s="19"/>
      <c r="BE167" s="19"/>
      <c r="BF167" s="19"/>
      <c r="BG167" s="19"/>
      <c r="BH167" s="19"/>
      <c r="BI167" s="19"/>
      <c r="BJ167" s="40"/>
      <c r="BK167" s="19"/>
      <c r="BL167" s="39"/>
      <c r="BM167" s="19"/>
      <c r="BN167" s="19"/>
      <c r="BO167" s="19"/>
      <c r="BP167" s="19"/>
      <c r="BQ167" s="19"/>
      <c r="BR167" s="19"/>
      <c r="BS167" s="40"/>
      <c r="BT167" s="19"/>
      <c r="BU167" s="39"/>
      <c r="BV167" s="19"/>
      <c r="BW167" s="19"/>
      <c r="BX167" s="19"/>
      <c r="BY167" s="19"/>
      <c r="BZ167" s="19"/>
      <c r="CA167" s="19"/>
      <c r="CB167" s="40"/>
      <c r="CC167" s="19"/>
      <c r="CD167" s="39"/>
      <c r="CE167" s="19"/>
      <c r="CF167" s="19"/>
      <c r="CG167" s="19"/>
      <c r="CH167" s="19"/>
      <c r="CI167" s="19"/>
      <c r="CJ167" s="19"/>
      <c r="CK167" s="40"/>
      <c r="CL167" s="19"/>
      <c r="CM167" s="39"/>
      <c r="CN167" s="19"/>
      <c r="CO167" s="19"/>
      <c r="CP167" s="19"/>
      <c r="CQ167" s="19"/>
      <c r="CR167" s="19"/>
      <c r="CS167" s="19"/>
      <c r="CT167" s="40"/>
      <c r="CU167" s="19"/>
      <c r="CV167" s="19"/>
      <c r="CW167" s="39"/>
      <c r="CX167" s="19"/>
      <c r="CY167" s="19"/>
      <c r="CZ167" s="19"/>
      <c r="DA167" s="19"/>
      <c r="DB167" s="19"/>
      <c r="DC167" s="19"/>
      <c r="DD167" s="40"/>
      <c r="DE167" s="19"/>
      <c r="DF167" s="19"/>
      <c r="DG167" s="19"/>
      <c r="DH167" s="19"/>
      <c r="DI167" s="19"/>
      <c r="DJ167" s="19"/>
      <c r="DK167" s="19"/>
      <c r="DL167" s="19"/>
      <c r="DM167" s="40"/>
      <c r="DN167" s="19"/>
      <c r="DO167" s="39"/>
      <c r="DP167" s="19"/>
      <c r="DQ167" s="19"/>
      <c r="DR167" s="19"/>
      <c r="DS167" s="19"/>
      <c r="DT167" s="19"/>
      <c r="DU167" s="19"/>
      <c r="DV167" s="40"/>
      <c r="DW167" s="43">
        <f ca="1" t="shared" si="219"/>
        <v>5.05</v>
      </c>
      <c r="DX167" s="44">
        <f t="shared" si="220"/>
        <v>2.5</v>
      </c>
      <c r="DY167" s="19">
        <f ca="1" t="shared" si="221"/>
        <v>2.55</v>
      </c>
      <c r="DZ167" s="19">
        <f t="shared" si="222"/>
        <v>8</v>
      </c>
      <c r="EA167" s="19">
        <f t="shared" si="223"/>
        <v>8</v>
      </c>
      <c r="EB167" s="45">
        <f t="shared" si="224"/>
        <v>0</v>
      </c>
      <c r="EC167" s="46">
        <f t="shared" si="225"/>
        <v>0</v>
      </c>
      <c r="ED167" s="19">
        <f t="shared" si="233"/>
        <v>8</v>
      </c>
      <c r="EE167" s="19">
        <f t="shared" si="231"/>
        <v>0</v>
      </c>
      <c r="EF167" s="19">
        <f t="shared" si="232"/>
        <v>0</v>
      </c>
      <c r="EG167" s="19">
        <f t="shared" si="227"/>
        <v>0</v>
      </c>
    </row>
    <row r="168" customFormat="1" customHeight="1" spans="1:137">
      <c r="A168" s="32">
        <f t="shared" si="228"/>
        <v>166</v>
      </c>
      <c r="B168" s="31" t="s">
        <v>1207</v>
      </c>
      <c r="C168" s="51" t="s">
        <v>286</v>
      </c>
      <c r="D168" s="33" t="s">
        <v>312</v>
      </c>
      <c r="E168" s="33" t="s">
        <v>342</v>
      </c>
      <c r="F168" s="33" t="s">
        <v>315</v>
      </c>
      <c r="G168" s="68">
        <v>45712</v>
      </c>
      <c r="H168" s="68">
        <v>45712</v>
      </c>
      <c r="I168" s="68">
        <v>45712</v>
      </c>
      <c r="J168" s="19"/>
      <c r="K168" s="19"/>
      <c r="L168" s="19"/>
      <c r="M168" s="37"/>
      <c r="N168" s="3"/>
      <c r="O168" s="38"/>
      <c r="P168" s="39"/>
      <c r="Q168" s="19"/>
      <c r="R168" s="19"/>
      <c r="S168" s="19"/>
      <c r="T168" s="19"/>
      <c r="U168" s="19"/>
      <c r="V168" s="19"/>
      <c r="W168" s="40"/>
      <c r="X168" s="19"/>
      <c r="Y168" s="39"/>
      <c r="Z168" s="19"/>
      <c r="AA168" s="19"/>
      <c r="AB168" s="19"/>
      <c r="AC168" s="19"/>
      <c r="AD168" s="19"/>
      <c r="AE168" s="19"/>
      <c r="AF168" s="40"/>
      <c r="AG168" s="41"/>
      <c r="AH168" s="41"/>
      <c r="AI168" s="41"/>
      <c r="AJ168" s="4"/>
      <c r="AK168" s="4"/>
      <c r="AL168" s="4"/>
      <c r="AM168" s="4"/>
      <c r="AN168" s="4"/>
      <c r="AO168" s="60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M168" s="61"/>
      <c r="DW168" s="69">
        <f ca="1" t="shared" si="229"/>
        <v>8.64</v>
      </c>
      <c r="DX168" s="44">
        <f t="shared" si="220"/>
        <v>0</v>
      </c>
      <c r="DY168" s="19">
        <f ca="1" t="shared" si="221"/>
        <v>8.64</v>
      </c>
      <c r="DZ168" s="19">
        <f t="shared" si="222"/>
        <v>0</v>
      </c>
      <c r="EA168" s="19">
        <f t="shared" si="223"/>
        <v>0</v>
      </c>
      <c r="EB168" s="45">
        <f t="shared" si="224"/>
        <v>0</v>
      </c>
      <c r="EC168" s="46">
        <f t="shared" si="225"/>
        <v>0</v>
      </c>
      <c r="ED168" s="19">
        <f t="shared" si="230"/>
        <v>0</v>
      </c>
      <c r="EE168" s="19">
        <f t="shared" si="231"/>
        <v>0</v>
      </c>
      <c r="EF168" s="19">
        <f t="shared" si="232"/>
        <v>0</v>
      </c>
      <c r="EG168" s="19">
        <f t="shared" si="227"/>
        <v>0</v>
      </c>
    </row>
    <row r="169" customFormat="1" customHeight="1" spans="1:137">
      <c r="A169" s="32">
        <f t="shared" si="228"/>
        <v>167</v>
      </c>
      <c r="B169" s="31" t="s">
        <v>1208</v>
      </c>
      <c r="C169" s="51" t="s">
        <v>592</v>
      </c>
      <c r="D169" s="33" t="s">
        <v>593</v>
      </c>
      <c r="E169" s="33" t="s">
        <v>54</v>
      </c>
      <c r="F169" s="33" t="s">
        <v>315</v>
      </c>
      <c r="G169" s="68">
        <v>45537</v>
      </c>
      <c r="H169" s="59">
        <v>45537</v>
      </c>
      <c r="I169" s="59">
        <v>45658</v>
      </c>
      <c r="J169" s="19">
        <v>0</v>
      </c>
      <c r="K169" s="19">
        <v>1.5</v>
      </c>
      <c r="L169" s="19">
        <v>0</v>
      </c>
      <c r="M169" s="37">
        <f>K169-L169</f>
        <v>1.5</v>
      </c>
      <c r="N169" s="19"/>
      <c r="O169" s="38">
        <v>1.5</v>
      </c>
      <c r="P169" s="39">
        <v>3</v>
      </c>
      <c r="Q169" s="19"/>
      <c r="R169" s="19"/>
      <c r="S169" s="19">
        <v>8</v>
      </c>
      <c r="T169" s="19"/>
      <c r="U169" s="19">
        <v>8</v>
      </c>
      <c r="V169" s="19"/>
      <c r="W169" s="40"/>
      <c r="X169" s="19">
        <v>5</v>
      </c>
      <c r="Y169" s="39">
        <v>16</v>
      </c>
      <c r="Z169" s="19"/>
      <c r="AA169" s="19"/>
      <c r="AB169" s="19"/>
      <c r="AC169" s="19"/>
      <c r="AD169" s="19"/>
      <c r="AE169" s="19"/>
      <c r="AF169" s="40"/>
      <c r="AG169" s="41">
        <f>O169+X169</f>
        <v>6.5</v>
      </c>
      <c r="AH169" s="41">
        <f>M169-AG169</f>
        <v>-5</v>
      </c>
      <c r="AI169" s="41">
        <f>IF(AH169&lt;0,AH169,0)</f>
        <v>-5</v>
      </c>
      <c r="AJ169" s="19"/>
      <c r="AK169" s="39"/>
      <c r="AL169" s="19"/>
      <c r="AM169" s="19"/>
      <c r="AN169" s="19"/>
      <c r="AO169" s="49"/>
      <c r="AP169" s="19"/>
      <c r="AQ169" s="19"/>
      <c r="AR169" s="40"/>
      <c r="AS169" s="19"/>
      <c r="AT169" s="39"/>
      <c r="AU169" s="19"/>
      <c r="AV169" s="19"/>
      <c r="AW169" s="19"/>
      <c r="AX169" s="19"/>
      <c r="AY169" s="19"/>
      <c r="AZ169" s="19"/>
      <c r="BA169" s="40"/>
      <c r="BB169" s="19"/>
      <c r="BC169" s="39"/>
      <c r="BD169" s="19"/>
      <c r="BE169" s="19"/>
      <c r="BF169" s="19"/>
      <c r="BG169" s="19"/>
      <c r="BH169" s="19"/>
      <c r="BI169" s="19"/>
      <c r="BJ169" s="40"/>
      <c r="BK169" s="19"/>
      <c r="BL169" s="39"/>
      <c r="BM169" s="19"/>
      <c r="BN169" s="19"/>
      <c r="BO169" s="19"/>
      <c r="BP169" s="19"/>
      <c r="BQ169" s="19"/>
      <c r="BR169" s="19"/>
      <c r="BS169" s="40"/>
      <c r="BT169" s="19"/>
      <c r="BU169" s="39"/>
      <c r="BV169" s="19"/>
      <c r="BW169" s="19"/>
      <c r="BX169" s="19"/>
      <c r="BY169" s="19"/>
      <c r="BZ169" s="19"/>
      <c r="CA169" s="19"/>
      <c r="CB169" s="40"/>
      <c r="CC169" s="19"/>
      <c r="CD169" s="39"/>
      <c r="CE169" s="19"/>
      <c r="CF169" s="19"/>
      <c r="CG169" s="19"/>
      <c r="CH169" s="19"/>
      <c r="CI169" s="19"/>
      <c r="CJ169" s="19"/>
      <c r="CK169" s="40"/>
      <c r="CL169" s="19"/>
      <c r="CM169" s="39"/>
      <c r="CN169" s="19"/>
      <c r="CO169" s="19"/>
      <c r="CP169" s="19"/>
      <c r="CQ169" s="19"/>
      <c r="CR169" s="19"/>
      <c r="CS169" s="19"/>
      <c r="CT169" s="40"/>
      <c r="CU169" s="19"/>
      <c r="CV169" s="19"/>
      <c r="CW169" s="39"/>
      <c r="CX169" s="19"/>
      <c r="CY169" s="19"/>
      <c r="CZ169" s="19"/>
      <c r="DA169" s="19"/>
      <c r="DB169" s="19"/>
      <c r="DC169" s="19"/>
      <c r="DD169" s="40"/>
      <c r="DE169" s="19"/>
      <c r="DF169" s="19"/>
      <c r="DG169" s="19"/>
      <c r="DH169" s="19"/>
      <c r="DI169" s="19"/>
      <c r="DJ169" s="19"/>
      <c r="DK169" s="19"/>
      <c r="DL169" s="19"/>
      <c r="DM169" s="40"/>
      <c r="DN169" s="19"/>
      <c r="DO169" s="39"/>
      <c r="DP169" s="19"/>
      <c r="DQ169" s="19"/>
      <c r="DR169" s="19"/>
      <c r="DS169" s="19"/>
      <c r="DT169" s="19"/>
      <c r="DU169" s="19"/>
      <c r="DV169" s="40"/>
      <c r="DW169" s="43">
        <f ca="1">ROUND((TODAY()-I169)/365*5,2)</f>
        <v>5.05</v>
      </c>
      <c r="DX169" s="44">
        <f t="shared" si="220"/>
        <v>5</v>
      </c>
      <c r="DY169" s="19">
        <f ca="1" t="shared" si="221"/>
        <v>0.0499999999999998</v>
      </c>
      <c r="DZ169" s="19">
        <f t="shared" si="222"/>
        <v>8</v>
      </c>
      <c r="EA169" s="19">
        <f t="shared" si="223"/>
        <v>8</v>
      </c>
      <c r="EB169" s="45">
        <f t="shared" si="224"/>
        <v>0</v>
      </c>
      <c r="EC169" s="46">
        <f t="shared" si="225"/>
        <v>0</v>
      </c>
      <c r="ED169" s="19">
        <f t="shared" si="233"/>
        <v>19</v>
      </c>
      <c r="EE169" s="19">
        <f t="shared" si="231"/>
        <v>0</v>
      </c>
      <c r="EF169" s="19">
        <f t="shared" si="232"/>
        <v>0</v>
      </c>
      <c r="EG169" s="19">
        <f t="shared" si="227"/>
        <v>0</v>
      </c>
    </row>
    <row r="170" customFormat="1" customHeight="1" spans="1:137">
      <c r="A170" s="32">
        <f t="shared" si="228"/>
        <v>168</v>
      </c>
      <c r="B170" s="31" t="s">
        <v>1209</v>
      </c>
      <c r="C170" s="51" t="s">
        <v>592</v>
      </c>
      <c r="D170" s="33" t="s">
        <v>593</v>
      </c>
      <c r="E170" s="33" t="s">
        <v>54</v>
      </c>
      <c r="F170" s="33" t="s">
        <v>315</v>
      </c>
      <c r="G170" s="68">
        <v>45532</v>
      </c>
      <c r="H170" s="59">
        <v>45532</v>
      </c>
      <c r="I170" s="59">
        <v>45658</v>
      </c>
      <c r="J170" s="19">
        <v>0</v>
      </c>
      <c r="K170" s="19">
        <v>1.5</v>
      </c>
      <c r="L170" s="19">
        <v>0</v>
      </c>
      <c r="M170" s="37">
        <f>K170-L170</f>
        <v>1.5</v>
      </c>
      <c r="N170" s="19"/>
      <c r="O170" s="38"/>
      <c r="P170" s="39"/>
      <c r="Q170" s="19"/>
      <c r="R170" s="19"/>
      <c r="S170" s="19">
        <v>8</v>
      </c>
      <c r="T170" s="19"/>
      <c r="U170" s="19">
        <v>8</v>
      </c>
      <c r="V170" s="19"/>
      <c r="W170" s="40"/>
      <c r="X170" s="19">
        <v>1.5</v>
      </c>
      <c r="Y170" s="39"/>
      <c r="Z170" s="19"/>
      <c r="AA170" s="19"/>
      <c r="AB170" s="19"/>
      <c r="AC170" s="19"/>
      <c r="AD170" s="19"/>
      <c r="AE170" s="19"/>
      <c r="AF170" s="40"/>
      <c r="AG170" s="41">
        <f>O170+X170</f>
        <v>1.5</v>
      </c>
      <c r="AH170" s="41">
        <f>M170-AG170</f>
        <v>0</v>
      </c>
      <c r="AI170" s="41">
        <f>IF(AH170&lt;0,AH170,0)</f>
        <v>0</v>
      </c>
      <c r="AJ170" s="19"/>
      <c r="AK170" s="39"/>
      <c r="AL170" s="19"/>
      <c r="AM170" s="19"/>
      <c r="AN170" s="19"/>
      <c r="AO170" s="49"/>
      <c r="AP170" s="19"/>
      <c r="AQ170" s="19"/>
      <c r="AR170" s="40"/>
      <c r="AS170" s="19"/>
      <c r="AT170" s="39"/>
      <c r="AU170" s="19"/>
      <c r="AV170" s="19"/>
      <c r="AW170" s="19"/>
      <c r="AX170" s="19"/>
      <c r="AY170" s="19"/>
      <c r="AZ170" s="19"/>
      <c r="BA170" s="40"/>
      <c r="BB170" s="19"/>
      <c r="BC170" s="39"/>
      <c r="BD170" s="19"/>
      <c r="BE170" s="19"/>
      <c r="BF170" s="19"/>
      <c r="BG170" s="19"/>
      <c r="BH170" s="19"/>
      <c r="BI170" s="19"/>
      <c r="BJ170" s="40"/>
      <c r="BK170" s="19"/>
      <c r="BL170" s="39"/>
      <c r="BM170" s="19"/>
      <c r="BN170" s="19"/>
      <c r="BO170" s="19"/>
      <c r="BP170" s="19"/>
      <c r="BQ170" s="19"/>
      <c r="BR170" s="19"/>
      <c r="BS170" s="40"/>
      <c r="BT170" s="19"/>
      <c r="BU170" s="39"/>
      <c r="BV170" s="19"/>
      <c r="BW170" s="19"/>
      <c r="BX170" s="19"/>
      <c r="BY170" s="19"/>
      <c r="BZ170" s="19"/>
      <c r="CA170" s="19"/>
      <c r="CB170" s="40"/>
      <c r="CC170" s="19"/>
      <c r="CD170" s="39"/>
      <c r="CE170" s="19"/>
      <c r="CF170" s="19"/>
      <c r="CG170" s="19"/>
      <c r="CH170" s="19"/>
      <c r="CI170" s="19"/>
      <c r="CJ170" s="19"/>
      <c r="CK170" s="40"/>
      <c r="CL170" s="19"/>
      <c r="CM170" s="39"/>
      <c r="CN170" s="19"/>
      <c r="CO170" s="19"/>
      <c r="CP170" s="19"/>
      <c r="CQ170" s="19"/>
      <c r="CR170" s="19"/>
      <c r="CS170" s="19"/>
      <c r="CT170" s="40"/>
      <c r="CU170" s="19"/>
      <c r="CV170" s="19"/>
      <c r="CW170" s="39"/>
      <c r="CX170" s="19"/>
      <c r="CY170" s="19"/>
      <c r="CZ170" s="19"/>
      <c r="DA170" s="19"/>
      <c r="DB170" s="19"/>
      <c r="DC170" s="19"/>
      <c r="DD170" s="40"/>
      <c r="DE170" s="19"/>
      <c r="DF170" s="19"/>
      <c r="DG170" s="19"/>
      <c r="DH170" s="19"/>
      <c r="DI170" s="19"/>
      <c r="DJ170" s="19"/>
      <c r="DK170" s="19"/>
      <c r="DL170" s="19"/>
      <c r="DM170" s="40"/>
      <c r="DN170" s="19"/>
      <c r="DO170" s="39"/>
      <c r="DP170" s="19"/>
      <c r="DQ170" s="19"/>
      <c r="DR170" s="19"/>
      <c r="DS170" s="19"/>
      <c r="DT170" s="19"/>
      <c r="DU170" s="19"/>
      <c r="DV170" s="40"/>
      <c r="DW170" s="43">
        <f ca="1">ROUND((TODAY()-I170)/365*5,2)</f>
        <v>5.05</v>
      </c>
      <c r="DX170" s="44">
        <f t="shared" si="220"/>
        <v>0</v>
      </c>
      <c r="DY170" s="19">
        <f ca="1" t="shared" si="221"/>
        <v>5.05</v>
      </c>
      <c r="DZ170" s="19">
        <f t="shared" si="222"/>
        <v>8</v>
      </c>
      <c r="EA170" s="19">
        <f t="shared" si="223"/>
        <v>8</v>
      </c>
      <c r="EB170" s="45">
        <f t="shared" si="224"/>
        <v>0</v>
      </c>
      <c r="EC170" s="46">
        <f t="shared" si="225"/>
        <v>0</v>
      </c>
      <c r="ED170" s="19">
        <f t="shared" si="233"/>
        <v>0</v>
      </c>
      <c r="EE170" s="19">
        <f t="shared" si="231"/>
        <v>0</v>
      </c>
      <c r="EF170" s="19">
        <f t="shared" si="232"/>
        <v>0</v>
      </c>
      <c r="EG170" s="19">
        <f t="shared" si="227"/>
        <v>0</v>
      </c>
    </row>
    <row r="171" customFormat="1" customHeight="1" spans="1:137">
      <c r="A171" s="32">
        <f t="shared" si="228"/>
        <v>169</v>
      </c>
      <c r="B171" s="31" t="s">
        <v>1210</v>
      </c>
      <c r="C171" s="51" t="s">
        <v>52</v>
      </c>
      <c r="D171" s="33" t="s">
        <v>119</v>
      </c>
      <c r="E171" s="33" t="s">
        <v>280</v>
      </c>
      <c r="F171" s="33" t="s">
        <v>281</v>
      </c>
      <c r="G171" s="68">
        <v>45705</v>
      </c>
      <c r="H171" s="68">
        <v>45705</v>
      </c>
      <c r="I171" s="68">
        <v>45705</v>
      </c>
      <c r="J171" s="19"/>
      <c r="K171" s="19"/>
      <c r="L171" s="19"/>
      <c r="M171" s="37"/>
      <c r="N171" s="3"/>
      <c r="O171" s="38"/>
      <c r="P171" s="39"/>
      <c r="Q171" s="19"/>
      <c r="R171" s="19"/>
      <c r="S171" s="19"/>
      <c r="T171" s="19"/>
      <c r="U171" s="19"/>
      <c r="V171" s="19"/>
      <c r="W171" s="40"/>
      <c r="X171" s="19"/>
      <c r="Y171" s="39"/>
      <c r="Z171" s="19"/>
      <c r="AA171" s="19"/>
      <c r="AB171" s="19"/>
      <c r="AC171" s="19"/>
      <c r="AD171" s="19"/>
      <c r="AE171" s="19"/>
      <c r="AF171" s="40"/>
      <c r="AG171" s="41"/>
      <c r="AH171" s="41"/>
      <c r="AI171" s="41"/>
      <c r="AJ171" s="4"/>
      <c r="AK171" s="4"/>
      <c r="AL171" s="4"/>
      <c r="AM171" s="4"/>
      <c r="AN171" s="4"/>
      <c r="AO171" s="60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M171" s="61"/>
      <c r="DW171" s="69">
        <f ca="1" t="shared" ref="DW171:DW173" si="234">ROUND((TODAY()-I171)/365*5,2)*2</f>
        <v>8.82</v>
      </c>
      <c r="DX171" s="44">
        <f t="shared" si="220"/>
        <v>0</v>
      </c>
      <c r="DY171" s="19">
        <f ca="1" t="shared" si="221"/>
        <v>8.82</v>
      </c>
      <c r="DZ171" s="19">
        <f t="shared" si="222"/>
        <v>0</v>
      </c>
      <c r="EA171" s="19">
        <f t="shared" si="223"/>
        <v>0</v>
      </c>
      <c r="EB171" s="45">
        <f t="shared" si="224"/>
        <v>0</v>
      </c>
      <c r="EC171" s="46">
        <f t="shared" si="225"/>
        <v>0</v>
      </c>
      <c r="ED171" s="19">
        <f t="shared" ref="ED171:ED173" si="235">O171+Y171+AK171+AT171+BC171+BL171+BU171+CD171+CM171+CW171+DF171+DO171</f>
        <v>0</v>
      </c>
      <c r="EE171" s="19">
        <f t="shared" si="231"/>
        <v>0</v>
      </c>
      <c r="EF171" s="19">
        <f t="shared" si="232"/>
        <v>0</v>
      </c>
      <c r="EG171" s="19">
        <f t="shared" si="227"/>
        <v>0</v>
      </c>
    </row>
    <row r="172" customFormat="1" customHeight="1" spans="1:137">
      <c r="A172" s="32">
        <f t="shared" si="228"/>
        <v>170</v>
      </c>
      <c r="B172" s="31" t="s">
        <v>1211</v>
      </c>
      <c r="C172" s="51" t="s">
        <v>286</v>
      </c>
      <c r="D172" s="33" t="s">
        <v>312</v>
      </c>
      <c r="E172" s="33" t="s">
        <v>342</v>
      </c>
      <c r="F172" s="33" t="s">
        <v>315</v>
      </c>
      <c r="G172" s="68">
        <v>45712</v>
      </c>
      <c r="H172" s="68">
        <v>45712</v>
      </c>
      <c r="I172" s="68">
        <v>45712</v>
      </c>
      <c r="J172" s="19"/>
      <c r="K172" s="19"/>
      <c r="L172" s="19"/>
      <c r="M172" s="37"/>
      <c r="N172" s="3"/>
      <c r="O172" s="38"/>
      <c r="P172" s="39"/>
      <c r="Q172" s="19"/>
      <c r="R172" s="19"/>
      <c r="S172" s="19"/>
      <c r="T172" s="19"/>
      <c r="U172" s="19"/>
      <c r="V172" s="19"/>
      <c r="W172" s="40"/>
      <c r="X172" s="19"/>
      <c r="Y172" s="39"/>
      <c r="Z172" s="19"/>
      <c r="AA172" s="19"/>
      <c r="AB172" s="19"/>
      <c r="AC172" s="19"/>
      <c r="AD172" s="19"/>
      <c r="AE172" s="19"/>
      <c r="AF172" s="40"/>
      <c r="AG172" s="41"/>
      <c r="AH172" s="41"/>
      <c r="AI172" s="41"/>
      <c r="AJ172" s="4"/>
      <c r="AK172" s="4"/>
      <c r="AL172" s="4"/>
      <c r="AM172" s="4"/>
      <c r="AN172" s="4"/>
      <c r="AO172" s="60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M172" s="61"/>
      <c r="DW172" s="69">
        <f ca="1" t="shared" si="234"/>
        <v>8.64</v>
      </c>
      <c r="DX172" s="44">
        <f t="shared" si="220"/>
        <v>0</v>
      </c>
      <c r="DY172" s="19">
        <f ca="1" t="shared" si="221"/>
        <v>8.64</v>
      </c>
      <c r="DZ172" s="19">
        <f t="shared" si="222"/>
        <v>0</v>
      </c>
      <c r="EA172" s="19">
        <f t="shared" si="223"/>
        <v>0</v>
      </c>
      <c r="EB172" s="45">
        <f t="shared" si="224"/>
        <v>0</v>
      </c>
      <c r="EC172" s="46">
        <f t="shared" si="225"/>
        <v>0</v>
      </c>
      <c r="ED172" s="19">
        <f t="shared" si="235"/>
        <v>0</v>
      </c>
      <c r="EE172" s="19">
        <f t="shared" si="231"/>
        <v>0</v>
      </c>
      <c r="EF172" s="19">
        <f t="shared" si="232"/>
        <v>0</v>
      </c>
      <c r="EG172" s="19">
        <f t="shared" si="227"/>
        <v>0</v>
      </c>
    </row>
    <row r="173" customFormat="1" customHeight="1" spans="1:137">
      <c r="A173" s="32">
        <f t="shared" si="228"/>
        <v>171</v>
      </c>
      <c r="B173" s="31" t="s">
        <v>1212</v>
      </c>
      <c r="C173" s="51" t="s">
        <v>351</v>
      </c>
      <c r="D173" s="33" t="s">
        <v>354</v>
      </c>
      <c r="E173" s="33" t="s">
        <v>554</v>
      </c>
      <c r="F173" s="33" t="s">
        <v>315</v>
      </c>
      <c r="G173" s="68">
        <v>45713</v>
      </c>
      <c r="H173" s="68">
        <v>45713</v>
      </c>
      <c r="I173" s="68">
        <v>45713</v>
      </c>
      <c r="J173" s="19"/>
      <c r="K173" s="19"/>
      <c r="L173" s="19"/>
      <c r="M173" s="37"/>
      <c r="N173" s="3"/>
      <c r="O173" s="38"/>
      <c r="P173" s="39"/>
      <c r="Q173" s="19"/>
      <c r="R173" s="19"/>
      <c r="S173" s="19"/>
      <c r="T173" s="19"/>
      <c r="U173" s="19"/>
      <c r="V173" s="19"/>
      <c r="W173" s="40"/>
      <c r="X173" s="19"/>
      <c r="Y173" s="39"/>
      <c r="Z173" s="19"/>
      <c r="AA173" s="19"/>
      <c r="AB173" s="19"/>
      <c r="AC173" s="19"/>
      <c r="AD173" s="19"/>
      <c r="AE173" s="19"/>
      <c r="AF173" s="40"/>
      <c r="AG173" s="41"/>
      <c r="AH173" s="41"/>
      <c r="AI173" s="41"/>
      <c r="AJ173" s="4"/>
      <c r="AK173" s="4"/>
      <c r="AL173" s="4"/>
      <c r="AM173" s="4"/>
      <c r="AN173" s="4"/>
      <c r="AO173" s="60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M173" s="61"/>
      <c r="DW173" s="69">
        <f ca="1" t="shared" si="234"/>
        <v>8.6</v>
      </c>
      <c r="DX173" s="44">
        <f t="shared" si="220"/>
        <v>0</v>
      </c>
      <c r="DY173" s="19">
        <f ca="1" t="shared" si="221"/>
        <v>8.6</v>
      </c>
      <c r="DZ173" s="19">
        <f t="shared" si="222"/>
        <v>0</v>
      </c>
      <c r="EA173" s="19">
        <f t="shared" si="223"/>
        <v>0</v>
      </c>
      <c r="EB173" s="45">
        <f t="shared" si="224"/>
        <v>0</v>
      </c>
      <c r="EC173" s="46">
        <f t="shared" si="225"/>
        <v>0</v>
      </c>
      <c r="ED173" s="19">
        <f t="shared" si="235"/>
        <v>0</v>
      </c>
      <c r="EE173" s="19">
        <f t="shared" si="231"/>
        <v>0</v>
      </c>
      <c r="EF173" s="19">
        <f t="shared" si="232"/>
        <v>0</v>
      </c>
      <c r="EG173" s="19">
        <f t="shared" si="227"/>
        <v>0</v>
      </c>
    </row>
    <row r="174" customFormat="1" customHeight="1" spans="1:137">
      <c r="A174" s="52">
        <v>45746</v>
      </c>
      <c r="B174" s="31" t="s">
        <v>1213</v>
      </c>
      <c r="C174" s="51" t="s">
        <v>52</v>
      </c>
      <c r="D174" s="33" t="s">
        <v>250</v>
      </c>
      <c r="E174" s="33" t="s">
        <v>273</v>
      </c>
      <c r="F174" s="33" t="s">
        <v>315</v>
      </c>
      <c r="G174" s="68">
        <v>45448</v>
      </c>
      <c r="H174" s="59">
        <v>45448</v>
      </c>
      <c r="I174" s="59">
        <v>45658</v>
      </c>
      <c r="J174" s="19">
        <v>-8</v>
      </c>
      <c r="K174" s="19">
        <v>3</v>
      </c>
      <c r="L174" s="19">
        <v>3</v>
      </c>
      <c r="M174" s="37">
        <v>0</v>
      </c>
      <c r="N174" s="19"/>
      <c r="O174" s="38"/>
      <c r="P174" s="39">
        <v>24</v>
      </c>
      <c r="Q174" s="19"/>
      <c r="R174" s="19"/>
      <c r="S174" s="19">
        <v>16</v>
      </c>
      <c r="T174" s="19"/>
      <c r="U174" s="19">
        <v>16</v>
      </c>
      <c r="V174" s="19"/>
      <c r="W174" s="40"/>
      <c r="X174" s="19">
        <v>2</v>
      </c>
      <c r="Y174" s="39"/>
      <c r="Z174" s="19"/>
      <c r="AA174" s="19"/>
      <c r="AB174" s="19">
        <v>8</v>
      </c>
      <c r="AC174" s="19"/>
      <c r="AD174" s="19">
        <v>8</v>
      </c>
      <c r="AE174" s="19"/>
      <c r="AF174" s="40"/>
      <c r="AG174" s="41">
        <v>2</v>
      </c>
      <c r="AH174" s="41">
        <v>-2</v>
      </c>
      <c r="AI174" s="41">
        <v>-2</v>
      </c>
      <c r="AJ174" s="19"/>
      <c r="AK174" s="19" t="s">
        <v>113</v>
      </c>
      <c r="AL174" s="19"/>
      <c r="AM174" s="19"/>
      <c r="AN174" s="19" t="s">
        <v>60</v>
      </c>
      <c r="AO174" s="19"/>
      <c r="AP174" s="19" t="s">
        <v>60</v>
      </c>
      <c r="AQ174" s="19"/>
      <c r="AR174" s="40"/>
      <c r="AS174" s="43">
        <v>1.34</v>
      </c>
      <c r="AT174" s="44">
        <v>2</v>
      </c>
      <c r="AU174" s="19">
        <v>-0.66</v>
      </c>
      <c r="AV174" s="19">
        <v>32</v>
      </c>
      <c r="AW174" s="19">
        <v>32</v>
      </c>
      <c r="AX174" s="45">
        <v>-8</v>
      </c>
      <c r="AY174" s="46">
        <v>0</v>
      </c>
      <c r="AZ174" s="19">
        <v>30.5</v>
      </c>
      <c r="BA174" s="19">
        <v>0</v>
      </c>
      <c r="BB174" s="19">
        <v>0</v>
      </c>
      <c r="BC174" s="19">
        <v>0</v>
      </c>
    </row>
    <row r="175" customFormat="1" customHeight="1" spans="1:137">
      <c r="A175" s="32">
        <f t="shared" ref="A175:A177" si="236">ROW()-2</f>
        <v>173</v>
      </c>
      <c r="B175" s="31" t="s">
        <v>1214</v>
      </c>
      <c r="C175" s="51" t="s">
        <v>286</v>
      </c>
      <c r="D175" s="33" t="s">
        <v>305</v>
      </c>
      <c r="E175" s="33" t="s">
        <v>349</v>
      </c>
      <c r="F175" s="33" t="s">
        <v>315</v>
      </c>
      <c r="G175" s="68">
        <v>45719</v>
      </c>
      <c r="H175" s="68">
        <v>45719</v>
      </c>
      <c r="I175" s="68">
        <v>45719</v>
      </c>
      <c r="J175" s="19"/>
      <c r="K175" s="19"/>
      <c r="L175" s="19"/>
      <c r="M175" s="37"/>
      <c r="N175" s="3"/>
      <c r="O175" s="38"/>
      <c r="P175" s="39"/>
      <c r="Q175" s="19"/>
      <c r="R175" s="19"/>
      <c r="S175" s="19"/>
      <c r="T175" s="19"/>
      <c r="U175" s="19"/>
      <c r="V175" s="19"/>
      <c r="W175" s="40"/>
      <c r="X175" s="19"/>
      <c r="Y175" s="39"/>
      <c r="Z175" s="19"/>
      <c r="AA175" s="19"/>
      <c r="AB175" s="19"/>
      <c r="AC175" s="19"/>
      <c r="AD175" s="19"/>
      <c r="AE175" s="19"/>
      <c r="AF175" s="40"/>
      <c r="AG175" s="41"/>
      <c r="AH175" s="41"/>
      <c r="AI175" s="41"/>
      <c r="AJ175" s="19"/>
      <c r="AK175" s="19"/>
      <c r="AL175" s="19"/>
      <c r="AM175" s="19"/>
      <c r="AN175" s="19"/>
      <c r="AO175" s="19"/>
      <c r="AP175" s="19"/>
      <c r="AQ175" s="19"/>
      <c r="AR175" s="40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M175" s="61"/>
      <c r="DW175" s="69">
        <f ca="1">ROUND((TODAY()-I175)/365*5,2)*2</f>
        <v>8.44</v>
      </c>
      <c r="DX175" s="44">
        <f t="shared" ref="DX175:DX211" si="237">-AI175+AJ175+AS175+BB175+BK175+BT175+CC175+CL175+CV175+DE175+DN175</f>
        <v>0</v>
      </c>
      <c r="DY175" s="19">
        <f ca="1" t="shared" ref="DY175:DY211" si="238">DW175-DX175</f>
        <v>8.44</v>
      </c>
      <c r="DZ175" s="19">
        <f t="shared" ref="DZ175:DZ211" si="239">T175+U175+AC175+AD175+AO175+AP175+AX175+AY175++BG175+BH175+BP175+BQ175+BY175+BZ175+CH175+CI175+CQ175+CR175+DA175+DB175+DJ175+DK175+DS175+DT175</f>
        <v>0</v>
      </c>
      <c r="EA175" s="19">
        <f t="shared" ref="EA175:EA211" si="240">S175+AB175+AN175+AW175+BF175+BO175+BX175+CG175+CP175+CZ175+DI175+DR175</f>
        <v>0</v>
      </c>
      <c r="EB175" s="45">
        <f t="shared" ref="EB175:EB211" si="241">J175+U175-S175+AD175-AB175+AP175-AN175+AY175-AW175+BH175-BF175+BQ175-BO175+BZ175-BX175+CI175-CG175+CR175-CP175+DB175-CZ175+DK175-DI175+DT175-DR175-CU175</f>
        <v>0</v>
      </c>
      <c r="EC175" s="46">
        <f t="shared" ref="EC175:EC211" si="242">T175+AC175+AO175+BG175+BP175+BY175+CH175+CQ175+DA175+DA175+DJ175+DS175</f>
        <v>0</v>
      </c>
      <c r="ED175" s="19">
        <f>O175+Y175+AK175+AT175+BC175+BL175+BU175+CD175+CM175+CW175+DF175+DO175</f>
        <v>0</v>
      </c>
      <c r="EE175" s="19">
        <f t="shared" ref="EE175:EE211" si="243">Q175+Z175+AL175+AU175+BD175+BM175+BV175+CE175+CN175+CX175+DG175+DP175</f>
        <v>0</v>
      </c>
      <c r="EF175" s="19">
        <f t="shared" ref="EF175:EF211" si="244">R175+AA175+AM175+AV175+BE175+BN175+BW175+CF175+CO175+CY175+DH175+DQ175</f>
        <v>0</v>
      </c>
      <c r="EG175" s="19">
        <f t="shared" ref="EG175:EG211" si="245">V175+AE175+AQ175+AZ175+BI175+BR175+CA175+CJ175+CS175+DC175+DL175+DU175</f>
        <v>0</v>
      </c>
    </row>
    <row r="176" customFormat="1" customHeight="1" spans="1:137">
      <c r="A176" s="32">
        <f t="shared" si="236"/>
        <v>174</v>
      </c>
      <c r="B176" s="31" t="s">
        <v>1215</v>
      </c>
      <c r="C176" s="51" t="s">
        <v>351</v>
      </c>
      <c r="D176" s="33" t="s">
        <v>371</v>
      </c>
      <c r="E176" s="33" t="s">
        <v>374</v>
      </c>
      <c r="F176" s="33" t="s">
        <v>315</v>
      </c>
      <c r="G176" s="68">
        <v>45733</v>
      </c>
      <c r="H176" s="68">
        <v>45733</v>
      </c>
      <c r="I176" s="68">
        <v>45733</v>
      </c>
      <c r="J176" s="19"/>
      <c r="K176" s="19"/>
      <c r="L176" s="19"/>
      <c r="M176" s="37"/>
      <c r="N176" s="3"/>
      <c r="O176" s="38"/>
      <c r="P176" s="39"/>
      <c r="Q176" s="19"/>
      <c r="R176" s="19"/>
      <c r="S176" s="19"/>
      <c r="T176" s="19"/>
      <c r="U176" s="19"/>
      <c r="V176" s="19"/>
      <c r="W176" s="40"/>
      <c r="X176" s="19"/>
      <c r="Y176" s="39"/>
      <c r="Z176" s="19"/>
      <c r="AA176" s="19"/>
      <c r="AB176" s="19"/>
      <c r="AC176" s="19"/>
      <c r="AD176" s="19"/>
      <c r="AE176" s="19"/>
      <c r="AF176" s="40"/>
      <c r="AG176" s="41"/>
      <c r="AH176" s="41"/>
      <c r="AI176" s="41"/>
      <c r="AJ176" s="19"/>
      <c r="AK176" s="19"/>
      <c r="AL176" s="19"/>
      <c r="AM176" s="19"/>
      <c r="AN176" s="19"/>
      <c r="AO176" s="19"/>
      <c r="AP176" s="19"/>
      <c r="AQ176" s="19"/>
      <c r="AR176" s="40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M176" s="61"/>
      <c r="DW176" s="69">
        <f ca="1">ROUND((TODAY()-I176)/365*5,2)*2</f>
        <v>8.06</v>
      </c>
      <c r="DX176" s="44">
        <f t="shared" si="237"/>
        <v>0</v>
      </c>
      <c r="DY176" s="19">
        <f ca="1" t="shared" si="238"/>
        <v>8.06</v>
      </c>
      <c r="DZ176" s="19">
        <f t="shared" si="239"/>
        <v>0</v>
      </c>
      <c r="EA176" s="19">
        <f t="shared" si="240"/>
        <v>0</v>
      </c>
      <c r="EB176" s="45">
        <f t="shared" si="241"/>
        <v>0</v>
      </c>
      <c r="EC176" s="46">
        <f t="shared" si="242"/>
        <v>0</v>
      </c>
      <c r="ED176" s="19">
        <f>O176+Y176+AK176+AT176+BC176+BL176+BU176+CD176+CM176+CW176+DF176+DO176</f>
        <v>0</v>
      </c>
      <c r="EE176" s="19">
        <f t="shared" si="243"/>
        <v>0</v>
      </c>
      <c r="EF176" s="19">
        <f t="shared" si="244"/>
        <v>0</v>
      </c>
      <c r="EG176" s="19">
        <f t="shared" si="245"/>
        <v>0</v>
      </c>
    </row>
    <row r="177" customFormat="1" customHeight="1" spans="1:137">
      <c r="A177" s="52">
        <v>45757</v>
      </c>
      <c r="B177" s="31" t="s">
        <v>1216</v>
      </c>
      <c r="C177" s="51" t="s">
        <v>391</v>
      </c>
      <c r="D177" s="33" t="s">
        <v>392</v>
      </c>
      <c r="E177" s="33" t="s">
        <v>1036</v>
      </c>
      <c r="F177" s="33" t="s">
        <v>315</v>
      </c>
      <c r="G177" s="68">
        <v>45642</v>
      </c>
      <c r="H177" s="68">
        <v>45642</v>
      </c>
      <c r="I177" s="59">
        <v>45658</v>
      </c>
      <c r="J177" s="19">
        <v>0</v>
      </c>
      <c r="K177" s="19">
        <v>0</v>
      </c>
      <c r="L177" s="19">
        <v>0</v>
      </c>
      <c r="M177" s="37">
        <f t="shared" ref="M177:M180" si="246">K177-L177</f>
        <v>0</v>
      </c>
      <c r="N177" s="3"/>
      <c r="O177" s="38"/>
      <c r="P177" s="39"/>
      <c r="Q177" s="19"/>
      <c r="R177" s="19"/>
      <c r="S177" s="19">
        <v>16</v>
      </c>
      <c r="T177" s="19"/>
      <c r="U177" s="19">
        <v>16</v>
      </c>
      <c r="V177" s="19"/>
      <c r="W177" s="40"/>
      <c r="X177" s="19"/>
      <c r="Y177" s="39"/>
      <c r="Z177" s="19"/>
      <c r="AA177" s="19"/>
      <c r="AB177" s="19">
        <v>8</v>
      </c>
      <c r="AC177" s="19"/>
      <c r="AD177" s="19">
        <v>8</v>
      </c>
      <c r="AE177" s="19"/>
      <c r="AF177" s="40"/>
      <c r="AG177" s="41">
        <f t="shared" ref="AG177:AG180" si="247">O177+X177</f>
        <v>0</v>
      </c>
      <c r="AH177" s="41">
        <f t="shared" ref="AH177:AH180" si="248">M177-AG177</f>
        <v>0</v>
      </c>
      <c r="AI177" s="41">
        <f t="shared" ref="AI177:AI180" si="249">IF(AH177&lt;0,AH177,0)</f>
        <v>0</v>
      </c>
      <c r="AJ177" s="19"/>
      <c r="AK177" s="19"/>
      <c r="AL177" s="19"/>
      <c r="AM177" s="19"/>
      <c r="AN177" s="19"/>
      <c r="AO177" s="19"/>
      <c r="AP177" s="19"/>
      <c r="AQ177" s="19"/>
      <c r="AR177" s="40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M177" s="61"/>
      <c r="DW177" s="43">
        <f ca="1" t="shared" ref="DW177:DW180" si="250">ROUND((TODAY()-I177)/365*5,2)</f>
        <v>5.05</v>
      </c>
      <c r="DX177" s="44">
        <f t="shared" si="237"/>
        <v>0</v>
      </c>
      <c r="DY177" s="19">
        <f ca="1" t="shared" si="238"/>
        <v>5.05</v>
      </c>
      <c r="DZ177" s="19">
        <f t="shared" si="239"/>
        <v>24</v>
      </c>
      <c r="EA177" s="19">
        <f t="shared" si="240"/>
        <v>24</v>
      </c>
      <c r="EB177" s="45">
        <f t="shared" si="241"/>
        <v>0</v>
      </c>
      <c r="EC177" s="46">
        <f t="shared" si="242"/>
        <v>0</v>
      </c>
      <c r="ED177" s="19">
        <f t="shared" ref="ED177:ED180" si="251">P177+Y177+AK177+AT177+BC177+BL177+BU177+CD177+CM177+CW177+DF177+DO177</f>
        <v>0</v>
      </c>
      <c r="EE177" s="19">
        <f t="shared" si="243"/>
        <v>0</v>
      </c>
      <c r="EF177" s="19">
        <f t="shared" si="244"/>
        <v>0</v>
      </c>
      <c r="EG177" s="19">
        <f t="shared" si="245"/>
        <v>0</v>
      </c>
    </row>
    <row r="178" customFormat="1" customHeight="1" spans="1:137">
      <c r="A178" s="52">
        <v>45761</v>
      </c>
      <c r="B178" s="31" t="s">
        <v>1217</v>
      </c>
      <c r="C178" s="51" t="s">
        <v>52</v>
      </c>
      <c r="D178" s="33" t="s">
        <v>250</v>
      </c>
      <c r="E178" s="33" t="s">
        <v>273</v>
      </c>
      <c r="F178" s="33" t="s">
        <v>315</v>
      </c>
      <c r="G178" s="68">
        <v>45454</v>
      </c>
      <c r="H178" s="59">
        <v>45454</v>
      </c>
      <c r="I178" s="59">
        <v>45658</v>
      </c>
      <c r="J178" s="19">
        <v>0</v>
      </c>
      <c r="K178" s="19">
        <v>3</v>
      </c>
      <c r="L178" s="19">
        <v>0</v>
      </c>
      <c r="M178" s="37">
        <f t="shared" si="246"/>
        <v>3</v>
      </c>
      <c r="N178" s="19"/>
      <c r="O178" s="38">
        <v>3</v>
      </c>
      <c r="P178" s="39"/>
      <c r="Q178" s="19"/>
      <c r="R178" s="19"/>
      <c r="S178" s="19">
        <v>16</v>
      </c>
      <c r="T178" s="19"/>
      <c r="U178" s="19">
        <v>16</v>
      </c>
      <c r="V178" s="19"/>
      <c r="W178" s="40"/>
      <c r="X178" s="19"/>
      <c r="Y178" s="39"/>
      <c r="Z178" s="19"/>
      <c r="AA178" s="19"/>
      <c r="AB178" s="19"/>
      <c r="AC178" s="19"/>
      <c r="AD178" s="19"/>
      <c r="AE178" s="19"/>
      <c r="AF178" s="40"/>
      <c r="AG178" s="41">
        <f t="shared" si="247"/>
        <v>3</v>
      </c>
      <c r="AH178" s="41">
        <f t="shared" si="248"/>
        <v>0</v>
      </c>
      <c r="AI178" s="41">
        <f t="shared" si="249"/>
        <v>0</v>
      </c>
      <c r="AJ178" s="19"/>
      <c r="AK178" s="19"/>
      <c r="AL178" s="19"/>
      <c r="AM178" s="19"/>
      <c r="AN178" s="19">
        <v>8</v>
      </c>
      <c r="AO178" s="19"/>
      <c r="AP178" s="19">
        <v>8</v>
      </c>
      <c r="AQ178" s="19"/>
      <c r="AR178" s="40"/>
      <c r="AS178" s="19"/>
      <c r="AT178" s="39"/>
      <c r="AU178" s="19"/>
      <c r="AV178" s="19"/>
      <c r="AW178" s="19"/>
      <c r="AX178" s="19"/>
      <c r="AY178" s="19"/>
      <c r="AZ178" s="19"/>
      <c r="BA178" s="40"/>
      <c r="BB178" s="19"/>
      <c r="BC178" s="39"/>
      <c r="BD178" s="19"/>
      <c r="BE178" s="19"/>
      <c r="BF178" s="19"/>
      <c r="BG178" s="19"/>
      <c r="BH178" s="19"/>
      <c r="BI178" s="19"/>
      <c r="BJ178" s="40"/>
      <c r="BK178" s="19"/>
      <c r="BL178" s="39"/>
      <c r="BM178" s="19"/>
      <c r="BN178" s="19"/>
      <c r="BO178" s="19"/>
      <c r="BP178" s="19"/>
      <c r="BQ178" s="19"/>
      <c r="BR178" s="19"/>
      <c r="BS178" s="40"/>
      <c r="BT178" s="19"/>
      <c r="BU178" s="39"/>
      <c r="BV178" s="19"/>
      <c r="BW178" s="19"/>
      <c r="BX178" s="19"/>
      <c r="BY178" s="19"/>
      <c r="BZ178" s="19"/>
      <c r="CA178" s="19"/>
      <c r="CB178" s="40"/>
      <c r="CC178" s="19"/>
      <c r="CD178" s="39"/>
      <c r="CE178" s="19"/>
      <c r="CF178" s="19"/>
      <c r="CG178" s="19"/>
      <c r="CH178" s="19"/>
      <c r="CI178" s="19"/>
      <c r="CJ178" s="19"/>
      <c r="CK178" s="40"/>
      <c r="CL178" s="19"/>
      <c r="CM178" s="39"/>
      <c r="CN178" s="19"/>
      <c r="CO178" s="19"/>
      <c r="CP178" s="19"/>
      <c r="CQ178" s="19"/>
      <c r="CR178" s="19"/>
      <c r="CS178" s="19"/>
      <c r="CT178" s="40"/>
      <c r="CU178" s="19"/>
      <c r="CV178" s="19"/>
      <c r="CW178" s="39"/>
      <c r="CX178" s="19"/>
      <c r="CY178" s="19"/>
      <c r="CZ178" s="19"/>
      <c r="DA178" s="19"/>
      <c r="DB178" s="19"/>
      <c r="DC178" s="19"/>
      <c r="DD178" s="40"/>
      <c r="DE178" s="19"/>
      <c r="DF178" s="19"/>
      <c r="DG178" s="19"/>
      <c r="DH178" s="19"/>
      <c r="DI178" s="19"/>
      <c r="DJ178" s="19"/>
      <c r="DK178" s="19"/>
      <c r="DL178" s="19"/>
      <c r="DM178" s="40"/>
      <c r="DN178" s="19"/>
      <c r="DO178" s="39"/>
      <c r="DP178" s="19"/>
      <c r="DQ178" s="19"/>
      <c r="DR178" s="19"/>
      <c r="DS178" s="19"/>
      <c r="DT178" s="19"/>
      <c r="DU178" s="19"/>
      <c r="DV178" s="40"/>
      <c r="DW178" s="43">
        <f ca="1" t="shared" si="250"/>
        <v>5.05</v>
      </c>
      <c r="DX178" s="44">
        <f t="shared" si="237"/>
        <v>0</v>
      </c>
      <c r="DY178" s="19">
        <f ca="1" t="shared" si="238"/>
        <v>5.05</v>
      </c>
      <c r="DZ178" s="19">
        <f t="shared" si="239"/>
        <v>24</v>
      </c>
      <c r="EA178" s="19">
        <f t="shared" si="240"/>
        <v>24</v>
      </c>
      <c r="EB178" s="45">
        <f t="shared" si="241"/>
        <v>0</v>
      </c>
      <c r="EC178" s="46">
        <f t="shared" si="242"/>
        <v>0</v>
      </c>
      <c r="ED178" s="19">
        <f t="shared" si="251"/>
        <v>0</v>
      </c>
      <c r="EE178" s="19">
        <f t="shared" si="243"/>
        <v>0</v>
      </c>
      <c r="EF178" s="19">
        <f t="shared" si="244"/>
        <v>0</v>
      </c>
      <c r="EG178" s="19">
        <f t="shared" si="245"/>
        <v>0</v>
      </c>
    </row>
    <row r="179" customFormat="1" customHeight="1" spans="1:137">
      <c r="A179" s="52">
        <v>45774</v>
      </c>
      <c r="B179" s="31" t="s">
        <v>1218</v>
      </c>
      <c r="C179" s="51" t="s">
        <v>391</v>
      </c>
      <c r="D179" s="33" t="s">
        <v>392</v>
      </c>
      <c r="E179" s="33" t="s">
        <v>1036</v>
      </c>
      <c r="F179" s="33" t="s">
        <v>315</v>
      </c>
      <c r="G179" s="68">
        <v>45579</v>
      </c>
      <c r="H179" s="59">
        <v>45579</v>
      </c>
      <c r="I179" s="59">
        <v>45658</v>
      </c>
      <c r="J179" s="19">
        <v>0</v>
      </c>
      <c r="K179" s="19">
        <v>1</v>
      </c>
      <c r="L179" s="19">
        <v>0</v>
      </c>
      <c r="M179" s="37">
        <f t="shared" si="246"/>
        <v>1</v>
      </c>
      <c r="N179" s="19"/>
      <c r="O179" s="38"/>
      <c r="P179" s="39"/>
      <c r="Q179" s="19"/>
      <c r="R179" s="19"/>
      <c r="S179" s="19"/>
      <c r="T179" s="19"/>
      <c r="U179" s="19"/>
      <c r="V179" s="19"/>
      <c r="W179" s="40"/>
      <c r="X179" s="19"/>
      <c r="Y179" s="39"/>
      <c r="Z179" s="19"/>
      <c r="AA179" s="19"/>
      <c r="AB179" s="19"/>
      <c r="AC179" s="19"/>
      <c r="AD179" s="19"/>
      <c r="AE179" s="19"/>
      <c r="AF179" s="40"/>
      <c r="AG179" s="41">
        <f t="shared" si="247"/>
        <v>0</v>
      </c>
      <c r="AH179" s="41">
        <f t="shared" si="248"/>
        <v>1</v>
      </c>
      <c r="AI179" s="41">
        <f t="shared" si="249"/>
        <v>0</v>
      </c>
      <c r="AJ179" s="19"/>
      <c r="AK179" s="19"/>
      <c r="AL179" s="19"/>
      <c r="AM179" s="19"/>
      <c r="AN179" s="19"/>
      <c r="AO179" s="19"/>
      <c r="AP179" s="19"/>
      <c r="AQ179" s="19"/>
      <c r="AR179" s="40"/>
      <c r="AS179" s="19"/>
      <c r="AT179" s="39"/>
      <c r="AU179" s="19"/>
      <c r="AV179" s="19"/>
      <c r="AW179" s="19"/>
      <c r="AX179" s="19"/>
      <c r="AY179" s="19"/>
      <c r="AZ179" s="19"/>
      <c r="BA179" s="40"/>
      <c r="BB179" s="19"/>
      <c r="BC179" s="39"/>
      <c r="BD179" s="19"/>
      <c r="BE179" s="19"/>
      <c r="BF179" s="19"/>
      <c r="BG179" s="19"/>
      <c r="BH179" s="19"/>
      <c r="BI179" s="19"/>
      <c r="BJ179" s="40"/>
      <c r="BK179" s="19"/>
      <c r="BL179" s="39"/>
      <c r="BM179" s="19"/>
      <c r="BN179" s="19"/>
      <c r="BO179" s="19"/>
      <c r="BP179" s="19"/>
      <c r="BQ179" s="19"/>
      <c r="BR179" s="19"/>
      <c r="BS179" s="40"/>
      <c r="BT179" s="19"/>
      <c r="BU179" s="39"/>
      <c r="BV179" s="19"/>
      <c r="BW179" s="19"/>
      <c r="BX179" s="19"/>
      <c r="BY179" s="19"/>
      <c r="BZ179" s="19"/>
      <c r="CA179" s="19"/>
      <c r="CB179" s="40"/>
      <c r="CC179" s="19"/>
      <c r="CD179" s="39"/>
      <c r="CE179" s="19"/>
      <c r="CF179" s="19"/>
      <c r="CG179" s="19"/>
      <c r="CH179" s="19"/>
      <c r="CI179" s="19"/>
      <c r="CJ179" s="19"/>
      <c r="CK179" s="40"/>
      <c r="CL179" s="19"/>
      <c r="CM179" s="39"/>
      <c r="CN179" s="19"/>
      <c r="CO179" s="19"/>
      <c r="CP179" s="19"/>
      <c r="CQ179" s="19"/>
      <c r="CR179" s="19"/>
      <c r="CS179" s="19"/>
      <c r="CT179" s="40"/>
      <c r="CU179" s="19"/>
      <c r="CV179" s="19"/>
      <c r="CW179" s="39"/>
      <c r="CX179" s="19"/>
      <c r="CY179" s="19"/>
      <c r="CZ179" s="19"/>
      <c r="DA179" s="19"/>
      <c r="DB179" s="19"/>
      <c r="DC179" s="19"/>
      <c r="DD179" s="40"/>
      <c r="DE179" s="19"/>
      <c r="DF179" s="19"/>
      <c r="DG179" s="19"/>
      <c r="DH179" s="19"/>
      <c r="DI179" s="19"/>
      <c r="DJ179" s="19"/>
      <c r="DK179" s="19"/>
      <c r="DL179" s="19"/>
      <c r="DM179" s="40"/>
      <c r="DN179" s="19"/>
      <c r="DO179" s="39"/>
      <c r="DP179" s="19"/>
      <c r="DQ179" s="19"/>
      <c r="DR179" s="19"/>
      <c r="DS179" s="19"/>
      <c r="DT179" s="19"/>
      <c r="DU179" s="19"/>
      <c r="DV179" s="40"/>
      <c r="DW179" s="43">
        <f ca="1" t="shared" si="250"/>
        <v>5.05</v>
      </c>
      <c r="DX179" s="44">
        <f t="shared" si="237"/>
        <v>0</v>
      </c>
      <c r="DY179" s="19">
        <f ca="1" t="shared" si="238"/>
        <v>5.05</v>
      </c>
      <c r="DZ179" s="19">
        <f t="shared" si="239"/>
        <v>0</v>
      </c>
      <c r="EA179" s="19">
        <f t="shared" si="240"/>
        <v>0</v>
      </c>
      <c r="EB179" s="45">
        <f t="shared" si="241"/>
        <v>0</v>
      </c>
      <c r="EC179" s="46">
        <f t="shared" si="242"/>
        <v>0</v>
      </c>
      <c r="ED179" s="19">
        <f t="shared" si="251"/>
        <v>0</v>
      </c>
      <c r="EE179" s="19">
        <f t="shared" si="243"/>
        <v>0</v>
      </c>
      <c r="EF179" s="19">
        <f t="shared" si="244"/>
        <v>0</v>
      </c>
      <c r="EG179" s="19">
        <f t="shared" si="245"/>
        <v>0</v>
      </c>
    </row>
    <row r="180" customFormat="1" customHeight="1" spans="1:137">
      <c r="A180" s="52">
        <v>45774</v>
      </c>
      <c r="B180" s="31" t="s">
        <v>1219</v>
      </c>
      <c r="C180" s="51" t="s">
        <v>413</v>
      </c>
      <c r="D180" s="33" t="s">
        <v>414</v>
      </c>
      <c r="E180" s="33" t="s">
        <v>54</v>
      </c>
      <c r="F180" s="33" t="s">
        <v>315</v>
      </c>
      <c r="G180" s="68">
        <v>45461</v>
      </c>
      <c r="H180" s="59">
        <v>45461</v>
      </c>
      <c r="I180" s="59">
        <v>45658</v>
      </c>
      <c r="J180" s="19">
        <v>0</v>
      </c>
      <c r="K180" s="19">
        <v>2.5</v>
      </c>
      <c r="L180" s="19">
        <v>0</v>
      </c>
      <c r="M180" s="37">
        <f t="shared" si="246"/>
        <v>2.5</v>
      </c>
      <c r="N180" s="19"/>
      <c r="O180" s="38">
        <v>3</v>
      </c>
      <c r="P180" s="39"/>
      <c r="Q180" s="19"/>
      <c r="R180" s="19"/>
      <c r="S180" s="19"/>
      <c r="T180" s="19"/>
      <c r="U180" s="19"/>
      <c r="V180" s="19"/>
      <c r="W180" s="40"/>
      <c r="X180" s="19">
        <v>2</v>
      </c>
      <c r="Y180" s="39"/>
      <c r="Z180" s="19"/>
      <c r="AA180" s="19"/>
      <c r="AB180" s="19"/>
      <c r="AC180" s="19"/>
      <c r="AD180" s="19"/>
      <c r="AE180" s="19"/>
      <c r="AF180" s="40"/>
      <c r="AG180" s="41">
        <f t="shared" si="247"/>
        <v>5</v>
      </c>
      <c r="AH180" s="41">
        <f t="shared" si="248"/>
        <v>-2.5</v>
      </c>
      <c r="AI180" s="41">
        <f t="shared" si="249"/>
        <v>-2.5</v>
      </c>
      <c r="AJ180" s="19"/>
      <c r="AK180" s="19"/>
      <c r="AL180" s="19"/>
      <c r="AM180" s="19"/>
      <c r="AN180" s="19"/>
      <c r="AO180" s="19"/>
      <c r="AP180" s="19"/>
      <c r="AQ180" s="19"/>
      <c r="AR180" s="40"/>
      <c r="AS180" s="19"/>
      <c r="AT180" s="39"/>
      <c r="AU180" s="19"/>
      <c r="AV180" s="19"/>
      <c r="AW180" s="19"/>
      <c r="AX180" s="19"/>
      <c r="AY180" s="19"/>
      <c r="AZ180" s="19"/>
      <c r="BA180" s="40"/>
      <c r="BB180" s="19"/>
      <c r="BC180" s="39"/>
      <c r="BD180" s="19"/>
      <c r="BE180" s="19"/>
      <c r="BF180" s="19"/>
      <c r="BG180" s="19"/>
      <c r="BH180" s="19"/>
      <c r="BI180" s="19"/>
      <c r="BJ180" s="40"/>
      <c r="BK180" s="19"/>
      <c r="BL180" s="39"/>
      <c r="BM180" s="19"/>
      <c r="BN180" s="19"/>
      <c r="BO180" s="19"/>
      <c r="BP180" s="19"/>
      <c r="BQ180" s="19"/>
      <c r="BR180" s="19"/>
      <c r="BS180" s="40"/>
      <c r="BT180" s="19"/>
      <c r="BU180" s="39"/>
      <c r="BV180" s="19"/>
      <c r="BW180" s="19"/>
      <c r="BX180" s="19"/>
      <c r="BY180" s="19"/>
      <c r="BZ180" s="19"/>
      <c r="CA180" s="19"/>
      <c r="CB180" s="40"/>
      <c r="CC180" s="19"/>
      <c r="CD180" s="39"/>
      <c r="CE180" s="19"/>
      <c r="CF180" s="19"/>
      <c r="CG180" s="19"/>
      <c r="CH180" s="19"/>
      <c r="CI180" s="19"/>
      <c r="CJ180" s="19"/>
      <c r="CK180" s="40"/>
      <c r="CL180" s="19"/>
      <c r="CM180" s="39"/>
      <c r="CN180" s="19"/>
      <c r="CO180" s="19"/>
      <c r="CP180" s="19"/>
      <c r="CQ180" s="19"/>
      <c r="CR180" s="19"/>
      <c r="CS180" s="19"/>
      <c r="CT180" s="40"/>
      <c r="CU180" s="19"/>
      <c r="CV180" s="19"/>
      <c r="CW180" s="39"/>
      <c r="CX180" s="19"/>
      <c r="CY180" s="19"/>
      <c r="CZ180" s="19"/>
      <c r="DA180" s="19"/>
      <c r="DB180" s="19"/>
      <c r="DC180" s="19"/>
      <c r="DD180" s="40"/>
      <c r="DE180" s="19"/>
      <c r="DF180" s="19"/>
      <c r="DG180" s="19"/>
      <c r="DH180" s="19"/>
      <c r="DI180" s="19"/>
      <c r="DJ180" s="19"/>
      <c r="DK180" s="19"/>
      <c r="DL180" s="19"/>
      <c r="DM180" s="40"/>
      <c r="DN180" s="19"/>
      <c r="DO180" s="39"/>
      <c r="DP180" s="19"/>
      <c r="DQ180" s="19"/>
      <c r="DR180" s="19"/>
      <c r="DS180" s="19"/>
      <c r="DT180" s="19"/>
      <c r="DU180" s="19"/>
      <c r="DV180" s="40"/>
      <c r="DW180" s="43">
        <f ca="1" t="shared" si="250"/>
        <v>5.05</v>
      </c>
      <c r="DX180" s="44">
        <f t="shared" si="237"/>
        <v>2.5</v>
      </c>
      <c r="DY180" s="19">
        <f ca="1" t="shared" si="238"/>
        <v>2.55</v>
      </c>
      <c r="DZ180" s="19">
        <f t="shared" si="239"/>
        <v>0</v>
      </c>
      <c r="EA180" s="19">
        <f t="shared" si="240"/>
        <v>0</v>
      </c>
      <c r="EB180" s="45">
        <f t="shared" si="241"/>
        <v>0</v>
      </c>
      <c r="EC180" s="46">
        <f t="shared" si="242"/>
        <v>0</v>
      </c>
      <c r="ED180" s="19">
        <f t="shared" si="251"/>
        <v>0</v>
      </c>
      <c r="EE180" s="19">
        <f t="shared" si="243"/>
        <v>0</v>
      </c>
      <c r="EF180" s="19">
        <f t="shared" si="244"/>
        <v>0</v>
      </c>
      <c r="EG180" s="19">
        <f t="shared" si="245"/>
        <v>0</v>
      </c>
    </row>
    <row r="181" customFormat="1" customHeight="1" spans="1:137">
      <c r="A181" s="32">
        <f t="shared" ref="A181:A199" si="252">ROW()-2</f>
        <v>179</v>
      </c>
      <c r="B181" s="31" t="s">
        <v>1220</v>
      </c>
      <c r="C181" s="51" t="s">
        <v>386</v>
      </c>
      <c r="D181" s="33" t="s">
        <v>387</v>
      </c>
      <c r="E181" s="33" t="s">
        <v>388</v>
      </c>
      <c r="F181" s="33" t="s">
        <v>315</v>
      </c>
      <c r="G181" s="68">
        <v>45712</v>
      </c>
      <c r="H181" s="68">
        <v>45712</v>
      </c>
      <c r="I181" s="68">
        <v>45712</v>
      </c>
      <c r="J181" s="19"/>
      <c r="K181" s="19"/>
      <c r="L181" s="19"/>
      <c r="M181" s="37"/>
      <c r="N181" s="3"/>
      <c r="O181" s="38"/>
      <c r="P181" s="39"/>
      <c r="Q181" s="19"/>
      <c r="R181" s="19"/>
      <c r="S181" s="19"/>
      <c r="T181" s="19"/>
      <c r="U181" s="19"/>
      <c r="V181" s="19"/>
      <c r="W181" s="40"/>
      <c r="X181" s="19"/>
      <c r="Y181" s="39"/>
      <c r="Z181" s="19"/>
      <c r="AA181" s="19"/>
      <c r="AB181" s="19"/>
      <c r="AC181" s="19"/>
      <c r="AD181" s="19"/>
      <c r="AE181" s="19"/>
      <c r="AF181" s="40"/>
      <c r="AG181" s="41"/>
      <c r="AH181" s="41"/>
      <c r="AI181" s="41"/>
      <c r="AJ181" s="19"/>
      <c r="AK181" s="19">
        <v>8</v>
      </c>
      <c r="AL181" s="19"/>
      <c r="AM181" s="19"/>
      <c r="AN181" s="19"/>
      <c r="AO181" s="19"/>
      <c r="AP181" s="19"/>
      <c r="AQ181" s="19"/>
      <c r="AR181" s="40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M181" s="61"/>
      <c r="DW181" s="69">
        <f ca="1" t="shared" ref="DW181:DW187" si="253">ROUND((TODAY()-I181)/365*5,2)*2</f>
        <v>8.64</v>
      </c>
      <c r="DX181" s="44">
        <f t="shared" si="237"/>
        <v>0</v>
      </c>
      <c r="DY181" s="19">
        <f ca="1" t="shared" si="238"/>
        <v>8.64</v>
      </c>
      <c r="DZ181" s="19">
        <f t="shared" si="239"/>
        <v>0</v>
      </c>
      <c r="EA181" s="19">
        <f t="shared" si="240"/>
        <v>0</v>
      </c>
      <c r="EB181" s="45">
        <f t="shared" si="241"/>
        <v>0</v>
      </c>
      <c r="EC181" s="46">
        <f t="shared" si="242"/>
        <v>0</v>
      </c>
      <c r="ED181" s="19">
        <f t="shared" ref="ED181:ED187" si="254">O181+Y181+AK181+AT181+BC181+BL181+BU181+CD181+CM181+CW181+DF181+DO181</f>
        <v>8</v>
      </c>
      <c r="EE181" s="19">
        <f t="shared" si="243"/>
        <v>0</v>
      </c>
      <c r="EF181" s="19">
        <f t="shared" si="244"/>
        <v>0</v>
      </c>
      <c r="EG181" s="19">
        <f t="shared" si="245"/>
        <v>0</v>
      </c>
    </row>
    <row r="182" customFormat="1" customHeight="1" spans="1:137">
      <c r="A182" s="32">
        <f t="shared" si="252"/>
        <v>180</v>
      </c>
      <c r="B182" s="31" t="s">
        <v>1221</v>
      </c>
      <c r="C182" s="51" t="s">
        <v>351</v>
      </c>
      <c r="D182" s="33" t="s">
        <v>368</v>
      </c>
      <c r="E182" s="33" t="s">
        <v>369</v>
      </c>
      <c r="F182" s="33" t="s">
        <v>315</v>
      </c>
      <c r="G182" s="68">
        <v>45719</v>
      </c>
      <c r="H182" s="68">
        <v>45719</v>
      </c>
      <c r="I182" s="68">
        <v>45719</v>
      </c>
      <c r="J182" s="19"/>
      <c r="K182" s="19"/>
      <c r="L182" s="19"/>
      <c r="M182" s="37"/>
      <c r="N182" s="3"/>
      <c r="O182" s="38"/>
      <c r="P182" s="39"/>
      <c r="Q182" s="19"/>
      <c r="R182" s="19"/>
      <c r="S182" s="19"/>
      <c r="T182" s="19"/>
      <c r="U182" s="19"/>
      <c r="V182" s="19"/>
      <c r="W182" s="40"/>
      <c r="X182" s="19"/>
      <c r="Y182" s="39"/>
      <c r="Z182" s="19"/>
      <c r="AA182" s="19"/>
      <c r="AB182" s="19"/>
      <c r="AC182" s="19"/>
      <c r="AD182" s="19"/>
      <c r="AE182" s="19"/>
      <c r="AF182" s="40"/>
      <c r="AG182" s="41"/>
      <c r="AH182" s="41"/>
      <c r="AI182" s="41"/>
      <c r="AJ182" s="19"/>
      <c r="AK182" s="19"/>
      <c r="AL182" s="19"/>
      <c r="AM182" s="19"/>
      <c r="AN182" s="19"/>
      <c r="AO182" s="19"/>
      <c r="AP182" s="19"/>
      <c r="AQ182" s="19"/>
      <c r="AR182" s="40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M182" s="61"/>
      <c r="DW182" s="69">
        <f ca="1" t="shared" si="253"/>
        <v>8.44</v>
      </c>
      <c r="DX182" s="44">
        <f t="shared" si="237"/>
        <v>0</v>
      </c>
      <c r="DY182" s="19">
        <f ca="1" t="shared" si="238"/>
        <v>8.44</v>
      </c>
      <c r="DZ182" s="19">
        <f t="shared" si="239"/>
        <v>0</v>
      </c>
      <c r="EA182" s="19">
        <f t="shared" si="240"/>
        <v>0</v>
      </c>
      <c r="EB182" s="45">
        <f t="shared" si="241"/>
        <v>0</v>
      </c>
      <c r="EC182" s="46">
        <f t="shared" si="242"/>
        <v>0</v>
      </c>
      <c r="ED182" s="19">
        <f t="shared" si="254"/>
        <v>0</v>
      </c>
      <c r="EE182" s="19">
        <f t="shared" si="243"/>
        <v>0</v>
      </c>
      <c r="EF182" s="19">
        <f t="shared" si="244"/>
        <v>0</v>
      </c>
      <c r="EG182" s="19">
        <f t="shared" si="245"/>
        <v>0</v>
      </c>
    </row>
    <row r="183" customFormat="1" customHeight="1" spans="1:137">
      <c r="A183" s="32">
        <f t="shared" si="252"/>
        <v>181</v>
      </c>
      <c r="B183" s="31" t="s">
        <v>1222</v>
      </c>
      <c r="C183" s="51" t="s">
        <v>286</v>
      </c>
      <c r="D183" s="33" t="s">
        <v>312</v>
      </c>
      <c r="E183" s="33" t="s">
        <v>54</v>
      </c>
      <c r="F183" s="33" t="s">
        <v>315</v>
      </c>
      <c r="G183" s="68">
        <v>45712</v>
      </c>
      <c r="H183" s="68">
        <v>45712</v>
      </c>
      <c r="I183" s="68">
        <v>45712</v>
      </c>
      <c r="J183" s="19"/>
      <c r="K183" s="19"/>
      <c r="L183" s="19"/>
      <c r="M183" s="37"/>
      <c r="N183" s="3"/>
      <c r="O183" s="38"/>
      <c r="P183" s="39"/>
      <c r="Q183" s="19"/>
      <c r="R183" s="19"/>
      <c r="S183" s="19"/>
      <c r="T183" s="19"/>
      <c r="U183" s="19"/>
      <c r="V183" s="19"/>
      <c r="W183" s="40"/>
      <c r="X183" s="19"/>
      <c r="Y183" s="39"/>
      <c r="Z183" s="19"/>
      <c r="AA183" s="19"/>
      <c r="AB183" s="19"/>
      <c r="AC183" s="19"/>
      <c r="AD183" s="19"/>
      <c r="AE183" s="19"/>
      <c r="AF183" s="40"/>
      <c r="AG183" s="41"/>
      <c r="AH183" s="41"/>
      <c r="AI183" s="41"/>
      <c r="AJ183" s="19"/>
      <c r="AK183" s="19"/>
      <c r="AL183" s="19"/>
      <c r="AM183" s="19"/>
      <c r="AN183" s="19"/>
      <c r="AO183" s="19"/>
      <c r="AP183" s="19"/>
      <c r="AQ183" s="19"/>
      <c r="AR183" s="40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M183" s="61"/>
      <c r="DW183" s="69">
        <f ca="1" t="shared" si="253"/>
        <v>8.64</v>
      </c>
      <c r="DX183" s="44">
        <f t="shared" si="237"/>
        <v>0</v>
      </c>
      <c r="DY183" s="19">
        <f ca="1" t="shared" si="238"/>
        <v>8.64</v>
      </c>
      <c r="DZ183" s="19">
        <f t="shared" si="239"/>
        <v>0</v>
      </c>
      <c r="EA183" s="19">
        <f t="shared" si="240"/>
        <v>0</v>
      </c>
      <c r="EB183" s="45">
        <f t="shared" si="241"/>
        <v>0</v>
      </c>
      <c r="EC183" s="46">
        <f t="shared" si="242"/>
        <v>0</v>
      </c>
      <c r="ED183" s="19">
        <f t="shared" si="254"/>
        <v>0</v>
      </c>
      <c r="EE183" s="19">
        <f t="shared" si="243"/>
        <v>0</v>
      </c>
      <c r="EF183" s="19">
        <f t="shared" si="244"/>
        <v>0</v>
      </c>
      <c r="EG183" s="19">
        <f t="shared" si="245"/>
        <v>0</v>
      </c>
    </row>
    <row r="184" customFormat="1" customHeight="1" spans="1:137">
      <c r="A184" s="32">
        <f t="shared" si="252"/>
        <v>182</v>
      </c>
      <c r="B184" s="31" t="s">
        <v>1223</v>
      </c>
      <c r="C184" s="51" t="s">
        <v>413</v>
      </c>
      <c r="D184" s="33" t="s">
        <v>414</v>
      </c>
      <c r="E184" s="33" t="s">
        <v>508</v>
      </c>
      <c r="F184" s="33" t="s">
        <v>315</v>
      </c>
      <c r="G184" s="68">
        <v>45719</v>
      </c>
      <c r="H184" s="68">
        <v>45719</v>
      </c>
      <c r="I184" s="68">
        <v>45719</v>
      </c>
      <c r="J184" s="19"/>
      <c r="K184" s="19"/>
      <c r="L184" s="19"/>
      <c r="M184" s="37"/>
      <c r="N184" s="3"/>
      <c r="O184" s="38"/>
      <c r="P184" s="39"/>
      <c r="Q184" s="19"/>
      <c r="R184" s="19"/>
      <c r="S184" s="19"/>
      <c r="T184" s="19"/>
      <c r="U184" s="19"/>
      <c r="V184" s="19"/>
      <c r="W184" s="40"/>
      <c r="X184" s="19"/>
      <c r="Y184" s="39"/>
      <c r="Z184" s="19"/>
      <c r="AA184" s="19"/>
      <c r="AB184" s="19"/>
      <c r="AC184" s="19"/>
      <c r="AD184" s="19"/>
      <c r="AE184" s="19"/>
      <c r="AF184" s="40"/>
      <c r="AG184" s="41"/>
      <c r="AH184" s="41"/>
      <c r="AI184" s="41"/>
      <c r="AJ184" s="19"/>
      <c r="AK184" s="19">
        <v>5</v>
      </c>
      <c r="AL184" s="19"/>
      <c r="AM184" s="19"/>
      <c r="AN184" s="19"/>
      <c r="AO184" s="19"/>
      <c r="AP184" s="19"/>
      <c r="AQ184" s="19"/>
      <c r="AR184" s="40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M184" s="61"/>
      <c r="DW184" s="69">
        <f ca="1" t="shared" si="253"/>
        <v>8.44</v>
      </c>
      <c r="DX184" s="44">
        <f t="shared" si="237"/>
        <v>0</v>
      </c>
      <c r="DY184" s="19">
        <f ca="1" t="shared" si="238"/>
        <v>8.44</v>
      </c>
      <c r="DZ184" s="19">
        <f t="shared" si="239"/>
        <v>0</v>
      </c>
      <c r="EA184" s="19">
        <f t="shared" si="240"/>
        <v>0</v>
      </c>
      <c r="EB184" s="45">
        <f t="shared" si="241"/>
        <v>0</v>
      </c>
      <c r="EC184" s="46">
        <f t="shared" si="242"/>
        <v>0</v>
      </c>
      <c r="ED184" s="19">
        <f t="shared" si="254"/>
        <v>5</v>
      </c>
      <c r="EE184" s="19">
        <f t="shared" si="243"/>
        <v>0</v>
      </c>
      <c r="EF184" s="19">
        <f t="shared" si="244"/>
        <v>0</v>
      </c>
      <c r="EG184" s="19">
        <f t="shared" si="245"/>
        <v>0</v>
      </c>
    </row>
    <row r="185" customFormat="1" customHeight="1" spans="1:137">
      <c r="A185" s="32">
        <f t="shared" si="252"/>
        <v>183</v>
      </c>
      <c r="B185" s="31" t="s">
        <v>1224</v>
      </c>
      <c r="C185" s="51" t="s">
        <v>286</v>
      </c>
      <c r="D185" s="33" t="s">
        <v>312</v>
      </c>
      <c r="E185" s="33" t="s">
        <v>329</v>
      </c>
      <c r="F185" s="33" t="s">
        <v>248</v>
      </c>
      <c r="G185" s="68">
        <v>45719</v>
      </c>
      <c r="H185" s="68">
        <v>45719</v>
      </c>
      <c r="I185" s="68">
        <v>45719</v>
      </c>
      <c r="J185" s="19"/>
      <c r="K185" s="19"/>
      <c r="L185" s="19"/>
      <c r="M185" s="37"/>
      <c r="N185" s="3"/>
      <c r="O185" s="38"/>
      <c r="P185" s="39"/>
      <c r="Q185" s="19"/>
      <c r="R185" s="19"/>
      <c r="S185" s="19"/>
      <c r="T185" s="19"/>
      <c r="U185" s="19"/>
      <c r="V185" s="19"/>
      <c r="W185" s="40"/>
      <c r="X185" s="19"/>
      <c r="Y185" s="39"/>
      <c r="Z185" s="19"/>
      <c r="AA185" s="19"/>
      <c r="AB185" s="19"/>
      <c r="AC185" s="19"/>
      <c r="AD185" s="19"/>
      <c r="AE185" s="19"/>
      <c r="AF185" s="40"/>
      <c r="AG185" s="41"/>
      <c r="AH185" s="41"/>
      <c r="AI185" s="41"/>
      <c r="AJ185" s="19"/>
      <c r="AK185" s="19"/>
      <c r="AL185" s="19"/>
      <c r="AM185" s="19"/>
      <c r="AN185" s="19"/>
      <c r="AO185" s="19"/>
      <c r="AP185" s="19"/>
      <c r="AQ185" s="19"/>
      <c r="AR185" s="40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M185" s="61"/>
      <c r="DW185" s="69">
        <f ca="1" t="shared" si="253"/>
        <v>8.44</v>
      </c>
      <c r="DX185" s="44">
        <f t="shared" si="237"/>
        <v>0</v>
      </c>
      <c r="DY185" s="19">
        <f ca="1" t="shared" si="238"/>
        <v>8.44</v>
      </c>
      <c r="DZ185" s="19">
        <f t="shared" si="239"/>
        <v>0</v>
      </c>
      <c r="EA185" s="19">
        <f t="shared" si="240"/>
        <v>0</v>
      </c>
      <c r="EB185" s="45">
        <f t="shared" si="241"/>
        <v>0</v>
      </c>
      <c r="EC185" s="46">
        <f t="shared" si="242"/>
        <v>0</v>
      </c>
      <c r="ED185" s="19">
        <f t="shared" si="254"/>
        <v>0</v>
      </c>
      <c r="EE185" s="19">
        <f t="shared" si="243"/>
        <v>0</v>
      </c>
      <c r="EF185" s="19">
        <f t="shared" si="244"/>
        <v>0</v>
      </c>
      <c r="EG185" s="19">
        <f t="shared" si="245"/>
        <v>0</v>
      </c>
    </row>
    <row r="186" customFormat="1" customHeight="1" spans="1:137">
      <c r="A186" s="32">
        <f t="shared" si="252"/>
        <v>184</v>
      </c>
      <c r="B186" s="31" t="s">
        <v>1225</v>
      </c>
      <c r="C186" s="51" t="s">
        <v>286</v>
      </c>
      <c r="D186" s="33" t="s">
        <v>305</v>
      </c>
      <c r="E186" s="33" t="s">
        <v>333</v>
      </c>
      <c r="F186" s="33" t="s">
        <v>248</v>
      </c>
      <c r="G186" s="68">
        <v>45729</v>
      </c>
      <c r="H186" s="68">
        <v>45729</v>
      </c>
      <c r="I186" s="68">
        <v>45729</v>
      </c>
      <c r="J186" s="19"/>
      <c r="K186" s="19"/>
      <c r="L186" s="19"/>
      <c r="M186" s="37"/>
      <c r="N186" s="3"/>
      <c r="O186" s="38"/>
      <c r="P186" s="39"/>
      <c r="Q186" s="19"/>
      <c r="R186" s="19"/>
      <c r="S186" s="19"/>
      <c r="T186" s="19"/>
      <c r="U186" s="19"/>
      <c r="V186" s="19"/>
      <c r="W186" s="40"/>
      <c r="X186" s="19"/>
      <c r="Y186" s="39"/>
      <c r="Z186" s="19"/>
      <c r="AA186" s="19"/>
      <c r="AB186" s="19"/>
      <c r="AC186" s="19"/>
      <c r="AD186" s="19"/>
      <c r="AE186" s="19"/>
      <c r="AF186" s="40"/>
      <c r="AG186" s="41"/>
      <c r="AH186" s="41"/>
      <c r="AI186" s="41"/>
      <c r="AJ186" s="19"/>
      <c r="AK186" s="19"/>
      <c r="AL186" s="19"/>
      <c r="AM186" s="19"/>
      <c r="AN186" s="19"/>
      <c r="AO186" s="19"/>
      <c r="AP186" s="19">
        <v>8</v>
      </c>
      <c r="AQ186" s="19"/>
      <c r="AR186" s="40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M186" s="61"/>
      <c r="DW186" s="69">
        <f ca="1" t="shared" si="253"/>
        <v>8.16</v>
      </c>
      <c r="DX186" s="44">
        <f t="shared" si="237"/>
        <v>0</v>
      </c>
      <c r="DY186" s="19">
        <f ca="1" t="shared" si="238"/>
        <v>8.16</v>
      </c>
      <c r="DZ186" s="19">
        <f t="shared" si="239"/>
        <v>8</v>
      </c>
      <c r="EA186" s="19">
        <f t="shared" si="240"/>
        <v>0</v>
      </c>
      <c r="EB186" s="45">
        <f t="shared" si="241"/>
        <v>8</v>
      </c>
      <c r="EC186" s="46">
        <f t="shared" si="242"/>
        <v>0</v>
      </c>
      <c r="ED186" s="19">
        <f t="shared" si="254"/>
        <v>0</v>
      </c>
      <c r="EE186" s="19">
        <f t="shared" si="243"/>
        <v>0</v>
      </c>
      <c r="EF186" s="19">
        <f t="shared" si="244"/>
        <v>0</v>
      </c>
      <c r="EG186" s="19">
        <f t="shared" si="245"/>
        <v>0</v>
      </c>
    </row>
    <row r="187" customFormat="1" customHeight="1" spans="1:137">
      <c r="A187" s="32">
        <f t="shared" si="252"/>
        <v>185</v>
      </c>
      <c r="B187" s="31" t="s">
        <v>1226</v>
      </c>
      <c r="C187" s="51" t="s">
        <v>52</v>
      </c>
      <c r="D187" s="33" t="s">
        <v>237</v>
      </c>
      <c r="E187" s="33" t="s">
        <v>242</v>
      </c>
      <c r="F187" s="33" t="s">
        <v>315</v>
      </c>
      <c r="G187" s="68">
        <v>45719</v>
      </c>
      <c r="H187" s="68">
        <v>45719</v>
      </c>
      <c r="I187" s="68">
        <v>45719</v>
      </c>
      <c r="J187" s="19"/>
      <c r="K187" s="19"/>
      <c r="L187" s="19"/>
      <c r="M187" s="37"/>
      <c r="N187" s="3"/>
      <c r="O187" s="38"/>
      <c r="P187" s="39"/>
      <c r="Q187" s="19"/>
      <c r="R187" s="19"/>
      <c r="S187" s="19"/>
      <c r="T187" s="19"/>
      <c r="U187" s="19"/>
      <c r="V187" s="19"/>
      <c r="W187" s="40"/>
      <c r="X187" s="19"/>
      <c r="Y187" s="39"/>
      <c r="Z187" s="19"/>
      <c r="AA187" s="19"/>
      <c r="AB187" s="19"/>
      <c r="AC187" s="19"/>
      <c r="AD187" s="19"/>
      <c r="AE187" s="19"/>
      <c r="AF187" s="40"/>
      <c r="AG187" s="41"/>
      <c r="AH187" s="41"/>
      <c r="AI187" s="41"/>
      <c r="AJ187" s="19"/>
      <c r="AK187" s="19">
        <v>4</v>
      </c>
      <c r="AL187" s="19"/>
      <c r="AM187" s="19"/>
      <c r="AN187" s="19"/>
      <c r="AO187" s="19"/>
      <c r="AP187" s="19"/>
      <c r="AQ187" s="19"/>
      <c r="AR187" s="40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M187" s="61"/>
      <c r="DW187" s="69">
        <f ca="1" t="shared" si="253"/>
        <v>8.44</v>
      </c>
      <c r="DX187" s="44">
        <f t="shared" si="237"/>
        <v>0</v>
      </c>
      <c r="DY187" s="19">
        <f ca="1" t="shared" si="238"/>
        <v>8.44</v>
      </c>
      <c r="DZ187" s="19">
        <f t="shared" si="239"/>
        <v>0</v>
      </c>
      <c r="EA187" s="19">
        <f t="shared" si="240"/>
        <v>0</v>
      </c>
      <c r="EB187" s="45">
        <f t="shared" si="241"/>
        <v>0</v>
      </c>
      <c r="EC187" s="46">
        <f t="shared" si="242"/>
        <v>0</v>
      </c>
      <c r="ED187" s="19">
        <f t="shared" si="254"/>
        <v>4</v>
      </c>
      <c r="EE187" s="19">
        <f t="shared" si="243"/>
        <v>0</v>
      </c>
      <c r="EF187" s="19">
        <f t="shared" si="244"/>
        <v>0</v>
      </c>
      <c r="EG187" s="19">
        <f t="shared" si="245"/>
        <v>0</v>
      </c>
    </row>
    <row r="188" customFormat="1" customHeight="1" spans="1:137">
      <c r="A188" s="32">
        <f t="shared" si="252"/>
        <v>186</v>
      </c>
      <c r="B188" s="31" t="s">
        <v>1227</v>
      </c>
      <c r="C188" s="51" t="s">
        <v>351</v>
      </c>
      <c r="D188" s="33" t="s">
        <v>354</v>
      </c>
      <c r="E188" s="33" t="s">
        <v>554</v>
      </c>
      <c r="F188" s="33" t="s">
        <v>315</v>
      </c>
      <c r="G188" s="68">
        <v>45600</v>
      </c>
      <c r="H188" s="59">
        <v>45600</v>
      </c>
      <c r="I188" s="59">
        <v>45658</v>
      </c>
      <c r="J188" s="19">
        <v>0</v>
      </c>
      <c r="K188" s="19">
        <v>1</v>
      </c>
      <c r="L188" s="19">
        <v>0</v>
      </c>
      <c r="M188" s="37">
        <f t="shared" ref="M188:M193" si="255">K188-L188</f>
        <v>1</v>
      </c>
      <c r="N188" s="19"/>
      <c r="O188" s="38"/>
      <c r="P188" s="39"/>
      <c r="Q188" s="19"/>
      <c r="R188" s="19"/>
      <c r="S188" s="19">
        <v>16</v>
      </c>
      <c r="T188" s="19"/>
      <c r="U188" s="19">
        <v>16</v>
      </c>
      <c r="V188" s="19"/>
      <c r="W188" s="40"/>
      <c r="X188" s="19"/>
      <c r="Y188" s="39"/>
      <c r="Z188" s="19"/>
      <c r="AA188" s="19"/>
      <c r="AB188" s="19"/>
      <c r="AC188" s="19"/>
      <c r="AD188" s="19"/>
      <c r="AE188" s="19"/>
      <c r="AF188" s="40"/>
      <c r="AG188" s="41">
        <f t="shared" ref="AG188:AG193" si="256">O188+X188</f>
        <v>0</v>
      </c>
      <c r="AH188" s="41">
        <f t="shared" ref="AH188:AH193" si="257">M188-AG188</f>
        <v>1</v>
      </c>
      <c r="AI188" s="41">
        <f t="shared" ref="AI188:AI193" si="258">IF(AH188&lt;0,AH188,0)</f>
        <v>0</v>
      </c>
      <c r="AJ188" s="19">
        <v>1</v>
      </c>
      <c r="AK188" s="19"/>
      <c r="AL188" s="19"/>
      <c r="AM188" s="19"/>
      <c r="AN188" s="19"/>
      <c r="AO188" s="19"/>
      <c r="AP188" s="19"/>
      <c r="AQ188" s="19"/>
      <c r="AR188" s="40"/>
      <c r="AS188" s="19"/>
      <c r="AT188" s="39"/>
      <c r="AU188" s="19"/>
      <c r="AV188" s="19"/>
      <c r="AW188" s="19"/>
      <c r="AX188" s="19"/>
      <c r="AY188" s="19"/>
      <c r="AZ188" s="19"/>
      <c r="BA188" s="40"/>
      <c r="BB188" s="19"/>
      <c r="BC188" s="39"/>
      <c r="BD188" s="19"/>
      <c r="BE188" s="19"/>
      <c r="BF188" s="19"/>
      <c r="BG188" s="19"/>
      <c r="BH188" s="19"/>
      <c r="BI188" s="19"/>
      <c r="BJ188" s="40"/>
      <c r="BK188" s="19"/>
      <c r="BL188" s="39"/>
      <c r="BM188" s="19"/>
      <c r="BN188" s="19"/>
      <c r="BO188" s="19"/>
      <c r="BP188" s="19"/>
      <c r="BQ188" s="19"/>
      <c r="BR188" s="19"/>
      <c r="BS188" s="40"/>
      <c r="BT188" s="19"/>
      <c r="BU188" s="39"/>
      <c r="BV188" s="19"/>
      <c r="BW188" s="19"/>
      <c r="BX188" s="19"/>
      <c r="BY188" s="19"/>
      <c r="BZ188" s="19"/>
      <c r="CA188" s="19"/>
      <c r="CB188" s="40"/>
      <c r="CC188" s="19"/>
      <c r="CD188" s="39"/>
      <c r="CE188" s="19"/>
      <c r="CF188" s="19"/>
      <c r="CG188" s="19"/>
      <c r="CH188" s="19"/>
      <c r="CI188" s="19"/>
      <c r="CJ188" s="19"/>
      <c r="CK188" s="40"/>
      <c r="CL188" s="19"/>
      <c r="CM188" s="39"/>
      <c r="CN188" s="19"/>
      <c r="CO188" s="19"/>
      <c r="CP188" s="19"/>
      <c r="CQ188" s="19"/>
      <c r="CR188" s="19"/>
      <c r="CS188" s="19"/>
      <c r="CT188" s="40"/>
      <c r="CU188" s="19"/>
      <c r="CV188" s="19"/>
      <c r="CW188" s="39"/>
      <c r="CX188" s="19"/>
      <c r="CY188" s="19"/>
      <c r="CZ188" s="19"/>
      <c r="DA188" s="19"/>
      <c r="DB188" s="19"/>
      <c r="DC188" s="19"/>
      <c r="DD188" s="40"/>
      <c r="DE188" s="19"/>
      <c r="DF188" s="19"/>
      <c r="DG188" s="19"/>
      <c r="DH188" s="19"/>
      <c r="DI188" s="19"/>
      <c r="DJ188" s="19"/>
      <c r="DK188" s="19"/>
      <c r="DL188" s="19"/>
      <c r="DM188" s="40"/>
      <c r="DN188" s="19"/>
      <c r="DO188" s="39"/>
      <c r="DP188" s="19"/>
      <c r="DQ188" s="19"/>
      <c r="DR188" s="19"/>
      <c r="DS188" s="19"/>
      <c r="DT188" s="19"/>
      <c r="DU188" s="19"/>
      <c r="DV188" s="40"/>
      <c r="DW188" s="43">
        <f ca="1" t="shared" ref="DW188:DW211" si="259">ROUND((TODAY()-I188)/365*5,2)</f>
        <v>5.05</v>
      </c>
      <c r="DX188" s="44">
        <f t="shared" si="237"/>
        <v>1</v>
      </c>
      <c r="DY188" s="19">
        <f ca="1" t="shared" si="238"/>
        <v>4.05</v>
      </c>
      <c r="DZ188" s="19">
        <f t="shared" si="239"/>
        <v>16</v>
      </c>
      <c r="EA188" s="19">
        <f t="shared" si="240"/>
        <v>16</v>
      </c>
      <c r="EB188" s="45">
        <f t="shared" si="241"/>
        <v>0</v>
      </c>
      <c r="EC188" s="46">
        <f t="shared" si="242"/>
        <v>0</v>
      </c>
      <c r="ED188" s="19">
        <f t="shared" ref="ED188:ED193" si="260">P188+Y188+AK188+AT188+BC188+BL188+BU188+CD188+CM188+CW188+DF188+DO188</f>
        <v>0</v>
      </c>
      <c r="EE188" s="19">
        <f t="shared" si="243"/>
        <v>0</v>
      </c>
      <c r="EF188" s="19">
        <f t="shared" si="244"/>
        <v>0</v>
      </c>
      <c r="EG188" s="19">
        <f t="shared" si="245"/>
        <v>0</v>
      </c>
    </row>
    <row r="189" customFormat="1" customHeight="1" spans="1:137">
      <c r="A189" s="32">
        <f t="shared" si="252"/>
        <v>187</v>
      </c>
      <c r="B189" s="31" t="s">
        <v>1228</v>
      </c>
      <c r="C189" s="51" t="s">
        <v>351</v>
      </c>
      <c r="D189" s="33" t="s">
        <v>354</v>
      </c>
      <c r="E189" s="33" t="s">
        <v>554</v>
      </c>
      <c r="F189" s="33" t="s">
        <v>315</v>
      </c>
      <c r="G189" s="68">
        <v>45713</v>
      </c>
      <c r="H189" s="68">
        <v>45713</v>
      </c>
      <c r="I189" s="68">
        <v>45713</v>
      </c>
      <c r="J189" s="19"/>
      <c r="K189" s="19"/>
      <c r="L189" s="19"/>
      <c r="M189" s="37"/>
      <c r="N189" s="3"/>
      <c r="O189" s="38"/>
      <c r="P189" s="39"/>
      <c r="Q189" s="19"/>
      <c r="R189" s="19"/>
      <c r="S189" s="19"/>
      <c r="T189" s="19"/>
      <c r="U189" s="19"/>
      <c r="V189" s="19"/>
      <c r="W189" s="40"/>
      <c r="X189" s="19"/>
      <c r="Y189" s="39"/>
      <c r="Z189" s="19"/>
      <c r="AA189" s="19"/>
      <c r="AB189" s="19"/>
      <c r="AC189" s="19"/>
      <c r="AD189" s="19"/>
      <c r="AE189" s="19"/>
      <c r="AF189" s="40"/>
      <c r="AG189" s="41"/>
      <c r="AH189" s="41"/>
      <c r="AI189" s="41"/>
      <c r="AJ189" s="19"/>
      <c r="AK189" s="19">
        <v>8.01</v>
      </c>
      <c r="AL189" s="19"/>
      <c r="AM189" s="19"/>
      <c r="AN189" s="19"/>
      <c r="AO189" s="19"/>
      <c r="AP189" s="19"/>
      <c r="AQ189" s="19"/>
      <c r="AR189" s="40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M189" s="61"/>
      <c r="DW189" s="69">
        <f ca="1">ROUND((TODAY()-I189)/365*5,2)*2</f>
        <v>8.6</v>
      </c>
      <c r="DX189" s="44">
        <f t="shared" si="237"/>
        <v>0</v>
      </c>
      <c r="DY189" s="19">
        <f ca="1" t="shared" si="238"/>
        <v>8.6</v>
      </c>
      <c r="DZ189" s="19">
        <f t="shared" si="239"/>
        <v>0</v>
      </c>
      <c r="EA189" s="19">
        <f t="shared" si="240"/>
        <v>0</v>
      </c>
      <c r="EB189" s="45">
        <f t="shared" si="241"/>
        <v>0</v>
      </c>
      <c r="EC189" s="46">
        <f t="shared" si="242"/>
        <v>0</v>
      </c>
      <c r="ED189" s="19">
        <f t="shared" ref="ED189:ED192" si="261">O189+Y189+AK189+AT189+BC189+BL189+BU189+CD189+CM189+CW189+DF189+DO189</f>
        <v>8.01</v>
      </c>
      <c r="EE189" s="19">
        <f t="shared" si="243"/>
        <v>0</v>
      </c>
      <c r="EF189" s="19">
        <f t="shared" si="244"/>
        <v>0</v>
      </c>
      <c r="EG189" s="19">
        <f t="shared" si="245"/>
        <v>0</v>
      </c>
    </row>
    <row r="190" customFormat="1" customHeight="1" spans="1:137">
      <c r="A190" s="32">
        <f t="shared" si="252"/>
        <v>188</v>
      </c>
      <c r="B190" s="31" t="s">
        <v>1229</v>
      </c>
      <c r="C190" s="32" t="s">
        <v>286</v>
      </c>
      <c r="D190" s="33" t="s">
        <v>289</v>
      </c>
      <c r="E190" s="33" t="s">
        <v>293</v>
      </c>
      <c r="F190" s="33" t="s">
        <v>298</v>
      </c>
      <c r="G190" s="68">
        <v>45007</v>
      </c>
      <c r="H190" s="59">
        <v>45292</v>
      </c>
      <c r="I190" s="59">
        <v>45658</v>
      </c>
      <c r="J190" s="19">
        <v>0</v>
      </c>
      <c r="K190" s="19">
        <f>ROUND((I190-H190)/365*5,0)</f>
        <v>5</v>
      </c>
      <c r="L190" s="19">
        <v>5</v>
      </c>
      <c r="M190" s="37">
        <f t="shared" si="255"/>
        <v>0</v>
      </c>
      <c r="N190" s="19"/>
      <c r="O190" s="38">
        <v>1</v>
      </c>
      <c r="P190" s="39"/>
      <c r="Q190" s="19"/>
      <c r="R190" s="19"/>
      <c r="S190" s="19"/>
      <c r="T190" s="19"/>
      <c r="U190" s="19"/>
      <c r="V190" s="19"/>
      <c r="W190" s="40"/>
      <c r="X190" s="19">
        <v>1.5</v>
      </c>
      <c r="Y190" s="39"/>
      <c r="Z190" s="19"/>
      <c r="AA190" s="19"/>
      <c r="AB190" s="19"/>
      <c r="AC190" s="19"/>
      <c r="AD190" s="19"/>
      <c r="AE190" s="19"/>
      <c r="AF190" s="40"/>
      <c r="AG190" s="41">
        <f t="shared" si="256"/>
        <v>2.5</v>
      </c>
      <c r="AH190" s="41">
        <f t="shared" si="257"/>
        <v>-2.5</v>
      </c>
      <c r="AI190" s="41">
        <f t="shared" si="258"/>
        <v>-2.5</v>
      </c>
      <c r="AJ190" s="19">
        <v>1.5</v>
      </c>
      <c r="AK190" s="19"/>
      <c r="AL190" s="19"/>
      <c r="AM190" s="19"/>
      <c r="AN190" s="19"/>
      <c r="AO190" s="19"/>
      <c r="AP190" s="19"/>
      <c r="AQ190" s="19"/>
      <c r="AR190" s="40"/>
      <c r="AS190" s="19"/>
      <c r="AT190" s="39"/>
      <c r="AU190" s="19"/>
      <c r="AV190" s="19"/>
      <c r="AW190" s="19"/>
      <c r="AX190" s="19"/>
      <c r="AY190" s="19"/>
      <c r="AZ190" s="19"/>
      <c r="BA190" s="40"/>
      <c r="BB190" s="19"/>
      <c r="BC190" s="39"/>
      <c r="BD190" s="19"/>
      <c r="BE190" s="19"/>
      <c r="BF190" s="19"/>
      <c r="BG190" s="19"/>
      <c r="BH190" s="19"/>
      <c r="BI190" s="19"/>
      <c r="BJ190" s="40"/>
      <c r="BK190" s="19"/>
      <c r="BL190" s="39"/>
      <c r="BM190" s="19"/>
      <c r="BN190" s="19"/>
      <c r="BO190" s="19"/>
      <c r="BQ190" s="19"/>
      <c r="BR190" s="19"/>
      <c r="BS190" s="40"/>
      <c r="BT190" s="19"/>
      <c r="BU190" s="39"/>
      <c r="BV190" s="19"/>
      <c r="BW190" s="19"/>
      <c r="BX190" s="19"/>
      <c r="BY190" s="19"/>
      <c r="BZ190" s="19"/>
      <c r="CA190" s="19"/>
      <c r="CB190" s="40"/>
      <c r="CC190" s="19"/>
      <c r="CD190" s="39"/>
      <c r="CE190" s="19"/>
      <c r="CF190" s="19"/>
      <c r="CG190" s="19"/>
      <c r="CH190" s="19"/>
      <c r="CI190" s="19"/>
      <c r="CJ190" s="19"/>
      <c r="CK190" s="40"/>
      <c r="CL190" s="19"/>
      <c r="CM190" s="39"/>
      <c r="CN190" s="19"/>
      <c r="CO190" s="19"/>
      <c r="CP190" s="19"/>
      <c r="CQ190" s="19"/>
      <c r="CR190" s="19"/>
      <c r="CS190" s="19"/>
      <c r="CT190" s="40"/>
      <c r="CU190" s="19"/>
      <c r="CV190" s="19"/>
      <c r="CW190" s="39"/>
      <c r="CX190" s="19"/>
      <c r="CY190" s="19"/>
      <c r="CZ190" s="19"/>
      <c r="DA190" s="19"/>
      <c r="DB190" s="19"/>
      <c r="DC190" s="19"/>
      <c r="DD190" s="40"/>
      <c r="DE190" s="19"/>
      <c r="DF190" s="19"/>
      <c r="DG190" s="19"/>
      <c r="DH190" s="19"/>
      <c r="DI190" s="19"/>
      <c r="DJ190" s="19"/>
      <c r="DK190" s="19"/>
      <c r="DL190" s="19"/>
      <c r="DM190" s="40"/>
      <c r="DN190" s="19"/>
      <c r="DO190" s="39"/>
      <c r="DP190" s="19"/>
      <c r="DQ190" s="19"/>
      <c r="DR190" s="19"/>
      <c r="DS190" s="19"/>
      <c r="DT190" s="19"/>
      <c r="DU190" s="19"/>
      <c r="DV190" s="40"/>
      <c r="DW190" s="43">
        <f ca="1" t="shared" si="259"/>
        <v>5.05</v>
      </c>
      <c r="DX190" s="44">
        <f t="shared" si="237"/>
        <v>4</v>
      </c>
      <c r="DY190" s="19">
        <f ca="1" t="shared" si="238"/>
        <v>1.05</v>
      </c>
      <c r="DZ190" s="19">
        <f t="shared" si="239"/>
        <v>0</v>
      </c>
      <c r="EA190" s="19">
        <f t="shared" si="240"/>
        <v>0</v>
      </c>
      <c r="EB190" s="45">
        <f t="shared" si="241"/>
        <v>0</v>
      </c>
      <c r="EC190" s="46">
        <f t="shared" si="242"/>
        <v>0</v>
      </c>
      <c r="ED190" s="19">
        <f t="shared" si="260"/>
        <v>0</v>
      </c>
      <c r="EE190" s="19">
        <f t="shared" si="243"/>
        <v>0</v>
      </c>
      <c r="EF190" s="19">
        <f t="shared" si="244"/>
        <v>0</v>
      </c>
      <c r="EG190" s="19">
        <f t="shared" si="245"/>
        <v>0</v>
      </c>
    </row>
    <row r="191" customFormat="1" customHeight="1" spans="1:137">
      <c r="A191" s="32">
        <f t="shared" si="252"/>
        <v>189</v>
      </c>
      <c r="B191" s="31" t="s">
        <v>1230</v>
      </c>
      <c r="C191" s="51" t="s">
        <v>52</v>
      </c>
      <c r="D191" s="33" t="s">
        <v>250</v>
      </c>
      <c r="E191" s="33" t="s">
        <v>273</v>
      </c>
      <c r="F191" s="33" t="s">
        <v>315</v>
      </c>
      <c r="G191" s="68">
        <v>45743</v>
      </c>
      <c r="H191" s="68">
        <v>45743</v>
      </c>
      <c r="I191" s="68">
        <v>45743</v>
      </c>
      <c r="J191" s="19"/>
      <c r="K191" s="19"/>
      <c r="L191" s="19"/>
      <c r="M191" s="37"/>
      <c r="N191" s="3"/>
      <c r="O191" s="38"/>
      <c r="P191" s="39"/>
      <c r="Q191" s="19"/>
      <c r="R191" s="19"/>
      <c r="S191" s="19"/>
      <c r="T191" s="19"/>
      <c r="U191" s="19"/>
      <c r="V191" s="19"/>
      <c r="W191" s="40"/>
      <c r="X191" s="19"/>
      <c r="Y191" s="39"/>
      <c r="Z191" s="19"/>
      <c r="AA191" s="19"/>
      <c r="AB191" s="19"/>
      <c r="AC191" s="19"/>
      <c r="AD191" s="19"/>
      <c r="AE191" s="19"/>
      <c r="AF191" s="40"/>
      <c r="AG191" s="41"/>
      <c r="AH191" s="41"/>
      <c r="AI191" s="41"/>
      <c r="AJ191" s="19"/>
      <c r="AK191" s="19"/>
      <c r="AL191" s="19">
        <v>1</v>
      </c>
      <c r="AM191" s="19"/>
      <c r="AN191" s="19"/>
      <c r="AO191" s="19"/>
      <c r="AP191" s="19"/>
      <c r="AQ191" s="19"/>
      <c r="AR191" s="40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M191" s="61"/>
      <c r="DW191" s="43">
        <f ca="1" t="shared" si="259"/>
        <v>3.89</v>
      </c>
      <c r="DX191" s="44">
        <f t="shared" si="237"/>
        <v>0</v>
      </c>
      <c r="DY191" s="19">
        <f ca="1" t="shared" si="238"/>
        <v>3.89</v>
      </c>
      <c r="DZ191" s="19">
        <f t="shared" si="239"/>
        <v>0</v>
      </c>
      <c r="EA191" s="19">
        <f t="shared" si="240"/>
        <v>0</v>
      </c>
      <c r="EB191" s="45">
        <f t="shared" si="241"/>
        <v>0</v>
      </c>
      <c r="EC191" s="46">
        <f t="shared" si="242"/>
        <v>0</v>
      </c>
      <c r="ED191" s="19">
        <f t="shared" si="261"/>
        <v>0</v>
      </c>
      <c r="EE191" s="19">
        <f t="shared" si="243"/>
        <v>1</v>
      </c>
      <c r="EF191" s="19">
        <f t="shared" si="244"/>
        <v>0</v>
      </c>
      <c r="EG191" s="19">
        <f t="shared" si="245"/>
        <v>0</v>
      </c>
    </row>
    <row r="192" customFormat="1" customHeight="1" spans="1:137">
      <c r="A192" s="32">
        <f t="shared" si="252"/>
        <v>190</v>
      </c>
      <c r="B192" s="31" t="s">
        <v>1231</v>
      </c>
      <c r="C192" s="51" t="s">
        <v>286</v>
      </c>
      <c r="D192" s="33" t="s">
        <v>305</v>
      </c>
      <c r="E192" s="33" t="s">
        <v>578</v>
      </c>
      <c r="F192" s="33" t="s">
        <v>315</v>
      </c>
      <c r="G192" s="68">
        <v>45719</v>
      </c>
      <c r="H192" s="68">
        <v>45719</v>
      </c>
      <c r="I192" s="68">
        <v>45719</v>
      </c>
      <c r="J192" s="19"/>
      <c r="K192" s="19"/>
      <c r="L192" s="19"/>
      <c r="M192" s="37"/>
      <c r="N192" s="3"/>
      <c r="O192" s="38"/>
      <c r="P192" s="39"/>
      <c r="Q192" s="19"/>
      <c r="R192" s="19"/>
      <c r="S192" s="19"/>
      <c r="T192" s="19"/>
      <c r="U192" s="19"/>
      <c r="V192" s="19"/>
      <c r="W192" s="40"/>
      <c r="X192" s="19"/>
      <c r="Y192" s="39"/>
      <c r="Z192" s="19"/>
      <c r="AA192" s="19"/>
      <c r="AB192" s="19"/>
      <c r="AC192" s="19"/>
      <c r="AD192" s="19"/>
      <c r="AE192" s="19"/>
      <c r="AF192" s="40"/>
      <c r="AG192" s="41"/>
      <c r="AH192" s="41"/>
      <c r="AI192" s="41"/>
      <c r="AJ192" s="19"/>
      <c r="AK192" s="19"/>
      <c r="AL192" s="19"/>
      <c r="AM192" s="19"/>
      <c r="AN192" s="19"/>
      <c r="AO192" s="19"/>
      <c r="AP192" s="19"/>
      <c r="AQ192" s="19"/>
      <c r="AR192" s="40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M192" s="61"/>
      <c r="DW192" s="43">
        <f ca="1" t="shared" si="259"/>
        <v>4.22</v>
      </c>
      <c r="DX192" s="44">
        <f t="shared" si="237"/>
        <v>0</v>
      </c>
      <c r="DY192" s="19">
        <f ca="1" t="shared" si="238"/>
        <v>4.22</v>
      </c>
      <c r="DZ192" s="19">
        <f t="shared" si="239"/>
        <v>0</v>
      </c>
      <c r="EA192" s="19">
        <f t="shared" si="240"/>
        <v>0</v>
      </c>
      <c r="EB192" s="45">
        <f t="shared" si="241"/>
        <v>0</v>
      </c>
      <c r="EC192" s="46">
        <f t="shared" si="242"/>
        <v>0</v>
      </c>
      <c r="ED192" s="19">
        <f t="shared" si="261"/>
        <v>0</v>
      </c>
      <c r="EE192" s="19">
        <f t="shared" si="243"/>
        <v>0</v>
      </c>
      <c r="EF192" s="19">
        <f t="shared" si="244"/>
        <v>0</v>
      </c>
      <c r="EG192" s="19">
        <f t="shared" si="245"/>
        <v>0</v>
      </c>
    </row>
    <row r="193" customFormat="1" customHeight="1" spans="1:137">
      <c r="A193" s="32">
        <f t="shared" si="252"/>
        <v>191</v>
      </c>
      <c r="B193" s="31" t="s">
        <v>1232</v>
      </c>
      <c r="C193" s="51" t="s">
        <v>413</v>
      </c>
      <c r="D193" s="33" t="s">
        <v>414</v>
      </c>
      <c r="E193" s="33" t="s">
        <v>54</v>
      </c>
      <c r="F193" s="33" t="s">
        <v>315</v>
      </c>
      <c r="G193" s="68">
        <v>45378</v>
      </c>
      <c r="H193" s="59">
        <v>45378</v>
      </c>
      <c r="I193" s="59">
        <v>45658</v>
      </c>
      <c r="J193" s="19">
        <v>0</v>
      </c>
      <c r="K193" s="19">
        <f>ROUND((I193-H193)/365*5,0)</f>
        <v>4</v>
      </c>
      <c r="L193" s="19">
        <v>1</v>
      </c>
      <c r="M193" s="37">
        <f t="shared" si="255"/>
        <v>3</v>
      </c>
      <c r="N193" s="19"/>
      <c r="O193" s="38">
        <v>3</v>
      </c>
      <c r="P193" s="39"/>
      <c r="Q193" s="19"/>
      <c r="R193" s="19"/>
      <c r="S193" s="19"/>
      <c r="T193" s="19"/>
      <c r="U193" s="19"/>
      <c r="V193" s="19"/>
      <c r="W193" s="40"/>
      <c r="X193" s="19">
        <v>2</v>
      </c>
      <c r="Y193" s="39"/>
      <c r="Z193" s="19"/>
      <c r="AA193" s="19"/>
      <c r="AB193" s="19"/>
      <c r="AC193" s="19"/>
      <c r="AD193" s="19"/>
      <c r="AE193" s="19"/>
      <c r="AF193" s="40"/>
      <c r="AG193" s="41">
        <f t="shared" si="256"/>
        <v>5</v>
      </c>
      <c r="AH193" s="41">
        <f t="shared" si="257"/>
        <v>-2</v>
      </c>
      <c r="AI193" s="41">
        <f t="shared" si="258"/>
        <v>-2</v>
      </c>
      <c r="AJ193" s="19"/>
      <c r="AK193" s="19"/>
      <c r="AL193" s="19"/>
      <c r="AM193" s="19"/>
      <c r="AN193" s="19"/>
      <c r="AO193" s="19"/>
      <c r="AP193" s="19"/>
      <c r="AQ193" s="19"/>
      <c r="AR193" s="40"/>
      <c r="AS193" s="19"/>
      <c r="AT193" s="39"/>
      <c r="AU193" s="19"/>
      <c r="AV193" s="19"/>
      <c r="AW193" s="19"/>
      <c r="AX193" s="19"/>
      <c r="AY193" s="19"/>
      <c r="AZ193" s="19"/>
      <c r="BA193" s="40"/>
      <c r="BB193" s="19"/>
      <c r="BC193" s="39"/>
      <c r="BD193" s="19"/>
      <c r="BE193" s="19"/>
      <c r="BF193" s="19"/>
      <c r="BG193" s="19"/>
      <c r="BH193" s="19"/>
      <c r="BI193" s="19"/>
      <c r="BJ193" s="40"/>
      <c r="BK193" s="19"/>
      <c r="BL193" s="39"/>
      <c r="BM193" s="19"/>
      <c r="BN193" s="19"/>
      <c r="BO193" s="19"/>
      <c r="BP193" s="19"/>
      <c r="BQ193" s="19"/>
      <c r="BR193" s="19"/>
      <c r="BS193" s="40"/>
      <c r="BT193" s="19"/>
      <c r="BU193" s="39"/>
      <c r="BV193" s="19"/>
      <c r="BW193" s="19"/>
      <c r="BX193" s="19"/>
      <c r="BY193" s="19"/>
      <c r="BZ193" s="19"/>
      <c r="CA193" s="19"/>
      <c r="CB193" s="40"/>
      <c r="CC193" s="19"/>
      <c r="CD193" s="39"/>
      <c r="CE193" s="19"/>
      <c r="CF193" s="19"/>
      <c r="CG193" s="19"/>
      <c r="CH193" s="19"/>
      <c r="CI193" s="19"/>
      <c r="CJ193" s="19"/>
      <c r="CK193" s="40"/>
      <c r="CL193" s="19"/>
      <c r="CM193" s="39"/>
      <c r="CN193" s="19"/>
      <c r="CO193" s="19"/>
      <c r="CP193" s="19"/>
      <c r="CQ193" s="19"/>
      <c r="CR193" s="19"/>
      <c r="CS193" s="19"/>
      <c r="CT193" s="40"/>
      <c r="CU193" s="19"/>
      <c r="CV193" s="19"/>
      <c r="CW193" s="39"/>
      <c r="CX193" s="19"/>
      <c r="CY193" s="19"/>
      <c r="CZ193" s="19"/>
      <c r="DA193" s="19"/>
      <c r="DB193" s="19"/>
      <c r="DC193" s="19"/>
      <c r="DD193" s="40"/>
      <c r="DE193" s="19"/>
      <c r="DF193" s="19"/>
      <c r="DG193" s="19"/>
      <c r="DH193" s="19"/>
      <c r="DI193" s="19"/>
      <c r="DJ193" s="19"/>
      <c r="DK193" s="19"/>
      <c r="DL193" s="19"/>
      <c r="DM193" s="40"/>
      <c r="DN193" s="19"/>
      <c r="DO193" s="39"/>
      <c r="DP193" s="19"/>
      <c r="DQ193" s="19"/>
      <c r="DR193" s="19"/>
      <c r="DS193" s="19"/>
      <c r="DT193" s="19"/>
      <c r="DU193" s="19"/>
      <c r="DV193" s="40"/>
      <c r="DW193" s="43">
        <f ca="1" t="shared" si="259"/>
        <v>5.05</v>
      </c>
      <c r="DX193" s="44">
        <f t="shared" si="237"/>
        <v>2</v>
      </c>
      <c r="DY193" s="19">
        <f ca="1" t="shared" si="238"/>
        <v>3.05</v>
      </c>
      <c r="DZ193" s="19">
        <f t="shared" si="239"/>
        <v>0</v>
      </c>
      <c r="EA193" s="19">
        <f t="shared" si="240"/>
        <v>0</v>
      </c>
      <c r="EB193" s="45">
        <f t="shared" si="241"/>
        <v>0</v>
      </c>
      <c r="EC193" s="46">
        <f t="shared" si="242"/>
        <v>0</v>
      </c>
      <c r="ED193" s="19">
        <f t="shared" si="260"/>
        <v>0</v>
      </c>
      <c r="EE193" s="19">
        <f t="shared" si="243"/>
        <v>0</v>
      </c>
      <c r="EF193" s="19">
        <f t="shared" si="244"/>
        <v>0</v>
      </c>
      <c r="EG193" s="19">
        <f t="shared" si="245"/>
        <v>0</v>
      </c>
    </row>
    <row r="194" customFormat="1" customHeight="1" spans="1:137">
      <c r="A194" s="32">
        <f t="shared" si="252"/>
        <v>192</v>
      </c>
      <c r="B194" s="31" t="s">
        <v>1233</v>
      </c>
      <c r="C194" s="51" t="s">
        <v>52</v>
      </c>
      <c r="D194" s="33" t="s">
        <v>237</v>
      </c>
      <c r="E194" s="33" t="s">
        <v>238</v>
      </c>
      <c r="F194" s="33" t="s">
        <v>315</v>
      </c>
      <c r="G194" s="68">
        <v>45705</v>
      </c>
      <c r="H194" s="68">
        <v>45705</v>
      </c>
      <c r="I194" s="68">
        <v>45705</v>
      </c>
      <c r="J194" s="19"/>
      <c r="K194" s="19"/>
      <c r="L194" s="19"/>
      <c r="M194" s="37"/>
      <c r="N194" s="3"/>
      <c r="O194" s="38"/>
      <c r="P194" s="39"/>
      <c r="Q194" s="19"/>
      <c r="R194" s="19"/>
      <c r="S194" s="19"/>
      <c r="T194" s="19"/>
      <c r="U194" s="19"/>
      <c r="V194" s="19"/>
      <c r="W194" s="40"/>
      <c r="X194" s="19"/>
      <c r="Y194" s="39"/>
      <c r="Z194" s="19"/>
      <c r="AA194" s="19"/>
      <c r="AB194" s="19"/>
      <c r="AC194" s="19"/>
      <c r="AD194" s="19"/>
      <c r="AE194" s="19"/>
      <c r="AF194" s="40"/>
      <c r="AG194" s="41"/>
      <c r="AH194" s="41"/>
      <c r="AI194" s="41"/>
      <c r="AJ194" s="19"/>
      <c r="AK194" s="19"/>
      <c r="AL194" s="19">
        <v>0.5</v>
      </c>
      <c r="AM194" s="19"/>
      <c r="AN194" s="19"/>
      <c r="AO194" s="19"/>
      <c r="AP194" s="19"/>
      <c r="AQ194" s="19"/>
      <c r="AR194" s="40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M194" s="61"/>
      <c r="DW194" s="43">
        <f ca="1" t="shared" si="259"/>
        <v>4.41</v>
      </c>
      <c r="DX194" s="44">
        <f t="shared" si="237"/>
        <v>0</v>
      </c>
      <c r="DY194" s="19">
        <f ca="1" t="shared" si="238"/>
        <v>4.41</v>
      </c>
      <c r="DZ194" s="19">
        <f t="shared" si="239"/>
        <v>0</v>
      </c>
      <c r="EA194" s="19">
        <f t="shared" si="240"/>
        <v>0</v>
      </c>
      <c r="EB194" s="45">
        <f t="shared" si="241"/>
        <v>0</v>
      </c>
      <c r="EC194" s="46">
        <f t="shared" si="242"/>
        <v>0</v>
      </c>
      <c r="ED194" s="19">
        <f t="shared" ref="ED194:ED196" si="262">O194+Y194+AK194+AT194+BC194+BL194+BU194+CD194+CM194+CW194+DF194+DO194</f>
        <v>0</v>
      </c>
      <c r="EE194" s="19">
        <f t="shared" si="243"/>
        <v>0.5</v>
      </c>
      <c r="EF194" s="19">
        <f t="shared" si="244"/>
        <v>0</v>
      </c>
      <c r="EG194" s="19">
        <f t="shared" si="245"/>
        <v>0</v>
      </c>
    </row>
    <row r="195" customFormat="1" customHeight="1" spans="1:137">
      <c r="A195" s="32">
        <f t="shared" si="252"/>
        <v>193</v>
      </c>
      <c r="B195" s="31" t="s">
        <v>1234</v>
      </c>
      <c r="C195" s="51" t="s">
        <v>386</v>
      </c>
      <c r="D195" s="33" t="s">
        <v>387</v>
      </c>
      <c r="E195" s="33" t="s">
        <v>54</v>
      </c>
      <c r="F195" s="33" t="s">
        <v>315</v>
      </c>
      <c r="G195" s="68">
        <v>45728</v>
      </c>
      <c r="H195" s="68">
        <v>45728</v>
      </c>
      <c r="I195" s="68">
        <v>45728</v>
      </c>
      <c r="J195" s="19"/>
      <c r="K195" s="19"/>
      <c r="L195" s="19"/>
      <c r="M195" s="37"/>
      <c r="N195" s="3"/>
      <c r="O195" s="38"/>
      <c r="P195" s="39"/>
      <c r="Q195" s="19"/>
      <c r="R195" s="19"/>
      <c r="S195" s="19"/>
      <c r="T195" s="19"/>
      <c r="U195" s="19"/>
      <c r="V195" s="19"/>
      <c r="W195" s="40"/>
      <c r="X195" s="19"/>
      <c r="Y195" s="39"/>
      <c r="Z195" s="19"/>
      <c r="AA195" s="19"/>
      <c r="AB195" s="19"/>
      <c r="AC195" s="19"/>
      <c r="AD195" s="19"/>
      <c r="AE195" s="19"/>
      <c r="AF195" s="40"/>
      <c r="AG195" s="41"/>
      <c r="AH195" s="41"/>
      <c r="AI195" s="41"/>
      <c r="AJ195" s="19"/>
      <c r="AK195" s="19"/>
      <c r="AL195" s="19"/>
      <c r="AM195" s="19"/>
      <c r="AN195" s="19"/>
      <c r="AO195" s="19"/>
      <c r="AP195" s="19"/>
      <c r="AQ195" s="19"/>
      <c r="AR195" s="40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M195" s="61"/>
      <c r="DW195" s="43">
        <f ca="1" t="shared" si="259"/>
        <v>4.1</v>
      </c>
      <c r="DX195" s="44">
        <f t="shared" si="237"/>
        <v>0</v>
      </c>
      <c r="DY195" s="19">
        <f ca="1" t="shared" si="238"/>
        <v>4.1</v>
      </c>
      <c r="DZ195" s="19">
        <f t="shared" si="239"/>
        <v>0</v>
      </c>
      <c r="EA195" s="19">
        <f t="shared" si="240"/>
        <v>0</v>
      </c>
      <c r="EB195" s="45">
        <f t="shared" si="241"/>
        <v>0</v>
      </c>
      <c r="EC195" s="46">
        <f t="shared" si="242"/>
        <v>0</v>
      </c>
      <c r="ED195" s="19">
        <f t="shared" si="262"/>
        <v>0</v>
      </c>
      <c r="EE195" s="19">
        <f t="shared" si="243"/>
        <v>0</v>
      </c>
      <c r="EF195" s="19">
        <f t="shared" si="244"/>
        <v>0</v>
      </c>
      <c r="EG195" s="19">
        <f t="shared" si="245"/>
        <v>0</v>
      </c>
    </row>
    <row r="196" customFormat="1" customHeight="1" spans="1:137">
      <c r="A196" s="32">
        <f t="shared" si="252"/>
        <v>194</v>
      </c>
      <c r="B196" s="31" t="s">
        <v>1235</v>
      </c>
      <c r="C196" s="51" t="s">
        <v>351</v>
      </c>
      <c r="D196" s="33" t="s">
        <v>368</v>
      </c>
      <c r="E196" s="33" t="s">
        <v>463</v>
      </c>
      <c r="F196" s="33" t="s">
        <v>315</v>
      </c>
      <c r="G196" s="68">
        <v>45719</v>
      </c>
      <c r="H196" s="68">
        <v>45719</v>
      </c>
      <c r="I196" s="68">
        <v>45719</v>
      </c>
      <c r="J196" s="19"/>
      <c r="K196" s="19"/>
      <c r="L196" s="19"/>
      <c r="M196" s="37"/>
      <c r="N196" s="3"/>
      <c r="O196" s="38"/>
      <c r="P196" s="39"/>
      <c r="Q196" s="19"/>
      <c r="R196" s="19"/>
      <c r="S196" s="19"/>
      <c r="T196" s="19"/>
      <c r="U196" s="19"/>
      <c r="V196" s="19"/>
      <c r="W196" s="40"/>
      <c r="X196" s="19"/>
      <c r="Y196" s="39"/>
      <c r="Z196" s="19"/>
      <c r="AA196" s="19"/>
      <c r="AB196" s="19"/>
      <c r="AC196" s="19"/>
      <c r="AD196" s="19"/>
      <c r="AE196" s="19"/>
      <c r="AF196" s="40"/>
      <c r="AG196" s="41"/>
      <c r="AH196" s="41"/>
      <c r="AI196" s="41"/>
      <c r="AJ196" s="19"/>
      <c r="AK196" s="19"/>
      <c r="AL196" s="19"/>
      <c r="AM196" s="19"/>
      <c r="AN196" s="19"/>
      <c r="AO196" s="19"/>
      <c r="AP196" s="19"/>
      <c r="AQ196" s="19"/>
      <c r="AR196" s="40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M196" s="61"/>
      <c r="DW196" s="43">
        <f ca="1" t="shared" si="259"/>
        <v>4.22</v>
      </c>
      <c r="DX196" s="44">
        <f t="shared" si="237"/>
        <v>0</v>
      </c>
      <c r="DY196" s="19">
        <f ca="1" t="shared" si="238"/>
        <v>4.22</v>
      </c>
      <c r="DZ196" s="19">
        <f t="shared" si="239"/>
        <v>0</v>
      </c>
      <c r="EA196" s="19">
        <f t="shared" si="240"/>
        <v>0</v>
      </c>
      <c r="EB196" s="45">
        <f t="shared" si="241"/>
        <v>0</v>
      </c>
      <c r="EC196" s="46">
        <f t="shared" si="242"/>
        <v>0</v>
      </c>
      <c r="ED196" s="19">
        <f t="shared" si="262"/>
        <v>0</v>
      </c>
      <c r="EE196" s="19">
        <f t="shared" si="243"/>
        <v>0</v>
      </c>
      <c r="EF196" s="19">
        <f t="shared" si="244"/>
        <v>0</v>
      </c>
      <c r="EG196" s="19">
        <f t="shared" si="245"/>
        <v>0</v>
      </c>
    </row>
    <row r="197" customFormat="1" customHeight="1" spans="1:137">
      <c r="A197" s="32">
        <f t="shared" si="252"/>
        <v>195</v>
      </c>
      <c r="B197" s="31" t="s">
        <v>1236</v>
      </c>
      <c r="C197" s="51" t="s">
        <v>286</v>
      </c>
      <c r="D197" s="33" t="s">
        <v>305</v>
      </c>
      <c r="E197" s="33" t="s">
        <v>768</v>
      </c>
      <c r="F197" s="33" t="s">
        <v>315</v>
      </c>
      <c r="G197" s="68">
        <v>45378</v>
      </c>
      <c r="H197" s="59">
        <v>45378</v>
      </c>
      <c r="I197" s="59">
        <v>45658</v>
      </c>
      <c r="J197" s="19">
        <v>0</v>
      </c>
      <c r="K197" s="19">
        <f t="shared" ref="K197:K200" si="263">ROUND((I197-H197)/365*5,0)</f>
        <v>4</v>
      </c>
      <c r="L197" s="19">
        <v>2</v>
      </c>
      <c r="M197" s="37">
        <f t="shared" ref="M197:M200" si="264">K197-L197</f>
        <v>2</v>
      </c>
      <c r="N197" s="19"/>
      <c r="O197" s="38">
        <v>3</v>
      </c>
      <c r="P197" s="39"/>
      <c r="Q197" s="19"/>
      <c r="R197" s="19"/>
      <c r="S197" s="19">
        <v>8</v>
      </c>
      <c r="T197" s="19"/>
      <c r="U197" s="19">
        <v>8</v>
      </c>
      <c r="V197" s="19"/>
      <c r="W197" s="40"/>
      <c r="X197" s="19"/>
      <c r="Y197" s="39">
        <v>8</v>
      </c>
      <c r="Z197" s="19"/>
      <c r="AA197" s="19"/>
      <c r="AB197" s="19"/>
      <c r="AC197" s="19"/>
      <c r="AD197" s="19"/>
      <c r="AE197" s="19"/>
      <c r="AF197" s="40"/>
      <c r="AG197" s="41">
        <f t="shared" ref="AG197:AG200" si="265">O197+X197</f>
        <v>3</v>
      </c>
      <c r="AH197" s="41">
        <f t="shared" ref="AH197:AH200" si="266">M197-AG197</f>
        <v>-1</v>
      </c>
      <c r="AI197" s="41">
        <f t="shared" ref="AI197:AI200" si="267">IF(AH197&lt;0,AH197,0)</f>
        <v>-1</v>
      </c>
      <c r="AJ197" s="19"/>
      <c r="AK197" s="19"/>
      <c r="AL197" s="19"/>
      <c r="AM197" s="19"/>
      <c r="AN197" s="19"/>
      <c r="AO197" s="19"/>
      <c r="AP197" s="19"/>
      <c r="AQ197" s="19"/>
      <c r="AR197" s="40"/>
      <c r="AS197" s="70"/>
      <c r="AT197" s="70"/>
      <c r="AU197" s="70"/>
      <c r="AV197" s="70"/>
      <c r="AW197" s="70"/>
      <c r="AX197" s="70"/>
      <c r="AY197" s="70"/>
      <c r="AZ197" s="70"/>
      <c r="BA197" s="40"/>
      <c r="BB197" s="19"/>
      <c r="BC197" s="39"/>
      <c r="BD197" s="19"/>
      <c r="BE197" s="19"/>
      <c r="BF197" s="19"/>
      <c r="BG197" s="19"/>
      <c r="BH197" s="19"/>
      <c r="BI197" s="19"/>
      <c r="BJ197" s="40"/>
      <c r="BK197" s="19"/>
      <c r="BL197" s="39"/>
      <c r="BM197" s="19"/>
      <c r="BN197" s="19"/>
      <c r="BO197" s="19"/>
      <c r="BP197" s="19"/>
      <c r="BQ197" s="19"/>
      <c r="BR197" s="19"/>
      <c r="BS197" s="40"/>
      <c r="BT197" s="19"/>
      <c r="BU197" s="39"/>
      <c r="BV197" s="19"/>
      <c r="BW197" s="19"/>
      <c r="BX197" s="19"/>
      <c r="BY197" s="19"/>
      <c r="BZ197" s="19"/>
      <c r="CA197" s="19"/>
      <c r="CB197" s="40"/>
      <c r="CC197" s="19"/>
      <c r="CD197" s="39"/>
      <c r="CE197" s="19"/>
      <c r="CF197" s="19"/>
      <c r="CG197" s="19"/>
      <c r="CH197" s="19"/>
      <c r="CI197" s="19"/>
      <c r="CJ197" s="19"/>
      <c r="CK197" s="40"/>
      <c r="CL197" s="19"/>
      <c r="CM197" s="39"/>
      <c r="CN197" s="19"/>
      <c r="CO197" s="19"/>
      <c r="CP197" s="19"/>
      <c r="CQ197" s="19"/>
      <c r="CR197" s="19"/>
      <c r="CS197" s="19"/>
      <c r="CT197" s="40"/>
      <c r="CU197" s="19"/>
      <c r="CV197" s="19"/>
      <c r="CW197" s="39"/>
      <c r="CX197" s="19"/>
      <c r="CY197" s="19"/>
      <c r="CZ197" s="19"/>
      <c r="DA197" s="19"/>
      <c r="DB197" s="19"/>
      <c r="DC197" s="19"/>
      <c r="DD197" s="40"/>
      <c r="DE197" s="19"/>
      <c r="DF197" s="19"/>
      <c r="DG197" s="19"/>
      <c r="DH197" s="19"/>
      <c r="DI197" s="19"/>
      <c r="DJ197" s="19"/>
      <c r="DK197" s="19"/>
      <c r="DL197" s="19"/>
      <c r="DM197" s="40"/>
      <c r="DN197" s="19"/>
      <c r="DO197" s="39"/>
      <c r="DP197" s="19"/>
      <c r="DQ197" s="19"/>
      <c r="DR197" s="19"/>
      <c r="DS197" s="19"/>
      <c r="DT197" s="19"/>
      <c r="DU197" s="19"/>
      <c r="DV197" s="40"/>
      <c r="DW197" s="43">
        <f ca="1" t="shared" si="259"/>
        <v>5.05</v>
      </c>
      <c r="DX197" s="44">
        <f t="shared" si="237"/>
        <v>1</v>
      </c>
      <c r="DY197" s="19">
        <f ca="1" t="shared" si="238"/>
        <v>4.05</v>
      </c>
      <c r="DZ197" s="19">
        <f t="shared" si="239"/>
        <v>8</v>
      </c>
      <c r="EA197" s="19">
        <f t="shared" si="240"/>
        <v>8</v>
      </c>
      <c r="EB197" s="45">
        <f t="shared" si="241"/>
        <v>0</v>
      </c>
      <c r="EC197" s="46">
        <f t="shared" si="242"/>
        <v>0</v>
      </c>
      <c r="ED197" s="19">
        <f t="shared" ref="ED197:ED200" si="268">P197+Y197+AK197+AT197+BC197+BL197+BU197+CD197+CM197+CW197+DF197+DO197</f>
        <v>8</v>
      </c>
      <c r="EE197" s="19">
        <f t="shared" si="243"/>
        <v>0</v>
      </c>
      <c r="EF197" s="19">
        <f t="shared" si="244"/>
        <v>0</v>
      </c>
      <c r="EG197" s="19">
        <f t="shared" si="245"/>
        <v>0</v>
      </c>
    </row>
    <row r="198" customFormat="1" customHeight="1" spans="1:137">
      <c r="A198" s="32">
        <f t="shared" si="252"/>
        <v>196</v>
      </c>
      <c r="B198" s="31" t="s">
        <v>1237</v>
      </c>
      <c r="C198" s="51" t="s">
        <v>413</v>
      </c>
      <c r="D198" s="33" t="s">
        <v>414</v>
      </c>
      <c r="E198" s="33" t="s">
        <v>54</v>
      </c>
      <c r="F198" s="33" t="s">
        <v>315</v>
      </c>
      <c r="G198" s="68">
        <v>45593</v>
      </c>
      <c r="H198" s="59">
        <v>45593</v>
      </c>
      <c r="I198" s="59">
        <v>45658</v>
      </c>
      <c r="J198" s="19">
        <v>0</v>
      </c>
      <c r="K198" s="19">
        <v>1</v>
      </c>
      <c r="L198" s="19">
        <v>0</v>
      </c>
      <c r="M198" s="37">
        <f t="shared" si="264"/>
        <v>1</v>
      </c>
      <c r="N198" s="19"/>
      <c r="O198" s="38">
        <v>3</v>
      </c>
      <c r="P198" s="39"/>
      <c r="Q198" s="19"/>
      <c r="R198" s="19"/>
      <c r="S198" s="19"/>
      <c r="T198" s="19"/>
      <c r="U198" s="19"/>
      <c r="V198" s="19"/>
      <c r="W198" s="40"/>
      <c r="X198" s="19">
        <v>1</v>
      </c>
      <c r="Y198" s="39"/>
      <c r="Z198" s="19"/>
      <c r="AA198" s="19"/>
      <c r="AB198" s="19"/>
      <c r="AC198" s="19"/>
      <c r="AD198" s="19"/>
      <c r="AE198" s="19"/>
      <c r="AF198" s="40"/>
      <c r="AG198" s="41">
        <f t="shared" si="265"/>
        <v>4</v>
      </c>
      <c r="AH198" s="41">
        <f t="shared" si="266"/>
        <v>-3</v>
      </c>
      <c r="AI198" s="41">
        <f t="shared" si="267"/>
        <v>-3</v>
      </c>
      <c r="AJ198" s="19"/>
      <c r="AK198" s="19"/>
      <c r="AL198" s="19"/>
      <c r="AM198" s="19"/>
      <c r="AN198" s="19"/>
      <c r="AO198" s="19"/>
      <c r="AP198" s="19"/>
      <c r="AQ198" s="19"/>
      <c r="AR198" s="40"/>
      <c r="AS198" s="70"/>
      <c r="AT198" s="70"/>
      <c r="AU198" s="70"/>
      <c r="AV198" s="70"/>
      <c r="AW198" s="70"/>
      <c r="AX198" s="70"/>
      <c r="AY198" s="42">
        <v>8</v>
      </c>
      <c r="AZ198" s="70"/>
      <c r="BA198" s="40"/>
      <c r="BB198" s="19"/>
      <c r="BC198" s="39"/>
      <c r="BD198" s="19"/>
      <c r="BE198" s="19"/>
      <c r="BF198" s="19"/>
      <c r="BG198" s="19"/>
      <c r="BH198" s="19"/>
      <c r="BI198" s="19"/>
      <c r="BJ198" s="40"/>
      <c r="BK198" s="19"/>
      <c r="BL198" s="39"/>
      <c r="BM198" s="19"/>
      <c r="BN198" s="19"/>
      <c r="BO198" s="19"/>
      <c r="BP198" s="19"/>
      <c r="BQ198" s="19"/>
      <c r="BR198" s="19"/>
      <c r="BS198" s="40"/>
      <c r="BT198" s="19"/>
      <c r="BU198" s="39"/>
      <c r="BV198" s="19"/>
      <c r="BW198" s="19"/>
      <c r="BX198" s="19"/>
      <c r="BY198" s="19"/>
      <c r="BZ198" s="19"/>
      <c r="CA198" s="19"/>
      <c r="CB198" s="40"/>
      <c r="CC198" s="19"/>
      <c r="CD198" s="39"/>
      <c r="CE198" s="19"/>
      <c r="CF198" s="19"/>
      <c r="CG198" s="19"/>
      <c r="CH198" s="19"/>
      <c r="CI198" s="19"/>
      <c r="CJ198" s="19"/>
      <c r="CK198" s="40"/>
      <c r="CL198" s="19"/>
      <c r="CM198" s="39"/>
      <c r="CN198" s="19"/>
      <c r="CO198" s="19"/>
      <c r="CP198" s="19"/>
      <c r="CQ198" s="19"/>
      <c r="CR198" s="19"/>
      <c r="CS198" s="19"/>
      <c r="CT198" s="40"/>
      <c r="CU198" s="19"/>
      <c r="CV198" s="19"/>
      <c r="CW198" s="39"/>
      <c r="CX198" s="19"/>
      <c r="CY198" s="19"/>
      <c r="CZ198" s="19"/>
      <c r="DA198" s="19"/>
      <c r="DB198" s="19"/>
      <c r="DC198" s="19"/>
      <c r="DD198" s="40"/>
      <c r="DE198" s="19"/>
      <c r="DF198" s="19"/>
      <c r="DG198" s="19"/>
      <c r="DH198" s="19"/>
      <c r="DI198" s="19"/>
      <c r="DJ198" s="19"/>
      <c r="DK198" s="19"/>
      <c r="DL198" s="19"/>
      <c r="DM198" s="40"/>
      <c r="DN198" s="19"/>
      <c r="DO198" s="39"/>
      <c r="DP198" s="19"/>
      <c r="DQ198" s="19"/>
      <c r="DR198" s="19"/>
      <c r="DS198" s="19"/>
      <c r="DT198" s="19"/>
      <c r="DU198" s="19"/>
      <c r="DV198" s="40"/>
      <c r="DW198" s="43">
        <f ca="1" t="shared" si="259"/>
        <v>5.05</v>
      </c>
      <c r="DX198" s="44">
        <f t="shared" si="237"/>
        <v>3</v>
      </c>
      <c r="DY198" s="19">
        <f ca="1" t="shared" si="238"/>
        <v>2.05</v>
      </c>
      <c r="DZ198" s="19">
        <f t="shared" si="239"/>
        <v>8</v>
      </c>
      <c r="EA198" s="19">
        <f t="shared" si="240"/>
        <v>0</v>
      </c>
      <c r="EB198" s="45">
        <f t="shared" si="241"/>
        <v>8</v>
      </c>
      <c r="EC198" s="46">
        <f t="shared" si="242"/>
        <v>0</v>
      </c>
      <c r="ED198" s="19">
        <f t="shared" si="268"/>
        <v>0</v>
      </c>
      <c r="EE198" s="19">
        <f t="shared" si="243"/>
        <v>0</v>
      </c>
      <c r="EF198" s="19">
        <f t="shared" si="244"/>
        <v>0</v>
      </c>
      <c r="EG198" s="19">
        <f t="shared" si="245"/>
        <v>0</v>
      </c>
    </row>
    <row r="199" customFormat="1" customHeight="1" spans="1:137">
      <c r="A199" s="52">
        <v>45804</v>
      </c>
      <c r="B199" s="31" t="s">
        <v>1238</v>
      </c>
      <c r="C199" s="51" t="s">
        <v>52</v>
      </c>
      <c r="D199" s="33" t="s">
        <v>250</v>
      </c>
      <c r="E199" s="33" t="s">
        <v>269</v>
      </c>
      <c r="F199" s="33" t="s">
        <v>315</v>
      </c>
      <c r="G199" s="68">
        <v>45369</v>
      </c>
      <c r="H199" s="59">
        <v>45369</v>
      </c>
      <c r="I199" s="59">
        <v>45658</v>
      </c>
      <c r="J199" s="19">
        <v>0</v>
      </c>
      <c r="K199" s="19">
        <f t="shared" si="263"/>
        <v>4</v>
      </c>
      <c r="L199" s="19">
        <v>3</v>
      </c>
      <c r="M199" s="37">
        <f t="shared" si="264"/>
        <v>1</v>
      </c>
      <c r="N199" s="19"/>
      <c r="O199" s="38">
        <v>2</v>
      </c>
      <c r="P199" s="39">
        <v>2.5</v>
      </c>
      <c r="Q199" s="19"/>
      <c r="R199" s="19"/>
      <c r="S199" s="19">
        <v>8</v>
      </c>
      <c r="T199" s="19"/>
      <c r="U199" s="19">
        <v>8</v>
      </c>
      <c r="V199" s="19"/>
      <c r="W199" s="40"/>
      <c r="X199" s="19">
        <v>4</v>
      </c>
      <c r="Y199" s="39">
        <v>16</v>
      </c>
      <c r="Z199" s="19"/>
      <c r="AA199" s="19"/>
      <c r="AB199" s="19"/>
      <c r="AC199" s="19"/>
      <c r="AD199" s="19">
        <v>8</v>
      </c>
      <c r="AE199" s="19"/>
      <c r="AF199" s="40"/>
      <c r="AG199" s="41">
        <f t="shared" si="265"/>
        <v>6</v>
      </c>
      <c r="AH199" s="41">
        <f t="shared" si="266"/>
        <v>-5</v>
      </c>
      <c r="AI199" s="41">
        <f t="shared" si="267"/>
        <v>-5</v>
      </c>
      <c r="AJ199" s="19"/>
      <c r="AK199" s="19"/>
      <c r="AL199" s="19"/>
      <c r="AM199" s="19"/>
      <c r="AN199" s="19">
        <v>16</v>
      </c>
      <c r="AO199" s="19"/>
      <c r="AP199" s="19">
        <v>16</v>
      </c>
      <c r="AQ199" s="19"/>
      <c r="AR199" s="40"/>
      <c r="AS199" s="70"/>
      <c r="AT199" s="70"/>
      <c r="AU199" s="70"/>
      <c r="AV199" s="70"/>
      <c r="AW199" s="19">
        <v>10.33</v>
      </c>
      <c r="AX199" s="70"/>
      <c r="AY199" s="19">
        <v>16</v>
      </c>
      <c r="AZ199" s="70"/>
      <c r="BA199" s="40"/>
      <c r="BB199" s="19"/>
      <c r="BC199" s="39"/>
      <c r="BD199" s="19"/>
      <c r="BE199" s="19"/>
      <c r="BF199" s="19"/>
      <c r="BG199" s="19"/>
      <c r="BH199" s="19"/>
      <c r="BI199" s="19"/>
      <c r="BJ199" s="40"/>
      <c r="BK199" s="19"/>
      <c r="BL199" s="39"/>
      <c r="BM199" s="19"/>
      <c r="BN199" s="19"/>
      <c r="BO199" s="19"/>
      <c r="BP199" s="19"/>
      <c r="BQ199" s="19"/>
      <c r="BR199" s="19"/>
      <c r="BS199" s="40"/>
      <c r="BT199" s="19"/>
      <c r="BU199" s="39"/>
      <c r="BV199" s="19"/>
      <c r="BW199" s="19"/>
      <c r="BX199" s="19"/>
      <c r="BY199" s="19"/>
      <c r="BZ199" s="19"/>
      <c r="CA199" s="19"/>
      <c r="CB199" s="40"/>
      <c r="CC199" s="19"/>
      <c r="CD199" s="39"/>
      <c r="CE199" s="19"/>
      <c r="CF199" s="19"/>
      <c r="CG199" s="19"/>
      <c r="CH199" s="19"/>
      <c r="CI199" s="19"/>
      <c r="CJ199" s="19"/>
      <c r="CK199" s="40"/>
      <c r="CL199" s="19"/>
      <c r="CM199" s="39"/>
      <c r="CN199" s="19"/>
      <c r="CO199" s="19"/>
      <c r="CP199" s="19"/>
      <c r="CQ199" s="19"/>
      <c r="CR199" s="19"/>
      <c r="CS199" s="19"/>
      <c r="CT199" s="40"/>
      <c r="CU199" s="19"/>
      <c r="CV199" s="19"/>
      <c r="CW199" s="39"/>
      <c r="CX199" s="19"/>
      <c r="CY199" s="19"/>
      <c r="CZ199" s="19"/>
      <c r="DA199" s="19"/>
      <c r="DB199" s="19"/>
      <c r="DC199" s="19"/>
      <c r="DD199" s="40"/>
      <c r="DE199" s="19"/>
      <c r="DF199" s="19"/>
      <c r="DG199" s="19"/>
      <c r="DH199" s="19"/>
      <c r="DI199" s="19"/>
      <c r="DJ199" s="19"/>
      <c r="DK199" s="19"/>
      <c r="DL199" s="19"/>
      <c r="DM199" s="40"/>
      <c r="DN199" s="19"/>
      <c r="DO199" s="39"/>
      <c r="DP199" s="19"/>
      <c r="DQ199" s="19"/>
      <c r="DR199" s="19"/>
      <c r="DS199" s="19"/>
      <c r="DT199" s="19"/>
      <c r="DU199" s="19"/>
      <c r="DV199" s="40"/>
      <c r="DW199" s="43">
        <f ca="1" t="shared" si="259"/>
        <v>5.05</v>
      </c>
      <c r="DX199" s="44">
        <f t="shared" si="237"/>
        <v>5</v>
      </c>
      <c r="DY199" s="19">
        <f ca="1" t="shared" si="238"/>
        <v>0.0499999999999998</v>
      </c>
      <c r="DZ199" s="19">
        <f t="shared" si="239"/>
        <v>48</v>
      </c>
      <c r="EA199" s="19">
        <f t="shared" si="240"/>
        <v>34.33</v>
      </c>
      <c r="EB199" s="45">
        <f t="shared" si="241"/>
        <v>13.67</v>
      </c>
      <c r="EC199" s="46">
        <f t="shared" si="242"/>
        <v>0</v>
      </c>
      <c r="ED199" s="19">
        <f t="shared" si="268"/>
        <v>18.5</v>
      </c>
      <c r="EE199" s="19">
        <f t="shared" si="243"/>
        <v>0</v>
      </c>
      <c r="EF199" s="19">
        <f t="shared" si="244"/>
        <v>0</v>
      </c>
      <c r="EG199" s="19">
        <f t="shared" si="245"/>
        <v>0</v>
      </c>
    </row>
    <row r="200" customFormat="1" customHeight="1" spans="1:137">
      <c r="A200" s="32">
        <f t="shared" ref="A200:A210" si="269">ROW()-2</f>
        <v>198</v>
      </c>
      <c r="B200" s="31" t="s">
        <v>1239</v>
      </c>
      <c r="C200" s="51" t="s">
        <v>52</v>
      </c>
      <c r="D200" s="33" t="s">
        <v>250</v>
      </c>
      <c r="E200" s="33" t="s">
        <v>269</v>
      </c>
      <c r="F200" s="33" t="s">
        <v>315</v>
      </c>
      <c r="G200" s="68">
        <v>45369</v>
      </c>
      <c r="H200" s="59">
        <v>45369</v>
      </c>
      <c r="I200" s="59">
        <v>45658</v>
      </c>
      <c r="J200" s="19">
        <v>0</v>
      </c>
      <c r="K200" s="19">
        <f t="shared" si="263"/>
        <v>4</v>
      </c>
      <c r="L200" s="19">
        <v>0</v>
      </c>
      <c r="M200" s="37">
        <f t="shared" si="264"/>
        <v>4</v>
      </c>
      <c r="N200" s="19"/>
      <c r="O200" s="38">
        <v>1</v>
      </c>
      <c r="P200" s="39"/>
      <c r="Q200" s="19"/>
      <c r="R200" s="19"/>
      <c r="S200" s="19">
        <v>8</v>
      </c>
      <c r="T200" s="19"/>
      <c r="U200" s="19">
        <v>8</v>
      </c>
      <c r="V200" s="19"/>
      <c r="W200" s="40"/>
      <c r="X200" s="19">
        <v>4</v>
      </c>
      <c r="Y200" s="39"/>
      <c r="Z200" s="19"/>
      <c r="AA200" s="19"/>
      <c r="AB200" s="19"/>
      <c r="AC200" s="19"/>
      <c r="AD200" s="19"/>
      <c r="AE200" s="19"/>
      <c r="AF200" s="40"/>
      <c r="AG200" s="41">
        <f t="shared" si="265"/>
        <v>5</v>
      </c>
      <c r="AH200" s="41">
        <f t="shared" si="266"/>
        <v>-1</v>
      </c>
      <c r="AI200" s="41">
        <f t="shared" si="267"/>
        <v>-1</v>
      </c>
      <c r="AJ200" s="19"/>
      <c r="AK200" s="19"/>
      <c r="AL200" s="19"/>
      <c r="AM200" s="19"/>
      <c r="AN200" s="19">
        <v>8</v>
      </c>
      <c r="AO200" s="19"/>
      <c r="AP200" s="19">
        <v>8</v>
      </c>
      <c r="AQ200" s="19"/>
      <c r="AR200" s="40"/>
      <c r="AS200" s="70"/>
      <c r="AT200" s="70"/>
      <c r="AU200" s="70"/>
      <c r="AV200" s="70"/>
      <c r="AW200" s="19">
        <v>16</v>
      </c>
      <c r="AX200" s="70"/>
      <c r="AY200" s="19">
        <v>16</v>
      </c>
      <c r="AZ200" s="70"/>
      <c r="BA200" s="40"/>
      <c r="BB200" s="19"/>
      <c r="BC200" s="39"/>
      <c r="BD200" s="19"/>
      <c r="BE200" s="19"/>
      <c r="BF200" s="19"/>
      <c r="BG200" s="19"/>
      <c r="BH200" s="19"/>
      <c r="BI200" s="19"/>
      <c r="BJ200" s="40"/>
      <c r="BK200" s="19"/>
      <c r="BL200" s="39"/>
      <c r="BM200" s="19"/>
      <c r="BN200" s="19"/>
      <c r="BO200" s="19"/>
      <c r="BP200" s="19"/>
      <c r="BQ200" s="19"/>
      <c r="BR200" s="19"/>
      <c r="BS200" s="40"/>
      <c r="BT200" s="19"/>
      <c r="BU200" s="39"/>
      <c r="BV200" s="19"/>
      <c r="BW200" s="19"/>
      <c r="BX200" s="19"/>
      <c r="BY200" s="19"/>
      <c r="BZ200" s="19"/>
      <c r="CA200" s="19"/>
      <c r="CB200" s="40"/>
      <c r="CC200" s="19"/>
      <c r="CD200" s="39"/>
      <c r="CE200" s="19"/>
      <c r="CF200" s="19"/>
      <c r="CG200" s="19"/>
      <c r="CH200" s="19"/>
      <c r="CI200" s="19"/>
      <c r="CJ200" s="19"/>
      <c r="CK200" s="40"/>
      <c r="CL200" s="19"/>
      <c r="CM200" s="39"/>
      <c r="CN200" s="19"/>
      <c r="CO200" s="19"/>
      <c r="CP200" s="19"/>
      <c r="CQ200" s="19"/>
      <c r="CR200" s="19"/>
      <c r="CS200" s="19"/>
      <c r="CT200" s="40"/>
      <c r="CU200" s="19"/>
      <c r="CV200" s="19"/>
      <c r="CW200" s="39"/>
      <c r="CX200" s="19"/>
      <c r="CY200" s="19"/>
      <c r="CZ200" s="19"/>
      <c r="DA200" s="19"/>
      <c r="DB200" s="19"/>
      <c r="DC200" s="19"/>
      <c r="DD200" s="40"/>
      <c r="DE200" s="19"/>
      <c r="DF200" s="19"/>
      <c r="DG200" s="19"/>
      <c r="DH200" s="19"/>
      <c r="DI200" s="19"/>
      <c r="DJ200" s="19"/>
      <c r="DK200" s="19"/>
      <c r="DL200" s="19"/>
      <c r="DM200" s="40"/>
      <c r="DN200" s="19"/>
      <c r="DO200" s="39"/>
      <c r="DP200" s="19"/>
      <c r="DQ200" s="19"/>
      <c r="DR200" s="19"/>
      <c r="DS200" s="19"/>
      <c r="DT200" s="19"/>
      <c r="DU200" s="19"/>
      <c r="DV200" s="40"/>
      <c r="DW200" s="43">
        <f ca="1" t="shared" si="259"/>
        <v>5.05</v>
      </c>
      <c r="DX200" s="44">
        <f t="shared" si="237"/>
        <v>1</v>
      </c>
      <c r="DY200" s="19">
        <f ca="1" t="shared" si="238"/>
        <v>4.05</v>
      </c>
      <c r="DZ200" s="19">
        <f t="shared" si="239"/>
        <v>32</v>
      </c>
      <c r="EA200" s="19">
        <f t="shared" si="240"/>
        <v>32</v>
      </c>
      <c r="EB200" s="45">
        <f t="shared" si="241"/>
        <v>0</v>
      </c>
      <c r="EC200" s="46">
        <f t="shared" si="242"/>
        <v>0</v>
      </c>
      <c r="ED200" s="19">
        <f t="shared" si="268"/>
        <v>0</v>
      </c>
      <c r="EE200" s="19">
        <f t="shared" si="243"/>
        <v>0</v>
      </c>
      <c r="EF200" s="19">
        <f t="shared" si="244"/>
        <v>0</v>
      </c>
      <c r="EG200" s="19">
        <f t="shared" si="245"/>
        <v>0</v>
      </c>
    </row>
    <row r="201" customFormat="1" customHeight="1" spans="1:137">
      <c r="A201" s="32">
        <f t="shared" si="269"/>
        <v>199</v>
      </c>
      <c r="B201" s="31" t="s">
        <v>1240</v>
      </c>
      <c r="C201" s="51" t="s">
        <v>351</v>
      </c>
      <c r="D201" s="33" t="s">
        <v>371</v>
      </c>
      <c r="E201" s="33" t="s">
        <v>374</v>
      </c>
      <c r="F201" s="33" t="s">
        <v>315</v>
      </c>
      <c r="G201" s="68">
        <v>45754</v>
      </c>
      <c r="H201" s="68">
        <v>45754</v>
      </c>
      <c r="I201" s="68">
        <v>45754</v>
      </c>
      <c r="J201" s="19"/>
      <c r="K201" s="19"/>
      <c r="L201" s="19"/>
      <c r="M201" s="37"/>
      <c r="N201" s="3"/>
      <c r="O201" s="38"/>
      <c r="P201" s="39"/>
      <c r="Q201" s="19"/>
      <c r="R201" s="19"/>
      <c r="S201" s="19"/>
      <c r="T201" s="19"/>
      <c r="U201" s="19"/>
      <c r="V201" s="19"/>
      <c r="W201" s="40"/>
      <c r="X201" s="19"/>
      <c r="Y201" s="39"/>
      <c r="Z201" s="19"/>
      <c r="AA201" s="19"/>
      <c r="AB201" s="19"/>
      <c r="AC201" s="19"/>
      <c r="AD201" s="19"/>
      <c r="AE201" s="19"/>
      <c r="AF201" s="40"/>
      <c r="AG201" s="41"/>
      <c r="AH201" s="41"/>
      <c r="AI201" s="41"/>
      <c r="AJ201" s="19"/>
      <c r="AK201" s="19"/>
      <c r="AL201" s="19"/>
      <c r="AM201" s="19"/>
      <c r="AN201" s="19"/>
      <c r="AO201" s="19"/>
      <c r="AP201" s="19"/>
      <c r="AQ201" s="19"/>
      <c r="AR201" s="40"/>
      <c r="AS201" s="70"/>
      <c r="AT201" s="19">
        <v>16</v>
      </c>
      <c r="AU201" s="71"/>
      <c r="AV201" s="71"/>
      <c r="AW201" s="71"/>
      <c r="AX201" s="71"/>
      <c r="AY201" s="71"/>
      <c r="AZ201" s="71"/>
      <c r="BA201" s="40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M201" s="61"/>
      <c r="DW201" s="43">
        <f ca="1" t="shared" si="259"/>
        <v>3.74</v>
      </c>
      <c r="DX201" s="44">
        <f t="shared" si="237"/>
        <v>0</v>
      </c>
      <c r="DY201" s="19">
        <f ca="1" t="shared" si="238"/>
        <v>3.74</v>
      </c>
      <c r="DZ201" s="19">
        <f t="shared" si="239"/>
        <v>0</v>
      </c>
      <c r="EA201" s="19">
        <f t="shared" si="240"/>
        <v>0</v>
      </c>
      <c r="EB201" s="45">
        <f t="shared" si="241"/>
        <v>0</v>
      </c>
      <c r="EC201" s="46">
        <f t="shared" si="242"/>
        <v>0</v>
      </c>
      <c r="ED201" s="19">
        <f t="shared" ref="ED201:ED207" si="270">O201+Y201+AK201+AT201+BC201+BL201+BU201+CD201+CM201+CW201+DF201+DO201</f>
        <v>16</v>
      </c>
      <c r="EE201" s="19">
        <f t="shared" si="243"/>
        <v>0</v>
      </c>
      <c r="EF201" s="19">
        <f t="shared" si="244"/>
        <v>0</v>
      </c>
      <c r="EG201" s="19">
        <f t="shared" si="245"/>
        <v>0</v>
      </c>
    </row>
    <row r="202" customFormat="1" customHeight="1" spans="1:137">
      <c r="A202" s="32">
        <f t="shared" si="269"/>
        <v>200</v>
      </c>
      <c r="B202" s="31" t="s">
        <v>1241</v>
      </c>
      <c r="C202" s="51" t="s">
        <v>351</v>
      </c>
      <c r="D202" s="33" t="s">
        <v>371</v>
      </c>
      <c r="E202" s="33" t="s">
        <v>374</v>
      </c>
      <c r="F202" s="33" t="s">
        <v>315</v>
      </c>
      <c r="G202" s="68">
        <v>45754</v>
      </c>
      <c r="H202" s="68">
        <v>45754</v>
      </c>
      <c r="I202" s="68">
        <v>45754</v>
      </c>
      <c r="J202" s="19"/>
      <c r="K202" s="19"/>
      <c r="L202" s="19"/>
      <c r="M202" s="37"/>
      <c r="N202" s="3"/>
      <c r="O202" s="38"/>
      <c r="P202" s="39"/>
      <c r="Q202" s="19"/>
      <c r="R202" s="19"/>
      <c r="S202" s="19"/>
      <c r="T202" s="19"/>
      <c r="U202" s="19"/>
      <c r="V202" s="19"/>
      <c r="W202" s="40"/>
      <c r="X202" s="19"/>
      <c r="Y202" s="39"/>
      <c r="Z202" s="19"/>
      <c r="AA202" s="19"/>
      <c r="AB202" s="19"/>
      <c r="AC202" s="19"/>
      <c r="AD202" s="19"/>
      <c r="AE202" s="19"/>
      <c r="AF202" s="40"/>
      <c r="AG202" s="41"/>
      <c r="AH202" s="41"/>
      <c r="AI202" s="41"/>
      <c r="AJ202" s="19"/>
      <c r="AK202" s="19"/>
      <c r="AL202" s="19"/>
      <c r="AM202" s="19"/>
      <c r="AN202" s="19"/>
      <c r="AO202" s="19"/>
      <c r="AP202" s="19"/>
      <c r="AQ202" s="19"/>
      <c r="AR202" s="40"/>
      <c r="AS202" s="70"/>
      <c r="AT202" s="19"/>
      <c r="AU202" s="70"/>
      <c r="AV202" s="70"/>
      <c r="AW202" s="70"/>
      <c r="AX202" s="70"/>
      <c r="AY202" s="70"/>
      <c r="AZ202" s="70"/>
      <c r="BA202" s="40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M202" s="61"/>
      <c r="DW202" s="43">
        <f ca="1" t="shared" si="259"/>
        <v>3.74</v>
      </c>
      <c r="DX202" s="44">
        <f t="shared" si="237"/>
        <v>0</v>
      </c>
      <c r="DY202" s="19">
        <f ca="1" t="shared" si="238"/>
        <v>3.74</v>
      </c>
      <c r="DZ202" s="19">
        <f t="shared" si="239"/>
        <v>0</v>
      </c>
      <c r="EA202" s="19">
        <f t="shared" si="240"/>
        <v>0</v>
      </c>
      <c r="EB202" s="45">
        <f t="shared" si="241"/>
        <v>0</v>
      </c>
      <c r="EC202" s="46">
        <f t="shared" si="242"/>
        <v>0</v>
      </c>
      <c r="ED202" s="19">
        <f t="shared" si="270"/>
        <v>0</v>
      </c>
      <c r="EE202" s="19">
        <f t="shared" si="243"/>
        <v>0</v>
      </c>
      <c r="EF202" s="19">
        <f t="shared" si="244"/>
        <v>0</v>
      </c>
      <c r="EG202" s="19">
        <f t="shared" si="245"/>
        <v>0</v>
      </c>
    </row>
    <row r="203" customFormat="1" customHeight="1" spans="1:137">
      <c r="A203" s="32">
        <f t="shared" si="269"/>
        <v>201</v>
      </c>
      <c r="B203" s="31" t="s">
        <v>1242</v>
      </c>
      <c r="C203" s="51" t="s">
        <v>52</v>
      </c>
      <c r="D203" s="33" t="s">
        <v>233</v>
      </c>
      <c r="E203" s="33" t="s">
        <v>1108</v>
      </c>
      <c r="F203" s="33" t="s">
        <v>315</v>
      </c>
      <c r="G203" s="68">
        <v>45593</v>
      </c>
      <c r="H203" s="59">
        <v>45593</v>
      </c>
      <c r="I203" s="59">
        <v>45658</v>
      </c>
      <c r="J203" s="19">
        <v>0</v>
      </c>
      <c r="K203" s="19">
        <v>1</v>
      </c>
      <c r="L203" s="19">
        <v>0</v>
      </c>
      <c r="M203" s="37">
        <f>K203-L203</f>
        <v>1</v>
      </c>
      <c r="N203" s="19"/>
      <c r="O203" s="38">
        <v>2</v>
      </c>
      <c r="P203" s="39"/>
      <c r="Q203" s="19"/>
      <c r="R203" s="19"/>
      <c r="S203" s="19">
        <v>16</v>
      </c>
      <c r="T203" s="19"/>
      <c r="U203" s="19">
        <v>16</v>
      </c>
      <c r="V203" s="19"/>
      <c r="W203" s="40"/>
      <c r="X203" s="19">
        <v>3</v>
      </c>
      <c r="Y203" s="39"/>
      <c r="Z203" s="19"/>
      <c r="AA203" s="19"/>
      <c r="AB203" s="19"/>
      <c r="AC203" s="19"/>
      <c r="AD203" s="19"/>
      <c r="AE203" s="19"/>
      <c r="AF203" s="40"/>
      <c r="AG203" s="41">
        <f>O203+X203</f>
        <v>5</v>
      </c>
      <c r="AH203" s="41">
        <f>M203-AG203</f>
        <v>-4</v>
      </c>
      <c r="AI203" s="41">
        <f>IF(AH203&lt;0,AH203,0)</f>
        <v>-4</v>
      </c>
      <c r="AJ203" s="19"/>
      <c r="AK203" s="19"/>
      <c r="AL203" s="19"/>
      <c r="AM203" s="19"/>
      <c r="AN203" s="19">
        <v>10.5</v>
      </c>
      <c r="AO203" s="19"/>
      <c r="AP203" s="19">
        <v>16</v>
      </c>
      <c r="AQ203" s="19"/>
      <c r="AR203" s="40"/>
      <c r="AS203" s="70"/>
      <c r="AT203" s="70"/>
      <c r="AU203" s="70"/>
      <c r="AV203" s="70"/>
      <c r="AW203" s="70"/>
      <c r="AX203" s="70"/>
      <c r="AY203" s="19">
        <v>8</v>
      </c>
      <c r="AZ203" s="70"/>
      <c r="BA203" s="40"/>
      <c r="BB203" s="19"/>
      <c r="BC203" s="39"/>
      <c r="BD203" s="19"/>
      <c r="BE203" s="19"/>
      <c r="BF203" s="19"/>
      <c r="BG203" s="19"/>
      <c r="BH203" s="19"/>
      <c r="BI203" s="19"/>
      <c r="BJ203" s="40"/>
      <c r="BK203" s="19"/>
      <c r="BL203" s="39"/>
      <c r="BM203" s="19"/>
      <c r="BN203" s="19"/>
      <c r="BO203" s="19"/>
      <c r="BP203" s="19"/>
      <c r="BQ203" s="19"/>
      <c r="BR203" s="19"/>
      <c r="BS203" s="40"/>
      <c r="BT203" s="19"/>
      <c r="BU203" s="39"/>
      <c r="BV203" s="19"/>
      <c r="BW203" s="19"/>
      <c r="BX203" s="19"/>
      <c r="BY203" s="19"/>
      <c r="BZ203" s="19"/>
      <c r="CA203" s="19"/>
      <c r="CB203" s="40"/>
      <c r="CC203" s="19"/>
      <c r="CD203" s="39"/>
      <c r="CE203" s="19"/>
      <c r="CF203" s="19"/>
      <c r="CG203" s="19"/>
      <c r="CH203" s="19"/>
      <c r="CI203" s="19"/>
      <c r="CJ203" s="19"/>
      <c r="CK203" s="40"/>
      <c r="CL203" s="19"/>
      <c r="CM203" s="39"/>
      <c r="CN203" s="19"/>
      <c r="CO203" s="19"/>
      <c r="CP203" s="19"/>
      <c r="CQ203" s="19"/>
      <c r="CR203" s="19"/>
      <c r="CS203" s="19"/>
      <c r="CT203" s="40"/>
      <c r="CU203" s="19"/>
      <c r="CV203" s="19"/>
      <c r="CW203" s="39"/>
      <c r="CX203" s="19"/>
      <c r="CY203" s="19"/>
      <c r="CZ203" s="19"/>
      <c r="DA203" s="19"/>
      <c r="DB203" s="19"/>
      <c r="DC203" s="19"/>
      <c r="DD203" s="40"/>
      <c r="DE203" s="19"/>
      <c r="DF203" s="19"/>
      <c r="DG203" s="19"/>
      <c r="DH203" s="19"/>
      <c r="DI203" s="19"/>
      <c r="DJ203" s="19"/>
      <c r="DK203" s="19"/>
      <c r="DL203" s="19"/>
      <c r="DM203" s="40"/>
      <c r="DN203" s="19"/>
      <c r="DO203" s="39"/>
      <c r="DP203" s="19"/>
      <c r="DQ203" s="19"/>
      <c r="DR203" s="19"/>
      <c r="DS203" s="19"/>
      <c r="DT203" s="19"/>
      <c r="DU203" s="19"/>
      <c r="DV203" s="40"/>
      <c r="DW203" s="43">
        <f ca="1" t="shared" si="259"/>
        <v>5.05</v>
      </c>
      <c r="DX203" s="44">
        <f t="shared" si="237"/>
        <v>4</v>
      </c>
      <c r="DY203" s="19">
        <f ca="1" t="shared" si="238"/>
        <v>1.05</v>
      </c>
      <c r="DZ203" s="19">
        <f t="shared" si="239"/>
        <v>40</v>
      </c>
      <c r="EA203" s="19">
        <f t="shared" si="240"/>
        <v>26.5</v>
      </c>
      <c r="EB203" s="45">
        <f t="shared" si="241"/>
        <v>13.5</v>
      </c>
      <c r="EC203" s="46">
        <f t="shared" si="242"/>
        <v>0</v>
      </c>
      <c r="ED203" s="19">
        <f>P203+Y203+AK203+AT203+BC203+BL203+BU203+CD203+CM203+CW203+DF203+DO203</f>
        <v>0</v>
      </c>
      <c r="EE203" s="19">
        <f t="shared" si="243"/>
        <v>0</v>
      </c>
      <c r="EF203" s="19">
        <f t="shared" si="244"/>
        <v>0</v>
      </c>
      <c r="EG203" s="19">
        <f t="shared" si="245"/>
        <v>0</v>
      </c>
    </row>
    <row r="204" customFormat="1" customHeight="1" spans="1:137">
      <c r="A204" s="32">
        <f t="shared" si="269"/>
        <v>202</v>
      </c>
      <c r="B204" s="31" t="s">
        <v>1243</v>
      </c>
      <c r="C204" s="51" t="s">
        <v>52</v>
      </c>
      <c r="D204" s="33" t="s">
        <v>79</v>
      </c>
      <c r="E204" s="33" t="s">
        <v>54</v>
      </c>
      <c r="F204" s="33" t="s">
        <v>355</v>
      </c>
      <c r="G204" s="68">
        <v>45757</v>
      </c>
      <c r="H204" s="68">
        <v>45757</v>
      </c>
      <c r="I204" s="68">
        <v>45757</v>
      </c>
      <c r="J204" s="19"/>
      <c r="K204" s="19"/>
      <c r="L204" s="19"/>
      <c r="M204" s="37"/>
      <c r="N204" s="3"/>
      <c r="O204" s="38"/>
      <c r="P204" s="39"/>
      <c r="Q204" s="19"/>
      <c r="R204" s="19"/>
      <c r="S204" s="19"/>
      <c r="T204" s="19"/>
      <c r="U204" s="19"/>
      <c r="V204" s="19"/>
      <c r="W204" s="40"/>
      <c r="X204" s="19"/>
      <c r="Y204" s="39"/>
      <c r="Z204" s="19"/>
      <c r="AA204" s="19"/>
      <c r="AB204" s="19"/>
      <c r="AC204" s="19"/>
      <c r="AD204" s="19"/>
      <c r="AE204" s="19"/>
      <c r="AF204" s="40"/>
      <c r="AG204" s="41"/>
      <c r="AH204" s="41"/>
      <c r="AI204" s="41"/>
      <c r="AJ204" s="19"/>
      <c r="AK204" s="19"/>
      <c r="AL204" s="19"/>
      <c r="AM204" s="19"/>
      <c r="AN204" s="19"/>
      <c r="AO204" s="19"/>
      <c r="AP204" s="19"/>
      <c r="AQ204" s="19"/>
      <c r="AR204" s="40"/>
      <c r="AS204" s="70"/>
      <c r="AT204" s="19"/>
      <c r="AU204" s="70"/>
      <c r="AV204" s="70"/>
      <c r="AW204" s="70"/>
      <c r="AX204" s="70"/>
      <c r="AY204" s="70"/>
      <c r="AZ204" s="70"/>
      <c r="BA204" s="40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M204" s="61"/>
      <c r="DW204" s="43">
        <f ca="1" t="shared" si="259"/>
        <v>3.7</v>
      </c>
      <c r="DX204" s="44">
        <f t="shared" si="237"/>
        <v>0</v>
      </c>
      <c r="DY204" s="19">
        <f ca="1" t="shared" si="238"/>
        <v>3.7</v>
      </c>
      <c r="DZ204" s="19">
        <f t="shared" si="239"/>
        <v>0</v>
      </c>
      <c r="EA204" s="19">
        <f t="shared" si="240"/>
        <v>0</v>
      </c>
      <c r="EB204" s="45">
        <f t="shared" si="241"/>
        <v>0</v>
      </c>
      <c r="EC204" s="46">
        <f t="shared" si="242"/>
        <v>0</v>
      </c>
      <c r="ED204" s="19">
        <f t="shared" si="270"/>
        <v>0</v>
      </c>
      <c r="EE204" s="19">
        <f t="shared" si="243"/>
        <v>0</v>
      </c>
      <c r="EF204" s="19">
        <f t="shared" si="244"/>
        <v>0</v>
      </c>
      <c r="EG204" s="19">
        <f t="shared" si="245"/>
        <v>0</v>
      </c>
    </row>
    <row r="205" customFormat="1" customHeight="1" spans="1:137">
      <c r="A205" s="32">
        <f t="shared" si="269"/>
        <v>203</v>
      </c>
      <c r="B205" s="31" t="s">
        <v>1244</v>
      </c>
      <c r="C205" s="51" t="s">
        <v>286</v>
      </c>
      <c r="D205" s="33" t="s">
        <v>305</v>
      </c>
      <c r="E205" s="33" t="s">
        <v>349</v>
      </c>
      <c r="F205" s="33" t="s">
        <v>315</v>
      </c>
      <c r="G205" s="68">
        <v>45749</v>
      </c>
      <c r="H205" s="68">
        <v>45749</v>
      </c>
      <c r="I205" s="68">
        <v>45749</v>
      </c>
      <c r="J205" s="19"/>
      <c r="K205" s="19"/>
      <c r="L205" s="19"/>
      <c r="M205" s="37"/>
      <c r="N205" s="3"/>
      <c r="O205" s="38"/>
      <c r="P205" s="39"/>
      <c r="Q205" s="19"/>
      <c r="R205" s="19"/>
      <c r="S205" s="19"/>
      <c r="T205" s="19"/>
      <c r="U205" s="19"/>
      <c r="V205" s="19"/>
      <c r="W205" s="40"/>
      <c r="X205" s="19"/>
      <c r="Y205" s="39"/>
      <c r="Z205" s="19"/>
      <c r="AA205" s="19"/>
      <c r="AB205" s="19"/>
      <c r="AC205" s="19"/>
      <c r="AD205" s="19"/>
      <c r="AE205" s="19"/>
      <c r="AF205" s="40"/>
      <c r="AG205" s="41"/>
      <c r="AH205" s="41"/>
      <c r="AI205" s="41"/>
      <c r="AJ205" s="19"/>
      <c r="AK205" s="19"/>
      <c r="AL205" s="19"/>
      <c r="AM205" s="19"/>
      <c r="AN205" s="19"/>
      <c r="AO205" s="19"/>
      <c r="AP205" s="19"/>
      <c r="AQ205" s="19"/>
      <c r="AR205" s="40"/>
      <c r="AS205" s="70"/>
      <c r="AT205" s="39">
        <v>8</v>
      </c>
      <c r="AU205" s="70"/>
      <c r="AV205" s="70"/>
      <c r="AW205" s="70"/>
      <c r="AX205" s="70"/>
      <c r="AY205" s="70"/>
      <c r="AZ205" s="70"/>
      <c r="BA205" s="40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M205" s="61"/>
      <c r="DW205" s="43">
        <f ca="1" t="shared" si="259"/>
        <v>3.81</v>
      </c>
      <c r="DX205" s="44">
        <f t="shared" si="237"/>
        <v>0</v>
      </c>
      <c r="DY205" s="19">
        <f ca="1" t="shared" si="238"/>
        <v>3.81</v>
      </c>
      <c r="DZ205" s="19">
        <f t="shared" si="239"/>
        <v>0</v>
      </c>
      <c r="EA205" s="19">
        <f t="shared" si="240"/>
        <v>0</v>
      </c>
      <c r="EB205" s="45">
        <f t="shared" si="241"/>
        <v>0</v>
      </c>
      <c r="EC205" s="46">
        <f t="shared" si="242"/>
        <v>0</v>
      </c>
      <c r="ED205" s="19">
        <f t="shared" si="270"/>
        <v>8</v>
      </c>
      <c r="EE205" s="19">
        <f t="shared" si="243"/>
        <v>0</v>
      </c>
      <c r="EF205" s="19">
        <f t="shared" si="244"/>
        <v>0</v>
      </c>
      <c r="EG205" s="19">
        <f t="shared" si="245"/>
        <v>0</v>
      </c>
    </row>
    <row r="206" customFormat="1" ht="21" customHeight="1" spans="1:137">
      <c r="A206" s="32">
        <f t="shared" si="269"/>
        <v>204</v>
      </c>
      <c r="B206" s="31" t="s">
        <v>1245</v>
      </c>
      <c r="C206" s="51" t="s">
        <v>52</v>
      </c>
      <c r="D206" s="33" t="s">
        <v>110</v>
      </c>
      <c r="E206" s="33" t="s">
        <v>159</v>
      </c>
      <c r="F206" s="33" t="s">
        <v>160</v>
      </c>
      <c r="G206" s="68">
        <v>45754</v>
      </c>
      <c r="H206" s="68">
        <v>45754</v>
      </c>
      <c r="I206" s="68">
        <v>45754</v>
      </c>
      <c r="J206" s="19"/>
      <c r="K206" s="19"/>
      <c r="L206" s="19"/>
      <c r="M206" s="37"/>
      <c r="N206" s="3"/>
      <c r="O206" s="38"/>
      <c r="P206" s="39"/>
      <c r="Q206" s="19"/>
      <c r="R206" s="19"/>
      <c r="S206" s="19"/>
      <c r="T206" s="19"/>
      <c r="U206" s="19"/>
      <c r="V206" s="19"/>
      <c r="W206" s="40"/>
      <c r="X206" s="19"/>
      <c r="Y206" s="39"/>
      <c r="Z206" s="19"/>
      <c r="AA206" s="19"/>
      <c r="AB206" s="19"/>
      <c r="AC206" s="19"/>
      <c r="AD206" s="19"/>
      <c r="AE206" s="19"/>
      <c r="AF206" s="40"/>
      <c r="AG206" s="41"/>
      <c r="AH206" s="41"/>
      <c r="AI206" s="41"/>
      <c r="AJ206" s="19"/>
      <c r="AK206" s="19"/>
      <c r="AL206" s="19"/>
      <c r="AM206" s="19"/>
      <c r="AN206" s="19"/>
      <c r="AO206" s="19"/>
      <c r="AP206" s="19"/>
      <c r="AQ206" s="19"/>
      <c r="AR206" s="40"/>
      <c r="AS206" s="70"/>
      <c r="AT206" s="19">
        <v>40</v>
      </c>
      <c r="AU206" s="71"/>
      <c r="AV206" s="71"/>
      <c r="AW206" s="71"/>
      <c r="AX206" s="71"/>
      <c r="AY206" s="71"/>
      <c r="AZ206" s="71"/>
      <c r="BA206" s="40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M206" s="61"/>
      <c r="DW206" s="43">
        <f ca="1" t="shared" si="259"/>
        <v>3.74</v>
      </c>
      <c r="DX206" s="44">
        <f t="shared" si="237"/>
        <v>0</v>
      </c>
      <c r="DY206" s="19">
        <f ca="1" t="shared" si="238"/>
        <v>3.74</v>
      </c>
      <c r="DZ206" s="19">
        <f t="shared" si="239"/>
        <v>0</v>
      </c>
      <c r="EA206" s="19">
        <f t="shared" si="240"/>
        <v>0</v>
      </c>
      <c r="EB206" s="45">
        <f t="shared" si="241"/>
        <v>0</v>
      </c>
      <c r="EC206" s="46">
        <f t="shared" si="242"/>
        <v>0</v>
      </c>
      <c r="ED206" s="19">
        <f t="shared" si="270"/>
        <v>40</v>
      </c>
      <c r="EE206" s="19">
        <f t="shared" si="243"/>
        <v>0</v>
      </c>
      <c r="EF206" s="19">
        <f t="shared" si="244"/>
        <v>0</v>
      </c>
      <c r="EG206" s="19">
        <f t="shared" si="245"/>
        <v>0</v>
      </c>
    </row>
    <row r="207" customFormat="1" customHeight="1" spans="1:137">
      <c r="A207" s="32">
        <f t="shared" si="269"/>
        <v>205</v>
      </c>
      <c r="B207" s="31" t="s">
        <v>1246</v>
      </c>
      <c r="C207" s="51" t="s">
        <v>351</v>
      </c>
      <c r="D207" s="33" t="s">
        <v>368</v>
      </c>
      <c r="E207" s="33" t="s">
        <v>380</v>
      </c>
      <c r="F207" s="33" t="s">
        <v>248</v>
      </c>
      <c r="G207" s="68">
        <v>45741</v>
      </c>
      <c r="H207" s="68">
        <v>45741</v>
      </c>
      <c r="I207" s="68">
        <v>45741</v>
      </c>
      <c r="J207" s="19"/>
      <c r="K207" s="19"/>
      <c r="L207" s="19"/>
      <c r="M207" s="37"/>
      <c r="N207" s="3"/>
      <c r="O207" s="38"/>
      <c r="P207" s="39"/>
      <c r="Q207" s="19"/>
      <c r="R207" s="19"/>
      <c r="S207" s="19"/>
      <c r="T207" s="19"/>
      <c r="U207" s="19"/>
      <c r="V207" s="19"/>
      <c r="W207" s="40"/>
      <c r="X207" s="19"/>
      <c r="Y207" s="39"/>
      <c r="Z207" s="19"/>
      <c r="AA207" s="19"/>
      <c r="AB207" s="19"/>
      <c r="AC207" s="19"/>
      <c r="AD207" s="19"/>
      <c r="AE207" s="19"/>
      <c r="AF207" s="40"/>
      <c r="AG207" s="41"/>
      <c r="AH207" s="41"/>
      <c r="AI207" s="41"/>
      <c r="AJ207" s="19"/>
      <c r="AK207" s="19">
        <v>8</v>
      </c>
      <c r="AL207" s="19"/>
      <c r="AM207" s="19"/>
      <c r="AN207" s="19"/>
      <c r="AO207" s="19"/>
      <c r="AP207" s="19"/>
      <c r="AQ207" s="19"/>
      <c r="AR207" s="40"/>
      <c r="AS207" s="70"/>
      <c r="AT207" s="19">
        <v>16</v>
      </c>
      <c r="AU207" s="71"/>
      <c r="AV207" s="71"/>
      <c r="AW207" s="71"/>
      <c r="AX207" s="71"/>
      <c r="AY207" s="71"/>
      <c r="AZ207" s="71"/>
      <c r="BA207" s="40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M207" s="61"/>
      <c r="DW207" s="43">
        <f ca="1" t="shared" si="259"/>
        <v>3.92</v>
      </c>
      <c r="DX207" s="44">
        <f t="shared" si="237"/>
        <v>0</v>
      </c>
      <c r="DY207" s="19">
        <f ca="1" t="shared" si="238"/>
        <v>3.92</v>
      </c>
      <c r="DZ207" s="19">
        <f t="shared" si="239"/>
        <v>0</v>
      </c>
      <c r="EA207" s="19">
        <f t="shared" si="240"/>
        <v>0</v>
      </c>
      <c r="EB207" s="45">
        <f t="shared" si="241"/>
        <v>0</v>
      </c>
      <c r="EC207" s="46">
        <f t="shared" si="242"/>
        <v>0</v>
      </c>
      <c r="ED207" s="19">
        <f t="shared" si="270"/>
        <v>24</v>
      </c>
      <c r="EE207" s="19">
        <f t="shared" si="243"/>
        <v>0</v>
      </c>
      <c r="EF207" s="19">
        <f t="shared" si="244"/>
        <v>0</v>
      </c>
      <c r="EG207" s="19">
        <f t="shared" si="245"/>
        <v>0</v>
      </c>
    </row>
    <row r="208" customFormat="1" customHeight="1" spans="1:137">
      <c r="A208" s="32">
        <f t="shared" si="269"/>
        <v>206</v>
      </c>
      <c r="B208" s="31" t="s">
        <v>1247</v>
      </c>
      <c r="C208" s="51" t="s">
        <v>52</v>
      </c>
      <c r="D208" s="33" t="s">
        <v>250</v>
      </c>
      <c r="E208" s="33" t="s">
        <v>273</v>
      </c>
      <c r="F208" s="33" t="s">
        <v>315</v>
      </c>
      <c r="G208" s="68">
        <v>45588</v>
      </c>
      <c r="H208" s="59">
        <v>45588</v>
      </c>
      <c r="I208" s="59">
        <v>45658</v>
      </c>
      <c r="J208" s="19">
        <v>0</v>
      </c>
      <c r="K208" s="19">
        <v>1</v>
      </c>
      <c r="L208" s="19">
        <v>0.5</v>
      </c>
      <c r="M208" s="37">
        <f>K208-L208</f>
        <v>0.5</v>
      </c>
      <c r="N208" s="19"/>
      <c r="O208" s="38">
        <v>5</v>
      </c>
      <c r="P208" s="39"/>
      <c r="Q208" s="19"/>
      <c r="R208" s="19"/>
      <c r="S208" s="19">
        <v>16</v>
      </c>
      <c r="T208" s="19"/>
      <c r="U208" s="19">
        <v>16</v>
      </c>
      <c r="V208" s="19"/>
      <c r="W208" s="40"/>
      <c r="X208" s="19">
        <v>0.5</v>
      </c>
      <c r="Y208" s="39"/>
      <c r="Z208" s="19"/>
      <c r="AA208" s="19"/>
      <c r="AB208" s="19"/>
      <c r="AC208" s="19"/>
      <c r="AD208" s="19"/>
      <c r="AE208" s="19"/>
      <c r="AF208" s="40"/>
      <c r="AG208" s="41">
        <f>O208+X208</f>
        <v>5.5</v>
      </c>
      <c r="AH208" s="72">
        <f>M208-AG208</f>
        <v>-5</v>
      </c>
      <c r="AI208" s="41">
        <f>IF(AH208&lt;0,AH208,0)</f>
        <v>-5</v>
      </c>
      <c r="AJ208" s="19"/>
      <c r="AK208" s="19">
        <v>12</v>
      </c>
      <c r="AL208" s="19"/>
      <c r="AM208" s="19"/>
      <c r="AN208" s="19"/>
      <c r="AO208" s="19"/>
      <c r="AP208" s="19"/>
      <c r="AQ208" s="19"/>
      <c r="AR208" s="40"/>
      <c r="AS208" s="70"/>
      <c r="AT208" s="19">
        <v>8</v>
      </c>
      <c r="AU208" s="70"/>
      <c r="AV208" s="70"/>
      <c r="AW208" s="70"/>
      <c r="AX208" s="70"/>
      <c r="AY208" s="70"/>
      <c r="AZ208" s="70"/>
      <c r="BA208" s="40"/>
      <c r="BB208" s="19"/>
      <c r="BC208" s="39"/>
      <c r="BD208" s="19"/>
      <c r="BE208" s="19"/>
      <c r="BF208" s="19"/>
      <c r="BG208" s="19"/>
      <c r="BH208" s="19"/>
      <c r="BI208" s="19"/>
      <c r="BJ208" s="40"/>
      <c r="BK208" s="19"/>
      <c r="BL208" s="39"/>
      <c r="BM208" s="19"/>
      <c r="BN208" s="19"/>
      <c r="BO208" s="19"/>
      <c r="BP208" s="19"/>
      <c r="BQ208" s="19"/>
      <c r="BR208" s="19"/>
      <c r="BS208" s="40"/>
      <c r="BT208" s="19"/>
      <c r="BU208" s="39"/>
      <c r="BV208" s="19"/>
      <c r="BW208" s="19"/>
      <c r="BX208" s="19"/>
      <c r="BY208" s="19"/>
      <c r="BZ208" s="19"/>
      <c r="CA208" s="19"/>
      <c r="CB208" s="40"/>
      <c r="CC208" s="19"/>
      <c r="CD208" s="39"/>
      <c r="CE208" s="19"/>
      <c r="CF208" s="19"/>
      <c r="CG208" s="19"/>
      <c r="CH208" s="19"/>
      <c r="CI208" s="19"/>
      <c r="CJ208" s="19"/>
      <c r="CK208" s="40"/>
      <c r="CL208" s="19"/>
      <c r="CM208" s="39"/>
      <c r="CN208" s="19"/>
      <c r="CO208" s="19"/>
      <c r="CP208" s="19"/>
      <c r="CQ208" s="19"/>
      <c r="CR208" s="19"/>
      <c r="CS208" s="19"/>
      <c r="CT208" s="40"/>
      <c r="CU208" s="19"/>
      <c r="CV208" s="19"/>
      <c r="CW208" s="39"/>
      <c r="CX208" s="19"/>
      <c r="CY208" s="19"/>
      <c r="CZ208" s="19"/>
      <c r="DA208" s="19"/>
      <c r="DB208" s="19"/>
      <c r="DC208" s="19"/>
      <c r="DD208" s="40"/>
      <c r="DE208" s="19"/>
      <c r="DF208" s="19"/>
      <c r="DG208" s="19"/>
      <c r="DH208" s="19"/>
      <c r="DI208" s="19"/>
      <c r="DJ208" s="19"/>
      <c r="DK208" s="19"/>
      <c r="DL208" s="19"/>
      <c r="DM208" s="40"/>
      <c r="DN208" s="19"/>
      <c r="DO208" s="39"/>
      <c r="DP208" s="19"/>
      <c r="DQ208" s="19"/>
      <c r="DR208" s="19"/>
      <c r="DS208" s="19"/>
      <c r="DT208" s="19"/>
      <c r="DU208" s="19"/>
      <c r="DV208" s="40"/>
      <c r="DW208" s="43">
        <f ca="1" t="shared" si="259"/>
        <v>5.05</v>
      </c>
      <c r="DX208" s="44">
        <f t="shared" si="237"/>
        <v>5</v>
      </c>
      <c r="DY208" s="19">
        <f ca="1" t="shared" si="238"/>
        <v>0.0499999999999998</v>
      </c>
      <c r="DZ208" s="19">
        <f t="shared" si="239"/>
        <v>16</v>
      </c>
      <c r="EA208" s="19">
        <f t="shared" si="240"/>
        <v>16</v>
      </c>
      <c r="EB208" s="45">
        <f t="shared" si="241"/>
        <v>0</v>
      </c>
      <c r="EC208" s="46">
        <f t="shared" si="242"/>
        <v>0</v>
      </c>
      <c r="ED208" s="19">
        <f>P208+Y208+AK208+AT208+BC208+BL208+BU208+CD208+CM208+CW208+DF208+DO208</f>
        <v>20</v>
      </c>
      <c r="EE208" s="19">
        <f t="shared" si="243"/>
        <v>0</v>
      </c>
      <c r="EF208" s="19">
        <f t="shared" si="244"/>
        <v>0</v>
      </c>
      <c r="EG208" s="19">
        <f t="shared" si="245"/>
        <v>0</v>
      </c>
    </row>
    <row r="209" customFormat="1" customHeight="1" spans="1:137">
      <c r="A209" s="32">
        <f t="shared" si="269"/>
        <v>207</v>
      </c>
      <c r="B209" s="31" t="s">
        <v>1248</v>
      </c>
      <c r="C209" s="51" t="s">
        <v>286</v>
      </c>
      <c r="D209" s="33" t="s">
        <v>79</v>
      </c>
      <c r="E209" s="33" t="s">
        <v>542</v>
      </c>
      <c r="F209" s="33" t="s">
        <v>548</v>
      </c>
      <c r="G209" s="68">
        <v>45768</v>
      </c>
      <c r="H209" s="68">
        <v>45768</v>
      </c>
      <c r="I209" s="68">
        <v>45768</v>
      </c>
      <c r="J209" s="19"/>
      <c r="K209" s="19"/>
      <c r="L209" s="19"/>
      <c r="M209" s="37"/>
      <c r="N209" s="3"/>
      <c r="O209" s="38"/>
      <c r="P209" s="39"/>
      <c r="Q209" s="19"/>
      <c r="R209" s="19"/>
      <c r="S209" s="19"/>
      <c r="T209" s="19"/>
      <c r="U209" s="19"/>
      <c r="V209" s="19"/>
      <c r="W209" s="40"/>
      <c r="X209" s="19"/>
      <c r="Y209" s="39"/>
      <c r="Z209" s="19"/>
      <c r="AA209" s="19"/>
      <c r="AB209" s="19"/>
      <c r="AC209" s="19"/>
      <c r="AD209" s="19"/>
      <c r="AE209" s="19"/>
      <c r="AF209" s="40"/>
      <c r="AG209" s="41"/>
      <c r="AH209" s="41"/>
      <c r="AI209" s="41"/>
      <c r="AJ209" s="19"/>
      <c r="AK209" s="19"/>
      <c r="AL209" s="19"/>
      <c r="AM209" s="19"/>
      <c r="AN209" s="19"/>
      <c r="AO209" s="19"/>
      <c r="AP209" s="19"/>
      <c r="AQ209" s="19"/>
      <c r="AR209" s="40"/>
      <c r="AS209" s="70"/>
      <c r="AT209" s="19"/>
      <c r="AU209" s="70"/>
      <c r="AV209" s="70"/>
      <c r="AW209" s="70"/>
      <c r="AX209" s="70"/>
      <c r="AY209" s="70"/>
      <c r="AZ209" s="70"/>
      <c r="BA209" s="40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M209" s="61"/>
      <c r="DW209" s="43">
        <f ca="1" t="shared" si="259"/>
        <v>3.55</v>
      </c>
      <c r="DX209" s="44">
        <f t="shared" si="237"/>
        <v>0</v>
      </c>
      <c r="DY209" s="19">
        <f ca="1" t="shared" si="238"/>
        <v>3.55</v>
      </c>
      <c r="DZ209" s="19">
        <f t="shared" si="239"/>
        <v>0</v>
      </c>
      <c r="EA209" s="19">
        <f t="shared" si="240"/>
        <v>0</v>
      </c>
      <c r="EB209" s="45">
        <f t="shared" si="241"/>
        <v>0</v>
      </c>
      <c r="EC209" s="46">
        <f t="shared" si="242"/>
        <v>0</v>
      </c>
      <c r="ED209" s="19">
        <f t="shared" ref="ED209:ED211" si="271">O209+Y209+AK209+AT209+BC209+BL209+BU209+CD209+CM209+CW209+DF209+DO209</f>
        <v>0</v>
      </c>
      <c r="EE209" s="19">
        <f t="shared" si="243"/>
        <v>0</v>
      </c>
      <c r="EF209" s="19">
        <f t="shared" si="244"/>
        <v>0</v>
      </c>
      <c r="EG209" s="19">
        <f t="shared" si="245"/>
        <v>0</v>
      </c>
    </row>
    <row r="210" customFormat="1" customHeight="1" spans="1:137">
      <c r="A210" s="32">
        <f t="shared" si="269"/>
        <v>208</v>
      </c>
      <c r="B210" s="31" t="s">
        <v>1249</v>
      </c>
      <c r="C210" s="51" t="s">
        <v>286</v>
      </c>
      <c r="D210" s="33" t="s">
        <v>312</v>
      </c>
      <c r="E210" s="33" t="s">
        <v>319</v>
      </c>
      <c r="F210" s="33" t="s">
        <v>315</v>
      </c>
      <c r="G210" s="68">
        <v>45764</v>
      </c>
      <c r="H210" s="68">
        <v>45764</v>
      </c>
      <c r="I210" s="68">
        <v>45764</v>
      </c>
      <c r="J210" s="19"/>
      <c r="K210" s="19"/>
      <c r="L210" s="19"/>
      <c r="M210" s="37"/>
      <c r="N210" s="3"/>
      <c r="O210" s="38"/>
      <c r="P210" s="39"/>
      <c r="Q210" s="19"/>
      <c r="R210" s="19"/>
      <c r="S210" s="19"/>
      <c r="T210" s="19"/>
      <c r="U210" s="19"/>
      <c r="V210" s="19"/>
      <c r="W210" s="40"/>
      <c r="X210" s="19"/>
      <c r="Y210" s="39"/>
      <c r="Z210" s="19"/>
      <c r="AA210" s="19"/>
      <c r="AB210" s="19"/>
      <c r="AC210" s="19"/>
      <c r="AD210" s="19"/>
      <c r="AE210" s="19"/>
      <c r="AF210" s="40"/>
      <c r="AG210" s="41"/>
      <c r="AH210" s="41"/>
      <c r="AI210" s="41"/>
      <c r="AJ210" s="19"/>
      <c r="AK210" s="19"/>
      <c r="AL210" s="19"/>
      <c r="AM210" s="19"/>
      <c r="AN210" s="19"/>
      <c r="AO210" s="19"/>
      <c r="AP210" s="19"/>
      <c r="AQ210" s="19"/>
      <c r="AR210" s="40"/>
      <c r="AS210" s="70"/>
      <c r="AT210" s="39">
        <v>5</v>
      </c>
      <c r="AU210" s="70"/>
      <c r="AV210" s="70"/>
      <c r="AW210" s="70"/>
      <c r="AX210" s="70"/>
      <c r="AY210" s="70"/>
      <c r="AZ210" s="70"/>
      <c r="BA210" s="40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M210" s="61"/>
      <c r="DW210" s="43">
        <f ca="1" t="shared" si="259"/>
        <v>3.6</v>
      </c>
      <c r="DX210" s="44">
        <f t="shared" si="237"/>
        <v>0</v>
      </c>
      <c r="DY210" s="19">
        <f ca="1" t="shared" si="238"/>
        <v>3.6</v>
      </c>
      <c r="DZ210" s="19">
        <f t="shared" si="239"/>
        <v>0</v>
      </c>
      <c r="EA210" s="19">
        <f t="shared" si="240"/>
        <v>0</v>
      </c>
      <c r="EB210" s="45">
        <f t="shared" si="241"/>
        <v>0</v>
      </c>
      <c r="EC210" s="46">
        <f t="shared" si="242"/>
        <v>0</v>
      </c>
      <c r="ED210" s="19">
        <f t="shared" si="271"/>
        <v>5</v>
      </c>
      <c r="EE210" s="19">
        <f t="shared" si="243"/>
        <v>0</v>
      </c>
      <c r="EF210" s="19">
        <f t="shared" si="244"/>
        <v>0</v>
      </c>
      <c r="EG210" s="19">
        <f t="shared" si="245"/>
        <v>0</v>
      </c>
    </row>
    <row r="211" customFormat="1" customHeight="1" spans="1:137">
      <c r="A211" s="32"/>
      <c r="B211" s="31" t="s">
        <v>1250</v>
      </c>
      <c r="C211" s="51" t="s">
        <v>351</v>
      </c>
      <c r="D211" s="33" t="s">
        <v>371</v>
      </c>
      <c r="E211" s="33" t="s">
        <v>424</v>
      </c>
      <c r="F211" s="33" t="s">
        <v>315</v>
      </c>
      <c r="G211" s="68">
        <v>45749</v>
      </c>
      <c r="H211" s="68">
        <v>45749</v>
      </c>
      <c r="I211" s="68">
        <v>45749</v>
      </c>
      <c r="J211" s="19"/>
      <c r="K211" s="19"/>
      <c r="L211" s="19"/>
      <c r="M211" s="37"/>
      <c r="N211" s="3"/>
      <c r="O211" s="38"/>
      <c r="P211" s="39"/>
      <c r="Q211" s="19"/>
      <c r="R211" s="19"/>
      <c r="S211" s="19"/>
      <c r="T211" s="19"/>
      <c r="U211" s="19"/>
      <c r="V211" s="19"/>
      <c r="W211" s="40"/>
      <c r="X211" s="19"/>
      <c r="Y211" s="39"/>
      <c r="Z211" s="19"/>
      <c r="AA211" s="19"/>
      <c r="AB211" s="19"/>
      <c r="AC211" s="19"/>
      <c r="AD211" s="19"/>
      <c r="AE211" s="19"/>
      <c r="AF211" s="40"/>
      <c r="AG211" s="41"/>
      <c r="AH211" s="41"/>
      <c r="AI211" s="41"/>
      <c r="AJ211" s="19"/>
      <c r="AK211" s="19"/>
      <c r="AL211" s="19"/>
      <c r="AM211" s="19"/>
      <c r="AN211" s="19"/>
      <c r="AO211" s="19"/>
      <c r="AP211" s="19"/>
      <c r="AQ211" s="19"/>
      <c r="AR211" s="40"/>
      <c r="AS211" s="70"/>
      <c r="AT211" s="19">
        <v>12</v>
      </c>
      <c r="AU211" s="71"/>
      <c r="AV211" s="71"/>
      <c r="AW211" s="71"/>
      <c r="AX211" s="71"/>
      <c r="AY211" s="71"/>
      <c r="AZ211" s="71"/>
      <c r="BA211" s="40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M211" s="61"/>
      <c r="DW211" s="43">
        <f ca="1" t="shared" si="259"/>
        <v>3.81</v>
      </c>
      <c r="DX211" s="44">
        <f t="shared" si="237"/>
        <v>0</v>
      </c>
      <c r="DY211" s="19">
        <f ca="1" t="shared" si="238"/>
        <v>3.81</v>
      </c>
      <c r="DZ211" s="19">
        <f t="shared" si="239"/>
        <v>0</v>
      </c>
      <c r="EA211" s="19">
        <f t="shared" si="240"/>
        <v>0</v>
      </c>
      <c r="EB211" s="45">
        <f t="shared" si="241"/>
        <v>0</v>
      </c>
      <c r="EC211" s="46">
        <f t="shared" si="242"/>
        <v>0</v>
      </c>
      <c r="ED211" s="19">
        <f t="shared" si="271"/>
        <v>12</v>
      </c>
      <c r="EE211" s="19">
        <f t="shared" si="243"/>
        <v>0</v>
      </c>
      <c r="EF211" s="19">
        <f t="shared" si="244"/>
        <v>0</v>
      </c>
      <c r="EG211" s="19">
        <f t="shared" si="245"/>
        <v>0</v>
      </c>
    </row>
    <row r="212" customFormat="1" customHeight="1" spans="1:137">
      <c r="A212" s="32">
        <v>451</v>
      </c>
      <c r="B212" s="31" t="s">
        <v>1251</v>
      </c>
      <c r="C212" s="51" t="s">
        <v>386</v>
      </c>
      <c r="D212" s="33" t="s">
        <v>387</v>
      </c>
      <c r="E212" s="33" t="s">
        <v>54</v>
      </c>
      <c r="F212" s="33" t="s">
        <v>315</v>
      </c>
      <c r="G212" s="68">
        <v>45726</v>
      </c>
      <c r="H212" s="68">
        <v>45726</v>
      </c>
      <c r="I212" s="68">
        <v>45726</v>
      </c>
      <c r="J212" s="41"/>
      <c r="K212" s="41"/>
      <c r="L212" s="41"/>
      <c r="M212" s="19"/>
      <c r="N212" s="19"/>
      <c r="O212" s="19"/>
      <c r="P212" s="19"/>
      <c r="Q212" s="19"/>
      <c r="R212" s="19"/>
      <c r="S212" s="19"/>
      <c r="T212" s="19"/>
      <c r="U212" s="40"/>
      <c r="V212" s="70"/>
      <c r="W212" s="70"/>
      <c r="X212" s="70"/>
      <c r="Y212" s="70"/>
      <c r="Z212" s="70"/>
      <c r="AA212" s="70"/>
      <c r="AB212" s="70"/>
      <c r="AC212" s="70"/>
      <c r="AD212" s="40"/>
      <c r="AE212" s="43">
        <v>1.16</v>
      </c>
      <c r="AF212" s="44">
        <v>0</v>
      </c>
      <c r="AG212" s="19">
        <v>1.16</v>
      </c>
      <c r="AH212" s="19">
        <v>0</v>
      </c>
      <c r="AI212" s="19">
        <v>0</v>
      </c>
      <c r="AJ212" s="45">
        <v>0</v>
      </c>
      <c r="AK212" s="46">
        <v>0</v>
      </c>
      <c r="AL212" s="19">
        <v>0</v>
      </c>
      <c r="AM212" s="19">
        <v>0</v>
      </c>
      <c r="AN212" s="19">
        <v>0</v>
      </c>
      <c r="AO212" s="19">
        <v>0</v>
      </c>
    </row>
    <row r="213" customFormat="1" customHeight="1" spans="1:137">
      <c r="A213" s="32">
        <f t="shared" ref="A213:A217" si="272">ROW()-2</f>
        <v>211</v>
      </c>
      <c r="B213" s="31" t="s">
        <v>1252</v>
      </c>
      <c r="C213" s="51" t="s">
        <v>286</v>
      </c>
      <c r="D213" s="33" t="s">
        <v>312</v>
      </c>
      <c r="E213" s="33" t="s">
        <v>317</v>
      </c>
      <c r="F213" s="33" t="s">
        <v>315</v>
      </c>
      <c r="G213" s="68">
        <v>45712</v>
      </c>
      <c r="H213" s="68">
        <v>45712</v>
      </c>
      <c r="I213" s="68">
        <v>45712</v>
      </c>
      <c r="J213" s="19"/>
      <c r="K213" s="19"/>
      <c r="L213" s="19"/>
      <c r="M213" s="37"/>
      <c r="N213" s="3"/>
      <c r="O213" s="38"/>
      <c r="P213" s="39"/>
      <c r="Q213" s="19"/>
      <c r="R213" s="19"/>
      <c r="S213" s="19"/>
      <c r="T213" s="19"/>
      <c r="U213" s="19"/>
      <c r="V213" s="19"/>
      <c r="W213" s="40"/>
      <c r="X213" s="19"/>
      <c r="Y213" s="39"/>
      <c r="Z213" s="19"/>
      <c r="AA213" s="19"/>
      <c r="AB213" s="19"/>
      <c r="AC213" s="19"/>
      <c r="AD213" s="19"/>
      <c r="AE213" s="19"/>
      <c r="AF213" s="40"/>
      <c r="AG213" s="41"/>
      <c r="AH213" s="41"/>
      <c r="AI213" s="41"/>
      <c r="AJ213" s="19"/>
      <c r="AK213" s="19">
        <v>13</v>
      </c>
      <c r="AL213" s="19"/>
      <c r="AM213" s="19"/>
      <c r="AN213" s="19"/>
      <c r="AO213" s="19"/>
      <c r="AP213" s="19"/>
      <c r="AQ213" s="19"/>
      <c r="AR213" s="40"/>
      <c r="AS213" s="70"/>
      <c r="AT213" s="19"/>
      <c r="AU213" s="70"/>
      <c r="AV213" s="70"/>
      <c r="AW213" s="70"/>
      <c r="AX213" s="70"/>
      <c r="AY213" s="70"/>
      <c r="AZ213" s="70"/>
      <c r="BA213" s="40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M213" s="61"/>
      <c r="DW213" s="43">
        <f ca="1" t="shared" ref="DW213:DW217" si="273">ROUND((TODAY()-I213)/365*5,2)</f>
        <v>4.32</v>
      </c>
      <c r="DX213" s="44">
        <f t="shared" ref="DX213:DX217" si="274">-AI213+AJ213+AS213+BB213+BK213+BT213+CC213+CL213+CV213+DE213+DN213</f>
        <v>0</v>
      </c>
      <c r="DY213" s="19">
        <f ca="1" t="shared" ref="DY213:DY217" si="275">DW213-DX213</f>
        <v>4.32</v>
      </c>
      <c r="DZ213" s="19">
        <f t="shared" ref="DZ213:DZ217" si="276">T213+U213+AC213+AD213+AO213+AP213+AX213+AY213++BG213+BH213+BP213+BQ213+BY213+BZ213+CH213+CI213+CQ213+CR213+DA213+DB213+DJ213+DK213+DS213+DT213</f>
        <v>0</v>
      </c>
      <c r="EA213" s="19">
        <f t="shared" ref="EA213:EA217" si="277">S213+AB213+AN213+AW213+BF213+BO213+BX213+CG213+CP213+CZ213+DI213+DR213</f>
        <v>0</v>
      </c>
      <c r="EB213" s="45">
        <f t="shared" ref="EB213:EB217" si="278">J213+U213-S213+AD213-AB213+AP213-AN213+AY213-AW213+BH213-BF213+BQ213-BO213+BZ213-BX213+CI213-CG213+CR213-CP213+DB213-CZ213+DK213-DI213+DT213-DR213-CU213</f>
        <v>0</v>
      </c>
      <c r="EC213" s="46">
        <f t="shared" ref="EC213:EC217" si="279">T213+AC213+AO213+BG213+BP213+BY213+CH213+CQ213+DA213+DA213+DJ213+DS213</f>
        <v>0</v>
      </c>
      <c r="ED213" s="19">
        <f t="shared" ref="ED213:ED216" si="280">O213+Y213+AK213+AT213+BC213+BL213+BU213+CD213+CM213+CW213+DF213+DO213</f>
        <v>13</v>
      </c>
      <c r="EE213" s="19">
        <f t="shared" ref="EE213:EE217" si="281">Q213+Z213+AL213+AU213+BD213+BM213+BV213+CE213+CN213+CX213+DG213+DP213</f>
        <v>0</v>
      </c>
      <c r="EF213" s="19">
        <f t="shared" ref="EF213:EF217" si="282">R213+AA213+AM213+AV213+BE213+BN213+BW213+CF213+CO213+CY213+DH213+DQ213</f>
        <v>0</v>
      </c>
      <c r="EG213" s="19">
        <f t="shared" ref="EG213:EG217" si="283">V213+AE213+AQ213+AZ213+BI213+BR213+CA213+CJ213+CS213+DC213+DL213+DU213</f>
        <v>0</v>
      </c>
    </row>
    <row r="214" customFormat="1" customHeight="1" spans="1:137">
      <c r="A214" s="32">
        <f t="shared" si="272"/>
        <v>212</v>
      </c>
      <c r="B214" s="31" t="s">
        <v>1253</v>
      </c>
      <c r="C214" s="51" t="s">
        <v>404</v>
      </c>
      <c r="D214" s="33" t="s">
        <v>527</v>
      </c>
      <c r="E214" s="33" t="s">
        <v>528</v>
      </c>
      <c r="F214" s="33" t="s">
        <v>315</v>
      </c>
      <c r="G214" s="68">
        <v>45706</v>
      </c>
      <c r="H214" s="59">
        <v>45706</v>
      </c>
      <c r="I214" s="59">
        <v>45706</v>
      </c>
      <c r="J214" s="19"/>
      <c r="K214" s="19"/>
      <c r="L214" s="19"/>
      <c r="M214" s="37"/>
      <c r="N214" s="19"/>
      <c r="O214" s="38"/>
      <c r="P214" s="39"/>
      <c r="Q214" s="19"/>
      <c r="R214" s="19"/>
      <c r="S214" s="19"/>
      <c r="T214" s="19"/>
      <c r="U214" s="19"/>
      <c r="V214" s="19"/>
      <c r="W214" s="40"/>
      <c r="X214" s="19"/>
      <c r="Y214" s="39"/>
      <c r="Z214" s="19"/>
      <c r="AA214" s="19"/>
      <c r="AB214" s="19"/>
      <c r="AC214" s="19"/>
      <c r="AD214" s="19"/>
      <c r="AE214" s="19"/>
      <c r="AF214" s="40"/>
      <c r="AG214" s="41"/>
      <c r="AH214" s="41"/>
      <c r="AI214" s="41"/>
      <c r="AJ214" s="19"/>
      <c r="AK214" s="19"/>
      <c r="AL214" s="19"/>
      <c r="AM214" s="19"/>
      <c r="AN214" s="19">
        <v>16</v>
      </c>
      <c r="AO214" s="19"/>
      <c r="AP214" s="19">
        <v>24</v>
      </c>
      <c r="AQ214" s="19"/>
      <c r="AR214" s="40"/>
      <c r="AS214" s="19"/>
      <c r="AT214" s="70"/>
      <c r="AU214" s="70"/>
      <c r="AV214" s="70"/>
      <c r="AW214" s="70">
        <v>8</v>
      </c>
      <c r="AX214" s="70"/>
      <c r="AY214" s="70">
        <v>8</v>
      </c>
      <c r="AZ214" s="70"/>
      <c r="BA214" s="40"/>
      <c r="BB214" s="19">
        <v>1</v>
      </c>
      <c r="BC214" s="19"/>
      <c r="BD214" s="19"/>
      <c r="BE214" s="19"/>
      <c r="BF214" s="19">
        <v>8</v>
      </c>
      <c r="BG214" s="19"/>
      <c r="BH214" s="19"/>
      <c r="BI214" s="19"/>
      <c r="BJ214" s="40"/>
      <c r="BK214" s="19">
        <v>1</v>
      </c>
      <c r="BL214" s="39"/>
      <c r="BM214" s="19"/>
      <c r="BN214" s="19"/>
      <c r="BO214" s="19"/>
      <c r="BP214" s="19"/>
      <c r="BQ214" s="19"/>
      <c r="BR214" s="19"/>
      <c r="BS214" s="40"/>
      <c r="BT214" s="19"/>
      <c r="BU214" s="39"/>
      <c r="BV214" s="19"/>
      <c r="BW214" s="19"/>
      <c r="BX214" s="19"/>
      <c r="BY214" s="19"/>
      <c r="BZ214" s="19"/>
      <c r="CA214" s="19"/>
      <c r="CB214" s="40"/>
      <c r="CC214" s="19"/>
      <c r="CD214" s="39"/>
      <c r="CE214" s="19"/>
      <c r="CF214" s="19"/>
      <c r="CG214" s="19"/>
      <c r="CH214" s="19"/>
      <c r="CI214" s="19"/>
      <c r="CJ214" s="19"/>
      <c r="CK214" s="40"/>
      <c r="CL214" s="19"/>
      <c r="CM214" s="39"/>
      <c r="CN214" s="19"/>
      <c r="CO214" s="19"/>
      <c r="CP214" s="19"/>
      <c r="CQ214" s="19"/>
      <c r="CR214" s="19"/>
      <c r="CS214" s="19"/>
      <c r="CT214" s="40"/>
      <c r="CU214" s="19"/>
      <c r="CV214" s="19"/>
      <c r="CW214" s="39"/>
      <c r="CX214" s="19"/>
      <c r="CY214" s="19"/>
      <c r="CZ214" s="19"/>
      <c r="DA214" s="19"/>
      <c r="DB214" s="19"/>
      <c r="DC214" s="19"/>
      <c r="DD214" s="40"/>
      <c r="DE214" s="19"/>
      <c r="DF214" s="19"/>
      <c r="DG214" s="19"/>
      <c r="DH214" s="19"/>
      <c r="DI214" s="19"/>
      <c r="DJ214" s="19"/>
      <c r="DK214" s="19"/>
      <c r="DL214" s="19"/>
      <c r="DM214" s="40"/>
      <c r="DN214" s="19"/>
      <c r="DO214" s="39"/>
      <c r="DP214" s="19"/>
      <c r="DQ214" s="19"/>
      <c r="DR214" s="19"/>
      <c r="DS214" s="19"/>
      <c r="DT214" s="19"/>
      <c r="DU214" s="19"/>
      <c r="DV214" s="40"/>
      <c r="DW214" s="43">
        <f ca="1" t="shared" si="273"/>
        <v>4.4</v>
      </c>
      <c r="DX214" s="44">
        <f t="shared" si="274"/>
        <v>2</v>
      </c>
      <c r="DY214" s="19">
        <f ca="1" t="shared" si="275"/>
        <v>2.4</v>
      </c>
      <c r="DZ214" s="19">
        <f t="shared" si="276"/>
        <v>32</v>
      </c>
      <c r="EA214" s="19">
        <f t="shared" si="277"/>
        <v>32</v>
      </c>
      <c r="EB214" s="45">
        <f t="shared" si="278"/>
        <v>0</v>
      </c>
      <c r="EC214" s="46">
        <f t="shared" si="279"/>
        <v>0</v>
      </c>
      <c r="ED214" s="19">
        <f t="shared" si="280"/>
        <v>0</v>
      </c>
      <c r="EE214" s="19">
        <f t="shared" si="281"/>
        <v>0</v>
      </c>
      <c r="EF214" s="19">
        <f t="shared" si="282"/>
        <v>0</v>
      </c>
      <c r="EG214" s="19">
        <f t="shared" si="283"/>
        <v>0</v>
      </c>
    </row>
    <row r="215" customFormat="1" customHeight="1" spans="1:137">
      <c r="A215" s="32">
        <f t="shared" si="272"/>
        <v>213</v>
      </c>
      <c r="B215" s="31" t="s">
        <v>1254</v>
      </c>
      <c r="C215" s="51" t="s">
        <v>351</v>
      </c>
      <c r="D215" s="33" t="s">
        <v>354</v>
      </c>
      <c r="E215" s="33" t="s">
        <v>372</v>
      </c>
      <c r="F215" s="33" t="s">
        <v>315</v>
      </c>
      <c r="G215" s="68">
        <v>45358</v>
      </c>
      <c r="H215" s="59">
        <v>45358</v>
      </c>
      <c r="I215" s="59">
        <v>45658</v>
      </c>
      <c r="J215" s="19">
        <v>0</v>
      </c>
      <c r="K215" s="19">
        <f>ROUND((I215-H215)/365*5,0)</f>
        <v>4</v>
      </c>
      <c r="L215" s="19">
        <v>4</v>
      </c>
      <c r="M215" s="37">
        <f t="shared" ref="M215:M224" si="284">K215-L215</f>
        <v>0</v>
      </c>
      <c r="N215" s="19"/>
      <c r="O215" s="38">
        <v>2</v>
      </c>
      <c r="P215" s="39"/>
      <c r="Q215" s="19"/>
      <c r="R215" s="19"/>
      <c r="S215" s="19"/>
      <c r="T215" s="19"/>
      <c r="U215" s="19"/>
      <c r="V215" s="19"/>
      <c r="W215" s="40"/>
      <c r="X215" s="19">
        <v>0.5</v>
      </c>
      <c r="Y215" s="39"/>
      <c r="Z215" s="19"/>
      <c r="AA215" s="19"/>
      <c r="AB215" s="19"/>
      <c r="AC215" s="19"/>
      <c r="AD215" s="19"/>
      <c r="AE215" s="19"/>
      <c r="AF215" s="40"/>
      <c r="AG215" s="41">
        <f t="shared" ref="AG215:AG224" si="285">O215+X215</f>
        <v>2.5</v>
      </c>
      <c r="AH215" s="41">
        <f t="shared" ref="AH215:AH224" si="286">M215-AG215</f>
        <v>-2.5</v>
      </c>
      <c r="AI215" s="41">
        <f t="shared" ref="AI215:AI224" si="287">IF(AH215&lt;0,AH215,0)</f>
        <v>-2.5</v>
      </c>
      <c r="AJ215" s="19">
        <v>0.5</v>
      </c>
      <c r="AK215" s="19"/>
      <c r="AL215" s="19"/>
      <c r="AM215" s="19"/>
      <c r="AN215" s="19"/>
      <c r="AO215" s="19"/>
      <c r="AP215" s="19"/>
      <c r="AQ215" s="19"/>
      <c r="AR215" s="40"/>
      <c r="AS215" s="19">
        <v>1</v>
      </c>
      <c r="AT215" s="70"/>
      <c r="AU215" s="70"/>
      <c r="AV215" s="70"/>
      <c r="AW215" s="70"/>
      <c r="AX215" s="70"/>
      <c r="AY215" s="70"/>
      <c r="AZ215" s="70"/>
      <c r="BA215" s="40"/>
      <c r="BB215" s="19">
        <v>1</v>
      </c>
      <c r="BC215" s="19"/>
      <c r="BD215" s="19"/>
      <c r="BE215" s="19"/>
      <c r="BF215" s="19"/>
      <c r="BG215" s="19"/>
      <c r="BH215" s="19"/>
      <c r="BI215" s="19"/>
      <c r="BJ215" s="40"/>
      <c r="BK215" s="19"/>
      <c r="BL215" s="39"/>
      <c r="BM215" s="19"/>
      <c r="BN215" s="19"/>
      <c r="BO215" s="19"/>
      <c r="BP215" s="19"/>
      <c r="BQ215" s="19"/>
      <c r="BR215" s="19"/>
      <c r="BS215" s="40"/>
      <c r="BT215" s="19"/>
      <c r="BU215" s="39"/>
      <c r="BV215" s="19"/>
      <c r="BW215" s="19"/>
      <c r="BX215" s="19"/>
      <c r="BY215" s="19"/>
      <c r="BZ215" s="19"/>
      <c r="CA215" s="19"/>
      <c r="CB215" s="40"/>
      <c r="CC215" s="19"/>
      <c r="CD215" s="39"/>
      <c r="CE215" s="19"/>
      <c r="CF215" s="19"/>
      <c r="CG215" s="19"/>
      <c r="CH215" s="19"/>
      <c r="CI215" s="19"/>
      <c r="CJ215" s="19"/>
      <c r="CK215" s="40"/>
      <c r="CL215" s="19"/>
      <c r="CM215" s="39"/>
      <c r="CN215" s="19"/>
      <c r="CO215" s="19"/>
      <c r="CP215" s="19"/>
      <c r="CQ215" s="19"/>
      <c r="CR215" s="19"/>
      <c r="CS215" s="19"/>
      <c r="CT215" s="40"/>
      <c r="CU215" s="19"/>
      <c r="CV215" s="19"/>
      <c r="CW215" s="39"/>
      <c r="CX215" s="19"/>
      <c r="CY215" s="19"/>
      <c r="CZ215" s="19"/>
      <c r="DA215" s="19"/>
      <c r="DB215" s="19"/>
      <c r="DC215" s="19"/>
      <c r="DD215" s="40"/>
      <c r="DE215" s="19"/>
      <c r="DF215" s="19"/>
      <c r="DG215" s="19"/>
      <c r="DH215" s="19"/>
      <c r="DI215" s="19"/>
      <c r="DJ215" s="19"/>
      <c r="DK215" s="19"/>
      <c r="DL215" s="19"/>
      <c r="DM215" s="40"/>
      <c r="DN215" s="19"/>
      <c r="DO215" s="39"/>
      <c r="DP215" s="19"/>
      <c r="DQ215" s="19"/>
      <c r="DR215" s="19"/>
      <c r="DS215" s="19"/>
      <c r="DT215" s="19"/>
      <c r="DU215" s="19"/>
      <c r="DV215" s="40"/>
      <c r="DW215" s="43">
        <f ca="1" t="shared" si="273"/>
        <v>5.05</v>
      </c>
      <c r="DX215" s="44">
        <f t="shared" si="274"/>
        <v>5</v>
      </c>
      <c r="DY215" s="19">
        <f ca="1" t="shared" si="275"/>
        <v>0.0499999999999998</v>
      </c>
      <c r="DZ215" s="19">
        <f t="shared" si="276"/>
        <v>0</v>
      </c>
      <c r="EA215" s="19">
        <f t="shared" si="277"/>
        <v>0</v>
      </c>
      <c r="EB215" s="45">
        <f t="shared" si="278"/>
        <v>0</v>
      </c>
      <c r="EC215" s="46">
        <f t="shared" si="279"/>
        <v>0</v>
      </c>
      <c r="ED215" s="19">
        <f t="shared" ref="ED215:ED224" si="288">P215+Y215+AK215+AT215+BC215+BL215+BU215+CD215+CM215+CW215+DF215+DO215</f>
        <v>0</v>
      </c>
      <c r="EE215" s="19">
        <f t="shared" si="281"/>
        <v>0</v>
      </c>
      <c r="EF215" s="19">
        <f t="shared" si="282"/>
        <v>0</v>
      </c>
      <c r="EG215" s="19">
        <f t="shared" si="283"/>
        <v>0</v>
      </c>
    </row>
    <row r="216" customFormat="1" customHeight="1" spans="1:137">
      <c r="A216" s="32">
        <f t="shared" si="272"/>
        <v>214</v>
      </c>
      <c r="B216" s="31" t="s">
        <v>1255</v>
      </c>
      <c r="C216" s="32" t="s">
        <v>413</v>
      </c>
      <c r="D216" s="33" t="s">
        <v>414</v>
      </c>
      <c r="E216" s="33" t="s">
        <v>508</v>
      </c>
      <c r="F216" s="33" t="s">
        <v>315</v>
      </c>
      <c r="G216" s="68">
        <v>45719</v>
      </c>
      <c r="H216" s="59">
        <v>45719</v>
      </c>
      <c r="I216" s="59">
        <v>45719</v>
      </c>
      <c r="J216" s="19"/>
      <c r="K216" s="19"/>
      <c r="L216" s="19"/>
      <c r="M216" s="73"/>
      <c r="N216" s="19"/>
      <c r="O216" s="38"/>
      <c r="P216" s="39"/>
      <c r="Q216" s="19"/>
      <c r="R216" s="19"/>
      <c r="S216" s="19"/>
      <c r="T216" s="19"/>
      <c r="U216" s="19"/>
      <c r="V216" s="19"/>
      <c r="W216" s="40"/>
      <c r="X216" s="19"/>
      <c r="Y216" s="39"/>
      <c r="Z216" s="19"/>
      <c r="AA216" s="19"/>
      <c r="AB216" s="19"/>
      <c r="AC216" s="19"/>
      <c r="AD216" s="19"/>
      <c r="AE216" s="19"/>
      <c r="AF216" s="40"/>
      <c r="AG216" s="41"/>
      <c r="AH216" s="41"/>
      <c r="AI216" s="41"/>
      <c r="AJ216" s="19"/>
      <c r="AK216" s="19"/>
      <c r="AL216" s="19"/>
      <c r="AM216" s="19"/>
      <c r="AN216" s="19"/>
      <c r="AO216" s="19"/>
      <c r="AP216" s="19"/>
      <c r="AQ216" s="19"/>
      <c r="AR216" s="40"/>
      <c r="AS216" s="19"/>
      <c r="AT216" s="19"/>
      <c r="AU216" s="19"/>
      <c r="AV216" s="19"/>
      <c r="AW216" s="19">
        <v>8</v>
      </c>
      <c r="AX216" s="19"/>
      <c r="AY216" s="19">
        <v>8</v>
      </c>
      <c r="AZ216" s="19"/>
      <c r="BA216" s="40"/>
      <c r="BB216" s="19">
        <v>1</v>
      </c>
      <c r="BC216" s="19"/>
      <c r="BD216" s="19"/>
      <c r="BE216" s="19"/>
      <c r="BF216" s="19"/>
      <c r="BG216" s="19"/>
      <c r="BH216" s="19"/>
      <c r="BI216" s="19"/>
      <c r="BJ216" s="40"/>
      <c r="BK216" s="19">
        <v>1</v>
      </c>
      <c r="BL216" s="39"/>
      <c r="BM216" s="19"/>
      <c r="BN216" s="19"/>
      <c r="BO216" s="19"/>
      <c r="BP216" s="19"/>
      <c r="BQ216" s="19"/>
      <c r="BR216" s="19"/>
      <c r="BS216" s="40"/>
      <c r="BT216" s="19"/>
      <c r="BU216" s="39"/>
      <c r="BV216" s="19"/>
      <c r="BW216" s="19"/>
      <c r="BX216" s="19"/>
      <c r="BY216" s="19"/>
      <c r="BZ216" s="19"/>
      <c r="CA216" s="19"/>
      <c r="CB216" s="40"/>
      <c r="CC216" s="19"/>
      <c r="CD216" s="39"/>
      <c r="CE216" s="19"/>
      <c r="CF216" s="19"/>
      <c r="CG216" s="19"/>
      <c r="CH216" s="19"/>
      <c r="CI216" s="19"/>
      <c r="CJ216" s="19"/>
      <c r="CK216" s="40"/>
      <c r="CL216" s="19"/>
      <c r="CM216" s="39"/>
      <c r="CN216" s="19"/>
      <c r="CO216" s="19"/>
      <c r="CP216" s="19"/>
      <c r="CQ216" s="19"/>
      <c r="CR216" s="19"/>
      <c r="CS216" s="19"/>
      <c r="CT216" s="40"/>
      <c r="CU216" s="19"/>
      <c r="CV216" s="19"/>
      <c r="CW216" s="39"/>
      <c r="CX216" s="19"/>
      <c r="CY216" s="19"/>
      <c r="CZ216" s="19"/>
      <c r="DA216" s="19"/>
      <c r="DB216" s="19"/>
      <c r="DC216" s="19"/>
      <c r="DD216" s="40"/>
      <c r="DE216" s="19"/>
      <c r="DF216" s="19"/>
      <c r="DG216" s="19"/>
      <c r="DH216" s="19"/>
      <c r="DI216" s="19"/>
      <c r="DJ216" s="19"/>
      <c r="DK216" s="19"/>
      <c r="DL216" s="19"/>
      <c r="DM216" s="40"/>
      <c r="DN216" s="19"/>
      <c r="DO216" s="39"/>
      <c r="DP216" s="19"/>
      <c r="DQ216" s="19"/>
      <c r="DR216" s="19"/>
      <c r="DS216" s="19"/>
      <c r="DT216" s="19"/>
      <c r="DU216" s="19"/>
      <c r="DV216" s="40"/>
      <c r="DW216" s="74">
        <f ca="1" t="shared" si="273"/>
        <v>4.22</v>
      </c>
      <c r="DX216" s="44">
        <f t="shared" si="274"/>
        <v>2</v>
      </c>
      <c r="DY216" s="44">
        <f ca="1" t="shared" si="275"/>
        <v>2.22</v>
      </c>
      <c r="DZ216" s="19">
        <f t="shared" si="276"/>
        <v>8</v>
      </c>
      <c r="EA216" s="19">
        <f t="shared" si="277"/>
        <v>8</v>
      </c>
      <c r="EB216" s="45">
        <f t="shared" si="278"/>
        <v>0</v>
      </c>
      <c r="EC216" s="46">
        <f t="shared" si="279"/>
        <v>0</v>
      </c>
      <c r="ED216" s="19">
        <f t="shared" si="280"/>
        <v>0</v>
      </c>
      <c r="EE216" s="19">
        <f t="shared" si="281"/>
        <v>0</v>
      </c>
      <c r="EF216" s="19">
        <f t="shared" si="282"/>
        <v>0</v>
      </c>
      <c r="EG216" s="19">
        <f t="shared" si="283"/>
        <v>0</v>
      </c>
    </row>
    <row r="217" customFormat="1" customHeight="1" spans="1:137">
      <c r="A217" s="32">
        <f t="shared" si="272"/>
        <v>215</v>
      </c>
      <c r="B217" s="31" t="s">
        <v>1256</v>
      </c>
      <c r="C217" s="32" t="s">
        <v>351</v>
      </c>
      <c r="D217" s="33" t="s">
        <v>354</v>
      </c>
      <c r="E217" s="33" t="s">
        <v>374</v>
      </c>
      <c r="F217" s="33" t="s">
        <v>255</v>
      </c>
      <c r="G217" s="68">
        <v>44979</v>
      </c>
      <c r="H217" s="59">
        <v>45292</v>
      </c>
      <c r="I217" s="59">
        <v>45658</v>
      </c>
      <c r="J217" s="19">
        <v>0</v>
      </c>
      <c r="K217" s="19">
        <f>ROUND((I217-H217)/365*5,0)</f>
        <v>5</v>
      </c>
      <c r="L217" s="19">
        <v>5</v>
      </c>
      <c r="M217" s="73">
        <f t="shared" si="284"/>
        <v>0</v>
      </c>
      <c r="N217" s="19"/>
      <c r="O217" s="38">
        <v>3</v>
      </c>
      <c r="P217" s="39">
        <v>8</v>
      </c>
      <c r="Q217" s="19"/>
      <c r="R217" s="19"/>
      <c r="S217" s="19"/>
      <c r="T217" s="19"/>
      <c r="U217" s="19"/>
      <c r="V217" s="19"/>
      <c r="W217" s="40"/>
      <c r="X217" s="19">
        <v>2</v>
      </c>
      <c r="Y217" s="39"/>
      <c r="Z217" s="19"/>
      <c r="AA217" s="19"/>
      <c r="AB217" s="19"/>
      <c r="AC217" s="19"/>
      <c r="AD217" s="19"/>
      <c r="AE217" s="19"/>
      <c r="AF217" s="40"/>
      <c r="AG217" s="41">
        <f t="shared" si="285"/>
        <v>5</v>
      </c>
      <c r="AH217" s="41">
        <f t="shared" si="286"/>
        <v>-5</v>
      </c>
      <c r="AI217" s="41">
        <f t="shared" si="287"/>
        <v>-5</v>
      </c>
      <c r="AJ217" s="19"/>
      <c r="AK217" s="19">
        <v>8</v>
      </c>
      <c r="AL217" s="19"/>
      <c r="AM217" s="19"/>
      <c r="AN217" s="19"/>
      <c r="AO217" s="19"/>
      <c r="AP217" s="19"/>
      <c r="AQ217" s="19"/>
      <c r="AR217" s="40"/>
      <c r="AS217" s="19"/>
      <c r="AT217" s="19"/>
      <c r="AU217" s="19"/>
      <c r="AV217" s="19"/>
      <c r="AW217" s="19"/>
      <c r="AX217" s="19"/>
      <c r="AY217" s="19"/>
      <c r="AZ217" s="19"/>
      <c r="BA217" s="40"/>
      <c r="BB217" s="19"/>
      <c r="BC217" s="19">
        <v>21</v>
      </c>
      <c r="BD217" s="19"/>
      <c r="BE217" s="19"/>
      <c r="BF217" s="19"/>
      <c r="BG217" s="19"/>
      <c r="BH217" s="19"/>
      <c r="BI217" s="19"/>
      <c r="BJ217" s="40"/>
      <c r="BK217" s="19"/>
      <c r="BL217" s="39"/>
      <c r="BM217" s="19"/>
      <c r="BN217" s="19"/>
      <c r="BO217" s="19"/>
      <c r="BP217" s="19"/>
      <c r="BQ217" s="19"/>
      <c r="BR217" s="19"/>
      <c r="BS217" s="40"/>
      <c r="BT217" s="19"/>
      <c r="BU217" s="39"/>
      <c r="BV217" s="19"/>
      <c r="BW217" s="19"/>
      <c r="BX217" s="19"/>
      <c r="BY217" s="19"/>
      <c r="BZ217" s="19"/>
      <c r="CA217" s="19"/>
      <c r="CB217" s="40"/>
      <c r="CC217" s="19"/>
      <c r="CD217" s="39"/>
      <c r="CE217" s="19"/>
      <c r="CF217" s="19"/>
      <c r="CG217" s="19"/>
      <c r="CH217" s="19"/>
      <c r="CI217" s="19"/>
      <c r="CJ217" s="19"/>
      <c r="CK217" s="40"/>
      <c r="CL217" s="19"/>
      <c r="CM217" s="39"/>
      <c r="CN217" s="19"/>
      <c r="CO217" s="19"/>
      <c r="CP217" s="19"/>
      <c r="CQ217" s="19"/>
      <c r="CR217" s="19"/>
      <c r="CS217" s="19"/>
      <c r="CT217" s="40"/>
      <c r="CU217" s="19"/>
      <c r="CV217" s="19"/>
      <c r="CW217" s="39"/>
      <c r="CX217" s="19"/>
      <c r="CY217" s="19"/>
      <c r="CZ217" s="19"/>
      <c r="DA217" s="19"/>
      <c r="DB217" s="19"/>
      <c r="DC217" s="19"/>
      <c r="DD217" s="40"/>
      <c r="DE217" s="19"/>
      <c r="DF217" s="19"/>
      <c r="DG217" s="19"/>
      <c r="DH217" s="19"/>
      <c r="DI217" s="19"/>
      <c r="DJ217" s="19"/>
      <c r="DK217" s="19"/>
      <c r="DL217" s="19"/>
      <c r="DM217" s="40"/>
      <c r="DN217" s="19"/>
      <c r="DO217" s="39"/>
      <c r="DP217" s="19"/>
      <c r="DQ217" s="19"/>
      <c r="DR217" s="19"/>
      <c r="DS217" s="19"/>
      <c r="DT217" s="19"/>
      <c r="DU217" s="19"/>
      <c r="DV217" s="40"/>
      <c r="DW217" s="74">
        <f ca="1" t="shared" si="273"/>
        <v>5.05</v>
      </c>
      <c r="DX217" s="44">
        <f t="shared" si="274"/>
        <v>5</v>
      </c>
      <c r="DY217" s="44">
        <f ca="1" t="shared" si="275"/>
        <v>0.0499999999999998</v>
      </c>
      <c r="DZ217" s="19">
        <f t="shared" si="276"/>
        <v>0</v>
      </c>
      <c r="EA217" s="19">
        <f t="shared" si="277"/>
        <v>0</v>
      </c>
      <c r="EB217" s="45">
        <f t="shared" si="278"/>
        <v>0</v>
      </c>
      <c r="EC217" s="46">
        <f t="shared" si="279"/>
        <v>0</v>
      </c>
      <c r="ED217" s="19">
        <f t="shared" si="288"/>
        <v>37</v>
      </c>
      <c r="EE217" s="19">
        <f t="shared" si="281"/>
        <v>0</v>
      </c>
      <c r="EF217" s="19">
        <f t="shared" si="282"/>
        <v>0</v>
      </c>
      <c r="EG217" s="19">
        <f t="shared" si="283"/>
        <v>0</v>
      </c>
    </row>
    <row r="218" customFormat="1" customHeight="1" spans="1:137">
      <c r="A218" s="32">
        <v>412</v>
      </c>
      <c r="B218" s="31" t="s">
        <v>1257</v>
      </c>
      <c r="C218" s="32" t="s">
        <v>52</v>
      </c>
      <c r="D218" s="33" t="s">
        <v>237</v>
      </c>
      <c r="E218" s="33" t="s">
        <v>238</v>
      </c>
      <c r="F218" s="33" t="s">
        <v>315</v>
      </c>
      <c r="G218" s="68">
        <v>45705</v>
      </c>
      <c r="H218" s="59">
        <v>45705</v>
      </c>
      <c r="I218" s="59">
        <v>45705</v>
      </c>
      <c r="J218" s="19"/>
      <c r="K218" s="19"/>
      <c r="L218" s="19"/>
      <c r="M218" s="73"/>
      <c r="N218" s="19"/>
      <c r="O218" s="38"/>
      <c r="P218" s="39"/>
      <c r="Q218" s="19"/>
      <c r="R218" s="19"/>
      <c r="S218" s="19"/>
      <c r="T218" s="19"/>
      <c r="U218" s="19"/>
      <c r="V218" s="19"/>
      <c r="W218" s="40"/>
      <c r="X218" s="19"/>
      <c r="Y218" s="39"/>
      <c r="Z218" s="19"/>
      <c r="AA218" s="19"/>
      <c r="AB218" s="19"/>
      <c r="AC218" s="19"/>
      <c r="AD218" s="19"/>
      <c r="AE218" s="19"/>
      <c r="AF218" s="40"/>
      <c r="AG218" s="41"/>
      <c r="AH218" s="41"/>
      <c r="AI218" s="41"/>
      <c r="AJ218" s="19"/>
      <c r="AK218" s="19">
        <v>24</v>
      </c>
      <c r="AL218" s="19"/>
      <c r="AM218" s="19"/>
      <c r="AN218" s="19"/>
      <c r="AO218" s="19"/>
      <c r="AP218" s="19"/>
      <c r="AQ218" s="19"/>
      <c r="AR218" s="40"/>
      <c r="AS218" s="19"/>
      <c r="AT218" s="19">
        <v>8</v>
      </c>
      <c r="AU218" s="19"/>
      <c r="AV218" s="19"/>
      <c r="AW218" s="19"/>
      <c r="AX218" s="19"/>
      <c r="AY218" s="19"/>
      <c r="AZ218" s="19"/>
      <c r="BA218" s="40"/>
      <c r="BB218" s="19"/>
      <c r="BC218" s="19"/>
      <c r="BD218" s="19"/>
      <c r="BE218" s="19"/>
      <c r="BF218" s="19"/>
      <c r="BG218" s="19"/>
      <c r="BH218" s="19"/>
      <c r="BI218" s="19"/>
      <c r="BJ218" s="40"/>
      <c r="BK218" s="19"/>
      <c r="BL218" s="39"/>
      <c r="BM218" s="19"/>
      <c r="BN218" s="19"/>
      <c r="BO218" s="19"/>
      <c r="BP218" s="19"/>
      <c r="BQ218" s="19"/>
      <c r="BR218" s="19"/>
      <c r="BS218" s="40"/>
      <c r="BT218" s="19"/>
      <c r="BU218" s="39"/>
      <c r="BV218" s="19"/>
      <c r="BW218" s="19"/>
      <c r="BX218" s="19"/>
      <c r="BY218" s="19"/>
      <c r="BZ218" s="19"/>
      <c r="CA218" s="19"/>
      <c r="CB218" s="40"/>
      <c r="CC218" s="19"/>
      <c r="CD218" s="39"/>
      <c r="CE218" s="19"/>
      <c r="CF218" s="19"/>
      <c r="CG218" s="19"/>
      <c r="CH218" s="19"/>
      <c r="CI218" s="19"/>
      <c r="CJ218" s="19"/>
      <c r="CK218" s="40"/>
      <c r="CL218" s="19"/>
      <c r="CM218" s="39"/>
      <c r="CN218" s="19"/>
      <c r="CO218" s="19"/>
      <c r="CP218" s="19"/>
      <c r="CQ218" s="19"/>
      <c r="CR218" s="19"/>
      <c r="CS218" s="19"/>
      <c r="CT218" s="40"/>
      <c r="CU218" s="19"/>
      <c r="CV218" s="19"/>
      <c r="CW218" s="74">
        <v>1.74</v>
      </c>
      <c r="CX218" s="44">
        <v>0</v>
      </c>
      <c r="CY218" s="44">
        <v>1.74</v>
      </c>
      <c r="CZ218" s="19">
        <v>0</v>
      </c>
      <c r="DA218" s="19">
        <v>0</v>
      </c>
      <c r="DB218" s="45">
        <v>0</v>
      </c>
      <c r="DC218" s="46">
        <v>0</v>
      </c>
      <c r="DD218" s="19">
        <v>32</v>
      </c>
      <c r="DE218" s="19">
        <v>0</v>
      </c>
      <c r="DF218" s="19">
        <v>0</v>
      </c>
      <c r="DG218" s="19">
        <v>0</v>
      </c>
    </row>
    <row r="219" customFormat="1" customHeight="1" spans="1:137">
      <c r="A219" s="32">
        <v>79</v>
      </c>
      <c r="B219" s="31" t="s">
        <v>1258</v>
      </c>
      <c r="C219" s="32" t="s">
        <v>52</v>
      </c>
      <c r="D219" s="33" t="s">
        <v>110</v>
      </c>
      <c r="E219" s="33" t="s">
        <v>220</v>
      </c>
      <c r="F219" s="33" t="s">
        <v>221</v>
      </c>
      <c r="G219" s="68">
        <v>44977</v>
      </c>
      <c r="H219" s="59">
        <v>45292</v>
      </c>
      <c r="I219" s="59">
        <v>45658</v>
      </c>
      <c r="J219" s="19">
        <v>0</v>
      </c>
      <c r="K219" s="19">
        <v>5</v>
      </c>
      <c r="L219" s="19">
        <v>5</v>
      </c>
      <c r="M219" s="73">
        <v>0</v>
      </c>
      <c r="N219" s="19"/>
      <c r="O219" s="38">
        <v>1</v>
      </c>
      <c r="P219" s="39"/>
      <c r="Q219" s="19"/>
      <c r="R219" s="19"/>
      <c r="S219" s="19">
        <v>2</v>
      </c>
      <c r="T219" s="19"/>
      <c r="U219" s="19">
        <v>8</v>
      </c>
      <c r="V219" s="19"/>
      <c r="W219" s="40"/>
      <c r="X219" s="19">
        <v>4</v>
      </c>
      <c r="Y219" s="39"/>
      <c r="Z219" s="19"/>
      <c r="AA219" s="19"/>
      <c r="AB219" s="19"/>
      <c r="AC219" s="19"/>
      <c r="AD219" s="19"/>
      <c r="AE219" s="19"/>
      <c r="AF219" s="40"/>
      <c r="AG219" s="41">
        <v>5</v>
      </c>
      <c r="AH219" s="41">
        <v>-5</v>
      </c>
      <c r="AI219" s="41">
        <v>-5</v>
      </c>
      <c r="AJ219" s="19"/>
      <c r="AK219" s="19"/>
      <c r="AL219" s="19"/>
      <c r="AM219" s="19"/>
      <c r="AN219" s="19">
        <v>5.5</v>
      </c>
      <c r="AO219" s="19">
        <v>5</v>
      </c>
      <c r="AP219" s="19"/>
      <c r="AQ219" s="19"/>
      <c r="AR219" s="40"/>
      <c r="AS219" s="19"/>
      <c r="AT219" s="19">
        <v>8</v>
      </c>
      <c r="AU219" s="19"/>
      <c r="AV219" s="19"/>
      <c r="AW219" s="19"/>
      <c r="AX219" s="19"/>
      <c r="AY219" s="19"/>
      <c r="AZ219" s="19"/>
      <c r="BA219" s="40"/>
      <c r="BB219" s="19"/>
      <c r="BC219" s="19">
        <v>32</v>
      </c>
      <c r="BD219" s="19"/>
      <c r="BE219" s="19"/>
      <c r="BF219" s="19"/>
      <c r="BG219" s="19"/>
      <c r="BH219" s="19"/>
      <c r="BI219" s="19"/>
      <c r="BJ219" s="40"/>
      <c r="BK219" s="19"/>
      <c r="BL219" s="39"/>
      <c r="BM219" s="19"/>
      <c r="BN219" s="19"/>
      <c r="BO219" s="19"/>
      <c r="BP219" s="19"/>
      <c r="BQ219" s="19"/>
      <c r="BR219" s="19"/>
      <c r="BS219" s="40"/>
      <c r="BT219" s="19"/>
      <c r="BU219" s="39"/>
      <c r="BV219" s="19"/>
      <c r="BW219" s="19"/>
      <c r="BX219" s="19"/>
      <c r="BY219" s="19"/>
      <c r="BZ219" s="19"/>
      <c r="CA219" s="19"/>
      <c r="CB219" s="40"/>
      <c r="CC219" s="19"/>
      <c r="CD219" s="39"/>
      <c r="CE219" s="19"/>
      <c r="CF219" s="19"/>
      <c r="CG219" s="19"/>
      <c r="CH219" s="19"/>
      <c r="CI219" s="19"/>
      <c r="CJ219" s="19"/>
      <c r="CK219" s="40"/>
      <c r="CL219" s="19"/>
      <c r="CM219" s="39"/>
      <c r="CN219" s="19"/>
      <c r="CO219" s="19"/>
      <c r="CP219" s="19"/>
      <c r="CQ219" s="19"/>
      <c r="CR219" s="19"/>
      <c r="CS219" s="19"/>
      <c r="CT219" s="40"/>
      <c r="CU219" s="19"/>
      <c r="CV219" s="19"/>
      <c r="CW219" s="74">
        <v>2.4</v>
      </c>
      <c r="CX219" s="44">
        <v>5</v>
      </c>
      <c r="CY219" s="44">
        <v>-2.6</v>
      </c>
      <c r="CZ219" s="19">
        <v>13</v>
      </c>
      <c r="DA219" s="19">
        <v>7.5</v>
      </c>
      <c r="DB219" s="45">
        <v>0.5</v>
      </c>
      <c r="DC219" s="46">
        <v>5</v>
      </c>
      <c r="DD219" s="19">
        <v>40</v>
      </c>
      <c r="DE219" s="19">
        <v>0</v>
      </c>
      <c r="DF219" s="19">
        <v>0</v>
      </c>
      <c r="DG219" s="19">
        <v>0</v>
      </c>
    </row>
    <row r="220" customFormat="1" customHeight="1" spans="1:137">
      <c r="A220" s="32">
        <f t="shared" ref="A220:A258" si="289">ROW()-2</f>
        <v>218</v>
      </c>
      <c r="B220" s="31" t="s">
        <v>1259</v>
      </c>
      <c r="C220" s="32" t="s">
        <v>404</v>
      </c>
      <c r="D220" s="33" t="s">
        <v>527</v>
      </c>
      <c r="E220" s="33" t="s">
        <v>742</v>
      </c>
      <c r="F220" s="33" t="s">
        <v>315</v>
      </c>
      <c r="G220" s="68">
        <v>45537</v>
      </c>
      <c r="H220" s="59">
        <v>45537</v>
      </c>
      <c r="I220" s="59">
        <v>45658</v>
      </c>
      <c r="J220" s="19">
        <v>24</v>
      </c>
      <c r="K220" s="19">
        <v>1.5</v>
      </c>
      <c r="L220" s="19">
        <v>0</v>
      </c>
      <c r="M220" s="73">
        <f t="shared" si="284"/>
        <v>1.5</v>
      </c>
      <c r="N220" s="19"/>
      <c r="O220" s="38"/>
      <c r="P220" s="39"/>
      <c r="Q220" s="19"/>
      <c r="R220" s="19"/>
      <c r="S220" s="19">
        <v>19.5</v>
      </c>
      <c r="T220" s="19"/>
      <c r="U220" s="19">
        <v>28</v>
      </c>
      <c r="V220" s="19"/>
      <c r="W220" s="40"/>
      <c r="X220" s="19">
        <v>1</v>
      </c>
      <c r="Y220" s="39"/>
      <c r="Z220" s="19"/>
      <c r="AA220" s="19"/>
      <c r="AB220" s="19">
        <v>10.5</v>
      </c>
      <c r="AC220" s="19"/>
      <c r="AD220" s="19">
        <v>12</v>
      </c>
      <c r="AE220" s="19"/>
      <c r="AF220" s="40"/>
      <c r="AG220" s="41">
        <f t="shared" si="285"/>
        <v>1</v>
      </c>
      <c r="AH220" s="41">
        <f t="shared" si="286"/>
        <v>0.5</v>
      </c>
      <c r="AI220" s="41">
        <f t="shared" si="287"/>
        <v>0</v>
      </c>
      <c r="AJ220" s="19"/>
      <c r="AK220" s="19"/>
      <c r="AL220" s="19"/>
      <c r="AM220" s="19"/>
      <c r="AN220" s="19">
        <v>4</v>
      </c>
      <c r="AO220" s="19"/>
      <c r="AP220" s="19">
        <v>20</v>
      </c>
      <c r="AQ220" s="19"/>
      <c r="AR220" s="40"/>
      <c r="AS220" s="19">
        <v>1</v>
      </c>
      <c r="AT220" s="19"/>
      <c r="AU220" s="19"/>
      <c r="AV220" s="19"/>
      <c r="AW220" s="19">
        <v>9.5</v>
      </c>
      <c r="AX220" s="19"/>
      <c r="AY220" s="19">
        <v>7</v>
      </c>
      <c r="AZ220" s="19"/>
      <c r="BA220" s="40"/>
      <c r="BB220" s="19">
        <v>2</v>
      </c>
      <c r="BC220" s="19"/>
      <c r="BD220" s="19"/>
      <c r="BE220" s="19"/>
      <c r="BF220" s="19"/>
      <c r="BG220" s="19"/>
      <c r="BH220" s="19"/>
      <c r="BI220" s="19"/>
      <c r="BJ220" s="40"/>
      <c r="BK220" s="19">
        <v>1</v>
      </c>
      <c r="BL220" s="39"/>
      <c r="BM220" s="19"/>
      <c r="BN220" s="19"/>
      <c r="BO220" s="19"/>
      <c r="BP220" s="19"/>
      <c r="BQ220" s="19"/>
      <c r="BR220" s="19"/>
      <c r="BS220" s="40"/>
      <c r="BT220" s="19"/>
      <c r="BU220" s="39"/>
      <c r="BV220" s="19"/>
      <c r="BW220" s="19"/>
      <c r="BX220" s="19"/>
      <c r="BY220" s="19"/>
      <c r="BZ220" s="19"/>
      <c r="CA220" s="19"/>
      <c r="CB220" s="40"/>
      <c r="CC220" s="19"/>
      <c r="CD220" s="39"/>
      <c r="CE220" s="19"/>
      <c r="CF220" s="19"/>
      <c r="CG220" s="19"/>
      <c r="CH220" s="19"/>
      <c r="CI220" s="19"/>
      <c r="CJ220" s="19"/>
      <c r="CK220" s="40"/>
      <c r="CL220" s="19"/>
      <c r="CM220" s="39"/>
      <c r="CN220" s="19"/>
      <c r="CO220" s="19"/>
      <c r="CP220" s="19"/>
      <c r="CQ220" s="19"/>
      <c r="CR220" s="19"/>
      <c r="CS220" s="19"/>
      <c r="CT220" s="40"/>
      <c r="CU220" s="19"/>
      <c r="CV220" s="19"/>
      <c r="CW220" s="39"/>
      <c r="CX220" s="19"/>
      <c r="CY220" s="19"/>
      <c r="CZ220" s="19"/>
      <c r="DA220" s="19"/>
      <c r="DB220" s="19"/>
      <c r="DC220" s="19"/>
      <c r="DD220" s="40"/>
      <c r="DE220" s="19"/>
      <c r="DF220" s="19"/>
      <c r="DG220" s="19"/>
      <c r="DH220" s="19"/>
      <c r="DI220" s="19"/>
      <c r="DJ220" s="19"/>
      <c r="DK220" s="19"/>
      <c r="DL220" s="19"/>
      <c r="DM220" s="40"/>
      <c r="DN220" s="19"/>
      <c r="DO220" s="39"/>
      <c r="DP220" s="19"/>
      <c r="DQ220" s="19"/>
      <c r="DR220" s="19"/>
      <c r="DS220" s="19"/>
      <c r="DT220" s="19"/>
      <c r="DU220" s="19"/>
      <c r="DV220" s="40"/>
      <c r="DW220" s="74">
        <f ca="1" t="shared" ref="DW220:DW243" si="290">ROUND((TODAY()-I220)/365*5,2)</f>
        <v>5.05</v>
      </c>
      <c r="DX220" s="44">
        <f t="shared" ref="DX220:DX258" si="291">-AI220+AJ220+AS220+BB220+BK220+BT220+CC220+CL220+CV220+DE220+DN220</f>
        <v>4</v>
      </c>
      <c r="DY220" s="44">
        <f ca="1" t="shared" ref="DY220:DY258" si="292">DW220-DX220</f>
        <v>1.05</v>
      </c>
      <c r="DZ220" s="19">
        <f t="shared" ref="DZ220:DZ245" si="293">T220+U220+AC220+AD220+AO220+AP220+AX220+AY220++BG220+BH220+BP220+BQ220+BY220+BZ220+CH220+CI220+CQ220+CR220+DA220+DB220+DJ220+DK220+DS220+DT220</f>
        <v>67</v>
      </c>
      <c r="EA220" s="19">
        <f t="shared" ref="EA220:EA258" si="294">S220+AB220+AN220+AW220+BF220+BO220+BX220+CG220+CP220+CZ220+DI220+DR220</f>
        <v>43.5</v>
      </c>
      <c r="EB220" s="45">
        <f t="shared" ref="EB220:EB258" si="295">J220+U220-S220+AD220-AB220+AP220-AN220+AY220-AW220+BH220-BF220+BQ220-BO220+BZ220-BX220+CI220-CG220+CR220-CP220+DB220-CZ220+DK220-DI220+DT220-DR220-CU220</f>
        <v>47.5</v>
      </c>
      <c r="EC220" s="46">
        <f t="shared" ref="EC220:EC258" si="296">T220+AC220+AO220+BG220+BP220+BY220+CH220+CQ220+DA220+DA220+DJ220+DS220</f>
        <v>0</v>
      </c>
      <c r="ED220" s="19">
        <f t="shared" si="288"/>
        <v>0</v>
      </c>
      <c r="EE220" s="19">
        <f t="shared" ref="EE220:EE258" si="297">Q220+Z220+AL220+AU220+BD220+BM220+BV220+CE220+CN220+CX220+DG220+DP220</f>
        <v>0</v>
      </c>
      <c r="EF220" s="19">
        <f t="shared" ref="EF220:EF258" si="298">R220+AA220+AM220+AV220+BE220+BN220+BW220+CF220+CO220+CY220+DH220+DQ220</f>
        <v>0</v>
      </c>
      <c r="EG220" s="19">
        <f t="shared" ref="EG220:EG258" si="299">V220+AE220+AQ220+AZ220+BI220+BR220+CA220+CJ220+CS220+DC220+DL220+DU220</f>
        <v>0</v>
      </c>
    </row>
    <row r="221" customFormat="1" customHeight="1" spans="1:137">
      <c r="A221" s="32">
        <f t="shared" si="289"/>
        <v>219</v>
      </c>
      <c r="B221" s="31" t="s">
        <v>1260</v>
      </c>
      <c r="C221" s="32" t="s">
        <v>52</v>
      </c>
      <c r="D221" s="33" t="s">
        <v>233</v>
      </c>
      <c r="E221" s="33" t="s">
        <v>1108</v>
      </c>
      <c r="F221" s="33" t="s">
        <v>315</v>
      </c>
      <c r="G221" s="68">
        <v>45495</v>
      </c>
      <c r="H221" s="59">
        <v>45495</v>
      </c>
      <c r="I221" s="59">
        <v>45658</v>
      </c>
      <c r="J221" s="19">
        <v>0</v>
      </c>
      <c r="K221" s="19">
        <v>2</v>
      </c>
      <c r="L221" s="19">
        <v>1</v>
      </c>
      <c r="M221" s="73">
        <f t="shared" si="284"/>
        <v>1</v>
      </c>
      <c r="N221" s="19"/>
      <c r="O221" s="38"/>
      <c r="P221" s="39"/>
      <c r="Q221" s="19"/>
      <c r="R221" s="19"/>
      <c r="S221" s="19">
        <v>16</v>
      </c>
      <c r="T221" s="19"/>
      <c r="U221" s="19">
        <v>16</v>
      </c>
      <c r="V221" s="19"/>
      <c r="W221" s="40"/>
      <c r="X221" s="19">
        <v>1</v>
      </c>
      <c r="Y221" s="39"/>
      <c r="Z221" s="19"/>
      <c r="AA221" s="19"/>
      <c r="AB221" s="19"/>
      <c r="AC221" s="19"/>
      <c r="AD221" s="19"/>
      <c r="AE221" s="19"/>
      <c r="AF221" s="40"/>
      <c r="AG221" s="41">
        <f t="shared" si="285"/>
        <v>1</v>
      </c>
      <c r="AH221" s="41">
        <f t="shared" si="286"/>
        <v>0</v>
      </c>
      <c r="AI221" s="41">
        <f t="shared" si="287"/>
        <v>0</v>
      </c>
      <c r="AJ221" s="19"/>
      <c r="AK221" s="19">
        <v>2.5</v>
      </c>
      <c r="AL221" s="19"/>
      <c r="AM221" s="19"/>
      <c r="AN221" s="19"/>
      <c r="AO221" s="19"/>
      <c r="AP221" s="19"/>
      <c r="AQ221" s="19"/>
      <c r="AR221" s="40"/>
      <c r="AS221" s="19"/>
      <c r="AT221" s="19"/>
      <c r="AU221" s="19"/>
      <c r="AV221" s="19"/>
      <c r="AW221" s="19"/>
      <c r="AX221" s="19"/>
      <c r="AY221" s="19"/>
      <c r="AZ221" s="19"/>
      <c r="BA221" s="40"/>
      <c r="BB221" s="19"/>
      <c r="BC221" s="19"/>
      <c r="BD221" s="19"/>
      <c r="BE221" s="19"/>
      <c r="BF221" s="19"/>
      <c r="BG221" s="19"/>
      <c r="BH221" s="19"/>
      <c r="BI221" s="19"/>
      <c r="BJ221" s="40"/>
      <c r="BK221" s="19"/>
      <c r="BL221" s="39"/>
      <c r="BM221" s="19"/>
      <c r="BN221" s="19"/>
      <c r="BO221" s="19"/>
      <c r="BP221" s="19"/>
      <c r="BQ221" s="19"/>
      <c r="BR221" s="19"/>
      <c r="BS221" s="40"/>
      <c r="BT221" s="19"/>
      <c r="BU221" s="39"/>
      <c r="BV221" s="19"/>
      <c r="BW221" s="19"/>
      <c r="BX221" s="19"/>
      <c r="BY221" s="19"/>
      <c r="BZ221" s="19"/>
      <c r="CA221" s="19"/>
      <c r="CB221" s="40"/>
      <c r="CC221" s="19"/>
      <c r="CD221" s="39"/>
      <c r="CE221" s="19"/>
      <c r="CF221" s="19"/>
      <c r="CG221" s="19"/>
      <c r="CH221" s="19"/>
      <c r="CI221" s="19"/>
      <c r="CJ221" s="19"/>
      <c r="CK221" s="40"/>
      <c r="CL221" s="19"/>
      <c r="CM221" s="39"/>
      <c r="CN221" s="19"/>
      <c r="CO221" s="19"/>
      <c r="CP221" s="19"/>
      <c r="CQ221" s="19"/>
      <c r="CR221" s="19"/>
      <c r="CS221" s="19"/>
      <c r="CT221" s="40"/>
      <c r="CU221" s="19"/>
      <c r="CV221" s="19"/>
      <c r="CW221" s="39"/>
      <c r="CX221" s="19"/>
      <c r="CY221" s="19"/>
      <c r="CZ221" s="19"/>
      <c r="DA221" s="19"/>
      <c r="DB221" s="19"/>
      <c r="DC221" s="19"/>
      <c r="DD221" s="40"/>
      <c r="DE221" s="19"/>
      <c r="DF221" s="19"/>
      <c r="DG221" s="19"/>
      <c r="DH221" s="19"/>
      <c r="DI221" s="19"/>
      <c r="DJ221" s="19"/>
      <c r="DK221" s="19"/>
      <c r="DL221" s="19"/>
      <c r="DM221" s="40"/>
      <c r="DN221" s="19"/>
      <c r="DO221" s="39"/>
      <c r="DP221" s="19"/>
      <c r="DQ221" s="19"/>
      <c r="DR221" s="19"/>
      <c r="DS221" s="19"/>
      <c r="DT221" s="19"/>
      <c r="DU221" s="19"/>
      <c r="DV221" s="40"/>
      <c r="DW221" s="74">
        <f ca="1" t="shared" si="290"/>
        <v>5.05</v>
      </c>
      <c r="DX221" s="44">
        <f t="shared" si="291"/>
        <v>0</v>
      </c>
      <c r="DY221" s="44">
        <f ca="1" t="shared" si="292"/>
        <v>5.05</v>
      </c>
      <c r="DZ221" s="19">
        <f t="shared" si="293"/>
        <v>16</v>
      </c>
      <c r="EA221" s="19">
        <f t="shared" si="294"/>
        <v>16</v>
      </c>
      <c r="EB221" s="45">
        <f t="shared" si="295"/>
        <v>0</v>
      </c>
      <c r="EC221" s="46">
        <f t="shared" si="296"/>
        <v>0</v>
      </c>
      <c r="ED221" s="19">
        <f t="shared" si="288"/>
        <v>2.5</v>
      </c>
      <c r="EE221" s="19">
        <f t="shared" si="297"/>
        <v>0</v>
      </c>
      <c r="EF221" s="19">
        <f t="shared" si="298"/>
        <v>0</v>
      </c>
      <c r="EG221" s="19">
        <f t="shared" si="299"/>
        <v>0</v>
      </c>
    </row>
    <row r="222" customFormat="1" customHeight="1" spans="1:137">
      <c r="A222" s="32">
        <f t="shared" si="289"/>
        <v>220</v>
      </c>
      <c r="B222" s="31" t="s">
        <v>1261</v>
      </c>
      <c r="C222" s="32" t="s">
        <v>52</v>
      </c>
      <c r="D222" s="33" t="s">
        <v>233</v>
      </c>
      <c r="E222" s="33" t="s">
        <v>262</v>
      </c>
      <c r="F222" s="33" t="s">
        <v>315</v>
      </c>
      <c r="G222" s="68">
        <v>45593</v>
      </c>
      <c r="H222" s="59">
        <v>45593</v>
      </c>
      <c r="I222" s="59">
        <v>45658</v>
      </c>
      <c r="J222" s="19">
        <v>0</v>
      </c>
      <c r="K222" s="19">
        <v>1</v>
      </c>
      <c r="L222" s="19">
        <v>0</v>
      </c>
      <c r="M222" s="73">
        <f t="shared" si="284"/>
        <v>1</v>
      </c>
      <c r="N222" s="19"/>
      <c r="O222" s="38">
        <v>3</v>
      </c>
      <c r="P222" s="39"/>
      <c r="Q222" s="19"/>
      <c r="R222" s="19"/>
      <c r="S222" s="19">
        <v>8</v>
      </c>
      <c r="T222" s="19"/>
      <c r="U222" s="19">
        <v>8</v>
      </c>
      <c r="V222" s="19"/>
      <c r="W222" s="40"/>
      <c r="X222" s="19"/>
      <c r="Y222" s="39">
        <v>6</v>
      </c>
      <c r="Z222" s="19"/>
      <c r="AA222" s="19"/>
      <c r="AB222" s="19">
        <v>8</v>
      </c>
      <c r="AC222" s="19"/>
      <c r="AD222" s="19">
        <v>8</v>
      </c>
      <c r="AE222" s="19"/>
      <c r="AF222" s="40"/>
      <c r="AG222" s="41">
        <f t="shared" si="285"/>
        <v>3</v>
      </c>
      <c r="AH222" s="41">
        <f t="shared" si="286"/>
        <v>-2</v>
      </c>
      <c r="AI222" s="41">
        <f t="shared" si="287"/>
        <v>-2</v>
      </c>
      <c r="AJ222" s="19"/>
      <c r="AK222" s="19"/>
      <c r="AL222" s="19"/>
      <c r="AM222" s="19"/>
      <c r="AN222" s="19">
        <v>16</v>
      </c>
      <c r="AO222" s="19"/>
      <c r="AP222" s="19">
        <v>16</v>
      </c>
      <c r="AQ222" s="19"/>
      <c r="AR222" s="40"/>
      <c r="AS222" s="19"/>
      <c r="AT222" s="19"/>
      <c r="AU222" s="19"/>
      <c r="AV222" s="19"/>
      <c r="AW222" s="19">
        <v>4</v>
      </c>
      <c r="AX222" s="19"/>
      <c r="AY222" s="19">
        <v>4</v>
      </c>
      <c r="AZ222" s="19"/>
      <c r="BA222" s="40"/>
      <c r="BB222" s="19"/>
      <c r="BC222" s="19"/>
      <c r="BD222" s="19"/>
      <c r="BE222" s="19"/>
      <c r="BF222" s="19"/>
      <c r="BG222" s="19"/>
      <c r="BH222" s="19"/>
      <c r="BI222" s="19"/>
      <c r="BJ222" s="40"/>
      <c r="BK222" s="19">
        <v>1</v>
      </c>
      <c r="BL222" s="39"/>
      <c r="BM222" s="19"/>
      <c r="BN222" s="19"/>
      <c r="BO222" s="19"/>
      <c r="BP222" s="19"/>
      <c r="BQ222" s="19"/>
      <c r="BR222" s="19"/>
      <c r="BS222" s="40"/>
      <c r="BT222" s="19"/>
      <c r="BU222" s="39"/>
      <c r="BV222" s="19"/>
      <c r="BW222" s="19"/>
      <c r="BX222" s="19"/>
      <c r="BY222" s="19"/>
      <c r="BZ222" s="19"/>
      <c r="CA222" s="19"/>
      <c r="CB222" s="40"/>
      <c r="CC222" s="19"/>
      <c r="CD222" s="39"/>
      <c r="CE222" s="19"/>
      <c r="CF222" s="19"/>
      <c r="CG222" s="19"/>
      <c r="CH222" s="19"/>
      <c r="CI222" s="19"/>
      <c r="CJ222" s="19"/>
      <c r="CK222" s="40"/>
      <c r="CL222" s="19"/>
      <c r="CM222" s="39"/>
      <c r="CN222" s="19"/>
      <c r="CO222" s="19"/>
      <c r="CP222" s="19"/>
      <c r="CQ222" s="19"/>
      <c r="CR222" s="19"/>
      <c r="CS222" s="19"/>
      <c r="CT222" s="40"/>
      <c r="CU222" s="19"/>
      <c r="CV222" s="19"/>
      <c r="CW222" s="39"/>
      <c r="CX222" s="19"/>
      <c r="CY222" s="19"/>
      <c r="CZ222" s="19"/>
      <c r="DA222" s="19"/>
      <c r="DB222" s="19"/>
      <c r="DC222" s="19"/>
      <c r="DD222" s="40"/>
      <c r="DE222" s="19"/>
      <c r="DF222" s="19"/>
      <c r="DG222" s="19"/>
      <c r="DH222" s="19"/>
      <c r="DI222" s="19"/>
      <c r="DJ222" s="19"/>
      <c r="DK222" s="19"/>
      <c r="DL222" s="19"/>
      <c r="DM222" s="40"/>
      <c r="DN222" s="19"/>
      <c r="DO222" s="39"/>
      <c r="DP222" s="19"/>
      <c r="DQ222" s="19"/>
      <c r="DR222" s="19"/>
      <c r="DS222" s="19"/>
      <c r="DT222" s="19"/>
      <c r="DU222" s="19"/>
      <c r="DV222" s="40"/>
      <c r="DW222" s="74">
        <f ca="1" t="shared" si="290"/>
        <v>5.05</v>
      </c>
      <c r="DX222" s="44">
        <f t="shared" si="291"/>
        <v>3</v>
      </c>
      <c r="DY222" s="44">
        <f ca="1" t="shared" si="292"/>
        <v>2.05</v>
      </c>
      <c r="DZ222" s="19">
        <f t="shared" si="293"/>
        <v>36</v>
      </c>
      <c r="EA222" s="19">
        <f t="shared" si="294"/>
        <v>36</v>
      </c>
      <c r="EB222" s="45">
        <f t="shared" si="295"/>
        <v>0</v>
      </c>
      <c r="EC222" s="46">
        <f t="shared" si="296"/>
        <v>0</v>
      </c>
      <c r="ED222" s="19">
        <f t="shared" si="288"/>
        <v>6</v>
      </c>
      <c r="EE222" s="19">
        <f t="shared" si="297"/>
        <v>0</v>
      </c>
      <c r="EF222" s="19">
        <f t="shared" si="298"/>
        <v>0</v>
      </c>
      <c r="EG222" s="19">
        <f t="shared" si="299"/>
        <v>0</v>
      </c>
    </row>
    <row r="223" customFormat="1" customHeight="1" spans="1:137">
      <c r="A223" s="32">
        <f t="shared" si="289"/>
        <v>221</v>
      </c>
      <c r="B223" s="31" t="s">
        <v>1262</v>
      </c>
      <c r="C223" s="32" t="s">
        <v>351</v>
      </c>
      <c r="D223" s="33" t="s">
        <v>354</v>
      </c>
      <c r="E223" s="33" t="s">
        <v>463</v>
      </c>
      <c r="F223" s="33" t="s">
        <v>315</v>
      </c>
      <c r="G223" s="68">
        <v>45601</v>
      </c>
      <c r="H223" s="59">
        <v>45601</v>
      </c>
      <c r="I223" s="59">
        <v>45658</v>
      </c>
      <c r="J223" s="19">
        <v>0</v>
      </c>
      <c r="K223" s="19">
        <v>1</v>
      </c>
      <c r="L223" s="19">
        <v>0</v>
      </c>
      <c r="M223" s="73">
        <f t="shared" si="284"/>
        <v>1</v>
      </c>
      <c r="N223" s="19"/>
      <c r="O223" s="38">
        <v>1</v>
      </c>
      <c r="P223" s="39">
        <v>8</v>
      </c>
      <c r="Q223" s="19"/>
      <c r="R223" s="19"/>
      <c r="S223" s="19"/>
      <c r="T223" s="19"/>
      <c r="U223" s="19"/>
      <c r="V223" s="19"/>
      <c r="W223" s="40"/>
      <c r="X223" s="19"/>
      <c r="Y223" s="39"/>
      <c r="Z223" s="19"/>
      <c r="AA223" s="19"/>
      <c r="AB223" s="19"/>
      <c r="AC223" s="19"/>
      <c r="AD223" s="19"/>
      <c r="AE223" s="19"/>
      <c r="AF223" s="40"/>
      <c r="AG223" s="41">
        <f t="shared" si="285"/>
        <v>1</v>
      </c>
      <c r="AH223" s="41">
        <f t="shared" si="286"/>
        <v>0</v>
      </c>
      <c r="AI223" s="41">
        <f t="shared" si="287"/>
        <v>0</v>
      </c>
      <c r="AJ223" s="19"/>
      <c r="AK223" s="19"/>
      <c r="AL223" s="19"/>
      <c r="AM223" s="19"/>
      <c r="AN223" s="19"/>
      <c r="AO223" s="19"/>
      <c r="AP223" s="19"/>
      <c r="AQ223" s="19"/>
      <c r="AR223" s="40"/>
      <c r="AS223" s="19">
        <v>1</v>
      </c>
      <c r="AT223" s="19"/>
      <c r="AU223" s="19"/>
      <c r="AV223" s="19"/>
      <c r="AW223" s="19"/>
      <c r="AX223" s="19"/>
      <c r="AY223" s="19"/>
      <c r="AZ223" s="19"/>
      <c r="BA223" s="40"/>
      <c r="BB223" s="19"/>
      <c r="BC223" s="19"/>
      <c r="BD223" s="19"/>
      <c r="BE223" s="19"/>
      <c r="BF223" s="19"/>
      <c r="BG223" s="19"/>
      <c r="BH223" s="19"/>
      <c r="BI223" s="19"/>
      <c r="BJ223" s="40"/>
      <c r="BK223" s="19"/>
      <c r="BL223" s="39"/>
      <c r="BM223" s="19"/>
      <c r="BN223" s="19"/>
      <c r="BO223" s="19"/>
      <c r="BP223" s="19"/>
      <c r="BQ223" s="19"/>
      <c r="BR223" s="19"/>
      <c r="BS223" s="40"/>
      <c r="BT223" s="19"/>
      <c r="BU223" s="39"/>
      <c r="BV223" s="19"/>
      <c r="BW223" s="19"/>
      <c r="BX223" s="19"/>
      <c r="BY223" s="19"/>
      <c r="BZ223" s="19"/>
      <c r="CA223" s="19"/>
      <c r="CB223" s="40"/>
      <c r="CC223" s="19"/>
      <c r="CD223" s="39"/>
      <c r="CE223" s="19"/>
      <c r="CF223" s="19"/>
      <c r="CG223" s="19"/>
      <c r="CH223" s="19"/>
      <c r="CI223" s="19"/>
      <c r="CJ223" s="19"/>
      <c r="CK223" s="40"/>
      <c r="CL223" s="19">
        <v>4</v>
      </c>
      <c r="CM223" s="39"/>
      <c r="CN223" s="19"/>
      <c r="CO223" s="19"/>
      <c r="CP223" s="19"/>
      <c r="CQ223" s="19"/>
      <c r="CR223" s="19"/>
      <c r="CS223" s="19"/>
      <c r="CT223" s="40"/>
      <c r="CU223" s="19"/>
      <c r="CV223" s="19"/>
      <c r="CW223" s="39"/>
      <c r="CX223" s="19"/>
      <c r="CY223" s="19"/>
      <c r="CZ223" s="19"/>
      <c r="DA223" s="19"/>
      <c r="DB223" s="19"/>
      <c r="DC223" s="19"/>
      <c r="DD223" s="40"/>
      <c r="DE223" s="19"/>
      <c r="DF223" s="19"/>
      <c r="DG223" s="19"/>
      <c r="DH223" s="19"/>
      <c r="DI223" s="19"/>
      <c r="DJ223" s="19"/>
      <c r="DK223" s="19"/>
      <c r="DL223" s="19"/>
      <c r="DM223" s="40"/>
      <c r="DN223" s="19"/>
      <c r="DO223" s="39"/>
      <c r="DP223" s="19"/>
      <c r="DQ223" s="19"/>
      <c r="DR223" s="19"/>
      <c r="DS223" s="19"/>
      <c r="DT223" s="19"/>
      <c r="DU223" s="19"/>
      <c r="DV223" s="40"/>
      <c r="DW223" s="74">
        <f ca="1" t="shared" si="290"/>
        <v>5.05</v>
      </c>
      <c r="DX223" s="44">
        <f t="shared" si="291"/>
        <v>5</v>
      </c>
      <c r="DY223" s="44">
        <f ca="1" t="shared" si="292"/>
        <v>0.0499999999999998</v>
      </c>
      <c r="DZ223" s="19">
        <f t="shared" si="293"/>
        <v>0</v>
      </c>
      <c r="EA223" s="19">
        <f t="shared" si="294"/>
        <v>0</v>
      </c>
      <c r="EB223" s="45">
        <f t="shared" si="295"/>
        <v>0</v>
      </c>
      <c r="EC223" s="46">
        <f t="shared" si="296"/>
        <v>0</v>
      </c>
      <c r="ED223" s="19">
        <f t="shared" si="288"/>
        <v>8</v>
      </c>
      <c r="EE223" s="19">
        <f t="shared" si="297"/>
        <v>0</v>
      </c>
      <c r="EF223" s="19">
        <f t="shared" si="298"/>
        <v>0</v>
      </c>
      <c r="EG223" s="19">
        <f t="shared" si="299"/>
        <v>0</v>
      </c>
    </row>
    <row r="224" customFormat="1" customHeight="1" spans="1:137">
      <c r="A224" s="32">
        <f t="shared" si="289"/>
        <v>222</v>
      </c>
      <c r="B224" s="31" t="s">
        <v>1263</v>
      </c>
      <c r="C224" s="32" t="s">
        <v>386</v>
      </c>
      <c r="D224" s="33" t="s">
        <v>387</v>
      </c>
      <c r="E224" s="33" t="s">
        <v>388</v>
      </c>
      <c r="F224" s="33" t="s">
        <v>315</v>
      </c>
      <c r="G224" s="68">
        <v>45238</v>
      </c>
      <c r="H224" s="59">
        <v>45292</v>
      </c>
      <c r="I224" s="59">
        <v>45658</v>
      </c>
      <c r="J224" s="19">
        <v>0</v>
      </c>
      <c r="K224" s="19">
        <f>ROUND((I224-H224)/365*5,0)</f>
        <v>5</v>
      </c>
      <c r="L224" s="19">
        <v>5</v>
      </c>
      <c r="M224" s="73">
        <f t="shared" si="284"/>
        <v>0</v>
      </c>
      <c r="N224" s="19"/>
      <c r="O224" s="38">
        <v>1</v>
      </c>
      <c r="P224" s="39"/>
      <c r="Q224" s="19"/>
      <c r="R224" s="19"/>
      <c r="S224" s="19">
        <v>8</v>
      </c>
      <c r="T224" s="19"/>
      <c r="U224" s="19">
        <v>8</v>
      </c>
      <c r="V224" s="19"/>
      <c r="W224" s="40"/>
      <c r="X224" s="19"/>
      <c r="Y224" s="39">
        <v>8</v>
      </c>
      <c r="Z224" s="19"/>
      <c r="AA224" s="19"/>
      <c r="AB224" s="19"/>
      <c r="AC224" s="19"/>
      <c r="AD224" s="19"/>
      <c r="AE224" s="19"/>
      <c r="AF224" s="40"/>
      <c r="AG224" s="41">
        <f t="shared" si="285"/>
        <v>1</v>
      </c>
      <c r="AH224" s="41">
        <f t="shared" si="286"/>
        <v>-1</v>
      </c>
      <c r="AI224" s="41">
        <f t="shared" si="287"/>
        <v>-1</v>
      </c>
      <c r="AJ224" s="19"/>
      <c r="AK224" s="19"/>
      <c r="AL224" s="19"/>
      <c r="AM224" s="19"/>
      <c r="AN224" s="19"/>
      <c r="AO224" s="19"/>
      <c r="AP224" s="19"/>
      <c r="AQ224" s="19"/>
      <c r="AR224" s="40"/>
      <c r="AS224" s="19">
        <v>3</v>
      </c>
      <c r="AT224" s="19"/>
      <c r="AU224" s="19"/>
      <c r="AV224" s="19"/>
      <c r="AW224" s="19"/>
      <c r="AX224" s="19"/>
      <c r="AY224" s="19"/>
      <c r="AZ224" s="19"/>
      <c r="BA224" s="40"/>
      <c r="BB224" s="19"/>
      <c r="BC224" s="19"/>
      <c r="BD224" s="19"/>
      <c r="BE224" s="19"/>
      <c r="BF224" s="19">
        <v>12</v>
      </c>
      <c r="BG224" s="19"/>
      <c r="BH224" s="19">
        <v>20.5</v>
      </c>
      <c r="BI224" s="19"/>
      <c r="BJ224" s="40"/>
      <c r="BK224" s="19">
        <v>1</v>
      </c>
      <c r="BL224" s="39"/>
      <c r="BM224" s="19"/>
      <c r="BN224" s="19"/>
      <c r="BO224" s="19"/>
      <c r="BP224" s="19"/>
      <c r="BQ224" s="19"/>
      <c r="BR224" s="19"/>
      <c r="BS224" s="40"/>
      <c r="BT224" s="19"/>
      <c r="BU224" s="39"/>
      <c r="BV224" s="19"/>
      <c r="BW224" s="19"/>
      <c r="BX224" s="19"/>
      <c r="BY224" s="19"/>
      <c r="BZ224" s="19"/>
      <c r="CA224" s="19"/>
      <c r="CB224" s="40"/>
      <c r="CC224" s="19"/>
      <c r="CD224" s="39"/>
      <c r="CE224" s="19"/>
      <c r="CF224" s="19"/>
      <c r="CG224" s="19"/>
      <c r="CH224" s="19"/>
      <c r="CI224" s="19"/>
      <c r="CJ224" s="19"/>
      <c r="CK224" s="40"/>
      <c r="CL224" s="19"/>
      <c r="CM224" s="39"/>
      <c r="CN224" s="19"/>
      <c r="CO224" s="19"/>
      <c r="CP224" s="19"/>
      <c r="CQ224" s="19"/>
      <c r="CR224" s="19"/>
      <c r="CS224" s="19"/>
      <c r="CT224" s="40"/>
      <c r="CU224" s="19"/>
      <c r="CV224" s="19"/>
      <c r="CW224" s="39"/>
      <c r="CX224" s="19"/>
      <c r="CY224" s="19"/>
      <c r="CZ224" s="19"/>
      <c r="DA224" s="19"/>
      <c r="DB224" s="19"/>
      <c r="DC224" s="19"/>
      <c r="DD224" s="40"/>
      <c r="DE224" s="19"/>
      <c r="DF224" s="19"/>
      <c r="DG224" s="19"/>
      <c r="DH224" s="19"/>
      <c r="DI224" s="19"/>
      <c r="DJ224" s="19"/>
      <c r="DK224" s="19"/>
      <c r="DL224" s="19"/>
      <c r="DM224" s="40"/>
      <c r="DN224" s="19"/>
      <c r="DO224" s="39"/>
      <c r="DP224" s="19"/>
      <c r="DQ224" s="19"/>
      <c r="DR224" s="19"/>
      <c r="DS224" s="19"/>
      <c r="DT224" s="19"/>
      <c r="DU224" s="19"/>
      <c r="DV224" s="40"/>
      <c r="DW224" s="74">
        <f ca="1" t="shared" si="290"/>
        <v>5.05</v>
      </c>
      <c r="DX224" s="44">
        <f t="shared" si="291"/>
        <v>5</v>
      </c>
      <c r="DY224" s="44">
        <f ca="1" t="shared" si="292"/>
        <v>0.0499999999999998</v>
      </c>
      <c r="DZ224" s="19">
        <f t="shared" si="293"/>
        <v>28.5</v>
      </c>
      <c r="EA224" s="19">
        <f t="shared" si="294"/>
        <v>20</v>
      </c>
      <c r="EB224" s="45">
        <f t="shared" si="295"/>
        <v>8.5</v>
      </c>
      <c r="EC224" s="46">
        <f t="shared" si="296"/>
        <v>0</v>
      </c>
      <c r="ED224" s="19">
        <f t="shared" si="288"/>
        <v>8</v>
      </c>
      <c r="EE224" s="19">
        <f t="shared" si="297"/>
        <v>0</v>
      </c>
      <c r="EF224" s="19">
        <f t="shared" si="298"/>
        <v>0</v>
      </c>
      <c r="EG224" s="19">
        <f t="shared" si="299"/>
        <v>0</v>
      </c>
    </row>
    <row r="225" customFormat="1" customHeight="1" spans="1:137">
      <c r="A225" s="32">
        <f t="shared" si="289"/>
        <v>223</v>
      </c>
      <c r="B225" s="31" t="s">
        <v>1264</v>
      </c>
      <c r="C225" s="32" t="s">
        <v>286</v>
      </c>
      <c r="D225" s="33" t="s">
        <v>305</v>
      </c>
      <c r="E225" s="33" t="s">
        <v>307</v>
      </c>
      <c r="F225" s="33" t="s">
        <v>315</v>
      </c>
      <c r="G225" s="68">
        <v>45783</v>
      </c>
      <c r="H225" s="59">
        <v>45783</v>
      </c>
      <c r="I225" s="59">
        <v>45783</v>
      </c>
      <c r="J225" s="19"/>
      <c r="K225" s="19"/>
      <c r="L225" s="19"/>
      <c r="M225" s="73"/>
      <c r="N225" s="19"/>
      <c r="O225" s="38"/>
      <c r="P225" s="39"/>
      <c r="Q225" s="19"/>
      <c r="R225" s="19"/>
      <c r="S225" s="19"/>
      <c r="T225" s="19"/>
      <c r="U225" s="19"/>
      <c r="V225" s="19"/>
      <c r="W225" s="40"/>
      <c r="X225" s="19"/>
      <c r="Y225" s="39"/>
      <c r="Z225" s="19"/>
      <c r="AA225" s="19"/>
      <c r="AB225" s="19"/>
      <c r="AC225" s="19"/>
      <c r="AD225" s="19"/>
      <c r="AE225" s="19"/>
      <c r="AF225" s="40"/>
      <c r="AG225" s="41"/>
      <c r="AH225" s="41"/>
      <c r="AI225" s="41"/>
      <c r="AJ225" s="19"/>
      <c r="AK225" s="19"/>
      <c r="AL225" s="19"/>
      <c r="AM225" s="19"/>
      <c r="AN225" s="19"/>
      <c r="AO225" s="19"/>
      <c r="AP225" s="19"/>
      <c r="AQ225" s="19"/>
      <c r="AR225" s="40"/>
      <c r="AS225" s="19"/>
      <c r="AT225" s="19"/>
      <c r="AU225" s="19"/>
      <c r="AV225" s="19"/>
      <c r="AW225" s="19"/>
      <c r="AX225" s="19"/>
      <c r="AY225" s="19"/>
      <c r="AZ225" s="19"/>
      <c r="BA225" s="40"/>
      <c r="BB225" s="19"/>
      <c r="BC225" s="19">
        <v>5</v>
      </c>
      <c r="BD225" s="19"/>
      <c r="BE225" s="19"/>
      <c r="BF225" s="19"/>
      <c r="BG225" s="19"/>
      <c r="BH225" s="19"/>
      <c r="BI225" s="19"/>
      <c r="BJ225" s="40"/>
      <c r="BK225" s="19"/>
      <c r="BL225" s="39"/>
      <c r="BM225" s="19"/>
      <c r="BN225" s="19"/>
      <c r="BO225" s="19"/>
      <c r="BP225" s="19"/>
      <c r="BQ225" s="19"/>
      <c r="BR225" s="19"/>
      <c r="BS225" s="40"/>
      <c r="BT225" s="19"/>
      <c r="BU225" s="39"/>
      <c r="BV225" s="19"/>
      <c r="BW225" s="19"/>
      <c r="BX225" s="19"/>
      <c r="BY225" s="19"/>
      <c r="BZ225" s="19"/>
      <c r="CA225" s="19"/>
      <c r="CB225" s="40"/>
      <c r="CC225" s="19"/>
      <c r="CD225" s="39"/>
      <c r="CE225" s="19"/>
      <c r="CF225" s="19"/>
      <c r="CG225" s="19"/>
      <c r="CH225" s="19"/>
      <c r="CI225" s="19"/>
      <c r="CJ225" s="19"/>
      <c r="CK225" s="40"/>
      <c r="CL225" s="19"/>
      <c r="CM225" s="39"/>
      <c r="CN225" s="19"/>
      <c r="CO225" s="19"/>
      <c r="CP225" s="19"/>
      <c r="CQ225" s="19"/>
      <c r="CR225" s="19"/>
      <c r="CS225" s="19"/>
      <c r="CT225" s="40"/>
      <c r="CU225" s="19"/>
      <c r="CV225" s="19"/>
      <c r="CW225" s="39"/>
      <c r="CX225" s="19"/>
      <c r="CY225" s="19"/>
      <c r="CZ225" s="19"/>
      <c r="DA225" s="19"/>
      <c r="DB225" s="19"/>
      <c r="DC225" s="19"/>
      <c r="DD225" s="40"/>
      <c r="DE225" s="19"/>
      <c r="DF225" s="19"/>
      <c r="DG225" s="19"/>
      <c r="DH225" s="19"/>
      <c r="DI225" s="19"/>
      <c r="DJ225" s="19"/>
      <c r="DK225" s="19"/>
      <c r="DL225" s="19"/>
      <c r="DM225" s="40"/>
      <c r="DN225" s="19"/>
      <c r="DO225" s="39"/>
      <c r="DP225" s="19"/>
      <c r="DQ225" s="19"/>
      <c r="DR225" s="19"/>
      <c r="DS225" s="19"/>
      <c r="DT225" s="19"/>
      <c r="DU225" s="19"/>
      <c r="DV225" s="40"/>
      <c r="DW225" s="74">
        <f ca="1" t="shared" si="290"/>
        <v>3.34</v>
      </c>
      <c r="DX225" s="44">
        <f t="shared" si="291"/>
        <v>0</v>
      </c>
      <c r="DY225" s="44">
        <f ca="1" t="shared" si="292"/>
        <v>3.34</v>
      </c>
      <c r="DZ225" s="19">
        <f t="shared" si="293"/>
        <v>0</v>
      </c>
      <c r="EA225" s="19">
        <f t="shared" si="294"/>
        <v>0</v>
      </c>
      <c r="EB225" s="45">
        <f t="shared" si="295"/>
        <v>0</v>
      </c>
      <c r="EC225" s="46">
        <f t="shared" si="296"/>
        <v>0</v>
      </c>
      <c r="ED225" s="19">
        <f t="shared" ref="ED225:ED227" si="300">O225+Y225+AK225+AT225+BC225+BL225+BU225+CD225+CM225+CW225+DF225+DO225</f>
        <v>5</v>
      </c>
      <c r="EE225" s="19">
        <f t="shared" si="297"/>
        <v>0</v>
      </c>
      <c r="EF225" s="19">
        <f t="shared" si="298"/>
        <v>0</v>
      </c>
      <c r="EG225" s="19">
        <f t="shared" si="299"/>
        <v>0</v>
      </c>
    </row>
    <row r="226" customFormat="1" customHeight="1" spans="1:137">
      <c r="A226" s="32">
        <f t="shared" si="289"/>
        <v>224</v>
      </c>
      <c r="B226" s="31" t="s">
        <v>1265</v>
      </c>
      <c r="C226" s="32" t="s">
        <v>351</v>
      </c>
      <c r="D226" s="33" t="s">
        <v>371</v>
      </c>
      <c r="E226" s="33" t="s">
        <v>372</v>
      </c>
      <c r="F226" s="33" t="s">
        <v>315</v>
      </c>
      <c r="G226" s="68">
        <v>45719</v>
      </c>
      <c r="H226" s="59">
        <v>45719</v>
      </c>
      <c r="I226" s="59">
        <v>45719</v>
      </c>
      <c r="J226" s="19"/>
      <c r="K226" s="19"/>
      <c r="L226" s="19"/>
      <c r="M226" s="73"/>
      <c r="N226" s="19"/>
      <c r="O226" s="38"/>
      <c r="P226" s="39"/>
      <c r="Q226" s="19"/>
      <c r="R226" s="19"/>
      <c r="S226" s="19"/>
      <c r="T226" s="19"/>
      <c r="U226" s="19"/>
      <c r="V226" s="19"/>
      <c r="W226" s="40"/>
      <c r="X226" s="19"/>
      <c r="Y226" s="39"/>
      <c r="Z226" s="19"/>
      <c r="AA226" s="19"/>
      <c r="AB226" s="19"/>
      <c r="AC226" s="19"/>
      <c r="AD226" s="19"/>
      <c r="AE226" s="19"/>
      <c r="AF226" s="40"/>
      <c r="AG226" s="41"/>
      <c r="AH226" s="41"/>
      <c r="AI226" s="41"/>
      <c r="AJ226" s="19"/>
      <c r="AK226" s="19"/>
      <c r="AL226" s="19"/>
      <c r="AM226" s="19"/>
      <c r="AN226" s="19"/>
      <c r="AO226" s="19"/>
      <c r="AP226" s="19"/>
      <c r="AQ226" s="19"/>
      <c r="AR226" s="40"/>
      <c r="AS226" s="19"/>
      <c r="AT226" s="19">
        <v>8</v>
      </c>
      <c r="AU226" s="19"/>
      <c r="AV226" s="19"/>
      <c r="AW226" s="19"/>
      <c r="AX226" s="19"/>
      <c r="AY226" s="19"/>
      <c r="AZ226" s="19"/>
      <c r="BA226" s="40"/>
      <c r="BB226" s="19">
        <v>4</v>
      </c>
      <c r="BC226" s="19">
        <v>24</v>
      </c>
      <c r="BD226" s="19"/>
      <c r="BE226" s="19"/>
      <c r="BF226" s="19"/>
      <c r="BG226" s="19"/>
      <c r="BH226" s="19"/>
      <c r="BI226" s="19"/>
      <c r="BJ226" s="40"/>
      <c r="BK226" s="19"/>
      <c r="BL226" s="39"/>
      <c r="BM226" s="19"/>
      <c r="BN226" s="19"/>
      <c r="BO226" s="19"/>
      <c r="BP226" s="19"/>
      <c r="BQ226" s="19"/>
      <c r="BR226" s="19"/>
      <c r="BS226" s="40"/>
      <c r="BT226" s="19"/>
      <c r="BU226" s="39"/>
      <c r="BV226" s="19"/>
      <c r="BW226" s="19"/>
      <c r="BX226" s="19"/>
      <c r="BY226" s="19"/>
      <c r="BZ226" s="19"/>
      <c r="CA226" s="19"/>
      <c r="CB226" s="40"/>
      <c r="CC226" s="19"/>
      <c r="CD226" s="39"/>
      <c r="CE226" s="19"/>
      <c r="CF226" s="19"/>
      <c r="CG226" s="19"/>
      <c r="CH226" s="19"/>
      <c r="CI226" s="19"/>
      <c r="CJ226" s="19"/>
      <c r="CK226" s="40"/>
      <c r="CL226" s="19"/>
      <c r="CM226" s="39"/>
      <c r="CN226" s="19"/>
      <c r="CO226" s="19"/>
      <c r="CP226" s="19"/>
      <c r="CQ226" s="19"/>
      <c r="CR226" s="19"/>
      <c r="CS226" s="19"/>
      <c r="CT226" s="40"/>
      <c r="CU226" s="19"/>
      <c r="CV226" s="19"/>
      <c r="CW226" s="39"/>
      <c r="CX226" s="19"/>
      <c r="CY226" s="19"/>
      <c r="CZ226" s="19"/>
      <c r="DA226" s="19"/>
      <c r="DB226" s="19"/>
      <c r="DC226" s="19"/>
      <c r="DD226" s="40"/>
      <c r="DE226" s="19"/>
      <c r="DF226" s="19"/>
      <c r="DG226" s="19"/>
      <c r="DH226" s="19"/>
      <c r="DI226" s="19"/>
      <c r="DJ226" s="19"/>
      <c r="DK226" s="19"/>
      <c r="DL226" s="19"/>
      <c r="DM226" s="40"/>
      <c r="DN226" s="19"/>
      <c r="DO226" s="39"/>
      <c r="DP226" s="19"/>
      <c r="DQ226" s="19"/>
      <c r="DR226" s="19"/>
      <c r="DS226" s="19"/>
      <c r="DT226" s="19"/>
      <c r="DU226" s="19"/>
      <c r="DV226" s="40"/>
      <c r="DW226" s="74">
        <f ca="1" t="shared" si="290"/>
        <v>4.22</v>
      </c>
      <c r="DX226" s="44">
        <f t="shared" si="291"/>
        <v>4</v>
      </c>
      <c r="DY226" s="44">
        <f ca="1" t="shared" si="292"/>
        <v>0.22</v>
      </c>
      <c r="DZ226" s="19">
        <f t="shared" si="293"/>
        <v>0</v>
      </c>
      <c r="EA226" s="19">
        <f t="shared" si="294"/>
        <v>0</v>
      </c>
      <c r="EB226" s="45">
        <f t="shared" si="295"/>
        <v>0</v>
      </c>
      <c r="EC226" s="46">
        <f t="shared" si="296"/>
        <v>0</v>
      </c>
      <c r="ED226" s="19">
        <f t="shared" si="300"/>
        <v>32</v>
      </c>
      <c r="EE226" s="19">
        <f t="shared" si="297"/>
        <v>0</v>
      </c>
      <c r="EF226" s="19">
        <f t="shared" si="298"/>
        <v>0</v>
      </c>
      <c r="EG226" s="19">
        <f t="shared" si="299"/>
        <v>0</v>
      </c>
    </row>
    <row r="227" customFormat="1" customHeight="1" spans="1:137">
      <c r="A227" s="32">
        <f t="shared" si="289"/>
        <v>225</v>
      </c>
      <c r="B227" s="31" t="s">
        <v>1266</v>
      </c>
      <c r="C227" s="32" t="s">
        <v>351</v>
      </c>
      <c r="D227" s="33" t="s">
        <v>357</v>
      </c>
      <c r="E227" s="33" t="s">
        <v>362</v>
      </c>
      <c r="F227" s="33" t="s">
        <v>298</v>
      </c>
      <c r="G227" s="68">
        <v>45757</v>
      </c>
      <c r="H227" s="59">
        <v>45757</v>
      </c>
      <c r="I227" s="59">
        <v>45757</v>
      </c>
      <c r="J227" s="19"/>
      <c r="K227" s="19"/>
      <c r="L227" s="19"/>
      <c r="M227" s="73"/>
      <c r="N227" s="19"/>
      <c r="O227" s="38"/>
      <c r="P227" s="39"/>
      <c r="Q227" s="19"/>
      <c r="R227" s="19"/>
      <c r="S227" s="19"/>
      <c r="T227" s="19"/>
      <c r="U227" s="19"/>
      <c r="V227" s="19"/>
      <c r="W227" s="40"/>
      <c r="X227" s="19"/>
      <c r="Y227" s="39"/>
      <c r="Z227" s="19"/>
      <c r="AA227" s="19"/>
      <c r="AB227" s="19"/>
      <c r="AC227" s="19"/>
      <c r="AD227" s="19"/>
      <c r="AE227" s="19"/>
      <c r="AF227" s="40"/>
      <c r="AG227" s="41"/>
      <c r="AH227" s="41"/>
      <c r="AI227" s="41"/>
      <c r="AJ227" s="19"/>
      <c r="AK227" s="19"/>
      <c r="AL227" s="19"/>
      <c r="AM227" s="19"/>
      <c r="AN227" s="19"/>
      <c r="AO227" s="19"/>
      <c r="AP227" s="19"/>
      <c r="AQ227" s="19"/>
      <c r="AR227" s="40"/>
      <c r="AS227" s="19"/>
      <c r="AT227" s="19"/>
      <c r="AU227" s="19"/>
      <c r="AV227" s="19"/>
      <c r="AW227" s="19"/>
      <c r="AX227" s="19"/>
      <c r="AY227" s="19"/>
      <c r="AZ227" s="19"/>
      <c r="BA227" s="40"/>
      <c r="BB227" s="19"/>
      <c r="BC227" s="19">
        <v>16</v>
      </c>
      <c r="BD227" s="19"/>
      <c r="BE227" s="19"/>
      <c r="BF227" s="19"/>
      <c r="BG227" s="19"/>
      <c r="BH227" s="19"/>
      <c r="BI227" s="19"/>
      <c r="BJ227" s="40"/>
      <c r="BK227" s="19"/>
      <c r="BL227" s="39"/>
      <c r="BM227" s="19"/>
      <c r="BN227" s="19"/>
      <c r="BO227" s="19"/>
      <c r="BP227" s="19"/>
      <c r="BQ227" s="19"/>
      <c r="BR227" s="19"/>
      <c r="BS227" s="40"/>
      <c r="BT227" s="19"/>
      <c r="BU227" s="39"/>
      <c r="BV227" s="19"/>
      <c r="BW227" s="19"/>
      <c r="BX227" s="19"/>
      <c r="BY227" s="19"/>
      <c r="BZ227" s="19"/>
      <c r="CA227" s="19"/>
      <c r="CB227" s="40"/>
      <c r="CC227" s="19"/>
      <c r="CD227" s="39"/>
      <c r="CE227" s="19"/>
      <c r="CF227" s="19"/>
      <c r="CG227" s="19"/>
      <c r="CH227" s="19"/>
      <c r="CI227" s="19"/>
      <c r="CJ227" s="19"/>
      <c r="CK227" s="40"/>
      <c r="CL227" s="19"/>
      <c r="CM227" s="39"/>
      <c r="CN227" s="19"/>
      <c r="CO227" s="19"/>
      <c r="CP227" s="19"/>
      <c r="CQ227" s="19"/>
      <c r="CR227" s="19"/>
      <c r="CS227" s="19"/>
      <c r="CT227" s="40"/>
      <c r="CU227" s="19"/>
      <c r="CV227" s="19"/>
      <c r="CW227" s="39"/>
      <c r="CX227" s="19"/>
      <c r="CY227" s="19"/>
      <c r="CZ227" s="19"/>
      <c r="DA227" s="19"/>
      <c r="DB227" s="19"/>
      <c r="DC227" s="19"/>
      <c r="DD227" s="40"/>
      <c r="DE227" s="19"/>
      <c r="DF227" s="19"/>
      <c r="DG227" s="19"/>
      <c r="DH227" s="19"/>
      <c r="DI227" s="19"/>
      <c r="DJ227" s="19"/>
      <c r="DK227" s="19"/>
      <c r="DL227" s="19"/>
      <c r="DM227" s="40"/>
      <c r="DN227" s="19"/>
      <c r="DO227" s="39"/>
      <c r="DP227" s="19"/>
      <c r="DQ227" s="19"/>
      <c r="DR227" s="19"/>
      <c r="DS227" s="19"/>
      <c r="DT227" s="19"/>
      <c r="DU227" s="19"/>
      <c r="DV227" s="40"/>
      <c r="DW227" s="74">
        <f ca="1" t="shared" si="290"/>
        <v>3.7</v>
      </c>
      <c r="DX227" s="44">
        <f t="shared" si="291"/>
        <v>0</v>
      </c>
      <c r="DY227" s="44">
        <f ca="1" t="shared" si="292"/>
        <v>3.7</v>
      </c>
      <c r="DZ227" s="19">
        <f t="shared" si="293"/>
        <v>0</v>
      </c>
      <c r="EA227" s="19">
        <f t="shared" si="294"/>
        <v>0</v>
      </c>
      <c r="EB227" s="45">
        <f t="shared" si="295"/>
        <v>0</v>
      </c>
      <c r="EC227" s="46">
        <f t="shared" si="296"/>
        <v>0</v>
      </c>
      <c r="ED227" s="19">
        <f t="shared" si="300"/>
        <v>16</v>
      </c>
      <c r="EE227" s="19">
        <f t="shared" si="297"/>
        <v>0</v>
      </c>
      <c r="EF227" s="19">
        <f t="shared" si="298"/>
        <v>0</v>
      </c>
      <c r="EG227" s="19">
        <f t="shared" si="299"/>
        <v>0</v>
      </c>
    </row>
    <row r="228" customFormat="1" customHeight="1" spans="1:137">
      <c r="A228" s="32">
        <f t="shared" si="289"/>
        <v>226</v>
      </c>
      <c r="B228" s="31" t="s">
        <v>1267</v>
      </c>
      <c r="C228" s="32" t="s">
        <v>286</v>
      </c>
      <c r="D228" s="33" t="s">
        <v>312</v>
      </c>
      <c r="E228" s="33" t="s">
        <v>319</v>
      </c>
      <c r="F228" s="33" t="s">
        <v>315</v>
      </c>
      <c r="G228" s="68">
        <v>45426</v>
      </c>
      <c r="H228" s="59">
        <v>45426</v>
      </c>
      <c r="I228" s="59">
        <v>45658</v>
      </c>
      <c r="J228" s="19">
        <v>0</v>
      </c>
      <c r="K228" s="19">
        <v>3</v>
      </c>
      <c r="L228" s="19">
        <v>1</v>
      </c>
      <c r="M228" s="73">
        <f>K228-L228</f>
        <v>2</v>
      </c>
      <c r="N228" s="19"/>
      <c r="O228" s="38">
        <v>1</v>
      </c>
      <c r="P228" s="39"/>
      <c r="Q228" s="19"/>
      <c r="R228" s="19"/>
      <c r="S228" s="19">
        <v>16</v>
      </c>
      <c r="T228" s="19"/>
      <c r="U228" s="19">
        <v>16</v>
      </c>
      <c r="V228" s="19"/>
      <c r="W228" s="40"/>
      <c r="X228" s="19">
        <v>2</v>
      </c>
      <c r="Y228" s="39"/>
      <c r="Z228" s="19"/>
      <c r="AA228" s="19"/>
      <c r="AB228" s="19">
        <v>3</v>
      </c>
      <c r="AC228" s="19"/>
      <c r="AD228" s="19">
        <v>3</v>
      </c>
      <c r="AE228" s="19"/>
      <c r="AF228" s="40"/>
      <c r="AG228" s="41">
        <f>O228+X228</f>
        <v>3</v>
      </c>
      <c r="AH228" s="41">
        <f>M228-AG228</f>
        <v>-1</v>
      </c>
      <c r="AI228" s="41">
        <f>IF(AH228&lt;0,AH228,0)</f>
        <v>-1</v>
      </c>
      <c r="AJ228" s="19"/>
      <c r="AK228" s="19">
        <v>1</v>
      </c>
      <c r="AL228" s="19"/>
      <c r="AM228" s="19"/>
      <c r="AN228" s="19">
        <v>8</v>
      </c>
      <c r="AO228" s="19"/>
      <c r="AP228" s="19">
        <v>8</v>
      </c>
      <c r="AQ228" s="19"/>
      <c r="AR228" s="40"/>
      <c r="AS228" s="19">
        <v>1</v>
      </c>
      <c r="AT228" s="19">
        <v>5</v>
      </c>
      <c r="AU228" s="19"/>
      <c r="AV228" s="19"/>
      <c r="AW228" s="19">
        <v>16</v>
      </c>
      <c r="AX228" s="19"/>
      <c r="AY228" s="19">
        <v>16</v>
      </c>
      <c r="AZ228" s="19"/>
      <c r="BA228" s="40"/>
      <c r="BB228" s="19"/>
      <c r="BC228" s="19">
        <v>5</v>
      </c>
      <c r="BD228" s="19"/>
      <c r="BE228" s="19"/>
      <c r="BF228" s="19"/>
      <c r="BG228" s="19"/>
      <c r="BH228" s="19"/>
      <c r="BI228" s="19"/>
      <c r="BJ228" s="40"/>
      <c r="BK228" s="19"/>
      <c r="BL228" s="39"/>
      <c r="BM228" s="19"/>
      <c r="BN228" s="19"/>
      <c r="BO228" s="19"/>
      <c r="BP228" s="19"/>
      <c r="BQ228" s="19"/>
      <c r="BR228" s="19"/>
      <c r="BS228" s="40"/>
      <c r="BT228" s="19"/>
      <c r="BU228" s="39"/>
      <c r="BV228" s="19"/>
      <c r="BW228" s="19"/>
      <c r="BX228" s="19"/>
      <c r="BY228" s="19"/>
      <c r="BZ228" s="19"/>
      <c r="CA228" s="19"/>
      <c r="CB228" s="40"/>
      <c r="CC228" s="19"/>
      <c r="CD228" s="39"/>
      <c r="CE228" s="19"/>
      <c r="CF228" s="19"/>
      <c r="CG228" s="19"/>
      <c r="CH228" s="19"/>
      <c r="CI228" s="19"/>
      <c r="CJ228" s="19"/>
      <c r="CK228" s="40"/>
      <c r="CL228" s="19"/>
      <c r="CM228" s="39"/>
      <c r="CN228" s="19"/>
      <c r="CO228" s="19"/>
      <c r="CP228" s="19"/>
      <c r="CQ228" s="19"/>
      <c r="CR228" s="19"/>
      <c r="CS228" s="19"/>
      <c r="CT228" s="40"/>
      <c r="CU228" s="19"/>
      <c r="CV228" s="19"/>
      <c r="CW228" s="39"/>
      <c r="CX228" s="19"/>
      <c r="CY228" s="19"/>
      <c r="CZ228" s="19"/>
      <c r="DA228" s="19"/>
      <c r="DB228" s="19"/>
      <c r="DC228" s="19"/>
      <c r="DD228" s="40"/>
      <c r="DE228" s="19"/>
      <c r="DF228" s="19"/>
      <c r="DG228" s="19"/>
      <c r="DH228" s="19"/>
      <c r="DI228" s="19"/>
      <c r="DJ228" s="19"/>
      <c r="DK228" s="19"/>
      <c r="DL228" s="19"/>
      <c r="DM228" s="40"/>
      <c r="DN228" s="19"/>
      <c r="DO228" s="39"/>
      <c r="DP228" s="19"/>
      <c r="DQ228" s="19"/>
      <c r="DR228" s="19"/>
      <c r="DS228" s="19"/>
      <c r="DT228" s="19"/>
      <c r="DU228" s="19"/>
      <c r="DV228" s="40"/>
      <c r="DW228" s="74">
        <f ca="1" t="shared" si="290"/>
        <v>5.05</v>
      </c>
      <c r="DX228" s="44">
        <f t="shared" si="291"/>
        <v>2</v>
      </c>
      <c r="DY228" s="44">
        <f ca="1" t="shared" si="292"/>
        <v>3.05</v>
      </c>
      <c r="DZ228" s="19">
        <f t="shared" si="293"/>
        <v>43</v>
      </c>
      <c r="EA228" s="19">
        <f t="shared" si="294"/>
        <v>43</v>
      </c>
      <c r="EB228" s="45">
        <f t="shared" si="295"/>
        <v>0</v>
      </c>
      <c r="EC228" s="46">
        <f t="shared" si="296"/>
        <v>0</v>
      </c>
      <c r="ED228" s="19">
        <f>P228+Y228+AK228+AT228+BC228+BL228+BU228+CD228+CM228+CW228+DF228+DO228</f>
        <v>11</v>
      </c>
      <c r="EE228" s="19">
        <f t="shared" si="297"/>
        <v>0</v>
      </c>
      <c r="EF228" s="19">
        <f t="shared" si="298"/>
        <v>0</v>
      </c>
      <c r="EG228" s="19">
        <f t="shared" si="299"/>
        <v>0</v>
      </c>
    </row>
    <row r="229" customFormat="1" customHeight="1" spans="1:137">
      <c r="A229" s="32">
        <f t="shared" si="289"/>
        <v>227</v>
      </c>
      <c r="B229" s="31" t="s">
        <v>1268</v>
      </c>
      <c r="C229" s="32" t="s">
        <v>286</v>
      </c>
      <c r="D229" s="33" t="s">
        <v>305</v>
      </c>
      <c r="E229" s="33" t="s">
        <v>349</v>
      </c>
      <c r="F229" s="33" t="s">
        <v>315</v>
      </c>
      <c r="G229" s="68">
        <v>45789</v>
      </c>
      <c r="H229" s="59">
        <v>45789</v>
      </c>
      <c r="I229" s="59">
        <v>45789</v>
      </c>
      <c r="J229" s="19"/>
      <c r="K229" s="19"/>
      <c r="L229" s="19"/>
      <c r="M229" s="73"/>
      <c r="N229" s="19"/>
      <c r="O229" s="38"/>
      <c r="P229" s="39"/>
      <c r="Q229" s="19"/>
      <c r="R229" s="19"/>
      <c r="S229" s="19"/>
      <c r="T229" s="19"/>
      <c r="U229" s="19"/>
      <c r="V229" s="19"/>
      <c r="W229" s="40"/>
      <c r="X229" s="19"/>
      <c r="Y229" s="39"/>
      <c r="Z229" s="19"/>
      <c r="AA229" s="19"/>
      <c r="AB229" s="19"/>
      <c r="AC229" s="19"/>
      <c r="AD229" s="19"/>
      <c r="AE229" s="19"/>
      <c r="AF229" s="40"/>
      <c r="AG229" s="41"/>
      <c r="AH229" s="41"/>
      <c r="AI229" s="41"/>
      <c r="AJ229" s="19"/>
      <c r="AK229" s="19"/>
      <c r="AL229" s="19"/>
      <c r="AM229" s="19"/>
      <c r="AN229" s="19"/>
      <c r="AO229" s="19"/>
      <c r="AP229" s="19"/>
      <c r="AQ229" s="19"/>
      <c r="AR229" s="40"/>
      <c r="AS229" s="19"/>
      <c r="AT229" s="19"/>
      <c r="AU229" s="19"/>
      <c r="AV229" s="19"/>
      <c r="AW229" s="19"/>
      <c r="AX229" s="19"/>
      <c r="AY229" s="19"/>
      <c r="AZ229" s="19"/>
      <c r="BA229" s="40"/>
      <c r="BB229" s="19"/>
      <c r="BC229" s="19">
        <v>6.5</v>
      </c>
      <c r="BD229" s="19"/>
      <c r="BE229" s="19"/>
      <c r="BF229" s="19"/>
      <c r="BG229" s="19"/>
      <c r="BH229" s="19"/>
      <c r="BI229" s="19"/>
      <c r="BJ229" s="40"/>
      <c r="BK229" s="19"/>
      <c r="BL229" s="39"/>
      <c r="BM229" s="19"/>
      <c r="BN229" s="19"/>
      <c r="BO229" s="19"/>
      <c r="BP229" s="19"/>
      <c r="BQ229" s="19"/>
      <c r="BR229" s="19"/>
      <c r="BS229" s="40"/>
      <c r="BT229" s="19"/>
      <c r="BU229" s="39"/>
      <c r="BV229" s="19"/>
      <c r="BW229" s="19"/>
      <c r="BX229" s="19"/>
      <c r="BY229" s="19"/>
      <c r="BZ229" s="19"/>
      <c r="CA229" s="19"/>
      <c r="CB229" s="40"/>
      <c r="CC229" s="19"/>
      <c r="CD229" s="39"/>
      <c r="CE229" s="19"/>
      <c r="CF229" s="19"/>
      <c r="CG229" s="19"/>
      <c r="CH229" s="19"/>
      <c r="CI229" s="19"/>
      <c r="CJ229" s="19"/>
      <c r="CK229" s="40"/>
      <c r="CL229" s="19"/>
      <c r="CM229" s="39"/>
      <c r="CN229" s="19"/>
      <c r="CO229" s="19"/>
      <c r="CP229" s="19"/>
      <c r="CQ229" s="19"/>
      <c r="CR229" s="19"/>
      <c r="CS229" s="19"/>
      <c r="CT229" s="40"/>
      <c r="CU229" s="19"/>
      <c r="CV229" s="19"/>
      <c r="CW229" s="39"/>
      <c r="CX229" s="19"/>
      <c r="CY229" s="19"/>
      <c r="CZ229" s="19"/>
      <c r="DA229" s="19"/>
      <c r="DB229" s="19"/>
      <c r="DC229" s="19"/>
      <c r="DD229" s="40"/>
      <c r="DE229" s="19"/>
      <c r="DF229" s="19"/>
      <c r="DG229" s="19"/>
      <c r="DH229" s="19"/>
      <c r="DI229" s="19"/>
      <c r="DJ229" s="19"/>
      <c r="DK229" s="19"/>
      <c r="DL229" s="19"/>
      <c r="DM229" s="40"/>
      <c r="DN229" s="19"/>
      <c r="DO229" s="39"/>
      <c r="DP229" s="19"/>
      <c r="DQ229" s="19"/>
      <c r="DR229" s="19"/>
      <c r="DS229" s="19"/>
      <c r="DT229" s="19"/>
      <c r="DU229" s="19"/>
      <c r="DV229" s="40"/>
      <c r="DW229" s="74">
        <f ca="1" t="shared" si="290"/>
        <v>3.26</v>
      </c>
      <c r="DX229" s="44">
        <f t="shared" si="291"/>
        <v>0</v>
      </c>
      <c r="DY229" s="44">
        <f ca="1" t="shared" si="292"/>
        <v>3.26</v>
      </c>
      <c r="DZ229" s="19">
        <f t="shared" si="293"/>
        <v>0</v>
      </c>
      <c r="EA229" s="19">
        <f t="shared" si="294"/>
        <v>0</v>
      </c>
      <c r="EB229" s="45">
        <f t="shared" si="295"/>
        <v>0</v>
      </c>
      <c r="EC229" s="46">
        <f t="shared" si="296"/>
        <v>0</v>
      </c>
      <c r="ED229" s="19">
        <f t="shared" ref="ED229:ED238" si="301">O229+Y229+AK229+AT229+BC229+BL229+BU229+CD229+CM229+CW229+DF229+DO229</f>
        <v>6.5</v>
      </c>
      <c r="EE229" s="19">
        <f t="shared" si="297"/>
        <v>0</v>
      </c>
      <c r="EF229" s="19">
        <f t="shared" si="298"/>
        <v>0</v>
      </c>
      <c r="EG229" s="19">
        <f t="shared" si="299"/>
        <v>0</v>
      </c>
    </row>
    <row r="230" customFormat="1" customHeight="1" spans="1:137">
      <c r="A230" s="32">
        <f t="shared" si="289"/>
        <v>228</v>
      </c>
      <c r="B230" s="31" t="s">
        <v>1269</v>
      </c>
      <c r="C230" s="32" t="s">
        <v>286</v>
      </c>
      <c r="D230" s="33" t="s">
        <v>312</v>
      </c>
      <c r="E230" s="33" t="s">
        <v>319</v>
      </c>
      <c r="F230" s="33" t="s">
        <v>315</v>
      </c>
      <c r="G230" s="68">
        <v>45754</v>
      </c>
      <c r="H230" s="59">
        <v>45754</v>
      </c>
      <c r="I230" s="59">
        <v>45754</v>
      </c>
      <c r="J230" s="19"/>
      <c r="K230" s="19"/>
      <c r="L230" s="19"/>
      <c r="M230" s="73"/>
      <c r="N230" s="19"/>
      <c r="O230" s="38"/>
      <c r="P230" s="39"/>
      <c r="Q230" s="19"/>
      <c r="R230" s="19"/>
      <c r="S230" s="19"/>
      <c r="T230" s="19"/>
      <c r="U230" s="19"/>
      <c r="V230" s="19"/>
      <c r="W230" s="40"/>
      <c r="X230" s="19"/>
      <c r="Y230" s="39"/>
      <c r="Z230" s="19"/>
      <c r="AA230" s="19"/>
      <c r="AB230" s="19"/>
      <c r="AC230" s="19"/>
      <c r="AD230" s="19"/>
      <c r="AE230" s="19"/>
      <c r="AF230" s="40"/>
      <c r="AG230" s="41"/>
      <c r="AH230" s="41"/>
      <c r="AI230" s="41"/>
      <c r="AJ230" s="19"/>
      <c r="AK230" s="19"/>
      <c r="AL230" s="19"/>
      <c r="AM230" s="19"/>
      <c r="AN230" s="19"/>
      <c r="AO230" s="19"/>
      <c r="AP230" s="19"/>
      <c r="AQ230" s="19"/>
      <c r="AR230" s="40"/>
      <c r="AS230" s="19"/>
      <c r="AT230" s="19"/>
      <c r="AU230" s="19"/>
      <c r="AV230" s="19"/>
      <c r="AW230" s="19"/>
      <c r="AX230" s="19"/>
      <c r="AY230" s="19"/>
      <c r="AZ230" s="19"/>
      <c r="BA230" s="40"/>
      <c r="BB230" s="19"/>
      <c r="BC230" s="19">
        <v>6</v>
      </c>
      <c r="BD230" s="19">
        <v>1</v>
      </c>
      <c r="BE230" s="19"/>
      <c r="BF230" s="19"/>
      <c r="BG230" s="19"/>
      <c r="BH230" s="19"/>
      <c r="BI230" s="19"/>
      <c r="BJ230" s="40"/>
      <c r="BK230" s="19"/>
      <c r="BL230" s="39"/>
      <c r="BM230" s="19"/>
      <c r="BN230" s="19"/>
      <c r="BO230" s="19"/>
      <c r="BP230" s="19"/>
      <c r="BQ230" s="19"/>
      <c r="BR230" s="19"/>
      <c r="BS230" s="40"/>
      <c r="BT230" s="19"/>
      <c r="BU230" s="39"/>
      <c r="BV230" s="19"/>
      <c r="BW230" s="19"/>
      <c r="BX230" s="19"/>
      <c r="BY230" s="19"/>
      <c r="BZ230" s="19"/>
      <c r="CA230" s="19"/>
      <c r="CB230" s="40"/>
      <c r="CC230" s="19"/>
      <c r="CD230" s="39"/>
      <c r="CE230" s="19"/>
      <c r="CF230" s="19"/>
      <c r="CG230" s="19"/>
      <c r="CH230" s="19"/>
      <c r="CI230" s="19"/>
      <c r="CJ230" s="19"/>
      <c r="CK230" s="40"/>
      <c r="CL230" s="19"/>
      <c r="CM230" s="39"/>
      <c r="CN230" s="19"/>
      <c r="CO230" s="19"/>
      <c r="CP230" s="19"/>
      <c r="CQ230" s="19"/>
      <c r="CR230" s="19"/>
      <c r="CS230" s="19"/>
      <c r="CT230" s="40"/>
      <c r="CU230" s="19"/>
      <c r="CV230" s="19"/>
      <c r="CW230" s="39"/>
      <c r="CX230" s="19"/>
      <c r="CY230" s="19"/>
      <c r="CZ230" s="19"/>
      <c r="DA230" s="19"/>
      <c r="DB230" s="19"/>
      <c r="DC230" s="19"/>
      <c r="DD230" s="40"/>
      <c r="DE230" s="19"/>
      <c r="DF230" s="19"/>
      <c r="DG230" s="19"/>
      <c r="DH230" s="19"/>
      <c r="DI230" s="19"/>
      <c r="DJ230" s="19"/>
      <c r="DK230" s="19"/>
      <c r="DL230" s="19"/>
      <c r="DM230" s="40"/>
      <c r="DN230" s="19"/>
      <c r="DO230" s="39"/>
      <c r="DP230" s="19"/>
      <c r="DQ230" s="19"/>
      <c r="DR230" s="19"/>
      <c r="DS230" s="19"/>
      <c r="DT230" s="19"/>
      <c r="DU230" s="19"/>
      <c r="DV230" s="40"/>
      <c r="DW230" s="74">
        <f ca="1" t="shared" si="290"/>
        <v>3.74</v>
      </c>
      <c r="DX230" s="44">
        <f t="shared" si="291"/>
        <v>0</v>
      </c>
      <c r="DY230" s="44">
        <f ca="1" t="shared" si="292"/>
        <v>3.74</v>
      </c>
      <c r="DZ230" s="19">
        <f t="shared" si="293"/>
        <v>0</v>
      </c>
      <c r="EA230" s="19">
        <f t="shared" si="294"/>
        <v>0</v>
      </c>
      <c r="EB230" s="45">
        <f t="shared" si="295"/>
        <v>0</v>
      </c>
      <c r="EC230" s="46">
        <f t="shared" si="296"/>
        <v>0</v>
      </c>
      <c r="ED230" s="19">
        <f t="shared" si="301"/>
        <v>6</v>
      </c>
      <c r="EE230" s="19">
        <f t="shared" si="297"/>
        <v>1</v>
      </c>
      <c r="EF230" s="19">
        <f t="shared" si="298"/>
        <v>0</v>
      </c>
      <c r="EG230" s="19">
        <f t="shared" si="299"/>
        <v>0</v>
      </c>
    </row>
    <row r="231" customFormat="1" customHeight="1" spans="1:137">
      <c r="A231" s="32">
        <f t="shared" si="289"/>
        <v>229</v>
      </c>
      <c r="B231" s="31" t="s">
        <v>1257</v>
      </c>
      <c r="C231" s="32" t="s">
        <v>52</v>
      </c>
      <c r="D231" s="33" t="s">
        <v>237</v>
      </c>
      <c r="E231" s="33" t="s">
        <v>238</v>
      </c>
      <c r="F231" s="33" t="s">
        <v>315</v>
      </c>
      <c r="G231" s="68">
        <v>45705</v>
      </c>
      <c r="H231" s="59">
        <v>45705</v>
      </c>
      <c r="I231" s="59">
        <v>45705</v>
      </c>
      <c r="J231" s="19"/>
      <c r="K231" s="19"/>
      <c r="L231" s="19"/>
      <c r="M231" s="73"/>
      <c r="N231" s="19"/>
      <c r="O231" s="38"/>
      <c r="P231" s="39"/>
      <c r="Q231" s="19"/>
      <c r="R231" s="19"/>
      <c r="S231" s="19"/>
      <c r="T231" s="19"/>
      <c r="U231" s="19"/>
      <c r="V231" s="19"/>
      <c r="W231" s="40"/>
      <c r="X231" s="19"/>
      <c r="Y231" s="39"/>
      <c r="Z231" s="19"/>
      <c r="AA231" s="19"/>
      <c r="AB231" s="19"/>
      <c r="AC231" s="19"/>
      <c r="AD231" s="19"/>
      <c r="AE231" s="19"/>
      <c r="AF231" s="40"/>
      <c r="AG231" s="41"/>
      <c r="AH231" s="41"/>
      <c r="AI231" s="41"/>
      <c r="AJ231" s="19"/>
      <c r="AK231" s="19">
        <v>24</v>
      </c>
      <c r="AL231" s="19"/>
      <c r="AM231" s="19"/>
      <c r="AN231" s="19"/>
      <c r="AO231" s="19"/>
      <c r="AP231" s="19"/>
      <c r="AQ231" s="19"/>
      <c r="AR231" s="40"/>
      <c r="AS231" s="19"/>
      <c r="AT231" s="19">
        <v>8</v>
      </c>
      <c r="AU231" s="19"/>
      <c r="AV231" s="19"/>
      <c r="AW231" s="19"/>
      <c r="AX231" s="19"/>
      <c r="AY231" s="19"/>
      <c r="AZ231" s="19"/>
      <c r="BA231" s="40"/>
      <c r="BB231" s="19"/>
      <c r="BC231" s="19"/>
      <c r="BD231" s="19"/>
      <c r="BE231" s="19"/>
      <c r="BF231" s="19"/>
      <c r="BG231" s="19"/>
      <c r="BH231" s="19"/>
      <c r="BI231" s="19"/>
      <c r="BJ231" s="40"/>
      <c r="BK231" s="19"/>
      <c r="BL231" s="39"/>
      <c r="BM231" s="19"/>
      <c r="BN231" s="19"/>
      <c r="BO231" s="19"/>
      <c r="BP231" s="19"/>
      <c r="BQ231" s="19"/>
      <c r="BR231" s="19"/>
      <c r="BS231" s="40"/>
      <c r="BT231" s="19"/>
      <c r="BU231" s="39"/>
      <c r="BV231" s="19"/>
      <c r="BW231" s="19"/>
      <c r="BX231" s="19"/>
      <c r="BY231" s="19"/>
      <c r="BZ231" s="19"/>
      <c r="CA231" s="19"/>
      <c r="CB231" s="40"/>
      <c r="CC231" s="19"/>
      <c r="CD231" s="39"/>
      <c r="CE231" s="19"/>
      <c r="CF231" s="19"/>
      <c r="CG231" s="19"/>
      <c r="CH231" s="19"/>
      <c r="CI231" s="19"/>
      <c r="CJ231" s="19"/>
      <c r="CK231" s="40"/>
      <c r="CL231" s="19"/>
      <c r="CM231" s="39"/>
      <c r="CN231" s="19"/>
      <c r="CO231" s="19"/>
      <c r="CP231" s="19"/>
      <c r="CQ231" s="19"/>
      <c r="CR231" s="19"/>
      <c r="CS231" s="19"/>
      <c r="CT231" s="40"/>
      <c r="CU231" s="19"/>
      <c r="CV231" s="19"/>
      <c r="CW231" s="39"/>
      <c r="CX231" s="19"/>
      <c r="CY231" s="19"/>
      <c r="CZ231" s="19"/>
      <c r="DA231" s="19"/>
      <c r="DB231" s="19"/>
      <c r="DC231" s="19"/>
      <c r="DD231" s="40"/>
      <c r="DE231" s="19"/>
      <c r="DF231" s="19"/>
      <c r="DG231" s="19"/>
      <c r="DH231" s="19"/>
      <c r="DI231" s="19"/>
      <c r="DJ231" s="19"/>
      <c r="DK231" s="19"/>
      <c r="DL231" s="19"/>
      <c r="DM231" s="40"/>
      <c r="DN231" s="19"/>
      <c r="DO231" s="39"/>
      <c r="DP231" s="19"/>
      <c r="DQ231" s="19"/>
      <c r="DR231" s="19"/>
      <c r="DS231" s="19"/>
      <c r="DT231" s="19"/>
      <c r="DU231" s="19"/>
      <c r="DV231" s="40"/>
      <c r="DW231" s="74">
        <f ca="1" t="shared" si="290"/>
        <v>4.41</v>
      </c>
      <c r="DX231" s="44">
        <f t="shared" si="291"/>
        <v>0</v>
      </c>
      <c r="DY231" s="44">
        <f ca="1" t="shared" si="292"/>
        <v>4.41</v>
      </c>
      <c r="DZ231" s="19">
        <f t="shared" si="293"/>
        <v>0</v>
      </c>
      <c r="EA231" s="19">
        <f t="shared" si="294"/>
        <v>0</v>
      </c>
      <c r="EB231" s="45">
        <f t="shared" si="295"/>
        <v>0</v>
      </c>
      <c r="EC231" s="46">
        <f t="shared" si="296"/>
        <v>0</v>
      </c>
      <c r="ED231" s="19">
        <f t="shared" si="301"/>
        <v>32</v>
      </c>
      <c r="EE231" s="19">
        <f t="shared" si="297"/>
        <v>0</v>
      </c>
      <c r="EF231" s="19">
        <f t="shared" si="298"/>
        <v>0</v>
      </c>
      <c r="EG231" s="19">
        <f t="shared" si="299"/>
        <v>0</v>
      </c>
    </row>
    <row r="232" customFormat="1" customHeight="1" spans="1:137">
      <c r="A232" s="32">
        <f t="shared" si="289"/>
        <v>230</v>
      </c>
      <c r="B232" s="31" t="s">
        <v>1270</v>
      </c>
      <c r="C232" s="32" t="s">
        <v>52</v>
      </c>
      <c r="D232" s="33" t="s">
        <v>79</v>
      </c>
      <c r="E232" s="33" t="s">
        <v>589</v>
      </c>
      <c r="F232" s="33" t="s">
        <v>751</v>
      </c>
      <c r="G232" s="68">
        <v>45726</v>
      </c>
      <c r="H232" s="59">
        <v>45726</v>
      </c>
      <c r="I232" s="59">
        <v>45726</v>
      </c>
      <c r="J232" s="19"/>
      <c r="K232" s="19"/>
      <c r="L232" s="19"/>
      <c r="M232" s="73"/>
      <c r="N232" s="19"/>
      <c r="O232" s="38"/>
      <c r="P232" s="39"/>
      <c r="Q232" s="19"/>
      <c r="R232" s="19"/>
      <c r="S232" s="19"/>
      <c r="T232" s="19"/>
      <c r="U232" s="19"/>
      <c r="V232" s="19"/>
      <c r="W232" s="40"/>
      <c r="X232" s="19"/>
      <c r="Y232" s="39"/>
      <c r="Z232" s="19"/>
      <c r="AA232" s="19"/>
      <c r="AB232" s="19"/>
      <c r="AC232" s="19"/>
      <c r="AD232" s="19"/>
      <c r="AE232" s="19"/>
      <c r="AF232" s="40"/>
      <c r="AG232" s="41"/>
      <c r="AH232" s="41"/>
      <c r="AI232" s="41"/>
      <c r="AJ232" s="19"/>
      <c r="AK232" s="19">
        <v>8</v>
      </c>
      <c r="AL232" s="19"/>
      <c r="AM232" s="19"/>
      <c r="AN232" s="19">
        <v>6.5</v>
      </c>
      <c r="AO232" s="19"/>
      <c r="AP232" s="19">
        <v>16</v>
      </c>
      <c r="AQ232" s="19"/>
      <c r="AR232" s="40"/>
      <c r="AS232" s="19"/>
      <c r="AT232" s="19"/>
      <c r="AU232" s="19"/>
      <c r="AV232" s="19"/>
      <c r="AW232" s="19">
        <v>10.5</v>
      </c>
      <c r="AX232" s="19"/>
      <c r="AY232" s="19">
        <v>3.5</v>
      </c>
      <c r="AZ232" s="19"/>
      <c r="BA232" s="40"/>
      <c r="BB232" s="19"/>
      <c r="BC232" s="19"/>
      <c r="BD232" s="19"/>
      <c r="BE232" s="19"/>
      <c r="BF232" s="19">
        <v>2.5</v>
      </c>
      <c r="BG232" s="19"/>
      <c r="BH232" s="19"/>
      <c r="BI232" s="19"/>
      <c r="BJ232" s="40"/>
      <c r="BK232" s="19"/>
      <c r="BL232" s="39"/>
      <c r="BM232" s="19"/>
      <c r="BN232" s="19"/>
      <c r="BO232" s="19"/>
      <c r="BP232" s="19"/>
      <c r="BQ232" s="19"/>
      <c r="BR232" s="19"/>
      <c r="BS232" s="40"/>
      <c r="BT232" s="19"/>
      <c r="BU232" s="39"/>
      <c r="BV232" s="19"/>
      <c r="BW232" s="19"/>
      <c r="BX232" s="19"/>
      <c r="BY232" s="19"/>
      <c r="BZ232" s="19"/>
      <c r="CA232" s="19"/>
      <c r="CB232" s="40"/>
      <c r="CC232" s="19"/>
      <c r="CD232" s="39"/>
      <c r="CE232" s="19"/>
      <c r="CF232" s="19"/>
      <c r="CG232" s="19"/>
      <c r="CH232" s="19"/>
      <c r="CI232" s="19"/>
      <c r="CJ232" s="19"/>
      <c r="CK232" s="40"/>
      <c r="CL232" s="19"/>
      <c r="CM232" s="39"/>
      <c r="CN232" s="19"/>
      <c r="CO232" s="19"/>
      <c r="CP232" s="19"/>
      <c r="CQ232" s="19"/>
      <c r="CR232" s="19"/>
      <c r="CS232" s="19"/>
      <c r="CT232" s="40"/>
      <c r="CU232" s="19"/>
      <c r="CV232" s="19"/>
      <c r="CW232" s="39"/>
      <c r="CX232" s="19"/>
      <c r="CY232" s="19"/>
      <c r="CZ232" s="19"/>
      <c r="DA232" s="19"/>
      <c r="DB232" s="19"/>
      <c r="DC232" s="19"/>
      <c r="DD232" s="40"/>
      <c r="DE232" s="19"/>
      <c r="DF232" s="19"/>
      <c r="DG232" s="19"/>
      <c r="DH232" s="19"/>
      <c r="DI232" s="19"/>
      <c r="DJ232" s="19"/>
      <c r="DK232" s="19"/>
      <c r="DL232" s="19"/>
      <c r="DM232" s="40"/>
      <c r="DN232" s="19"/>
      <c r="DO232" s="39"/>
      <c r="DP232" s="19"/>
      <c r="DQ232" s="19"/>
      <c r="DR232" s="19"/>
      <c r="DS232" s="19"/>
      <c r="DT232" s="19"/>
      <c r="DU232" s="19"/>
      <c r="DV232" s="40"/>
      <c r="DW232" s="74">
        <f ca="1" t="shared" si="290"/>
        <v>4.12</v>
      </c>
      <c r="DX232" s="44">
        <f t="shared" si="291"/>
        <v>0</v>
      </c>
      <c r="DY232" s="44">
        <f ca="1" t="shared" si="292"/>
        <v>4.12</v>
      </c>
      <c r="DZ232" s="19">
        <f t="shared" si="293"/>
        <v>19.5</v>
      </c>
      <c r="EA232" s="19">
        <f t="shared" si="294"/>
        <v>19.5</v>
      </c>
      <c r="EB232" s="45">
        <f t="shared" si="295"/>
        <v>0</v>
      </c>
      <c r="EC232" s="46">
        <f t="shared" si="296"/>
        <v>0</v>
      </c>
      <c r="ED232" s="19">
        <f t="shared" si="301"/>
        <v>8</v>
      </c>
      <c r="EE232" s="19">
        <f t="shared" si="297"/>
        <v>0</v>
      </c>
      <c r="EF232" s="19">
        <f t="shared" si="298"/>
        <v>0</v>
      </c>
      <c r="EG232" s="19">
        <f t="shared" si="299"/>
        <v>0</v>
      </c>
    </row>
    <row r="233" customFormat="1" customHeight="1" spans="1:137">
      <c r="A233" s="32">
        <f t="shared" si="289"/>
        <v>231</v>
      </c>
      <c r="B233" s="31" t="s">
        <v>1271</v>
      </c>
      <c r="C233" s="32" t="s">
        <v>52</v>
      </c>
      <c r="D233" s="33" t="s">
        <v>237</v>
      </c>
      <c r="E233" s="33" t="s">
        <v>238</v>
      </c>
      <c r="F233" s="33" t="s">
        <v>315</v>
      </c>
      <c r="G233" s="68">
        <v>45705</v>
      </c>
      <c r="H233" s="59">
        <v>45705</v>
      </c>
      <c r="I233" s="59">
        <v>45705</v>
      </c>
      <c r="J233" s="19"/>
      <c r="K233" s="19"/>
      <c r="L233" s="19"/>
      <c r="M233" s="73"/>
      <c r="N233" s="19"/>
      <c r="O233" s="38"/>
      <c r="P233" s="39"/>
      <c r="Q233" s="19"/>
      <c r="R233" s="19"/>
      <c r="S233" s="19"/>
      <c r="T233" s="19"/>
      <c r="U233" s="19"/>
      <c r="V233" s="19"/>
      <c r="W233" s="40"/>
      <c r="X233" s="19"/>
      <c r="Y233" s="39"/>
      <c r="Z233" s="19"/>
      <c r="AA233" s="19"/>
      <c r="AB233" s="19"/>
      <c r="AC233" s="19"/>
      <c r="AD233" s="19"/>
      <c r="AE233" s="19"/>
      <c r="AF233" s="40"/>
      <c r="AG233" s="41"/>
      <c r="AH233" s="41"/>
      <c r="AI233" s="41"/>
      <c r="AJ233" s="19"/>
      <c r="AK233" s="19"/>
      <c r="AL233" s="19"/>
      <c r="AM233" s="19"/>
      <c r="AN233" s="19"/>
      <c r="AO233" s="19"/>
      <c r="AP233" s="19"/>
      <c r="AQ233" s="19"/>
      <c r="AR233" s="40"/>
      <c r="AS233" s="19"/>
      <c r="AT233" s="19"/>
      <c r="AU233" s="19"/>
      <c r="AV233" s="19"/>
      <c r="AW233" s="19"/>
      <c r="AX233" s="19"/>
      <c r="AY233" s="19"/>
      <c r="AZ233" s="19"/>
      <c r="BA233" s="40"/>
      <c r="BB233" s="19"/>
      <c r="BC233" s="19"/>
      <c r="BD233" s="19"/>
      <c r="BE233" s="19"/>
      <c r="BF233" s="19"/>
      <c r="BG233" s="19"/>
      <c r="BH233" s="19"/>
      <c r="BI233" s="19"/>
      <c r="BJ233" s="40"/>
      <c r="BK233" s="19"/>
      <c r="BL233" s="39"/>
      <c r="BM233" s="19"/>
      <c r="BN233" s="19"/>
      <c r="BO233" s="19"/>
      <c r="BP233" s="19"/>
      <c r="BQ233" s="19"/>
      <c r="BR233" s="19"/>
      <c r="BS233" s="40"/>
      <c r="BT233" s="19"/>
      <c r="BU233" s="39"/>
      <c r="BV233" s="19"/>
      <c r="BW233" s="19"/>
      <c r="BX233" s="19"/>
      <c r="BY233" s="19"/>
      <c r="BZ233" s="19"/>
      <c r="CA233" s="19"/>
      <c r="CB233" s="40"/>
      <c r="CC233" s="19"/>
      <c r="CD233" s="39"/>
      <c r="CE233" s="19"/>
      <c r="CF233" s="19"/>
      <c r="CG233" s="19"/>
      <c r="CH233" s="19"/>
      <c r="CI233" s="19"/>
      <c r="CJ233" s="19"/>
      <c r="CK233" s="40"/>
      <c r="CL233" s="19"/>
      <c r="CM233" s="39"/>
      <c r="CN233" s="19"/>
      <c r="CO233" s="19"/>
      <c r="CP233" s="19"/>
      <c r="CQ233" s="19"/>
      <c r="CR233" s="19"/>
      <c r="CS233" s="19"/>
      <c r="CT233" s="40"/>
      <c r="CU233" s="19"/>
      <c r="CV233" s="19"/>
      <c r="CW233" s="39"/>
      <c r="CX233" s="19"/>
      <c r="CY233" s="19"/>
      <c r="CZ233" s="19"/>
      <c r="DA233" s="19"/>
      <c r="DB233" s="19"/>
      <c r="DC233" s="19"/>
      <c r="DD233" s="40"/>
      <c r="DE233" s="19"/>
      <c r="DF233" s="19"/>
      <c r="DG233" s="19"/>
      <c r="DH233" s="19"/>
      <c r="DI233" s="19"/>
      <c r="DJ233" s="19"/>
      <c r="DK233" s="19"/>
      <c r="DL233" s="19"/>
      <c r="DM233" s="40"/>
      <c r="DN233" s="19"/>
      <c r="DO233" s="39"/>
      <c r="DP233" s="19"/>
      <c r="DQ233" s="19"/>
      <c r="DR233" s="19"/>
      <c r="DS233" s="19"/>
      <c r="DT233" s="19"/>
      <c r="DU233" s="19"/>
      <c r="DV233" s="40"/>
      <c r="DW233" s="74">
        <f ca="1" t="shared" si="290"/>
        <v>4.41</v>
      </c>
      <c r="DX233" s="44">
        <f t="shared" si="291"/>
        <v>0</v>
      </c>
      <c r="DY233" s="44">
        <f ca="1" t="shared" si="292"/>
        <v>4.41</v>
      </c>
      <c r="DZ233" s="19">
        <f t="shared" si="293"/>
        <v>0</v>
      </c>
      <c r="EA233" s="19">
        <f t="shared" si="294"/>
        <v>0</v>
      </c>
      <c r="EB233" s="45">
        <f t="shared" si="295"/>
        <v>0</v>
      </c>
      <c r="EC233" s="46">
        <f t="shared" si="296"/>
        <v>0</v>
      </c>
      <c r="ED233" s="19">
        <f t="shared" si="301"/>
        <v>0</v>
      </c>
      <c r="EE233" s="19">
        <f t="shared" si="297"/>
        <v>0</v>
      </c>
      <c r="EF233" s="19">
        <f t="shared" si="298"/>
        <v>0</v>
      </c>
      <c r="EG233" s="19">
        <f t="shared" si="299"/>
        <v>0</v>
      </c>
    </row>
    <row r="234" customFormat="1" customHeight="1" spans="1:137">
      <c r="A234" s="32">
        <f t="shared" si="289"/>
        <v>232</v>
      </c>
      <c r="B234" s="31" t="s">
        <v>1272</v>
      </c>
      <c r="C234" s="32" t="s">
        <v>351</v>
      </c>
      <c r="D234" s="33" t="s">
        <v>354</v>
      </c>
      <c r="E234" s="33" t="s">
        <v>463</v>
      </c>
      <c r="F234" s="33" t="s">
        <v>315</v>
      </c>
      <c r="G234" s="68">
        <v>45705</v>
      </c>
      <c r="H234" s="59">
        <v>45705</v>
      </c>
      <c r="I234" s="59">
        <v>45705</v>
      </c>
      <c r="J234" s="19"/>
      <c r="K234" s="19"/>
      <c r="L234" s="19"/>
      <c r="M234" s="73"/>
      <c r="N234" s="19"/>
      <c r="O234" s="38"/>
      <c r="P234" s="39"/>
      <c r="Q234" s="19"/>
      <c r="R234" s="19"/>
      <c r="S234" s="19"/>
      <c r="T234" s="19"/>
      <c r="U234" s="19"/>
      <c r="V234" s="19"/>
      <c r="W234" s="40"/>
      <c r="X234" s="19"/>
      <c r="Y234" s="39"/>
      <c r="Z234" s="19"/>
      <c r="AA234" s="19"/>
      <c r="AB234" s="19"/>
      <c r="AC234" s="19"/>
      <c r="AD234" s="19"/>
      <c r="AE234" s="19"/>
      <c r="AF234" s="40"/>
      <c r="AG234" s="41"/>
      <c r="AH234" s="41"/>
      <c r="AI234" s="41"/>
      <c r="AJ234" s="19"/>
      <c r="AK234" s="19">
        <v>8</v>
      </c>
      <c r="AL234" s="19"/>
      <c r="AM234" s="19"/>
      <c r="AN234" s="19"/>
      <c r="AO234" s="19"/>
      <c r="AP234" s="19"/>
      <c r="AQ234" s="19"/>
      <c r="AR234" s="40"/>
      <c r="AS234" s="19"/>
      <c r="AT234" s="19">
        <v>20</v>
      </c>
      <c r="AU234" s="19"/>
      <c r="AV234" s="19"/>
      <c r="AW234" s="19"/>
      <c r="AX234" s="19"/>
      <c r="AY234" s="19"/>
      <c r="AZ234" s="19"/>
      <c r="BA234" s="40"/>
      <c r="BB234" s="19">
        <v>3</v>
      </c>
      <c r="BC234" s="19"/>
      <c r="BD234" s="19"/>
      <c r="BE234" s="19"/>
      <c r="BF234" s="19"/>
      <c r="BG234" s="19"/>
      <c r="BH234" s="19"/>
      <c r="BI234" s="19"/>
      <c r="BJ234" s="40"/>
      <c r="BK234" s="19"/>
      <c r="BL234" s="39"/>
      <c r="BM234" s="19"/>
      <c r="BN234" s="19"/>
      <c r="BO234" s="19"/>
      <c r="BP234" s="19"/>
      <c r="BQ234" s="19"/>
      <c r="BR234" s="19"/>
      <c r="BS234" s="40"/>
      <c r="BT234" s="19"/>
      <c r="BU234" s="39"/>
      <c r="BV234" s="19"/>
      <c r="BW234" s="19"/>
      <c r="BX234" s="19"/>
      <c r="BY234" s="19"/>
      <c r="BZ234" s="19"/>
      <c r="CA234" s="19"/>
      <c r="CB234" s="40"/>
      <c r="CC234" s="19"/>
      <c r="CD234" s="39"/>
      <c r="CE234" s="19"/>
      <c r="CF234" s="19"/>
      <c r="CG234" s="19"/>
      <c r="CH234" s="19"/>
      <c r="CI234" s="19"/>
      <c r="CJ234" s="19"/>
      <c r="CK234" s="40"/>
      <c r="CL234" s="19">
        <v>1.5</v>
      </c>
      <c r="CM234" s="39"/>
      <c r="CN234" s="19"/>
      <c r="CO234" s="19"/>
      <c r="CP234" s="19"/>
      <c r="CQ234" s="19"/>
      <c r="CR234" s="19"/>
      <c r="CS234" s="19"/>
      <c r="CT234" s="40"/>
      <c r="CU234" s="19"/>
      <c r="CV234" s="19"/>
      <c r="CW234" s="39"/>
      <c r="CX234" s="19"/>
      <c r="CY234" s="19"/>
      <c r="CZ234" s="19"/>
      <c r="DA234" s="19"/>
      <c r="DB234" s="19"/>
      <c r="DC234" s="19"/>
      <c r="DD234" s="40"/>
      <c r="DE234" s="19"/>
      <c r="DF234" s="19"/>
      <c r="DG234" s="19"/>
      <c r="DH234" s="19"/>
      <c r="DI234" s="19"/>
      <c r="DJ234" s="19"/>
      <c r="DK234" s="19"/>
      <c r="DL234" s="19"/>
      <c r="DM234" s="40"/>
      <c r="DN234" s="19"/>
      <c r="DO234" s="39"/>
      <c r="DP234" s="19"/>
      <c r="DQ234" s="19"/>
      <c r="DR234" s="19"/>
      <c r="DS234" s="19"/>
      <c r="DT234" s="19"/>
      <c r="DU234" s="19"/>
      <c r="DV234" s="40"/>
      <c r="DW234" s="74">
        <f ca="1" t="shared" si="290"/>
        <v>4.41</v>
      </c>
      <c r="DX234" s="44">
        <f t="shared" si="291"/>
        <v>4.5</v>
      </c>
      <c r="DY234" s="44">
        <f ca="1" t="shared" si="292"/>
        <v>-0.0899999999999999</v>
      </c>
      <c r="DZ234" s="19">
        <f t="shared" si="293"/>
        <v>0</v>
      </c>
      <c r="EA234" s="19">
        <f t="shared" si="294"/>
        <v>0</v>
      </c>
      <c r="EB234" s="45">
        <f t="shared" si="295"/>
        <v>0</v>
      </c>
      <c r="EC234" s="46">
        <f t="shared" si="296"/>
        <v>0</v>
      </c>
      <c r="ED234" s="19">
        <f t="shared" si="301"/>
        <v>28</v>
      </c>
      <c r="EE234" s="19">
        <f t="shared" si="297"/>
        <v>0</v>
      </c>
      <c r="EF234" s="19">
        <f t="shared" si="298"/>
        <v>0</v>
      </c>
      <c r="EG234" s="19">
        <f t="shared" si="299"/>
        <v>0</v>
      </c>
    </row>
    <row r="235" customFormat="1" customHeight="1" spans="1:137">
      <c r="A235" s="32">
        <f t="shared" si="289"/>
        <v>233</v>
      </c>
      <c r="B235" s="31" t="s">
        <v>1273</v>
      </c>
      <c r="C235" s="32" t="s">
        <v>351</v>
      </c>
      <c r="D235" s="33" t="s">
        <v>371</v>
      </c>
      <c r="E235" s="33" t="s">
        <v>374</v>
      </c>
      <c r="F235" s="33" t="s">
        <v>315</v>
      </c>
      <c r="G235" s="68">
        <v>45762</v>
      </c>
      <c r="H235" s="59">
        <v>45762</v>
      </c>
      <c r="I235" s="59">
        <v>45762</v>
      </c>
      <c r="J235" s="19"/>
      <c r="K235" s="19"/>
      <c r="L235" s="19"/>
      <c r="M235" s="73"/>
      <c r="N235" s="19"/>
      <c r="O235" s="38"/>
      <c r="P235" s="39"/>
      <c r="Q235" s="19"/>
      <c r="R235" s="19"/>
      <c r="S235" s="19"/>
      <c r="T235" s="19"/>
      <c r="U235" s="19"/>
      <c r="V235" s="19"/>
      <c r="W235" s="40"/>
      <c r="X235" s="19"/>
      <c r="Y235" s="39"/>
      <c r="Z235" s="19"/>
      <c r="AA235" s="19"/>
      <c r="AB235" s="19"/>
      <c r="AC235" s="19"/>
      <c r="AD235" s="19"/>
      <c r="AE235" s="19"/>
      <c r="AF235" s="40"/>
      <c r="AG235" s="41"/>
      <c r="AH235" s="41"/>
      <c r="AI235" s="41"/>
      <c r="AJ235" s="19"/>
      <c r="AK235" s="19"/>
      <c r="AL235" s="19"/>
      <c r="AM235" s="19"/>
      <c r="AN235" s="19"/>
      <c r="AO235" s="19"/>
      <c r="AP235" s="19"/>
      <c r="AQ235" s="19"/>
      <c r="AR235" s="40"/>
      <c r="AS235" s="19"/>
      <c r="AT235" s="19">
        <v>8.83</v>
      </c>
      <c r="AU235" s="19"/>
      <c r="AV235" s="19"/>
      <c r="AW235" s="19"/>
      <c r="AX235" s="19"/>
      <c r="AY235" s="19"/>
      <c r="AZ235" s="19"/>
      <c r="BA235" s="40"/>
      <c r="BB235" s="19"/>
      <c r="BC235" s="19">
        <v>24</v>
      </c>
      <c r="BD235" s="19"/>
      <c r="BE235" s="19"/>
      <c r="BF235" s="19"/>
      <c r="BG235" s="19"/>
      <c r="BH235" s="19"/>
      <c r="BI235" s="19"/>
      <c r="BJ235" s="40"/>
      <c r="BK235" s="19"/>
      <c r="BL235" s="39"/>
      <c r="BM235" s="19"/>
      <c r="BN235" s="19"/>
      <c r="BO235" s="19"/>
      <c r="BP235" s="19"/>
      <c r="BQ235" s="19"/>
      <c r="BR235" s="19"/>
      <c r="BS235" s="40"/>
      <c r="BT235" s="19"/>
      <c r="BU235" s="39"/>
      <c r="BV235" s="19"/>
      <c r="BW235" s="19"/>
      <c r="BX235" s="19"/>
      <c r="BY235" s="19"/>
      <c r="BZ235" s="19"/>
      <c r="CA235" s="19"/>
      <c r="CB235" s="40"/>
      <c r="CC235" s="19"/>
      <c r="CD235" s="39"/>
      <c r="CE235" s="19"/>
      <c r="CF235" s="19"/>
      <c r="CG235" s="19"/>
      <c r="CH235" s="19"/>
      <c r="CI235" s="19"/>
      <c r="CJ235" s="19"/>
      <c r="CK235" s="40"/>
      <c r="CL235" s="19"/>
      <c r="CM235" s="39"/>
      <c r="CN235" s="19"/>
      <c r="CO235" s="19"/>
      <c r="CP235" s="19"/>
      <c r="CQ235" s="19"/>
      <c r="CR235" s="19"/>
      <c r="CS235" s="19"/>
      <c r="CT235" s="40"/>
      <c r="CU235" s="19"/>
      <c r="CV235" s="19"/>
      <c r="CW235" s="39"/>
      <c r="CX235" s="19"/>
      <c r="CY235" s="19"/>
      <c r="CZ235" s="19"/>
      <c r="DA235" s="19"/>
      <c r="DB235" s="19"/>
      <c r="DC235" s="19"/>
      <c r="DD235" s="40"/>
      <c r="DE235" s="19"/>
      <c r="DF235" s="19"/>
      <c r="DG235" s="19"/>
      <c r="DH235" s="19"/>
      <c r="DI235" s="19"/>
      <c r="DJ235" s="19"/>
      <c r="DK235" s="19"/>
      <c r="DL235" s="19"/>
      <c r="DM235" s="40"/>
      <c r="DN235" s="19"/>
      <c r="DO235" s="39"/>
      <c r="DP235" s="19"/>
      <c r="DQ235" s="19"/>
      <c r="DR235" s="19"/>
      <c r="DS235" s="19"/>
      <c r="DT235" s="19"/>
      <c r="DU235" s="19"/>
      <c r="DV235" s="40"/>
      <c r="DW235" s="74">
        <f ca="1" t="shared" si="290"/>
        <v>3.63</v>
      </c>
      <c r="DX235" s="44">
        <f t="shared" si="291"/>
        <v>0</v>
      </c>
      <c r="DY235" s="44">
        <f ca="1" t="shared" si="292"/>
        <v>3.63</v>
      </c>
      <c r="DZ235" s="19">
        <f t="shared" si="293"/>
        <v>0</v>
      </c>
      <c r="EA235" s="19">
        <f t="shared" si="294"/>
        <v>0</v>
      </c>
      <c r="EB235" s="45">
        <f t="shared" si="295"/>
        <v>0</v>
      </c>
      <c r="EC235" s="46">
        <f t="shared" si="296"/>
        <v>0</v>
      </c>
      <c r="ED235" s="19">
        <f t="shared" si="301"/>
        <v>32.83</v>
      </c>
      <c r="EE235" s="19">
        <f t="shared" si="297"/>
        <v>0</v>
      </c>
      <c r="EF235" s="19">
        <f t="shared" si="298"/>
        <v>0</v>
      </c>
      <c r="EG235" s="19">
        <f t="shared" si="299"/>
        <v>0</v>
      </c>
    </row>
    <row r="236" customFormat="1" customHeight="1" spans="1:137">
      <c r="A236" s="32">
        <f t="shared" si="289"/>
        <v>234</v>
      </c>
      <c r="B236" s="31" t="s">
        <v>1274</v>
      </c>
      <c r="C236" s="32" t="s">
        <v>351</v>
      </c>
      <c r="D236" s="33" t="s">
        <v>368</v>
      </c>
      <c r="E236" s="33" t="s">
        <v>554</v>
      </c>
      <c r="F236" s="33" t="s">
        <v>315</v>
      </c>
      <c r="G236" s="68">
        <v>45719</v>
      </c>
      <c r="H236" s="59">
        <v>45719</v>
      </c>
      <c r="I236" s="59">
        <v>45719</v>
      </c>
      <c r="J236" s="19"/>
      <c r="K236" s="19"/>
      <c r="L236" s="19"/>
      <c r="M236" s="73"/>
      <c r="N236" s="19"/>
      <c r="O236" s="38"/>
      <c r="P236" s="39"/>
      <c r="Q236" s="19"/>
      <c r="R236" s="19"/>
      <c r="S236" s="19"/>
      <c r="T236" s="19"/>
      <c r="U236" s="19"/>
      <c r="V236" s="19"/>
      <c r="W236" s="40"/>
      <c r="X236" s="19"/>
      <c r="Y236" s="39"/>
      <c r="Z236" s="19"/>
      <c r="AA236" s="19"/>
      <c r="AB236" s="19"/>
      <c r="AC236" s="19"/>
      <c r="AD236" s="19"/>
      <c r="AE236" s="19"/>
      <c r="AF236" s="40"/>
      <c r="AG236" s="41"/>
      <c r="AH236" s="41"/>
      <c r="AI236" s="41"/>
      <c r="AJ236" s="19"/>
      <c r="AK236" s="19">
        <v>2</v>
      </c>
      <c r="AL236" s="19"/>
      <c r="AM236" s="19"/>
      <c r="AN236" s="19"/>
      <c r="AO236" s="19"/>
      <c r="AP236" s="19"/>
      <c r="AQ236" s="19"/>
      <c r="AR236" s="40"/>
      <c r="AS236" s="19"/>
      <c r="AT236" s="19"/>
      <c r="AU236" s="19"/>
      <c r="AV236" s="19"/>
      <c r="AW236" s="19"/>
      <c r="AX236" s="19"/>
      <c r="AY236" s="19"/>
      <c r="AZ236" s="19"/>
      <c r="BA236" s="40"/>
      <c r="BB236" s="19"/>
      <c r="BC236" s="19">
        <v>3</v>
      </c>
      <c r="BD236" s="19"/>
      <c r="BE236" s="19"/>
      <c r="BF236" s="19"/>
      <c r="BG236" s="19"/>
      <c r="BH236" s="19"/>
      <c r="BI236" s="19"/>
      <c r="BJ236" s="40"/>
      <c r="BK236" s="19"/>
      <c r="BL236" s="39"/>
      <c r="BM236" s="19"/>
      <c r="BN236" s="19"/>
      <c r="BO236" s="19"/>
      <c r="BP236" s="19"/>
      <c r="BQ236" s="19"/>
      <c r="BR236" s="19"/>
      <c r="BS236" s="40"/>
      <c r="BT236" s="19"/>
      <c r="BU236" s="39"/>
      <c r="BV236" s="19"/>
      <c r="BW236" s="19"/>
      <c r="BX236" s="19"/>
      <c r="BY236" s="19"/>
      <c r="BZ236" s="19"/>
      <c r="CA236" s="19"/>
      <c r="CB236" s="40"/>
      <c r="CC236" s="19"/>
      <c r="CD236" s="39"/>
      <c r="CE236" s="19"/>
      <c r="CF236" s="19"/>
      <c r="CG236" s="19"/>
      <c r="CH236" s="19"/>
      <c r="CI236" s="19"/>
      <c r="CJ236" s="19"/>
      <c r="CK236" s="40"/>
      <c r="CL236" s="19"/>
      <c r="CM236" s="39"/>
      <c r="CN236" s="19"/>
      <c r="CO236" s="19"/>
      <c r="CP236" s="19"/>
      <c r="CQ236" s="19"/>
      <c r="CR236" s="19"/>
      <c r="CS236" s="19"/>
      <c r="CT236" s="40"/>
      <c r="CU236" s="19"/>
      <c r="CV236" s="19"/>
      <c r="CW236" s="39"/>
      <c r="CX236" s="19"/>
      <c r="CY236" s="19"/>
      <c r="CZ236" s="19"/>
      <c r="DA236" s="19"/>
      <c r="DB236" s="19"/>
      <c r="DC236" s="19"/>
      <c r="DD236" s="40"/>
      <c r="DE236" s="19"/>
      <c r="DF236" s="19"/>
      <c r="DG236" s="19"/>
      <c r="DH236" s="19"/>
      <c r="DI236" s="19"/>
      <c r="DJ236" s="19"/>
      <c r="DK236" s="19"/>
      <c r="DL236" s="19"/>
      <c r="DM236" s="40"/>
      <c r="DN236" s="19"/>
      <c r="DO236" s="39"/>
      <c r="DP236" s="19"/>
      <c r="DQ236" s="19"/>
      <c r="DR236" s="19"/>
      <c r="DS236" s="19"/>
      <c r="DT236" s="19"/>
      <c r="DU236" s="19"/>
      <c r="DV236" s="40"/>
      <c r="DW236" s="74">
        <f ca="1" t="shared" si="290"/>
        <v>4.22</v>
      </c>
      <c r="DX236" s="44">
        <f t="shared" si="291"/>
        <v>0</v>
      </c>
      <c r="DY236" s="44">
        <f ca="1" t="shared" si="292"/>
        <v>4.22</v>
      </c>
      <c r="DZ236" s="19">
        <f t="shared" si="293"/>
        <v>0</v>
      </c>
      <c r="EA236" s="19">
        <f t="shared" si="294"/>
        <v>0</v>
      </c>
      <c r="EB236" s="45">
        <f t="shared" si="295"/>
        <v>0</v>
      </c>
      <c r="EC236" s="46">
        <f t="shared" si="296"/>
        <v>0</v>
      </c>
      <c r="ED236" s="19">
        <f t="shared" si="301"/>
        <v>5</v>
      </c>
      <c r="EE236" s="19">
        <f t="shared" si="297"/>
        <v>0</v>
      </c>
      <c r="EF236" s="19">
        <f t="shared" si="298"/>
        <v>0</v>
      </c>
      <c r="EG236" s="19">
        <f t="shared" si="299"/>
        <v>0</v>
      </c>
    </row>
    <row r="237" customFormat="1" customHeight="1" spans="1:137">
      <c r="A237" s="32">
        <f t="shared" si="289"/>
        <v>235</v>
      </c>
      <c r="B237" s="31" t="s">
        <v>1275</v>
      </c>
      <c r="C237" s="32" t="s">
        <v>386</v>
      </c>
      <c r="D237" s="33" t="s">
        <v>387</v>
      </c>
      <c r="E237" s="33" t="s">
        <v>448</v>
      </c>
      <c r="F237" s="33" t="s">
        <v>315</v>
      </c>
      <c r="G237" s="68">
        <v>45771</v>
      </c>
      <c r="H237" s="59">
        <v>45771</v>
      </c>
      <c r="I237" s="59">
        <v>45771</v>
      </c>
      <c r="J237" s="19"/>
      <c r="K237" s="19"/>
      <c r="L237" s="19"/>
      <c r="M237" s="73"/>
      <c r="N237" s="19"/>
      <c r="O237" s="38"/>
      <c r="P237" s="39"/>
      <c r="Q237" s="19"/>
      <c r="R237" s="19"/>
      <c r="S237" s="19"/>
      <c r="T237" s="19"/>
      <c r="U237" s="19"/>
      <c r="V237" s="19"/>
      <c r="W237" s="40"/>
      <c r="X237" s="19"/>
      <c r="Y237" s="39"/>
      <c r="Z237" s="19"/>
      <c r="AA237" s="19"/>
      <c r="AB237" s="19"/>
      <c r="AC237" s="19"/>
      <c r="AD237" s="19"/>
      <c r="AE237" s="19"/>
      <c r="AF237" s="40"/>
      <c r="AG237" s="41"/>
      <c r="AH237" s="41"/>
      <c r="AI237" s="41"/>
      <c r="AJ237" s="19"/>
      <c r="AK237" s="19"/>
      <c r="AL237" s="19"/>
      <c r="AM237" s="19"/>
      <c r="AN237" s="19"/>
      <c r="AO237" s="19"/>
      <c r="AP237" s="19"/>
      <c r="AQ237" s="19"/>
      <c r="AR237" s="40"/>
      <c r="AS237" s="19"/>
      <c r="AT237" s="19"/>
      <c r="AU237" s="19"/>
      <c r="AV237" s="19"/>
      <c r="AW237" s="19"/>
      <c r="AX237" s="19"/>
      <c r="AY237" s="19"/>
      <c r="AZ237" s="19"/>
      <c r="BA237" s="40"/>
      <c r="BB237" s="19"/>
      <c r="BC237" s="19">
        <v>24</v>
      </c>
      <c r="BD237" s="19"/>
      <c r="BE237" s="19"/>
      <c r="BF237" s="19"/>
      <c r="BG237" s="19"/>
      <c r="BH237" s="19"/>
      <c r="BI237" s="19"/>
      <c r="BJ237" s="40"/>
      <c r="BK237" s="19"/>
      <c r="BL237" s="39"/>
      <c r="BM237" s="19"/>
      <c r="BN237" s="19"/>
      <c r="BO237" s="19"/>
      <c r="BP237" s="19"/>
      <c r="BQ237" s="19"/>
      <c r="BR237" s="19"/>
      <c r="BS237" s="40"/>
      <c r="BT237" s="19"/>
      <c r="BU237" s="39"/>
      <c r="BV237" s="19"/>
      <c r="BW237" s="19"/>
      <c r="BX237" s="19"/>
      <c r="BY237" s="19"/>
      <c r="BZ237" s="19"/>
      <c r="CA237" s="19"/>
      <c r="CB237" s="40"/>
      <c r="CC237" s="19"/>
      <c r="CD237" s="39"/>
      <c r="CE237" s="19"/>
      <c r="CF237" s="19"/>
      <c r="CG237" s="19"/>
      <c r="CH237" s="19"/>
      <c r="CI237" s="19"/>
      <c r="CJ237" s="19"/>
      <c r="CK237" s="40"/>
      <c r="CL237" s="19"/>
      <c r="CM237" s="39"/>
      <c r="CN237" s="19"/>
      <c r="CO237" s="19"/>
      <c r="CP237" s="19"/>
      <c r="CQ237" s="19"/>
      <c r="CR237" s="19"/>
      <c r="CS237" s="19"/>
      <c r="CT237" s="40"/>
      <c r="CU237" s="19"/>
      <c r="CV237" s="19"/>
      <c r="CW237" s="39"/>
      <c r="CX237" s="19"/>
      <c r="CY237" s="19"/>
      <c r="CZ237" s="19"/>
      <c r="DA237" s="19"/>
      <c r="DB237" s="19"/>
      <c r="DC237" s="19"/>
      <c r="DD237" s="40"/>
      <c r="DE237" s="19"/>
      <c r="DF237" s="19"/>
      <c r="DG237" s="19"/>
      <c r="DH237" s="19"/>
      <c r="DI237" s="19"/>
      <c r="DJ237" s="19"/>
      <c r="DK237" s="19"/>
      <c r="DL237" s="19"/>
      <c r="DM237" s="40"/>
      <c r="DN237" s="19"/>
      <c r="DO237" s="39"/>
      <c r="DP237" s="19"/>
      <c r="DQ237" s="19"/>
      <c r="DR237" s="19"/>
      <c r="DS237" s="19"/>
      <c r="DT237" s="19"/>
      <c r="DU237" s="19"/>
      <c r="DV237" s="40"/>
      <c r="DW237" s="74">
        <f ca="1" t="shared" si="290"/>
        <v>3.51</v>
      </c>
      <c r="DX237" s="44">
        <f t="shared" si="291"/>
        <v>0</v>
      </c>
      <c r="DY237" s="44">
        <f ca="1" t="shared" si="292"/>
        <v>3.51</v>
      </c>
      <c r="DZ237" s="19">
        <f t="shared" si="293"/>
        <v>0</v>
      </c>
      <c r="EA237" s="19">
        <f t="shared" si="294"/>
        <v>0</v>
      </c>
      <c r="EB237" s="45">
        <f t="shared" si="295"/>
        <v>0</v>
      </c>
      <c r="EC237" s="46">
        <f t="shared" si="296"/>
        <v>0</v>
      </c>
      <c r="ED237" s="19">
        <f t="shared" si="301"/>
        <v>24</v>
      </c>
      <c r="EE237" s="19">
        <f t="shared" si="297"/>
        <v>0</v>
      </c>
      <c r="EF237" s="19">
        <f t="shared" si="298"/>
        <v>0</v>
      </c>
      <c r="EG237" s="19">
        <f t="shared" si="299"/>
        <v>0</v>
      </c>
    </row>
    <row r="238" customFormat="1" customHeight="1" spans="1:137">
      <c r="A238" s="32">
        <f t="shared" si="289"/>
        <v>236</v>
      </c>
      <c r="B238" s="31" t="s">
        <v>1276</v>
      </c>
      <c r="C238" s="32" t="s">
        <v>386</v>
      </c>
      <c r="D238" s="33" t="s">
        <v>387</v>
      </c>
      <c r="E238" s="33" t="s">
        <v>448</v>
      </c>
      <c r="F238" s="33" t="s">
        <v>315</v>
      </c>
      <c r="G238" s="68">
        <v>45784</v>
      </c>
      <c r="H238" s="59">
        <v>45784</v>
      </c>
      <c r="I238" s="59">
        <v>45784</v>
      </c>
      <c r="J238" s="19"/>
      <c r="K238" s="19"/>
      <c r="L238" s="19"/>
      <c r="M238" s="73"/>
      <c r="N238" s="19"/>
      <c r="O238" s="38"/>
      <c r="P238" s="39"/>
      <c r="Q238" s="19"/>
      <c r="R238" s="19"/>
      <c r="S238" s="19"/>
      <c r="T238" s="19"/>
      <c r="U238" s="19"/>
      <c r="V238" s="19"/>
      <c r="W238" s="40"/>
      <c r="X238" s="19"/>
      <c r="Y238" s="39"/>
      <c r="Z238" s="19"/>
      <c r="AA238" s="19"/>
      <c r="AB238" s="19"/>
      <c r="AC238" s="19"/>
      <c r="AD238" s="19"/>
      <c r="AE238" s="19"/>
      <c r="AF238" s="40"/>
      <c r="AG238" s="41"/>
      <c r="AH238" s="41"/>
      <c r="AI238" s="41"/>
      <c r="AJ238" s="19"/>
      <c r="AK238" s="19"/>
      <c r="AL238" s="19"/>
      <c r="AM238" s="19"/>
      <c r="AN238" s="19"/>
      <c r="AO238" s="19"/>
      <c r="AP238" s="19"/>
      <c r="AQ238" s="19"/>
      <c r="AR238" s="40"/>
      <c r="AS238" s="19"/>
      <c r="AT238" s="19"/>
      <c r="AU238" s="19"/>
      <c r="AV238" s="19"/>
      <c r="AW238" s="19"/>
      <c r="AX238" s="19"/>
      <c r="AY238" s="19"/>
      <c r="AZ238" s="19"/>
      <c r="BA238" s="40"/>
      <c r="BB238" s="19"/>
      <c r="BC238" s="19"/>
      <c r="BD238" s="19">
        <v>1</v>
      </c>
      <c r="BE238" s="19"/>
      <c r="BF238" s="19"/>
      <c r="BG238" s="19"/>
      <c r="BH238" s="19"/>
      <c r="BI238" s="19"/>
      <c r="BJ238" s="40"/>
      <c r="BK238" s="19"/>
      <c r="BL238" s="39"/>
      <c r="BM238" s="19"/>
      <c r="BN238" s="19"/>
      <c r="BO238" s="19"/>
      <c r="BP238" s="19"/>
      <c r="BQ238" s="19"/>
      <c r="BR238" s="19"/>
      <c r="BS238" s="40"/>
      <c r="BT238" s="19"/>
      <c r="BU238" s="39"/>
      <c r="BV238" s="19"/>
      <c r="BW238" s="19"/>
      <c r="BX238" s="19"/>
      <c r="BY238" s="19"/>
      <c r="BZ238" s="19"/>
      <c r="CA238" s="19"/>
      <c r="CB238" s="40"/>
      <c r="CC238" s="19"/>
      <c r="CD238" s="39"/>
      <c r="CE238" s="19"/>
      <c r="CF238" s="19"/>
      <c r="CG238" s="19"/>
      <c r="CH238" s="19"/>
      <c r="CI238" s="19"/>
      <c r="CJ238" s="19"/>
      <c r="CK238" s="40"/>
      <c r="CL238" s="19"/>
      <c r="CM238" s="39"/>
      <c r="CN238" s="19"/>
      <c r="CO238" s="19"/>
      <c r="CP238" s="19"/>
      <c r="CQ238" s="19"/>
      <c r="CR238" s="19"/>
      <c r="CS238" s="19"/>
      <c r="CT238" s="40"/>
      <c r="CU238" s="19"/>
      <c r="CV238" s="19"/>
      <c r="CW238" s="39"/>
      <c r="CX238" s="19"/>
      <c r="CY238" s="19"/>
      <c r="CZ238" s="19"/>
      <c r="DA238" s="19"/>
      <c r="DB238" s="19"/>
      <c r="DC238" s="19"/>
      <c r="DD238" s="40"/>
      <c r="DE238" s="19"/>
      <c r="DF238" s="19"/>
      <c r="DG238" s="19"/>
      <c r="DH238" s="19"/>
      <c r="DI238" s="19"/>
      <c r="DJ238" s="19"/>
      <c r="DK238" s="19"/>
      <c r="DL238" s="19"/>
      <c r="DM238" s="40"/>
      <c r="DN238" s="19"/>
      <c r="DO238" s="39"/>
      <c r="DP238" s="19"/>
      <c r="DQ238" s="19"/>
      <c r="DR238" s="19"/>
      <c r="DS238" s="19"/>
      <c r="DT238" s="19"/>
      <c r="DU238" s="19"/>
      <c r="DV238" s="40"/>
      <c r="DW238" s="74">
        <f ca="1" t="shared" si="290"/>
        <v>3.33</v>
      </c>
      <c r="DX238" s="44">
        <f t="shared" si="291"/>
        <v>0</v>
      </c>
      <c r="DY238" s="44">
        <f ca="1" t="shared" si="292"/>
        <v>3.33</v>
      </c>
      <c r="DZ238" s="19">
        <f t="shared" si="293"/>
        <v>0</v>
      </c>
      <c r="EA238" s="19">
        <f t="shared" si="294"/>
        <v>0</v>
      </c>
      <c r="EB238" s="45">
        <f t="shared" si="295"/>
        <v>0</v>
      </c>
      <c r="EC238" s="46">
        <f t="shared" si="296"/>
        <v>0</v>
      </c>
      <c r="ED238" s="19">
        <f t="shared" si="301"/>
        <v>0</v>
      </c>
      <c r="EE238" s="19">
        <f t="shared" si="297"/>
        <v>1</v>
      </c>
      <c r="EF238" s="19">
        <f t="shared" si="298"/>
        <v>0</v>
      </c>
      <c r="EG238" s="19">
        <f t="shared" si="299"/>
        <v>0</v>
      </c>
    </row>
    <row r="239" customFormat="1" customHeight="1" spans="1:137">
      <c r="A239" s="32">
        <f t="shared" si="289"/>
        <v>237</v>
      </c>
      <c r="B239" s="31" t="s">
        <v>1277</v>
      </c>
      <c r="C239" s="32" t="s">
        <v>52</v>
      </c>
      <c r="D239" s="33" t="s">
        <v>237</v>
      </c>
      <c r="E239" s="33" t="s">
        <v>238</v>
      </c>
      <c r="F239" s="33" t="s">
        <v>315</v>
      </c>
      <c r="G239" s="68">
        <v>45607</v>
      </c>
      <c r="H239" s="59">
        <v>45607</v>
      </c>
      <c r="I239" s="59">
        <v>45658</v>
      </c>
      <c r="J239" s="19">
        <v>0</v>
      </c>
      <c r="K239" s="19">
        <v>0.5</v>
      </c>
      <c r="L239" s="19">
        <v>0</v>
      </c>
      <c r="M239" s="73">
        <f t="shared" ref="M239:M244" si="302">K239-L239</f>
        <v>0.5</v>
      </c>
      <c r="N239" s="19"/>
      <c r="O239" s="38">
        <v>2.5</v>
      </c>
      <c r="P239" s="39"/>
      <c r="Q239" s="19"/>
      <c r="R239" s="19"/>
      <c r="S239" s="19">
        <v>16</v>
      </c>
      <c r="T239" s="19"/>
      <c r="U239" s="19">
        <v>16</v>
      </c>
      <c r="V239" s="19"/>
      <c r="W239" s="40"/>
      <c r="X239" s="19"/>
      <c r="Y239" s="39"/>
      <c r="Z239" s="19"/>
      <c r="AA239" s="19"/>
      <c r="AB239" s="19"/>
      <c r="AC239" s="19"/>
      <c r="AD239" s="19"/>
      <c r="AE239" s="19"/>
      <c r="AF239" s="40"/>
      <c r="AG239" s="41">
        <f t="shared" ref="AG239:AG244" si="303">O239+X239</f>
        <v>2.5</v>
      </c>
      <c r="AH239" s="41">
        <f t="shared" ref="AH239:AH244" si="304">M239-AG239</f>
        <v>-2</v>
      </c>
      <c r="AI239" s="41">
        <f t="shared" ref="AI239:AI244" si="305">IF(AH239&lt;0,AH239,0)</f>
        <v>-2</v>
      </c>
      <c r="AJ239" s="19"/>
      <c r="AK239" s="19"/>
      <c r="AL239" s="19"/>
      <c r="AM239" s="19"/>
      <c r="AN239" s="19"/>
      <c r="AO239" s="19"/>
      <c r="AP239" s="19"/>
      <c r="AQ239" s="19"/>
      <c r="AR239" s="40"/>
      <c r="AS239" s="19"/>
      <c r="AT239" s="19"/>
      <c r="AU239" s="19"/>
      <c r="AV239" s="19"/>
      <c r="AW239" s="19"/>
      <c r="AX239" s="19"/>
      <c r="AY239" s="19"/>
      <c r="AZ239" s="19"/>
      <c r="BA239" s="40"/>
      <c r="BB239" s="19">
        <v>0.5</v>
      </c>
      <c r="BC239" s="19"/>
      <c r="BD239" s="19"/>
      <c r="BE239" s="19"/>
      <c r="BF239" s="19">
        <v>8</v>
      </c>
      <c r="BG239" s="19"/>
      <c r="BH239" s="19">
        <v>8</v>
      </c>
      <c r="BI239" s="19"/>
      <c r="BJ239" s="40"/>
      <c r="BK239" s="19"/>
      <c r="BL239" s="19"/>
      <c r="BM239" s="19"/>
      <c r="BN239" s="19"/>
      <c r="BO239" s="19"/>
      <c r="BP239" s="19"/>
      <c r="BQ239" s="19"/>
      <c r="BR239" s="19"/>
      <c r="BS239" s="40"/>
      <c r="BT239" s="19">
        <v>0.5</v>
      </c>
      <c r="BU239" s="39"/>
      <c r="BV239" s="19"/>
      <c r="BW239" s="19"/>
      <c r="BX239" s="19"/>
      <c r="BY239" s="19"/>
      <c r="BZ239" s="19"/>
      <c r="CA239" s="19"/>
      <c r="CB239" s="40"/>
      <c r="CC239" s="19"/>
      <c r="CD239" s="39"/>
      <c r="CE239" s="19"/>
      <c r="CF239" s="19"/>
      <c r="CG239" s="19"/>
      <c r="CH239" s="19"/>
      <c r="CI239" s="19"/>
      <c r="CJ239" s="19"/>
      <c r="CK239" s="40"/>
      <c r="CL239" s="19"/>
      <c r="CM239" s="39"/>
      <c r="CN239" s="19"/>
      <c r="CO239" s="19"/>
      <c r="CP239" s="19"/>
      <c r="CQ239" s="19"/>
      <c r="CR239" s="19"/>
      <c r="CS239" s="19"/>
      <c r="CT239" s="40"/>
      <c r="CU239" s="19"/>
      <c r="CV239" s="19"/>
      <c r="CW239" s="39"/>
      <c r="CX239" s="19"/>
      <c r="CY239" s="19"/>
      <c r="CZ239" s="19"/>
      <c r="DA239" s="19"/>
      <c r="DB239" s="19"/>
      <c r="DC239" s="19"/>
      <c r="DD239" s="40"/>
      <c r="DE239" s="19"/>
      <c r="DF239" s="19"/>
      <c r="DG239" s="19"/>
      <c r="DH239" s="19"/>
      <c r="DI239" s="19"/>
      <c r="DJ239" s="19"/>
      <c r="DK239" s="19"/>
      <c r="DL239" s="19"/>
      <c r="DM239" s="40"/>
      <c r="DN239" s="19"/>
      <c r="DO239" s="39"/>
      <c r="DP239" s="19"/>
      <c r="DQ239" s="19"/>
      <c r="DR239" s="19"/>
      <c r="DS239" s="19"/>
      <c r="DT239" s="19"/>
      <c r="DU239" s="19"/>
      <c r="DV239" s="40"/>
      <c r="DW239" s="74">
        <f ca="1" t="shared" si="290"/>
        <v>5.05</v>
      </c>
      <c r="DX239" s="44">
        <f t="shared" si="291"/>
        <v>3</v>
      </c>
      <c r="DY239" s="44">
        <f ca="1" t="shared" si="292"/>
        <v>2.05</v>
      </c>
      <c r="DZ239" s="19">
        <f t="shared" si="293"/>
        <v>24</v>
      </c>
      <c r="EA239" s="19">
        <f t="shared" si="294"/>
        <v>24</v>
      </c>
      <c r="EB239" s="45">
        <f t="shared" si="295"/>
        <v>0</v>
      </c>
      <c r="EC239" s="46">
        <f t="shared" si="296"/>
        <v>0</v>
      </c>
      <c r="ED239" s="19">
        <f t="shared" ref="ED239:ED244" si="306">P239+Y239+AK239+AT239+BC239+BL239+BU239+CD239+CM239+CW239+DF239+DO239</f>
        <v>0</v>
      </c>
      <c r="EE239" s="19">
        <f t="shared" si="297"/>
        <v>0</v>
      </c>
      <c r="EF239" s="19">
        <f t="shared" si="298"/>
        <v>0</v>
      </c>
      <c r="EG239" s="19">
        <f t="shared" si="299"/>
        <v>0</v>
      </c>
    </row>
    <row r="240" customFormat="1" customHeight="1" spans="1:137">
      <c r="A240" s="32">
        <f t="shared" si="289"/>
        <v>238</v>
      </c>
      <c r="B240" s="31" t="s">
        <v>1278</v>
      </c>
      <c r="C240" s="32" t="s">
        <v>286</v>
      </c>
      <c r="D240" s="33" t="s">
        <v>289</v>
      </c>
      <c r="E240" s="33" t="s">
        <v>296</v>
      </c>
      <c r="F240" s="33" t="s">
        <v>298</v>
      </c>
      <c r="G240" s="68">
        <v>45469</v>
      </c>
      <c r="H240" s="59">
        <v>45469</v>
      </c>
      <c r="I240" s="59">
        <v>45658</v>
      </c>
      <c r="J240" s="19">
        <v>0</v>
      </c>
      <c r="K240" s="19">
        <v>2.5</v>
      </c>
      <c r="L240" s="19">
        <v>0</v>
      </c>
      <c r="M240" s="73">
        <f t="shared" si="302"/>
        <v>2.5</v>
      </c>
      <c r="N240" s="19"/>
      <c r="O240" s="38">
        <v>2</v>
      </c>
      <c r="P240" s="39"/>
      <c r="Q240" s="19"/>
      <c r="R240" s="19"/>
      <c r="S240" s="19"/>
      <c r="T240" s="19"/>
      <c r="U240" s="19"/>
      <c r="V240" s="19"/>
      <c r="W240" s="40"/>
      <c r="X240" s="19">
        <v>0.5</v>
      </c>
      <c r="Y240" s="39"/>
      <c r="Z240" s="19"/>
      <c r="AA240" s="19"/>
      <c r="AB240" s="19"/>
      <c r="AC240" s="19"/>
      <c r="AD240" s="19"/>
      <c r="AE240" s="19"/>
      <c r="AF240" s="40"/>
      <c r="AG240" s="41">
        <f t="shared" si="303"/>
        <v>2.5</v>
      </c>
      <c r="AH240" s="41">
        <f t="shared" si="304"/>
        <v>0</v>
      </c>
      <c r="AI240" s="41">
        <f t="shared" si="305"/>
        <v>0</v>
      </c>
      <c r="AJ240" s="19"/>
      <c r="AK240" s="19"/>
      <c r="AL240" s="19"/>
      <c r="AM240" s="19"/>
      <c r="AN240" s="19"/>
      <c r="AO240" s="19"/>
      <c r="AP240" s="19"/>
      <c r="AQ240" s="19"/>
      <c r="AR240" s="40"/>
      <c r="AS240" s="19"/>
      <c r="AT240" s="19">
        <v>0.5</v>
      </c>
      <c r="AU240" s="19"/>
      <c r="AV240" s="19"/>
      <c r="AW240" s="19"/>
      <c r="AX240" s="19"/>
      <c r="AY240" s="19"/>
      <c r="AZ240" s="19"/>
      <c r="BA240" s="40"/>
      <c r="BB240" s="19"/>
      <c r="BC240" s="19">
        <v>0.25</v>
      </c>
      <c r="BD240" s="19"/>
      <c r="BE240" s="19"/>
      <c r="BF240" s="19"/>
      <c r="BG240" s="19"/>
      <c r="BH240" s="19"/>
      <c r="BI240" s="19"/>
      <c r="BJ240" s="40"/>
      <c r="BK240" s="19"/>
      <c r="BL240" s="19"/>
      <c r="BM240" s="19"/>
      <c r="BN240" s="19"/>
      <c r="BO240" s="19"/>
      <c r="BP240" s="19"/>
      <c r="BQ240" s="19"/>
      <c r="BR240" s="19"/>
      <c r="BS240" s="40"/>
      <c r="BT240" s="19">
        <v>2.5</v>
      </c>
      <c r="BU240" s="39"/>
      <c r="BV240" s="19"/>
      <c r="BW240" s="19"/>
      <c r="BX240" s="19"/>
      <c r="BY240" s="19"/>
      <c r="BZ240" s="19"/>
      <c r="CA240" s="19"/>
      <c r="CB240" s="40"/>
      <c r="CC240" s="19"/>
      <c r="CD240" s="39"/>
      <c r="CE240" s="19"/>
      <c r="CF240" s="19"/>
      <c r="CG240" s="19"/>
      <c r="CH240" s="19"/>
      <c r="CI240" s="19"/>
      <c r="CJ240" s="19"/>
      <c r="CK240" s="40"/>
      <c r="CL240" s="19"/>
      <c r="CM240" s="39"/>
      <c r="CN240" s="19"/>
      <c r="CO240" s="19"/>
      <c r="CP240" s="19"/>
      <c r="CQ240" s="19"/>
      <c r="CR240" s="19"/>
      <c r="CS240" s="19"/>
      <c r="CT240" s="40"/>
      <c r="CU240" s="19"/>
      <c r="CV240" s="19"/>
      <c r="CW240" s="39"/>
      <c r="CX240" s="19"/>
      <c r="CY240" s="19"/>
      <c r="CZ240" s="19"/>
      <c r="DA240" s="19"/>
      <c r="DB240" s="19"/>
      <c r="DC240" s="19"/>
      <c r="DD240" s="40"/>
      <c r="DE240" s="19"/>
      <c r="DF240" s="19"/>
      <c r="DG240" s="19"/>
      <c r="DH240" s="19"/>
      <c r="DI240" s="19"/>
      <c r="DJ240" s="19"/>
      <c r="DK240" s="19"/>
      <c r="DL240" s="19"/>
      <c r="DM240" s="40"/>
      <c r="DN240" s="19"/>
      <c r="DO240" s="39"/>
      <c r="DP240" s="19"/>
      <c r="DQ240" s="19"/>
      <c r="DR240" s="19"/>
      <c r="DS240" s="19"/>
      <c r="DT240" s="19"/>
      <c r="DU240" s="19"/>
      <c r="DV240" s="40"/>
      <c r="DW240" s="74">
        <f ca="1" t="shared" si="290"/>
        <v>5.05</v>
      </c>
      <c r="DX240" s="44">
        <f t="shared" si="291"/>
        <v>2.5</v>
      </c>
      <c r="DY240" s="44">
        <f ca="1" t="shared" si="292"/>
        <v>2.55</v>
      </c>
      <c r="DZ240" s="19">
        <f t="shared" si="293"/>
        <v>0</v>
      </c>
      <c r="EA240" s="19">
        <f t="shared" si="294"/>
        <v>0</v>
      </c>
      <c r="EB240" s="45">
        <f t="shared" si="295"/>
        <v>0</v>
      </c>
      <c r="EC240" s="46">
        <f t="shared" si="296"/>
        <v>0</v>
      </c>
      <c r="ED240" s="19">
        <f t="shared" si="306"/>
        <v>0.75</v>
      </c>
      <c r="EE240" s="19">
        <f t="shared" si="297"/>
        <v>0</v>
      </c>
      <c r="EF240" s="19">
        <f t="shared" si="298"/>
        <v>0</v>
      </c>
      <c r="EG240" s="19">
        <f t="shared" si="299"/>
        <v>0</v>
      </c>
    </row>
    <row r="241" customFormat="1" customHeight="1" spans="1:137">
      <c r="A241" s="32">
        <f t="shared" si="289"/>
        <v>239</v>
      </c>
      <c r="B241" s="31" t="s">
        <v>1279</v>
      </c>
      <c r="C241" s="32" t="s">
        <v>286</v>
      </c>
      <c r="D241" s="33" t="s">
        <v>79</v>
      </c>
      <c r="E241" s="33" t="s">
        <v>542</v>
      </c>
      <c r="F241" s="33" t="s">
        <v>548</v>
      </c>
      <c r="G241" s="68">
        <v>45701</v>
      </c>
      <c r="H241" s="59">
        <v>45701</v>
      </c>
      <c r="I241" s="59">
        <v>45701</v>
      </c>
      <c r="J241" s="19"/>
      <c r="K241" s="19"/>
      <c r="L241" s="19"/>
      <c r="M241" s="73"/>
      <c r="N241" s="19"/>
      <c r="O241" s="38"/>
      <c r="P241" s="39"/>
      <c r="Q241" s="19"/>
      <c r="R241" s="19"/>
      <c r="S241" s="19"/>
      <c r="T241" s="19"/>
      <c r="U241" s="19"/>
      <c r="V241" s="19"/>
      <c r="W241" s="40"/>
      <c r="X241" s="19"/>
      <c r="Y241" s="39">
        <v>2</v>
      </c>
      <c r="Z241" s="19"/>
      <c r="AA241" s="19"/>
      <c r="AB241" s="19"/>
      <c r="AC241" s="19"/>
      <c r="AD241" s="19"/>
      <c r="AE241" s="19"/>
      <c r="AF241" s="40"/>
      <c r="AG241" s="41"/>
      <c r="AH241" s="41"/>
      <c r="AI241" s="41"/>
      <c r="AJ241" s="19"/>
      <c r="AK241" s="19">
        <v>1</v>
      </c>
      <c r="AL241" s="19"/>
      <c r="AM241" s="19"/>
      <c r="AN241" s="19"/>
      <c r="AO241" s="19"/>
      <c r="AP241" s="19"/>
      <c r="AQ241" s="19"/>
      <c r="AR241" s="40"/>
      <c r="AS241" s="19"/>
      <c r="AT241" s="19">
        <v>8</v>
      </c>
      <c r="AU241" s="19"/>
      <c r="AV241" s="19"/>
      <c r="AW241" s="19"/>
      <c r="AX241" s="19"/>
      <c r="AY241" s="19"/>
      <c r="AZ241" s="19"/>
      <c r="BA241" s="40"/>
      <c r="BB241" s="19">
        <v>4</v>
      </c>
      <c r="BC241" s="19">
        <v>1</v>
      </c>
      <c r="BD241" s="19"/>
      <c r="BE241" s="19"/>
      <c r="BF241" s="19"/>
      <c r="BG241" s="19"/>
      <c r="BH241" s="19">
        <v>6</v>
      </c>
      <c r="BI241" s="19"/>
      <c r="BJ241" s="40"/>
      <c r="BK241" s="19">
        <v>0.5</v>
      </c>
      <c r="BL241" s="19"/>
      <c r="BM241" s="19"/>
      <c r="BN241" s="19"/>
      <c r="BO241" s="19"/>
      <c r="BP241" s="19"/>
      <c r="BQ241" s="19"/>
      <c r="BR241" s="19"/>
      <c r="BS241" s="40"/>
      <c r="BT241" s="19"/>
      <c r="BU241" s="39"/>
      <c r="BV241" s="19"/>
      <c r="BW241" s="19"/>
      <c r="BX241" s="19"/>
      <c r="BY241" s="19"/>
      <c r="BZ241" s="19"/>
      <c r="CA241" s="19"/>
      <c r="CB241" s="40"/>
      <c r="CC241" s="19"/>
      <c r="CD241" s="39"/>
      <c r="CE241" s="19"/>
      <c r="CF241" s="19"/>
      <c r="CG241" s="19"/>
      <c r="CH241" s="19"/>
      <c r="CI241" s="19"/>
      <c r="CJ241" s="19"/>
      <c r="CK241" s="40"/>
      <c r="CL241" s="19"/>
      <c r="CM241" s="39"/>
      <c r="CN241" s="19"/>
      <c r="CO241" s="19"/>
      <c r="CP241" s="19"/>
      <c r="CQ241" s="19"/>
      <c r="CR241" s="19"/>
      <c r="CS241" s="19"/>
      <c r="CT241" s="40"/>
      <c r="CU241" s="19"/>
      <c r="CV241" s="19"/>
      <c r="CW241" s="39"/>
      <c r="CX241" s="19"/>
      <c r="CY241" s="19"/>
      <c r="CZ241" s="19"/>
      <c r="DA241" s="19"/>
      <c r="DB241" s="19"/>
      <c r="DC241" s="19"/>
      <c r="DD241" s="40"/>
      <c r="DE241" s="19"/>
      <c r="DF241" s="19"/>
      <c r="DG241" s="19"/>
      <c r="DH241" s="19"/>
      <c r="DI241" s="19"/>
      <c r="DJ241" s="19"/>
      <c r="DK241" s="19"/>
      <c r="DL241" s="19"/>
      <c r="DM241" s="40"/>
      <c r="DN241" s="19"/>
      <c r="DO241" s="39"/>
      <c r="DP241" s="19"/>
      <c r="DQ241" s="19"/>
      <c r="DR241" s="19"/>
      <c r="DS241" s="19"/>
      <c r="DT241" s="19"/>
      <c r="DU241" s="19"/>
      <c r="DV241" s="40"/>
      <c r="DW241" s="74">
        <f ca="1" t="shared" si="290"/>
        <v>4.47</v>
      </c>
      <c r="DX241" s="44">
        <f t="shared" si="291"/>
        <v>4.5</v>
      </c>
      <c r="DY241" s="44">
        <f ca="1" t="shared" si="292"/>
        <v>-0.0300000000000002</v>
      </c>
      <c r="DZ241" s="19">
        <f t="shared" si="293"/>
        <v>6</v>
      </c>
      <c r="EA241" s="19">
        <f t="shared" si="294"/>
        <v>0</v>
      </c>
      <c r="EB241" s="45">
        <f t="shared" si="295"/>
        <v>6</v>
      </c>
      <c r="EC241" s="46">
        <f t="shared" si="296"/>
        <v>0</v>
      </c>
      <c r="ED241" s="19">
        <f t="shared" ref="ED241:ED243" si="307">O241+Y241+AK241+AT241+BC241+BL241+BU241+CD241+CM241+CW241+DF241+DO241</f>
        <v>12</v>
      </c>
      <c r="EE241" s="19">
        <f t="shared" si="297"/>
        <v>0</v>
      </c>
      <c r="EF241" s="19">
        <f t="shared" si="298"/>
        <v>0</v>
      </c>
      <c r="EG241" s="19">
        <f t="shared" si="299"/>
        <v>0</v>
      </c>
    </row>
    <row r="242" customFormat="1" customHeight="1" spans="1:137">
      <c r="A242" s="32">
        <f t="shared" si="289"/>
        <v>240</v>
      </c>
      <c r="B242" s="31" t="s">
        <v>1280</v>
      </c>
      <c r="C242" s="32" t="s">
        <v>52</v>
      </c>
      <c r="D242" s="33" t="s">
        <v>119</v>
      </c>
      <c r="E242" s="33" t="s">
        <v>171</v>
      </c>
      <c r="F242" s="33" t="s">
        <v>535</v>
      </c>
      <c r="G242" s="68">
        <v>45799</v>
      </c>
      <c r="H242" s="59">
        <v>45799</v>
      </c>
      <c r="I242" s="59">
        <v>45799</v>
      </c>
      <c r="J242" s="19"/>
      <c r="K242" s="19"/>
      <c r="L242" s="19"/>
      <c r="M242" s="73"/>
      <c r="N242" s="19"/>
      <c r="O242" s="38"/>
      <c r="P242" s="39"/>
      <c r="Q242" s="19"/>
      <c r="R242" s="19"/>
      <c r="S242" s="19"/>
      <c r="T242" s="19"/>
      <c r="U242" s="19"/>
      <c r="V242" s="19"/>
      <c r="W242" s="40"/>
      <c r="X242" s="19"/>
      <c r="Y242" s="39"/>
      <c r="Z242" s="19"/>
      <c r="AA242" s="19"/>
      <c r="AB242" s="19"/>
      <c r="AC242" s="19"/>
      <c r="AD242" s="19"/>
      <c r="AE242" s="19"/>
      <c r="AF242" s="40"/>
      <c r="AG242" s="41"/>
      <c r="AH242" s="41"/>
      <c r="AI242" s="41"/>
      <c r="AJ242" s="19"/>
      <c r="AK242" s="19"/>
      <c r="AL242" s="19"/>
      <c r="AM242" s="19"/>
      <c r="AN242" s="19"/>
      <c r="AO242" s="19"/>
      <c r="AP242" s="19"/>
      <c r="AQ242" s="19"/>
      <c r="AR242" s="40"/>
      <c r="AS242" s="19"/>
      <c r="AT242" s="19"/>
      <c r="AU242" s="19"/>
      <c r="AV242" s="19"/>
      <c r="AW242" s="19"/>
      <c r="AX242" s="19"/>
      <c r="AY242" s="19"/>
      <c r="AZ242" s="19"/>
      <c r="BA242" s="40"/>
      <c r="BB242" s="19"/>
      <c r="BC242" s="19"/>
      <c r="BD242" s="19"/>
      <c r="BE242" s="19"/>
      <c r="BF242" s="19"/>
      <c r="BG242" s="19"/>
      <c r="BH242" s="19"/>
      <c r="BI242" s="19"/>
      <c r="BJ242" s="40"/>
      <c r="BK242" s="19"/>
      <c r="BL242" s="19"/>
      <c r="BM242" s="19"/>
      <c r="BN242" s="19"/>
      <c r="BO242" s="19">
        <v>2.5</v>
      </c>
      <c r="BP242" s="19"/>
      <c r="BQ242" s="19">
        <v>16</v>
      </c>
      <c r="BR242" s="19"/>
      <c r="BS242" s="40"/>
      <c r="BT242" s="19"/>
      <c r="BU242" s="39"/>
      <c r="BV242" s="19"/>
      <c r="BW242" s="19"/>
      <c r="BX242" s="19"/>
      <c r="BY242" s="19"/>
      <c r="BZ242" s="19"/>
      <c r="CA242" s="19"/>
      <c r="CB242" s="40"/>
      <c r="CC242" s="19"/>
      <c r="CD242" s="39"/>
      <c r="CE242" s="19"/>
      <c r="CF242" s="19"/>
      <c r="CG242" s="19"/>
      <c r="CH242" s="19"/>
      <c r="CI242" s="19"/>
      <c r="CJ242" s="19"/>
      <c r="CK242" s="40"/>
      <c r="CL242" s="19"/>
      <c r="CM242" s="39"/>
      <c r="CN242" s="19"/>
      <c r="CO242" s="19"/>
      <c r="CP242" s="19"/>
      <c r="CQ242" s="19"/>
      <c r="CR242" s="19"/>
      <c r="CS242" s="19"/>
      <c r="CT242" s="40"/>
      <c r="CU242" s="19"/>
      <c r="CV242" s="19"/>
      <c r="CW242" s="39"/>
      <c r="CX242" s="19"/>
      <c r="CY242" s="19"/>
      <c r="CZ242" s="19"/>
      <c r="DA242" s="19"/>
      <c r="DB242" s="19"/>
      <c r="DC242" s="19"/>
      <c r="DD242" s="40"/>
      <c r="DE242" s="19"/>
      <c r="DF242" s="19"/>
      <c r="DG242" s="19"/>
      <c r="DH242" s="19"/>
      <c r="DI242" s="19"/>
      <c r="DJ242" s="19"/>
      <c r="DK242" s="19"/>
      <c r="DL242" s="19"/>
      <c r="DM242" s="40"/>
      <c r="DN242" s="19"/>
      <c r="DO242" s="39"/>
      <c r="DP242" s="19"/>
      <c r="DQ242" s="19"/>
      <c r="DR242" s="19"/>
      <c r="DS242" s="19"/>
      <c r="DT242" s="19"/>
      <c r="DU242" s="19"/>
      <c r="DV242" s="40"/>
      <c r="DW242" s="74">
        <f ca="1" t="shared" si="290"/>
        <v>3.12</v>
      </c>
      <c r="DX242" s="44">
        <f t="shared" si="291"/>
        <v>0</v>
      </c>
      <c r="DY242" s="44">
        <f ca="1" t="shared" si="292"/>
        <v>3.12</v>
      </c>
      <c r="DZ242" s="19">
        <f t="shared" si="293"/>
        <v>16</v>
      </c>
      <c r="EA242" s="19">
        <f t="shared" si="294"/>
        <v>2.5</v>
      </c>
      <c r="EB242" s="45">
        <f t="shared" si="295"/>
        <v>13.5</v>
      </c>
      <c r="EC242" s="46">
        <f t="shared" si="296"/>
        <v>0</v>
      </c>
      <c r="ED242" s="19">
        <f t="shared" si="307"/>
        <v>0</v>
      </c>
      <c r="EE242" s="19">
        <f t="shared" si="297"/>
        <v>0</v>
      </c>
      <c r="EF242" s="19">
        <f t="shared" si="298"/>
        <v>0</v>
      </c>
      <c r="EG242" s="19">
        <f t="shared" si="299"/>
        <v>0</v>
      </c>
    </row>
    <row r="243" customFormat="1" customHeight="1" spans="1:137">
      <c r="A243" s="32">
        <f t="shared" si="289"/>
        <v>241</v>
      </c>
      <c r="B243" s="31" t="s">
        <v>1281</v>
      </c>
      <c r="C243" s="32" t="s">
        <v>286</v>
      </c>
      <c r="D243" s="33" t="s">
        <v>79</v>
      </c>
      <c r="E243" s="33" t="s">
        <v>542</v>
      </c>
      <c r="F243" s="33" t="s">
        <v>548</v>
      </c>
      <c r="G243" s="68">
        <v>45803</v>
      </c>
      <c r="H243" s="59">
        <v>45803</v>
      </c>
      <c r="I243" s="59">
        <v>45803</v>
      </c>
      <c r="J243" s="19"/>
      <c r="K243" s="19"/>
      <c r="L243" s="19"/>
      <c r="M243" s="73"/>
      <c r="N243" s="19"/>
      <c r="O243" s="38"/>
      <c r="P243" s="39"/>
      <c r="Q243" s="19"/>
      <c r="R243" s="19"/>
      <c r="S243" s="19"/>
      <c r="T243" s="19"/>
      <c r="U243" s="19"/>
      <c r="V243" s="19"/>
      <c r="W243" s="40"/>
      <c r="X243" s="19"/>
      <c r="Y243" s="39"/>
      <c r="Z243" s="19"/>
      <c r="AA243" s="19"/>
      <c r="AB243" s="19"/>
      <c r="AC243" s="19"/>
      <c r="AD243" s="19"/>
      <c r="AE243" s="19"/>
      <c r="AF243" s="40"/>
      <c r="AG243" s="41"/>
      <c r="AH243" s="41"/>
      <c r="AI243" s="41"/>
      <c r="AJ243" s="19"/>
      <c r="AK243" s="19"/>
      <c r="AL243" s="19"/>
      <c r="AM243" s="19"/>
      <c r="AN243" s="19"/>
      <c r="AO243" s="19"/>
      <c r="AP243" s="19"/>
      <c r="AQ243" s="19"/>
      <c r="AR243" s="40"/>
      <c r="AS243" s="19"/>
      <c r="AT243" s="19"/>
      <c r="AU243" s="19"/>
      <c r="AV243" s="19"/>
      <c r="AW243" s="19"/>
      <c r="AX243" s="19"/>
      <c r="AY243" s="19"/>
      <c r="AZ243" s="19"/>
      <c r="BA243" s="40"/>
      <c r="BB243" s="19"/>
      <c r="BC243" s="19"/>
      <c r="BD243" s="19"/>
      <c r="BE243" s="19"/>
      <c r="BF243" s="19"/>
      <c r="BG243" s="19"/>
      <c r="BH243" s="19"/>
      <c r="BI243" s="19"/>
      <c r="BJ243" s="40"/>
      <c r="BK243" s="19"/>
      <c r="BL243" s="19"/>
      <c r="BM243" s="19"/>
      <c r="BN243" s="19"/>
      <c r="BO243" s="19"/>
      <c r="BP243" s="19"/>
      <c r="BQ243" s="19"/>
      <c r="BR243" s="19"/>
      <c r="BS243" s="40"/>
      <c r="BT243" s="19"/>
      <c r="BU243" s="39"/>
      <c r="BV243" s="19"/>
      <c r="BW243" s="19"/>
      <c r="BX243" s="19"/>
      <c r="BY243" s="19"/>
      <c r="BZ243" s="19"/>
      <c r="CA243" s="19"/>
      <c r="CB243" s="40"/>
      <c r="CC243" s="19"/>
      <c r="CD243" s="39"/>
      <c r="CE243" s="19"/>
      <c r="CF243" s="19"/>
      <c r="CG243" s="19"/>
      <c r="CH243" s="19"/>
      <c r="CI243" s="19"/>
      <c r="CJ243" s="19"/>
      <c r="CK243" s="40"/>
      <c r="CL243" s="19"/>
      <c r="CM243" s="39"/>
      <c r="CN243" s="19"/>
      <c r="CO243" s="19"/>
      <c r="CP243" s="19"/>
      <c r="CQ243" s="19"/>
      <c r="CR243" s="19"/>
      <c r="CS243" s="19"/>
      <c r="CT243" s="40"/>
      <c r="CU243" s="19"/>
      <c r="CV243" s="19"/>
      <c r="CW243" s="39"/>
      <c r="CX243" s="19"/>
      <c r="CY243" s="19"/>
      <c r="CZ243" s="19"/>
      <c r="DA243" s="19"/>
      <c r="DB243" s="19"/>
      <c r="DC243" s="19"/>
      <c r="DD243" s="40"/>
      <c r="DE243" s="19"/>
      <c r="DF243" s="19"/>
      <c r="DG243" s="19"/>
      <c r="DH243" s="19"/>
      <c r="DI243" s="19"/>
      <c r="DJ243" s="19"/>
      <c r="DK243" s="19"/>
      <c r="DL243" s="19"/>
      <c r="DM243" s="40"/>
      <c r="DN243" s="19"/>
      <c r="DO243" s="39"/>
      <c r="DP243" s="19"/>
      <c r="DQ243" s="19"/>
      <c r="DR243" s="19"/>
      <c r="DS243" s="19"/>
      <c r="DT243" s="19"/>
      <c r="DU243" s="19"/>
      <c r="DV243" s="40"/>
      <c r="DW243" s="74">
        <f ca="1" t="shared" si="290"/>
        <v>3.07</v>
      </c>
      <c r="DX243" s="44">
        <f t="shared" si="291"/>
        <v>0</v>
      </c>
      <c r="DY243" s="44">
        <f ca="1" t="shared" si="292"/>
        <v>3.07</v>
      </c>
      <c r="DZ243" s="19">
        <f t="shared" si="293"/>
        <v>0</v>
      </c>
      <c r="EA243" s="19">
        <f t="shared" si="294"/>
        <v>0</v>
      </c>
      <c r="EB243" s="45">
        <f t="shared" si="295"/>
        <v>0</v>
      </c>
      <c r="EC243" s="46">
        <f t="shared" si="296"/>
        <v>0</v>
      </c>
      <c r="ED243" s="19">
        <f t="shared" si="307"/>
        <v>0</v>
      </c>
      <c r="EE243" s="19">
        <f t="shared" si="297"/>
        <v>0</v>
      </c>
      <c r="EF243" s="19">
        <f t="shared" si="298"/>
        <v>0</v>
      </c>
      <c r="EG243" s="19">
        <f t="shared" si="299"/>
        <v>0</v>
      </c>
    </row>
    <row r="244" customFormat="1" customHeight="1" spans="1:137">
      <c r="A244" s="32">
        <f t="shared" si="289"/>
        <v>242</v>
      </c>
      <c r="B244" s="31" t="s">
        <v>959</v>
      </c>
      <c r="C244" s="32" t="s">
        <v>286</v>
      </c>
      <c r="D244" s="33" t="s">
        <v>289</v>
      </c>
      <c r="E244" s="33" t="s">
        <v>789</v>
      </c>
      <c r="F244" s="33" t="s">
        <v>601</v>
      </c>
      <c r="G244" s="68">
        <v>45614</v>
      </c>
      <c r="H244" s="59">
        <v>45614</v>
      </c>
      <c r="I244" s="59">
        <v>45658</v>
      </c>
      <c r="J244" s="19">
        <v>0</v>
      </c>
      <c r="K244" s="19">
        <v>0.5</v>
      </c>
      <c r="L244" s="19">
        <v>0</v>
      </c>
      <c r="M244" s="73">
        <f t="shared" si="302"/>
        <v>0.5</v>
      </c>
      <c r="N244" s="19"/>
      <c r="O244" s="38">
        <v>2</v>
      </c>
      <c r="P244" s="39"/>
      <c r="Q244" s="19" t="s">
        <v>73</v>
      </c>
      <c r="R244" s="19"/>
      <c r="S244" s="19"/>
      <c r="T244" s="19"/>
      <c r="U244" s="19"/>
      <c r="V244" s="19"/>
      <c r="W244" s="40"/>
      <c r="X244" s="19"/>
      <c r="Y244" s="39"/>
      <c r="Z244" s="19"/>
      <c r="AA244" s="19"/>
      <c r="AB244" s="19"/>
      <c r="AC244" s="19"/>
      <c r="AD244" s="19"/>
      <c r="AE244" s="19"/>
      <c r="AF244" s="40"/>
      <c r="AG244" s="41">
        <f t="shared" si="303"/>
        <v>2</v>
      </c>
      <c r="AH244" s="41">
        <f t="shared" si="304"/>
        <v>-1.5</v>
      </c>
      <c r="AI244" s="41">
        <f t="shared" si="305"/>
        <v>-1.5</v>
      </c>
      <c r="AJ244" s="19">
        <v>2</v>
      </c>
      <c r="AK244" s="19"/>
      <c r="AL244" s="19"/>
      <c r="AM244" s="19"/>
      <c r="AN244" s="19"/>
      <c r="AO244" s="19"/>
      <c r="AP244" s="19"/>
      <c r="AQ244" s="19"/>
      <c r="AR244" s="40"/>
      <c r="AS244" s="19">
        <v>0.5</v>
      </c>
      <c r="AT244" s="19"/>
      <c r="AU244" s="19"/>
      <c r="AV244" s="19"/>
      <c r="AW244" s="19"/>
      <c r="AX244" s="19"/>
      <c r="AY244" s="19"/>
      <c r="AZ244" s="19"/>
      <c r="BA244" s="40"/>
      <c r="BB244" s="19">
        <v>1</v>
      </c>
      <c r="BC244" s="19"/>
      <c r="BD244" s="19"/>
      <c r="BE244" s="19"/>
      <c r="BF244" s="19"/>
      <c r="BG244" s="19"/>
      <c r="BH244" s="19"/>
      <c r="BI244" s="19"/>
      <c r="BJ244" s="40"/>
      <c r="BK244" s="19"/>
      <c r="BL244" s="19">
        <v>1</v>
      </c>
      <c r="BM244" s="19"/>
      <c r="BN244" s="19"/>
      <c r="BO244" s="19"/>
      <c r="BP244" s="19"/>
      <c r="BQ244" s="19"/>
      <c r="BR244" s="19"/>
      <c r="BS244" s="40"/>
      <c r="BT244" s="19"/>
      <c r="BU244" s="39"/>
      <c r="BV244" s="19"/>
      <c r="BW244" s="19"/>
      <c r="BX244" s="19"/>
      <c r="BY244" s="19"/>
      <c r="BZ244" s="19"/>
      <c r="CA244" s="19"/>
      <c r="CB244" s="40"/>
      <c r="CC244" s="19"/>
      <c r="CD244" s="39"/>
      <c r="CE244" s="19"/>
      <c r="CF244" s="19"/>
      <c r="CG244" s="19"/>
      <c r="CH244" s="19"/>
      <c r="CI244" s="19"/>
      <c r="CJ244" s="19"/>
      <c r="CK244" s="40"/>
      <c r="CL244" s="19"/>
      <c r="CM244" s="39"/>
      <c r="CN244" s="19"/>
      <c r="CO244" s="19"/>
      <c r="CP244" s="19"/>
      <c r="CQ244" s="19"/>
      <c r="CR244" s="19"/>
      <c r="CS244" s="19"/>
      <c r="CT244" s="40"/>
      <c r="CU244" s="19"/>
      <c r="CV244" s="19"/>
      <c r="CW244" s="39"/>
      <c r="CX244" s="19"/>
      <c r="CY244" s="19"/>
      <c r="CZ244" s="19"/>
      <c r="DA244" s="19"/>
      <c r="DB244" s="19"/>
      <c r="DC244" s="19"/>
      <c r="DD244" s="40"/>
      <c r="DE244" s="19"/>
      <c r="DF244" s="19"/>
      <c r="DG244" s="19"/>
      <c r="DH244" s="19"/>
      <c r="DI244" s="19"/>
      <c r="DJ244" s="19"/>
      <c r="DK244" s="19"/>
      <c r="DL244" s="19"/>
      <c r="DM244" s="40"/>
      <c r="DN244" s="19"/>
      <c r="DO244" s="39"/>
      <c r="DP244" s="19"/>
      <c r="DQ244" s="19"/>
      <c r="DR244" s="19"/>
      <c r="DS244" s="19"/>
      <c r="DT244" s="19"/>
      <c r="DU244" s="19"/>
      <c r="DV244" s="40"/>
      <c r="DW244" s="74">
        <f ca="1">ROUND((TODAY()-I244)/365*5,2)*2</f>
        <v>10.1</v>
      </c>
      <c r="DX244" s="44">
        <f t="shared" si="291"/>
        <v>5</v>
      </c>
      <c r="DY244" s="44">
        <f ca="1" t="shared" si="292"/>
        <v>5.1</v>
      </c>
      <c r="DZ244" s="19">
        <f t="shared" si="293"/>
        <v>0</v>
      </c>
      <c r="EA244" s="19">
        <f t="shared" si="294"/>
        <v>0</v>
      </c>
      <c r="EB244" s="45">
        <f t="shared" si="295"/>
        <v>0</v>
      </c>
      <c r="EC244" s="46">
        <f t="shared" si="296"/>
        <v>0</v>
      </c>
      <c r="ED244" s="19">
        <f t="shared" si="306"/>
        <v>1</v>
      </c>
      <c r="EE244" s="19">
        <f t="shared" si="297"/>
        <v>0.5</v>
      </c>
      <c r="EF244" s="19">
        <f t="shared" si="298"/>
        <v>0</v>
      </c>
      <c r="EG244" s="19">
        <f t="shared" si="299"/>
        <v>0</v>
      </c>
    </row>
    <row r="245" customFormat="1" customHeight="1" spans="1:137">
      <c r="A245" s="32">
        <f t="shared" si="289"/>
        <v>243</v>
      </c>
      <c r="B245" s="31" t="s">
        <v>1282</v>
      </c>
      <c r="C245" s="32" t="s">
        <v>52</v>
      </c>
      <c r="D245" s="33" t="s">
        <v>79</v>
      </c>
      <c r="E245" s="33" t="s">
        <v>90</v>
      </c>
      <c r="F245" s="33" t="s">
        <v>796</v>
      </c>
      <c r="G245" s="68">
        <v>45754</v>
      </c>
      <c r="H245" s="59">
        <v>45754</v>
      </c>
      <c r="I245" s="59">
        <v>45754</v>
      </c>
      <c r="J245" s="19"/>
      <c r="K245" s="19"/>
      <c r="L245" s="19"/>
      <c r="M245" s="73"/>
      <c r="N245" s="19"/>
      <c r="O245" s="38"/>
      <c r="P245" s="39"/>
      <c r="Q245" s="19"/>
      <c r="R245" s="19"/>
      <c r="S245" s="19"/>
      <c r="T245" s="19"/>
      <c r="U245" s="19"/>
      <c r="V245" s="19"/>
      <c r="W245" s="40"/>
      <c r="X245" s="19"/>
      <c r="Y245" s="39"/>
      <c r="Z245" s="19"/>
      <c r="AA245" s="19"/>
      <c r="AB245" s="19"/>
      <c r="AC245" s="19"/>
      <c r="AD245" s="19"/>
      <c r="AE245" s="19"/>
      <c r="AF245" s="40"/>
      <c r="AG245" s="41"/>
      <c r="AH245" s="41"/>
      <c r="AI245" s="41"/>
      <c r="AJ245" s="19"/>
      <c r="AK245" s="19"/>
      <c r="AL245" s="19"/>
      <c r="AM245" s="19"/>
      <c r="AN245" s="19"/>
      <c r="AO245" s="19"/>
      <c r="AP245" s="19"/>
      <c r="AQ245" s="19"/>
      <c r="AR245" s="40"/>
      <c r="AS245" s="19"/>
      <c r="AT245" s="19"/>
      <c r="AU245" s="19"/>
      <c r="AV245" s="19"/>
      <c r="AW245" s="19"/>
      <c r="AX245" s="19"/>
      <c r="AY245" s="19"/>
      <c r="AZ245" s="19"/>
      <c r="BA245" s="40"/>
      <c r="BB245" s="19"/>
      <c r="BC245" s="19"/>
      <c r="BD245" s="19"/>
      <c r="BE245" s="19"/>
      <c r="BF245" s="19"/>
      <c r="BG245" s="19"/>
      <c r="BH245" s="19"/>
      <c r="BI245" s="19"/>
      <c r="BJ245" s="40"/>
      <c r="BK245" s="19"/>
      <c r="BL245" s="19"/>
      <c r="BM245" s="19"/>
      <c r="BN245" s="19"/>
      <c r="BO245" s="19"/>
      <c r="BP245" s="19"/>
      <c r="BQ245" s="19"/>
      <c r="BR245" s="19"/>
      <c r="BS245" s="40"/>
      <c r="BT245" s="19"/>
      <c r="BU245" s="39"/>
      <c r="BV245" s="19"/>
      <c r="BW245" s="19"/>
      <c r="BX245" s="19"/>
      <c r="BY245" s="19"/>
      <c r="BZ245" s="19"/>
      <c r="CA245" s="19"/>
      <c r="CB245" s="40"/>
      <c r="CC245" s="19"/>
      <c r="CD245" s="39"/>
      <c r="CE245" s="19"/>
      <c r="CF245" s="19"/>
      <c r="CG245" s="19"/>
      <c r="CH245" s="19"/>
      <c r="CI245" s="19"/>
      <c r="CJ245" s="19"/>
      <c r="CK245" s="40"/>
      <c r="CL245" s="19"/>
      <c r="CM245" s="39"/>
      <c r="CN245" s="19"/>
      <c r="CO245" s="19"/>
      <c r="CP245" s="19"/>
      <c r="CQ245" s="19"/>
      <c r="CR245" s="19"/>
      <c r="CS245" s="19"/>
      <c r="CT245" s="40"/>
      <c r="CU245" s="19"/>
      <c r="CV245" s="19"/>
      <c r="CW245" s="39"/>
      <c r="CX245" s="19"/>
      <c r="CY245" s="19"/>
      <c r="CZ245" s="19"/>
      <c r="DA245" s="19"/>
      <c r="DB245" s="19"/>
      <c r="DC245" s="19"/>
      <c r="DD245" s="40"/>
      <c r="DE245" s="19"/>
      <c r="DF245" s="19"/>
      <c r="DG245" s="19"/>
      <c r="DH245" s="19"/>
      <c r="DI245" s="19"/>
      <c r="DJ245" s="19"/>
      <c r="DK245" s="19"/>
      <c r="DL245" s="19"/>
      <c r="DM245" s="40"/>
      <c r="DN245" s="19"/>
      <c r="DO245" s="39"/>
      <c r="DP245" s="19"/>
      <c r="DQ245" s="19"/>
      <c r="DR245" s="19"/>
      <c r="DS245" s="19"/>
      <c r="DT245" s="19"/>
      <c r="DU245" s="19"/>
      <c r="DV245" s="40"/>
      <c r="DW245" s="74">
        <f ca="1" t="shared" ref="DW245:DW258" si="308">ROUND((TODAY()-I245)/365*5,2)</f>
        <v>3.74</v>
      </c>
      <c r="DX245" s="44">
        <f t="shared" si="291"/>
        <v>0</v>
      </c>
      <c r="DY245" s="44">
        <f ca="1" t="shared" si="292"/>
        <v>3.74</v>
      </c>
      <c r="DZ245" s="19">
        <f t="shared" si="293"/>
        <v>0</v>
      </c>
      <c r="EA245" s="19">
        <f t="shared" si="294"/>
        <v>0</v>
      </c>
      <c r="EB245" s="45">
        <f t="shared" si="295"/>
        <v>0</v>
      </c>
      <c r="EC245" s="46">
        <f t="shared" si="296"/>
        <v>0</v>
      </c>
      <c r="ED245" s="19">
        <f t="shared" ref="ED245:ED250" si="309">O245+Y245+AK245+AT245+BC245+BL245+BU245+CD245+CM245+CW245+DF245+DO245</f>
        <v>0</v>
      </c>
      <c r="EE245" s="19">
        <f t="shared" si="297"/>
        <v>0</v>
      </c>
      <c r="EF245" s="19">
        <f t="shared" si="298"/>
        <v>0</v>
      </c>
      <c r="EG245" s="19">
        <f t="shared" si="299"/>
        <v>0</v>
      </c>
    </row>
    <row r="246" customFormat="1" customHeight="1" spans="1:137">
      <c r="A246" s="32">
        <f t="shared" si="289"/>
        <v>244</v>
      </c>
      <c r="B246" s="31" t="s">
        <v>1283</v>
      </c>
      <c r="C246" s="32" t="s">
        <v>52</v>
      </c>
      <c r="D246" s="33" t="s">
        <v>119</v>
      </c>
      <c r="E246" s="33" t="s">
        <v>138</v>
      </c>
      <c r="F246" s="33" t="s">
        <v>123</v>
      </c>
      <c r="G246" s="68">
        <v>43922</v>
      </c>
      <c r="H246" s="59">
        <v>45292</v>
      </c>
      <c r="I246" s="59">
        <v>45658</v>
      </c>
      <c r="J246" s="19">
        <v>17</v>
      </c>
      <c r="K246" s="19">
        <f>ROUND((I246-H246)/365*5,0)</f>
        <v>5</v>
      </c>
      <c r="L246" s="19">
        <v>5</v>
      </c>
      <c r="M246" s="73">
        <f t="shared" ref="M246:M249" si="310">K246-L246</f>
        <v>0</v>
      </c>
      <c r="N246" s="19"/>
      <c r="O246" s="38">
        <v>2</v>
      </c>
      <c r="P246" s="39"/>
      <c r="Q246" s="19"/>
      <c r="R246" s="19"/>
      <c r="S246" s="19">
        <v>13.5</v>
      </c>
      <c r="T246" s="19"/>
      <c r="U246" s="19"/>
      <c r="V246" s="19"/>
      <c r="W246" s="40"/>
      <c r="X246" s="19">
        <v>3</v>
      </c>
      <c r="Y246" s="39"/>
      <c r="Z246" s="19"/>
      <c r="AA246" s="19"/>
      <c r="AB246" s="19"/>
      <c r="AC246" s="19"/>
      <c r="AD246" s="19"/>
      <c r="AE246" s="19"/>
      <c r="AF246" s="40"/>
      <c r="AG246" s="41">
        <f t="shared" ref="AG246:AG249" si="311">O246+X246</f>
        <v>5</v>
      </c>
      <c r="AH246" s="41">
        <f t="shared" ref="AH246:AH249" si="312">M246-AG246</f>
        <v>-5</v>
      </c>
      <c r="AI246" s="41">
        <f t="shared" ref="AI246:AI249" si="313">IF(AH246&lt;0,AH246,0)</f>
        <v>-5</v>
      </c>
      <c r="AJ246" s="19"/>
      <c r="AK246" s="19">
        <v>8</v>
      </c>
      <c r="AL246" s="19"/>
      <c r="AM246" s="19"/>
      <c r="AN246" s="19">
        <v>11.5</v>
      </c>
      <c r="AO246" s="19"/>
      <c r="AP246" s="19">
        <v>13</v>
      </c>
      <c r="AQ246" s="19"/>
      <c r="AR246" s="40"/>
      <c r="AS246" s="19"/>
      <c r="AT246" s="19">
        <v>80</v>
      </c>
      <c r="AU246" s="19"/>
      <c r="AV246" s="19">
        <v>8</v>
      </c>
      <c r="AW246" s="19"/>
      <c r="AX246" s="19"/>
      <c r="AY246" s="19"/>
      <c r="AZ246" s="19"/>
      <c r="BA246" s="40"/>
      <c r="BB246" s="19"/>
      <c r="BC246" s="19"/>
      <c r="BD246" s="19"/>
      <c r="BE246" s="19">
        <v>8</v>
      </c>
      <c r="BF246" s="19">
        <v>13</v>
      </c>
      <c r="BG246" s="19"/>
      <c r="BH246" s="19">
        <v>8</v>
      </c>
      <c r="BI246" s="19"/>
      <c r="BJ246" s="40"/>
      <c r="BK246" s="19"/>
      <c r="BL246" s="19">
        <v>16</v>
      </c>
      <c r="BM246" s="19"/>
      <c r="BN246" s="19"/>
      <c r="BO246" s="19"/>
      <c r="BP246" s="19"/>
      <c r="BQ246" s="19"/>
      <c r="BR246" s="19"/>
      <c r="BS246" s="40"/>
      <c r="BT246" s="19"/>
      <c r="BU246" s="39"/>
      <c r="BV246" s="19"/>
      <c r="BW246" s="19"/>
      <c r="BX246" s="19"/>
      <c r="BY246" s="19"/>
      <c r="BZ246" s="19"/>
      <c r="CA246" s="19"/>
      <c r="CB246" s="40"/>
      <c r="CC246" s="19"/>
      <c r="CD246" s="39"/>
      <c r="CE246" s="19"/>
      <c r="CF246" s="19"/>
      <c r="CG246" s="19"/>
      <c r="CH246" s="19"/>
      <c r="CI246" s="19"/>
      <c r="CJ246" s="19"/>
      <c r="CK246" s="40"/>
      <c r="CL246" s="19"/>
      <c r="CM246" s="39"/>
      <c r="CN246" s="19"/>
      <c r="CO246" s="19"/>
      <c r="CP246" s="19"/>
      <c r="CQ246" s="19"/>
      <c r="CR246" s="19"/>
      <c r="CS246" s="19"/>
      <c r="CT246" s="40"/>
      <c r="CU246" s="19"/>
      <c r="CV246" s="19"/>
      <c r="CW246" s="39"/>
      <c r="CX246" s="19"/>
      <c r="CY246" s="19"/>
      <c r="CZ246" s="19"/>
      <c r="DA246" s="19"/>
      <c r="DB246" s="19"/>
      <c r="DC246" s="19"/>
      <c r="DD246" s="40"/>
      <c r="DE246" s="19"/>
      <c r="DF246" s="19"/>
      <c r="DG246" s="19"/>
      <c r="DH246" s="19"/>
      <c r="DI246" s="19"/>
      <c r="DJ246" s="19"/>
      <c r="DK246" s="19"/>
      <c r="DL246" s="19"/>
      <c r="DM246" s="40"/>
      <c r="DN246" s="19"/>
      <c r="DO246" s="39"/>
      <c r="DP246" s="19"/>
      <c r="DQ246" s="19"/>
      <c r="DR246" s="19"/>
      <c r="DS246" s="19"/>
      <c r="DT246" s="19"/>
      <c r="DU246" s="19"/>
      <c r="DV246" s="40"/>
      <c r="DW246" s="74">
        <f ca="1" t="shared" si="308"/>
        <v>5.05</v>
      </c>
      <c r="DX246" s="44">
        <f t="shared" si="291"/>
        <v>5</v>
      </c>
      <c r="DY246" s="44">
        <f ca="1" t="shared" si="292"/>
        <v>0.0499999999999998</v>
      </c>
      <c r="DZ246" s="19">
        <f>T246+U246+AC246+AD246+AO246+AR246+AX246+AY246++BG246+BH246+BP246+BQ246+BY246+BZ246+CH246+CI246+CQ246+CR246+DA246+DB246+DJ246+DK246+DS246+DT246</f>
        <v>8</v>
      </c>
      <c r="EA246" s="19">
        <f t="shared" si="294"/>
        <v>38</v>
      </c>
      <c r="EB246" s="45">
        <f t="shared" si="295"/>
        <v>0</v>
      </c>
      <c r="EC246" s="46">
        <f t="shared" si="296"/>
        <v>0</v>
      </c>
      <c r="ED246" s="19">
        <f t="shared" ref="ED246:ED249" si="314">P246+Y246+AK246+AT246+BC246+BL246+BU246+CD246+CM246+CW246+DF246+DO246</f>
        <v>104</v>
      </c>
      <c r="EE246" s="19">
        <f t="shared" si="297"/>
        <v>0</v>
      </c>
      <c r="EF246" s="19">
        <f t="shared" si="298"/>
        <v>16</v>
      </c>
      <c r="EG246" s="19">
        <f t="shared" si="299"/>
        <v>0</v>
      </c>
    </row>
    <row r="247" customFormat="1" customHeight="1" spans="1:137">
      <c r="A247" s="32">
        <f t="shared" si="289"/>
        <v>245</v>
      </c>
      <c r="B247" s="31" t="s">
        <v>1284</v>
      </c>
      <c r="C247" s="32" t="s">
        <v>351</v>
      </c>
      <c r="D247" s="33" t="s">
        <v>371</v>
      </c>
      <c r="E247" s="33" t="s">
        <v>424</v>
      </c>
      <c r="F247" s="33" t="s">
        <v>315</v>
      </c>
      <c r="G247" s="68">
        <v>45741</v>
      </c>
      <c r="H247" s="59">
        <v>45741</v>
      </c>
      <c r="I247" s="59">
        <v>45741</v>
      </c>
      <c r="J247" s="19"/>
      <c r="K247" s="19"/>
      <c r="L247" s="19"/>
      <c r="M247" s="73"/>
      <c r="N247" s="19"/>
      <c r="O247" s="38"/>
      <c r="P247" s="39"/>
      <c r="Q247" s="19"/>
      <c r="R247" s="19"/>
      <c r="S247" s="19"/>
      <c r="T247" s="19"/>
      <c r="U247" s="19"/>
      <c r="V247" s="19"/>
      <c r="W247" s="40"/>
      <c r="X247" s="19"/>
      <c r="Y247" s="39"/>
      <c r="Z247" s="19"/>
      <c r="AA247" s="19"/>
      <c r="AB247" s="19"/>
      <c r="AC247" s="19"/>
      <c r="AD247" s="19"/>
      <c r="AE247" s="19"/>
      <c r="AF247" s="40"/>
      <c r="AG247" s="41"/>
      <c r="AH247" s="41"/>
      <c r="AI247" s="41"/>
      <c r="AJ247" s="19"/>
      <c r="AK247" s="19"/>
      <c r="AL247" s="19"/>
      <c r="AM247" s="19"/>
      <c r="AN247" s="19"/>
      <c r="AO247" s="19"/>
      <c r="AP247" s="19"/>
      <c r="AQ247" s="19"/>
      <c r="AR247" s="40"/>
      <c r="AS247" s="19"/>
      <c r="AT247" s="19">
        <v>8</v>
      </c>
      <c r="AU247" s="19">
        <v>0.5</v>
      </c>
      <c r="AV247" s="19"/>
      <c r="AW247" s="19"/>
      <c r="AX247" s="19"/>
      <c r="AY247" s="19"/>
      <c r="AZ247" s="19"/>
      <c r="BA247" s="40"/>
      <c r="BB247" s="19"/>
      <c r="BC247" s="19"/>
      <c r="BD247" s="19"/>
      <c r="BE247" s="19"/>
      <c r="BF247" s="19"/>
      <c r="BG247" s="19"/>
      <c r="BH247" s="19"/>
      <c r="BI247" s="19"/>
      <c r="BJ247" s="40"/>
      <c r="BK247" s="19">
        <v>2.5</v>
      </c>
      <c r="BL247" s="19"/>
      <c r="BM247" s="19"/>
      <c r="BN247" s="19"/>
      <c r="BO247" s="19"/>
      <c r="BP247" s="19"/>
      <c r="BQ247" s="19"/>
      <c r="BR247" s="19"/>
      <c r="BS247" s="40"/>
      <c r="BT247" s="19"/>
      <c r="BU247" s="39"/>
      <c r="BV247" s="19"/>
      <c r="BW247" s="19"/>
      <c r="BX247" s="19"/>
      <c r="BY247" s="19"/>
      <c r="BZ247" s="19"/>
      <c r="CA247" s="19"/>
      <c r="CB247" s="40"/>
      <c r="CC247" s="19"/>
      <c r="CD247" s="39"/>
      <c r="CE247" s="19"/>
      <c r="CF247" s="19"/>
      <c r="CG247" s="19"/>
      <c r="CH247" s="19"/>
      <c r="CI247" s="19"/>
      <c r="CJ247" s="19"/>
      <c r="CK247" s="40"/>
      <c r="CL247" s="19"/>
      <c r="CM247" s="39"/>
      <c r="CN247" s="19"/>
      <c r="CO247" s="19"/>
      <c r="CP247" s="19"/>
      <c r="CQ247" s="19"/>
      <c r="CR247" s="19"/>
      <c r="CS247" s="19"/>
      <c r="CT247" s="40"/>
      <c r="CU247" s="19"/>
      <c r="CV247" s="19"/>
      <c r="CW247" s="39"/>
      <c r="CX247" s="19"/>
      <c r="CY247" s="19"/>
      <c r="CZ247" s="19"/>
      <c r="DA247" s="19"/>
      <c r="DB247" s="19"/>
      <c r="DC247" s="19"/>
      <c r="DD247" s="40"/>
      <c r="DE247" s="19"/>
      <c r="DF247" s="19"/>
      <c r="DG247" s="19"/>
      <c r="DH247" s="19"/>
      <c r="DI247" s="19"/>
      <c r="DJ247" s="19"/>
      <c r="DK247" s="19"/>
      <c r="DL247" s="19"/>
      <c r="DM247" s="40"/>
      <c r="DN247" s="19"/>
      <c r="DO247" s="39"/>
      <c r="DP247" s="19"/>
      <c r="DQ247" s="19"/>
      <c r="DR247" s="19"/>
      <c r="DS247" s="19"/>
      <c r="DT247" s="19"/>
      <c r="DU247" s="19"/>
      <c r="DV247" s="40"/>
      <c r="DW247" s="74">
        <f ca="1" t="shared" si="308"/>
        <v>3.92</v>
      </c>
      <c r="DX247" s="44">
        <f t="shared" si="291"/>
        <v>2.5</v>
      </c>
      <c r="DY247" s="44">
        <f ca="1" t="shared" si="292"/>
        <v>1.42</v>
      </c>
      <c r="DZ247" s="19">
        <f t="shared" ref="DZ247:DZ258" si="315">T247+U247+AC247+AD247+AO247+AP247+AX247+AY247++BG247+BH247+BP247+BQ247+BY247+BZ247+CH247+CI247+CQ247+CR247+DA247+DB247+DJ247+DK247+DS247+DT247</f>
        <v>0</v>
      </c>
      <c r="EA247" s="19">
        <f t="shared" si="294"/>
        <v>0</v>
      </c>
      <c r="EB247" s="45">
        <f t="shared" si="295"/>
        <v>0</v>
      </c>
      <c r="EC247" s="46">
        <f t="shared" si="296"/>
        <v>0</v>
      </c>
      <c r="ED247" s="19">
        <f t="shared" si="309"/>
        <v>8</v>
      </c>
      <c r="EE247" s="19">
        <f t="shared" si="297"/>
        <v>0.5</v>
      </c>
      <c r="EF247" s="19">
        <f t="shared" si="298"/>
        <v>0</v>
      </c>
      <c r="EG247" s="19">
        <f t="shared" si="299"/>
        <v>0</v>
      </c>
    </row>
    <row r="248" customFormat="1" customHeight="1" spans="1:137">
      <c r="A248" s="32">
        <f t="shared" si="289"/>
        <v>246</v>
      </c>
      <c r="B248" s="31" t="s">
        <v>1285</v>
      </c>
      <c r="C248" s="32" t="s">
        <v>52</v>
      </c>
      <c r="D248" s="33" t="s">
        <v>110</v>
      </c>
      <c r="E248" s="33" t="s">
        <v>115</v>
      </c>
      <c r="F248" s="33" t="s">
        <v>121</v>
      </c>
      <c r="G248" s="68">
        <v>45643</v>
      </c>
      <c r="H248" s="59">
        <v>45643</v>
      </c>
      <c r="I248" s="59">
        <v>45658</v>
      </c>
      <c r="J248" s="19">
        <v>0</v>
      </c>
      <c r="K248" s="19">
        <v>0</v>
      </c>
      <c r="L248" s="19">
        <v>0</v>
      </c>
      <c r="M248" s="73">
        <f t="shared" si="310"/>
        <v>0</v>
      </c>
      <c r="N248" s="19"/>
      <c r="O248" s="38"/>
      <c r="P248" s="39">
        <v>4.5</v>
      </c>
      <c r="Q248" s="19"/>
      <c r="R248" s="19"/>
      <c r="S248" s="19"/>
      <c r="T248" s="19"/>
      <c r="U248" s="19"/>
      <c r="V248" s="19"/>
      <c r="W248" s="40"/>
      <c r="X248" s="19">
        <v>1</v>
      </c>
      <c r="Y248" s="39">
        <v>2.5</v>
      </c>
      <c r="Z248" s="19"/>
      <c r="AA248" s="19"/>
      <c r="AB248" s="19"/>
      <c r="AC248" s="19">
        <v>5</v>
      </c>
      <c r="AD248" s="19"/>
      <c r="AE248" s="19"/>
      <c r="AF248" s="40"/>
      <c r="AG248" s="41">
        <f t="shared" si="311"/>
        <v>1</v>
      </c>
      <c r="AH248" s="41">
        <f t="shared" si="312"/>
        <v>-1</v>
      </c>
      <c r="AI248" s="41">
        <f t="shared" si="313"/>
        <v>-1</v>
      </c>
      <c r="AJ248" s="19">
        <v>2</v>
      </c>
      <c r="AK248" s="19"/>
      <c r="AL248" s="19"/>
      <c r="AM248" s="19"/>
      <c r="AN248" s="19"/>
      <c r="AO248" s="19"/>
      <c r="AP248" s="19"/>
      <c r="AQ248" s="19"/>
      <c r="AR248" s="40"/>
      <c r="AS248" s="19">
        <v>1.5</v>
      </c>
      <c r="AT248" s="19">
        <v>2</v>
      </c>
      <c r="AU248" s="19">
        <v>1</v>
      </c>
      <c r="AV248" s="19"/>
      <c r="AW248" s="19"/>
      <c r="AX248" s="19"/>
      <c r="AY248" s="19"/>
      <c r="AZ248" s="19"/>
      <c r="BA248" s="40"/>
      <c r="BB248" s="19">
        <v>0.5</v>
      </c>
      <c r="BC248" s="19">
        <v>13.5</v>
      </c>
      <c r="BD248" s="19"/>
      <c r="BE248" s="19"/>
      <c r="BF248" s="19"/>
      <c r="BG248" s="19"/>
      <c r="BH248" s="19"/>
      <c r="BI248" s="19"/>
      <c r="BJ248" s="40"/>
      <c r="BK248" s="19"/>
      <c r="BL248" s="19">
        <v>7</v>
      </c>
      <c r="BM248" s="19"/>
      <c r="BN248" s="19"/>
      <c r="BO248" s="19"/>
      <c r="BP248" s="19"/>
      <c r="BQ248" s="19"/>
      <c r="BR248" s="19"/>
      <c r="BS248" s="40"/>
      <c r="BT248" s="19"/>
      <c r="BU248" s="39"/>
      <c r="BV248" s="19"/>
      <c r="BW248" s="19"/>
      <c r="BX248" s="19"/>
      <c r="BY248" s="19"/>
      <c r="BZ248" s="19"/>
      <c r="CA248" s="19"/>
      <c r="CB248" s="40"/>
      <c r="CC248" s="19"/>
      <c r="CD248" s="39"/>
      <c r="CE248" s="19"/>
      <c r="CF248" s="19"/>
      <c r="CG248" s="19"/>
      <c r="CH248" s="19"/>
      <c r="CI248" s="19"/>
      <c r="CJ248" s="19"/>
      <c r="CK248" s="40"/>
      <c r="CL248" s="19"/>
      <c r="CM248" s="39"/>
      <c r="CN248" s="19"/>
      <c r="CO248" s="19"/>
      <c r="CP248" s="19"/>
      <c r="CQ248" s="19"/>
      <c r="CR248" s="19"/>
      <c r="CS248" s="19"/>
      <c r="CT248" s="40"/>
      <c r="CU248" s="19"/>
      <c r="CV248" s="19"/>
      <c r="CW248" s="39"/>
      <c r="CX248" s="19"/>
      <c r="CY248" s="19"/>
      <c r="CZ248" s="19"/>
      <c r="DA248" s="19"/>
      <c r="DB248" s="19"/>
      <c r="DC248" s="19"/>
      <c r="DD248" s="40"/>
      <c r="DE248" s="19"/>
      <c r="DF248" s="19"/>
      <c r="DG248" s="19"/>
      <c r="DH248" s="19"/>
      <c r="DI248" s="19"/>
      <c r="DJ248" s="19"/>
      <c r="DK248" s="19"/>
      <c r="DL248" s="19"/>
      <c r="DM248" s="40"/>
      <c r="DN248" s="19"/>
      <c r="DO248" s="39"/>
      <c r="DP248" s="19"/>
      <c r="DQ248" s="19"/>
      <c r="DR248" s="19"/>
      <c r="DS248" s="19"/>
      <c r="DT248" s="19"/>
      <c r="DU248" s="19"/>
      <c r="DV248" s="40"/>
      <c r="DW248" s="74">
        <f ca="1" t="shared" si="308"/>
        <v>5.05</v>
      </c>
      <c r="DX248" s="44">
        <f t="shared" si="291"/>
        <v>5</v>
      </c>
      <c r="DY248" s="44">
        <f ca="1" t="shared" si="292"/>
        <v>0.0499999999999998</v>
      </c>
      <c r="DZ248" s="19">
        <f t="shared" si="315"/>
        <v>5</v>
      </c>
      <c r="EA248" s="19">
        <f t="shared" si="294"/>
        <v>0</v>
      </c>
      <c r="EB248" s="45">
        <f t="shared" si="295"/>
        <v>0</v>
      </c>
      <c r="EC248" s="46">
        <f t="shared" si="296"/>
        <v>5</v>
      </c>
      <c r="ED248" s="19">
        <f t="shared" si="314"/>
        <v>29.5</v>
      </c>
      <c r="EE248" s="19">
        <f t="shared" si="297"/>
        <v>1</v>
      </c>
      <c r="EF248" s="19">
        <f t="shared" si="298"/>
        <v>0</v>
      </c>
      <c r="EG248" s="19">
        <f t="shared" si="299"/>
        <v>0</v>
      </c>
    </row>
    <row r="249" customFormat="1" customHeight="1" spans="1:137">
      <c r="A249" s="32">
        <f t="shared" si="289"/>
        <v>247</v>
      </c>
      <c r="B249" s="31" t="s">
        <v>1286</v>
      </c>
      <c r="C249" s="32" t="s">
        <v>52</v>
      </c>
      <c r="D249" s="33" t="s">
        <v>250</v>
      </c>
      <c r="E249" s="33" t="s">
        <v>269</v>
      </c>
      <c r="F249" s="33" t="s">
        <v>315</v>
      </c>
      <c r="G249" s="68">
        <v>45236</v>
      </c>
      <c r="H249" s="59">
        <v>45292</v>
      </c>
      <c r="I249" s="59">
        <v>45658</v>
      </c>
      <c r="J249" s="19">
        <v>0</v>
      </c>
      <c r="K249" s="19">
        <f>ROUND((I249-H249)/365*5,0)</f>
        <v>5</v>
      </c>
      <c r="L249" s="19">
        <v>3</v>
      </c>
      <c r="M249" s="73">
        <f t="shared" si="310"/>
        <v>2</v>
      </c>
      <c r="N249" s="19"/>
      <c r="O249" s="38">
        <v>3</v>
      </c>
      <c r="P249" s="39"/>
      <c r="Q249" s="19"/>
      <c r="R249" s="19"/>
      <c r="S249" s="19">
        <v>16</v>
      </c>
      <c r="T249" s="19"/>
      <c r="U249" s="19">
        <v>16</v>
      </c>
      <c r="V249" s="19"/>
      <c r="W249" s="40"/>
      <c r="X249" s="19"/>
      <c r="Y249" s="39"/>
      <c r="Z249" s="19"/>
      <c r="AA249" s="19"/>
      <c r="AB249" s="19"/>
      <c r="AC249" s="19"/>
      <c r="AD249" s="19"/>
      <c r="AE249" s="19"/>
      <c r="AF249" s="40"/>
      <c r="AG249" s="41">
        <f t="shared" si="311"/>
        <v>3</v>
      </c>
      <c r="AH249" s="41">
        <f t="shared" si="312"/>
        <v>-1</v>
      </c>
      <c r="AI249" s="41">
        <f t="shared" si="313"/>
        <v>-1</v>
      </c>
      <c r="AJ249" s="19"/>
      <c r="AK249" s="19"/>
      <c r="AL249" s="19"/>
      <c r="AM249" s="19"/>
      <c r="AN249" s="19">
        <v>8</v>
      </c>
      <c r="AO249" s="19"/>
      <c r="AP249" s="19">
        <v>8</v>
      </c>
      <c r="AQ249" s="19"/>
      <c r="AR249" s="40"/>
      <c r="AS249" s="19"/>
      <c r="AT249" s="19"/>
      <c r="AU249" s="19"/>
      <c r="AV249" s="19"/>
      <c r="AW249" s="19">
        <v>16</v>
      </c>
      <c r="AX249" s="19"/>
      <c r="AY249" s="19">
        <v>16</v>
      </c>
      <c r="AZ249" s="19"/>
      <c r="BA249" s="40"/>
      <c r="BB249" s="19">
        <v>1.5</v>
      </c>
      <c r="BC249" s="19"/>
      <c r="BD249" s="19"/>
      <c r="BE249" s="19"/>
      <c r="BF249" s="19">
        <v>8</v>
      </c>
      <c r="BG249" s="19"/>
      <c r="BH249" s="19">
        <v>8</v>
      </c>
      <c r="BI249" s="19"/>
      <c r="BJ249" s="40"/>
      <c r="BK249" s="19"/>
      <c r="BL249" s="19"/>
      <c r="BM249" s="19"/>
      <c r="BN249" s="19"/>
      <c r="BO249" s="19">
        <v>16</v>
      </c>
      <c r="BP249" s="19"/>
      <c r="BQ249" s="19">
        <v>16</v>
      </c>
      <c r="BR249" s="19"/>
      <c r="BS249" s="40"/>
      <c r="BT249" s="19">
        <v>0.5</v>
      </c>
      <c r="BU249" s="39"/>
      <c r="BV249" s="19"/>
      <c r="BW249" s="19"/>
      <c r="BX249" s="19"/>
      <c r="BY249" s="19"/>
      <c r="BZ249" s="19"/>
      <c r="CA249" s="19"/>
      <c r="CB249" s="40"/>
      <c r="CC249" s="19"/>
      <c r="CD249" s="39"/>
      <c r="CE249" s="19"/>
      <c r="CF249" s="19"/>
      <c r="CG249" s="19"/>
      <c r="CH249" s="19"/>
      <c r="CI249" s="19"/>
      <c r="CJ249" s="19"/>
      <c r="CK249" s="40"/>
      <c r="CL249" s="19"/>
      <c r="CM249" s="39"/>
      <c r="CN249" s="19"/>
      <c r="CO249" s="19"/>
      <c r="CP249" s="19"/>
      <c r="CQ249" s="19"/>
      <c r="CR249" s="19"/>
      <c r="CS249" s="19"/>
      <c r="CT249" s="40"/>
      <c r="CU249" s="19"/>
      <c r="CV249" s="19"/>
      <c r="CW249" s="39"/>
      <c r="CX249" s="19"/>
      <c r="CY249" s="19"/>
      <c r="CZ249" s="19"/>
      <c r="DA249" s="19"/>
      <c r="DB249" s="19"/>
      <c r="DC249" s="19"/>
      <c r="DD249" s="40"/>
      <c r="DE249" s="19"/>
      <c r="DF249" s="19"/>
      <c r="DG249" s="19"/>
      <c r="DH249" s="19"/>
      <c r="DI249" s="19"/>
      <c r="DJ249" s="19"/>
      <c r="DK249" s="19"/>
      <c r="DL249" s="19"/>
      <c r="DM249" s="40"/>
      <c r="DN249" s="19"/>
      <c r="DO249" s="39"/>
      <c r="DP249" s="19"/>
      <c r="DQ249" s="19"/>
      <c r="DR249" s="19"/>
      <c r="DS249" s="19"/>
      <c r="DT249" s="19"/>
      <c r="DU249" s="19"/>
      <c r="DV249" s="40"/>
      <c r="DW249" s="74">
        <f ca="1" t="shared" si="308"/>
        <v>5.05</v>
      </c>
      <c r="DX249" s="44">
        <f t="shared" si="291"/>
        <v>3</v>
      </c>
      <c r="DY249" s="44">
        <f ca="1" t="shared" si="292"/>
        <v>2.05</v>
      </c>
      <c r="DZ249" s="19">
        <f t="shared" si="315"/>
        <v>64</v>
      </c>
      <c r="EA249" s="19">
        <f t="shared" si="294"/>
        <v>64</v>
      </c>
      <c r="EB249" s="45">
        <f t="shared" si="295"/>
        <v>0</v>
      </c>
      <c r="EC249" s="46">
        <f t="shared" si="296"/>
        <v>0</v>
      </c>
      <c r="ED249" s="19">
        <f t="shared" si="314"/>
        <v>0</v>
      </c>
      <c r="EE249" s="19">
        <f t="shared" si="297"/>
        <v>0</v>
      </c>
      <c r="EF249" s="19">
        <f t="shared" si="298"/>
        <v>0</v>
      </c>
      <c r="EG249" s="19">
        <f t="shared" si="299"/>
        <v>0</v>
      </c>
    </row>
    <row r="250" customFormat="1" customHeight="1" spans="1:137">
      <c r="A250" s="32">
        <f t="shared" si="289"/>
        <v>248</v>
      </c>
      <c r="B250" s="31" t="s">
        <v>1287</v>
      </c>
      <c r="C250" s="32" t="s">
        <v>52</v>
      </c>
      <c r="D250" s="33" t="s">
        <v>250</v>
      </c>
      <c r="E250" s="33" t="s">
        <v>269</v>
      </c>
      <c r="F250" s="33" t="s">
        <v>315</v>
      </c>
      <c r="G250" s="68">
        <v>45824</v>
      </c>
      <c r="H250" s="68">
        <v>45824</v>
      </c>
      <c r="I250" s="68">
        <v>45824</v>
      </c>
      <c r="J250" s="19"/>
      <c r="K250" s="19"/>
      <c r="L250" s="19"/>
      <c r="M250" s="73"/>
      <c r="N250" s="19"/>
      <c r="O250" s="38"/>
      <c r="P250" s="39"/>
      <c r="Q250" s="19"/>
      <c r="R250" s="19"/>
      <c r="S250" s="19"/>
      <c r="T250" s="19"/>
      <c r="U250" s="19"/>
      <c r="V250" s="19"/>
      <c r="W250" s="40"/>
      <c r="X250" s="19"/>
      <c r="Y250" s="39"/>
      <c r="Z250" s="19"/>
      <c r="AA250" s="19"/>
      <c r="AB250" s="19"/>
      <c r="AC250" s="19"/>
      <c r="AD250" s="19"/>
      <c r="AE250" s="19"/>
      <c r="AF250" s="40"/>
      <c r="AG250" s="41"/>
      <c r="AH250" s="41"/>
      <c r="AI250" s="41"/>
      <c r="AJ250" s="19"/>
      <c r="AK250" s="19"/>
      <c r="AL250" s="19"/>
      <c r="AM250" s="19"/>
      <c r="AN250" s="19"/>
      <c r="AO250" s="19"/>
      <c r="AP250" s="19"/>
      <c r="AQ250" s="19"/>
      <c r="AR250" s="40"/>
      <c r="AS250" s="19"/>
      <c r="AT250" s="19"/>
      <c r="AU250" s="19"/>
      <c r="AV250" s="19"/>
      <c r="AW250" s="19"/>
      <c r="AX250" s="19"/>
      <c r="AY250" s="19"/>
      <c r="AZ250" s="19"/>
      <c r="BA250" s="40"/>
      <c r="BB250" s="19"/>
      <c r="BC250" s="19"/>
      <c r="BD250" s="19"/>
      <c r="BE250" s="19"/>
      <c r="BF250" s="19"/>
      <c r="BG250" s="19"/>
      <c r="BH250" s="19"/>
      <c r="BI250" s="19"/>
      <c r="BJ250" s="40"/>
      <c r="BK250" s="19"/>
      <c r="BL250" s="19">
        <v>8</v>
      </c>
      <c r="BM250" s="19"/>
      <c r="BN250" s="19"/>
      <c r="BO250" s="19"/>
      <c r="BP250" s="19"/>
      <c r="BQ250" s="19"/>
      <c r="BR250" s="19"/>
      <c r="BS250" s="40"/>
      <c r="BT250" s="19"/>
      <c r="BU250" s="39"/>
      <c r="BV250" s="19"/>
      <c r="BW250" s="19"/>
      <c r="BX250" s="19"/>
      <c r="BY250" s="19"/>
      <c r="BZ250" s="19"/>
      <c r="CA250" s="19"/>
      <c r="CB250" s="40"/>
      <c r="CC250" s="19"/>
      <c r="CD250" s="39"/>
      <c r="CE250" s="19"/>
      <c r="CF250" s="19"/>
      <c r="CG250" s="19"/>
      <c r="CH250" s="19"/>
      <c r="CI250" s="19"/>
      <c r="CJ250" s="19"/>
      <c r="CK250" s="40"/>
      <c r="CL250" s="19"/>
      <c r="CM250" s="39"/>
      <c r="CN250" s="19"/>
      <c r="CO250" s="19"/>
      <c r="CP250" s="19"/>
      <c r="CQ250" s="19"/>
      <c r="CR250" s="19"/>
      <c r="CS250" s="19"/>
      <c r="CT250" s="40"/>
      <c r="CU250" s="19"/>
      <c r="CV250" s="19"/>
      <c r="CW250" s="39"/>
      <c r="CX250" s="19"/>
      <c r="CY250" s="19"/>
      <c r="CZ250" s="19"/>
      <c r="DA250" s="19"/>
      <c r="DB250" s="19"/>
      <c r="DC250" s="19"/>
      <c r="DD250" s="40"/>
      <c r="DE250" s="19"/>
      <c r="DF250" s="19"/>
      <c r="DG250" s="19"/>
      <c r="DH250" s="19"/>
      <c r="DI250" s="19"/>
      <c r="DJ250" s="19"/>
      <c r="DK250" s="19"/>
      <c r="DL250" s="19"/>
      <c r="DM250" s="40"/>
      <c r="DN250" s="19"/>
      <c r="DO250" s="39"/>
      <c r="DP250" s="19"/>
      <c r="DQ250" s="19"/>
      <c r="DR250" s="19"/>
      <c r="DS250" s="19"/>
      <c r="DT250" s="19"/>
      <c r="DU250" s="19"/>
      <c r="DV250" s="40"/>
      <c r="DW250" s="74">
        <f ca="1" t="shared" si="308"/>
        <v>2.78</v>
      </c>
      <c r="DX250" s="44">
        <f t="shared" si="291"/>
        <v>0</v>
      </c>
      <c r="DY250" s="44">
        <f ca="1" t="shared" si="292"/>
        <v>2.78</v>
      </c>
      <c r="DZ250" s="19">
        <f t="shared" si="315"/>
        <v>0</v>
      </c>
      <c r="EA250" s="19">
        <f t="shared" si="294"/>
        <v>0</v>
      </c>
      <c r="EB250" s="45">
        <f t="shared" si="295"/>
        <v>0</v>
      </c>
      <c r="EC250" s="46">
        <f t="shared" si="296"/>
        <v>0</v>
      </c>
      <c r="ED250" s="19">
        <f t="shared" si="309"/>
        <v>8</v>
      </c>
      <c r="EE250" s="19">
        <f t="shared" si="297"/>
        <v>0</v>
      </c>
      <c r="EF250" s="19">
        <f t="shared" si="298"/>
        <v>0</v>
      </c>
      <c r="EG250" s="19">
        <f t="shared" si="299"/>
        <v>0</v>
      </c>
    </row>
    <row r="251" customFormat="1" customHeight="1" spans="1:137">
      <c r="A251" s="32">
        <f t="shared" si="289"/>
        <v>249</v>
      </c>
      <c r="B251" s="31" t="s">
        <v>1288</v>
      </c>
      <c r="C251" s="32" t="s">
        <v>351</v>
      </c>
      <c r="D251" s="33" t="s">
        <v>354</v>
      </c>
      <c r="E251" s="33" t="s">
        <v>374</v>
      </c>
      <c r="F251" s="33" t="s">
        <v>315</v>
      </c>
      <c r="G251" s="68">
        <v>45628</v>
      </c>
      <c r="H251" s="59">
        <v>45628</v>
      </c>
      <c r="I251" s="59">
        <v>45658</v>
      </c>
      <c r="J251" s="19">
        <v>0</v>
      </c>
      <c r="K251" s="19">
        <v>0.5</v>
      </c>
      <c r="L251" s="19">
        <v>0</v>
      </c>
      <c r="M251" s="73">
        <f>K251-L251</f>
        <v>0.5</v>
      </c>
      <c r="N251" s="19"/>
      <c r="O251" s="38"/>
      <c r="P251" s="39">
        <v>32</v>
      </c>
      <c r="Q251" s="19"/>
      <c r="R251" s="19"/>
      <c r="S251" s="19"/>
      <c r="T251" s="19"/>
      <c r="U251" s="19"/>
      <c r="V251" s="19"/>
      <c r="W251" s="40"/>
      <c r="X251" s="19">
        <v>2</v>
      </c>
      <c r="Y251" s="39"/>
      <c r="Z251" s="19"/>
      <c r="AA251" s="19"/>
      <c r="AB251" s="19"/>
      <c r="AC251" s="19"/>
      <c r="AD251" s="19"/>
      <c r="AE251" s="19"/>
      <c r="AF251" s="40"/>
      <c r="AG251" s="41">
        <f>O251+X251</f>
        <v>2</v>
      </c>
      <c r="AH251" s="41">
        <f>M251-AG251</f>
        <v>-1.5</v>
      </c>
      <c r="AI251" s="41">
        <f>IF(AH251&lt;0,AH251,0)</f>
        <v>-1.5</v>
      </c>
      <c r="AJ251" s="19">
        <v>2.5</v>
      </c>
      <c r="AK251" s="19"/>
      <c r="AL251" s="19"/>
      <c r="AM251" s="19"/>
      <c r="AN251" s="19"/>
      <c r="AO251" s="19"/>
      <c r="AP251" s="19"/>
      <c r="AQ251" s="19"/>
      <c r="AR251" s="40"/>
      <c r="AS251" s="19">
        <v>1</v>
      </c>
      <c r="AT251" s="19"/>
      <c r="AU251" s="19"/>
      <c r="AV251" s="19"/>
      <c r="AW251" s="19">
        <v>16</v>
      </c>
      <c r="AX251" s="19"/>
      <c r="AY251" s="19">
        <v>16</v>
      </c>
      <c r="AZ251" s="19"/>
      <c r="BA251" s="40"/>
      <c r="BB251" s="19"/>
      <c r="BC251" s="19">
        <v>16</v>
      </c>
      <c r="BD251" s="19"/>
      <c r="BE251" s="19"/>
      <c r="BF251" s="19"/>
      <c r="BG251" s="19"/>
      <c r="BH251" s="19"/>
      <c r="BI251" s="19"/>
      <c r="BJ251" s="40"/>
      <c r="BK251" s="19"/>
      <c r="BL251" s="19">
        <v>19</v>
      </c>
      <c r="BM251" s="19"/>
      <c r="BN251" s="19"/>
      <c r="BO251" s="19"/>
      <c r="BP251" s="19"/>
      <c r="BQ251" s="19"/>
      <c r="BR251" s="19"/>
      <c r="BS251" s="40"/>
      <c r="BT251" s="19"/>
      <c r="BU251" s="39"/>
      <c r="BV251" s="19"/>
      <c r="BW251" s="19"/>
      <c r="BX251" s="19"/>
      <c r="BY251" s="19"/>
      <c r="BZ251" s="19"/>
      <c r="CA251" s="19"/>
      <c r="CB251" s="40"/>
      <c r="CC251" s="19"/>
      <c r="CD251" s="39"/>
      <c r="CE251" s="19"/>
      <c r="CF251" s="19"/>
      <c r="CG251" s="19"/>
      <c r="CH251" s="19"/>
      <c r="CI251" s="19"/>
      <c r="CJ251" s="19"/>
      <c r="CK251" s="40"/>
      <c r="CL251" s="19"/>
      <c r="CM251" s="39"/>
      <c r="CN251" s="19"/>
      <c r="CO251" s="19"/>
      <c r="CP251" s="19"/>
      <c r="CQ251" s="19"/>
      <c r="CR251" s="19"/>
      <c r="CS251" s="19"/>
      <c r="CT251" s="40"/>
      <c r="CU251" s="19"/>
      <c r="CV251" s="19"/>
      <c r="CW251" s="39"/>
      <c r="CX251" s="19"/>
      <c r="CY251" s="19"/>
      <c r="CZ251" s="19"/>
      <c r="DA251" s="19"/>
      <c r="DB251" s="19"/>
      <c r="DC251" s="19"/>
      <c r="DD251" s="40"/>
      <c r="DE251" s="19"/>
      <c r="DF251" s="19"/>
      <c r="DG251" s="19"/>
      <c r="DH251" s="19"/>
      <c r="DI251" s="19"/>
      <c r="DJ251" s="19"/>
      <c r="DK251" s="19"/>
      <c r="DL251" s="19"/>
      <c r="DM251" s="40"/>
      <c r="DN251" s="19"/>
      <c r="DO251" s="39"/>
      <c r="DP251" s="19"/>
      <c r="DQ251" s="19"/>
      <c r="DR251" s="19"/>
      <c r="DS251" s="19"/>
      <c r="DT251" s="19"/>
      <c r="DU251" s="19"/>
      <c r="DV251" s="40"/>
      <c r="DW251" s="74">
        <f ca="1" t="shared" si="308"/>
        <v>5.05</v>
      </c>
      <c r="DX251" s="44">
        <f t="shared" si="291"/>
        <v>5</v>
      </c>
      <c r="DY251" s="44">
        <f ca="1" t="shared" si="292"/>
        <v>0.0499999999999998</v>
      </c>
      <c r="DZ251" s="19">
        <f t="shared" si="315"/>
        <v>16</v>
      </c>
      <c r="EA251" s="19">
        <f t="shared" si="294"/>
        <v>16</v>
      </c>
      <c r="EB251" s="45">
        <f t="shared" si="295"/>
        <v>0</v>
      </c>
      <c r="EC251" s="46">
        <f t="shared" si="296"/>
        <v>0</v>
      </c>
      <c r="ED251" s="19">
        <f>P251+Y251+AK251+AT251+BC251+BL251+BU251+CD251+CM251+CW251+DF251+DO251</f>
        <v>67</v>
      </c>
      <c r="EE251" s="19">
        <f t="shared" si="297"/>
        <v>0</v>
      </c>
      <c r="EF251" s="19">
        <f t="shared" si="298"/>
        <v>0</v>
      </c>
      <c r="EG251" s="19">
        <f t="shared" si="299"/>
        <v>0</v>
      </c>
    </row>
    <row r="252" customFormat="1" customHeight="1" spans="1:137">
      <c r="A252" s="32">
        <f t="shared" si="289"/>
        <v>250</v>
      </c>
      <c r="B252" s="31" t="s">
        <v>1289</v>
      </c>
      <c r="C252" s="32" t="s">
        <v>351</v>
      </c>
      <c r="D252" s="33" t="s">
        <v>368</v>
      </c>
      <c r="E252" s="33" t="s">
        <v>554</v>
      </c>
      <c r="F252" s="33" t="s">
        <v>315</v>
      </c>
      <c r="G252" s="68">
        <v>45719</v>
      </c>
      <c r="H252" s="59">
        <v>45719</v>
      </c>
      <c r="I252" s="59">
        <v>45719</v>
      </c>
      <c r="J252" s="19"/>
      <c r="K252" s="19"/>
      <c r="L252" s="19"/>
      <c r="M252" s="73"/>
      <c r="N252" s="19"/>
      <c r="O252" s="38"/>
      <c r="P252" s="39"/>
      <c r="Q252" s="19"/>
      <c r="R252" s="19"/>
      <c r="S252" s="19"/>
      <c r="T252" s="19"/>
      <c r="U252" s="19"/>
      <c r="V252" s="19"/>
      <c r="W252" s="40"/>
      <c r="X252" s="19"/>
      <c r="Y252" s="39"/>
      <c r="Z252" s="19"/>
      <c r="AA252" s="19"/>
      <c r="AB252" s="19"/>
      <c r="AC252" s="19"/>
      <c r="AD252" s="19"/>
      <c r="AE252" s="19"/>
      <c r="AF252" s="40"/>
      <c r="AG252" s="41"/>
      <c r="AH252" s="41"/>
      <c r="AI252" s="41"/>
      <c r="AJ252" s="19"/>
      <c r="AK252" s="19"/>
      <c r="AL252" s="19">
        <v>1</v>
      </c>
      <c r="AM252" s="19"/>
      <c r="AN252" s="19"/>
      <c r="AO252" s="19"/>
      <c r="AP252" s="19"/>
      <c r="AQ252" s="19"/>
      <c r="AR252" s="40"/>
      <c r="AS252" s="19"/>
      <c r="AT252" s="19"/>
      <c r="AU252" s="19"/>
      <c r="AV252" s="19"/>
      <c r="AW252" s="19">
        <v>16</v>
      </c>
      <c r="AX252" s="19"/>
      <c r="AY252" s="19">
        <v>16</v>
      </c>
      <c r="AZ252" s="19"/>
      <c r="BA252" s="40"/>
      <c r="BB252" s="19"/>
      <c r="BC252" s="19"/>
      <c r="BD252" s="19"/>
      <c r="BE252" s="19"/>
      <c r="BF252" s="19"/>
      <c r="BG252" s="19"/>
      <c r="BH252" s="19"/>
      <c r="BI252" s="19"/>
      <c r="BJ252" s="40"/>
      <c r="BK252" s="19"/>
      <c r="BL252" s="19"/>
      <c r="BM252" s="19"/>
      <c r="BN252" s="19"/>
      <c r="BO252" s="19"/>
      <c r="BP252" s="19"/>
      <c r="BQ252" s="19"/>
      <c r="BR252" s="19"/>
      <c r="BS252" s="40"/>
      <c r="BT252" s="19"/>
      <c r="BU252" s="39"/>
      <c r="BV252" s="19"/>
      <c r="BW252" s="19"/>
      <c r="BX252" s="19"/>
      <c r="BY252" s="19"/>
      <c r="BZ252" s="19"/>
      <c r="CA252" s="19"/>
      <c r="CB252" s="40"/>
      <c r="CC252" s="19"/>
      <c r="CD252" s="39"/>
      <c r="CE252" s="19"/>
      <c r="CF252" s="19"/>
      <c r="CG252" s="19"/>
      <c r="CH252" s="19"/>
      <c r="CI252" s="19"/>
      <c r="CJ252" s="19"/>
      <c r="CK252" s="40"/>
      <c r="CL252" s="19"/>
      <c r="CM252" s="39"/>
      <c r="CN252" s="19"/>
      <c r="CO252" s="19"/>
      <c r="CP252" s="19"/>
      <c r="CQ252" s="19"/>
      <c r="CR252" s="19"/>
      <c r="CS252" s="19"/>
      <c r="CT252" s="40"/>
      <c r="CU252" s="19"/>
      <c r="CV252" s="19"/>
      <c r="CW252" s="39"/>
      <c r="CX252" s="19"/>
      <c r="CY252" s="19"/>
      <c r="CZ252" s="19"/>
      <c r="DA252" s="19"/>
      <c r="DB252" s="19"/>
      <c r="DC252" s="19"/>
      <c r="DD252" s="40"/>
      <c r="DE252" s="19"/>
      <c r="DF252" s="19"/>
      <c r="DG252" s="19"/>
      <c r="DH252" s="19"/>
      <c r="DI252" s="19"/>
      <c r="DJ252" s="19"/>
      <c r="DK252" s="19"/>
      <c r="DL252" s="19"/>
      <c r="DM252" s="40"/>
      <c r="DN252" s="19">
        <v>4</v>
      </c>
      <c r="DO252" s="39"/>
      <c r="DP252" s="19"/>
      <c r="DQ252" s="19"/>
      <c r="DR252" s="19"/>
      <c r="DS252" s="19"/>
      <c r="DT252" s="19"/>
      <c r="DU252" s="19"/>
      <c r="DV252" s="40"/>
      <c r="DW252" s="74">
        <f ca="1" t="shared" si="308"/>
        <v>4.22</v>
      </c>
      <c r="DX252" s="44">
        <f t="shared" si="291"/>
        <v>4</v>
      </c>
      <c r="DY252" s="44">
        <f ca="1" t="shared" si="292"/>
        <v>0.22</v>
      </c>
      <c r="DZ252" s="19">
        <f t="shared" si="315"/>
        <v>16</v>
      </c>
      <c r="EA252" s="19">
        <f t="shared" si="294"/>
        <v>16</v>
      </c>
      <c r="EB252" s="45">
        <f t="shared" si="295"/>
        <v>0</v>
      </c>
      <c r="EC252" s="46">
        <f t="shared" si="296"/>
        <v>0</v>
      </c>
      <c r="ED252" s="19">
        <f t="shared" ref="ED252:ED258" si="316">O252+Y252+AK252+AT252+BC252+BL252+BU252+CD252+CM252+CW252+DF252+DO252</f>
        <v>0</v>
      </c>
      <c r="EE252" s="19">
        <f t="shared" si="297"/>
        <v>1</v>
      </c>
      <c r="EF252" s="19">
        <f t="shared" si="298"/>
        <v>0</v>
      </c>
      <c r="EG252" s="19">
        <f t="shared" si="299"/>
        <v>0</v>
      </c>
    </row>
    <row r="253" customFormat="1" customHeight="1" spans="1:137">
      <c r="A253" s="32">
        <f t="shared" si="289"/>
        <v>251</v>
      </c>
      <c r="B253" s="31" t="s">
        <v>1290</v>
      </c>
      <c r="C253" s="32" t="s">
        <v>391</v>
      </c>
      <c r="D253" s="33" t="s">
        <v>392</v>
      </c>
      <c r="E253" s="33" t="s">
        <v>395</v>
      </c>
      <c r="F253" s="33" t="s">
        <v>315</v>
      </c>
      <c r="G253" s="68">
        <v>45614</v>
      </c>
      <c r="H253" s="59">
        <v>45614</v>
      </c>
      <c r="I253" s="59">
        <v>45658</v>
      </c>
      <c r="J253" s="19">
        <v>0</v>
      </c>
      <c r="K253" s="19">
        <v>0.5</v>
      </c>
      <c r="L253" s="19">
        <v>0</v>
      </c>
      <c r="M253" s="73">
        <f>K253-L253</f>
        <v>0.5</v>
      </c>
      <c r="N253" s="19"/>
      <c r="O253" s="38"/>
      <c r="P253" s="39"/>
      <c r="Q253" s="19"/>
      <c r="R253" s="19"/>
      <c r="S253" s="19">
        <v>16</v>
      </c>
      <c r="T253" s="19"/>
      <c r="U253" s="19">
        <v>16</v>
      </c>
      <c r="V253" s="19"/>
      <c r="W253" s="40"/>
      <c r="X253" s="19"/>
      <c r="Y253" s="39"/>
      <c r="Z253" s="19"/>
      <c r="AA253" s="19"/>
      <c r="AB253" s="19"/>
      <c r="AC253" s="19"/>
      <c r="AD253" s="19"/>
      <c r="AE253" s="19"/>
      <c r="AF253" s="40"/>
      <c r="AG253" s="41">
        <f>O253+X253</f>
        <v>0</v>
      </c>
      <c r="AH253" s="41">
        <f>M253-AG253</f>
        <v>0.5</v>
      </c>
      <c r="AI253" s="41">
        <f>IF(AH253&lt;0,AH253,0)</f>
        <v>0</v>
      </c>
      <c r="AJ253" s="19"/>
      <c r="AK253" s="19"/>
      <c r="AL253" s="19"/>
      <c r="AM253" s="19"/>
      <c r="AN253" s="19"/>
      <c r="AO253" s="19"/>
      <c r="AP253" s="19"/>
      <c r="AQ253" s="19"/>
      <c r="AR253" s="40"/>
      <c r="AS253" s="19"/>
      <c r="AT253" s="19"/>
      <c r="AU253" s="19"/>
      <c r="AV253" s="19"/>
      <c r="AW253" s="19"/>
      <c r="AX253" s="19"/>
      <c r="AY253" s="19"/>
      <c r="AZ253" s="19"/>
      <c r="BA253" s="40"/>
      <c r="BB253" s="19"/>
      <c r="BC253" s="19"/>
      <c r="BD253" s="19"/>
      <c r="BE253" s="19"/>
      <c r="BF253" s="19"/>
      <c r="BG253" s="19"/>
      <c r="BH253" s="19"/>
      <c r="BI253" s="19"/>
      <c r="BJ253" s="40"/>
      <c r="BK253" s="19"/>
      <c r="BL253" s="19"/>
      <c r="BM253" s="19"/>
      <c r="BN253" s="19"/>
      <c r="BO253" s="19"/>
      <c r="BP253" s="19"/>
      <c r="BQ253" s="19">
        <v>24</v>
      </c>
      <c r="BR253" s="19"/>
      <c r="BS253" s="40"/>
      <c r="BT253" s="19"/>
      <c r="BU253" s="39"/>
      <c r="BV253" s="19"/>
      <c r="BW253" s="19"/>
      <c r="BX253" s="19"/>
      <c r="BY253" s="19"/>
      <c r="BZ253" s="19"/>
      <c r="CA253" s="19"/>
      <c r="CB253" s="40"/>
      <c r="CC253" s="19"/>
      <c r="CD253" s="39"/>
      <c r="CE253" s="19"/>
      <c r="CF253" s="19"/>
      <c r="CG253" s="19"/>
      <c r="CH253" s="19"/>
      <c r="CI253" s="19"/>
      <c r="CJ253" s="19"/>
      <c r="CK253" s="40"/>
      <c r="CL253" s="19"/>
      <c r="CM253" s="39"/>
      <c r="CN253" s="19"/>
      <c r="CO253" s="19"/>
      <c r="CP253" s="19"/>
      <c r="CQ253" s="19"/>
      <c r="CR253" s="19"/>
      <c r="CS253" s="19"/>
      <c r="CT253" s="40"/>
      <c r="CU253" s="19"/>
      <c r="CV253" s="19"/>
      <c r="CW253" s="39"/>
      <c r="CX253" s="19"/>
      <c r="CY253" s="19"/>
      <c r="CZ253" s="19"/>
      <c r="DA253" s="19"/>
      <c r="DB253" s="19"/>
      <c r="DC253" s="19"/>
      <c r="DD253" s="40"/>
      <c r="DE253" s="19"/>
      <c r="DF253" s="19"/>
      <c r="DG253" s="19"/>
      <c r="DH253" s="19"/>
      <c r="DI253" s="19"/>
      <c r="DJ253" s="19"/>
      <c r="DK253" s="19"/>
      <c r="DL253" s="19"/>
      <c r="DM253" s="40"/>
      <c r="DN253" s="19"/>
      <c r="DO253" s="39"/>
      <c r="DP253" s="19"/>
      <c r="DQ253" s="19"/>
      <c r="DR253" s="19"/>
      <c r="DS253" s="19"/>
      <c r="DT253" s="19"/>
      <c r="DU253" s="19"/>
      <c r="DV253" s="40"/>
      <c r="DW253" s="74">
        <f ca="1" t="shared" si="308"/>
        <v>5.05</v>
      </c>
      <c r="DX253" s="44">
        <f t="shared" si="291"/>
        <v>0</v>
      </c>
      <c r="DY253" s="44">
        <f ca="1" t="shared" si="292"/>
        <v>5.05</v>
      </c>
      <c r="DZ253" s="19">
        <f t="shared" si="315"/>
        <v>40</v>
      </c>
      <c r="EA253" s="19">
        <f t="shared" si="294"/>
        <v>16</v>
      </c>
      <c r="EB253" s="45">
        <f t="shared" si="295"/>
        <v>24</v>
      </c>
      <c r="EC253" s="46">
        <f t="shared" si="296"/>
        <v>0</v>
      </c>
      <c r="ED253" s="19">
        <f>P253+Y253+AK253+AT253+BC253+BL253+BU253+CD253+CM253+CW253+DF253+DO253</f>
        <v>0</v>
      </c>
      <c r="EE253" s="19">
        <f t="shared" si="297"/>
        <v>0</v>
      </c>
      <c r="EF253" s="19">
        <f t="shared" si="298"/>
        <v>0</v>
      </c>
      <c r="EG253" s="19">
        <f t="shared" si="299"/>
        <v>0</v>
      </c>
    </row>
    <row r="254" customFormat="1" customHeight="1" spans="1:137">
      <c r="A254" s="32">
        <f t="shared" si="289"/>
        <v>252</v>
      </c>
      <c r="B254" s="31" t="s">
        <v>1291</v>
      </c>
      <c r="C254" s="32" t="s">
        <v>404</v>
      </c>
      <c r="D254" s="33" t="s">
        <v>527</v>
      </c>
      <c r="E254" s="33" t="s">
        <v>528</v>
      </c>
      <c r="F254" s="33" t="s">
        <v>315</v>
      </c>
      <c r="G254" s="68">
        <v>45761</v>
      </c>
      <c r="H254" s="59">
        <v>45761</v>
      </c>
      <c r="I254" s="59">
        <v>45761</v>
      </c>
      <c r="J254" s="19"/>
      <c r="K254" s="19"/>
      <c r="L254" s="19"/>
      <c r="M254" s="73"/>
      <c r="N254" s="19"/>
      <c r="O254" s="38"/>
      <c r="P254" s="39"/>
      <c r="Q254" s="19"/>
      <c r="R254" s="19"/>
      <c r="S254" s="19"/>
      <c r="T254" s="19"/>
      <c r="U254" s="19"/>
      <c r="V254" s="19"/>
      <c r="W254" s="40"/>
      <c r="X254" s="19"/>
      <c r="Y254" s="39"/>
      <c r="Z254" s="19"/>
      <c r="AA254" s="19"/>
      <c r="AB254" s="19"/>
      <c r="AC254" s="19"/>
      <c r="AD254" s="19"/>
      <c r="AE254" s="19"/>
      <c r="AF254" s="40"/>
      <c r="AG254" s="41"/>
      <c r="AH254" s="41"/>
      <c r="AI254" s="41"/>
      <c r="AJ254" s="19"/>
      <c r="AK254" s="19"/>
      <c r="AL254" s="19"/>
      <c r="AM254" s="19"/>
      <c r="AN254" s="19"/>
      <c r="AO254" s="19"/>
      <c r="AP254" s="19"/>
      <c r="AQ254" s="19"/>
      <c r="AR254" s="40"/>
      <c r="AS254" s="19"/>
      <c r="AT254" s="19"/>
      <c r="AU254" s="19"/>
      <c r="AV254" s="19"/>
      <c r="AW254" s="19"/>
      <c r="AX254" s="19"/>
      <c r="AY254" s="19"/>
      <c r="AZ254" s="19"/>
      <c r="BA254" s="40"/>
      <c r="BB254" s="19"/>
      <c r="BC254" s="19"/>
      <c r="BD254" s="19">
        <v>1</v>
      </c>
      <c r="BE254" s="19"/>
      <c r="BF254" s="19">
        <v>11</v>
      </c>
      <c r="BG254" s="19"/>
      <c r="BH254" s="19">
        <v>11</v>
      </c>
      <c r="BI254" s="19"/>
      <c r="BJ254" s="40"/>
      <c r="BK254" s="19">
        <v>1</v>
      </c>
      <c r="BL254" s="19"/>
      <c r="BM254" s="19"/>
      <c r="BN254" s="19"/>
      <c r="BO254" s="19">
        <v>8</v>
      </c>
      <c r="BP254" s="19"/>
      <c r="BQ254" s="19">
        <v>8</v>
      </c>
      <c r="BR254" s="19"/>
      <c r="BS254" s="40"/>
      <c r="BT254" s="19"/>
      <c r="BU254" s="39"/>
      <c r="BV254" s="19"/>
      <c r="BW254" s="19"/>
      <c r="BX254" s="19"/>
      <c r="BY254" s="19"/>
      <c r="BZ254" s="19"/>
      <c r="CA254" s="19"/>
      <c r="CB254" s="40"/>
      <c r="CC254" s="19"/>
      <c r="CD254" s="39"/>
      <c r="CE254" s="19"/>
      <c r="CF254" s="19"/>
      <c r="CG254" s="19"/>
      <c r="CH254" s="19"/>
      <c r="CI254" s="19"/>
      <c r="CJ254" s="19"/>
      <c r="CK254" s="40"/>
      <c r="CL254" s="19"/>
      <c r="CM254" s="39"/>
      <c r="CN254" s="19"/>
      <c r="CO254" s="19"/>
      <c r="CP254" s="19"/>
      <c r="CQ254" s="19"/>
      <c r="CR254" s="19"/>
      <c r="CS254" s="19"/>
      <c r="CT254" s="40"/>
      <c r="CU254" s="19"/>
      <c r="CV254" s="19"/>
      <c r="CW254" s="39"/>
      <c r="CX254" s="19"/>
      <c r="CY254" s="19"/>
      <c r="CZ254" s="19"/>
      <c r="DA254" s="19"/>
      <c r="DB254" s="19"/>
      <c r="DC254" s="19"/>
      <c r="DD254" s="40"/>
      <c r="DE254" s="19"/>
      <c r="DF254" s="19"/>
      <c r="DG254" s="19"/>
      <c r="DH254" s="19"/>
      <c r="DI254" s="19"/>
      <c r="DJ254" s="19"/>
      <c r="DK254" s="19"/>
      <c r="DL254" s="19"/>
      <c r="DM254" s="40"/>
      <c r="DN254" s="19">
        <v>2.5</v>
      </c>
      <c r="DO254" s="39"/>
      <c r="DP254" s="19"/>
      <c r="DQ254" s="19"/>
      <c r="DR254" s="19"/>
      <c r="DS254" s="19"/>
      <c r="DT254" s="19"/>
      <c r="DU254" s="19"/>
      <c r="DV254" s="40"/>
      <c r="DW254" s="74">
        <f ca="1" t="shared" si="308"/>
        <v>3.64</v>
      </c>
      <c r="DX254" s="44">
        <f t="shared" si="291"/>
        <v>3.5</v>
      </c>
      <c r="DY254" s="44">
        <f ca="1" t="shared" si="292"/>
        <v>0.14</v>
      </c>
      <c r="DZ254" s="19">
        <f t="shared" si="315"/>
        <v>19</v>
      </c>
      <c r="EA254" s="19">
        <f t="shared" si="294"/>
        <v>19</v>
      </c>
      <c r="EB254" s="45">
        <f t="shared" si="295"/>
        <v>0</v>
      </c>
      <c r="EC254" s="46">
        <f t="shared" si="296"/>
        <v>0</v>
      </c>
      <c r="ED254" s="19">
        <f t="shared" si="316"/>
        <v>0</v>
      </c>
      <c r="EE254" s="19">
        <f t="shared" si="297"/>
        <v>1</v>
      </c>
      <c r="EF254" s="19">
        <f t="shared" si="298"/>
        <v>0</v>
      </c>
      <c r="EG254" s="19">
        <f t="shared" si="299"/>
        <v>0</v>
      </c>
    </row>
    <row r="255" customFormat="1" customHeight="1" spans="1:137">
      <c r="A255" s="32">
        <f t="shared" si="289"/>
        <v>253</v>
      </c>
      <c r="B255" s="31" t="s">
        <v>1292</v>
      </c>
      <c r="C255" s="32" t="s">
        <v>391</v>
      </c>
      <c r="D255" s="33" t="s">
        <v>392</v>
      </c>
      <c r="E255" s="33" t="s">
        <v>54</v>
      </c>
      <c r="F255" s="33" t="s">
        <v>315</v>
      </c>
      <c r="G255" s="68">
        <v>45719</v>
      </c>
      <c r="H255" s="59">
        <v>45719</v>
      </c>
      <c r="I255" s="59">
        <v>45719</v>
      </c>
      <c r="J255" s="19"/>
      <c r="K255" s="19"/>
      <c r="L255" s="19"/>
      <c r="M255" s="73"/>
      <c r="N255" s="19"/>
      <c r="O255" s="38"/>
      <c r="P255" s="39"/>
      <c r="Q255" s="19"/>
      <c r="R255" s="19"/>
      <c r="S255" s="19"/>
      <c r="T255" s="19"/>
      <c r="U255" s="19"/>
      <c r="V255" s="19"/>
      <c r="W255" s="40"/>
      <c r="X255" s="19"/>
      <c r="Y255" s="39"/>
      <c r="Z255" s="19"/>
      <c r="AA255" s="19"/>
      <c r="AB255" s="19"/>
      <c r="AC255" s="19"/>
      <c r="AD255" s="19"/>
      <c r="AE255" s="19"/>
      <c r="AF255" s="40"/>
      <c r="AG255" s="41"/>
      <c r="AH255" s="41"/>
      <c r="AI255" s="41"/>
      <c r="AJ255" s="19"/>
      <c r="AK255" s="19"/>
      <c r="AL255" s="19"/>
      <c r="AM255" s="19"/>
      <c r="AN255" s="19">
        <v>8</v>
      </c>
      <c r="AO255" s="19"/>
      <c r="AP255" s="19">
        <v>8</v>
      </c>
      <c r="AQ255" s="19"/>
      <c r="AR255" s="40"/>
      <c r="AS255" s="19"/>
      <c r="AT255" s="19"/>
      <c r="AU255" s="19"/>
      <c r="AV255" s="19"/>
      <c r="AW255" s="19"/>
      <c r="AX255" s="19"/>
      <c r="AY255" s="19"/>
      <c r="AZ255" s="19"/>
      <c r="BA255" s="40"/>
      <c r="BB255" s="19"/>
      <c r="BC255" s="19"/>
      <c r="BD255" s="19"/>
      <c r="BE255" s="19"/>
      <c r="BF255" s="19"/>
      <c r="BG255" s="19"/>
      <c r="BH255" s="19"/>
      <c r="BI255" s="19"/>
      <c r="BJ255" s="40"/>
      <c r="BK255" s="19"/>
      <c r="BL255" s="19"/>
      <c r="BM255" s="19"/>
      <c r="BN255" s="19"/>
      <c r="BO255" s="19">
        <v>8</v>
      </c>
      <c r="BP255" s="19"/>
      <c r="BQ255" s="19">
        <v>32</v>
      </c>
      <c r="BR255" s="19"/>
      <c r="BS255" s="40"/>
      <c r="BT255" s="19"/>
      <c r="BU255" s="39"/>
      <c r="BV255" s="19"/>
      <c r="BW255" s="19"/>
      <c r="BX255" s="19"/>
      <c r="BY255" s="19"/>
      <c r="BZ255" s="19"/>
      <c r="CA255" s="19"/>
      <c r="CB255" s="40"/>
      <c r="CC255" s="19"/>
      <c r="CD255" s="39"/>
      <c r="CE255" s="19"/>
      <c r="CF255" s="19"/>
      <c r="CG255" s="19"/>
      <c r="CH255" s="19"/>
      <c r="CI255" s="19"/>
      <c r="CJ255" s="19"/>
      <c r="CK255" s="40"/>
      <c r="CL255" s="19"/>
      <c r="CM255" s="39"/>
      <c r="CN255" s="19"/>
      <c r="CO255" s="19"/>
      <c r="CP255" s="19"/>
      <c r="CQ255" s="19"/>
      <c r="CR255" s="19"/>
      <c r="CS255" s="19"/>
      <c r="CT255" s="40"/>
      <c r="CU255" s="19"/>
      <c r="CV255" s="19"/>
      <c r="CW255" s="39"/>
      <c r="CX255" s="19"/>
      <c r="CY255" s="19"/>
      <c r="CZ255" s="19"/>
      <c r="DA255" s="19"/>
      <c r="DB255" s="19"/>
      <c r="DC255" s="19"/>
      <c r="DD255" s="40"/>
      <c r="DE255" s="19"/>
      <c r="DF255" s="19"/>
      <c r="DG255" s="19"/>
      <c r="DH255" s="19"/>
      <c r="DI255" s="19"/>
      <c r="DJ255" s="19"/>
      <c r="DK255" s="19"/>
      <c r="DL255" s="19"/>
      <c r="DM255" s="40"/>
      <c r="DN255" s="19"/>
      <c r="DO255" s="39"/>
      <c r="DP255" s="19"/>
      <c r="DQ255" s="19"/>
      <c r="DR255" s="19"/>
      <c r="DS255" s="19"/>
      <c r="DT255" s="19"/>
      <c r="DU255" s="19"/>
      <c r="DV255" s="40"/>
      <c r="DW255" s="74">
        <f ca="1" t="shared" si="308"/>
        <v>4.22</v>
      </c>
      <c r="DX255" s="44">
        <f t="shared" si="291"/>
        <v>0</v>
      </c>
      <c r="DY255" s="44">
        <f ca="1" t="shared" si="292"/>
        <v>4.22</v>
      </c>
      <c r="DZ255" s="19">
        <f t="shared" si="315"/>
        <v>40</v>
      </c>
      <c r="EA255" s="19">
        <f t="shared" si="294"/>
        <v>16</v>
      </c>
      <c r="EB255" s="45">
        <f t="shared" si="295"/>
        <v>24</v>
      </c>
      <c r="EC255" s="46">
        <f t="shared" si="296"/>
        <v>0</v>
      </c>
      <c r="ED255" s="19">
        <f t="shared" si="316"/>
        <v>0</v>
      </c>
      <c r="EE255" s="19">
        <f t="shared" si="297"/>
        <v>0</v>
      </c>
      <c r="EF255" s="19">
        <f t="shared" si="298"/>
        <v>0</v>
      </c>
      <c r="EG255" s="19">
        <f t="shared" si="299"/>
        <v>0</v>
      </c>
    </row>
    <row r="256" customFormat="1" customHeight="1" spans="1:137">
      <c r="A256" s="32">
        <f t="shared" si="289"/>
        <v>254</v>
      </c>
      <c r="B256" s="31" t="s">
        <v>1293</v>
      </c>
      <c r="C256" s="32" t="s">
        <v>391</v>
      </c>
      <c r="D256" s="33" t="s">
        <v>392</v>
      </c>
      <c r="E256" s="33" t="s">
        <v>54</v>
      </c>
      <c r="F256" s="33" t="s">
        <v>315</v>
      </c>
      <c r="G256" s="68">
        <v>45705</v>
      </c>
      <c r="H256" s="59">
        <v>45705</v>
      </c>
      <c r="I256" s="59">
        <v>45705</v>
      </c>
      <c r="J256" s="19"/>
      <c r="K256" s="19"/>
      <c r="L256" s="19"/>
      <c r="M256" s="73"/>
      <c r="N256" s="19"/>
      <c r="O256" s="38"/>
      <c r="P256" s="39"/>
      <c r="Q256" s="19"/>
      <c r="R256" s="19"/>
      <c r="S256" s="19"/>
      <c r="T256" s="19"/>
      <c r="U256" s="19"/>
      <c r="V256" s="19"/>
      <c r="W256" s="40"/>
      <c r="X256" s="19"/>
      <c r="Y256" s="39"/>
      <c r="Z256" s="19"/>
      <c r="AA256" s="19"/>
      <c r="AB256" s="19"/>
      <c r="AC256" s="19"/>
      <c r="AD256" s="19"/>
      <c r="AE256" s="19"/>
      <c r="AF256" s="40"/>
      <c r="AG256" s="41"/>
      <c r="AH256" s="41"/>
      <c r="AI256" s="41"/>
      <c r="AJ256" s="19"/>
      <c r="AK256" s="19"/>
      <c r="AL256" s="19"/>
      <c r="AM256" s="19"/>
      <c r="AN256" s="19"/>
      <c r="AO256" s="19"/>
      <c r="AP256" s="19"/>
      <c r="AQ256" s="19"/>
      <c r="AR256" s="40"/>
      <c r="AS256" s="19"/>
      <c r="AT256" s="19"/>
      <c r="AU256" s="19"/>
      <c r="AV256" s="19"/>
      <c r="AW256" s="19"/>
      <c r="AX256" s="19"/>
      <c r="AY256" s="19"/>
      <c r="AZ256" s="19"/>
      <c r="BA256" s="40"/>
      <c r="BB256" s="19"/>
      <c r="BC256" s="19"/>
      <c r="BD256" s="19"/>
      <c r="BE256" s="19"/>
      <c r="BF256" s="19"/>
      <c r="BG256" s="19"/>
      <c r="BH256" s="19"/>
      <c r="BI256" s="19"/>
      <c r="BJ256" s="40"/>
      <c r="BK256" s="19"/>
      <c r="BL256" s="19"/>
      <c r="BM256" s="19"/>
      <c r="BN256" s="19"/>
      <c r="BO256" s="19">
        <v>8</v>
      </c>
      <c r="BP256" s="19"/>
      <c r="BQ256" s="19">
        <v>24</v>
      </c>
      <c r="BR256" s="19"/>
      <c r="BS256" s="40"/>
      <c r="BT256" s="19"/>
      <c r="BU256" s="39"/>
      <c r="BV256" s="19"/>
      <c r="BW256" s="19"/>
      <c r="BX256" s="19"/>
      <c r="BY256" s="19"/>
      <c r="BZ256" s="19"/>
      <c r="CA256" s="19"/>
      <c r="CB256" s="40"/>
      <c r="CC256" s="19"/>
      <c r="CD256" s="39"/>
      <c r="CE256" s="19"/>
      <c r="CF256" s="19"/>
      <c r="CG256" s="19"/>
      <c r="CH256" s="19"/>
      <c r="CI256" s="19"/>
      <c r="CJ256" s="19"/>
      <c r="CK256" s="40"/>
      <c r="CL256" s="19"/>
      <c r="CM256" s="39"/>
      <c r="CN256" s="19"/>
      <c r="CO256" s="19"/>
      <c r="CP256" s="19"/>
      <c r="CQ256" s="19"/>
      <c r="CR256" s="19"/>
      <c r="CS256" s="19"/>
      <c r="CT256" s="40"/>
      <c r="CU256" s="19"/>
      <c r="CV256" s="19"/>
      <c r="CW256" s="39"/>
      <c r="CX256" s="19"/>
      <c r="CY256" s="19"/>
      <c r="CZ256" s="19"/>
      <c r="DA256" s="19"/>
      <c r="DB256" s="19"/>
      <c r="DC256" s="19"/>
      <c r="DD256" s="40"/>
      <c r="DE256" s="19"/>
      <c r="DF256" s="19"/>
      <c r="DG256" s="19"/>
      <c r="DH256" s="19"/>
      <c r="DI256" s="19"/>
      <c r="DJ256" s="19"/>
      <c r="DK256" s="19"/>
      <c r="DL256" s="19"/>
      <c r="DM256" s="40"/>
      <c r="DN256" s="19"/>
      <c r="DO256" s="39"/>
      <c r="DP256" s="19"/>
      <c r="DQ256" s="19"/>
      <c r="DR256" s="19"/>
      <c r="DS256" s="19"/>
      <c r="DT256" s="19"/>
      <c r="DU256" s="19"/>
      <c r="DV256" s="40"/>
      <c r="DW256" s="74">
        <f ca="1" t="shared" si="308"/>
        <v>4.41</v>
      </c>
      <c r="DX256" s="44">
        <f t="shared" si="291"/>
        <v>0</v>
      </c>
      <c r="DY256" s="44">
        <f ca="1" t="shared" si="292"/>
        <v>4.41</v>
      </c>
      <c r="DZ256" s="19">
        <f t="shared" si="315"/>
        <v>24</v>
      </c>
      <c r="EA256" s="19">
        <f t="shared" si="294"/>
        <v>8</v>
      </c>
      <c r="EB256" s="45">
        <f t="shared" si="295"/>
        <v>16</v>
      </c>
      <c r="EC256" s="46">
        <f t="shared" si="296"/>
        <v>0</v>
      </c>
      <c r="ED256" s="19">
        <f t="shared" si="316"/>
        <v>0</v>
      </c>
      <c r="EE256" s="19">
        <f t="shared" si="297"/>
        <v>0</v>
      </c>
      <c r="EF256" s="19">
        <f t="shared" si="298"/>
        <v>0</v>
      </c>
      <c r="EG256" s="19">
        <f t="shared" si="299"/>
        <v>0</v>
      </c>
    </row>
    <row r="257" customFormat="1" customHeight="1" spans="1:137">
      <c r="A257" s="32">
        <f t="shared" si="289"/>
        <v>255</v>
      </c>
      <c r="B257" s="31" t="s">
        <v>1294</v>
      </c>
      <c r="C257" s="32" t="s">
        <v>286</v>
      </c>
      <c r="D257" s="33" t="s">
        <v>305</v>
      </c>
      <c r="E257" s="33" t="s">
        <v>578</v>
      </c>
      <c r="F257" s="33" t="s">
        <v>315</v>
      </c>
      <c r="G257" s="68">
        <v>45817</v>
      </c>
      <c r="H257" s="68">
        <v>45817</v>
      </c>
      <c r="I257" s="68">
        <v>45817</v>
      </c>
      <c r="J257" s="19"/>
      <c r="K257" s="19"/>
      <c r="L257" s="19"/>
      <c r="M257" s="73"/>
      <c r="N257" s="19"/>
      <c r="O257" s="38"/>
      <c r="P257" s="39"/>
      <c r="Q257" s="19"/>
      <c r="R257" s="19"/>
      <c r="S257" s="19"/>
      <c r="T257" s="19"/>
      <c r="U257" s="19"/>
      <c r="V257" s="19"/>
      <c r="W257" s="40"/>
      <c r="X257" s="19"/>
      <c r="Y257" s="39"/>
      <c r="Z257" s="19"/>
      <c r="AA257" s="19"/>
      <c r="AB257" s="19"/>
      <c r="AC257" s="19"/>
      <c r="AD257" s="19"/>
      <c r="AE257" s="19"/>
      <c r="AF257" s="40"/>
      <c r="AG257" s="41"/>
      <c r="AH257" s="41"/>
      <c r="AI257" s="41"/>
      <c r="AJ257" s="19"/>
      <c r="AK257" s="19"/>
      <c r="AL257" s="19"/>
      <c r="AM257" s="19"/>
      <c r="AN257" s="19"/>
      <c r="AO257" s="19"/>
      <c r="AP257" s="19"/>
      <c r="AQ257" s="19"/>
      <c r="AR257" s="40"/>
      <c r="AS257" s="19"/>
      <c r="AT257" s="19"/>
      <c r="AU257" s="19"/>
      <c r="AV257" s="19"/>
      <c r="AW257" s="19"/>
      <c r="AX257" s="19"/>
      <c r="AY257" s="19"/>
      <c r="AZ257" s="19"/>
      <c r="BA257" s="40"/>
      <c r="BB257" s="19"/>
      <c r="BC257" s="19"/>
      <c r="BD257" s="19"/>
      <c r="BE257" s="19"/>
      <c r="BF257" s="19"/>
      <c r="BG257" s="19"/>
      <c r="BH257" s="19"/>
      <c r="BI257" s="19"/>
      <c r="BJ257" s="40"/>
      <c r="BK257" s="19"/>
      <c r="BL257" s="19"/>
      <c r="BM257" s="19"/>
      <c r="BN257" s="19"/>
      <c r="BO257" s="19"/>
      <c r="BP257" s="19"/>
      <c r="BQ257" s="19"/>
      <c r="BR257" s="19"/>
      <c r="BS257" s="40"/>
      <c r="BT257" s="19"/>
      <c r="BU257" s="39"/>
      <c r="BV257" s="19"/>
      <c r="BW257" s="19"/>
      <c r="BX257" s="19"/>
      <c r="BY257" s="19"/>
      <c r="BZ257" s="19"/>
      <c r="CA257" s="19"/>
      <c r="CB257" s="40"/>
      <c r="CC257" s="19"/>
      <c r="CD257" s="39"/>
      <c r="CE257" s="19"/>
      <c r="CF257" s="19"/>
      <c r="CG257" s="19"/>
      <c r="CH257" s="19"/>
      <c r="CI257" s="19"/>
      <c r="CJ257" s="19"/>
      <c r="CK257" s="40"/>
      <c r="CL257" s="19"/>
      <c r="CM257" s="39"/>
      <c r="CN257" s="19"/>
      <c r="CO257" s="19"/>
      <c r="CP257" s="19"/>
      <c r="CQ257" s="19"/>
      <c r="CR257" s="19"/>
      <c r="CS257" s="19"/>
      <c r="CT257" s="40"/>
      <c r="CU257" s="19"/>
      <c r="CV257" s="19"/>
      <c r="CW257" s="39"/>
      <c r="CX257" s="19"/>
      <c r="CY257" s="19"/>
      <c r="CZ257" s="19"/>
      <c r="DA257" s="19"/>
      <c r="DB257" s="19"/>
      <c r="DC257" s="19"/>
      <c r="DD257" s="40"/>
      <c r="DE257" s="19"/>
      <c r="DF257" s="19"/>
      <c r="DG257" s="19"/>
      <c r="DH257" s="19"/>
      <c r="DI257" s="19"/>
      <c r="DJ257" s="19"/>
      <c r="DK257" s="19"/>
      <c r="DL257" s="19"/>
      <c r="DM257" s="40"/>
      <c r="DN257" s="19"/>
      <c r="DO257" s="39"/>
      <c r="DP257" s="19"/>
      <c r="DQ257" s="19"/>
      <c r="DR257" s="19"/>
      <c r="DS257" s="19"/>
      <c r="DT257" s="19"/>
      <c r="DU257" s="19"/>
      <c r="DV257" s="40"/>
      <c r="DW257" s="74">
        <f ca="1" t="shared" si="308"/>
        <v>2.88</v>
      </c>
      <c r="DX257" s="44">
        <f t="shared" si="291"/>
        <v>0</v>
      </c>
      <c r="DY257" s="44">
        <f ca="1" t="shared" si="292"/>
        <v>2.88</v>
      </c>
      <c r="DZ257" s="19">
        <f t="shared" si="315"/>
        <v>0</v>
      </c>
      <c r="EA257" s="19">
        <f t="shared" si="294"/>
        <v>0</v>
      </c>
      <c r="EB257" s="45">
        <f t="shared" si="295"/>
        <v>0</v>
      </c>
      <c r="EC257" s="46">
        <f t="shared" si="296"/>
        <v>0</v>
      </c>
      <c r="ED257" s="19">
        <f t="shared" si="316"/>
        <v>0</v>
      </c>
      <c r="EE257" s="19">
        <f t="shared" si="297"/>
        <v>0</v>
      </c>
      <c r="EF257" s="19">
        <f t="shared" si="298"/>
        <v>0</v>
      </c>
      <c r="EG257" s="19">
        <f t="shared" si="299"/>
        <v>0</v>
      </c>
    </row>
    <row r="258" customFormat="1" customHeight="1" spans="1:137">
      <c r="A258" s="32">
        <f t="shared" si="289"/>
        <v>256</v>
      </c>
      <c r="B258" s="50" t="s">
        <v>1295</v>
      </c>
      <c r="C258" s="32" t="s">
        <v>351</v>
      </c>
      <c r="D258" s="33" t="s">
        <v>371</v>
      </c>
      <c r="E258" s="33" t="s">
        <v>424</v>
      </c>
      <c r="F258" s="33" t="s">
        <v>315</v>
      </c>
      <c r="G258" s="68">
        <v>45733</v>
      </c>
      <c r="H258" s="59">
        <v>45733</v>
      </c>
      <c r="I258" s="59">
        <v>45733</v>
      </c>
      <c r="J258" s="19"/>
      <c r="K258" s="19"/>
      <c r="L258" s="19"/>
      <c r="M258" s="73"/>
      <c r="N258" s="19"/>
      <c r="O258" s="38"/>
      <c r="P258" s="39"/>
      <c r="Q258" s="19"/>
      <c r="R258" s="19"/>
      <c r="S258" s="19"/>
      <c r="T258" s="19"/>
      <c r="U258" s="19"/>
      <c r="V258" s="19"/>
      <c r="W258" s="40"/>
      <c r="X258" s="19"/>
      <c r="Y258" s="39"/>
      <c r="Z258" s="19"/>
      <c r="AA258" s="19"/>
      <c r="AB258" s="19"/>
      <c r="AC258" s="19"/>
      <c r="AD258" s="19"/>
      <c r="AE258" s="19"/>
      <c r="AF258" s="40"/>
      <c r="AG258" s="41"/>
      <c r="AH258" s="41"/>
      <c r="AI258" s="41"/>
      <c r="AJ258" s="19"/>
      <c r="AK258" s="19"/>
      <c r="AL258" s="19"/>
      <c r="AM258" s="19"/>
      <c r="AN258" s="19"/>
      <c r="AO258" s="19"/>
      <c r="AP258" s="19"/>
      <c r="AQ258" s="19"/>
      <c r="AR258" s="40"/>
      <c r="AS258" s="19"/>
      <c r="AT258" s="19"/>
      <c r="AU258" s="19"/>
      <c r="AV258" s="19"/>
      <c r="AW258" s="19"/>
      <c r="AX258" s="19"/>
      <c r="AY258" s="19"/>
      <c r="AZ258" s="19"/>
      <c r="BA258" s="40"/>
      <c r="BB258" s="19">
        <v>0.5</v>
      </c>
      <c r="BC258" s="19"/>
      <c r="BD258" s="19"/>
      <c r="BE258" s="19"/>
      <c r="BF258" s="19"/>
      <c r="BG258" s="19"/>
      <c r="BH258" s="19"/>
      <c r="BI258" s="19"/>
      <c r="BJ258" s="40"/>
      <c r="BK258" s="19">
        <v>0.5</v>
      </c>
      <c r="BL258" s="19"/>
      <c r="BM258" s="19"/>
      <c r="BN258" s="19"/>
      <c r="BO258" s="19"/>
      <c r="BP258" s="19"/>
      <c r="BQ258" s="19"/>
      <c r="BR258" s="19"/>
      <c r="BS258" s="40"/>
      <c r="BT258" s="19" t="e">
        <f>VLOOKUP(B258,[6]月度汇总!$A:$AG,22,0)</f>
        <v>#N/A</v>
      </c>
      <c r="BU258" s="19" t="e">
        <f>VLOOKUP($B258,[6]月度汇总!$A:$AG,23,0)</f>
        <v>#N/A</v>
      </c>
      <c r="BV258" s="19" t="e">
        <f>VLOOKUP($B258,[6]月度汇总!$A:$AG,24,0)</f>
        <v>#N/A</v>
      </c>
      <c r="BW258" s="19"/>
      <c r="BX258" s="19"/>
      <c r="BY258" s="19" t="e">
        <f>VLOOKUP(B258,[6]月度汇总!$A:$AI,35,0)</f>
        <v>#N/A</v>
      </c>
      <c r="BZ258" s="19" t="e">
        <f>VLOOKUP(B258,[6]月度汇总!$A:$AL,38,0)</f>
        <v>#N/A</v>
      </c>
      <c r="CA258" s="19"/>
      <c r="CB258" s="40"/>
      <c r="CC258" s="19"/>
      <c r="CD258" s="39"/>
      <c r="CE258" s="19"/>
      <c r="CF258" s="19"/>
      <c r="CG258" s="19"/>
      <c r="CH258" s="19"/>
      <c r="CI258" s="19"/>
      <c r="CJ258" s="19"/>
      <c r="CK258" s="40"/>
      <c r="CL258" s="19"/>
      <c r="CM258" s="39"/>
      <c r="CN258" s="19"/>
      <c r="CO258" s="19"/>
      <c r="CP258" s="19"/>
      <c r="CQ258" s="19"/>
      <c r="CR258" s="19"/>
      <c r="CS258" s="19"/>
      <c r="CT258" s="40"/>
      <c r="CU258" s="19"/>
      <c r="CV258" s="19"/>
      <c r="CW258" s="39"/>
      <c r="CX258" s="19"/>
      <c r="CY258" s="19"/>
      <c r="CZ258" s="19"/>
      <c r="DA258" s="19"/>
      <c r="DB258" s="19"/>
      <c r="DC258" s="19"/>
      <c r="DD258" s="40"/>
      <c r="DE258" s="19"/>
      <c r="DF258" s="19"/>
      <c r="DG258" s="19"/>
      <c r="DH258" s="19"/>
      <c r="DI258" s="19"/>
      <c r="DJ258" s="19"/>
      <c r="DK258" s="19"/>
      <c r="DL258" s="19"/>
      <c r="DM258" s="40"/>
      <c r="DN258" s="19"/>
      <c r="DO258" s="39"/>
      <c r="DP258" s="19"/>
      <c r="DQ258" s="19"/>
      <c r="DR258" s="19"/>
      <c r="DS258" s="19"/>
      <c r="DT258" s="19"/>
      <c r="DU258" s="19"/>
      <c r="DV258" s="40"/>
      <c r="DW258" s="74">
        <f ca="1" t="shared" si="308"/>
        <v>4.03</v>
      </c>
      <c r="DX258" s="44" t="e">
        <f t="shared" si="291"/>
        <v>#N/A</v>
      </c>
      <c r="DY258" s="44" t="e">
        <f ca="1" t="shared" si="292"/>
        <v>#N/A</v>
      </c>
      <c r="DZ258" s="19" t="e">
        <f t="shared" si="315"/>
        <v>#N/A</v>
      </c>
      <c r="EA258" s="19">
        <f t="shared" si="294"/>
        <v>0</v>
      </c>
      <c r="EB258" s="45" t="e">
        <f t="shared" si="295"/>
        <v>#N/A</v>
      </c>
      <c r="EC258" s="46" t="e">
        <f t="shared" si="296"/>
        <v>#N/A</v>
      </c>
      <c r="ED258" s="19" t="e">
        <f t="shared" si="316"/>
        <v>#N/A</v>
      </c>
      <c r="EE258" s="19" t="e">
        <f t="shared" si="297"/>
        <v>#N/A</v>
      </c>
      <c r="EF258" s="19">
        <f t="shared" si="298"/>
        <v>0</v>
      </c>
      <c r="EG258" s="19">
        <f t="shared" si="299"/>
        <v>0</v>
      </c>
    </row>
    <row r="259" customFormat="1" customHeight="1" spans="1:137">
      <c r="A259" s="32">
        <v>467</v>
      </c>
      <c r="B259" s="31" t="s">
        <v>1296</v>
      </c>
      <c r="C259" s="32" t="s">
        <v>52</v>
      </c>
      <c r="D259" s="32" t="e">
        <v>#N/A</v>
      </c>
      <c r="E259" s="33" t="s">
        <v>110</v>
      </c>
      <c r="F259" s="33" t="s">
        <v>1297</v>
      </c>
      <c r="G259" s="33" t="s">
        <v>160</v>
      </c>
      <c r="H259" s="68">
        <v>45796</v>
      </c>
      <c r="I259" s="59">
        <v>45796</v>
      </c>
      <c r="J259" s="59">
        <v>45796</v>
      </c>
      <c r="K259" s="19"/>
      <c r="L259" s="19"/>
      <c r="M259" s="19"/>
      <c r="N259" s="73"/>
      <c r="O259" s="19"/>
      <c r="P259" s="38"/>
      <c r="Q259" s="39"/>
      <c r="R259" s="19"/>
      <c r="S259" s="19"/>
      <c r="T259" s="19"/>
      <c r="U259" s="19"/>
      <c r="V259" s="19"/>
      <c r="W259" s="19"/>
      <c r="X259" s="40"/>
      <c r="Y259" s="19"/>
      <c r="Z259" s="39"/>
      <c r="AA259" s="19"/>
      <c r="AB259" s="19"/>
      <c r="AC259" s="19"/>
      <c r="AD259" s="19"/>
      <c r="AE259" s="19"/>
      <c r="AF259" s="19"/>
      <c r="AG259" s="40"/>
      <c r="AH259" s="41"/>
      <c r="AI259" s="41"/>
      <c r="AJ259" s="41"/>
      <c r="AK259" s="19"/>
      <c r="AL259" s="19"/>
      <c r="AM259" s="19"/>
      <c r="AN259" s="19"/>
      <c r="AO259" s="19"/>
      <c r="AP259" s="19"/>
      <c r="AQ259" s="19"/>
      <c r="AR259" s="19"/>
      <c r="AS259" s="40"/>
      <c r="AT259" s="19"/>
      <c r="AU259" s="19"/>
      <c r="AV259" s="19"/>
      <c r="AW259" s="19"/>
      <c r="AX259" s="19"/>
      <c r="AY259" s="19"/>
      <c r="AZ259" s="19"/>
      <c r="BA259" s="19"/>
      <c r="BB259" s="40"/>
      <c r="BC259" s="19"/>
      <c r="BD259" s="19"/>
      <c r="BE259" s="19"/>
      <c r="BF259" s="19"/>
      <c r="BG259" s="19"/>
      <c r="BH259" s="19"/>
      <c r="BI259" s="19"/>
      <c r="BJ259" s="19"/>
      <c r="BK259" s="40"/>
      <c r="BL259" s="19"/>
      <c r="BM259" s="19">
        <v>8</v>
      </c>
      <c r="BN259" s="19"/>
      <c r="BO259" s="19"/>
      <c r="BP259" s="19"/>
      <c r="BQ259" s="19"/>
      <c r="BR259" s="19"/>
      <c r="BS259" s="19"/>
      <c r="BT259" s="40"/>
      <c r="BU259" s="19"/>
      <c r="BV259" s="19"/>
      <c r="BW259" s="19"/>
      <c r="BX259" s="19"/>
      <c r="BY259" s="19"/>
      <c r="BZ259" s="19"/>
      <c r="CA259" s="19"/>
      <c r="CB259" s="19"/>
      <c r="CC259" s="40"/>
      <c r="CD259" s="19"/>
      <c r="CE259" s="39"/>
      <c r="CF259" s="19"/>
      <c r="CG259" s="19"/>
      <c r="CH259" s="19"/>
      <c r="CI259" s="19"/>
      <c r="CJ259" s="19"/>
      <c r="CK259" s="19"/>
      <c r="CL259" s="40"/>
      <c r="CM259" s="74">
        <v>0</v>
      </c>
      <c r="CN259" s="44">
        <v>0</v>
      </c>
      <c r="CO259" s="44">
        <v>0</v>
      </c>
      <c r="CP259" s="19">
        <v>0</v>
      </c>
      <c r="CQ259" s="19">
        <v>0</v>
      </c>
      <c r="CR259" s="45">
        <v>0</v>
      </c>
      <c r="CS259" s="46">
        <v>0</v>
      </c>
      <c r="CT259" s="19">
        <v>8</v>
      </c>
      <c r="CU259" s="19">
        <v>0</v>
      </c>
      <c r="CV259" s="19">
        <v>0</v>
      </c>
      <c r="CW259" s="19">
        <v>0</v>
      </c>
    </row>
    <row r="260" customFormat="1" customHeight="1" spans="1:137">
      <c r="A260" s="32">
        <f t="shared" ref="A260:A315" si="317">ROW()-2</f>
        <v>258</v>
      </c>
      <c r="B260" s="31" t="s">
        <v>1298</v>
      </c>
      <c r="C260" s="32" t="s">
        <v>413</v>
      </c>
      <c r="D260" s="33" t="s">
        <v>414</v>
      </c>
      <c r="E260" s="33" t="s">
        <v>508</v>
      </c>
      <c r="F260" s="33" t="s">
        <v>315</v>
      </c>
      <c r="G260" s="68">
        <v>45803</v>
      </c>
      <c r="H260" s="59">
        <v>45803</v>
      </c>
      <c r="I260" s="59">
        <v>45803</v>
      </c>
      <c r="J260" s="19"/>
      <c r="K260" s="19"/>
      <c r="L260" s="19"/>
      <c r="M260" s="73"/>
      <c r="N260" s="19"/>
      <c r="O260" s="38"/>
      <c r="P260" s="39"/>
      <c r="Q260" s="19"/>
      <c r="R260" s="19"/>
      <c r="S260" s="19"/>
      <c r="T260" s="19"/>
      <c r="U260" s="19"/>
      <c r="V260" s="19"/>
      <c r="W260" s="40"/>
      <c r="X260" s="19"/>
      <c r="Y260" s="39"/>
      <c r="Z260" s="19"/>
      <c r="AA260" s="19"/>
      <c r="AB260" s="19"/>
      <c r="AC260" s="19"/>
      <c r="AD260" s="19"/>
      <c r="AE260" s="19"/>
      <c r="AF260" s="40"/>
      <c r="AG260" s="41"/>
      <c r="AH260" s="41"/>
      <c r="AI260" s="41"/>
      <c r="AJ260" s="19"/>
      <c r="AK260" s="19"/>
      <c r="AL260" s="19"/>
      <c r="AM260" s="19"/>
      <c r="AN260" s="19"/>
      <c r="AO260" s="19"/>
      <c r="AP260" s="19"/>
      <c r="AQ260" s="19"/>
      <c r="AR260" s="40"/>
      <c r="AS260" s="19"/>
      <c r="AT260" s="19"/>
      <c r="AU260" s="19"/>
      <c r="AV260" s="19"/>
      <c r="AW260" s="19"/>
      <c r="AX260" s="19"/>
      <c r="AY260" s="19"/>
      <c r="AZ260" s="19"/>
      <c r="BA260" s="40"/>
      <c r="BB260" s="19"/>
      <c r="BC260" s="19"/>
      <c r="BD260" s="19"/>
      <c r="BE260" s="19"/>
      <c r="BF260" s="19"/>
      <c r="BG260" s="19"/>
      <c r="BH260" s="19"/>
      <c r="BI260" s="19"/>
      <c r="BJ260" s="40"/>
      <c r="BK260" s="19"/>
      <c r="BL260" s="19"/>
      <c r="BM260" s="19"/>
      <c r="BN260" s="19"/>
      <c r="BO260" s="19"/>
      <c r="BP260" s="19"/>
      <c r="BQ260" s="19"/>
      <c r="BR260" s="19"/>
      <c r="BS260" s="40"/>
      <c r="BT260" s="19"/>
      <c r="BU260" s="19"/>
      <c r="BV260" s="19"/>
      <c r="BW260" s="19"/>
      <c r="BX260" s="19"/>
      <c r="BY260" s="19"/>
      <c r="BZ260" s="19"/>
      <c r="CA260" s="19"/>
      <c r="CB260" s="40"/>
      <c r="CC260" s="19"/>
      <c r="CD260" s="39"/>
      <c r="CE260" s="19"/>
      <c r="CF260" s="19"/>
      <c r="CG260" s="19"/>
      <c r="CH260" s="19"/>
      <c r="CI260" s="19"/>
      <c r="CJ260" s="19"/>
      <c r="CK260" s="40"/>
      <c r="CL260" s="19"/>
      <c r="CM260" s="39"/>
      <c r="CN260" s="19"/>
      <c r="CO260" s="19"/>
      <c r="CP260" s="19"/>
      <c r="CQ260" s="19"/>
      <c r="CR260" s="19"/>
      <c r="CS260" s="19"/>
      <c r="CT260" s="40"/>
      <c r="CU260" s="19"/>
      <c r="CV260" s="19"/>
      <c r="CW260" s="39"/>
      <c r="CX260" s="19"/>
      <c r="CY260" s="19"/>
      <c r="CZ260" s="19"/>
      <c r="DA260" s="19"/>
      <c r="DB260" s="19"/>
      <c r="DC260" s="19"/>
      <c r="DD260" s="40"/>
      <c r="DE260" s="19"/>
      <c r="DF260" s="19"/>
      <c r="DG260" s="19"/>
      <c r="DH260" s="19"/>
      <c r="DI260" s="19"/>
      <c r="DJ260" s="19"/>
      <c r="DK260" s="19"/>
      <c r="DL260" s="19"/>
      <c r="DM260" s="40"/>
      <c r="DN260" s="19"/>
      <c r="DO260" s="39"/>
      <c r="DP260" s="19"/>
      <c r="DQ260" s="19"/>
      <c r="DR260" s="19"/>
      <c r="DS260" s="19"/>
      <c r="DT260" s="19"/>
      <c r="DU260" s="19"/>
      <c r="DV260" s="40"/>
      <c r="DW260" s="74">
        <f ca="1" t="shared" ref="DW260:DW269" si="318">ROUND((TODAY()-I260)/365*5,2)</f>
        <v>3.07</v>
      </c>
      <c r="DX260" s="44">
        <f t="shared" ref="DX260:DX291" si="319">-AI260+AJ260+AS260+BB260+BK260+BT260+CC260+CL260+CV260+DE260+DN260</f>
        <v>0</v>
      </c>
      <c r="DY260" s="44">
        <f ca="1" t="shared" ref="DY260:DY291" si="320">DW260-DX260</f>
        <v>3.07</v>
      </c>
      <c r="DZ260" s="19">
        <f t="shared" ref="DZ260:DZ291" si="321">T260+U260+AC260+AD260+AO260+AP260+AX260+AY260++BG260+BH260+BP260+BQ260+BY260+BZ260+CH260+CI260+CQ260+CR260+DA260+DB260+DJ260+DK260+DS260+DT260</f>
        <v>0</v>
      </c>
      <c r="EA260" s="19">
        <f t="shared" ref="EA260:EA291" si="322">S260+AB260+AN260+AW260+BF260+BO260+BX260+CG260+CP260+CZ260+DI260+DR260</f>
        <v>0</v>
      </c>
      <c r="EB260" s="45">
        <f t="shared" ref="EB260:EB291" si="323">J260+U260-S260+AD260-AB260+AP260-AN260+AY260-AW260+BH260-BF260+BQ260-BO260+BZ260-BX260+CI260-CG260+CR260-CP260+DB260-CZ260+DK260-DI260+DT260-DR260-CU260</f>
        <v>0</v>
      </c>
      <c r="EC260" s="46">
        <f t="shared" ref="EC260:EC291" si="324">T260+AC260+AO260+BG260+BP260+BY260+CH260+CQ260+DA260+DA260+DJ260+DS260</f>
        <v>0</v>
      </c>
      <c r="ED260" s="19">
        <f>O260+Y260+AK260+AT260+BC260+BL260+BU260+CD260+CM260+CW260+DF260+DO260</f>
        <v>0</v>
      </c>
      <c r="EE260" s="19">
        <f t="shared" ref="EE260:EE294" si="325">Q260+Z260+AL260+AU260+BD260+BM260+BV260+CE260+CN260+CX260+DG260+DP260</f>
        <v>0</v>
      </c>
      <c r="EF260" s="19">
        <f t="shared" ref="EF260:EF294" si="326">R260+AA260+AM260+AV260+BE260+BN260+BW260+CF260+CO260+CY260+DH260+DQ260</f>
        <v>0</v>
      </c>
      <c r="EG260" s="19">
        <f t="shared" ref="EG260:EG291" si="327">V260+AE260+AQ260+AZ260+BI260+BR260+CA260+CJ260+CS260+DC260+DL260+DU260</f>
        <v>0</v>
      </c>
    </row>
    <row r="261" customFormat="1" customHeight="1" spans="1:137">
      <c r="A261" s="32">
        <f t="shared" si="317"/>
        <v>259</v>
      </c>
      <c r="B261" s="31" t="s">
        <v>1299</v>
      </c>
      <c r="C261" s="32" t="s">
        <v>351</v>
      </c>
      <c r="D261" s="33" t="s">
        <v>354</v>
      </c>
      <c r="E261" s="33" t="s">
        <v>463</v>
      </c>
      <c r="F261" s="33" t="s">
        <v>315</v>
      </c>
      <c r="G261" s="68">
        <v>45462</v>
      </c>
      <c r="H261" s="59">
        <v>45462</v>
      </c>
      <c r="I261" s="59">
        <v>45658</v>
      </c>
      <c r="J261" s="19">
        <v>0</v>
      </c>
      <c r="K261" s="19">
        <v>2.5</v>
      </c>
      <c r="L261" s="19">
        <v>1.5</v>
      </c>
      <c r="M261" s="73">
        <f t="shared" ref="M261:M263" si="328">K261-L261</f>
        <v>1</v>
      </c>
      <c r="N261" s="19"/>
      <c r="O261" s="38">
        <v>2</v>
      </c>
      <c r="P261" s="39"/>
      <c r="Q261" s="19"/>
      <c r="R261" s="19"/>
      <c r="S261" s="19"/>
      <c r="T261" s="19"/>
      <c r="U261" s="19"/>
      <c r="V261" s="19"/>
      <c r="W261" s="40"/>
      <c r="X261" s="19"/>
      <c r="Y261" s="39"/>
      <c r="Z261" s="19"/>
      <c r="AA261" s="19"/>
      <c r="AB261" s="19"/>
      <c r="AC261" s="19"/>
      <c r="AD261" s="19"/>
      <c r="AE261" s="19"/>
      <c r="AF261" s="40"/>
      <c r="AG261" s="41">
        <f t="shared" ref="AG261:AG263" si="329">O261+X261</f>
        <v>2</v>
      </c>
      <c r="AH261" s="41">
        <f t="shared" ref="AH261:AH263" si="330">M261-AG261</f>
        <v>-1</v>
      </c>
      <c r="AI261" s="41">
        <f t="shared" ref="AI261:AI263" si="331">IF(AH261&lt;0,AH261,0)</f>
        <v>-1</v>
      </c>
      <c r="AJ261" s="19"/>
      <c r="AK261" s="19"/>
      <c r="AL261" s="19"/>
      <c r="AM261" s="19"/>
      <c r="AN261" s="19"/>
      <c r="AO261" s="19"/>
      <c r="AP261" s="19"/>
      <c r="AQ261" s="19"/>
      <c r="AR261" s="40"/>
      <c r="AS261" s="19">
        <v>2</v>
      </c>
      <c r="AT261" s="19"/>
      <c r="AU261" s="19"/>
      <c r="AV261" s="19"/>
      <c r="AW261" s="19">
        <v>15.5</v>
      </c>
      <c r="AX261" s="19"/>
      <c r="AY261" s="19">
        <v>16</v>
      </c>
      <c r="AZ261" s="19"/>
      <c r="BA261" s="40"/>
      <c r="BB261" s="19"/>
      <c r="BC261" s="19"/>
      <c r="BD261" s="19"/>
      <c r="BE261" s="19"/>
      <c r="BF261" s="19"/>
      <c r="BG261" s="19"/>
      <c r="BH261" s="19"/>
      <c r="BI261" s="19"/>
      <c r="BJ261" s="40"/>
      <c r="BK261" s="19">
        <v>2</v>
      </c>
      <c r="BL261" s="19">
        <v>36</v>
      </c>
      <c r="BM261" s="19"/>
      <c r="BN261" s="19"/>
      <c r="BO261" s="19"/>
      <c r="BP261" s="19"/>
      <c r="BQ261" s="19"/>
      <c r="BR261" s="19"/>
      <c r="BS261" s="40"/>
      <c r="BT261" s="19"/>
      <c r="BU261" s="19"/>
      <c r="BV261" s="19"/>
      <c r="BW261" s="19"/>
      <c r="BX261" s="19"/>
      <c r="BY261" s="19"/>
      <c r="BZ261" s="19"/>
      <c r="CA261" s="19"/>
      <c r="CB261" s="40"/>
      <c r="CC261" s="19"/>
      <c r="CD261" s="39"/>
      <c r="CE261" s="19"/>
      <c r="CF261" s="19"/>
      <c r="CG261" s="19"/>
      <c r="CH261" s="19"/>
      <c r="CI261" s="19"/>
      <c r="CJ261" s="19"/>
      <c r="CK261" s="40"/>
      <c r="CL261" s="19"/>
      <c r="CM261" s="39"/>
      <c r="CN261" s="19"/>
      <c r="CO261" s="19"/>
      <c r="CP261" s="19"/>
      <c r="CQ261" s="19"/>
      <c r="CR261" s="19"/>
      <c r="CS261" s="19"/>
      <c r="CT261" s="40"/>
      <c r="CU261" s="19"/>
      <c r="CV261" s="19"/>
      <c r="CW261" s="39"/>
      <c r="CX261" s="19"/>
      <c r="CY261" s="19"/>
      <c r="CZ261" s="19"/>
      <c r="DA261" s="19"/>
      <c r="DB261" s="19"/>
      <c r="DC261" s="19"/>
      <c r="DD261" s="40"/>
      <c r="DE261" s="19"/>
      <c r="DF261" s="19"/>
      <c r="DG261" s="19"/>
      <c r="DH261" s="19"/>
      <c r="DI261" s="19"/>
      <c r="DJ261" s="19"/>
      <c r="DK261" s="19"/>
      <c r="DL261" s="19"/>
      <c r="DM261" s="40"/>
      <c r="DN261" s="19"/>
      <c r="DO261" s="39"/>
      <c r="DP261" s="19"/>
      <c r="DQ261" s="19"/>
      <c r="DR261" s="19"/>
      <c r="DS261" s="19"/>
      <c r="DT261" s="19"/>
      <c r="DU261" s="19"/>
      <c r="DV261" s="40"/>
      <c r="DW261" s="74">
        <f ca="1" t="shared" si="318"/>
        <v>5.05</v>
      </c>
      <c r="DX261" s="44">
        <f t="shared" si="319"/>
        <v>5</v>
      </c>
      <c r="DY261" s="44">
        <f ca="1" t="shared" si="320"/>
        <v>0.0499999999999998</v>
      </c>
      <c r="DZ261" s="19">
        <f t="shared" si="321"/>
        <v>16</v>
      </c>
      <c r="EA261" s="19">
        <f t="shared" si="322"/>
        <v>15.5</v>
      </c>
      <c r="EB261" s="45">
        <f t="shared" si="323"/>
        <v>0.5</v>
      </c>
      <c r="EC261" s="46">
        <f t="shared" si="324"/>
        <v>0</v>
      </c>
      <c r="ED261" s="19">
        <f t="shared" ref="ED261:EF261" si="332">P261+Y261+AK261+AT261+BC261+BL261+BU261+CD261+CM261+CW261+DF261+DO261</f>
        <v>36</v>
      </c>
      <c r="EE261" s="19">
        <f t="shared" si="332"/>
        <v>0</v>
      </c>
      <c r="EF261" s="19">
        <f t="shared" si="332"/>
        <v>0</v>
      </c>
      <c r="EG261" s="19">
        <f t="shared" si="327"/>
        <v>0</v>
      </c>
    </row>
    <row r="262" customFormat="1" customHeight="1" spans="1:137">
      <c r="A262" s="32">
        <f t="shared" si="317"/>
        <v>260</v>
      </c>
      <c r="B262" s="31" t="s">
        <v>1300</v>
      </c>
      <c r="C262" s="32" t="s">
        <v>404</v>
      </c>
      <c r="D262" s="33" t="s">
        <v>527</v>
      </c>
      <c r="E262" s="33" t="s">
        <v>742</v>
      </c>
      <c r="F262" s="33" t="s">
        <v>315</v>
      </c>
      <c r="G262" s="68">
        <v>45593</v>
      </c>
      <c r="H262" s="59">
        <v>45593</v>
      </c>
      <c r="I262" s="59">
        <v>45658</v>
      </c>
      <c r="J262" s="19">
        <v>0</v>
      </c>
      <c r="K262" s="19">
        <v>1</v>
      </c>
      <c r="L262" s="19">
        <v>0</v>
      </c>
      <c r="M262" s="73">
        <f t="shared" si="328"/>
        <v>1</v>
      </c>
      <c r="N262" s="19"/>
      <c r="O262" s="38">
        <v>3</v>
      </c>
      <c r="P262" s="39"/>
      <c r="Q262" s="19"/>
      <c r="R262" s="19"/>
      <c r="S262" s="19">
        <v>24</v>
      </c>
      <c r="T262" s="19"/>
      <c r="U262" s="19">
        <v>32</v>
      </c>
      <c r="V262" s="19"/>
      <c r="W262" s="40"/>
      <c r="X262" s="19">
        <v>3</v>
      </c>
      <c r="Y262" s="39"/>
      <c r="Z262" s="19"/>
      <c r="AA262" s="19"/>
      <c r="AB262" s="19"/>
      <c r="AC262" s="19"/>
      <c r="AD262" s="19"/>
      <c r="AE262" s="19"/>
      <c r="AF262" s="40"/>
      <c r="AG262" s="41">
        <f t="shared" si="329"/>
        <v>6</v>
      </c>
      <c r="AH262" s="41">
        <f t="shared" si="330"/>
        <v>-5</v>
      </c>
      <c r="AI262" s="41">
        <f t="shared" si="331"/>
        <v>-5</v>
      </c>
      <c r="AJ262" s="19"/>
      <c r="AK262" s="19"/>
      <c r="AL262" s="19"/>
      <c r="AM262" s="19"/>
      <c r="AN262" s="19">
        <v>5</v>
      </c>
      <c r="AO262" s="19"/>
      <c r="AP262" s="19">
        <v>5</v>
      </c>
      <c r="AQ262" s="19"/>
      <c r="AR262" s="40"/>
      <c r="AS262" s="19"/>
      <c r="AT262" s="19"/>
      <c r="AU262" s="19"/>
      <c r="AV262" s="19"/>
      <c r="AW262" s="19">
        <v>16</v>
      </c>
      <c r="AX262" s="19"/>
      <c r="AY262" s="19">
        <v>16</v>
      </c>
      <c r="AZ262" s="19"/>
      <c r="BA262" s="40"/>
      <c r="BB262" s="19"/>
      <c r="BC262" s="19"/>
      <c r="BD262" s="19"/>
      <c r="BE262" s="19"/>
      <c r="BF262" s="19">
        <v>8</v>
      </c>
      <c r="BG262" s="19"/>
      <c r="BH262" s="19">
        <v>8</v>
      </c>
      <c r="BI262" s="19"/>
      <c r="BJ262" s="40"/>
      <c r="BK262" s="19"/>
      <c r="BL262" s="19"/>
      <c r="BM262" s="19"/>
      <c r="BN262" s="19"/>
      <c r="BO262" s="19">
        <v>16</v>
      </c>
      <c r="BP262" s="19"/>
      <c r="BQ262" s="19">
        <v>16</v>
      </c>
      <c r="BR262" s="19"/>
      <c r="BS262" s="40"/>
      <c r="BT262" s="19"/>
      <c r="BU262" s="19"/>
      <c r="BV262" s="19"/>
      <c r="BW262" s="19"/>
      <c r="BX262" s="19"/>
      <c r="BY262" s="19"/>
      <c r="BZ262" s="19"/>
      <c r="CA262" s="19"/>
      <c r="CB262" s="40"/>
      <c r="CC262" s="19"/>
      <c r="CD262" s="39"/>
      <c r="CE262" s="19"/>
      <c r="CF262" s="19"/>
      <c r="CG262" s="19"/>
      <c r="CH262" s="19"/>
      <c r="CI262" s="19"/>
      <c r="CJ262" s="19"/>
      <c r="CK262" s="40"/>
      <c r="CL262" s="19"/>
      <c r="CM262" s="39"/>
      <c r="CN262" s="19"/>
      <c r="CO262" s="19"/>
      <c r="CP262" s="19"/>
      <c r="CQ262" s="19"/>
      <c r="CR262" s="19"/>
      <c r="CS262" s="19"/>
      <c r="CT262" s="40"/>
      <c r="CU262" s="19"/>
      <c r="CV262" s="19"/>
      <c r="CW262" s="39"/>
      <c r="CX262" s="19"/>
      <c r="CY262" s="19"/>
      <c r="CZ262" s="19"/>
      <c r="DA262" s="19"/>
      <c r="DB262" s="19"/>
      <c r="DC262" s="19"/>
      <c r="DD262" s="40"/>
      <c r="DE262" s="19"/>
      <c r="DF262" s="19"/>
      <c r="DG262" s="19"/>
      <c r="DH262" s="19"/>
      <c r="DI262" s="19"/>
      <c r="DJ262" s="19"/>
      <c r="DK262" s="19"/>
      <c r="DL262" s="19"/>
      <c r="DM262" s="40"/>
      <c r="DN262" s="19"/>
      <c r="DO262" s="39"/>
      <c r="DP262" s="19"/>
      <c r="DQ262" s="19"/>
      <c r="DR262" s="19"/>
      <c r="DS262" s="19"/>
      <c r="DT262" s="19"/>
      <c r="DU262" s="19"/>
      <c r="DV262" s="40"/>
      <c r="DW262" s="74">
        <f ca="1" t="shared" si="318"/>
        <v>5.05</v>
      </c>
      <c r="DX262" s="44">
        <f t="shared" si="319"/>
        <v>5</v>
      </c>
      <c r="DY262" s="44">
        <f ca="1" t="shared" si="320"/>
        <v>0.0499999999999998</v>
      </c>
      <c r="DZ262" s="19">
        <f t="shared" si="321"/>
        <v>77</v>
      </c>
      <c r="EA262" s="19">
        <f t="shared" si="322"/>
        <v>69</v>
      </c>
      <c r="EB262" s="45">
        <f t="shared" si="323"/>
        <v>8</v>
      </c>
      <c r="EC262" s="46">
        <f t="shared" si="324"/>
        <v>0</v>
      </c>
      <c r="ED262" s="19">
        <f t="shared" ref="ED262:EF262" si="333">P262+Y262+AK262+AT262+BC262+BL262+BU262+CD262+CM262+CW262+DF262+DO262</f>
        <v>0</v>
      </c>
      <c r="EE262" s="19">
        <f t="shared" si="333"/>
        <v>0</v>
      </c>
      <c r="EF262" s="19">
        <f t="shared" si="333"/>
        <v>0</v>
      </c>
      <c r="EG262" s="19">
        <f t="shared" si="327"/>
        <v>0</v>
      </c>
    </row>
    <row r="263" customFormat="1" customHeight="1" spans="1:137">
      <c r="A263" s="32">
        <f t="shared" si="317"/>
        <v>261</v>
      </c>
      <c r="B263" s="31" t="s">
        <v>1301</v>
      </c>
      <c r="C263" s="32" t="s">
        <v>404</v>
      </c>
      <c r="D263" s="33" t="s">
        <v>527</v>
      </c>
      <c r="E263" s="33" t="s">
        <v>742</v>
      </c>
      <c r="F263" s="33" t="s">
        <v>315</v>
      </c>
      <c r="G263" s="68">
        <v>45531</v>
      </c>
      <c r="H263" s="59">
        <v>45531</v>
      </c>
      <c r="I263" s="59">
        <v>45658</v>
      </c>
      <c r="J263" s="19">
        <v>0</v>
      </c>
      <c r="K263" s="19">
        <v>1.5</v>
      </c>
      <c r="L263" s="19">
        <v>0</v>
      </c>
      <c r="M263" s="73">
        <f t="shared" si="328"/>
        <v>1.5</v>
      </c>
      <c r="N263" s="19"/>
      <c r="O263" s="38">
        <v>2</v>
      </c>
      <c r="P263" s="39"/>
      <c r="Q263" s="19"/>
      <c r="R263" s="19"/>
      <c r="S263" s="19">
        <v>24</v>
      </c>
      <c r="T263" s="19"/>
      <c r="U263" s="19">
        <v>26</v>
      </c>
      <c r="V263" s="19"/>
      <c r="W263" s="40"/>
      <c r="X263" s="19">
        <v>4</v>
      </c>
      <c r="Y263" s="39"/>
      <c r="Z263" s="19"/>
      <c r="AA263" s="19"/>
      <c r="AB263" s="19"/>
      <c r="AC263" s="19"/>
      <c r="AD263" s="19"/>
      <c r="AE263" s="19"/>
      <c r="AF263" s="40"/>
      <c r="AG263" s="41">
        <f t="shared" si="329"/>
        <v>6</v>
      </c>
      <c r="AH263" s="41">
        <f t="shared" si="330"/>
        <v>-4.5</v>
      </c>
      <c r="AI263" s="41">
        <f t="shared" si="331"/>
        <v>-4.5</v>
      </c>
      <c r="AJ263" s="19"/>
      <c r="AK263" s="19"/>
      <c r="AL263" s="19"/>
      <c r="AM263" s="19"/>
      <c r="AN263" s="19"/>
      <c r="AO263" s="19"/>
      <c r="AP263" s="19">
        <v>7</v>
      </c>
      <c r="AQ263" s="19"/>
      <c r="AR263" s="40"/>
      <c r="AS263" s="19">
        <v>0.5</v>
      </c>
      <c r="AT263" s="19"/>
      <c r="AU263" s="19"/>
      <c r="AV263" s="19"/>
      <c r="AW263" s="19"/>
      <c r="AX263" s="19"/>
      <c r="AY263" s="19"/>
      <c r="AZ263" s="19"/>
      <c r="BA263" s="40"/>
      <c r="BB263" s="19"/>
      <c r="BC263" s="19"/>
      <c r="BD263" s="19"/>
      <c r="BE263" s="19"/>
      <c r="BF263" s="19"/>
      <c r="BG263" s="19"/>
      <c r="BH263" s="19">
        <v>16</v>
      </c>
      <c r="BI263" s="19"/>
      <c r="BJ263" s="40"/>
      <c r="BK263" s="19"/>
      <c r="BL263" s="19"/>
      <c r="BM263" s="19"/>
      <c r="BN263" s="19"/>
      <c r="BO263" s="19">
        <v>3.5</v>
      </c>
      <c r="BP263" s="19"/>
      <c r="BQ263" s="19">
        <v>8</v>
      </c>
      <c r="BR263" s="19"/>
      <c r="BS263" s="40"/>
      <c r="BT263" s="19"/>
      <c r="BU263" s="19"/>
      <c r="BV263" s="19"/>
      <c r="BW263" s="19"/>
      <c r="BX263" s="19"/>
      <c r="BY263" s="19"/>
      <c r="BZ263" s="19"/>
      <c r="CA263" s="19"/>
      <c r="CB263" s="40"/>
      <c r="CC263" s="19"/>
      <c r="CD263" s="39"/>
      <c r="CE263" s="19"/>
      <c r="CF263" s="19"/>
      <c r="CG263" s="19"/>
      <c r="CH263" s="19"/>
      <c r="CI263" s="19"/>
      <c r="CJ263" s="19"/>
      <c r="CK263" s="40"/>
      <c r="CL263" s="19"/>
      <c r="CM263" s="39"/>
      <c r="CN263" s="19"/>
      <c r="CO263" s="19"/>
      <c r="CP263" s="19"/>
      <c r="CQ263" s="19"/>
      <c r="CR263" s="19"/>
      <c r="CS263" s="19"/>
      <c r="CT263" s="40"/>
      <c r="CU263" s="19"/>
      <c r="CV263" s="19"/>
      <c r="CW263" s="39"/>
      <c r="CX263" s="19"/>
      <c r="CY263" s="19"/>
      <c r="CZ263" s="19"/>
      <c r="DA263" s="19"/>
      <c r="DB263" s="19"/>
      <c r="DC263" s="19"/>
      <c r="DD263" s="40"/>
      <c r="DE263" s="19"/>
      <c r="DF263" s="19"/>
      <c r="DG263" s="19"/>
      <c r="DH263" s="19"/>
      <c r="DI263" s="19"/>
      <c r="DJ263" s="19"/>
      <c r="DK263" s="19"/>
      <c r="DL263" s="19"/>
      <c r="DM263" s="40"/>
      <c r="DN263" s="19"/>
      <c r="DO263" s="39"/>
      <c r="DP263" s="19"/>
      <c r="DQ263" s="19"/>
      <c r="DR263" s="19"/>
      <c r="DS263" s="19"/>
      <c r="DT263" s="19"/>
      <c r="DU263" s="19"/>
      <c r="DV263" s="40"/>
      <c r="DW263" s="74">
        <f ca="1" t="shared" si="318"/>
        <v>5.05</v>
      </c>
      <c r="DX263" s="44">
        <f t="shared" si="319"/>
        <v>5</v>
      </c>
      <c r="DY263" s="44">
        <f ca="1" t="shared" si="320"/>
        <v>0.0499999999999998</v>
      </c>
      <c r="DZ263" s="19">
        <f t="shared" si="321"/>
        <v>57</v>
      </c>
      <c r="EA263" s="19">
        <f t="shared" si="322"/>
        <v>27.5</v>
      </c>
      <c r="EB263" s="45">
        <f t="shared" si="323"/>
        <v>29.5</v>
      </c>
      <c r="EC263" s="46">
        <f t="shared" si="324"/>
        <v>0</v>
      </c>
      <c r="ED263" s="19">
        <f t="shared" ref="ED263:EF263" si="334">P263+Y263+AK263+AT263+BC263+BL263+BU263+CD263+CM263+CW263+DF263+DO263</f>
        <v>0</v>
      </c>
      <c r="EE263" s="19">
        <f t="shared" si="334"/>
        <v>0</v>
      </c>
      <c r="EF263" s="19">
        <f t="shared" si="334"/>
        <v>0</v>
      </c>
      <c r="EG263" s="19">
        <f t="shared" si="327"/>
        <v>0</v>
      </c>
    </row>
    <row r="264" customFormat="1" customHeight="1" spans="1:137">
      <c r="A264" s="32">
        <f t="shared" si="317"/>
        <v>262</v>
      </c>
      <c r="B264" s="75" t="s">
        <v>1302</v>
      </c>
      <c r="C264" s="32" t="s">
        <v>404</v>
      </c>
      <c r="D264" s="33" t="s">
        <v>527</v>
      </c>
      <c r="E264" s="33" t="s">
        <v>742</v>
      </c>
      <c r="F264" s="33" t="s">
        <v>315</v>
      </c>
      <c r="G264" s="68">
        <v>45859</v>
      </c>
      <c r="H264" s="68">
        <v>45859</v>
      </c>
      <c r="I264" s="68">
        <v>45859</v>
      </c>
      <c r="J264" s="19"/>
      <c r="K264" s="19"/>
      <c r="L264" s="19"/>
      <c r="M264" s="73"/>
      <c r="N264" s="19"/>
      <c r="O264" s="38"/>
      <c r="P264" s="39"/>
      <c r="Q264" s="19"/>
      <c r="R264" s="19"/>
      <c r="S264" s="19"/>
      <c r="T264" s="19"/>
      <c r="U264" s="19"/>
      <c r="V264" s="19"/>
      <c r="W264" s="40"/>
      <c r="X264" s="19"/>
      <c r="Y264" s="39"/>
      <c r="Z264" s="19"/>
      <c r="AA264" s="19"/>
      <c r="AB264" s="19"/>
      <c r="AC264" s="19"/>
      <c r="AD264" s="19"/>
      <c r="AE264" s="19"/>
      <c r="AF264" s="40"/>
      <c r="AG264" s="41"/>
      <c r="AH264" s="41"/>
      <c r="AI264" s="41"/>
      <c r="AJ264" s="19"/>
      <c r="AK264" s="19"/>
      <c r="AL264" s="19"/>
      <c r="AM264" s="19"/>
      <c r="AN264" s="19"/>
      <c r="AO264" s="19"/>
      <c r="AP264" s="19"/>
      <c r="AQ264" s="19"/>
      <c r="AR264" s="40"/>
      <c r="AS264" s="19"/>
      <c r="AT264" s="19"/>
      <c r="AU264" s="19"/>
      <c r="AV264" s="19"/>
      <c r="AW264" s="19"/>
      <c r="AX264" s="19"/>
      <c r="AY264" s="19"/>
      <c r="AZ264" s="19"/>
      <c r="BA264" s="40"/>
      <c r="BB264" s="19"/>
      <c r="BC264" s="19"/>
      <c r="BD264" s="19"/>
      <c r="BE264" s="19"/>
      <c r="BF264" s="19"/>
      <c r="BG264" s="19"/>
      <c r="BH264" s="19"/>
      <c r="BI264" s="19"/>
      <c r="BJ264" s="40"/>
      <c r="BK264" s="19"/>
      <c r="BL264" s="19"/>
      <c r="BM264" s="19"/>
      <c r="BN264" s="19"/>
      <c r="BO264" s="19"/>
      <c r="BP264" s="19"/>
      <c r="BQ264" s="19"/>
      <c r="BR264" s="19"/>
      <c r="BS264" s="40"/>
      <c r="BT264" s="19"/>
      <c r="BU264" s="19"/>
      <c r="BV264" s="19"/>
      <c r="BW264" s="19"/>
      <c r="BX264" s="19"/>
      <c r="BY264" s="19"/>
      <c r="BZ264" s="19"/>
      <c r="CA264" s="19"/>
      <c r="CB264" s="40"/>
      <c r="CC264" s="19"/>
      <c r="CD264" s="39"/>
      <c r="CE264" s="19"/>
      <c r="CF264" s="19"/>
      <c r="CG264" s="19"/>
      <c r="CH264" s="19"/>
      <c r="CI264" s="19"/>
      <c r="CJ264" s="19"/>
      <c r="CK264" s="40"/>
      <c r="CL264" s="19"/>
      <c r="CM264" s="39"/>
      <c r="CN264" s="19"/>
      <c r="CO264" s="19"/>
      <c r="CP264" s="19"/>
      <c r="CQ264" s="19"/>
      <c r="CR264" s="19"/>
      <c r="CS264" s="19"/>
      <c r="CT264" s="40"/>
      <c r="CU264" s="19"/>
      <c r="CV264" s="19"/>
      <c r="CW264" s="39"/>
      <c r="CX264" s="19"/>
      <c r="CY264" s="19"/>
      <c r="CZ264" s="19"/>
      <c r="DA264" s="19"/>
      <c r="DB264" s="19"/>
      <c r="DC264" s="19"/>
      <c r="DD264" s="40"/>
      <c r="DE264" s="19"/>
      <c r="DF264" s="19"/>
      <c r="DG264" s="19"/>
      <c r="DH264" s="19"/>
      <c r="DI264" s="19"/>
      <c r="DJ264" s="19"/>
      <c r="DK264" s="19"/>
      <c r="DL264" s="19"/>
      <c r="DM264" s="40"/>
      <c r="DN264" s="19"/>
      <c r="DO264" s="39"/>
      <c r="DP264" s="19"/>
      <c r="DQ264" s="19"/>
      <c r="DR264" s="19"/>
      <c r="DS264" s="19"/>
      <c r="DT264" s="19"/>
      <c r="DU264" s="19"/>
      <c r="DV264" s="40"/>
      <c r="DW264" s="74">
        <f ca="1" t="shared" si="318"/>
        <v>2.3</v>
      </c>
      <c r="DX264" s="44">
        <f t="shared" si="319"/>
        <v>0</v>
      </c>
      <c r="DY264" s="44">
        <f ca="1" t="shared" si="320"/>
        <v>2.3</v>
      </c>
      <c r="DZ264" s="19">
        <f t="shared" si="321"/>
        <v>0</v>
      </c>
      <c r="EA264" s="19">
        <f t="shared" si="322"/>
        <v>0</v>
      </c>
      <c r="EB264" s="45">
        <f t="shared" si="323"/>
        <v>0</v>
      </c>
      <c r="EC264" s="46">
        <f t="shared" si="324"/>
        <v>0</v>
      </c>
      <c r="ED264" s="19">
        <f t="shared" ref="ED264:ED276" si="335">O264+Y264+AK264+AT264+BC264+BL264+BU264+CD264+CM264+CW264+DF264+DO264</f>
        <v>0</v>
      </c>
      <c r="EE264" s="19">
        <f t="shared" si="325"/>
        <v>0</v>
      </c>
      <c r="EF264" s="19">
        <f t="shared" si="326"/>
        <v>0</v>
      </c>
      <c r="EG264" s="19">
        <f t="shared" si="327"/>
        <v>0</v>
      </c>
    </row>
    <row r="265" customFormat="1" customHeight="1" spans="1:137">
      <c r="A265" s="32">
        <f t="shared" si="317"/>
        <v>263</v>
      </c>
      <c r="B265" s="31" t="s">
        <v>1303</v>
      </c>
      <c r="C265" s="32" t="s">
        <v>404</v>
      </c>
      <c r="D265" s="33" t="s">
        <v>527</v>
      </c>
      <c r="E265" s="33" t="s">
        <v>54</v>
      </c>
      <c r="F265" s="33" t="s">
        <v>315</v>
      </c>
      <c r="G265" s="68">
        <v>45447</v>
      </c>
      <c r="H265" s="59">
        <v>45447</v>
      </c>
      <c r="I265" s="59">
        <v>45658</v>
      </c>
      <c r="J265" s="19">
        <v>11</v>
      </c>
      <c r="K265" s="19">
        <v>3</v>
      </c>
      <c r="L265" s="19">
        <v>3</v>
      </c>
      <c r="M265" s="73">
        <f t="shared" ref="M265:M268" si="336">K265-L265</f>
        <v>0</v>
      </c>
      <c r="N265" s="19"/>
      <c r="O265" s="38">
        <v>2</v>
      </c>
      <c r="P265" s="39"/>
      <c r="Q265" s="19"/>
      <c r="R265" s="19"/>
      <c r="S265" s="19">
        <v>21.5</v>
      </c>
      <c r="T265" s="19"/>
      <c r="U265" s="19">
        <v>16</v>
      </c>
      <c r="V265" s="19"/>
      <c r="W265" s="40"/>
      <c r="X265" s="19">
        <v>3</v>
      </c>
      <c r="Y265" s="39"/>
      <c r="Z265" s="19"/>
      <c r="AA265" s="19"/>
      <c r="AB265" s="19">
        <v>24</v>
      </c>
      <c r="AC265" s="19"/>
      <c r="AD265" s="19">
        <v>24</v>
      </c>
      <c r="AE265" s="19"/>
      <c r="AF265" s="40"/>
      <c r="AG265" s="41">
        <f t="shared" ref="AG265:AG268" si="337">O265+X265</f>
        <v>5</v>
      </c>
      <c r="AH265" s="41">
        <f t="shared" ref="AH265:AH268" si="338">M265-AG265</f>
        <v>-5</v>
      </c>
      <c r="AI265" s="41">
        <f t="shared" ref="AI265:AI268" si="339">IF(AH265&lt;0,AH265,0)</f>
        <v>-5</v>
      </c>
      <c r="AJ265" s="19"/>
      <c r="AK265" s="19">
        <v>8</v>
      </c>
      <c r="AL265" s="19"/>
      <c r="AM265" s="19"/>
      <c r="AN265" s="19">
        <v>48</v>
      </c>
      <c r="AO265" s="19"/>
      <c r="AP265" s="19">
        <v>48</v>
      </c>
      <c r="AQ265" s="19"/>
      <c r="AR265" s="40"/>
      <c r="AS265" s="19"/>
      <c r="AT265" s="19">
        <v>32</v>
      </c>
      <c r="AU265" s="19"/>
      <c r="AV265" s="19"/>
      <c r="AW265" s="19">
        <v>16</v>
      </c>
      <c r="AX265" s="19"/>
      <c r="AY265" s="19">
        <v>16</v>
      </c>
      <c r="AZ265" s="19"/>
      <c r="BA265" s="40"/>
      <c r="BB265" s="19"/>
      <c r="BC265" s="19"/>
      <c r="BD265" s="19"/>
      <c r="BE265" s="19"/>
      <c r="BF265" s="19">
        <v>16</v>
      </c>
      <c r="BG265" s="19"/>
      <c r="BH265" s="19">
        <v>16</v>
      </c>
      <c r="BI265" s="19"/>
      <c r="BJ265" s="40"/>
      <c r="BK265" s="19"/>
      <c r="BL265" s="19">
        <v>16</v>
      </c>
      <c r="BM265" s="19"/>
      <c r="BN265" s="19"/>
      <c r="BO265" s="19">
        <v>24</v>
      </c>
      <c r="BP265" s="19"/>
      <c r="BQ265" s="19">
        <v>24</v>
      </c>
      <c r="BR265" s="19"/>
      <c r="BS265" s="40"/>
      <c r="BT265" s="19"/>
      <c r="BU265" s="19">
        <v>24</v>
      </c>
      <c r="BV265" s="19"/>
      <c r="BW265" s="19"/>
      <c r="BX265" s="19">
        <v>16</v>
      </c>
      <c r="BY265" s="19"/>
      <c r="BZ265" s="19">
        <v>16</v>
      </c>
      <c r="CA265" s="19"/>
      <c r="CB265" s="40"/>
      <c r="CC265" s="19"/>
      <c r="CD265" s="39"/>
      <c r="CE265" s="19"/>
      <c r="CF265" s="19"/>
      <c r="CG265" s="19"/>
      <c r="CH265" s="19"/>
      <c r="CI265" s="19"/>
      <c r="CJ265" s="19"/>
      <c r="CK265" s="40"/>
      <c r="CL265" s="19"/>
      <c r="CM265" s="39"/>
      <c r="CN265" s="19"/>
      <c r="CO265" s="19"/>
      <c r="CP265" s="19"/>
      <c r="CQ265" s="19"/>
      <c r="CR265" s="19"/>
      <c r="CS265" s="19"/>
      <c r="CT265" s="40"/>
      <c r="CU265" s="19"/>
      <c r="CV265" s="19"/>
      <c r="CW265" s="39"/>
      <c r="CX265" s="19"/>
      <c r="CY265" s="19"/>
      <c r="CZ265" s="19"/>
      <c r="DA265" s="19"/>
      <c r="DB265" s="19"/>
      <c r="DC265" s="19"/>
      <c r="DD265" s="40"/>
      <c r="DE265" s="19"/>
      <c r="DF265" s="19"/>
      <c r="DG265" s="19"/>
      <c r="DH265" s="19"/>
      <c r="DI265" s="19"/>
      <c r="DJ265" s="19"/>
      <c r="DK265" s="19"/>
      <c r="DL265" s="19"/>
      <c r="DM265" s="40"/>
      <c r="DN265" s="19"/>
      <c r="DO265" s="39"/>
      <c r="DP265" s="19"/>
      <c r="DQ265" s="19"/>
      <c r="DR265" s="19"/>
      <c r="DS265" s="19"/>
      <c r="DT265" s="19"/>
      <c r="DU265" s="19"/>
      <c r="DV265" s="40"/>
      <c r="DW265" s="74">
        <f ca="1" t="shared" si="318"/>
        <v>5.05</v>
      </c>
      <c r="DX265" s="44">
        <f t="shared" si="319"/>
        <v>5</v>
      </c>
      <c r="DY265" s="44">
        <f ca="1" t="shared" si="320"/>
        <v>0.0499999999999998</v>
      </c>
      <c r="DZ265" s="19">
        <f t="shared" si="321"/>
        <v>160</v>
      </c>
      <c r="EA265" s="19">
        <f t="shared" si="322"/>
        <v>165.5</v>
      </c>
      <c r="EB265" s="45">
        <f t="shared" si="323"/>
        <v>5.5</v>
      </c>
      <c r="EC265" s="46">
        <f t="shared" si="324"/>
        <v>0</v>
      </c>
      <c r="ED265" s="19">
        <f t="shared" ref="ED265:ED268" si="340">P265+Y265+AK265+AT265+BC265+BL265+BU265+CD265+CM265+CW265+DF265+DO265</f>
        <v>80</v>
      </c>
      <c r="EE265" s="19">
        <f t="shared" si="325"/>
        <v>0</v>
      </c>
      <c r="EF265" s="19">
        <f t="shared" si="326"/>
        <v>0</v>
      </c>
      <c r="EG265" s="19">
        <f t="shared" si="327"/>
        <v>0</v>
      </c>
    </row>
    <row r="266" customFormat="1" customHeight="1" spans="1:137">
      <c r="A266" s="32">
        <f t="shared" si="317"/>
        <v>264</v>
      </c>
      <c r="B266" s="31" t="s">
        <v>1304</v>
      </c>
      <c r="C266" s="32" t="s">
        <v>52</v>
      </c>
      <c r="D266" s="33" t="s">
        <v>237</v>
      </c>
      <c r="E266" s="33" t="s">
        <v>242</v>
      </c>
      <c r="F266" s="33" t="s">
        <v>315</v>
      </c>
      <c r="G266" s="68">
        <v>45863</v>
      </c>
      <c r="H266" s="68">
        <v>45863</v>
      </c>
      <c r="I266" s="68">
        <v>45863</v>
      </c>
      <c r="J266" s="19"/>
      <c r="K266" s="19"/>
      <c r="L266" s="19"/>
      <c r="M266" s="73"/>
      <c r="N266" s="19"/>
      <c r="O266" s="38"/>
      <c r="P266" s="39"/>
      <c r="Q266" s="19"/>
      <c r="R266" s="19"/>
      <c r="S266" s="19"/>
      <c r="T266" s="19"/>
      <c r="U266" s="19"/>
      <c r="V266" s="19"/>
      <c r="W266" s="40"/>
      <c r="X266" s="19"/>
      <c r="Y266" s="39"/>
      <c r="Z266" s="19"/>
      <c r="AA266" s="19"/>
      <c r="AB266" s="19"/>
      <c r="AC266" s="19"/>
      <c r="AD266" s="19"/>
      <c r="AE266" s="19"/>
      <c r="AF266" s="40"/>
      <c r="AG266" s="41"/>
      <c r="AH266" s="41"/>
      <c r="AI266" s="41"/>
      <c r="AJ266" s="19"/>
      <c r="AK266" s="19"/>
      <c r="AL266" s="19"/>
      <c r="AM266" s="19"/>
      <c r="AN266" s="19"/>
      <c r="AO266" s="19"/>
      <c r="AP266" s="19"/>
      <c r="AQ266" s="19"/>
      <c r="AR266" s="40"/>
      <c r="AS266" s="19"/>
      <c r="AT266" s="19"/>
      <c r="AU266" s="19"/>
      <c r="AV266" s="19"/>
      <c r="AW266" s="19"/>
      <c r="AX266" s="19"/>
      <c r="AY266" s="19"/>
      <c r="AZ266" s="19"/>
      <c r="BA266" s="40"/>
      <c r="BB266" s="19"/>
      <c r="BC266" s="19"/>
      <c r="BD266" s="19"/>
      <c r="BE266" s="19"/>
      <c r="BF266" s="19"/>
      <c r="BG266" s="19"/>
      <c r="BH266" s="19"/>
      <c r="BI266" s="19"/>
      <c r="BJ266" s="40"/>
      <c r="BK266" s="19"/>
      <c r="BL266" s="19"/>
      <c r="BM266" s="19"/>
      <c r="BN266" s="19"/>
      <c r="BO266" s="19"/>
      <c r="BP266" s="19"/>
      <c r="BQ266" s="19"/>
      <c r="BR266" s="19"/>
      <c r="BS266" s="40"/>
      <c r="BT266" s="19"/>
      <c r="BU266" s="19"/>
      <c r="BV266" s="19"/>
      <c r="BW266" s="19"/>
      <c r="BX266" s="19"/>
      <c r="BY266" s="19"/>
      <c r="BZ266" s="19"/>
      <c r="CA266" s="19"/>
      <c r="CB266" s="40"/>
      <c r="CC266" s="19"/>
      <c r="CD266" s="39"/>
      <c r="CE266" s="19"/>
      <c r="CF266" s="19"/>
      <c r="CG266" s="19"/>
      <c r="CH266" s="19"/>
      <c r="CI266" s="19"/>
      <c r="CJ266" s="19"/>
      <c r="CK266" s="40"/>
      <c r="CL266" s="19"/>
      <c r="CM266" s="39"/>
      <c r="CN266" s="19"/>
      <c r="CO266" s="19"/>
      <c r="CP266" s="19"/>
      <c r="CQ266" s="19"/>
      <c r="CR266" s="19"/>
      <c r="CS266" s="19"/>
      <c r="CT266" s="40"/>
      <c r="CU266" s="19"/>
      <c r="CV266" s="19"/>
      <c r="CW266" s="39"/>
      <c r="CX266" s="19"/>
      <c r="CY266" s="19"/>
      <c r="CZ266" s="19"/>
      <c r="DA266" s="19"/>
      <c r="DB266" s="19"/>
      <c r="DC266" s="19"/>
      <c r="DD266" s="40"/>
      <c r="DE266" s="19"/>
      <c r="DF266" s="19"/>
      <c r="DG266" s="19"/>
      <c r="DH266" s="19"/>
      <c r="DI266" s="19"/>
      <c r="DJ266" s="19"/>
      <c r="DK266" s="19"/>
      <c r="DL266" s="19"/>
      <c r="DM266" s="40"/>
      <c r="DN266" s="19"/>
      <c r="DO266" s="39"/>
      <c r="DP266" s="19"/>
      <c r="DQ266" s="19"/>
      <c r="DR266" s="19"/>
      <c r="DS266" s="19"/>
      <c r="DT266" s="19"/>
      <c r="DU266" s="19"/>
      <c r="DV266" s="40"/>
      <c r="DW266" s="74">
        <f ca="1" t="shared" si="318"/>
        <v>2.25</v>
      </c>
      <c r="DX266" s="44">
        <f t="shared" si="319"/>
        <v>0</v>
      </c>
      <c r="DY266" s="44">
        <f ca="1" t="shared" si="320"/>
        <v>2.25</v>
      </c>
      <c r="DZ266" s="19">
        <f t="shared" si="321"/>
        <v>0</v>
      </c>
      <c r="EA266" s="19">
        <f t="shared" si="322"/>
        <v>0</v>
      </c>
      <c r="EB266" s="45">
        <f t="shared" si="323"/>
        <v>0</v>
      </c>
      <c r="EC266" s="46">
        <f t="shared" si="324"/>
        <v>0</v>
      </c>
      <c r="ED266" s="19">
        <f t="shared" si="335"/>
        <v>0</v>
      </c>
      <c r="EE266" s="19">
        <f t="shared" si="325"/>
        <v>0</v>
      </c>
      <c r="EF266" s="19">
        <f t="shared" si="326"/>
        <v>0</v>
      </c>
      <c r="EG266" s="19">
        <f t="shared" si="327"/>
        <v>0</v>
      </c>
    </row>
    <row r="267" customFormat="1" customHeight="1" spans="1:137">
      <c r="A267" s="32">
        <f t="shared" si="317"/>
        <v>265</v>
      </c>
      <c r="B267" s="31" t="s">
        <v>1305</v>
      </c>
      <c r="C267" s="32" t="s">
        <v>351</v>
      </c>
      <c r="D267" s="33" t="s">
        <v>354</v>
      </c>
      <c r="E267" s="33" t="s">
        <v>374</v>
      </c>
      <c r="F267" s="33" t="s">
        <v>255</v>
      </c>
      <c r="G267" s="68">
        <v>45104</v>
      </c>
      <c r="H267" s="59">
        <v>45292</v>
      </c>
      <c r="I267" s="59">
        <v>45658</v>
      </c>
      <c r="J267" s="19">
        <v>0</v>
      </c>
      <c r="K267" s="19">
        <f>ROUND((I267-H267)/365*5,0)</f>
        <v>5</v>
      </c>
      <c r="L267" s="19">
        <v>1.5</v>
      </c>
      <c r="M267" s="73">
        <f t="shared" si="336"/>
        <v>3.5</v>
      </c>
      <c r="N267" s="19"/>
      <c r="O267" s="38">
        <v>3.5</v>
      </c>
      <c r="P267" s="39"/>
      <c r="Q267" s="19"/>
      <c r="R267" s="19"/>
      <c r="S267" s="19">
        <v>8</v>
      </c>
      <c r="T267" s="19"/>
      <c r="U267" s="19">
        <v>8</v>
      </c>
      <c r="V267" s="19"/>
      <c r="W267" s="40"/>
      <c r="X267" s="19"/>
      <c r="Y267" s="39"/>
      <c r="Z267" s="19"/>
      <c r="AA267" s="19"/>
      <c r="AB267" s="19"/>
      <c r="AC267" s="19"/>
      <c r="AD267" s="19"/>
      <c r="AE267" s="19"/>
      <c r="AF267" s="40"/>
      <c r="AG267" s="41">
        <f t="shared" si="337"/>
        <v>3.5</v>
      </c>
      <c r="AH267" s="41">
        <f t="shared" si="338"/>
        <v>0</v>
      </c>
      <c r="AI267" s="41">
        <f t="shared" si="339"/>
        <v>0</v>
      </c>
      <c r="AJ267" s="19"/>
      <c r="AK267" s="19"/>
      <c r="AL267" s="19"/>
      <c r="AM267" s="19"/>
      <c r="AN267" s="19"/>
      <c r="AO267" s="19"/>
      <c r="AP267" s="19"/>
      <c r="AQ267" s="19"/>
      <c r="AR267" s="40"/>
      <c r="AS267" s="19"/>
      <c r="AT267" s="19"/>
      <c r="AU267" s="19"/>
      <c r="AV267" s="19"/>
      <c r="AW267" s="19"/>
      <c r="AX267" s="19"/>
      <c r="AY267" s="19"/>
      <c r="AZ267" s="19"/>
      <c r="BA267" s="40"/>
      <c r="BB267" s="19">
        <v>1</v>
      </c>
      <c r="BC267" s="19"/>
      <c r="BD267" s="19"/>
      <c r="BE267" s="19"/>
      <c r="BF267" s="19"/>
      <c r="BG267" s="19"/>
      <c r="BH267" s="19"/>
      <c r="BI267" s="19"/>
      <c r="BJ267" s="40"/>
      <c r="BK267" s="19"/>
      <c r="BL267" s="19"/>
      <c r="BM267" s="19"/>
      <c r="BN267" s="19"/>
      <c r="BO267" s="19"/>
      <c r="BP267" s="19"/>
      <c r="BQ267" s="19"/>
      <c r="BR267" s="19"/>
      <c r="BS267" s="40"/>
      <c r="BT267" s="19">
        <v>0.5</v>
      </c>
      <c r="BU267" s="19"/>
      <c r="BV267" s="19"/>
      <c r="BW267" s="19"/>
      <c r="BX267" s="19"/>
      <c r="BY267" s="19"/>
      <c r="BZ267" s="19"/>
      <c r="CA267" s="19"/>
      <c r="CB267" s="40"/>
      <c r="CC267" s="19">
        <v>0.5</v>
      </c>
      <c r="CD267" s="39"/>
      <c r="CE267" s="19"/>
      <c r="CF267" s="19"/>
      <c r="CG267" s="19"/>
      <c r="CH267" s="19"/>
      <c r="CI267" s="19"/>
      <c r="CJ267" s="19"/>
      <c r="CK267" s="40"/>
      <c r="CL267" s="19"/>
      <c r="CM267" s="39"/>
      <c r="CN267" s="19"/>
      <c r="CO267" s="19"/>
      <c r="CP267" s="19"/>
      <c r="CQ267" s="19"/>
      <c r="CR267" s="19"/>
      <c r="CS267" s="19"/>
      <c r="CT267" s="40"/>
      <c r="CU267" s="19"/>
      <c r="CV267" s="19"/>
      <c r="CW267" s="39"/>
      <c r="CX267" s="19"/>
      <c r="CY267" s="19"/>
      <c r="CZ267" s="19"/>
      <c r="DA267" s="19"/>
      <c r="DB267" s="19"/>
      <c r="DC267" s="19"/>
      <c r="DD267" s="40"/>
      <c r="DE267" s="19"/>
      <c r="DF267" s="19"/>
      <c r="DG267" s="19"/>
      <c r="DH267" s="19"/>
      <c r="DI267" s="19"/>
      <c r="DJ267" s="19"/>
      <c r="DK267" s="19"/>
      <c r="DL267" s="19"/>
      <c r="DM267" s="40"/>
      <c r="DN267" s="19"/>
      <c r="DO267" s="39"/>
      <c r="DP267" s="19"/>
      <c r="DQ267" s="19"/>
      <c r="DR267" s="19"/>
      <c r="DS267" s="19"/>
      <c r="DT267" s="19"/>
      <c r="DU267" s="19"/>
      <c r="DV267" s="40"/>
      <c r="DW267" s="74">
        <f ca="1" t="shared" si="318"/>
        <v>5.05</v>
      </c>
      <c r="DX267" s="44">
        <f t="shared" si="319"/>
        <v>2</v>
      </c>
      <c r="DY267" s="44">
        <f ca="1" t="shared" si="320"/>
        <v>3.05</v>
      </c>
      <c r="DZ267" s="19">
        <f t="shared" si="321"/>
        <v>8</v>
      </c>
      <c r="EA267" s="19">
        <f t="shared" si="322"/>
        <v>8</v>
      </c>
      <c r="EB267" s="45">
        <f t="shared" si="323"/>
        <v>0</v>
      </c>
      <c r="EC267" s="46">
        <f t="shared" si="324"/>
        <v>0</v>
      </c>
      <c r="ED267" s="19">
        <f t="shared" si="340"/>
        <v>0</v>
      </c>
      <c r="EE267" s="19">
        <f t="shared" si="325"/>
        <v>0</v>
      </c>
      <c r="EF267" s="19">
        <f t="shared" si="326"/>
        <v>0</v>
      </c>
      <c r="EG267" s="19">
        <f t="shared" si="327"/>
        <v>0</v>
      </c>
    </row>
    <row r="268" customFormat="1" customHeight="1" spans="1:137">
      <c r="A268" s="32">
        <f t="shared" si="317"/>
        <v>266</v>
      </c>
      <c r="B268" s="31" t="s">
        <v>1306</v>
      </c>
      <c r="C268" s="32" t="s">
        <v>592</v>
      </c>
      <c r="D268" s="33" t="s">
        <v>593</v>
      </c>
      <c r="E268" s="33" t="s">
        <v>54</v>
      </c>
      <c r="F268" s="33" t="s">
        <v>315</v>
      </c>
      <c r="G268" s="68">
        <v>45544</v>
      </c>
      <c r="H268" s="59">
        <v>45544</v>
      </c>
      <c r="I268" s="59">
        <v>45658</v>
      </c>
      <c r="J268" s="19">
        <v>0</v>
      </c>
      <c r="K268" s="19">
        <v>1.5</v>
      </c>
      <c r="L268" s="19">
        <v>1.5</v>
      </c>
      <c r="M268" s="73">
        <f t="shared" si="336"/>
        <v>0</v>
      </c>
      <c r="N268" s="19"/>
      <c r="O268" s="38">
        <v>2</v>
      </c>
      <c r="P268" s="39"/>
      <c r="Q268" s="19"/>
      <c r="R268" s="19"/>
      <c r="S268" s="19">
        <v>8</v>
      </c>
      <c r="T268" s="19"/>
      <c r="U268" s="19">
        <v>8</v>
      </c>
      <c r="V268" s="19"/>
      <c r="W268" s="40"/>
      <c r="X268" s="19"/>
      <c r="Y268" s="39"/>
      <c r="Z268" s="19"/>
      <c r="AA268" s="19"/>
      <c r="AB268" s="19"/>
      <c r="AC268" s="19"/>
      <c r="AD268" s="19"/>
      <c r="AE268" s="19"/>
      <c r="AF268" s="40"/>
      <c r="AG268" s="41">
        <f t="shared" si="337"/>
        <v>2</v>
      </c>
      <c r="AH268" s="41">
        <f t="shared" si="338"/>
        <v>-2</v>
      </c>
      <c r="AI268" s="41">
        <f t="shared" si="339"/>
        <v>-2</v>
      </c>
      <c r="AJ268" s="19"/>
      <c r="AK268" s="19"/>
      <c r="AL268" s="19"/>
      <c r="AM268" s="19"/>
      <c r="AN268" s="19"/>
      <c r="AO268" s="19"/>
      <c r="AP268" s="19"/>
      <c r="AQ268" s="19"/>
      <c r="AR268" s="40"/>
      <c r="AS268" s="19">
        <v>2</v>
      </c>
      <c r="AT268" s="19"/>
      <c r="AU268" s="19"/>
      <c r="AV268" s="19"/>
      <c r="AW268" s="19"/>
      <c r="AX268" s="19"/>
      <c r="AY268" s="19"/>
      <c r="AZ268" s="19"/>
      <c r="BA268" s="40"/>
      <c r="BB268" s="19"/>
      <c r="BC268" s="19">
        <v>8</v>
      </c>
      <c r="BD268" s="19"/>
      <c r="BE268" s="19"/>
      <c r="BF268" s="19"/>
      <c r="BG268" s="19"/>
      <c r="BH268" s="19"/>
      <c r="BI268" s="19"/>
      <c r="BJ268" s="40"/>
      <c r="BK268" s="19"/>
      <c r="BL268" s="19">
        <v>8</v>
      </c>
      <c r="BM268" s="19"/>
      <c r="BN268" s="19"/>
      <c r="BO268" s="19"/>
      <c r="BP268" s="19"/>
      <c r="BQ268" s="19">
        <v>16</v>
      </c>
      <c r="BR268" s="19"/>
      <c r="BS268" s="40"/>
      <c r="BT268" s="19"/>
      <c r="BU268" s="19"/>
      <c r="BV268" s="19"/>
      <c r="BW268" s="19"/>
      <c r="BX268" s="19">
        <v>5</v>
      </c>
      <c r="BY268" s="19"/>
      <c r="BZ268" s="19"/>
      <c r="CA268" s="19"/>
      <c r="CB268" s="40"/>
      <c r="CC268" s="19"/>
      <c r="CD268" s="39"/>
      <c r="CE268" s="19"/>
      <c r="CF268" s="19"/>
      <c r="CG268" s="19"/>
      <c r="CH268" s="19"/>
      <c r="CI268" s="19"/>
      <c r="CJ268" s="19"/>
      <c r="CK268" s="40"/>
      <c r="CL268" s="19"/>
      <c r="CM268" s="39"/>
      <c r="CN268" s="19"/>
      <c r="CO268" s="19"/>
      <c r="CP268" s="19"/>
      <c r="CQ268" s="19"/>
      <c r="CR268" s="19"/>
      <c r="CS268" s="19"/>
      <c r="CT268" s="40"/>
      <c r="CU268" s="19"/>
      <c r="CV268" s="19"/>
      <c r="CW268" s="39"/>
      <c r="CX268" s="19"/>
      <c r="CY268" s="19"/>
      <c r="CZ268" s="19"/>
      <c r="DA268" s="19"/>
      <c r="DB268" s="19"/>
      <c r="DC268" s="19"/>
      <c r="DD268" s="40"/>
      <c r="DE268" s="19"/>
      <c r="DF268" s="19"/>
      <c r="DG268" s="19"/>
      <c r="DH268" s="19"/>
      <c r="DI268" s="19"/>
      <c r="DJ268" s="19"/>
      <c r="DK268" s="19"/>
      <c r="DL268" s="19"/>
      <c r="DM268" s="40"/>
      <c r="DN268" s="19"/>
      <c r="DO268" s="39"/>
      <c r="DP268" s="19"/>
      <c r="DQ268" s="19"/>
      <c r="DR268" s="19"/>
      <c r="DS268" s="19"/>
      <c r="DT268" s="19"/>
      <c r="DU268" s="19"/>
      <c r="DV268" s="40"/>
      <c r="DW268" s="74">
        <f ca="1" t="shared" si="318"/>
        <v>5.05</v>
      </c>
      <c r="DX268" s="44">
        <f t="shared" si="319"/>
        <v>4</v>
      </c>
      <c r="DY268" s="44">
        <f ca="1" t="shared" si="320"/>
        <v>1.05</v>
      </c>
      <c r="DZ268" s="19">
        <f t="shared" si="321"/>
        <v>24</v>
      </c>
      <c r="EA268" s="19">
        <f t="shared" si="322"/>
        <v>13</v>
      </c>
      <c r="EB268" s="45">
        <f t="shared" si="323"/>
        <v>11</v>
      </c>
      <c r="EC268" s="46">
        <f t="shared" si="324"/>
        <v>0</v>
      </c>
      <c r="ED268" s="19">
        <f t="shared" si="340"/>
        <v>16</v>
      </c>
      <c r="EE268" s="19">
        <f t="shared" si="325"/>
        <v>0</v>
      </c>
      <c r="EF268" s="19">
        <f t="shared" si="326"/>
        <v>0</v>
      </c>
      <c r="EG268" s="19">
        <f t="shared" si="327"/>
        <v>0</v>
      </c>
    </row>
    <row r="269" customFormat="1" customHeight="1" spans="1:137">
      <c r="A269" s="32">
        <f t="shared" si="317"/>
        <v>267</v>
      </c>
      <c r="B269" s="31" t="s">
        <v>1307</v>
      </c>
      <c r="C269" s="32" t="s">
        <v>351</v>
      </c>
      <c r="D269" s="33" t="s">
        <v>368</v>
      </c>
      <c r="E269" s="33" t="s">
        <v>369</v>
      </c>
      <c r="F269" s="33" t="s">
        <v>315</v>
      </c>
      <c r="G269" s="68">
        <v>45733</v>
      </c>
      <c r="H269" s="59">
        <v>45733</v>
      </c>
      <c r="I269" s="59">
        <v>45733</v>
      </c>
      <c r="J269" s="19"/>
      <c r="K269" s="19"/>
      <c r="L269" s="19"/>
      <c r="M269" s="73"/>
      <c r="N269" s="19"/>
      <c r="O269" s="38"/>
      <c r="P269" s="39"/>
      <c r="Q269" s="19"/>
      <c r="R269" s="19"/>
      <c r="S269" s="19"/>
      <c r="T269" s="19"/>
      <c r="U269" s="19"/>
      <c r="V269" s="19"/>
      <c r="W269" s="40"/>
      <c r="X269" s="19"/>
      <c r="Y269" s="39"/>
      <c r="Z269" s="19"/>
      <c r="AA269" s="19"/>
      <c r="AB269" s="19"/>
      <c r="AC269" s="19"/>
      <c r="AD269" s="19"/>
      <c r="AE269" s="19"/>
      <c r="AF269" s="40"/>
      <c r="AG269" s="41"/>
      <c r="AH269" s="41"/>
      <c r="AI269" s="41"/>
      <c r="AJ269" s="19"/>
      <c r="AK269" s="19"/>
      <c r="AL269" s="19"/>
      <c r="AM269" s="19"/>
      <c r="AN269" s="19"/>
      <c r="AO269" s="19"/>
      <c r="AP269" s="19"/>
      <c r="AQ269" s="19"/>
      <c r="AR269" s="40"/>
      <c r="AS269" s="19"/>
      <c r="AT269" s="19">
        <v>8</v>
      </c>
      <c r="AU269" s="19"/>
      <c r="AV269" s="19"/>
      <c r="AW269" s="19"/>
      <c r="AX269" s="19"/>
      <c r="AY269" s="19"/>
      <c r="AZ269" s="19"/>
      <c r="BA269" s="40"/>
      <c r="BB269" s="19"/>
      <c r="BC269" s="19">
        <v>8</v>
      </c>
      <c r="BD269" s="19"/>
      <c r="BE269" s="19"/>
      <c r="BF269" s="19"/>
      <c r="BG269" s="19"/>
      <c r="BH269" s="19"/>
      <c r="BI269" s="19"/>
      <c r="BJ269" s="40"/>
      <c r="BK269" s="19">
        <v>1</v>
      </c>
      <c r="BL269" s="19"/>
      <c r="BM269" s="19"/>
      <c r="BN269" s="19"/>
      <c r="BO269" s="19"/>
      <c r="BP269" s="19"/>
      <c r="BQ269" s="19"/>
      <c r="BR269" s="19"/>
      <c r="BS269" s="40"/>
      <c r="BT269" s="19">
        <v>1</v>
      </c>
      <c r="BU269" s="19"/>
      <c r="BV269" s="19"/>
      <c r="BW269" s="19"/>
      <c r="BX269" s="19"/>
      <c r="BY269" s="19"/>
      <c r="BZ269" s="19"/>
      <c r="CA269" s="19"/>
      <c r="CB269" s="40"/>
      <c r="CC269" s="19"/>
      <c r="CD269" s="39"/>
      <c r="CE269" s="19"/>
      <c r="CF269" s="19"/>
      <c r="CG269" s="19"/>
      <c r="CH269" s="19"/>
      <c r="CI269" s="19"/>
      <c r="CJ269" s="19"/>
      <c r="CK269" s="40"/>
      <c r="CL269" s="19"/>
      <c r="CM269" s="39"/>
      <c r="CN269" s="19"/>
      <c r="CO269" s="19"/>
      <c r="CP269" s="19"/>
      <c r="CQ269" s="19"/>
      <c r="CR269" s="19"/>
      <c r="CS269" s="19"/>
      <c r="CT269" s="40"/>
      <c r="CU269" s="19"/>
      <c r="CV269" s="19"/>
      <c r="CW269" s="39"/>
      <c r="CX269" s="19"/>
      <c r="CY269" s="19"/>
      <c r="CZ269" s="19"/>
      <c r="DA269" s="19"/>
      <c r="DB269" s="19"/>
      <c r="DC269" s="19"/>
      <c r="DD269" s="40"/>
      <c r="DE269" s="19"/>
      <c r="DF269" s="19"/>
      <c r="DG269" s="19"/>
      <c r="DH269" s="19"/>
      <c r="DI269" s="19"/>
      <c r="DJ269" s="19"/>
      <c r="DK269" s="19"/>
      <c r="DL269" s="19"/>
      <c r="DM269" s="40"/>
      <c r="DN269" s="19"/>
      <c r="DO269" s="39"/>
      <c r="DP269" s="19"/>
      <c r="DQ269" s="19"/>
      <c r="DR269" s="19"/>
      <c r="DS269" s="19"/>
      <c r="DT269" s="19"/>
      <c r="DU269" s="19"/>
      <c r="DV269" s="40"/>
      <c r="DW269" s="74">
        <f ca="1" t="shared" si="318"/>
        <v>4.03</v>
      </c>
      <c r="DX269" s="44">
        <f t="shared" si="319"/>
        <v>2</v>
      </c>
      <c r="DY269" s="44">
        <f ca="1" t="shared" si="320"/>
        <v>2.03</v>
      </c>
      <c r="DZ269" s="19">
        <f t="shared" si="321"/>
        <v>0</v>
      </c>
      <c r="EA269" s="19">
        <f t="shared" si="322"/>
        <v>0</v>
      </c>
      <c r="EB269" s="45">
        <f t="shared" si="323"/>
        <v>0</v>
      </c>
      <c r="EC269" s="46">
        <f t="shared" si="324"/>
        <v>0</v>
      </c>
      <c r="ED269" s="19">
        <f t="shared" si="335"/>
        <v>16</v>
      </c>
      <c r="EE269" s="19">
        <f t="shared" si="325"/>
        <v>0</v>
      </c>
      <c r="EF269" s="19">
        <f t="shared" si="326"/>
        <v>0</v>
      </c>
      <c r="EG269" s="19">
        <f t="shared" si="327"/>
        <v>0</v>
      </c>
    </row>
    <row r="270" customFormat="1" customHeight="1" spans="1:137">
      <c r="A270" s="32">
        <f t="shared" si="317"/>
        <v>268</v>
      </c>
      <c r="B270" s="31" t="s">
        <v>1308</v>
      </c>
      <c r="C270" s="32" t="s">
        <v>52</v>
      </c>
      <c r="D270" s="33" t="s">
        <v>119</v>
      </c>
      <c r="E270" s="33" t="s">
        <v>138</v>
      </c>
      <c r="F270" s="33" t="s">
        <v>160</v>
      </c>
      <c r="G270" s="68">
        <v>45783</v>
      </c>
      <c r="H270" s="59">
        <v>45783</v>
      </c>
      <c r="I270" s="59">
        <v>45783</v>
      </c>
      <c r="J270" s="19"/>
      <c r="K270" s="19"/>
      <c r="L270" s="19"/>
      <c r="M270" s="73"/>
      <c r="N270" s="19"/>
      <c r="O270" s="38"/>
      <c r="P270" s="39"/>
      <c r="Q270" s="19"/>
      <c r="R270" s="19"/>
      <c r="S270" s="19"/>
      <c r="T270" s="19"/>
      <c r="U270" s="19"/>
      <c r="V270" s="19"/>
      <c r="W270" s="40"/>
      <c r="X270" s="19"/>
      <c r="Y270" s="39"/>
      <c r="Z270" s="19"/>
      <c r="AA270" s="19"/>
      <c r="AB270" s="19"/>
      <c r="AC270" s="19"/>
      <c r="AD270" s="19"/>
      <c r="AE270" s="19"/>
      <c r="AF270" s="40"/>
      <c r="AG270" s="41"/>
      <c r="AH270" s="41"/>
      <c r="AI270" s="41"/>
      <c r="AJ270" s="19"/>
      <c r="AK270" s="19"/>
      <c r="AL270" s="19"/>
      <c r="AM270" s="19"/>
      <c r="AN270" s="19"/>
      <c r="AO270" s="19"/>
      <c r="AP270" s="19"/>
      <c r="AQ270" s="19"/>
      <c r="AR270" s="40"/>
      <c r="AS270" s="19"/>
      <c r="AT270" s="19"/>
      <c r="AU270" s="19"/>
      <c r="AV270" s="19"/>
      <c r="AW270" s="19"/>
      <c r="AX270" s="19"/>
      <c r="AY270" s="19"/>
      <c r="AZ270" s="19"/>
      <c r="BA270" s="40"/>
      <c r="BB270" s="19"/>
      <c r="BC270" s="19">
        <v>24</v>
      </c>
      <c r="BD270" s="19"/>
      <c r="BE270" s="19"/>
      <c r="BF270" s="19"/>
      <c r="BG270" s="19"/>
      <c r="BH270" s="19"/>
      <c r="BI270" s="19"/>
      <c r="BJ270" s="40"/>
      <c r="BK270" s="19"/>
      <c r="BL270" s="19"/>
      <c r="BM270" s="19"/>
      <c r="BN270" s="19"/>
      <c r="BO270" s="19"/>
      <c r="BP270" s="19"/>
      <c r="BQ270" s="19"/>
      <c r="BR270" s="19"/>
      <c r="BS270" s="40"/>
      <c r="BT270" s="19"/>
      <c r="BU270" s="19"/>
      <c r="BV270" s="19"/>
      <c r="BW270" s="19"/>
      <c r="BX270" s="19"/>
      <c r="BY270" s="19">
        <v>2.5</v>
      </c>
      <c r="BZ270" s="19"/>
      <c r="CA270" s="19"/>
      <c r="CB270" s="40"/>
      <c r="CC270" s="19"/>
      <c r="CD270" s="39"/>
      <c r="CE270" s="19"/>
      <c r="CF270" s="19"/>
      <c r="CG270" s="19"/>
      <c r="CH270" s="19"/>
      <c r="CI270" s="19"/>
      <c r="CJ270" s="19"/>
      <c r="CK270" s="40"/>
      <c r="CL270" s="19"/>
      <c r="CM270" s="39"/>
      <c r="CN270" s="19"/>
      <c r="CO270" s="19"/>
      <c r="CP270" s="19"/>
      <c r="CQ270" s="19"/>
      <c r="CR270" s="19"/>
      <c r="CS270" s="19"/>
      <c r="CT270" s="40"/>
      <c r="CU270" s="19"/>
      <c r="CV270" s="19"/>
      <c r="CW270" s="39"/>
      <c r="CX270" s="19"/>
      <c r="CY270" s="19"/>
      <c r="CZ270" s="19"/>
      <c r="DA270" s="19"/>
      <c r="DB270" s="19"/>
      <c r="DC270" s="19"/>
      <c r="DD270" s="40"/>
      <c r="DE270" s="19"/>
      <c r="DF270" s="19"/>
      <c r="DG270" s="19"/>
      <c r="DH270" s="19"/>
      <c r="DI270" s="19"/>
      <c r="DJ270" s="19"/>
      <c r="DK270" s="19"/>
      <c r="DL270" s="19"/>
      <c r="DM270" s="40"/>
      <c r="DN270" s="19"/>
      <c r="DO270" s="39"/>
      <c r="DP270" s="19"/>
      <c r="DQ270" s="19"/>
      <c r="DR270" s="19"/>
      <c r="DS270" s="19"/>
      <c r="DT270" s="19"/>
      <c r="DU270" s="19"/>
      <c r="DV270" s="40"/>
      <c r="DW270" s="74">
        <v>0</v>
      </c>
      <c r="DX270" s="44">
        <f t="shared" si="319"/>
        <v>0</v>
      </c>
      <c r="DY270" s="44">
        <f t="shared" si="320"/>
        <v>0</v>
      </c>
      <c r="DZ270" s="19">
        <f t="shared" si="321"/>
        <v>2.5</v>
      </c>
      <c r="EA270" s="19">
        <f t="shared" si="322"/>
        <v>0</v>
      </c>
      <c r="EB270" s="45">
        <f t="shared" si="323"/>
        <v>0</v>
      </c>
      <c r="EC270" s="46">
        <f t="shared" si="324"/>
        <v>2.5</v>
      </c>
      <c r="ED270" s="19">
        <f t="shared" si="335"/>
        <v>24</v>
      </c>
      <c r="EE270" s="19">
        <f t="shared" si="325"/>
        <v>0</v>
      </c>
      <c r="EF270" s="19">
        <f t="shared" si="326"/>
        <v>0</v>
      </c>
      <c r="EG270" s="19">
        <f t="shared" si="327"/>
        <v>0</v>
      </c>
    </row>
    <row r="271" customFormat="1" customHeight="1" spans="1:137">
      <c r="A271" s="32">
        <f t="shared" si="317"/>
        <v>269</v>
      </c>
      <c r="B271" s="31" t="s">
        <v>1309</v>
      </c>
      <c r="C271" s="32" t="s">
        <v>351</v>
      </c>
      <c r="D271" s="33" t="s">
        <v>371</v>
      </c>
      <c r="E271" s="33" t="s">
        <v>424</v>
      </c>
      <c r="F271" s="33" t="s">
        <v>315</v>
      </c>
      <c r="G271" s="68">
        <v>45748</v>
      </c>
      <c r="H271" s="59">
        <v>45748</v>
      </c>
      <c r="I271" s="59">
        <v>45748</v>
      </c>
      <c r="J271" s="19"/>
      <c r="K271" s="19"/>
      <c r="L271" s="19"/>
      <c r="M271" s="73"/>
      <c r="N271" s="19"/>
      <c r="O271" s="38"/>
      <c r="P271" s="39"/>
      <c r="Q271" s="19"/>
      <c r="R271" s="19"/>
      <c r="S271" s="19"/>
      <c r="T271" s="19"/>
      <c r="U271" s="19"/>
      <c r="V271" s="19"/>
      <c r="W271" s="40"/>
      <c r="X271" s="19"/>
      <c r="Y271" s="39"/>
      <c r="Z271" s="19"/>
      <c r="AA271" s="19"/>
      <c r="AB271" s="19"/>
      <c r="AC271" s="19"/>
      <c r="AD271" s="19"/>
      <c r="AE271" s="19"/>
      <c r="AF271" s="40"/>
      <c r="AG271" s="41"/>
      <c r="AH271" s="41"/>
      <c r="AI271" s="41"/>
      <c r="AJ271" s="19"/>
      <c r="AK271" s="19"/>
      <c r="AL271" s="19"/>
      <c r="AM271" s="19"/>
      <c r="AN271" s="19"/>
      <c r="AO271" s="19"/>
      <c r="AP271" s="19"/>
      <c r="AQ271" s="19"/>
      <c r="AR271" s="40"/>
      <c r="AS271" s="19"/>
      <c r="AT271" s="19">
        <v>4</v>
      </c>
      <c r="AU271" s="19"/>
      <c r="AV271" s="19"/>
      <c r="AW271" s="19"/>
      <c r="AX271" s="19"/>
      <c r="AY271" s="19"/>
      <c r="AZ271" s="19"/>
      <c r="BA271" s="40"/>
      <c r="BB271" s="19"/>
      <c r="BC271" s="19"/>
      <c r="BD271" s="19"/>
      <c r="BE271" s="19"/>
      <c r="BF271" s="19"/>
      <c r="BG271" s="19"/>
      <c r="BH271" s="19"/>
      <c r="BI271" s="19"/>
      <c r="BJ271" s="40"/>
      <c r="BK271" s="19"/>
      <c r="BL271" s="19"/>
      <c r="BM271" s="19"/>
      <c r="BN271" s="19"/>
      <c r="BO271" s="19"/>
      <c r="BP271" s="19"/>
      <c r="BQ271" s="19"/>
      <c r="BR271" s="19"/>
      <c r="BS271" s="40"/>
      <c r="BT271" s="19"/>
      <c r="BU271" s="19"/>
      <c r="BV271" s="19"/>
      <c r="BW271" s="19"/>
      <c r="BX271" s="19"/>
      <c r="BY271" s="19"/>
      <c r="BZ271" s="19"/>
      <c r="CA271" s="19"/>
      <c r="CB271" s="40"/>
      <c r="CC271" s="19"/>
      <c r="CD271" s="39"/>
      <c r="CE271" s="19"/>
      <c r="CF271" s="19"/>
      <c r="CG271" s="19"/>
      <c r="CH271" s="19"/>
      <c r="CI271" s="19"/>
      <c r="CJ271" s="19"/>
      <c r="CK271" s="40"/>
      <c r="CL271" s="19"/>
      <c r="CM271" s="39"/>
      <c r="CN271" s="19"/>
      <c r="CO271" s="19"/>
      <c r="CP271" s="19"/>
      <c r="CQ271" s="19"/>
      <c r="CR271" s="19"/>
      <c r="CS271" s="19"/>
      <c r="CT271" s="40"/>
      <c r="CU271" s="19"/>
      <c r="CV271" s="19"/>
      <c r="CW271" s="39"/>
      <c r="CX271" s="19"/>
      <c r="CY271" s="19"/>
      <c r="CZ271" s="19"/>
      <c r="DA271" s="19"/>
      <c r="DB271" s="19"/>
      <c r="DC271" s="19"/>
      <c r="DD271" s="40"/>
      <c r="DE271" s="19"/>
      <c r="DF271" s="19"/>
      <c r="DG271" s="19"/>
      <c r="DH271" s="19"/>
      <c r="DI271" s="19"/>
      <c r="DJ271" s="19"/>
      <c r="DK271" s="19"/>
      <c r="DL271" s="19"/>
      <c r="DM271" s="40"/>
      <c r="DN271" s="19"/>
      <c r="DO271" s="39"/>
      <c r="DP271" s="19"/>
      <c r="DQ271" s="19"/>
      <c r="DR271" s="19"/>
      <c r="DS271" s="19"/>
      <c r="DT271" s="19"/>
      <c r="DU271" s="19"/>
      <c r="DV271" s="40"/>
      <c r="DW271" s="74">
        <f ca="1" t="shared" ref="DW271:DW273" si="341">ROUND((TODAY()-I271)/365*5,2)</f>
        <v>3.82</v>
      </c>
      <c r="DX271" s="44">
        <f t="shared" si="319"/>
        <v>0</v>
      </c>
      <c r="DY271" s="44">
        <f ca="1" t="shared" si="320"/>
        <v>3.82</v>
      </c>
      <c r="DZ271" s="19">
        <f t="shared" si="321"/>
        <v>0</v>
      </c>
      <c r="EA271" s="19">
        <f t="shared" si="322"/>
        <v>0</v>
      </c>
      <c r="EB271" s="45">
        <f t="shared" si="323"/>
        <v>0</v>
      </c>
      <c r="EC271" s="46">
        <f t="shared" si="324"/>
        <v>0</v>
      </c>
      <c r="ED271" s="19">
        <f t="shared" si="335"/>
        <v>4</v>
      </c>
      <c r="EE271" s="19">
        <f t="shared" si="325"/>
        <v>0</v>
      </c>
      <c r="EF271" s="19">
        <f t="shared" si="326"/>
        <v>0</v>
      </c>
      <c r="EG271" s="19">
        <f t="shared" si="327"/>
        <v>0</v>
      </c>
    </row>
    <row r="272" customFormat="1" customHeight="1" spans="1:137">
      <c r="A272" s="32">
        <f t="shared" si="317"/>
        <v>270</v>
      </c>
      <c r="B272" s="31" t="s">
        <v>1310</v>
      </c>
      <c r="C272" s="32" t="s">
        <v>286</v>
      </c>
      <c r="D272" s="33" t="s">
        <v>305</v>
      </c>
      <c r="E272" s="33" t="s">
        <v>349</v>
      </c>
      <c r="F272" s="33" t="s">
        <v>315</v>
      </c>
      <c r="G272" s="68">
        <v>45839</v>
      </c>
      <c r="H272" s="68">
        <v>45839</v>
      </c>
      <c r="I272" s="68">
        <v>45839</v>
      </c>
      <c r="J272" s="19"/>
      <c r="K272" s="19"/>
      <c r="L272" s="19"/>
      <c r="M272" s="73"/>
      <c r="N272" s="19"/>
      <c r="O272" s="38"/>
      <c r="P272" s="39"/>
      <c r="Q272" s="19"/>
      <c r="R272" s="19"/>
      <c r="S272" s="19"/>
      <c r="T272" s="19"/>
      <c r="U272" s="19"/>
      <c r="V272" s="19"/>
      <c r="W272" s="40"/>
      <c r="X272" s="19"/>
      <c r="Y272" s="39"/>
      <c r="Z272" s="19"/>
      <c r="AA272" s="19"/>
      <c r="AB272" s="19"/>
      <c r="AC272" s="19"/>
      <c r="AD272" s="19"/>
      <c r="AE272" s="19"/>
      <c r="AF272" s="40"/>
      <c r="AG272" s="41"/>
      <c r="AH272" s="41"/>
      <c r="AI272" s="41"/>
      <c r="AJ272" s="19"/>
      <c r="AK272" s="19"/>
      <c r="AL272" s="19"/>
      <c r="AM272" s="19"/>
      <c r="AN272" s="19"/>
      <c r="AO272" s="19"/>
      <c r="AP272" s="19"/>
      <c r="AQ272" s="19"/>
      <c r="AR272" s="40"/>
      <c r="AS272" s="19"/>
      <c r="AT272" s="19"/>
      <c r="AU272" s="19"/>
      <c r="AV272" s="19"/>
      <c r="AW272" s="19"/>
      <c r="AX272" s="19"/>
      <c r="AY272" s="19"/>
      <c r="AZ272" s="19"/>
      <c r="BA272" s="40"/>
      <c r="BB272" s="19"/>
      <c r="BC272" s="19"/>
      <c r="BD272" s="19"/>
      <c r="BE272" s="19"/>
      <c r="BF272" s="19"/>
      <c r="BG272" s="19"/>
      <c r="BH272" s="19"/>
      <c r="BI272" s="19"/>
      <c r="BJ272" s="40"/>
      <c r="BK272" s="19"/>
      <c r="BL272" s="19"/>
      <c r="BM272" s="19"/>
      <c r="BN272" s="19"/>
      <c r="BO272" s="19"/>
      <c r="BP272" s="19"/>
      <c r="BQ272" s="19"/>
      <c r="BR272" s="19"/>
      <c r="BS272" s="40"/>
      <c r="BT272" s="19"/>
      <c r="BU272" s="19"/>
      <c r="BV272" s="19"/>
      <c r="BW272" s="19"/>
      <c r="BX272" s="19"/>
      <c r="BY272" s="19"/>
      <c r="BZ272" s="19"/>
      <c r="CA272" s="19"/>
      <c r="CB272" s="40"/>
      <c r="CC272" s="19"/>
      <c r="CD272" s="39"/>
      <c r="CE272" s="19"/>
      <c r="CF272" s="19"/>
      <c r="CG272" s="19"/>
      <c r="CH272" s="19"/>
      <c r="CI272" s="19"/>
      <c r="CJ272" s="19"/>
      <c r="CK272" s="40"/>
      <c r="CL272" s="19"/>
      <c r="CM272" s="39"/>
      <c r="CN272" s="19"/>
      <c r="CO272" s="19"/>
      <c r="CP272" s="19"/>
      <c r="CQ272" s="19"/>
      <c r="CR272" s="19"/>
      <c r="CS272" s="19"/>
      <c r="CT272" s="40"/>
      <c r="CU272" s="19"/>
      <c r="CV272" s="19"/>
      <c r="CW272" s="39"/>
      <c r="CX272" s="19"/>
      <c r="CY272" s="19"/>
      <c r="CZ272" s="19"/>
      <c r="DA272" s="19"/>
      <c r="DB272" s="19"/>
      <c r="DC272" s="19"/>
      <c r="DD272" s="40"/>
      <c r="DE272" s="19"/>
      <c r="DF272" s="19"/>
      <c r="DG272" s="19"/>
      <c r="DH272" s="19"/>
      <c r="DI272" s="19"/>
      <c r="DJ272" s="19"/>
      <c r="DK272" s="19"/>
      <c r="DL272" s="19"/>
      <c r="DM272" s="40"/>
      <c r="DN272" s="19"/>
      <c r="DO272" s="39"/>
      <c r="DP272" s="19"/>
      <c r="DQ272" s="19"/>
      <c r="DR272" s="19"/>
      <c r="DS272" s="19"/>
      <c r="DT272" s="19"/>
      <c r="DU272" s="19"/>
      <c r="DV272" s="40"/>
      <c r="DW272" s="74">
        <f ca="1" t="shared" si="341"/>
        <v>2.58</v>
      </c>
      <c r="DX272" s="44">
        <f t="shared" si="319"/>
        <v>0</v>
      </c>
      <c r="DY272" s="44">
        <f ca="1" t="shared" si="320"/>
        <v>2.58</v>
      </c>
      <c r="DZ272" s="19">
        <f t="shared" si="321"/>
        <v>0</v>
      </c>
      <c r="EA272" s="19">
        <f t="shared" si="322"/>
        <v>0</v>
      </c>
      <c r="EB272" s="45">
        <f t="shared" si="323"/>
        <v>0</v>
      </c>
      <c r="EC272" s="46">
        <f t="shared" si="324"/>
        <v>0</v>
      </c>
      <c r="ED272" s="19">
        <f t="shared" si="335"/>
        <v>0</v>
      </c>
      <c r="EE272" s="19">
        <f t="shared" si="325"/>
        <v>0</v>
      </c>
      <c r="EF272" s="19">
        <f t="shared" si="326"/>
        <v>0</v>
      </c>
      <c r="EG272" s="19">
        <f t="shared" si="327"/>
        <v>0</v>
      </c>
    </row>
    <row r="273" customFormat="1" customHeight="1" spans="1:137">
      <c r="A273" s="32">
        <f t="shared" si="317"/>
        <v>271</v>
      </c>
      <c r="B273" s="31" t="s">
        <v>1311</v>
      </c>
      <c r="C273" s="32" t="s">
        <v>286</v>
      </c>
      <c r="D273" s="33" t="s">
        <v>79</v>
      </c>
      <c r="E273" s="33" t="s">
        <v>542</v>
      </c>
      <c r="F273" s="33" t="s">
        <v>548</v>
      </c>
      <c r="G273" s="68">
        <v>45853</v>
      </c>
      <c r="H273" s="68">
        <v>45853</v>
      </c>
      <c r="I273" s="68">
        <v>45853</v>
      </c>
      <c r="J273" s="19"/>
      <c r="K273" s="19"/>
      <c r="L273" s="19"/>
      <c r="M273" s="73"/>
      <c r="N273" s="19"/>
      <c r="O273" s="38"/>
      <c r="P273" s="39"/>
      <c r="Q273" s="19"/>
      <c r="R273" s="19"/>
      <c r="S273" s="19"/>
      <c r="T273" s="19"/>
      <c r="U273" s="19"/>
      <c r="V273" s="19"/>
      <c r="W273" s="40"/>
      <c r="X273" s="19"/>
      <c r="Y273" s="39"/>
      <c r="Z273" s="19"/>
      <c r="AA273" s="19"/>
      <c r="AB273" s="19"/>
      <c r="AC273" s="19"/>
      <c r="AD273" s="19"/>
      <c r="AE273" s="19"/>
      <c r="AF273" s="40"/>
      <c r="AG273" s="41"/>
      <c r="AH273" s="41"/>
      <c r="AI273" s="41"/>
      <c r="AJ273" s="19"/>
      <c r="AK273" s="19"/>
      <c r="AL273" s="19"/>
      <c r="AM273" s="19"/>
      <c r="AN273" s="19"/>
      <c r="AO273" s="19"/>
      <c r="AP273" s="19"/>
      <c r="AQ273" s="19"/>
      <c r="AR273" s="40"/>
      <c r="AS273" s="19"/>
      <c r="AT273" s="19"/>
      <c r="AU273" s="19"/>
      <c r="AV273" s="19"/>
      <c r="AW273" s="19"/>
      <c r="AX273" s="19"/>
      <c r="AY273" s="19"/>
      <c r="AZ273" s="19"/>
      <c r="BA273" s="40"/>
      <c r="BB273" s="19"/>
      <c r="BC273" s="19"/>
      <c r="BD273" s="19"/>
      <c r="BE273" s="19"/>
      <c r="BF273" s="19"/>
      <c r="BG273" s="19"/>
      <c r="BH273" s="19"/>
      <c r="BI273" s="19"/>
      <c r="BJ273" s="40"/>
      <c r="BK273" s="19"/>
      <c r="BL273" s="19"/>
      <c r="BM273" s="19"/>
      <c r="BN273" s="19"/>
      <c r="BO273" s="19"/>
      <c r="BP273" s="19"/>
      <c r="BQ273" s="19"/>
      <c r="BR273" s="19"/>
      <c r="BS273" s="40"/>
      <c r="BT273" s="19"/>
      <c r="BU273" s="39">
        <v>3</v>
      </c>
      <c r="BV273" s="19"/>
      <c r="BW273" s="19"/>
      <c r="BX273" s="19"/>
      <c r="BY273" s="19"/>
      <c r="BZ273" s="19"/>
      <c r="CA273" s="19"/>
      <c r="CB273" s="40"/>
      <c r="CC273" s="19"/>
      <c r="CD273" s="39"/>
      <c r="CE273" s="19"/>
      <c r="CF273" s="19"/>
      <c r="CG273" s="19"/>
      <c r="CH273" s="19"/>
      <c r="CI273" s="19"/>
      <c r="CJ273" s="19"/>
      <c r="CK273" s="40"/>
      <c r="CL273" s="19"/>
      <c r="CM273" s="39"/>
      <c r="CN273" s="19"/>
      <c r="CO273" s="19"/>
      <c r="CP273" s="19"/>
      <c r="CQ273" s="19"/>
      <c r="CR273" s="19"/>
      <c r="CS273" s="19"/>
      <c r="CT273" s="40"/>
      <c r="CU273" s="19"/>
      <c r="CV273" s="19"/>
      <c r="CW273" s="39"/>
      <c r="CX273" s="19"/>
      <c r="CY273" s="19"/>
      <c r="CZ273" s="19"/>
      <c r="DA273" s="19"/>
      <c r="DB273" s="19"/>
      <c r="DC273" s="19"/>
      <c r="DD273" s="40"/>
      <c r="DE273" s="19"/>
      <c r="DF273" s="19"/>
      <c r="DG273" s="19"/>
      <c r="DH273" s="19"/>
      <c r="DI273" s="19"/>
      <c r="DJ273" s="19"/>
      <c r="DK273" s="19"/>
      <c r="DL273" s="19"/>
      <c r="DM273" s="40"/>
      <c r="DN273" s="19"/>
      <c r="DO273" s="39"/>
      <c r="DP273" s="19"/>
      <c r="DQ273" s="19"/>
      <c r="DR273" s="19"/>
      <c r="DS273" s="19"/>
      <c r="DT273" s="19"/>
      <c r="DU273" s="19"/>
      <c r="DV273" s="40"/>
      <c r="DW273" s="74">
        <f ca="1" t="shared" si="341"/>
        <v>2.38</v>
      </c>
      <c r="DX273" s="44">
        <f t="shared" si="319"/>
        <v>0</v>
      </c>
      <c r="DY273" s="44">
        <f ca="1" t="shared" si="320"/>
        <v>2.38</v>
      </c>
      <c r="DZ273" s="19">
        <f t="shared" si="321"/>
        <v>0</v>
      </c>
      <c r="EA273" s="19">
        <f t="shared" si="322"/>
        <v>0</v>
      </c>
      <c r="EB273" s="45">
        <f t="shared" si="323"/>
        <v>0</v>
      </c>
      <c r="EC273" s="46">
        <f t="shared" si="324"/>
        <v>0</v>
      </c>
      <c r="ED273" s="19">
        <f t="shared" si="335"/>
        <v>3</v>
      </c>
      <c r="EE273" s="19">
        <f t="shared" si="325"/>
        <v>0</v>
      </c>
      <c r="EF273" s="19">
        <f t="shared" si="326"/>
        <v>0</v>
      </c>
      <c r="EG273" s="19">
        <f t="shared" si="327"/>
        <v>0</v>
      </c>
    </row>
    <row r="274" customFormat="1" customHeight="1" spans="1:137">
      <c r="A274" s="32">
        <f t="shared" si="317"/>
        <v>272</v>
      </c>
      <c r="B274" s="31" t="s">
        <v>1312</v>
      </c>
      <c r="C274" s="32" t="s">
        <v>52</v>
      </c>
      <c r="D274" s="33" t="s">
        <v>237</v>
      </c>
      <c r="E274" s="33" t="s">
        <v>238</v>
      </c>
      <c r="F274" s="33" t="s">
        <v>315</v>
      </c>
      <c r="G274" s="68">
        <v>45861</v>
      </c>
      <c r="H274" s="68">
        <v>45861</v>
      </c>
      <c r="I274" s="68">
        <v>45861</v>
      </c>
      <c r="J274" s="19"/>
      <c r="K274" s="19"/>
      <c r="L274" s="19"/>
      <c r="M274" s="73"/>
      <c r="N274" s="19"/>
      <c r="O274" s="38"/>
      <c r="P274" s="39"/>
      <c r="Q274" s="19"/>
      <c r="R274" s="19"/>
      <c r="S274" s="19"/>
      <c r="T274" s="19"/>
      <c r="U274" s="19"/>
      <c r="V274" s="19"/>
      <c r="W274" s="40"/>
      <c r="X274" s="19"/>
      <c r="Y274" s="39"/>
      <c r="Z274" s="19"/>
      <c r="AA274" s="19"/>
      <c r="AB274" s="19"/>
      <c r="AC274" s="19"/>
      <c r="AD274" s="19"/>
      <c r="AE274" s="19"/>
      <c r="AF274" s="40"/>
      <c r="AG274" s="41"/>
      <c r="AH274" s="41"/>
      <c r="AI274" s="41"/>
      <c r="AJ274" s="19"/>
      <c r="AK274" s="19"/>
      <c r="AL274" s="19"/>
      <c r="AM274" s="19"/>
      <c r="AN274" s="19"/>
      <c r="AO274" s="19"/>
      <c r="AP274" s="19"/>
      <c r="AQ274" s="19"/>
      <c r="AR274" s="40"/>
      <c r="AS274" s="19"/>
      <c r="AT274" s="19"/>
      <c r="AU274" s="19"/>
      <c r="AV274" s="19"/>
      <c r="AW274" s="19"/>
      <c r="AX274" s="19"/>
      <c r="AY274" s="19"/>
      <c r="AZ274" s="19"/>
      <c r="BA274" s="40"/>
      <c r="BB274" s="19"/>
      <c r="BC274" s="19"/>
      <c r="BD274" s="19"/>
      <c r="BE274" s="19"/>
      <c r="BF274" s="19"/>
      <c r="BG274" s="19"/>
      <c r="BH274" s="19"/>
      <c r="BI274" s="19"/>
      <c r="BJ274" s="40"/>
      <c r="BK274" s="19"/>
      <c r="BL274" s="19"/>
      <c r="BM274" s="19"/>
      <c r="BN274" s="19"/>
      <c r="BO274" s="19"/>
      <c r="BP274" s="19"/>
      <c r="BQ274" s="19"/>
      <c r="BR274" s="19"/>
      <c r="BS274" s="40"/>
      <c r="BT274" s="19"/>
      <c r="BU274" s="19"/>
      <c r="BV274" s="19"/>
      <c r="BW274" s="19"/>
      <c r="BX274" s="19"/>
      <c r="BY274" s="19"/>
      <c r="BZ274" s="19"/>
      <c r="CA274" s="19"/>
      <c r="CB274" s="40"/>
      <c r="CC274" s="19"/>
      <c r="CD274" s="39"/>
      <c r="CE274" s="19"/>
      <c r="CF274" s="19"/>
      <c r="CG274" s="19"/>
      <c r="CH274" s="19"/>
      <c r="CI274" s="19"/>
      <c r="CJ274" s="19"/>
      <c r="CK274" s="40"/>
      <c r="CL274" s="19"/>
      <c r="CM274" s="39"/>
      <c r="CN274" s="19"/>
      <c r="CO274" s="19"/>
      <c r="CP274" s="19"/>
      <c r="CQ274" s="19"/>
      <c r="CR274" s="19"/>
      <c r="CS274" s="19"/>
      <c r="CT274" s="40"/>
      <c r="CU274" s="19"/>
      <c r="CV274" s="19"/>
      <c r="CW274" s="39"/>
      <c r="CX274" s="19"/>
      <c r="CY274" s="19"/>
      <c r="CZ274" s="19"/>
      <c r="DA274" s="19"/>
      <c r="DB274" s="19"/>
      <c r="DC274" s="19"/>
      <c r="DD274" s="40"/>
      <c r="DE274" s="19"/>
      <c r="DF274" s="19"/>
      <c r="DG274" s="19"/>
      <c r="DH274" s="19"/>
      <c r="DI274" s="19"/>
      <c r="DJ274" s="19"/>
      <c r="DK274" s="19"/>
      <c r="DL274" s="19"/>
      <c r="DM274" s="40"/>
      <c r="DN274" s="19"/>
      <c r="DO274" s="39"/>
      <c r="DP274" s="19"/>
      <c r="DQ274" s="19"/>
      <c r="DR274" s="19"/>
      <c r="DS274" s="19"/>
      <c r="DT274" s="19"/>
      <c r="DU274" s="19"/>
      <c r="DV274" s="40"/>
      <c r="DW274" s="74">
        <v>0</v>
      </c>
      <c r="DX274" s="44">
        <f t="shared" si="319"/>
        <v>0</v>
      </c>
      <c r="DY274" s="44">
        <f t="shared" si="320"/>
        <v>0</v>
      </c>
      <c r="DZ274" s="19">
        <f t="shared" si="321"/>
        <v>0</v>
      </c>
      <c r="EA274" s="19">
        <f t="shared" si="322"/>
        <v>0</v>
      </c>
      <c r="EB274" s="45">
        <f t="shared" si="323"/>
        <v>0</v>
      </c>
      <c r="EC274" s="46">
        <f t="shared" si="324"/>
        <v>0</v>
      </c>
      <c r="ED274" s="19">
        <f t="shared" si="335"/>
        <v>0</v>
      </c>
      <c r="EE274" s="19">
        <f t="shared" si="325"/>
        <v>0</v>
      </c>
      <c r="EF274" s="19">
        <f t="shared" si="326"/>
        <v>0</v>
      </c>
      <c r="EG274" s="19">
        <f t="shared" si="327"/>
        <v>0</v>
      </c>
    </row>
    <row r="275" customFormat="1" customHeight="1" spans="1:137">
      <c r="A275" s="32">
        <f t="shared" si="317"/>
        <v>273</v>
      </c>
      <c r="B275" s="31" t="s">
        <v>1313</v>
      </c>
      <c r="C275" s="32" t="s">
        <v>351</v>
      </c>
      <c r="D275" s="33" t="s">
        <v>357</v>
      </c>
      <c r="E275" s="33" t="s">
        <v>358</v>
      </c>
      <c r="F275" s="33" t="s">
        <v>298</v>
      </c>
      <c r="G275" s="68">
        <v>45761</v>
      </c>
      <c r="H275" s="59">
        <v>45761</v>
      </c>
      <c r="I275" s="59">
        <v>45761</v>
      </c>
      <c r="J275" s="19"/>
      <c r="K275" s="19"/>
      <c r="L275" s="19"/>
      <c r="M275" s="73"/>
      <c r="N275" s="19"/>
      <c r="O275" s="38"/>
      <c r="P275" s="39"/>
      <c r="Q275" s="19"/>
      <c r="R275" s="19"/>
      <c r="S275" s="19"/>
      <c r="T275" s="19"/>
      <c r="U275" s="19"/>
      <c r="V275" s="19"/>
      <c r="W275" s="40"/>
      <c r="X275" s="19"/>
      <c r="Y275" s="39"/>
      <c r="Z275" s="19"/>
      <c r="AA275" s="19"/>
      <c r="AB275" s="19"/>
      <c r="AC275" s="19"/>
      <c r="AD275" s="19"/>
      <c r="AE275" s="19"/>
      <c r="AF275" s="40"/>
      <c r="AG275" s="41"/>
      <c r="AH275" s="41"/>
      <c r="AI275" s="41"/>
      <c r="AJ275" s="19"/>
      <c r="AK275" s="19"/>
      <c r="AL275" s="19"/>
      <c r="AM275" s="19"/>
      <c r="AN275" s="19"/>
      <c r="AO275" s="19"/>
      <c r="AP275" s="19"/>
      <c r="AQ275" s="19"/>
      <c r="AR275" s="40"/>
      <c r="AS275" s="19"/>
      <c r="AT275" s="19"/>
      <c r="AU275" s="19"/>
      <c r="AV275" s="19"/>
      <c r="AW275" s="19"/>
      <c r="AX275" s="19"/>
      <c r="AY275" s="19"/>
      <c r="AZ275" s="19"/>
      <c r="BA275" s="40"/>
      <c r="BB275" s="19"/>
      <c r="BC275" s="19">
        <v>4</v>
      </c>
      <c r="BD275" s="19"/>
      <c r="BE275" s="19"/>
      <c r="BF275" s="19"/>
      <c r="BG275" s="19"/>
      <c r="BH275" s="19"/>
      <c r="BI275" s="19"/>
      <c r="BJ275" s="40"/>
      <c r="BK275" s="19"/>
      <c r="BL275" s="19"/>
      <c r="BM275" s="19"/>
      <c r="BN275" s="19"/>
      <c r="BO275" s="19"/>
      <c r="BP275" s="19"/>
      <c r="BQ275" s="19"/>
      <c r="BR275" s="19"/>
      <c r="BS275" s="40"/>
      <c r="BT275" s="19"/>
      <c r="BU275" s="19"/>
      <c r="BV275" s="19"/>
      <c r="BW275" s="19"/>
      <c r="BX275" s="19"/>
      <c r="BY275" s="19"/>
      <c r="BZ275" s="19"/>
      <c r="CA275" s="19"/>
      <c r="CB275" s="40"/>
      <c r="CC275" s="19"/>
      <c r="CD275" s="39"/>
      <c r="CE275" s="19"/>
      <c r="CF275" s="19"/>
      <c r="CG275" s="19"/>
      <c r="CH275" s="19"/>
      <c r="CI275" s="19"/>
      <c r="CJ275" s="19"/>
      <c r="CK275" s="40"/>
      <c r="CL275" s="19"/>
      <c r="CM275" s="39"/>
      <c r="CN275" s="19"/>
      <c r="CO275" s="19"/>
      <c r="CP275" s="19"/>
      <c r="CQ275" s="19"/>
      <c r="CR275" s="19"/>
      <c r="CS275" s="19"/>
      <c r="CT275" s="40"/>
      <c r="CU275" s="19"/>
      <c r="CV275" s="19"/>
      <c r="CW275" s="39"/>
      <c r="CX275" s="19"/>
      <c r="CY275" s="19"/>
      <c r="CZ275" s="19"/>
      <c r="DA275" s="19"/>
      <c r="DB275" s="19"/>
      <c r="DC275" s="19"/>
      <c r="DD275" s="40"/>
      <c r="DE275" s="19"/>
      <c r="DF275" s="19"/>
      <c r="DG275" s="19"/>
      <c r="DH275" s="19"/>
      <c r="DI275" s="19"/>
      <c r="DJ275" s="19"/>
      <c r="DK275" s="19"/>
      <c r="DL275" s="19"/>
      <c r="DM275" s="40"/>
      <c r="DN275" s="19"/>
      <c r="DO275" s="39"/>
      <c r="DP275" s="19"/>
      <c r="DQ275" s="19"/>
      <c r="DR275" s="19"/>
      <c r="DS275" s="19"/>
      <c r="DT275" s="19"/>
      <c r="DU275" s="19"/>
      <c r="DV275" s="40"/>
      <c r="DW275" s="74">
        <f ca="1" t="shared" ref="DW275:DW282" si="342">ROUND((TODAY()-I275)/365*5,2)</f>
        <v>3.64</v>
      </c>
      <c r="DX275" s="44">
        <f t="shared" si="319"/>
        <v>0</v>
      </c>
      <c r="DY275" s="44">
        <f ca="1" t="shared" si="320"/>
        <v>3.64</v>
      </c>
      <c r="DZ275" s="19">
        <f t="shared" si="321"/>
        <v>0</v>
      </c>
      <c r="EA275" s="19">
        <f t="shared" si="322"/>
        <v>0</v>
      </c>
      <c r="EB275" s="45">
        <f t="shared" si="323"/>
        <v>0</v>
      </c>
      <c r="EC275" s="46">
        <f t="shared" si="324"/>
        <v>0</v>
      </c>
      <c r="ED275" s="19">
        <f t="shared" si="335"/>
        <v>4</v>
      </c>
      <c r="EE275" s="19">
        <f t="shared" si="325"/>
        <v>0</v>
      </c>
      <c r="EF275" s="19">
        <f t="shared" si="326"/>
        <v>0</v>
      </c>
      <c r="EG275" s="19">
        <f t="shared" si="327"/>
        <v>0</v>
      </c>
    </row>
    <row r="276" customFormat="1" customHeight="1" spans="1:137">
      <c r="A276" s="32">
        <f t="shared" si="317"/>
        <v>274</v>
      </c>
      <c r="B276" s="31" t="s">
        <v>1314</v>
      </c>
      <c r="C276" s="32" t="s">
        <v>286</v>
      </c>
      <c r="D276" s="33" t="s">
        <v>312</v>
      </c>
      <c r="E276" s="33" t="s">
        <v>317</v>
      </c>
      <c r="F276" s="33" t="s">
        <v>315</v>
      </c>
      <c r="G276" s="68">
        <v>45854</v>
      </c>
      <c r="H276" s="68">
        <v>45854</v>
      </c>
      <c r="I276" s="68">
        <v>45854</v>
      </c>
      <c r="J276" s="19"/>
      <c r="K276" s="19"/>
      <c r="L276" s="19"/>
      <c r="M276" s="73"/>
      <c r="N276" s="19"/>
      <c r="O276" s="38"/>
      <c r="P276" s="39"/>
      <c r="Q276" s="19"/>
      <c r="R276" s="19"/>
      <c r="S276" s="19"/>
      <c r="T276" s="19"/>
      <c r="U276" s="19"/>
      <c r="V276" s="19"/>
      <c r="W276" s="40"/>
      <c r="X276" s="19"/>
      <c r="Y276" s="39"/>
      <c r="Z276" s="19"/>
      <c r="AA276" s="19"/>
      <c r="AB276" s="19"/>
      <c r="AC276" s="19"/>
      <c r="AD276" s="19"/>
      <c r="AE276" s="19"/>
      <c r="AF276" s="40"/>
      <c r="AG276" s="41"/>
      <c r="AH276" s="41"/>
      <c r="AI276" s="41"/>
      <c r="AJ276" s="19"/>
      <c r="AK276" s="19"/>
      <c r="AL276" s="19"/>
      <c r="AM276" s="19"/>
      <c r="AN276" s="19"/>
      <c r="AO276" s="19"/>
      <c r="AP276" s="19"/>
      <c r="AQ276" s="19"/>
      <c r="AR276" s="40"/>
      <c r="AS276" s="19"/>
      <c r="AT276" s="19"/>
      <c r="AU276" s="19"/>
      <c r="AV276" s="19"/>
      <c r="AW276" s="19"/>
      <c r="AX276" s="19"/>
      <c r="AY276" s="19"/>
      <c r="AZ276" s="19"/>
      <c r="BA276" s="40"/>
      <c r="BB276" s="19"/>
      <c r="BC276" s="19"/>
      <c r="BD276" s="19"/>
      <c r="BE276" s="19"/>
      <c r="BF276" s="19"/>
      <c r="BG276" s="19"/>
      <c r="BH276" s="19"/>
      <c r="BI276" s="19"/>
      <c r="BJ276" s="40"/>
      <c r="BK276" s="19"/>
      <c r="BL276" s="19"/>
      <c r="BM276" s="19"/>
      <c r="BN276" s="19"/>
      <c r="BO276" s="19"/>
      <c r="BP276" s="19"/>
      <c r="BQ276" s="19"/>
      <c r="BR276" s="19"/>
      <c r="BS276" s="40"/>
      <c r="BT276" s="19"/>
      <c r="BU276" s="39">
        <v>8</v>
      </c>
      <c r="BV276" s="19"/>
      <c r="BW276" s="19"/>
      <c r="BX276" s="19"/>
      <c r="BY276" s="19"/>
      <c r="BZ276" s="19"/>
      <c r="CA276" s="19"/>
      <c r="CB276" s="40"/>
      <c r="CC276" s="19"/>
      <c r="CD276" s="39"/>
      <c r="CE276" s="19"/>
      <c r="CF276" s="19"/>
      <c r="CG276" s="19"/>
      <c r="CH276" s="19"/>
      <c r="CI276" s="19"/>
      <c r="CJ276" s="19"/>
      <c r="CK276" s="40"/>
      <c r="CL276" s="19"/>
      <c r="CM276" s="39"/>
      <c r="CN276" s="19"/>
      <c r="CO276" s="19"/>
      <c r="CP276" s="19"/>
      <c r="CQ276" s="19"/>
      <c r="CR276" s="19"/>
      <c r="CS276" s="19"/>
      <c r="CT276" s="40"/>
      <c r="CU276" s="19"/>
      <c r="CV276" s="19"/>
      <c r="CW276" s="39"/>
      <c r="CX276" s="19"/>
      <c r="CY276" s="19"/>
      <c r="CZ276" s="19"/>
      <c r="DA276" s="19"/>
      <c r="DB276" s="19"/>
      <c r="DC276" s="19"/>
      <c r="DD276" s="40"/>
      <c r="DE276" s="19"/>
      <c r="DF276" s="19"/>
      <c r="DG276" s="19"/>
      <c r="DH276" s="19"/>
      <c r="DI276" s="19"/>
      <c r="DJ276" s="19"/>
      <c r="DK276" s="19"/>
      <c r="DL276" s="19"/>
      <c r="DM276" s="40"/>
      <c r="DN276" s="19"/>
      <c r="DO276" s="39"/>
      <c r="DP276" s="19"/>
      <c r="DQ276" s="19"/>
      <c r="DR276" s="19"/>
      <c r="DS276" s="19"/>
      <c r="DT276" s="19"/>
      <c r="DU276" s="19"/>
      <c r="DV276" s="40"/>
      <c r="DW276" s="74">
        <f ca="1" t="shared" si="342"/>
        <v>2.37</v>
      </c>
      <c r="DX276" s="44">
        <f t="shared" si="319"/>
        <v>0</v>
      </c>
      <c r="DY276" s="44">
        <f ca="1" t="shared" si="320"/>
        <v>2.37</v>
      </c>
      <c r="DZ276" s="19">
        <f t="shared" si="321"/>
        <v>0</v>
      </c>
      <c r="EA276" s="19">
        <f t="shared" si="322"/>
        <v>0</v>
      </c>
      <c r="EB276" s="45">
        <f t="shared" si="323"/>
        <v>0</v>
      </c>
      <c r="EC276" s="46">
        <f t="shared" si="324"/>
        <v>0</v>
      </c>
      <c r="ED276" s="19">
        <f t="shared" si="335"/>
        <v>8</v>
      </c>
      <c r="EE276" s="19">
        <f t="shared" si="325"/>
        <v>0</v>
      </c>
      <c r="EF276" s="19">
        <f t="shared" si="326"/>
        <v>0</v>
      </c>
      <c r="EG276" s="19">
        <f t="shared" si="327"/>
        <v>0</v>
      </c>
    </row>
    <row r="277" customFormat="1" customHeight="1" spans="1:137">
      <c r="A277" s="32">
        <f t="shared" si="317"/>
        <v>275</v>
      </c>
      <c r="B277" s="31" t="s">
        <v>1315</v>
      </c>
      <c r="C277" s="32" t="s">
        <v>386</v>
      </c>
      <c r="D277" s="33" t="s">
        <v>387</v>
      </c>
      <c r="E277" s="33" t="s">
        <v>388</v>
      </c>
      <c r="F277" s="33" t="s">
        <v>315</v>
      </c>
      <c r="G277" s="68">
        <v>45146</v>
      </c>
      <c r="H277" s="59">
        <v>45292</v>
      </c>
      <c r="I277" s="59">
        <v>45658</v>
      </c>
      <c r="J277" s="19">
        <v>0</v>
      </c>
      <c r="K277" s="19">
        <f>ROUND((I277-H277)/365*5,0)</f>
        <v>5</v>
      </c>
      <c r="L277" s="19">
        <v>5</v>
      </c>
      <c r="M277" s="73">
        <f>K277-L277</f>
        <v>0</v>
      </c>
      <c r="N277" s="19"/>
      <c r="O277" s="38"/>
      <c r="P277" s="39"/>
      <c r="Q277" s="19"/>
      <c r="R277" s="19"/>
      <c r="S277" s="19">
        <v>8</v>
      </c>
      <c r="T277" s="19"/>
      <c r="U277" s="19">
        <v>8</v>
      </c>
      <c r="V277" s="19"/>
      <c r="W277" s="40"/>
      <c r="X277" s="19"/>
      <c r="Y277" s="39"/>
      <c r="Z277" s="19"/>
      <c r="AA277" s="19"/>
      <c r="AB277" s="19"/>
      <c r="AC277" s="19"/>
      <c r="AD277" s="19"/>
      <c r="AE277" s="19"/>
      <c r="AF277" s="40"/>
      <c r="AG277" s="41">
        <f>O277+X277</f>
        <v>0</v>
      </c>
      <c r="AH277" s="41">
        <f>M277-AG277</f>
        <v>0</v>
      </c>
      <c r="AI277" s="41">
        <f>IF(AH277&lt;0,AH277,0)</f>
        <v>0</v>
      </c>
      <c r="AJ277" s="19"/>
      <c r="AK277" s="19"/>
      <c r="AL277" s="19"/>
      <c r="AM277" s="19"/>
      <c r="AN277" s="19"/>
      <c r="AO277" s="19"/>
      <c r="AP277" s="19"/>
      <c r="AQ277" s="19"/>
      <c r="AR277" s="40"/>
      <c r="AS277" s="19"/>
      <c r="AT277" s="19"/>
      <c r="AU277" s="19"/>
      <c r="AV277" s="19"/>
      <c r="AW277" s="19"/>
      <c r="AX277" s="19"/>
      <c r="AY277" s="19"/>
      <c r="AZ277" s="19"/>
      <c r="BA277" s="40"/>
      <c r="BB277" s="19">
        <v>2.5</v>
      </c>
      <c r="BC277" s="19"/>
      <c r="BD277" s="19"/>
      <c r="BE277" s="19"/>
      <c r="BF277" s="19"/>
      <c r="BG277" s="19"/>
      <c r="BH277" s="19"/>
      <c r="BI277" s="19"/>
      <c r="BJ277" s="40"/>
      <c r="BK277" s="19">
        <v>1</v>
      </c>
      <c r="BL277" s="19"/>
      <c r="BM277" s="19"/>
      <c r="BN277" s="19"/>
      <c r="BO277" s="19"/>
      <c r="BP277" s="19"/>
      <c r="BQ277" s="19"/>
      <c r="BR277" s="19"/>
      <c r="BS277" s="40"/>
      <c r="BT277" s="19"/>
      <c r="BU277" s="19"/>
      <c r="BV277" s="19"/>
      <c r="BW277" s="19"/>
      <c r="BX277" s="19"/>
      <c r="BY277" s="19"/>
      <c r="BZ277" s="19"/>
      <c r="CA277" s="19"/>
      <c r="CB277" s="40"/>
      <c r="CC277" s="19"/>
      <c r="CD277" s="19"/>
      <c r="CE277" s="19"/>
      <c r="CF277" s="19"/>
      <c r="CG277" s="19"/>
      <c r="CH277" s="19"/>
      <c r="CI277" s="19"/>
      <c r="CJ277" s="19"/>
      <c r="CK277" s="40"/>
      <c r="CL277" s="19"/>
      <c r="CM277" s="39"/>
      <c r="CN277" s="19"/>
      <c r="CO277" s="19"/>
      <c r="CP277" s="19"/>
      <c r="CQ277" s="19"/>
      <c r="CR277" s="19"/>
      <c r="CS277" s="19"/>
      <c r="CT277" s="40"/>
      <c r="CU277" s="19"/>
      <c r="CV277" s="19"/>
      <c r="CW277" s="39"/>
      <c r="CX277" s="19"/>
      <c r="CY277" s="19"/>
      <c r="CZ277" s="19"/>
      <c r="DA277" s="19"/>
      <c r="DB277" s="19"/>
      <c r="DC277" s="19"/>
      <c r="DD277" s="40"/>
      <c r="DE277" s="19"/>
      <c r="DF277" s="19"/>
      <c r="DG277" s="19"/>
      <c r="DH277" s="19"/>
      <c r="DI277" s="19"/>
      <c r="DJ277" s="19"/>
      <c r="DK277" s="19"/>
      <c r="DL277" s="19"/>
      <c r="DM277" s="40"/>
      <c r="DN277" s="19"/>
      <c r="DO277" s="39"/>
      <c r="DP277" s="19"/>
      <c r="DQ277" s="19"/>
      <c r="DR277" s="19"/>
      <c r="DS277" s="19"/>
      <c r="DT277" s="19"/>
      <c r="DU277" s="19"/>
      <c r="DV277" s="40"/>
      <c r="DW277" s="74">
        <f ca="1" t="shared" si="342"/>
        <v>5.05</v>
      </c>
      <c r="DX277" s="44">
        <f t="shared" si="319"/>
        <v>3.5</v>
      </c>
      <c r="DY277" s="44">
        <f ca="1" t="shared" si="320"/>
        <v>1.55</v>
      </c>
      <c r="DZ277" s="19">
        <f t="shared" si="321"/>
        <v>8</v>
      </c>
      <c r="EA277" s="19">
        <f t="shared" si="322"/>
        <v>8</v>
      </c>
      <c r="EB277" s="45">
        <f t="shared" si="323"/>
        <v>0</v>
      </c>
      <c r="EC277" s="46">
        <f t="shared" si="324"/>
        <v>0</v>
      </c>
      <c r="ED277" s="19">
        <f>P277+Y277+AK277+AT277+BC277+BL277+BU277+CD277+CM277+CW277+DF277+DO277</f>
        <v>0</v>
      </c>
      <c r="EE277" s="19">
        <f t="shared" si="325"/>
        <v>0</v>
      </c>
      <c r="EF277" s="19">
        <f t="shared" si="326"/>
        <v>0</v>
      </c>
      <c r="EG277" s="19">
        <f t="shared" si="327"/>
        <v>0</v>
      </c>
    </row>
    <row r="278" customFormat="1" customHeight="1" spans="1:137">
      <c r="A278" s="32">
        <f t="shared" si="317"/>
        <v>276</v>
      </c>
      <c r="B278" s="31" t="s">
        <v>1316</v>
      </c>
      <c r="C278" s="32" t="s">
        <v>286</v>
      </c>
      <c r="D278" s="33" t="s">
        <v>305</v>
      </c>
      <c r="E278" s="33" t="s">
        <v>349</v>
      </c>
      <c r="F278" s="33" t="s">
        <v>315</v>
      </c>
      <c r="G278" s="68">
        <v>45852</v>
      </c>
      <c r="H278" s="68">
        <v>45852</v>
      </c>
      <c r="I278" s="68">
        <v>45852</v>
      </c>
      <c r="J278" s="19"/>
      <c r="K278" s="19"/>
      <c r="L278" s="19"/>
      <c r="M278" s="73"/>
      <c r="N278" s="19"/>
      <c r="O278" s="38"/>
      <c r="P278" s="39"/>
      <c r="Q278" s="19"/>
      <c r="R278" s="19"/>
      <c r="S278" s="19"/>
      <c r="T278" s="19"/>
      <c r="U278" s="19"/>
      <c r="V278" s="19"/>
      <c r="W278" s="40"/>
      <c r="X278" s="19"/>
      <c r="Y278" s="39"/>
      <c r="Z278" s="19"/>
      <c r="AA278" s="19"/>
      <c r="AB278" s="19"/>
      <c r="AC278" s="19"/>
      <c r="AD278" s="19"/>
      <c r="AE278" s="19"/>
      <c r="AF278" s="40"/>
      <c r="AG278" s="41"/>
      <c r="AH278" s="41"/>
      <c r="AI278" s="41"/>
      <c r="AJ278" s="19"/>
      <c r="AK278" s="19"/>
      <c r="AL278" s="19"/>
      <c r="AM278" s="19"/>
      <c r="AN278" s="19"/>
      <c r="AO278" s="19"/>
      <c r="AP278" s="19"/>
      <c r="AQ278" s="19"/>
      <c r="AR278" s="40"/>
      <c r="AS278" s="19"/>
      <c r="AT278" s="19"/>
      <c r="AU278" s="19"/>
      <c r="AV278" s="19"/>
      <c r="AW278" s="19"/>
      <c r="AX278" s="19"/>
      <c r="AY278" s="19"/>
      <c r="AZ278" s="19"/>
      <c r="BA278" s="40"/>
      <c r="BB278" s="19"/>
      <c r="BC278" s="19"/>
      <c r="BD278" s="19"/>
      <c r="BE278" s="19"/>
      <c r="BF278" s="19"/>
      <c r="BG278" s="19"/>
      <c r="BH278" s="19"/>
      <c r="BI278" s="19"/>
      <c r="BJ278" s="40"/>
      <c r="BK278" s="19"/>
      <c r="BL278" s="19"/>
      <c r="BM278" s="19"/>
      <c r="BN278" s="19"/>
      <c r="BO278" s="19"/>
      <c r="BP278" s="19"/>
      <c r="BQ278" s="19"/>
      <c r="BR278" s="19"/>
      <c r="BS278" s="40"/>
      <c r="BT278" s="19"/>
      <c r="BU278" s="19"/>
      <c r="BV278" s="19"/>
      <c r="BW278" s="19"/>
      <c r="BX278" s="19"/>
      <c r="BY278" s="19"/>
      <c r="BZ278" s="19"/>
      <c r="CA278" s="19"/>
      <c r="CB278" s="40"/>
      <c r="CC278" s="19"/>
      <c r="CD278" s="19">
        <v>8</v>
      </c>
      <c r="CE278" s="19"/>
      <c r="CF278" s="19"/>
      <c r="CG278" s="19"/>
      <c r="CH278" s="19"/>
      <c r="CI278" s="19">
        <v>8</v>
      </c>
      <c r="CJ278" s="19"/>
      <c r="CK278" s="40"/>
      <c r="CL278" s="19"/>
      <c r="CM278" s="39"/>
      <c r="CN278" s="19"/>
      <c r="CO278" s="19"/>
      <c r="CP278" s="19"/>
      <c r="CQ278" s="19"/>
      <c r="CR278" s="19"/>
      <c r="CS278" s="19"/>
      <c r="CT278" s="40"/>
      <c r="CU278" s="19"/>
      <c r="CV278" s="19"/>
      <c r="CW278" s="39"/>
      <c r="CX278" s="19"/>
      <c r="CY278" s="19"/>
      <c r="CZ278" s="19"/>
      <c r="DA278" s="19"/>
      <c r="DB278" s="19"/>
      <c r="DC278" s="19"/>
      <c r="DD278" s="40"/>
      <c r="DE278" s="19"/>
      <c r="DF278" s="19"/>
      <c r="DG278" s="19"/>
      <c r="DH278" s="19"/>
      <c r="DI278" s="19"/>
      <c r="DJ278" s="19"/>
      <c r="DK278" s="19"/>
      <c r="DL278" s="19"/>
      <c r="DM278" s="40"/>
      <c r="DN278" s="19"/>
      <c r="DO278" s="39"/>
      <c r="DP278" s="19"/>
      <c r="DQ278" s="19"/>
      <c r="DR278" s="19"/>
      <c r="DS278" s="19"/>
      <c r="DT278" s="19"/>
      <c r="DU278" s="19"/>
      <c r="DV278" s="40"/>
      <c r="DW278" s="74">
        <f ca="1" t="shared" si="342"/>
        <v>2.4</v>
      </c>
      <c r="DX278" s="44">
        <f t="shared" si="319"/>
        <v>0</v>
      </c>
      <c r="DY278" s="44">
        <f ca="1" t="shared" si="320"/>
        <v>2.4</v>
      </c>
      <c r="DZ278" s="19">
        <f t="shared" si="321"/>
        <v>8</v>
      </c>
      <c r="EA278" s="19">
        <f t="shared" si="322"/>
        <v>0</v>
      </c>
      <c r="EB278" s="45">
        <f t="shared" si="323"/>
        <v>8</v>
      </c>
      <c r="EC278" s="46">
        <f t="shared" si="324"/>
        <v>0</v>
      </c>
      <c r="ED278" s="19">
        <f t="shared" ref="ED278:ED281" si="343">O278+Y278+AK278+AT278+BC278+BL278+BU278+CD278+CM278+CW278+DF278+DO278</f>
        <v>8</v>
      </c>
      <c r="EE278" s="19">
        <f t="shared" si="325"/>
        <v>0</v>
      </c>
      <c r="EF278" s="19">
        <f t="shared" si="326"/>
        <v>0</v>
      </c>
      <c r="EG278" s="19">
        <f t="shared" si="327"/>
        <v>0</v>
      </c>
    </row>
    <row r="279" customFormat="1" customHeight="1" spans="1:137">
      <c r="A279" s="32">
        <f t="shared" si="317"/>
        <v>277</v>
      </c>
      <c r="B279" s="31" t="s">
        <v>1317</v>
      </c>
      <c r="C279" s="32" t="s">
        <v>286</v>
      </c>
      <c r="D279" s="33" t="s">
        <v>305</v>
      </c>
      <c r="E279" s="33" t="s">
        <v>578</v>
      </c>
      <c r="F279" s="33" t="s">
        <v>315</v>
      </c>
      <c r="G279" s="68">
        <v>45748</v>
      </c>
      <c r="H279" s="59">
        <v>45748</v>
      </c>
      <c r="I279" s="59">
        <v>45748</v>
      </c>
      <c r="J279" s="19"/>
      <c r="K279" s="19"/>
      <c r="L279" s="19"/>
      <c r="M279" s="73"/>
      <c r="N279" s="19"/>
      <c r="O279" s="38"/>
      <c r="P279" s="39"/>
      <c r="Q279" s="19"/>
      <c r="R279" s="19"/>
      <c r="S279" s="19"/>
      <c r="T279" s="19"/>
      <c r="U279" s="19"/>
      <c r="V279" s="19"/>
      <c r="W279" s="40"/>
      <c r="X279" s="19"/>
      <c r="Y279" s="39"/>
      <c r="Z279" s="19"/>
      <c r="AA279" s="19"/>
      <c r="AB279" s="19"/>
      <c r="AC279" s="19"/>
      <c r="AD279" s="19"/>
      <c r="AE279" s="19"/>
      <c r="AF279" s="40"/>
      <c r="AG279" s="41"/>
      <c r="AH279" s="41"/>
      <c r="AI279" s="41"/>
      <c r="AJ279" s="19"/>
      <c r="AK279" s="19"/>
      <c r="AL279" s="19"/>
      <c r="AM279" s="19"/>
      <c r="AN279" s="19"/>
      <c r="AO279" s="19"/>
      <c r="AP279" s="19"/>
      <c r="AQ279" s="19"/>
      <c r="AR279" s="40"/>
      <c r="AS279" s="19"/>
      <c r="AT279" s="19"/>
      <c r="AU279" s="19"/>
      <c r="AV279" s="19"/>
      <c r="AW279" s="19"/>
      <c r="AX279" s="19"/>
      <c r="AY279" s="19"/>
      <c r="AZ279" s="19"/>
      <c r="BA279" s="40"/>
      <c r="BB279" s="19"/>
      <c r="BC279" s="19"/>
      <c r="BD279" s="19"/>
      <c r="BE279" s="19"/>
      <c r="BF279" s="19">
        <v>3</v>
      </c>
      <c r="BG279" s="19"/>
      <c r="BH279" s="19">
        <v>3</v>
      </c>
      <c r="BI279" s="19"/>
      <c r="BJ279" s="40"/>
      <c r="BK279" s="19">
        <v>1</v>
      </c>
      <c r="BL279" s="19"/>
      <c r="BM279" s="19"/>
      <c r="BN279" s="19"/>
      <c r="BO279" s="19">
        <v>5</v>
      </c>
      <c r="BP279" s="19"/>
      <c r="BQ279" s="19">
        <v>8</v>
      </c>
      <c r="BR279" s="19"/>
      <c r="BS279" s="40"/>
      <c r="BT279" s="19"/>
      <c r="BU279" s="19"/>
      <c r="BV279" s="19"/>
      <c r="BW279" s="19"/>
      <c r="BX279" s="19"/>
      <c r="BY279" s="19"/>
      <c r="BZ279" s="19"/>
      <c r="CA279" s="19"/>
      <c r="CB279" s="40"/>
      <c r="CC279" s="19"/>
      <c r="CD279" s="19"/>
      <c r="CE279" s="19"/>
      <c r="CF279" s="19"/>
      <c r="CG279" s="19"/>
      <c r="CH279" s="19"/>
      <c r="CI279" s="19"/>
      <c r="CJ279" s="19"/>
      <c r="CK279" s="40"/>
      <c r="CL279" s="19"/>
      <c r="CM279" s="39"/>
      <c r="CN279" s="19"/>
      <c r="CO279" s="19"/>
      <c r="CP279" s="19"/>
      <c r="CQ279" s="19"/>
      <c r="CR279" s="19"/>
      <c r="CS279" s="19"/>
      <c r="CT279" s="40"/>
      <c r="CU279" s="19"/>
      <c r="CV279" s="19"/>
      <c r="CW279" s="39"/>
      <c r="CX279" s="19"/>
      <c r="CY279" s="19"/>
      <c r="CZ279" s="19"/>
      <c r="DA279" s="19"/>
      <c r="DB279" s="19"/>
      <c r="DC279" s="19"/>
      <c r="DD279" s="40"/>
      <c r="DE279" s="19"/>
      <c r="DF279" s="19"/>
      <c r="DG279" s="19"/>
      <c r="DH279" s="19"/>
      <c r="DI279" s="19"/>
      <c r="DJ279" s="19"/>
      <c r="DK279" s="19"/>
      <c r="DL279" s="19"/>
      <c r="DM279" s="40"/>
      <c r="DN279" s="19"/>
      <c r="DO279" s="39"/>
      <c r="DP279" s="19"/>
      <c r="DQ279" s="19"/>
      <c r="DR279" s="19"/>
      <c r="DS279" s="19"/>
      <c r="DT279" s="19"/>
      <c r="DU279" s="19"/>
      <c r="DV279" s="40"/>
      <c r="DW279" s="74">
        <f ca="1" t="shared" si="342"/>
        <v>3.82</v>
      </c>
      <c r="DX279" s="44">
        <f t="shared" si="319"/>
        <v>1</v>
      </c>
      <c r="DY279" s="44">
        <f ca="1" t="shared" si="320"/>
        <v>2.82</v>
      </c>
      <c r="DZ279" s="19">
        <f t="shared" si="321"/>
        <v>11</v>
      </c>
      <c r="EA279" s="19">
        <f t="shared" si="322"/>
        <v>8</v>
      </c>
      <c r="EB279" s="45">
        <f t="shared" si="323"/>
        <v>3</v>
      </c>
      <c r="EC279" s="46">
        <f t="shared" si="324"/>
        <v>0</v>
      </c>
      <c r="ED279" s="19">
        <f t="shared" si="343"/>
        <v>0</v>
      </c>
      <c r="EE279" s="19">
        <f t="shared" si="325"/>
        <v>0</v>
      </c>
      <c r="EF279" s="19">
        <f t="shared" si="326"/>
        <v>0</v>
      </c>
      <c r="EG279" s="19">
        <f t="shared" si="327"/>
        <v>0</v>
      </c>
    </row>
    <row r="280" customFormat="1" customHeight="1" spans="1:137">
      <c r="A280" s="32">
        <f t="shared" si="317"/>
        <v>278</v>
      </c>
      <c r="B280" s="31" t="s">
        <v>1318</v>
      </c>
      <c r="C280" s="32" t="s">
        <v>413</v>
      </c>
      <c r="D280" s="33" t="s">
        <v>414</v>
      </c>
      <c r="E280" s="33" t="s">
        <v>597</v>
      </c>
      <c r="F280" s="33" t="s">
        <v>315</v>
      </c>
      <c r="G280" s="68">
        <v>45887</v>
      </c>
      <c r="H280" s="68">
        <v>45887</v>
      </c>
      <c r="I280" s="68">
        <v>45887</v>
      </c>
      <c r="J280" s="19"/>
      <c r="K280" s="19"/>
      <c r="L280" s="19"/>
      <c r="M280" s="73"/>
      <c r="N280" s="19"/>
      <c r="O280" s="38"/>
      <c r="P280" s="39"/>
      <c r="Q280" s="19"/>
      <c r="R280" s="19"/>
      <c r="S280" s="19"/>
      <c r="T280" s="19"/>
      <c r="U280" s="19"/>
      <c r="V280" s="19"/>
      <c r="W280" s="40"/>
      <c r="X280" s="19"/>
      <c r="Y280" s="39"/>
      <c r="Z280" s="19"/>
      <c r="AA280" s="19"/>
      <c r="AB280" s="19"/>
      <c r="AC280" s="19"/>
      <c r="AD280" s="19"/>
      <c r="AE280" s="19"/>
      <c r="AF280" s="40"/>
      <c r="AG280" s="41"/>
      <c r="AH280" s="41"/>
      <c r="AI280" s="41"/>
      <c r="AJ280" s="19"/>
      <c r="AK280" s="19"/>
      <c r="AL280" s="19"/>
      <c r="AM280" s="19"/>
      <c r="AN280" s="19"/>
      <c r="AO280" s="19"/>
      <c r="AP280" s="19"/>
      <c r="AQ280" s="19"/>
      <c r="AR280" s="40"/>
      <c r="AS280" s="19"/>
      <c r="AT280" s="19"/>
      <c r="AU280" s="19"/>
      <c r="AV280" s="19"/>
      <c r="AW280" s="19"/>
      <c r="AX280" s="19"/>
      <c r="AY280" s="19"/>
      <c r="AZ280" s="19"/>
      <c r="BA280" s="40"/>
      <c r="BB280" s="19"/>
      <c r="BC280" s="19"/>
      <c r="BD280" s="19"/>
      <c r="BE280" s="19"/>
      <c r="BF280" s="19"/>
      <c r="BG280" s="19"/>
      <c r="BH280" s="19"/>
      <c r="BI280" s="19"/>
      <c r="BJ280" s="40"/>
      <c r="BK280" s="19"/>
      <c r="BL280" s="19"/>
      <c r="BM280" s="19"/>
      <c r="BN280" s="19"/>
      <c r="BO280" s="19"/>
      <c r="BP280" s="19"/>
      <c r="BQ280" s="19"/>
      <c r="BR280" s="19"/>
      <c r="BS280" s="40"/>
      <c r="BT280" s="19"/>
      <c r="BU280" s="19"/>
      <c r="BV280" s="19"/>
      <c r="BW280" s="19"/>
      <c r="BX280" s="19"/>
      <c r="BY280" s="19"/>
      <c r="BZ280" s="19"/>
      <c r="CA280" s="19"/>
      <c r="CB280" s="40"/>
      <c r="CC280" s="19"/>
      <c r="CD280" s="19"/>
      <c r="CE280" s="19"/>
      <c r="CF280" s="19"/>
      <c r="CG280" s="19"/>
      <c r="CH280" s="19"/>
      <c r="CI280" s="19"/>
      <c r="CJ280" s="19"/>
      <c r="CK280" s="40"/>
      <c r="CL280" s="19"/>
      <c r="CM280" s="39"/>
      <c r="CN280" s="19"/>
      <c r="CO280" s="19"/>
      <c r="CP280" s="19"/>
      <c r="CQ280" s="19"/>
      <c r="CR280" s="19"/>
      <c r="CS280" s="19"/>
      <c r="CT280" s="40"/>
      <c r="CU280" s="19"/>
      <c r="CV280" s="19"/>
      <c r="CW280" s="39"/>
      <c r="CX280" s="19"/>
      <c r="CY280" s="19"/>
      <c r="CZ280" s="19"/>
      <c r="DA280" s="19"/>
      <c r="DB280" s="19"/>
      <c r="DC280" s="19"/>
      <c r="DD280" s="40"/>
      <c r="DE280" s="19"/>
      <c r="DF280" s="19"/>
      <c r="DG280" s="19"/>
      <c r="DH280" s="19"/>
      <c r="DI280" s="19"/>
      <c r="DJ280" s="19"/>
      <c r="DK280" s="19"/>
      <c r="DL280" s="19"/>
      <c r="DM280" s="40"/>
      <c r="DN280" s="19"/>
      <c r="DO280" s="39"/>
      <c r="DP280" s="19"/>
      <c r="DQ280" s="19"/>
      <c r="DR280" s="19"/>
      <c r="DS280" s="19"/>
      <c r="DT280" s="19"/>
      <c r="DU280" s="19"/>
      <c r="DV280" s="40"/>
      <c r="DW280" s="74">
        <f ca="1" t="shared" si="342"/>
        <v>1.92</v>
      </c>
      <c r="DX280" s="44">
        <f t="shared" si="319"/>
        <v>0</v>
      </c>
      <c r="DY280" s="44">
        <f ca="1" t="shared" si="320"/>
        <v>1.92</v>
      </c>
      <c r="DZ280" s="19">
        <f t="shared" si="321"/>
        <v>0</v>
      </c>
      <c r="EA280" s="19">
        <f t="shared" si="322"/>
        <v>0</v>
      </c>
      <c r="EB280" s="45">
        <f t="shared" si="323"/>
        <v>0</v>
      </c>
      <c r="EC280" s="46">
        <f t="shared" si="324"/>
        <v>0</v>
      </c>
      <c r="ED280" s="19">
        <f t="shared" si="343"/>
        <v>0</v>
      </c>
      <c r="EE280" s="19">
        <f t="shared" si="325"/>
        <v>0</v>
      </c>
      <c r="EF280" s="19">
        <f t="shared" si="326"/>
        <v>0</v>
      </c>
      <c r="EG280" s="19">
        <f t="shared" si="327"/>
        <v>0</v>
      </c>
    </row>
    <row r="281" customFormat="1" customHeight="1" spans="1:137">
      <c r="A281" s="32">
        <f t="shared" si="317"/>
        <v>279</v>
      </c>
      <c r="B281" s="31" t="s">
        <v>1319</v>
      </c>
      <c r="C281" s="32" t="s">
        <v>413</v>
      </c>
      <c r="D281" s="33" t="s">
        <v>414</v>
      </c>
      <c r="E281" s="33" t="s">
        <v>597</v>
      </c>
      <c r="F281" s="33" t="s">
        <v>315</v>
      </c>
      <c r="G281" s="68">
        <v>45887</v>
      </c>
      <c r="H281" s="68">
        <v>45887</v>
      </c>
      <c r="I281" s="68">
        <v>45887</v>
      </c>
      <c r="J281" s="19"/>
      <c r="K281" s="19"/>
      <c r="L281" s="19"/>
      <c r="M281" s="73"/>
      <c r="N281" s="19"/>
      <c r="O281" s="38"/>
      <c r="P281" s="39"/>
      <c r="Q281" s="19"/>
      <c r="R281" s="19"/>
      <c r="S281" s="19"/>
      <c r="T281" s="19"/>
      <c r="U281" s="19"/>
      <c r="V281" s="19"/>
      <c r="W281" s="40"/>
      <c r="X281" s="19"/>
      <c r="Y281" s="39"/>
      <c r="Z281" s="19"/>
      <c r="AA281" s="19"/>
      <c r="AB281" s="19"/>
      <c r="AC281" s="19"/>
      <c r="AD281" s="19"/>
      <c r="AE281" s="19"/>
      <c r="AF281" s="40"/>
      <c r="AG281" s="41"/>
      <c r="AH281" s="41"/>
      <c r="AI281" s="41"/>
      <c r="AJ281" s="19"/>
      <c r="AK281" s="19"/>
      <c r="AL281" s="19"/>
      <c r="AM281" s="19"/>
      <c r="AN281" s="19"/>
      <c r="AO281" s="19"/>
      <c r="AP281" s="19"/>
      <c r="AQ281" s="19"/>
      <c r="AR281" s="40"/>
      <c r="AS281" s="19"/>
      <c r="AT281" s="19"/>
      <c r="AU281" s="19"/>
      <c r="AV281" s="19"/>
      <c r="AW281" s="19"/>
      <c r="AX281" s="19"/>
      <c r="AY281" s="19"/>
      <c r="AZ281" s="19"/>
      <c r="BA281" s="40"/>
      <c r="BB281" s="19"/>
      <c r="BC281" s="19"/>
      <c r="BD281" s="19"/>
      <c r="BE281" s="19"/>
      <c r="BF281" s="19"/>
      <c r="BG281" s="19"/>
      <c r="BH281" s="19"/>
      <c r="BI281" s="19"/>
      <c r="BJ281" s="40"/>
      <c r="BK281" s="19"/>
      <c r="BL281" s="19"/>
      <c r="BM281" s="19"/>
      <c r="BN281" s="19"/>
      <c r="BO281" s="19"/>
      <c r="BP281" s="19"/>
      <c r="BQ281" s="19"/>
      <c r="BR281" s="19"/>
      <c r="BS281" s="40"/>
      <c r="BT281" s="19"/>
      <c r="BU281" s="19"/>
      <c r="BV281" s="19"/>
      <c r="BW281" s="19"/>
      <c r="BX281" s="19"/>
      <c r="BY281" s="19"/>
      <c r="BZ281" s="19"/>
      <c r="CA281" s="19"/>
      <c r="CB281" s="40"/>
      <c r="CC281" s="19"/>
      <c r="CD281" s="19"/>
      <c r="CE281" s="19"/>
      <c r="CF281" s="19"/>
      <c r="CG281" s="19"/>
      <c r="CH281" s="19"/>
      <c r="CI281" s="19"/>
      <c r="CJ281" s="19"/>
      <c r="CK281" s="40"/>
      <c r="CL281" s="19"/>
      <c r="CM281" s="39"/>
      <c r="CN281" s="19"/>
      <c r="CO281" s="19"/>
      <c r="CP281" s="19"/>
      <c r="CQ281" s="19"/>
      <c r="CR281" s="19"/>
      <c r="CS281" s="19"/>
      <c r="CT281" s="40"/>
      <c r="CU281" s="19"/>
      <c r="CV281" s="19"/>
      <c r="CW281" s="39"/>
      <c r="CX281" s="19"/>
      <c r="CY281" s="19"/>
      <c r="CZ281" s="19"/>
      <c r="DA281" s="19"/>
      <c r="DB281" s="19"/>
      <c r="DC281" s="19"/>
      <c r="DD281" s="40"/>
      <c r="DE281" s="19"/>
      <c r="DF281" s="19"/>
      <c r="DG281" s="19"/>
      <c r="DH281" s="19"/>
      <c r="DI281" s="19"/>
      <c r="DJ281" s="19"/>
      <c r="DK281" s="19"/>
      <c r="DL281" s="19"/>
      <c r="DM281" s="40"/>
      <c r="DN281" s="19"/>
      <c r="DO281" s="39"/>
      <c r="DP281" s="19"/>
      <c r="DQ281" s="19"/>
      <c r="DR281" s="19"/>
      <c r="DS281" s="19"/>
      <c r="DT281" s="19"/>
      <c r="DU281" s="19"/>
      <c r="DV281" s="40"/>
      <c r="DW281" s="74">
        <f ca="1" t="shared" si="342"/>
        <v>1.92</v>
      </c>
      <c r="DX281" s="44">
        <f t="shared" si="319"/>
        <v>0</v>
      </c>
      <c r="DY281" s="44">
        <f ca="1" t="shared" si="320"/>
        <v>1.92</v>
      </c>
      <c r="DZ281" s="19">
        <f t="shared" si="321"/>
        <v>0</v>
      </c>
      <c r="EA281" s="19">
        <f t="shared" si="322"/>
        <v>0</v>
      </c>
      <c r="EB281" s="45">
        <f t="shared" si="323"/>
        <v>0</v>
      </c>
      <c r="EC281" s="46">
        <f t="shared" si="324"/>
        <v>0</v>
      </c>
      <c r="ED281" s="19">
        <f t="shared" si="343"/>
        <v>0</v>
      </c>
      <c r="EE281" s="19">
        <f t="shared" si="325"/>
        <v>0</v>
      </c>
      <c r="EF281" s="19">
        <f t="shared" si="326"/>
        <v>0</v>
      </c>
      <c r="EG281" s="19">
        <f t="shared" si="327"/>
        <v>0</v>
      </c>
    </row>
    <row r="282" customFormat="1" customHeight="1" spans="1:137">
      <c r="A282" s="32">
        <f t="shared" si="317"/>
        <v>280</v>
      </c>
      <c r="B282" s="31" t="s">
        <v>1320</v>
      </c>
      <c r="C282" s="32" t="s">
        <v>286</v>
      </c>
      <c r="D282" s="33" t="s">
        <v>289</v>
      </c>
      <c r="E282" s="33" t="s">
        <v>296</v>
      </c>
      <c r="F282" s="33" t="s">
        <v>298</v>
      </c>
      <c r="G282" s="68">
        <v>45600</v>
      </c>
      <c r="H282" s="59">
        <v>45600</v>
      </c>
      <c r="I282" s="59">
        <v>45658</v>
      </c>
      <c r="J282" s="19">
        <v>0</v>
      </c>
      <c r="K282" s="19">
        <v>1</v>
      </c>
      <c r="L282" s="19">
        <v>0</v>
      </c>
      <c r="M282" s="73">
        <f>K282-L282</f>
        <v>1</v>
      </c>
      <c r="N282" s="19"/>
      <c r="O282" s="38">
        <v>3</v>
      </c>
      <c r="P282" s="39">
        <v>9</v>
      </c>
      <c r="Q282" s="19" t="s">
        <v>63</v>
      </c>
      <c r="R282" s="19"/>
      <c r="S282" s="19"/>
      <c r="T282" s="19"/>
      <c r="U282" s="19"/>
      <c r="V282" s="19"/>
      <c r="W282" s="40"/>
      <c r="X282" s="19">
        <v>1</v>
      </c>
      <c r="Y282" s="39"/>
      <c r="Z282" s="19"/>
      <c r="AA282" s="19"/>
      <c r="AB282" s="19"/>
      <c r="AC282" s="19"/>
      <c r="AD282" s="19"/>
      <c r="AE282" s="19"/>
      <c r="AF282" s="40"/>
      <c r="AG282" s="41">
        <f>O282+X282</f>
        <v>4</v>
      </c>
      <c r="AH282" s="41">
        <f>M282-AG282</f>
        <v>-3</v>
      </c>
      <c r="AI282" s="41">
        <f>IF(AH282&lt;0,AH282,0)</f>
        <v>-3</v>
      </c>
      <c r="AJ282" s="19">
        <v>1</v>
      </c>
      <c r="AK282" s="19">
        <v>10.5</v>
      </c>
      <c r="AL282" s="19"/>
      <c r="AM282" s="19"/>
      <c r="AN282" s="19"/>
      <c r="AO282" s="19"/>
      <c r="AP282" s="19"/>
      <c r="AQ282" s="19"/>
      <c r="AR282" s="40"/>
      <c r="AS282" s="19"/>
      <c r="AT282" s="19">
        <v>5</v>
      </c>
      <c r="AU282" s="19"/>
      <c r="AV282" s="19">
        <v>2</v>
      </c>
      <c r="AW282" s="19"/>
      <c r="AX282" s="19"/>
      <c r="AY282" s="19"/>
      <c r="AZ282" s="19"/>
      <c r="BA282" s="40"/>
      <c r="BB282" s="19"/>
      <c r="BC282" s="19">
        <v>2.5</v>
      </c>
      <c r="BD282" s="19"/>
      <c r="BE282" s="19"/>
      <c r="BF282" s="19"/>
      <c r="BG282" s="19"/>
      <c r="BH282" s="19"/>
      <c r="BI282" s="19"/>
      <c r="BJ282" s="40"/>
      <c r="BK282" s="19"/>
      <c r="BL282" s="19">
        <v>8</v>
      </c>
      <c r="BM282" s="19"/>
      <c r="BN282" s="19"/>
      <c r="BO282" s="19"/>
      <c r="BP282" s="19"/>
      <c r="BQ282" s="19"/>
      <c r="BR282" s="19"/>
      <c r="BS282" s="40"/>
      <c r="BT282" s="19"/>
      <c r="BU282" s="39">
        <v>10</v>
      </c>
      <c r="BV282" s="19"/>
      <c r="BW282" s="19"/>
      <c r="BX282" s="19"/>
      <c r="BY282" s="19"/>
      <c r="BZ282" s="19"/>
      <c r="CA282" s="19"/>
      <c r="CB282" s="40"/>
      <c r="CC282" s="19"/>
      <c r="CD282" s="19">
        <v>7.5</v>
      </c>
      <c r="CE282" s="19"/>
      <c r="CF282" s="19"/>
      <c r="CG282" s="19"/>
      <c r="CH282" s="19"/>
      <c r="CI282" s="19"/>
      <c r="CJ282" s="19"/>
      <c r="CK282" s="40"/>
      <c r="CL282" s="19">
        <v>1</v>
      </c>
      <c r="CM282" s="39"/>
      <c r="CN282" s="19"/>
      <c r="CO282" s="19"/>
      <c r="CP282" s="19"/>
      <c r="CQ282" s="19"/>
      <c r="CR282" s="19"/>
      <c r="CS282" s="19"/>
      <c r="CT282" s="40"/>
      <c r="CU282" s="19"/>
      <c r="CV282" s="19"/>
      <c r="CW282" s="39"/>
      <c r="CX282" s="19"/>
      <c r="CY282" s="19"/>
      <c r="CZ282" s="19"/>
      <c r="DA282" s="19"/>
      <c r="DB282" s="19"/>
      <c r="DC282" s="19"/>
      <c r="DD282" s="40"/>
      <c r="DE282" s="19"/>
      <c r="DF282" s="19"/>
      <c r="DG282" s="19"/>
      <c r="DH282" s="19"/>
      <c r="DI282" s="19"/>
      <c r="DJ282" s="19"/>
      <c r="DK282" s="19"/>
      <c r="DL282" s="19"/>
      <c r="DM282" s="40"/>
      <c r="DN282" s="19"/>
      <c r="DO282" s="39"/>
      <c r="DP282" s="19"/>
      <c r="DQ282" s="19"/>
      <c r="DR282" s="19"/>
      <c r="DS282" s="19"/>
      <c r="DT282" s="19"/>
      <c r="DU282" s="19"/>
      <c r="DV282" s="40"/>
      <c r="DW282" s="74">
        <f ca="1" t="shared" si="342"/>
        <v>5.05</v>
      </c>
      <c r="DX282" s="44">
        <f t="shared" si="319"/>
        <v>5</v>
      </c>
      <c r="DY282" s="44">
        <f ca="1" t="shared" si="320"/>
        <v>0.0499999999999998</v>
      </c>
      <c r="DZ282" s="19">
        <f t="shared" si="321"/>
        <v>0</v>
      </c>
      <c r="EA282" s="19">
        <f t="shared" si="322"/>
        <v>0</v>
      </c>
      <c r="EB282" s="45">
        <f t="shared" si="323"/>
        <v>0</v>
      </c>
      <c r="EC282" s="46">
        <f t="shared" si="324"/>
        <v>0</v>
      </c>
      <c r="ED282" s="19">
        <f>P282+Y282+AK282+AT282+BC282+BL282+BU282+CD282+CM282+CW282+DF282+DO282</f>
        <v>52.5</v>
      </c>
      <c r="EE282" s="19">
        <f t="shared" si="325"/>
        <v>1</v>
      </c>
      <c r="EF282" s="19">
        <f t="shared" si="326"/>
        <v>2</v>
      </c>
      <c r="EG282" s="19">
        <f t="shared" si="327"/>
        <v>0</v>
      </c>
    </row>
    <row r="283" customFormat="1" customHeight="1" spans="1:137">
      <c r="A283" s="32">
        <f t="shared" si="317"/>
        <v>281</v>
      </c>
      <c r="B283" s="31" t="s">
        <v>1321</v>
      </c>
      <c r="C283" s="32" t="s">
        <v>286</v>
      </c>
      <c r="D283" s="33" t="s">
        <v>79</v>
      </c>
      <c r="E283" s="33" t="s">
        <v>542</v>
      </c>
      <c r="F283" s="33" t="s">
        <v>355</v>
      </c>
      <c r="G283" s="68">
        <v>45852</v>
      </c>
      <c r="H283" s="68">
        <v>45852</v>
      </c>
      <c r="I283" s="68">
        <v>45852</v>
      </c>
      <c r="J283" s="19"/>
      <c r="K283" s="19"/>
      <c r="L283" s="19"/>
      <c r="M283" s="73"/>
      <c r="N283" s="19"/>
      <c r="O283" s="38"/>
      <c r="P283" s="39"/>
      <c r="Q283" s="19"/>
      <c r="R283" s="19"/>
      <c r="S283" s="19"/>
      <c r="T283" s="19"/>
      <c r="U283" s="19"/>
      <c r="V283" s="19"/>
      <c r="W283" s="40"/>
      <c r="X283" s="19"/>
      <c r="Y283" s="39"/>
      <c r="Z283" s="19"/>
      <c r="AA283" s="19"/>
      <c r="AB283" s="19"/>
      <c r="AC283" s="19"/>
      <c r="AD283" s="19"/>
      <c r="AE283" s="19"/>
      <c r="AF283" s="40"/>
      <c r="AG283" s="41"/>
      <c r="AH283" s="41"/>
      <c r="AI283" s="41"/>
      <c r="AJ283" s="19"/>
      <c r="AK283" s="19"/>
      <c r="AL283" s="19"/>
      <c r="AM283" s="19"/>
      <c r="AN283" s="19"/>
      <c r="AO283" s="19"/>
      <c r="AP283" s="19"/>
      <c r="AQ283" s="19"/>
      <c r="AR283" s="40"/>
      <c r="AS283" s="19"/>
      <c r="AT283" s="19"/>
      <c r="AU283" s="19"/>
      <c r="AV283" s="19"/>
      <c r="AW283" s="19"/>
      <c r="AX283" s="19"/>
      <c r="AY283" s="19"/>
      <c r="AZ283" s="19"/>
      <c r="BA283" s="40"/>
      <c r="BB283" s="19"/>
      <c r="BC283" s="19"/>
      <c r="BD283" s="19"/>
      <c r="BE283" s="19"/>
      <c r="BF283" s="19"/>
      <c r="BG283" s="19"/>
      <c r="BH283" s="19"/>
      <c r="BI283" s="19"/>
      <c r="BJ283" s="40"/>
      <c r="BK283" s="19"/>
      <c r="BL283" s="19"/>
      <c r="BM283" s="19"/>
      <c r="BN283" s="19"/>
      <c r="BO283" s="19"/>
      <c r="BP283" s="19"/>
      <c r="BQ283" s="19"/>
      <c r="BR283" s="19"/>
      <c r="BS283" s="40"/>
      <c r="BT283" s="19"/>
      <c r="BU283" s="19"/>
      <c r="BV283" s="19"/>
      <c r="BW283" s="19"/>
      <c r="BX283" s="19"/>
      <c r="BY283" s="19"/>
      <c r="BZ283" s="19"/>
      <c r="CA283" s="19"/>
      <c r="CB283" s="40"/>
      <c r="CC283" s="19"/>
      <c r="CD283" s="19">
        <v>3</v>
      </c>
      <c r="CE283" s="19"/>
      <c r="CF283" s="19"/>
      <c r="CG283" s="19"/>
      <c r="CH283" s="19">
        <v>4</v>
      </c>
      <c r="CI283" s="19"/>
      <c r="CJ283" s="19"/>
      <c r="CK283" s="40"/>
      <c r="CL283" s="19"/>
      <c r="CM283" s="39"/>
      <c r="CN283" s="19"/>
      <c r="CO283" s="19"/>
      <c r="CP283" s="19"/>
      <c r="CQ283" s="19"/>
      <c r="CR283" s="19"/>
      <c r="CS283" s="19"/>
      <c r="CT283" s="40"/>
      <c r="CU283" s="19"/>
      <c r="CV283" s="19"/>
      <c r="CW283" s="39"/>
      <c r="CX283" s="19"/>
      <c r="CY283" s="19"/>
      <c r="CZ283" s="19"/>
      <c r="DA283" s="19"/>
      <c r="DB283" s="19"/>
      <c r="DC283" s="19"/>
      <c r="DD283" s="40"/>
      <c r="DE283" s="19"/>
      <c r="DF283" s="19"/>
      <c r="DG283" s="19"/>
      <c r="DH283" s="19"/>
      <c r="DI283" s="19"/>
      <c r="DJ283" s="19"/>
      <c r="DK283" s="19"/>
      <c r="DL283" s="19"/>
      <c r="DM283" s="40"/>
      <c r="DN283" s="19"/>
      <c r="DO283" s="39"/>
      <c r="DP283" s="19"/>
      <c r="DQ283" s="19"/>
      <c r="DR283" s="19"/>
      <c r="DS283" s="19"/>
      <c r="DT283" s="19"/>
      <c r="DU283" s="19"/>
      <c r="DV283" s="40"/>
      <c r="DW283" s="74">
        <v>0</v>
      </c>
      <c r="DX283" s="44">
        <f t="shared" si="319"/>
        <v>0</v>
      </c>
      <c r="DY283" s="44">
        <f t="shared" si="320"/>
        <v>0</v>
      </c>
      <c r="DZ283" s="19">
        <f t="shared" si="321"/>
        <v>4</v>
      </c>
      <c r="EA283" s="19">
        <f t="shared" si="322"/>
        <v>0</v>
      </c>
      <c r="EB283" s="45">
        <f t="shared" si="323"/>
        <v>0</v>
      </c>
      <c r="EC283" s="46">
        <f t="shared" si="324"/>
        <v>4</v>
      </c>
      <c r="ED283" s="19">
        <f t="shared" ref="ED283:ED287" si="344">O283+Y283+AK283+AT283+BC283+BL283+BU283+CD283+CM283+CW283+DF283+DO283</f>
        <v>3</v>
      </c>
      <c r="EE283" s="19">
        <f t="shared" si="325"/>
        <v>0</v>
      </c>
      <c r="EF283" s="19">
        <f t="shared" si="326"/>
        <v>0</v>
      </c>
      <c r="EG283" s="19">
        <f t="shared" si="327"/>
        <v>0</v>
      </c>
    </row>
    <row r="284" customFormat="1" customHeight="1" spans="1:137">
      <c r="A284" s="32">
        <f t="shared" si="317"/>
        <v>282</v>
      </c>
      <c r="B284" s="31" t="s">
        <v>1322</v>
      </c>
      <c r="C284" s="32" t="s">
        <v>286</v>
      </c>
      <c r="D284" s="33" t="s">
        <v>305</v>
      </c>
      <c r="E284" s="33" t="s">
        <v>349</v>
      </c>
      <c r="F284" s="33" t="s">
        <v>315</v>
      </c>
      <c r="G284" s="68">
        <v>45749</v>
      </c>
      <c r="H284" s="59">
        <v>45749</v>
      </c>
      <c r="I284" s="59">
        <v>45749</v>
      </c>
      <c r="J284" s="19"/>
      <c r="K284" s="19"/>
      <c r="L284" s="19"/>
      <c r="M284" s="73"/>
      <c r="N284" s="19"/>
      <c r="O284" s="38"/>
      <c r="P284" s="39"/>
      <c r="Q284" s="19"/>
      <c r="R284" s="19"/>
      <c r="S284" s="19"/>
      <c r="T284" s="19"/>
      <c r="U284" s="19"/>
      <c r="V284" s="19"/>
      <c r="W284" s="40"/>
      <c r="X284" s="19"/>
      <c r="Y284" s="39"/>
      <c r="Z284" s="19"/>
      <c r="AA284" s="19"/>
      <c r="AB284" s="19"/>
      <c r="AC284" s="19"/>
      <c r="AD284" s="19"/>
      <c r="AE284" s="19"/>
      <c r="AF284" s="40"/>
      <c r="AG284" s="41"/>
      <c r="AH284" s="41"/>
      <c r="AI284" s="41"/>
      <c r="AJ284" s="19"/>
      <c r="AK284" s="19"/>
      <c r="AL284" s="19"/>
      <c r="AM284" s="19"/>
      <c r="AN284" s="19"/>
      <c r="AO284" s="19"/>
      <c r="AP284" s="19"/>
      <c r="AQ284" s="19"/>
      <c r="AR284" s="40"/>
      <c r="AS284" s="19"/>
      <c r="AT284" s="19"/>
      <c r="AU284" s="19">
        <v>1</v>
      </c>
      <c r="AV284" s="19"/>
      <c r="AW284" s="19"/>
      <c r="AX284" s="19"/>
      <c r="AY284" s="19"/>
      <c r="AZ284" s="19"/>
      <c r="BA284" s="40"/>
      <c r="BB284" s="19"/>
      <c r="BC284" s="19"/>
      <c r="BD284" s="19"/>
      <c r="BE284" s="19"/>
      <c r="BF284" s="19"/>
      <c r="BG284" s="19"/>
      <c r="BH284" s="19"/>
      <c r="BI284" s="19"/>
      <c r="BJ284" s="40"/>
      <c r="BK284" s="19"/>
      <c r="BL284" s="19"/>
      <c r="BM284" s="19"/>
      <c r="BN284" s="19"/>
      <c r="BO284" s="19"/>
      <c r="BP284" s="19"/>
      <c r="BQ284" s="19"/>
      <c r="BR284" s="19"/>
      <c r="BS284" s="40"/>
      <c r="BT284" s="19"/>
      <c r="BU284" s="39">
        <v>2.5</v>
      </c>
      <c r="BV284" s="19"/>
      <c r="BW284" s="19"/>
      <c r="BX284" s="19"/>
      <c r="BY284" s="19"/>
      <c r="BZ284" s="19"/>
      <c r="CA284" s="19"/>
      <c r="CB284" s="40"/>
      <c r="CC284" s="19">
        <v>1</v>
      </c>
      <c r="CD284" s="19"/>
      <c r="CE284" s="19"/>
      <c r="CF284" s="19"/>
      <c r="CG284" s="19"/>
      <c r="CH284" s="19"/>
      <c r="CI284" s="19"/>
      <c r="CJ284" s="19"/>
      <c r="CK284" s="40"/>
      <c r="CL284" s="19"/>
      <c r="CM284" s="39"/>
      <c r="CN284" s="19"/>
      <c r="CO284" s="19"/>
      <c r="CP284" s="19"/>
      <c r="CQ284" s="19"/>
      <c r="CR284" s="19"/>
      <c r="CS284" s="19"/>
      <c r="CT284" s="40"/>
      <c r="CU284" s="19"/>
      <c r="CV284" s="19"/>
      <c r="CW284" s="39"/>
      <c r="CX284" s="19"/>
      <c r="CY284" s="19"/>
      <c r="CZ284" s="19"/>
      <c r="DA284" s="19"/>
      <c r="DB284" s="19"/>
      <c r="DC284" s="19"/>
      <c r="DD284" s="40"/>
      <c r="DE284" s="19"/>
      <c r="DF284" s="19"/>
      <c r="DG284" s="19"/>
      <c r="DH284" s="19"/>
      <c r="DI284" s="19"/>
      <c r="DJ284" s="19"/>
      <c r="DK284" s="19"/>
      <c r="DL284" s="19"/>
      <c r="DM284" s="40"/>
      <c r="DN284" s="19"/>
      <c r="DO284" s="39"/>
      <c r="DP284" s="19"/>
      <c r="DQ284" s="19"/>
      <c r="DR284" s="19"/>
      <c r="DS284" s="19"/>
      <c r="DT284" s="19"/>
      <c r="DU284" s="19"/>
      <c r="DV284" s="40"/>
      <c r="DW284" s="74">
        <f ca="1" t="shared" ref="DW284:DW291" si="345">ROUND((TODAY()-I284)/365*5,2)</f>
        <v>3.81</v>
      </c>
      <c r="DX284" s="44">
        <f t="shared" si="319"/>
        <v>1</v>
      </c>
      <c r="DY284" s="44">
        <f ca="1" t="shared" si="320"/>
        <v>2.81</v>
      </c>
      <c r="DZ284" s="19">
        <f t="shared" si="321"/>
        <v>0</v>
      </c>
      <c r="EA284" s="19">
        <f t="shared" si="322"/>
        <v>0</v>
      </c>
      <c r="EB284" s="45">
        <f t="shared" si="323"/>
        <v>0</v>
      </c>
      <c r="EC284" s="46">
        <f t="shared" si="324"/>
        <v>0</v>
      </c>
      <c r="ED284" s="19">
        <f t="shared" si="344"/>
        <v>2.5</v>
      </c>
      <c r="EE284" s="19">
        <f t="shared" si="325"/>
        <v>1</v>
      </c>
      <c r="EF284" s="19">
        <f t="shared" si="326"/>
        <v>0</v>
      </c>
      <c r="EG284" s="19">
        <f t="shared" si="327"/>
        <v>0</v>
      </c>
    </row>
    <row r="285" customFormat="1" customHeight="1" spans="1:137">
      <c r="A285" s="32">
        <f t="shared" si="317"/>
        <v>283</v>
      </c>
      <c r="B285" s="31" t="s">
        <v>1323</v>
      </c>
      <c r="C285" s="32" t="s">
        <v>286</v>
      </c>
      <c r="D285" s="33" t="s">
        <v>79</v>
      </c>
      <c r="E285" s="33" t="s">
        <v>433</v>
      </c>
      <c r="F285" s="33" t="s">
        <v>355</v>
      </c>
      <c r="G285" s="68">
        <v>45873</v>
      </c>
      <c r="H285" s="68">
        <v>45873</v>
      </c>
      <c r="I285" s="68">
        <v>45873</v>
      </c>
      <c r="J285" s="19"/>
      <c r="K285" s="19"/>
      <c r="L285" s="19"/>
      <c r="M285" s="73"/>
      <c r="N285" s="19"/>
      <c r="O285" s="38"/>
      <c r="P285" s="39"/>
      <c r="Q285" s="19"/>
      <c r="R285" s="19"/>
      <c r="S285" s="19"/>
      <c r="T285" s="19"/>
      <c r="U285" s="19"/>
      <c r="V285" s="19"/>
      <c r="W285" s="40"/>
      <c r="X285" s="19"/>
      <c r="Y285" s="39"/>
      <c r="Z285" s="19"/>
      <c r="AA285" s="19"/>
      <c r="AB285" s="19"/>
      <c r="AC285" s="19"/>
      <c r="AD285" s="19"/>
      <c r="AE285" s="19"/>
      <c r="AF285" s="40"/>
      <c r="AG285" s="41"/>
      <c r="AH285" s="41"/>
      <c r="AI285" s="41"/>
      <c r="AJ285" s="19"/>
      <c r="AK285" s="19"/>
      <c r="AL285" s="19"/>
      <c r="AM285" s="19"/>
      <c r="AN285" s="19"/>
      <c r="AO285" s="19"/>
      <c r="AP285" s="19"/>
      <c r="AQ285" s="19"/>
      <c r="AR285" s="40"/>
      <c r="AS285" s="19"/>
      <c r="AT285" s="19"/>
      <c r="AU285" s="19"/>
      <c r="AV285" s="19"/>
      <c r="AW285" s="19"/>
      <c r="AX285" s="19"/>
      <c r="AY285" s="19"/>
      <c r="AZ285" s="19"/>
      <c r="BA285" s="40"/>
      <c r="BB285" s="19"/>
      <c r="BC285" s="19"/>
      <c r="BD285" s="19"/>
      <c r="BE285" s="19"/>
      <c r="BF285" s="19"/>
      <c r="BG285" s="19"/>
      <c r="BH285" s="19"/>
      <c r="BI285" s="19"/>
      <c r="BJ285" s="40"/>
      <c r="BK285" s="19"/>
      <c r="BL285" s="19"/>
      <c r="BM285" s="19"/>
      <c r="BN285" s="19"/>
      <c r="BO285" s="19"/>
      <c r="BP285" s="19"/>
      <c r="BQ285" s="19"/>
      <c r="BR285" s="19"/>
      <c r="BS285" s="40"/>
      <c r="BT285" s="19"/>
      <c r="BU285" s="19"/>
      <c r="BV285" s="19"/>
      <c r="BW285" s="19"/>
      <c r="BX285" s="19"/>
      <c r="BY285" s="19"/>
      <c r="BZ285" s="19"/>
      <c r="CA285" s="19"/>
      <c r="CB285" s="40"/>
      <c r="CC285" s="19"/>
      <c r="CD285" s="19"/>
      <c r="CE285" s="19"/>
      <c r="CF285" s="19"/>
      <c r="CG285" s="19"/>
      <c r="CH285" s="19"/>
      <c r="CI285" s="19"/>
      <c r="CJ285" s="19"/>
      <c r="CK285" s="40"/>
      <c r="CL285" s="19"/>
      <c r="CM285" s="39"/>
      <c r="CN285" s="19"/>
      <c r="CO285" s="19"/>
      <c r="CP285" s="19"/>
      <c r="CQ285" s="19"/>
      <c r="CR285" s="19"/>
      <c r="CS285" s="19"/>
      <c r="CT285" s="40"/>
      <c r="CU285" s="19"/>
      <c r="CV285" s="19"/>
      <c r="CW285" s="39"/>
      <c r="CX285" s="19"/>
      <c r="CY285" s="19"/>
      <c r="CZ285" s="19"/>
      <c r="DA285" s="19"/>
      <c r="DB285" s="19"/>
      <c r="DC285" s="19"/>
      <c r="DD285" s="40"/>
      <c r="DE285" s="19"/>
      <c r="DF285" s="19"/>
      <c r="DG285" s="19"/>
      <c r="DH285" s="19"/>
      <c r="DI285" s="19"/>
      <c r="DJ285" s="19"/>
      <c r="DK285" s="19"/>
      <c r="DL285" s="19"/>
      <c r="DM285" s="40"/>
      <c r="DN285" s="19"/>
      <c r="DO285" s="39"/>
      <c r="DP285" s="19"/>
      <c r="DQ285" s="19"/>
      <c r="DR285" s="19"/>
      <c r="DS285" s="19"/>
      <c r="DT285" s="19"/>
      <c r="DU285" s="19"/>
      <c r="DV285" s="40"/>
      <c r="DW285" s="74">
        <f ca="1" t="shared" si="345"/>
        <v>2.11</v>
      </c>
      <c r="DX285" s="44">
        <f t="shared" si="319"/>
        <v>0</v>
      </c>
      <c r="DY285" s="44">
        <f ca="1" t="shared" si="320"/>
        <v>2.11</v>
      </c>
      <c r="DZ285" s="19">
        <f t="shared" si="321"/>
        <v>0</v>
      </c>
      <c r="EA285" s="19">
        <f t="shared" si="322"/>
        <v>0</v>
      </c>
      <c r="EB285" s="45">
        <f t="shared" si="323"/>
        <v>0</v>
      </c>
      <c r="EC285" s="46">
        <f t="shared" si="324"/>
        <v>0</v>
      </c>
      <c r="ED285" s="19">
        <f t="shared" si="344"/>
        <v>0</v>
      </c>
      <c r="EE285" s="19">
        <f t="shared" si="325"/>
        <v>0</v>
      </c>
      <c r="EF285" s="19">
        <f t="shared" si="326"/>
        <v>0</v>
      </c>
      <c r="EG285" s="19">
        <f t="shared" si="327"/>
        <v>0</v>
      </c>
    </row>
    <row r="286" customFormat="1" customHeight="1" spans="1:137">
      <c r="A286" s="32">
        <f t="shared" si="317"/>
        <v>284</v>
      </c>
      <c r="B286" s="31" t="s">
        <v>1324</v>
      </c>
      <c r="C286" s="32" t="s">
        <v>351</v>
      </c>
      <c r="D286" s="33" t="s">
        <v>371</v>
      </c>
      <c r="E286" s="33" t="s">
        <v>424</v>
      </c>
      <c r="F286" s="33" t="s">
        <v>315</v>
      </c>
      <c r="G286" s="68">
        <v>45742</v>
      </c>
      <c r="H286" s="59">
        <v>45742</v>
      </c>
      <c r="I286" s="59">
        <v>45742</v>
      </c>
      <c r="J286" s="19"/>
      <c r="K286" s="19"/>
      <c r="L286" s="19"/>
      <c r="M286" s="73"/>
      <c r="N286" s="19"/>
      <c r="O286" s="38"/>
      <c r="P286" s="39"/>
      <c r="Q286" s="19"/>
      <c r="R286" s="19"/>
      <c r="S286" s="19"/>
      <c r="T286" s="19"/>
      <c r="U286" s="19"/>
      <c r="V286" s="19"/>
      <c r="W286" s="40"/>
      <c r="X286" s="19"/>
      <c r="Y286" s="39"/>
      <c r="Z286" s="19"/>
      <c r="AA286" s="19"/>
      <c r="AB286" s="19"/>
      <c r="AC286" s="19"/>
      <c r="AD286" s="19"/>
      <c r="AE286" s="19"/>
      <c r="AF286" s="40"/>
      <c r="AG286" s="41"/>
      <c r="AH286" s="41"/>
      <c r="AI286" s="41"/>
      <c r="AJ286" s="19"/>
      <c r="AK286" s="19"/>
      <c r="AL286" s="19"/>
      <c r="AM286" s="19"/>
      <c r="AN286" s="19"/>
      <c r="AO286" s="19"/>
      <c r="AP286" s="19"/>
      <c r="AQ286" s="19"/>
      <c r="AR286" s="40"/>
      <c r="AS286" s="19"/>
      <c r="AT286" s="19"/>
      <c r="AU286" s="19"/>
      <c r="AV286" s="19"/>
      <c r="AW286" s="19"/>
      <c r="AX286" s="19"/>
      <c r="AY286" s="19"/>
      <c r="AZ286" s="19"/>
      <c r="BA286" s="40"/>
      <c r="BB286" s="19"/>
      <c r="BC286" s="19">
        <v>8</v>
      </c>
      <c r="BD286" s="19"/>
      <c r="BE286" s="19"/>
      <c r="BF286" s="19"/>
      <c r="BG286" s="19"/>
      <c r="BH286" s="19"/>
      <c r="BI286" s="19"/>
      <c r="BJ286" s="40"/>
      <c r="BK286" s="19"/>
      <c r="BL286" s="19">
        <v>4</v>
      </c>
      <c r="BM286" s="19"/>
      <c r="BN286" s="19"/>
      <c r="BO286" s="19"/>
      <c r="BP286" s="19"/>
      <c r="BQ286" s="19"/>
      <c r="BR286" s="19"/>
      <c r="BS286" s="40"/>
      <c r="BT286" s="19"/>
      <c r="BU286" s="19">
        <v>4</v>
      </c>
      <c r="BV286" s="19"/>
      <c r="BW286" s="19"/>
      <c r="BX286" s="19"/>
      <c r="BY286" s="19"/>
      <c r="BZ286" s="19"/>
      <c r="CA286" s="19"/>
      <c r="CB286" s="40"/>
      <c r="CC286" s="19"/>
      <c r="CD286" s="19"/>
      <c r="CE286" s="19"/>
      <c r="CF286" s="19"/>
      <c r="CG286" s="19"/>
      <c r="CH286" s="19"/>
      <c r="CI286" s="19"/>
      <c r="CJ286" s="19"/>
      <c r="CK286" s="40"/>
      <c r="CL286" s="19"/>
      <c r="CM286" s="39"/>
      <c r="CN286" s="19"/>
      <c r="CO286" s="19"/>
      <c r="CP286" s="19"/>
      <c r="CQ286" s="19"/>
      <c r="CR286" s="19"/>
      <c r="CS286" s="19"/>
      <c r="CT286" s="40"/>
      <c r="CU286" s="19"/>
      <c r="CV286" s="19"/>
      <c r="CW286" s="39"/>
      <c r="CX286" s="19"/>
      <c r="CY286" s="19"/>
      <c r="CZ286" s="19"/>
      <c r="DA286" s="19"/>
      <c r="DB286" s="19"/>
      <c r="DC286" s="19"/>
      <c r="DD286" s="40"/>
      <c r="DE286" s="19"/>
      <c r="DF286" s="19"/>
      <c r="DG286" s="19"/>
      <c r="DH286" s="19"/>
      <c r="DI286" s="19"/>
      <c r="DJ286" s="19"/>
      <c r="DK286" s="19"/>
      <c r="DL286" s="19"/>
      <c r="DM286" s="40"/>
      <c r="DN286" s="19"/>
      <c r="DO286" s="39"/>
      <c r="DP286" s="19"/>
      <c r="DQ286" s="19"/>
      <c r="DR286" s="19"/>
      <c r="DS286" s="19"/>
      <c r="DT286" s="19"/>
      <c r="DU286" s="19"/>
      <c r="DV286" s="40"/>
      <c r="DW286" s="74">
        <f ca="1" t="shared" si="345"/>
        <v>3.9</v>
      </c>
      <c r="DX286" s="44">
        <f t="shared" si="319"/>
        <v>0</v>
      </c>
      <c r="DY286" s="44">
        <f ca="1" t="shared" si="320"/>
        <v>3.9</v>
      </c>
      <c r="DZ286" s="19">
        <f t="shared" si="321"/>
        <v>0</v>
      </c>
      <c r="EA286" s="19">
        <f t="shared" si="322"/>
        <v>0</v>
      </c>
      <c r="EB286" s="45">
        <f t="shared" si="323"/>
        <v>0</v>
      </c>
      <c r="EC286" s="46">
        <f t="shared" si="324"/>
        <v>0</v>
      </c>
      <c r="ED286" s="19">
        <f t="shared" si="344"/>
        <v>16</v>
      </c>
      <c r="EE286" s="19">
        <f t="shared" si="325"/>
        <v>0</v>
      </c>
      <c r="EF286" s="19">
        <f t="shared" si="326"/>
        <v>0</v>
      </c>
      <c r="EG286" s="19">
        <f t="shared" si="327"/>
        <v>0</v>
      </c>
    </row>
    <row r="287" customFormat="1" customHeight="1" spans="1:137">
      <c r="A287" s="32">
        <f t="shared" si="317"/>
        <v>285</v>
      </c>
      <c r="B287" s="31" t="s">
        <v>1325</v>
      </c>
      <c r="C287" s="32" t="s">
        <v>351</v>
      </c>
      <c r="D287" s="33" t="s">
        <v>371</v>
      </c>
      <c r="E287" s="33" t="s">
        <v>424</v>
      </c>
      <c r="F287" s="33" t="s">
        <v>315</v>
      </c>
      <c r="G287" s="68">
        <v>45761</v>
      </c>
      <c r="H287" s="59">
        <v>45761</v>
      </c>
      <c r="I287" s="59">
        <v>45761</v>
      </c>
      <c r="J287" s="19"/>
      <c r="K287" s="19"/>
      <c r="L287" s="19"/>
      <c r="M287" s="73"/>
      <c r="N287" s="19"/>
      <c r="O287" s="38"/>
      <c r="P287" s="39"/>
      <c r="Q287" s="19"/>
      <c r="R287" s="19"/>
      <c r="S287" s="19"/>
      <c r="T287" s="19"/>
      <c r="U287" s="19"/>
      <c r="V287" s="19"/>
      <c r="W287" s="40"/>
      <c r="X287" s="19"/>
      <c r="Y287" s="39"/>
      <c r="Z287" s="19"/>
      <c r="AA287" s="19"/>
      <c r="AB287" s="19"/>
      <c r="AC287" s="19"/>
      <c r="AD287" s="19"/>
      <c r="AE287" s="19"/>
      <c r="AF287" s="40"/>
      <c r="AG287" s="41"/>
      <c r="AH287" s="41"/>
      <c r="AI287" s="41"/>
      <c r="AJ287" s="19"/>
      <c r="AK287" s="19"/>
      <c r="AL287" s="19"/>
      <c r="AM287" s="19"/>
      <c r="AN287" s="19"/>
      <c r="AO287" s="19"/>
      <c r="AP287" s="19"/>
      <c r="AQ287" s="19"/>
      <c r="AR287" s="40"/>
      <c r="AS287" s="19"/>
      <c r="AT287" s="19"/>
      <c r="AU287" s="19"/>
      <c r="AV287" s="19"/>
      <c r="AW287" s="19"/>
      <c r="AX287" s="19"/>
      <c r="AY287" s="19"/>
      <c r="AZ287" s="19"/>
      <c r="BA287" s="40"/>
      <c r="BB287" s="19"/>
      <c r="BC287" s="19"/>
      <c r="BD287" s="19"/>
      <c r="BE287" s="19"/>
      <c r="BF287" s="19"/>
      <c r="BG287" s="19"/>
      <c r="BH287" s="19"/>
      <c r="BI287" s="19"/>
      <c r="BJ287" s="40"/>
      <c r="BK287" s="19"/>
      <c r="BL287" s="19"/>
      <c r="BM287" s="19"/>
      <c r="BN287" s="19"/>
      <c r="BO287" s="19"/>
      <c r="BP287" s="19"/>
      <c r="BQ287" s="19"/>
      <c r="BR287" s="19"/>
      <c r="BS287" s="40"/>
      <c r="BT287" s="19"/>
      <c r="BU287" s="19"/>
      <c r="BV287" s="19"/>
      <c r="BW287" s="19"/>
      <c r="BX287" s="19"/>
      <c r="BY287" s="19"/>
      <c r="BZ287" s="19"/>
      <c r="CA287" s="19"/>
      <c r="CB287" s="40"/>
      <c r="CC287" s="19"/>
      <c r="CD287" s="19"/>
      <c r="CE287" s="19"/>
      <c r="CF287" s="19"/>
      <c r="CG287" s="19"/>
      <c r="CH287" s="19"/>
      <c r="CI287" s="19"/>
      <c r="CJ287" s="19"/>
      <c r="CK287" s="40"/>
      <c r="CL287" s="19"/>
      <c r="CM287" s="39"/>
      <c r="CN287" s="19"/>
      <c r="CO287" s="19"/>
      <c r="CP287" s="19"/>
      <c r="CQ287" s="19"/>
      <c r="CR287" s="19"/>
      <c r="CS287" s="19"/>
      <c r="CT287" s="40"/>
      <c r="CU287" s="19"/>
      <c r="CV287" s="19"/>
      <c r="CW287" s="39"/>
      <c r="CX287" s="19"/>
      <c r="CY287" s="19"/>
      <c r="CZ287" s="19"/>
      <c r="DA287" s="19"/>
      <c r="DB287" s="19"/>
      <c r="DC287" s="19"/>
      <c r="DD287" s="40"/>
      <c r="DE287" s="19"/>
      <c r="DF287" s="19"/>
      <c r="DG287" s="19"/>
      <c r="DH287" s="19"/>
      <c r="DI287" s="19"/>
      <c r="DJ287" s="19"/>
      <c r="DK287" s="19"/>
      <c r="DL287" s="19"/>
      <c r="DM287" s="40"/>
      <c r="DN287" s="19"/>
      <c r="DO287" s="39"/>
      <c r="DP287" s="19"/>
      <c r="DQ287" s="19"/>
      <c r="DR287" s="19"/>
      <c r="DS287" s="19"/>
      <c r="DT287" s="19"/>
      <c r="DU287" s="19"/>
      <c r="DV287" s="40"/>
      <c r="DW287" s="74">
        <f ca="1" t="shared" si="345"/>
        <v>3.64</v>
      </c>
      <c r="DX287" s="44">
        <f t="shared" si="319"/>
        <v>0</v>
      </c>
      <c r="DY287" s="44">
        <f ca="1" t="shared" si="320"/>
        <v>3.64</v>
      </c>
      <c r="DZ287" s="19">
        <f t="shared" si="321"/>
        <v>0</v>
      </c>
      <c r="EA287" s="19">
        <f t="shared" si="322"/>
        <v>0</v>
      </c>
      <c r="EB287" s="45">
        <f t="shared" si="323"/>
        <v>0</v>
      </c>
      <c r="EC287" s="46">
        <f t="shared" si="324"/>
        <v>0</v>
      </c>
      <c r="ED287" s="19">
        <f t="shared" si="344"/>
        <v>0</v>
      </c>
      <c r="EE287" s="19">
        <f t="shared" si="325"/>
        <v>0</v>
      </c>
      <c r="EF287" s="19">
        <f t="shared" si="326"/>
        <v>0</v>
      </c>
      <c r="EG287" s="19">
        <f t="shared" si="327"/>
        <v>0</v>
      </c>
    </row>
    <row r="288" customFormat="1" customHeight="1" spans="1:137">
      <c r="A288" s="32">
        <f t="shared" si="317"/>
        <v>286</v>
      </c>
      <c r="B288" s="31" t="s">
        <v>1326</v>
      </c>
      <c r="C288" s="32" t="s">
        <v>351</v>
      </c>
      <c r="D288" s="33" t="s">
        <v>354</v>
      </c>
      <c r="E288" s="33" t="s">
        <v>369</v>
      </c>
      <c r="F288" s="33" t="s">
        <v>315</v>
      </c>
      <c r="G288" s="68">
        <v>45573</v>
      </c>
      <c r="H288" s="59">
        <v>45573</v>
      </c>
      <c r="I288" s="59">
        <v>45658</v>
      </c>
      <c r="J288" s="19">
        <v>0</v>
      </c>
      <c r="K288" s="19">
        <v>1</v>
      </c>
      <c r="L288" s="19">
        <v>0</v>
      </c>
      <c r="M288" s="73">
        <f>K288-L288</f>
        <v>1</v>
      </c>
      <c r="N288" s="19"/>
      <c r="O288" s="38">
        <v>1</v>
      </c>
      <c r="P288" s="39"/>
      <c r="Q288" s="19"/>
      <c r="R288" s="19"/>
      <c r="S288" s="19">
        <v>16</v>
      </c>
      <c r="T288" s="19"/>
      <c r="U288" s="19">
        <v>16</v>
      </c>
      <c r="V288" s="19"/>
      <c r="W288" s="40"/>
      <c r="X288" s="19"/>
      <c r="Y288" s="39"/>
      <c r="Z288" s="19"/>
      <c r="AA288" s="19"/>
      <c r="AB288" s="19"/>
      <c r="AC288" s="19"/>
      <c r="AD288" s="19"/>
      <c r="AE288" s="19"/>
      <c r="AF288" s="40"/>
      <c r="AG288" s="41">
        <f>O288+X288</f>
        <v>1</v>
      </c>
      <c r="AH288" s="41">
        <f>M288-AG288</f>
        <v>0</v>
      </c>
      <c r="AI288" s="41">
        <f>IF(AH288&lt;0,AH288,0)</f>
        <v>0</v>
      </c>
      <c r="AJ288" s="19"/>
      <c r="AK288" s="19"/>
      <c r="AL288" s="19"/>
      <c r="AM288" s="19"/>
      <c r="AN288" s="19"/>
      <c r="AO288" s="19"/>
      <c r="AP288" s="19"/>
      <c r="AQ288" s="19"/>
      <c r="AR288" s="40"/>
      <c r="AS288" s="19">
        <v>2</v>
      </c>
      <c r="AT288" s="19"/>
      <c r="AU288" s="19"/>
      <c r="AV288" s="19">
        <v>2</v>
      </c>
      <c r="AW288" s="19"/>
      <c r="AX288" s="19"/>
      <c r="AY288" s="19"/>
      <c r="AZ288" s="19"/>
      <c r="BA288" s="40"/>
      <c r="BB288" s="19"/>
      <c r="BC288" s="19"/>
      <c r="BD288" s="19"/>
      <c r="BE288" s="19"/>
      <c r="BF288" s="19"/>
      <c r="BG288" s="19"/>
      <c r="BH288" s="19"/>
      <c r="BI288" s="19"/>
      <c r="BJ288" s="40"/>
      <c r="BK288" s="19"/>
      <c r="BL288" s="19"/>
      <c r="BM288" s="19"/>
      <c r="BN288" s="19"/>
      <c r="BO288" s="19"/>
      <c r="BP288" s="19"/>
      <c r="BQ288" s="19"/>
      <c r="BR288" s="19"/>
      <c r="BS288" s="40"/>
      <c r="BT288" s="19">
        <v>0.5</v>
      </c>
      <c r="BU288" s="19"/>
      <c r="BV288" s="19"/>
      <c r="BW288" s="19"/>
      <c r="BX288" s="19"/>
      <c r="BY288" s="19"/>
      <c r="BZ288" s="19"/>
      <c r="CA288" s="19"/>
      <c r="CB288" s="40"/>
      <c r="CC288" s="19"/>
      <c r="CD288" s="19">
        <v>5</v>
      </c>
      <c r="CE288" s="19"/>
      <c r="CF288" s="19"/>
      <c r="CG288" s="19"/>
      <c r="CH288" s="19"/>
      <c r="CI288" s="19"/>
      <c r="CJ288" s="19"/>
      <c r="CK288" s="40"/>
      <c r="CL288" s="19"/>
      <c r="CM288" s="39"/>
      <c r="CN288" s="19"/>
      <c r="CO288" s="19"/>
      <c r="CP288" s="19"/>
      <c r="CQ288" s="19"/>
      <c r="CR288" s="19"/>
      <c r="CS288" s="19"/>
      <c r="CT288" s="40"/>
      <c r="CU288" s="19"/>
      <c r="CV288" s="19"/>
      <c r="CW288" s="39"/>
      <c r="CX288" s="19"/>
      <c r="CY288" s="19"/>
      <c r="CZ288" s="19"/>
      <c r="DA288" s="19"/>
      <c r="DB288" s="19"/>
      <c r="DC288" s="19"/>
      <c r="DD288" s="40"/>
      <c r="DE288" s="19"/>
      <c r="DF288" s="19"/>
      <c r="DG288" s="19"/>
      <c r="DH288" s="19"/>
      <c r="DI288" s="19"/>
      <c r="DJ288" s="19"/>
      <c r="DK288" s="19"/>
      <c r="DL288" s="19"/>
      <c r="DM288" s="40"/>
      <c r="DN288" s="19"/>
      <c r="DO288" s="39"/>
      <c r="DP288" s="19"/>
      <c r="DQ288" s="19"/>
      <c r="DR288" s="19"/>
      <c r="DS288" s="19"/>
      <c r="DT288" s="19"/>
      <c r="DU288" s="19"/>
      <c r="DV288" s="40"/>
      <c r="DW288" s="74">
        <f ca="1" t="shared" si="345"/>
        <v>5.05</v>
      </c>
      <c r="DX288" s="44">
        <f t="shared" si="319"/>
        <v>2.5</v>
      </c>
      <c r="DY288" s="44">
        <f ca="1" t="shared" si="320"/>
        <v>2.55</v>
      </c>
      <c r="DZ288" s="19">
        <f t="shared" si="321"/>
        <v>16</v>
      </c>
      <c r="EA288" s="19">
        <f t="shared" si="322"/>
        <v>16</v>
      </c>
      <c r="EB288" s="45">
        <f t="shared" si="323"/>
        <v>0</v>
      </c>
      <c r="EC288" s="46">
        <f t="shared" si="324"/>
        <v>0</v>
      </c>
      <c r="ED288" s="19">
        <f>P288+Y288+AK288+AT288+BC288+BL288+BU288+CD288+CM288+CW288+DF288+DO288</f>
        <v>5</v>
      </c>
      <c r="EE288" s="19">
        <f t="shared" si="325"/>
        <v>0</v>
      </c>
      <c r="EF288" s="19">
        <f t="shared" si="326"/>
        <v>2</v>
      </c>
      <c r="EG288" s="19">
        <f t="shared" si="327"/>
        <v>0</v>
      </c>
    </row>
    <row r="289" customFormat="1" customHeight="1" spans="1:138">
      <c r="A289" s="32">
        <f t="shared" si="317"/>
        <v>287</v>
      </c>
      <c r="B289" s="31" t="s">
        <v>1327</v>
      </c>
      <c r="C289" s="32" t="s">
        <v>351</v>
      </c>
      <c r="D289" s="33" t="s">
        <v>371</v>
      </c>
      <c r="E289" s="33" t="s">
        <v>372</v>
      </c>
      <c r="F289" s="33" t="s">
        <v>315</v>
      </c>
      <c r="G289" s="68">
        <v>45726</v>
      </c>
      <c r="H289" s="59">
        <v>45726</v>
      </c>
      <c r="I289" s="59">
        <v>45726</v>
      </c>
      <c r="J289" s="19"/>
      <c r="K289" s="19"/>
      <c r="L289" s="19"/>
      <c r="M289" s="73"/>
      <c r="N289" s="19"/>
      <c r="O289" s="38"/>
      <c r="P289" s="39"/>
      <c r="Q289" s="19"/>
      <c r="R289" s="19"/>
      <c r="S289" s="19"/>
      <c r="T289" s="19"/>
      <c r="U289" s="19"/>
      <c r="V289" s="19"/>
      <c r="W289" s="40"/>
      <c r="X289" s="19"/>
      <c r="Y289" s="39"/>
      <c r="Z289" s="19"/>
      <c r="AA289" s="19"/>
      <c r="AB289" s="19"/>
      <c r="AC289" s="19"/>
      <c r="AD289" s="19"/>
      <c r="AE289" s="19"/>
      <c r="AF289" s="40"/>
      <c r="AG289" s="41"/>
      <c r="AH289" s="41"/>
      <c r="AI289" s="41"/>
      <c r="AJ289" s="19"/>
      <c r="AK289" s="19"/>
      <c r="AL289" s="19"/>
      <c r="AM289" s="19"/>
      <c r="AN289" s="19"/>
      <c r="AO289" s="19"/>
      <c r="AP289" s="19"/>
      <c r="AQ289" s="19"/>
      <c r="AR289" s="40"/>
      <c r="AS289" s="19"/>
      <c r="AT289" s="19"/>
      <c r="AU289" s="19"/>
      <c r="AV289" s="19"/>
      <c r="AW289" s="19"/>
      <c r="AX289" s="19"/>
      <c r="AY289" s="19"/>
      <c r="AZ289" s="19"/>
      <c r="BA289" s="40"/>
      <c r="BB289" s="19"/>
      <c r="BC289" s="19">
        <v>8</v>
      </c>
      <c r="BD289" s="19"/>
      <c r="BE289" s="19"/>
      <c r="BF289" s="19"/>
      <c r="BG289" s="19"/>
      <c r="BH289" s="19"/>
      <c r="BI289" s="19"/>
      <c r="BJ289" s="40"/>
      <c r="BK289" s="19">
        <v>1.5</v>
      </c>
      <c r="BL289" s="19"/>
      <c r="BM289" s="19"/>
      <c r="BN289" s="19"/>
      <c r="BO289" s="19"/>
      <c r="BP289" s="19"/>
      <c r="BQ289" s="19"/>
      <c r="BR289" s="19"/>
      <c r="BS289" s="40"/>
      <c r="BT289" s="19">
        <v>0.5</v>
      </c>
      <c r="BU289" s="19"/>
      <c r="BV289" s="19"/>
      <c r="BW289" s="19"/>
      <c r="BX289" s="19"/>
      <c r="BY289" s="19"/>
      <c r="BZ289" s="19"/>
      <c r="CA289" s="19"/>
      <c r="CB289" s="40"/>
      <c r="CC289" s="19"/>
      <c r="CD289" s="19"/>
      <c r="CE289" s="19"/>
      <c r="CF289" s="19"/>
      <c r="CG289" s="19"/>
      <c r="CH289" s="19"/>
      <c r="CI289" s="19"/>
      <c r="CJ289" s="19"/>
      <c r="CK289" s="40"/>
      <c r="CL289" s="19"/>
      <c r="CM289" s="39"/>
      <c r="CN289" s="19"/>
      <c r="CO289" s="19"/>
      <c r="CP289" s="19"/>
      <c r="CQ289" s="19"/>
      <c r="CR289" s="19"/>
      <c r="CS289" s="19"/>
      <c r="CT289" s="40"/>
      <c r="CU289" s="19"/>
      <c r="CV289" s="19"/>
      <c r="CW289" s="39"/>
      <c r="CX289" s="19"/>
      <c r="CY289" s="19"/>
      <c r="CZ289" s="19"/>
      <c r="DA289" s="19"/>
      <c r="DB289" s="19"/>
      <c r="DC289" s="19"/>
      <c r="DD289" s="40"/>
      <c r="DE289" s="19"/>
      <c r="DF289" s="19"/>
      <c r="DG289" s="19"/>
      <c r="DH289" s="19"/>
      <c r="DI289" s="19"/>
      <c r="DJ289" s="19"/>
      <c r="DK289" s="19"/>
      <c r="DL289" s="19"/>
      <c r="DM289" s="40"/>
      <c r="DN289" s="19"/>
      <c r="DO289" s="39"/>
      <c r="DP289" s="19"/>
      <c r="DQ289" s="19"/>
      <c r="DR289" s="19"/>
      <c r="DS289" s="19"/>
      <c r="DT289" s="19"/>
      <c r="DU289" s="19"/>
      <c r="DV289" s="40"/>
      <c r="DW289" s="74">
        <f ca="1" t="shared" si="345"/>
        <v>4.12</v>
      </c>
      <c r="DX289" s="44">
        <f t="shared" si="319"/>
        <v>2</v>
      </c>
      <c r="DY289" s="44">
        <f ca="1" t="shared" si="320"/>
        <v>2.12</v>
      </c>
      <c r="DZ289" s="19">
        <f t="shared" si="321"/>
        <v>0</v>
      </c>
      <c r="EA289" s="19">
        <f t="shared" si="322"/>
        <v>0</v>
      </c>
      <c r="EB289" s="45">
        <f t="shared" si="323"/>
        <v>0</v>
      </c>
      <c r="EC289" s="46">
        <f t="shared" si="324"/>
        <v>0</v>
      </c>
      <c r="ED289" s="19">
        <f t="shared" ref="ED289:ED291" si="346">O289+Y289+AK289+AT289+BC289+BL289+BU289+CD289+CM289+CW289+DF289+DO289</f>
        <v>8</v>
      </c>
      <c r="EE289" s="19">
        <f t="shared" si="325"/>
        <v>0</v>
      </c>
      <c r="EF289" s="19">
        <f t="shared" si="326"/>
        <v>0</v>
      </c>
      <c r="EG289" s="19">
        <f t="shared" si="327"/>
        <v>0</v>
      </c>
    </row>
    <row r="290" customFormat="1" customHeight="1" spans="1:138">
      <c r="A290" s="32">
        <f t="shared" si="317"/>
        <v>288</v>
      </c>
      <c r="B290" s="31" t="s">
        <v>1328</v>
      </c>
      <c r="C290" s="32" t="s">
        <v>286</v>
      </c>
      <c r="D290" s="33" t="s">
        <v>305</v>
      </c>
      <c r="E290" s="33" t="s">
        <v>307</v>
      </c>
      <c r="F290" s="33" t="s">
        <v>315</v>
      </c>
      <c r="G290" s="68">
        <v>45852</v>
      </c>
      <c r="H290" s="68">
        <v>45852</v>
      </c>
      <c r="I290" s="68">
        <v>45852</v>
      </c>
      <c r="J290" s="19"/>
      <c r="K290" s="19"/>
      <c r="L290" s="19"/>
      <c r="M290" s="73"/>
      <c r="N290" s="19"/>
      <c r="O290" s="38"/>
      <c r="P290" s="39"/>
      <c r="Q290" s="19"/>
      <c r="R290" s="19"/>
      <c r="S290" s="19"/>
      <c r="T290" s="19"/>
      <c r="U290" s="19"/>
      <c r="V290" s="19"/>
      <c r="W290" s="40"/>
      <c r="X290" s="19"/>
      <c r="Y290" s="39"/>
      <c r="Z290" s="19"/>
      <c r="AA290" s="19"/>
      <c r="AB290" s="19"/>
      <c r="AC290" s="19"/>
      <c r="AD290" s="19"/>
      <c r="AE290" s="19"/>
      <c r="AF290" s="40"/>
      <c r="AG290" s="41"/>
      <c r="AH290" s="41"/>
      <c r="AI290" s="41"/>
      <c r="AJ290" s="19"/>
      <c r="AK290" s="19"/>
      <c r="AL290" s="19"/>
      <c r="AM290" s="19"/>
      <c r="AN290" s="19"/>
      <c r="AO290" s="19"/>
      <c r="AP290" s="19"/>
      <c r="AQ290" s="19"/>
      <c r="AR290" s="40"/>
      <c r="AS290" s="19"/>
      <c r="AT290" s="19"/>
      <c r="AU290" s="19"/>
      <c r="AV290" s="19"/>
      <c r="AW290" s="19"/>
      <c r="AX290" s="19"/>
      <c r="AY290" s="19"/>
      <c r="AZ290" s="19"/>
      <c r="BA290" s="40"/>
      <c r="BB290" s="19"/>
      <c r="BC290" s="19"/>
      <c r="BD290" s="19"/>
      <c r="BE290" s="19"/>
      <c r="BF290" s="19"/>
      <c r="BG290" s="19"/>
      <c r="BH290" s="19"/>
      <c r="BI290" s="19"/>
      <c r="BJ290" s="40"/>
      <c r="BK290" s="19"/>
      <c r="BL290" s="19"/>
      <c r="BM290" s="19"/>
      <c r="BN290" s="19"/>
      <c r="BO290" s="19"/>
      <c r="BP290" s="19"/>
      <c r="BQ290" s="19"/>
      <c r="BR290" s="19"/>
      <c r="BS290" s="40"/>
      <c r="BT290" s="19"/>
      <c r="BU290" s="19"/>
      <c r="BV290" s="19"/>
      <c r="BW290" s="19"/>
      <c r="BX290" s="19"/>
      <c r="BY290" s="19"/>
      <c r="BZ290" s="19"/>
      <c r="CA290" s="19"/>
      <c r="CB290" s="40"/>
      <c r="CC290" s="19"/>
      <c r="CD290" s="19"/>
      <c r="CE290" s="19"/>
      <c r="CF290" s="19"/>
      <c r="CG290" s="19"/>
      <c r="CH290" s="19"/>
      <c r="CI290" s="19"/>
      <c r="CJ290" s="19"/>
      <c r="CK290" s="40"/>
      <c r="CL290" s="19"/>
      <c r="CM290" s="39"/>
      <c r="CN290" s="19"/>
      <c r="CO290" s="19"/>
      <c r="CP290" s="19"/>
      <c r="CQ290" s="19"/>
      <c r="CR290" s="19"/>
      <c r="CS290" s="19"/>
      <c r="CT290" s="40"/>
      <c r="CU290" s="19"/>
      <c r="CV290" s="19"/>
      <c r="CW290" s="39"/>
      <c r="CX290" s="19"/>
      <c r="CY290" s="19"/>
      <c r="CZ290" s="19"/>
      <c r="DA290" s="19"/>
      <c r="DB290" s="19"/>
      <c r="DC290" s="19"/>
      <c r="DD290" s="40"/>
      <c r="DE290" s="19"/>
      <c r="DF290" s="19"/>
      <c r="DG290" s="19"/>
      <c r="DH290" s="19"/>
      <c r="DI290" s="19"/>
      <c r="DJ290" s="19"/>
      <c r="DK290" s="19"/>
      <c r="DL290" s="19"/>
      <c r="DM290" s="40"/>
      <c r="DN290" s="19"/>
      <c r="DO290" s="39"/>
      <c r="DP290" s="19"/>
      <c r="DQ290" s="19"/>
      <c r="DR290" s="19"/>
      <c r="DS290" s="19"/>
      <c r="DT290" s="19"/>
      <c r="DU290" s="19"/>
      <c r="DV290" s="40"/>
      <c r="DW290" s="74">
        <f ca="1" t="shared" si="345"/>
        <v>2.4</v>
      </c>
      <c r="DX290" s="44">
        <f t="shared" si="319"/>
        <v>0</v>
      </c>
      <c r="DY290" s="44">
        <f ca="1" t="shared" si="320"/>
        <v>2.4</v>
      </c>
      <c r="DZ290" s="19">
        <f t="shared" si="321"/>
        <v>0</v>
      </c>
      <c r="EA290" s="19">
        <f t="shared" si="322"/>
        <v>0</v>
      </c>
      <c r="EB290" s="45">
        <f t="shared" si="323"/>
        <v>0</v>
      </c>
      <c r="EC290" s="46">
        <f t="shared" si="324"/>
        <v>0</v>
      </c>
      <c r="ED290" s="19">
        <f t="shared" si="346"/>
        <v>0</v>
      </c>
      <c r="EE290" s="19">
        <f t="shared" si="325"/>
        <v>0</v>
      </c>
      <c r="EF290" s="19">
        <f t="shared" si="326"/>
        <v>0</v>
      </c>
      <c r="EG290" s="19">
        <f t="shared" si="327"/>
        <v>0</v>
      </c>
    </row>
    <row r="291" customFormat="1" customHeight="1" spans="1:138">
      <c r="A291" s="32">
        <f t="shared" si="317"/>
        <v>289</v>
      </c>
      <c r="B291" s="31" t="s">
        <v>1329</v>
      </c>
      <c r="C291" s="32" t="s">
        <v>391</v>
      </c>
      <c r="D291" s="33" t="s">
        <v>392</v>
      </c>
      <c r="E291" s="33" t="s">
        <v>395</v>
      </c>
      <c r="F291" s="33" t="s">
        <v>315</v>
      </c>
      <c r="G291" s="68">
        <v>45873</v>
      </c>
      <c r="H291" s="68">
        <v>45873</v>
      </c>
      <c r="I291" s="68">
        <v>45873</v>
      </c>
      <c r="J291" s="19"/>
      <c r="K291" s="19"/>
      <c r="L291" s="19"/>
      <c r="M291" s="73"/>
      <c r="N291" s="19"/>
      <c r="O291" s="38"/>
      <c r="P291" s="39"/>
      <c r="Q291" s="19"/>
      <c r="R291" s="19"/>
      <c r="S291" s="19"/>
      <c r="T291" s="19"/>
      <c r="U291" s="19"/>
      <c r="V291" s="19"/>
      <c r="W291" s="40"/>
      <c r="X291" s="19"/>
      <c r="Y291" s="39"/>
      <c r="Z291" s="19"/>
      <c r="AA291" s="19"/>
      <c r="AB291" s="19"/>
      <c r="AC291" s="19"/>
      <c r="AD291" s="19"/>
      <c r="AE291" s="19"/>
      <c r="AF291" s="40"/>
      <c r="AG291" s="41"/>
      <c r="AH291" s="41"/>
      <c r="AI291" s="41"/>
      <c r="AJ291" s="19"/>
      <c r="AK291" s="19"/>
      <c r="AL291" s="19"/>
      <c r="AM291" s="19"/>
      <c r="AN291" s="19"/>
      <c r="AO291" s="19"/>
      <c r="AP291" s="19"/>
      <c r="AQ291" s="19"/>
      <c r="AR291" s="40"/>
      <c r="AS291" s="19"/>
      <c r="AT291" s="19"/>
      <c r="AU291" s="19"/>
      <c r="AV291" s="19"/>
      <c r="AW291" s="19"/>
      <c r="AX291" s="19"/>
      <c r="AY291" s="19"/>
      <c r="AZ291" s="19"/>
      <c r="BA291" s="40"/>
      <c r="BB291" s="19"/>
      <c r="BC291" s="19"/>
      <c r="BD291" s="19"/>
      <c r="BE291" s="19"/>
      <c r="BF291" s="19"/>
      <c r="BG291" s="19"/>
      <c r="BH291" s="19"/>
      <c r="BI291" s="19"/>
      <c r="BJ291" s="40"/>
      <c r="BK291" s="19"/>
      <c r="BL291" s="19"/>
      <c r="BM291" s="19"/>
      <c r="BN291" s="19"/>
      <c r="BO291" s="19"/>
      <c r="BP291" s="19"/>
      <c r="BQ291" s="19"/>
      <c r="BR291" s="19"/>
      <c r="BS291" s="40"/>
      <c r="BT291" s="19"/>
      <c r="BU291" s="19"/>
      <c r="BV291" s="19"/>
      <c r="BW291" s="19"/>
      <c r="BX291" s="19"/>
      <c r="BY291" s="19"/>
      <c r="BZ291" s="19"/>
      <c r="CA291" s="19"/>
      <c r="CB291" s="40"/>
      <c r="CC291" s="19"/>
      <c r="CD291" s="19"/>
      <c r="CE291" s="19"/>
      <c r="CF291" s="19"/>
      <c r="CG291" s="19"/>
      <c r="CH291" s="19"/>
      <c r="CI291" s="19"/>
      <c r="CJ291" s="19"/>
      <c r="CK291" s="40"/>
      <c r="CL291" s="19"/>
      <c r="CM291" s="39"/>
      <c r="CN291" s="19"/>
      <c r="CO291" s="19"/>
      <c r="CP291" s="19"/>
      <c r="CQ291" s="19"/>
      <c r="CR291" s="19"/>
      <c r="CS291" s="19"/>
      <c r="CT291" s="40"/>
      <c r="CU291" s="19"/>
      <c r="CV291" s="19"/>
      <c r="CW291" s="39"/>
      <c r="CX291" s="19"/>
      <c r="CY291" s="19"/>
      <c r="CZ291" s="19"/>
      <c r="DA291" s="19"/>
      <c r="DB291" s="19"/>
      <c r="DC291" s="19"/>
      <c r="DD291" s="40"/>
      <c r="DE291" s="19"/>
      <c r="DF291" s="19"/>
      <c r="DG291" s="19"/>
      <c r="DH291" s="19"/>
      <c r="DI291" s="19"/>
      <c r="DJ291" s="19"/>
      <c r="DK291" s="19"/>
      <c r="DL291" s="19"/>
      <c r="DM291" s="40"/>
      <c r="DN291" s="19"/>
      <c r="DO291" s="39"/>
      <c r="DP291" s="19"/>
      <c r="DQ291" s="19"/>
      <c r="DR291" s="19"/>
      <c r="DS291" s="19"/>
      <c r="DT291" s="19"/>
      <c r="DU291" s="19"/>
      <c r="DV291" s="40"/>
      <c r="DW291" s="74">
        <f ca="1" t="shared" si="345"/>
        <v>2.11</v>
      </c>
      <c r="DX291" s="44">
        <f t="shared" si="319"/>
        <v>0</v>
      </c>
      <c r="DY291" s="44">
        <f ca="1" t="shared" si="320"/>
        <v>2.11</v>
      </c>
      <c r="DZ291" s="19">
        <f t="shared" si="321"/>
        <v>0</v>
      </c>
      <c r="EA291" s="19">
        <f t="shared" si="322"/>
        <v>0</v>
      </c>
      <c r="EB291" s="45">
        <f t="shared" si="323"/>
        <v>0</v>
      </c>
      <c r="EC291" s="46">
        <f t="shared" si="324"/>
        <v>0</v>
      </c>
      <c r="ED291" s="19">
        <f t="shared" si="346"/>
        <v>0</v>
      </c>
      <c r="EE291" s="19">
        <f t="shared" si="325"/>
        <v>0</v>
      </c>
      <c r="EF291" s="19">
        <f t="shared" si="326"/>
        <v>0</v>
      </c>
      <c r="EG291" s="19">
        <f t="shared" si="327"/>
        <v>0</v>
      </c>
    </row>
    <row r="292" customFormat="1" customHeight="1" spans="1:138">
      <c r="A292" s="32">
        <f t="shared" si="317"/>
        <v>290</v>
      </c>
      <c r="B292" s="31" t="s">
        <v>1330</v>
      </c>
      <c r="C292" s="32" t="s">
        <v>52</v>
      </c>
      <c r="D292" s="33" t="s">
        <v>79</v>
      </c>
      <c r="E292" s="33" t="s">
        <v>499</v>
      </c>
      <c r="F292" s="33" t="s">
        <v>1331</v>
      </c>
      <c r="G292" s="68">
        <v>45867</v>
      </c>
      <c r="H292" s="68">
        <v>45867</v>
      </c>
      <c r="I292" s="68">
        <v>45867</v>
      </c>
      <c r="J292" s="19"/>
      <c r="K292" s="19"/>
      <c r="L292" s="19"/>
      <c r="M292" s="73"/>
      <c r="N292" s="19"/>
      <c r="O292" s="38"/>
      <c r="P292" s="39"/>
      <c r="Q292" s="19"/>
      <c r="R292" s="19"/>
      <c r="S292" s="19"/>
      <c r="T292" s="19"/>
      <c r="U292" s="19"/>
      <c r="V292" s="19"/>
      <c r="W292" s="40"/>
      <c r="X292" s="19"/>
      <c r="Y292" s="39"/>
      <c r="Z292" s="19"/>
      <c r="AA292" s="19"/>
      <c r="AB292" s="19"/>
      <c r="AC292" s="19"/>
      <c r="AD292" s="19"/>
      <c r="AE292" s="19"/>
      <c r="AF292" s="40"/>
      <c r="AG292" s="41"/>
      <c r="AH292" s="41"/>
      <c r="AI292" s="41"/>
      <c r="AJ292" s="19"/>
      <c r="AK292" s="19"/>
      <c r="AL292" s="19"/>
      <c r="AM292" s="19"/>
      <c r="AN292" s="19"/>
      <c r="AO292" s="19"/>
      <c r="AP292" s="19"/>
      <c r="AQ292" s="19"/>
      <c r="AR292" s="40"/>
      <c r="AS292" s="19"/>
      <c r="AT292" s="19"/>
      <c r="AU292" s="19"/>
      <c r="AV292" s="19"/>
      <c r="AW292" s="19"/>
      <c r="AX292" s="19"/>
      <c r="AY292" s="19"/>
      <c r="AZ292" s="19"/>
      <c r="BA292" s="40"/>
      <c r="BB292" s="19"/>
      <c r="BC292" s="19"/>
      <c r="BD292" s="19"/>
      <c r="BE292" s="19"/>
      <c r="BF292" s="19"/>
      <c r="BG292" s="19"/>
      <c r="BH292" s="19"/>
      <c r="BI292" s="19"/>
      <c r="BJ292" s="40"/>
      <c r="BK292" s="19"/>
      <c r="BL292" s="19"/>
      <c r="BM292" s="19"/>
      <c r="BN292" s="19"/>
      <c r="BO292" s="19"/>
      <c r="BP292" s="19"/>
      <c r="BQ292" s="19"/>
      <c r="BR292" s="19"/>
      <c r="BS292" s="40"/>
      <c r="BT292" s="19"/>
      <c r="BU292" s="19"/>
      <c r="BV292" s="19"/>
      <c r="BW292" s="19"/>
      <c r="BX292" s="19"/>
      <c r="BY292" s="19"/>
      <c r="BZ292" s="19"/>
      <c r="CA292" s="19"/>
      <c r="CB292" s="40"/>
      <c r="CC292" s="19"/>
      <c r="CD292" s="76">
        <v>21.5</v>
      </c>
      <c r="CE292" s="19"/>
      <c r="CF292" s="19"/>
      <c r="CG292" s="19"/>
      <c r="CH292" s="19"/>
      <c r="CI292" s="19"/>
      <c r="CJ292" s="19"/>
      <c r="CK292" s="40"/>
      <c r="CL292" s="19"/>
      <c r="CM292" s="39"/>
      <c r="CN292" s="19"/>
      <c r="CO292" s="19"/>
      <c r="CP292" s="19"/>
      <c r="CQ292" s="19"/>
      <c r="CR292" s="19"/>
      <c r="CS292" s="19"/>
      <c r="CT292" s="40"/>
      <c r="CU292" s="19"/>
      <c r="CV292" s="19"/>
      <c r="CW292" s="39"/>
      <c r="CX292" s="19"/>
      <c r="CY292" s="19"/>
      <c r="CZ292" s="19"/>
      <c r="DA292" s="19"/>
      <c r="DB292" s="19"/>
      <c r="DC292" s="19"/>
      <c r="DD292" s="40"/>
      <c r="DE292" s="19"/>
      <c r="DF292" s="19"/>
      <c r="DG292" s="19"/>
      <c r="DH292" s="19"/>
      <c r="DI292" s="19"/>
      <c r="DJ292" s="19"/>
      <c r="DK292" s="19"/>
      <c r="DL292" s="19"/>
      <c r="DM292" s="40"/>
      <c r="DN292" s="19"/>
      <c r="DO292" s="39"/>
      <c r="DP292" s="19"/>
      <c r="DQ292" s="19"/>
      <c r="DR292" s="19"/>
      <c r="DS292" s="19"/>
      <c r="DT292" s="19"/>
      <c r="DU292" s="19"/>
      <c r="DV292" s="40"/>
      <c r="DW292" s="74">
        <f ca="1" t="shared" ref="DW292:DW294" si="347">ROUND((TODAY()-I292)/365*5,2)</f>
        <v>2.19</v>
      </c>
      <c r="DX292" s="44">
        <f t="shared" ref="DX292:DX294" si="348">-AI292+AJ292+AS292+BB292+BK292+BT292+CC292+CL292+CV292+DE292+DN292</f>
        <v>0</v>
      </c>
      <c r="DY292" s="44">
        <f ca="1" t="shared" ref="DY292:DY294" si="349">DW292-DX292</f>
        <v>2.19</v>
      </c>
      <c r="DZ292" s="19">
        <f t="shared" ref="DZ292:DZ294" si="350">T292+U292+AC292+AD292+AO292+AP292+AX292+AY292++BG292+BH292+BP292+BQ292+BY292+BZ292+CH292+CI292+CQ292+CR292+DA292+DB292+DJ292+DK292+DS292+DT292</f>
        <v>0</v>
      </c>
      <c r="EA292" s="19">
        <f t="shared" ref="EA292:EA294" si="351">S292+AB292+AN292+AW292+BF292+BO292+BX292+CG292+CP292+CZ292+DI292+DR292</f>
        <v>0</v>
      </c>
      <c r="EB292" s="45">
        <f t="shared" ref="EB292:EB294" si="352">J292+U292-S292+AD292-AB292+AP292-AN292+AY292-AW292+BH292-BF292+BQ292-BO292+BZ292-BX292+CI292-CG292+CR292-CP292+DB292-CZ292+DK292-DI292+DT292-DR292-CU292</f>
        <v>0</v>
      </c>
      <c r="EC292" s="46">
        <f t="shared" ref="EC292:EC294" si="353">T292+AC292+AO292+BG292+BP292+BY292+CH292+CQ292+DA292+DA292+DJ292+DS292</f>
        <v>0</v>
      </c>
      <c r="ED292" s="19">
        <f t="shared" ref="ED292:ED294" si="354">O292+Y292+AK292+AT292+BC292+BL292+BU292+CD292+CM292+CW292+DF292+DO292</f>
        <v>21.5</v>
      </c>
      <c r="EE292" s="19">
        <f t="shared" si="325"/>
        <v>0</v>
      </c>
      <c r="EF292" s="19">
        <f t="shared" ref="EF292:EF315" si="355">R292+AA292+AM292+AV292+BE292+BN292+BW292+CF292+CO292+CY292+DH292+DQ292</f>
        <v>0</v>
      </c>
      <c r="EG292" s="19">
        <f t="shared" ref="EG292:EG294" si="356">V292+AE292+AQ292+AZ292+BI292+BR292+CA292+CJ292+CS292+DC292+DL292+DU292</f>
        <v>0</v>
      </c>
    </row>
    <row r="293" customFormat="1" customHeight="1" spans="1:138">
      <c r="A293" s="32">
        <f t="shared" si="317"/>
        <v>291</v>
      </c>
      <c r="B293" s="31" t="s">
        <v>1332</v>
      </c>
      <c r="C293" s="32" t="s">
        <v>52</v>
      </c>
      <c r="D293" s="33" t="s">
        <v>233</v>
      </c>
      <c r="E293" s="33" t="s">
        <v>234</v>
      </c>
      <c r="F293" s="33" t="s">
        <v>315</v>
      </c>
      <c r="G293" s="68">
        <v>45875</v>
      </c>
      <c r="H293" s="68">
        <v>45875</v>
      </c>
      <c r="I293" s="68">
        <v>45875</v>
      </c>
      <c r="J293" s="19"/>
      <c r="K293" s="19"/>
      <c r="L293" s="19"/>
      <c r="M293" s="73"/>
      <c r="N293" s="19"/>
      <c r="O293" s="38"/>
      <c r="P293" s="39"/>
      <c r="Q293" s="19"/>
      <c r="R293" s="19"/>
      <c r="S293" s="19"/>
      <c r="T293" s="19"/>
      <c r="U293" s="19"/>
      <c r="V293" s="19"/>
      <c r="W293" s="40"/>
      <c r="X293" s="19"/>
      <c r="Y293" s="39"/>
      <c r="Z293" s="19"/>
      <c r="AA293" s="19"/>
      <c r="AB293" s="19"/>
      <c r="AC293" s="19"/>
      <c r="AD293" s="19"/>
      <c r="AE293" s="19"/>
      <c r="AF293" s="40"/>
      <c r="AG293" s="41"/>
      <c r="AH293" s="41"/>
      <c r="AI293" s="41"/>
      <c r="AJ293" s="19"/>
      <c r="AK293" s="19"/>
      <c r="AL293" s="19"/>
      <c r="AM293" s="19"/>
      <c r="AN293" s="19"/>
      <c r="AO293" s="19"/>
      <c r="AP293" s="19"/>
      <c r="AQ293" s="19"/>
      <c r="AR293" s="40"/>
      <c r="AS293" s="19"/>
      <c r="AT293" s="19"/>
      <c r="AU293" s="19"/>
      <c r="AV293" s="19"/>
      <c r="AW293" s="19"/>
      <c r="AX293" s="19"/>
      <c r="AY293" s="19"/>
      <c r="AZ293" s="19"/>
      <c r="BA293" s="40"/>
      <c r="BB293" s="19"/>
      <c r="BC293" s="19"/>
      <c r="BD293" s="19"/>
      <c r="BE293" s="19"/>
      <c r="BF293" s="19"/>
      <c r="BG293" s="19"/>
      <c r="BH293" s="19"/>
      <c r="BI293" s="19"/>
      <c r="BJ293" s="40"/>
      <c r="BK293" s="19"/>
      <c r="BL293" s="19"/>
      <c r="BM293" s="19"/>
      <c r="BN293" s="19"/>
      <c r="BO293" s="19"/>
      <c r="BP293" s="19"/>
      <c r="BQ293" s="19"/>
      <c r="BR293" s="19"/>
      <c r="BS293" s="40"/>
      <c r="BT293" s="19"/>
      <c r="BU293" s="19"/>
      <c r="BV293" s="19"/>
      <c r="BW293" s="19"/>
      <c r="BX293" s="19"/>
      <c r="BY293" s="19"/>
      <c r="BZ293" s="19"/>
      <c r="CA293" s="19"/>
      <c r="CB293" s="40"/>
      <c r="CC293" s="19"/>
      <c r="CD293" s="19"/>
      <c r="CE293" s="19"/>
      <c r="CF293" s="19"/>
      <c r="CG293" s="19"/>
      <c r="CH293" s="19"/>
      <c r="CI293" s="19"/>
      <c r="CJ293" s="19"/>
      <c r="CK293" s="40"/>
      <c r="CL293" s="19"/>
      <c r="CM293" s="39"/>
      <c r="CN293" s="19"/>
      <c r="CO293" s="19"/>
      <c r="CP293" s="19"/>
      <c r="CQ293" s="19"/>
      <c r="CR293" s="19"/>
      <c r="CS293" s="19"/>
      <c r="CT293" s="40"/>
      <c r="CU293" s="19"/>
      <c r="CV293" s="19"/>
      <c r="CW293" s="39"/>
      <c r="CX293" s="19"/>
      <c r="CY293" s="19"/>
      <c r="CZ293" s="19"/>
      <c r="DA293" s="19"/>
      <c r="DB293" s="19"/>
      <c r="DC293" s="19"/>
      <c r="DD293" s="40"/>
      <c r="DE293" s="19"/>
      <c r="DF293" s="19"/>
      <c r="DG293" s="19"/>
      <c r="DH293" s="19"/>
      <c r="DI293" s="19"/>
      <c r="DJ293" s="19"/>
      <c r="DK293" s="19"/>
      <c r="DL293" s="19"/>
      <c r="DM293" s="40"/>
      <c r="DN293" s="19"/>
      <c r="DO293" s="39"/>
      <c r="DP293" s="19"/>
      <c r="DQ293" s="19"/>
      <c r="DR293" s="19"/>
      <c r="DS293" s="19"/>
      <c r="DT293" s="19"/>
      <c r="DU293" s="19"/>
      <c r="DV293" s="40"/>
      <c r="DW293" s="74">
        <f ca="1" t="shared" si="347"/>
        <v>2.08</v>
      </c>
      <c r="DX293" s="44">
        <f t="shared" si="348"/>
        <v>0</v>
      </c>
      <c r="DY293" s="44">
        <f ca="1" t="shared" si="349"/>
        <v>2.08</v>
      </c>
      <c r="DZ293" s="19">
        <f t="shared" si="350"/>
        <v>0</v>
      </c>
      <c r="EA293" s="19">
        <f t="shared" si="351"/>
        <v>0</v>
      </c>
      <c r="EB293" s="45">
        <f t="shared" si="352"/>
        <v>0</v>
      </c>
      <c r="EC293" s="46">
        <f t="shared" si="353"/>
        <v>0</v>
      </c>
      <c r="ED293" s="19">
        <f t="shared" si="354"/>
        <v>0</v>
      </c>
      <c r="EE293" s="19">
        <f t="shared" si="325"/>
        <v>0</v>
      </c>
      <c r="EF293" s="19">
        <f t="shared" si="355"/>
        <v>0</v>
      </c>
      <c r="EG293" s="19">
        <f t="shared" si="356"/>
        <v>0</v>
      </c>
    </row>
    <row r="294" customFormat="1" customHeight="1" spans="1:138">
      <c r="A294" s="32">
        <f t="shared" si="317"/>
        <v>292</v>
      </c>
      <c r="B294" s="31" t="s">
        <v>1328</v>
      </c>
      <c r="C294" s="32" t="s">
        <v>286</v>
      </c>
      <c r="D294" s="33" t="s">
        <v>305</v>
      </c>
      <c r="E294" s="33" t="s">
        <v>307</v>
      </c>
      <c r="F294" s="33" t="s">
        <v>315</v>
      </c>
      <c r="G294" s="68">
        <v>45852</v>
      </c>
      <c r="H294" s="68">
        <v>45852</v>
      </c>
      <c r="I294" s="68">
        <v>45852</v>
      </c>
      <c r="J294" s="19"/>
      <c r="K294" s="19"/>
      <c r="L294" s="19"/>
      <c r="M294" s="73"/>
      <c r="N294" s="19"/>
      <c r="O294" s="38"/>
      <c r="P294" s="39"/>
      <c r="Q294" s="19"/>
      <c r="R294" s="19"/>
      <c r="S294" s="19"/>
      <c r="T294" s="19"/>
      <c r="U294" s="19"/>
      <c r="V294" s="19"/>
      <c r="W294" s="40"/>
      <c r="X294" s="19"/>
      <c r="Y294" s="39"/>
      <c r="Z294" s="19"/>
      <c r="AA294" s="19"/>
      <c r="AB294" s="19"/>
      <c r="AC294" s="19"/>
      <c r="AD294" s="19"/>
      <c r="AE294" s="19"/>
      <c r="AF294" s="40"/>
      <c r="AG294" s="41"/>
      <c r="AH294" s="41"/>
      <c r="AI294" s="41"/>
      <c r="AJ294" s="19"/>
      <c r="AK294" s="19"/>
      <c r="AL294" s="19"/>
      <c r="AM294" s="19"/>
      <c r="AN294" s="19"/>
      <c r="AO294" s="19"/>
      <c r="AP294" s="19"/>
      <c r="AQ294" s="19"/>
      <c r="AR294" s="40"/>
      <c r="AS294" s="19"/>
      <c r="AT294" s="19"/>
      <c r="AU294" s="19"/>
      <c r="AV294" s="19"/>
      <c r="AW294" s="19"/>
      <c r="AX294" s="19"/>
      <c r="AY294" s="19"/>
      <c r="AZ294" s="19"/>
      <c r="BA294" s="40"/>
      <c r="BB294" s="19"/>
      <c r="BC294" s="19"/>
      <c r="BD294" s="19"/>
      <c r="BE294" s="19"/>
      <c r="BF294" s="19"/>
      <c r="BG294" s="19"/>
      <c r="BH294" s="19"/>
      <c r="BI294" s="19"/>
      <c r="BJ294" s="40"/>
      <c r="BK294" s="19"/>
      <c r="BL294" s="19"/>
      <c r="BM294" s="19"/>
      <c r="BN294" s="19"/>
      <c r="BO294" s="19"/>
      <c r="BP294" s="19"/>
      <c r="BQ294" s="19"/>
      <c r="BR294" s="19"/>
      <c r="BS294" s="40"/>
      <c r="BT294" s="19"/>
      <c r="BU294" s="19"/>
      <c r="BV294" s="19"/>
      <c r="BW294" s="19"/>
      <c r="BX294" s="19"/>
      <c r="BY294" s="19"/>
      <c r="BZ294" s="19"/>
      <c r="CA294" s="19"/>
      <c r="CB294" s="40"/>
      <c r="CC294" s="19"/>
      <c r="CD294" s="19"/>
      <c r="CE294" s="19"/>
      <c r="CF294" s="19"/>
      <c r="CG294" s="19"/>
      <c r="CH294" s="19"/>
      <c r="CI294" s="19"/>
      <c r="CJ294" s="19"/>
      <c r="CK294" s="40"/>
      <c r="CL294" s="19"/>
      <c r="CM294" s="39"/>
      <c r="CN294" s="19"/>
      <c r="CO294" s="19"/>
      <c r="CP294" s="19"/>
      <c r="CQ294" s="19"/>
      <c r="CR294" s="19"/>
      <c r="CS294" s="19"/>
      <c r="CT294" s="40"/>
      <c r="CU294" s="19"/>
      <c r="CV294" s="19"/>
      <c r="CW294" s="39"/>
      <c r="CX294" s="19"/>
      <c r="CY294" s="19"/>
      <c r="CZ294" s="19"/>
      <c r="DA294" s="19"/>
      <c r="DB294" s="19"/>
      <c r="DC294" s="19"/>
      <c r="DD294" s="40"/>
      <c r="DE294" s="19"/>
      <c r="DF294" s="19"/>
      <c r="DG294" s="19"/>
      <c r="DH294" s="19"/>
      <c r="DI294" s="19"/>
      <c r="DJ294" s="19"/>
      <c r="DK294" s="19"/>
      <c r="DL294" s="19"/>
      <c r="DM294" s="40"/>
      <c r="DN294" s="19"/>
      <c r="DO294" s="39"/>
      <c r="DP294" s="19"/>
      <c r="DQ294" s="19"/>
      <c r="DR294" s="19"/>
      <c r="DS294" s="19"/>
      <c r="DT294" s="19"/>
      <c r="DU294" s="19"/>
      <c r="DV294" s="40"/>
      <c r="DW294" s="74">
        <f ca="1" t="shared" si="347"/>
        <v>2.4</v>
      </c>
      <c r="DX294" s="44">
        <f t="shared" si="348"/>
        <v>0</v>
      </c>
      <c r="DY294" s="44">
        <f ca="1" t="shared" si="349"/>
        <v>2.4</v>
      </c>
      <c r="DZ294" s="19">
        <f t="shared" si="350"/>
        <v>0</v>
      </c>
      <c r="EA294" s="19">
        <f t="shared" si="351"/>
        <v>0</v>
      </c>
      <c r="EB294" s="45">
        <f t="shared" si="352"/>
        <v>0</v>
      </c>
      <c r="EC294" s="46">
        <f t="shared" si="353"/>
        <v>0</v>
      </c>
      <c r="ED294" s="19">
        <f t="shared" si="354"/>
        <v>0</v>
      </c>
      <c r="EE294" s="19">
        <f t="shared" si="325"/>
        <v>0</v>
      </c>
      <c r="EF294" s="19">
        <f t="shared" si="355"/>
        <v>0</v>
      </c>
      <c r="EG294" s="19">
        <f t="shared" si="356"/>
        <v>0</v>
      </c>
    </row>
    <row r="295" customFormat="1" customHeight="1" spans="1:138">
      <c r="A295" s="32">
        <f t="shared" si="317"/>
        <v>293</v>
      </c>
      <c r="B295" s="31" t="s">
        <v>1333</v>
      </c>
      <c r="C295" s="32" t="s">
        <v>404</v>
      </c>
      <c r="D295" s="33" t="e">
        <f>VLOOKUP(B295,'[7]在职人员-花名册'!$C:$D,2,0)</f>
        <v>#N/A</v>
      </c>
      <c r="E295" s="33" t="s">
        <v>527</v>
      </c>
      <c r="F295" s="33" t="s">
        <v>742</v>
      </c>
      <c r="G295" s="33" t="s">
        <v>315</v>
      </c>
      <c r="H295" s="68">
        <v>45908</v>
      </c>
      <c r="I295" s="68">
        <v>45908</v>
      </c>
      <c r="J295" s="68">
        <v>45908</v>
      </c>
      <c r="K295" s="3"/>
      <c r="L295" s="3"/>
      <c r="M295" s="3"/>
      <c r="N295" s="3"/>
      <c r="O295" s="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60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19" t="e">
        <f>VLOOKUP(B295,[8]月度汇总!$A:$AF,23,0)</f>
        <v>#N/A</v>
      </c>
      <c r="CN295" s="19" t="e">
        <f>VLOOKUP($B295,[8]月度汇总!$A:$AF,24,0)</f>
        <v>#N/A</v>
      </c>
      <c r="CO295" s="19" t="e">
        <f>VLOOKUP($B295,[8]月度汇总!$A:$AF,25,0)</f>
        <v>#N/A</v>
      </c>
      <c r="CR295" s="19" t="e">
        <f>VLOOKUP(B295,[8]月度汇总!$A:$AJ,36,0)</f>
        <v>#N/A</v>
      </c>
      <c r="CT295" s="19" t="e">
        <f>VLOOKUP($B295,[8]月度汇总!$A:$AF,32,0)</f>
        <v>#N/A</v>
      </c>
      <c r="DX295" s="74">
        <f ca="1">ROUND((TODAY()-J295)/365*5,2)</f>
        <v>1.63</v>
      </c>
      <c r="DY295" s="44" t="e">
        <f>-AJ295+AK295+AT295+BC295+BL295+BU295+CD295+CM295+CW295+DF295+DO295</f>
        <v>#N/A</v>
      </c>
      <c r="DZ295" s="44" t="e">
        <f ca="1">DX295-DY295</f>
        <v>#N/A</v>
      </c>
      <c r="EA295" s="19" t="e">
        <f>U295+V295+AD295+AE295+AP295+AQ295+AY295+AZ295++BH295+BI295+BQ295+BR295+BZ295+CA295+CI295+CJ295+CR295+CS295+DB295+DC295+DK295+DL295+DT295+DU295</f>
        <v>#N/A</v>
      </c>
      <c r="EB295" s="19">
        <f>T295+AC295+AO295+AX295+BG295+BP295+BY295+CH295+CQ295+DA295+DJ295+DS295</f>
        <v>0</v>
      </c>
      <c r="EC295" s="45">
        <f>K295+V295-T295+AE295-AC295+AQ295-AO295+AZ295-AX295+BI295-BG295+BR295-BP295+CA295-BY295+CJ295-CH295+CS295-CQ295+DC295-DA295+DL295-DJ295+DU295-DS295-CV295</f>
        <v>0</v>
      </c>
      <c r="ED295" s="46" t="e">
        <f>U295+AD295+AP295+BH295+BQ295+BZ295+CI295+CR295+DB295+DB295+DK295+DT295</f>
        <v>#N/A</v>
      </c>
      <c r="EE295" s="19" t="e">
        <f>P295+Z295+AL295+AU295+BD295+BM295+BV295+CE295+CN295+CX295+DG295+DP295</f>
        <v>#N/A</v>
      </c>
      <c r="EF295" s="19" t="e">
        <f t="shared" si="355"/>
        <v>#N/A</v>
      </c>
      <c r="EG295" s="19">
        <f>S295+AB295+AN295+AW295+BF295+BO295+BX295+CG295+CP295+CZ295+DI295+DR295</f>
        <v>0</v>
      </c>
      <c r="EH295" s="19" t="e">
        <f>W295+AF295+AR295+BA295+BJ295+BS295+CB295+CK295+CT295+DD295+DM295+DV295</f>
        <v>#N/A</v>
      </c>
    </row>
    <row r="296" customFormat="1" customHeight="1" spans="1:138">
      <c r="A296" s="32">
        <f t="shared" si="317"/>
        <v>294</v>
      </c>
      <c r="B296" s="31" t="s">
        <v>1334</v>
      </c>
      <c r="C296" s="32" t="s">
        <v>413</v>
      </c>
      <c r="D296" s="33" t="e">
        <f>VLOOKUP(B296,'[7]在职人员-花名册'!$C:$D,2,0)</f>
        <v>#N/A</v>
      </c>
      <c r="E296" s="33" t="s">
        <v>414</v>
      </c>
      <c r="F296" s="33" t="s">
        <v>508</v>
      </c>
      <c r="G296" s="33" t="s">
        <v>315</v>
      </c>
      <c r="H296" s="68">
        <v>45901</v>
      </c>
      <c r="I296" s="68">
        <v>45901</v>
      </c>
      <c r="J296" s="68">
        <v>45901</v>
      </c>
      <c r="K296" s="3"/>
      <c r="L296" s="3"/>
      <c r="M296" s="3"/>
      <c r="N296" s="3"/>
      <c r="O296" s="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60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19">
        <f>VLOOKUP(B296,[8]月度汇总!$A:$AF,23,0)</f>
        <v>0</v>
      </c>
      <c r="CN296" s="19" t="str">
        <f>VLOOKUP($B296,[8]月度汇总!$A:$AF,24,0)</f>
        <v>5</v>
      </c>
      <c r="CO296" s="19">
        <f>VLOOKUP($B296,[8]月度汇总!$A:$AF,25,0)</f>
        <v>0</v>
      </c>
      <c r="CR296" s="19">
        <f>VLOOKUP(B296,[8]月度汇总!$A:$AJ,36,0)</f>
        <v>0</v>
      </c>
      <c r="CT296" s="19">
        <f>VLOOKUP($B296,[8]月度汇总!$A:$AF,32,0)</f>
        <v>0</v>
      </c>
      <c r="DX296" s="74">
        <f ca="1">ROUND((TODAY()-J296)/365*5,2)</f>
        <v>1.73</v>
      </c>
      <c r="DY296" s="44">
        <f>-AJ296+AK296+AT296+BC296+BL296+BU296+CD296+CM296+CW296+DF296+DO296</f>
        <v>0</v>
      </c>
      <c r="DZ296" s="44">
        <f ca="1">DX296-DY296</f>
        <v>1.73</v>
      </c>
      <c r="EA296" s="19">
        <f>U296+V296+AD296+AE296+AP296+AQ296+AY296+AZ296++BH296+BI296+BQ296+BR296+BZ296+CA296+CI296+CJ296+CR296+CS296+DB296+DC296+DK296+DL296+DT296+DU296</f>
        <v>0</v>
      </c>
      <c r="EB296" s="19">
        <f>T296+AC296+AO296+AX296+BG296+BP296+BY296+CH296+CQ296+DA296+DJ296+DS296</f>
        <v>0</v>
      </c>
      <c r="EC296" s="45">
        <f>K296+V296-T296+AE296-AC296+AQ296-AO296+AZ296-AX296+BI296-BG296+BR296-BP296+CA296-BY296+CJ296-CH296+CS296-CQ296+DC296-DA296+DL296-DJ296+DU296-DS296-CV296</f>
        <v>0</v>
      </c>
      <c r="ED296" s="46">
        <f>U296+AD296+AP296+BH296+BQ296+BZ296+CI296+CR296+DB296+DB296+DK296+DT296</f>
        <v>0</v>
      </c>
      <c r="EE296" s="19">
        <f>P296+Z296+AL296+AU296+BD296+BM296+BV296+CE296+CN296+CX296+DG296+DP296</f>
        <v>5</v>
      </c>
      <c r="EF296" s="19">
        <f t="shared" si="355"/>
        <v>0</v>
      </c>
      <c r="EG296" s="19">
        <f>S296+AB296+AN296+AW296+BF296+BO296+BX296+CG296+CP296+CZ296+DI296+DR296</f>
        <v>0</v>
      </c>
      <c r="EH296" s="19">
        <f>W296+AF296+AR296+BA296+BJ296+BS296+CB296+CK296+CT296+DD296+DM296+DV296</f>
        <v>0</v>
      </c>
    </row>
    <row r="297" customFormat="1" customHeight="1" spans="1:138">
      <c r="A297" s="32">
        <f t="shared" si="317"/>
        <v>295</v>
      </c>
      <c r="B297" s="31" t="s">
        <v>1335</v>
      </c>
      <c r="C297" s="32" t="s">
        <v>52</v>
      </c>
      <c r="D297" s="33" t="s">
        <v>110</v>
      </c>
      <c r="E297" s="33" t="s">
        <v>125</v>
      </c>
      <c r="F297" s="33" t="s">
        <v>160</v>
      </c>
      <c r="G297" s="68">
        <v>45635</v>
      </c>
      <c r="H297" s="59">
        <v>45635</v>
      </c>
      <c r="I297" s="59">
        <v>45658</v>
      </c>
      <c r="J297" s="19">
        <v>0</v>
      </c>
      <c r="K297" s="19">
        <v>0.5</v>
      </c>
      <c r="L297" s="19">
        <v>0</v>
      </c>
      <c r="M297" s="73">
        <f>K297-L297</f>
        <v>0.5</v>
      </c>
      <c r="N297" s="19"/>
      <c r="O297" s="38"/>
      <c r="P297" s="39"/>
      <c r="Q297" s="19"/>
      <c r="R297" s="19"/>
      <c r="S297" s="19"/>
      <c r="T297" s="19"/>
      <c r="U297" s="19"/>
      <c r="V297" s="19"/>
      <c r="W297" s="40"/>
      <c r="X297" s="19">
        <v>2</v>
      </c>
      <c r="Y297" s="39"/>
      <c r="Z297" s="19"/>
      <c r="AA297" s="19"/>
      <c r="AB297" s="19"/>
      <c r="AC297" s="19"/>
      <c r="AD297" s="19"/>
      <c r="AE297" s="19"/>
      <c r="AF297" s="40"/>
      <c r="AG297" s="41">
        <f>O297+X297</f>
        <v>2</v>
      </c>
      <c r="AH297" s="41">
        <f>M297-AG297</f>
        <v>-1.5</v>
      </c>
      <c r="AI297" s="41">
        <f>IF(AH297&lt;0,AH297,0)</f>
        <v>-1.5</v>
      </c>
      <c r="AJ297" s="19"/>
      <c r="AK297" s="19"/>
      <c r="AL297" s="19"/>
      <c r="AM297" s="19"/>
      <c r="AN297" s="19"/>
      <c r="AO297" s="19"/>
      <c r="AP297" s="19">
        <v>16</v>
      </c>
      <c r="AQ297" s="19"/>
      <c r="AR297" s="40"/>
      <c r="AS297" s="19">
        <v>3</v>
      </c>
      <c r="AT297" s="19"/>
      <c r="AU297" s="19"/>
      <c r="AV297" s="19"/>
      <c r="AW297" s="19"/>
      <c r="AX297" s="19"/>
      <c r="AY297" s="19"/>
      <c r="AZ297" s="19"/>
      <c r="BA297" s="40"/>
      <c r="BB297" s="19"/>
      <c r="BC297" s="19"/>
      <c r="BD297" s="19"/>
      <c r="BE297" s="19"/>
      <c r="BF297" s="19">
        <v>24</v>
      </c>
      <c r="BG297" s="19">
        <v>8</v>
      </c>
      <c r="BH297" s="19">
        <v>8</v>
      </c>
      <c r="BI297" s="19"/>
      <c r="BJ297" s="40"/>
      <c r="BK297" s="19"/>
      <c r="BL297" s="19"/>
      <c r="BM297" s="19"/>
      <c r="BN297" s="19"/>
      <c r="BO297" s="19"/>
      <c r="BP297" s="19"/>
      <c r="BQ297" s="19"/>
      <c r="BR297" s="19"/>
      <c r="BS297" s="40"/>
      <c r="BT297" s="19"/>
      <c r="BU297" s="19"/>
      <c r="BV297" s="19"/>
      <c r="BW297" s="19"/>
      <c r="BX297" s="19"/>
      <c r="BY297" s="19"/>
      <c r="BZ297" s="19">
        <v>8</v>
      </c>
      <c r="CA297" s="19"/>
      <c r="CB297" s="40"/>
      <c r="CC297" s="19"/>
      <c r="CD297" s="19"/>
      <c r="CE297" s="19"/>
      <c r="CF297" s="19"/>
      <c r="CG297" s="19"/>
      <c r="CH297" s="19"/>
      <c r="CI297" s="19">
        <v>8</v>
      </c>
      <c r="CJ297" s="19"/>
      <c r="CK297" s="40"/>
      <c r="CL297" s="19">
        <v>0.5</v>
      </c>
      <c r="CM297" s="19"/>
      <c r="CN297" s="19"/>
      <c r="CO297" s="19"/>
      <c r="CP297" s="19">
        <v>24</v>
      </c>
      <c r="CQ297" s="19"/>
      <c r="CR297" s="19">
        <v>8</v>
      </c>
      <c r="CS297" s="19"/>
      <c r="CT297" s="40"/>
      <c r="CU297" s="19"/>
      <c r="CV297" s="19"/>
      <c r="CW297" s="39"/>
      <c r="CX297" s="19"/>
      <c r="CY297" s="19"/>
      <c r="CZ297" s="19"/>
      <c r="DA297" s="19"/>
      <c r="DB297" s="19"/>
      <c r="DC297" s="19"/>
      <c r="DD297" s="40"/>
      <c r="DE297" s="19"/>
      <c r="DF297" s="19"/>
      <c r="DG297" s="19"/>
      <c r="DH297" s="19"/>
      <c r="DI297" s="19"/>
      <c r="DJ297" s="19"/>
      <c r="DK297" s="19"/>
      <c r="DL297" s="19"/>
      <c r="DM297" s="40"/>
      <c r="DN297" s="19"/>
      <c r="DO297" s="39"/>
      <c r="DP297" s="19"/>
      <c r="DQ297" s="19"/>
      <c r="DR297" s="19"/>
      <c r="DS297" s="19"/>
      <c r="DT297" s="19"/>
      <c r="DU297" s="19"/>
      <c r="DV297" s="40"/>
      <c r="DW297" s="74">
        <f ca="1" t="shared" ref="DW297:DW314" si="357">ROUND((TODAY()-I297)/365*5,2)</f>
        <v>5.05</v>
      </c>
      <c r="DX297" s="44">
        <f t="shared" ref="DX297:DX315" si="358">-AI297+AJ297+AS297+BB297+BK297+BT297+CC297+CL297+CV297+DE297+DN297</f>
        <v>5</v>
      </c>
      <c r="DY297" s="44">
        <f ca="1" t="shared" ref="DY297:DY315" si="359">DW297-DX297</f>
        <v>0.0499999999999998</v>
      </c>
      <c r="DZ297" s="19">
        <f t="shared" ref="DZ297:DZ315" si="360">T297+U297+AC297+AD297+AO297+AP297+AX297+AY297++BG297+BH297+BP297+BQ297+BY297+BZ297+CH297+CI297+CQ297+CR297+DA297+DB297+DJ297+DK297+DS297+DT297</f>
        <v>56</v>
      </c>
      <c r="EA297" s="19">
        <f t="shared" ref="EA297:EA315" si="361">S297+AB297+AN297+AW297+BF297+BO297+BX297+CG297+CP297+CZ297+DI297+DR297</f>
        <v>48</v>
      </c>
      <c r="EB297" s="45">
        <f t="shared" ref="EB297:EB315" si="362">J297+U297-S297+AD297-AB297+AP297-AN297+AY297-AW297+BH297-BF297+BQ297-BO297+BZ297-BX297+CI297-CG297+CR297-CP297+DB297-CZ297+DK297-DI297+DT297-DR297-CU297</f>
        <v>0</v>
      </c>
      <c r="EC297" s="46">
        <f t="shared" ref="EC297:EC315" si="363">T297+AC297+AO297+BG297+BP297+BY297+CH297+CQ297+DA297+DA297+DJ297+DS297</f>
        <v>8</v>
      </c>
      <c r="ED297" s="19">
        <f>P297+Y297+AK297+AT297+BC297+BL297+BU297+CD297+CM297+CW297+DF297+DO297</f>
        <v>0</v>
      </c>
      <c r="EE297" s="19">
        <f t="shared" ref="EE297:EE315" si="364">Q297+Z297+AL297+AU297+BD297+BM297+BV297+CE297+CN297+CX297+DG297+DP297</f>
        <v>0</v>
      </c>
      <c r="EF297" s="19">
        <f t="shared" si="355"/>
        <v>0</v>
      </c>
      <c r="EG297" s="19">
        <f t="shared" ref="EG297:EG315" si="365">V297+AE297+AQ297+AZ297+BI297+BR297+CA297+CJ297+CS297+DC297+DL297+DU297</f>
        <v>0</v>
      </c>
    </row>
    <row r="298" customFormat="1" customHeight="1" spans="1:138">
      <c r="A298" s="32">
        <f t="shared" si="317"/>
        <v>296</v>
      </c>
      <c r="B298" s="31" t="s">
        <v>1336</v>
      </c>
      <c r="C298" s="32" t="s">
        <v>391</v>
      </c>
      <c r="D298" s="33" t="s">
        <v>392</v>
      </c>
      <c r="E298" s="33" t="s">
        <v>393</v>
      </c>
      <c r="F298" s="33" t="s">
        <v>315</v>
      </c>
      <c r="G298" s="68">
        <v>45719</v>
      </c>
      <c r="H298" s="59">
        <v>45719</v>
      </c>
      <c r="I298" s="59">
        <v>45719</v>
      </c>
      <c r="J298" s="19"/>
      <c r="K298" s="19"/>
      <c r="L298" s="19"/>
      <c r="M298" s="73"/>
      <c r="N298" s="19"/>
      <c r="O298" s="38"/>
      <c r="P298" s="39"/>
      <c r="Q298" s="19"/>
      <c r="R298" s="19"/>
      <c r="S298" s="19"/>
      <c r="T298" s="19"/>
      <c r="U298" s="19"/>
      <c r="V298" s="19"/>
      <c r="W298" s="40"/>
      <c r="X298" s="19"/>
      <c r="Y298" s="39"/>
      <c r="Z298" s="19"/>
      <c r="AA298" s="19"/>
      <c r="AB298" s="19"/>
      <c r="AC298" s="19"/>
      <c r="AD298" s="19"/>
      <c r="AE298" s="19"/>
      <c r="AF298" s="40"/>
      <c r="AG298" s="41"/>
      <c r="AH298" s="41"/>
      <c r="AI298" s="41"/>
      <c r="AJ298" s="19"/>
      <c r="AK298" s="19"/>
      <c r="AL298" s="19"/>
      <c r="AM298" s="19"/>
      <c r="AN298" s="19"/>
      <c r="AO298" s="19"/>
      <c r="AP298" s="19"/>
      <c r="AQ298" s="19"/>
      <c r="AR298" s="40"/>
      <c r="AS298" s="19"/>
      <c r="AT298" s="19">
        <v>8</v>
      </c>
      <c r="AU298" s="19"/>
      <c r="AV298" s="19"/>
      <c r="AW298" s="19"/>
      <c r="AX298" s="19"/>
      <c r="AY298" s="19"/>
      <c r="AZ298" s="19"/>
      <c r="BA298" s="40"/>
      <c r="BB298" s="19"/>
      <c r="BC298" s="19"/>
      <c r="BD298" s="19"/>
      <c r="BE298" s="19"/>
      <c r="BF298" s="19"/>
      <c r="BG298" s="19"/>
      <c r="BH298" s="19"/>
      <c r="BI298" s="19"/>
      <c r="BJ298" s="40"/>
      <c r="BK298" s="19"/>
      <c r="BL298" s="19"/>
      <c r="BM298" s="19"/>
      <c r="BN298" s="19"/>
      <c r="BO298" s="19">
        <v>8</v>
      </c>
      <c r="BP298" s="19"/>
      <c r="BQ298" s="19">
        <v>8</v>
      </c>
      <c r="BR298" s="19"/>
      <c r="BS298" s="40"/>
      <c r="BT298" s="19"/>
      <c r="BU298" s="19"/>
      <c r="BV298" s="19"/>
      <c r="BW298" s="19"/>
      <c r="BX298" s="19"/>
      <c r="BY298" s="19"/>
      <c r="BZ298" s="19"/>
      <c r="CA298" s="19"/>
      <c r="CB298" s="40"/>
      <c r="CC298" s="19">
        <v>1</v>
      </c>
      <c r="CD298" s="19"/>
      <c r="CE298" s="19"/>
      <c r="CF298" s="19"/>
      <c r="CG298" s="19"/>
      <c r="CH298" s="19"/>
      <c r="CI298" s="19"/>
      <c r="CJ298" s="19"/>
      <c r="CK298" s="40"/>
      <c r="CL298" s="19">
        <v>1</v>
      </c>
      <c r="CM298" s="19"/>
      <c r="CN298" s="19"/>
      <c r="CO298" s="19"/>
      <c r="CP298" s="19"/>
      <c r="CQ298" s="19"/>
      <c r="CR298" s="19"/>
      <c r="CS298" s="19"/>
      <c r="CT298" s="40"/>
      <c r="CU298" s="19"/>
      <c r="CV298" s="19"/>
      <c r="CW298" s="39"/>
      <c r="CX298" s="19"/>
      <c r="CY298" s="19"/>
      <c r="CZ298" s="19"/>
      <c r="DA298" s="19"/>
      <c r="DB298" s="19"/>
      <c r="DC298" s="19"/>
      <c r="DD298" s="40"/>
      <c r="DE298" s="19"/>
      <c r="DF298" s="19"/>
      <c r="DG298" s="19"/>
      <c r="DH298" s="19"/>
      <c r="DI298" s="19"/>
      <c r="DJ298" s="19"/>
      <c r="DK298" s="19"/>
      <c r="DL298" s="19"/>
      <c r="DM298" s="40"/>
      <c r="DN298" s="19"/>
      <c r="DO298" s="39"/>
      <c r="DP298" s="19"/>
      <c r="DQ298" s="19"/>
      <c r="DR298" s="19"/>
      <c r="DS298" s="19"/>
      <c r="DT298" s="19"/>
      <c r="DU298" s="19"/>
      <c r="DV298" s="40"/>
      <c r="DW298" s="74">
        <f ca="1" t="shared" si="357"/>
        <v>4.22</v>
      </c>
      <c r="DX298" s="44">
        <f t="shared" si="358"/>
        <v>2</v>
      </c>
      <c r="DY298" s="44">
        <f ca="1" t="shared" si="359"/>
        <v>2.22</v>
      </c>
      <c r="DZ298" s="19">
        <f t="shared" si="360"/>
        <v>8</v>
      </c>
      <c r="EA298" s="19">
        <f t="shared" si="361"/>
        <v>8</v>
      </c>
      <c r="EB298" s="45">
        <f t="shared" si="362"/>
        <v>0</v>
      </c>
      <c r="EC298" s="46">
        <f t="shared" si="363"/>
        <v>0</v>
      </c>
      <c r="ED298" s="19">
        <f t="shared" ref="ED298:ED304" si="366">O298+Y298+AK298+AT298+BC298+BL298+BU298+CD298+CM298+CW298+DF298+DO298</f>
        <v>8</v>
      </c>
      <c r="EE298" s="19">
        <f t="shared" si="364"/>
        <v>0</v>
      </c>
      <c r="EF298" s="19">
        <f t="shared" si="355"/>
        <v>0</v>
      </c>
      <c r="EG298" s="19">
        <f t="shared" si="365"/>
        <v>0</v>
      </c>
    </row>
    <row r="299" customFormat="1" customHeight="1" spans="1:138">
      <c r="A299" s="32">
        <f t="shared" si="317"/>
        <v>297</v>
      </c>
      <c r="B299" s="31" t="s">
        <v>1337</v>
      </c>
      <c r="C299" s="32" t="s">
        <v>413</v>
      </c>
      <c r="D299" s="33" t="s">
        <v>414</v>
      </c>
      <c r="E299" s="33" t="s">
        <v>508</v>
      </c>
      <c r="F299" s="33" t="s">
        <v>315</v>
      </c>
      <c r="G299" s="68">
        <v>45719</v>
      </c>
      <c r="H299" s="59">
        <v>45719</v>
      </c>
      <c r="I299" s="59">
        <v>45719</v>
      </c>
      <c r="J299" s="19"/>
      <c r="K299" s="19"/>
      <c r="L299" s="19"/>
      <c r="M299" s="73"/>
      <c r="N299" s="19"/>
      <c r="O299" s="38"/>
      <c r="P299" s="39"/>
      <c r="Q299" s="19"/>
      <c r="R299" s="19"/>
      <c r="S299" s="19"/>
      <c r="T299" s="19"/>
      <c r="U299" s="19"/>
      <c r="V299" s="19"/>
      <c r="W299" s="40"/>
      <c r="X299" s="19"/>
      <c r="Y299" s="39"/>
      <c r="Z299" s="19"/>
      <c r="AA299" s="19"/>
      <c r="AB299" s="19"/>
      <c r="AC299" s="19"/>
      <c r="AD299" s="19"/>
      <c r="AE299" s="19"/>
      <c r="AF299" s="40"/>
      <c r="AG299" s="41"/>
      <c r="AH299" s="41"/>
      <c r="AI299" s="41"/>
      <c r="AJ299" s="19"/>
      <c r="AK299" s="19"/>
      <c r="AL299" s="19"/>
      <c r="AM299" s="19"/>
      <c r="AN299" s="19"/>
      <c r="AO299" s="19"/>
      <c r="AP299" s="19"/>
      <c r="AQ299" s="19"/>
      <c r="AR299" s="40"/>
      <c r="AS299" s="19"/>
      <c r="AT299" s="19"/>
      <c r="AU299" s="19"/>
      <c r="AV299" s="19"/>
      <c r="AW299" s="19"/>
      <c r="AX299" s="19"/>
      <c r="AY299" s="19"/>
      <c r="AZ299" s="19"/>
      <c r="BA299" s="40"/>
      <c r="BB299" s="19"/>
      <c r="BC299" s="19">
        <v>3</v>
      </c>
      <c r="BD299" s="19"/>
      <c r="BE299" s="19"/>
      <c r="BF299" s="19"/>
      <c r="BG299" s="19"/>
      <c r="BH299" s="19"/>
      <c r="BI299" s="19"/>
      <c r="BJ299" s="40"/>
      <c r="BK299" s="19"/>
      <c r="BL299" s="19"/>
      <c r="BM299" s="19"/>
      <c r="BN299" s="19"/>
      <c r="BO299" s="19"/>
      <c r="BP299" s="19"/>
      <c r="BQ299" s="19"/>
      <c r="BR299" s="19"/>
      <c r="BS299" s="40"/>
      <c r="BT299" s="19"/>
      <c r="BU299" s="19"/>
      <c r="BV299" s="19"/>
      <c r="BW299" s="19"/>
      <c r="BX299" s="19"/>
      <c r="BY299" s="19"/>
      <c r="BZ299" s="19"/>
      <c r="CA299" s="19"/>
      <c r="CB299" s="40"/>
      <c r="CC299" s="19"/>
      <c r="CD299" s="19"/>
      <c r="CE299" s="19"/>
      <c r="CF299" s="19"/>
      <c r="CG299" s="19"/>
      <c r="CH299" s="19"/>
      <c r="CI299" s="19"/>
      <c r="CJ299" s="19"/>
      <c r="CK299" s="40"/>
      <c r="CL299" s="19"/>
      <c r="CM299" s="19"/>
      <c r="CN299" s="19"/>
      <c r="CO299" s="19"/>
      <c r="CP299" s="19"/>
      <c r="CQ299" s="19"/>
      <c r="CR299" s="19"/>
      <c r="CS299" s="19"/>
      <c r="CT299" s="40"/>
      <c r="CU299" s="19"/>
      <c r="CV299" s="19"/>
      <c r="CW299" s="39"/>
      <c r="CX299" s="19"/>
      <c r="CY299" s="19"/>
      <c r="CZ299" s="19"/>
      <c r="DA299" s="19"/>
      <c r="DB299" s="19"/>
      <c r="DC299" s="19"/>
      <c r="DD299" s="40"/>
      <c r="DE299" s="19"/>
      <c r="DF299" s="19"/>
      <c r="DG299" s="19"/>
      <c r="DH299" s="19"/>
      <c r="DI299" s="19"/>
      <c r="DJ299" s="19"/>
      <c r="DK299" s="19"/>
      <c r="DL299" s="19"/>
      <c r="DM299" s="40"/>
      <c r="DN299" s="19"/>
      <c r="DO299" s="39"/>
      <c r="DP299" s="19"/>
      <c r="DQ299" s="19"/>
      <c r="DR299" s="19"/>
      <c r="DS299" s="19"/>
      <c r="DT299" s="19"/>
      <c r="DU299" s="19"/>
      <c r="DV299" s="40"/>
      <c r="DW299" s="74">
        <f ca="1" t="shared" si="357"/>
        <v>4.22</v>
      </c>
      <c r="DX299" s="44">
        <f t="shared" si="358"/>
        <v>0</v>
      </c>
      <c r="DY299" s="44">
        <f ca="1" t="shared" si="359"/>
        <v>4.22</v>
      </c>
      <c r="DZ299" s="19">
        <f t="shared" si="360"/>
        <v>0</v>
      </c>
      <c r="EA299" s="19">
        <f t="shared" si="361"/>
        <v>0</v>
      </c>
      <c r="EB299" s="45">
        <f t="shared" si="362"/>
        <v>0</v>
      </c>
      <c r="EC299" s="46">
        <f t="shared" si="363"/>
        <v>0</v>
      </c>
      <c r="ED299" s="19">
        <f t="shared" si="366"/>
        <v>3</v>
      </c>
      <c r="EE299" s="19">
        <f t="shared" si="364"/>
        <v>0</v>
      </c>
      <c r="EF299" s="19">
        <f t="shared" si="355"/>
        <v>0</v>
      </c>
      <c r="EG299" s="19">
        <f t="shared" si="365"/>
        <v>0</v>
      </c>
    </row>
    <row r="300" customFormat="1" customHeight="1" spans="1:138">
      <c r="A300" s="32">
        <f t="shared" si="317"/>
        <v>298</v>
      </c>
      <c r="B300" s="31" t="s">
        <v>1338</v>
      </c>
      <c r="C300" s="32" t="s">
        <v>286</v>
      </c>
      <c r="D300" s="33" t="s">
        <v>312</v>
      </c>
      <c r="E300" s="33" t="s">
        <v>342</v>
      </c>
      <c r="F300" s="33" t="s">
        <v>315</v>
      </c>
      <c r="G300" s="68">
        <v>45887</v>
      </c>
      <c r="H300" s="68">
        <v>45887</v>
      </c>
      <c r="I300" s="68">
        <v>45887</v>
      </c>
      <c r="J300" s="19"/>
      <c r="K300" s="19"/>
      <c r="L300" s="19"/>
      <c r="M300" s="73"/>
      <c r="N300" s="19"/>
      <c r="O300" s="38"/>
      <c r="P300" s="39"/>
      <c r="Q300" s="19"/>
      <c r="R300" s="19"/>
      <c r="S300" s="19"/>
      <c r="T300" s="19"/>
      <c r="U300" s="19"/>
      <c r="V300" s="19"/>
      <c r="W300" s="40"/>
      <c r="X300" s="19"/>
      <c r="Y300" s="39"/>
      <c r="Z300" s="19"/>
      <c r="AA300" s="19"/>
      <c r="AB300" s="19"/>
      <c r="AC300" s="19"/>
      <c r="AD300" s="19"/>
      <c r="AE300" s="19"/>
      <c r="AF300" s="40"/>
      <c r="AG300" s="41"/>
      <c r="AH300" s="41"/>
      <c r="AI300" s="41"/>
      <c r="AJ300" s="19"/>
      <c r="AK300" s="19"/>
      <c r="AL300" s="19"/>
      <c r="AM300" s="19"/>
      <c r="AN300" s="19"/>
      <c r="AO300" s="19"/>
      <c r="AP300" s="19"/>
      <c r="AQ300" s="19"/>
      <c r="AR300" s="40"/>
      <c r="AS300" s="19"/>
      <c r="AT300" s="19"/>
      <c r="AU300" s="19"/>
      <c r="AV300" s="19"/>
      <c r="AW300" s="19"/>
      <c r="AX300" s="19"/>
      <c r="AY300" s="19"/>
      <c r="AZ300" s="19"/>
      <c r="BA300" s="40"/>
      <c r="BB300" s="19"/>
      <c r="BC300" s="19"/>
      <c r="BD300" s="19"/>
      <c r="BE300" s="19"/>
      <c r="BF300" s="19"/>
      <c r="BG300" s="19"/>
      <c r="BH300" s="19"/>
      <c r="BI300" s="19"/>
      <c r="BJ300" s="40"/>
      <c r="BK300" s="19"/>
      <c r="BL300" s="19"/>
      <c r="BM300" s="19"/>
      <c r="BN300" s="19"/>
      <c r="BO300" s="19"/>
      <c r="BP300" s="19"/>
      <c r="BQ300" s="19"/>
      <c r="BR300" s="19"/>
      <c r="BS300" s="40"/>
      <c r="BT300" s="19"/>
      <c r="BU300" s="19"/>
      <c r="BV300" s="19"/>
      <c r="BW300" s="19"/>
      <c r="BX300" s="19"/>
      <c r="BY300" s="19"/>
      <c r="BZ300" s="19"/>
      <c r="CA300" s="19"/>
      <c r="CB300" s="40"/>
      <c r="CC300" s="19"/>
      <c r="CD300" s="19">
        <v>11.5</v>
      </c>
      <c r="CE300" s="19"/>
      <c r="CF300" s="19"/>
      <c r="CG300" s="19"/>
      <c r="CH300" s="19"/>
      <c r="CI300" s="19"/>
      <c r="CJ300" s="19"/>
      <c r="CK300" s="40"/>
      <c r="CL300" s="19"/>
      <c r="CM300" s="39">
        <v>28</v>
      </c>
      <c r="CN300" s="19"/>
      <c r="CO300" s="19"/>
      <c r="CP300" s="19"/>
      <c r="CQ300" s="19"/>
      <c r="CR300" s="19"/>
      <c r="CS300" s="19"/>
      <c r="CT300" s="40"/>
      <c r="CU300" s="19"/>
      <c r="CV300" s="19"/>
      <c r="CW300" s="39"/>
      <c r="CX300" s="19"/>
      <c r="CY300" s="19"/>
      <c r="CZ300" s="19"/>
      <c r="DA300" s="19"/>
      <c r="DB300" s="19"/>
      <c r="DC300" s="19"/>
      <c r="DD300" s="40"/>
      <c r="DE300" s="19"/>
      <c r="DF300" s="19"/>
      <c r="DG300" s="19"/>
      <c r="DH300" s="19"/>
      <c r="DI300" s="19"/>
      <c r="DJ300" s="19"/>
      <c r="DK300" s="19"/>
      <c r="DL300" s="19"/>
      <c r="DM300" s="40"/>
      <c r="DN300" s="19"/>
      <c r="DO300" s="39"/>
      <c r="DP300" s="19"/>
      <c r="DQ300" s="19"/>
      <c r="DR300" s="19"/>
      <c r="DS300" s="19"/>
      <c r="DT300" s="19"/>
      <c r="DU300" s="19"/>
      <c r="DV300" s="40"/>
      <c r="DW300" s="74">
        <f ca="1" t="shared" si="357"/>
        <v>1.92</v>
      </c>
      <c r="DX300" s="44">
        <f t="shared" si="358"/>
        <v>0</v>
      </c>
      <c r="DY300" s="44">
        <f ca="1" t="shared" si="359"/>
        <v>1.92</v>
      </c>
      <c r="DZ300" s="19">
        <f t="shared" si="360"/>
        <v>0</v>
      </c>
      <c r="EA300" s="19">
        <f t="shared" si="361"/>
        <v>0</v>
      </c>
      <c r="EB300" s="45">
        <f t="shared" si="362"/>
        <v>0</v>
      </c>
      <c r="EC300" s="46">
        <f t="shared" si="363"/>
        <v>0</v>
      </c>
      <c r="ED300" s="19">
        <f t="shared" si="366"/>
        <v>39.5</v>
      </c>
      <c r="EE300" s="19">
        <f t="shared" si="364"/>
        <v>0</v>
      </c>
      <c r="EF300" s="19">
        <f t="shared" si="355"/>
        <v>0</v>
      </c>
      <c r="EG300" s="19">
        <f t="shared" si="365"/>
        <v>0</v>
      </c>
    </row>
    <row r="301" customFormat="1" customHeight="1" spans="1:138">
      <c r="A301" s="32">
        <f t="shared" si="317"/>
        <v>299</v>
      </c>
      <c r="B301" s="31" t="s">
        <v>1339</v>
      </c>
      <c r="C301" s="32" t="s">
        <v>351</v>
      </c>
      <c r="D301" s="33" t="s">
        <v>368</v>
      </c>
      <c r="E301" s="33" t="s">
        <v>369</v>
      </c>
      <c r="F301" s="33" t="s">
        <v>315</v>
      </c>
      <c r="G301" s="68">
        <v>45910</v>
      </c>
      <c r="H301" s="68">
        <v>45910</v>
      </c>
      <c r="I301" s="68">
        <v>45910</v>
      </c>
      <c r="J301" s="19"/>
      <c r="K301" s="19"/>
      <c r="L301" s="19"/>
      <c r="M301" s="73"/>
      <c r="N301" s="19"/>
      <c r="O301" s="38"/>
      <c r="P301" s="39"/>
      <c r="Q301" s="19"/>
      <c r="R301" s="19"/>
      <c r="S301" s="19"/>
      <c r="T301" s="19"/>
      <c r="U301" s="19"/>
      <c r="V301" s="19"/>
      <c r="W301" s="40"/>
      <c r="X301" s="19"/>
      <c r="Y301" s="39"/>
      <c r="Z301" s="19"/>
      <c r="AA301" s="19"/>
      <c r="AB301" s="19"/>
      <c r="AC301" s="19"/>
      <c r="AD301" s="19"/>
      <c r="AE301" s="19"/>
      <c r="AF301" s="40"/>
      <c r="AG301" s="41"/>
      <c r="AH301" s="41"/>
      <c r="AI301" s="41"/>
      <c r="AJ301" s="19"/>
      <c r="AK301" s="19"/>
      <c r="AL301" s="19"/>
      <c r="AM301" s="19"/>
      <c r="AN301" s="19"/>
      <c r="AO301" s="19"/>
      <c r="AP301" s="19"/>
      <c r="AQ301" s="19"/>
      <c r="AR301" s="40"/>
      <c r="AS301" s="19"/>
      <c r="AT301" s="19"/>
      <c r="AU301" s="19"/>
      <c r="AV301" s="19"/>
      <c r="AW301" s="19"/>
      <c r="AX301" s="19"/>
      <c r="AY301" s="19"/>
      <c r="AZ301" s="19"/>
      <c r="BA301" s="40"/>
      <c r="BB301" s="19"/>
      <c r="BC301" s="19"/>
      <c r="BD301" s="19"/>
      <c r="BE301" s="19"/>
      <c r="BF301" s="19"/>
      <c r="BG301" s="19"/>
      <c r="BH301" s="19"/>
      <c r="BI301" s="19"/>
      <c r="BJ301" s="40"/>
      <c r="BK301" s="19"/>
      <c r="BL301" s="19"/>
      <c r="BM301" s="19"/>
      <c r="BN301" s="19"/>
      <c r="BO301" s="19"/>
      <c r="BP301" s="19"/>
      <c r="BQ301" s="19"/>
      <c r="BR301" s="19"/>
      <c r="BS301" s="40"/>
      <c r="BT301" s="19"/>
      <c r="BU301" s="19"/>
      <c r="BV301" s="19"/>
      <c r="BW301" s="19"/>
      <c r="BX301" s="19"/>
      <c r="BY301" s="19"/>
      <c r="BZ301" s="19"/>
      <c r="CA301" s="19"/>
      <c r="CB301" s="40"/>
      <c r="CC301" s="19"/>
      <c r="CD301" s="19"/>
      <c r="CE301" s="19"/>
      <c r="CF301" s="19"/>
      <c r="CG301" s="19"/>
      <c r="CH301" s="19"/>
      <c r="CI301" s="19"/>
      <c r="CJ301" s="19"/>
      <c r="CK301" s="40"/>
      <c r="CL301" s="19"/>
      <c r="CM301" s="19">
        <v>16</v>
      </c>
      <c r="CN301" s="19"/>
      <c r="CO301" s="19"/>
      <c r="CP301" s="19"/>
      <c r="CQ301" s="19"/>
      <c r="CR301" s="19"/>
      <c r="CS301" s="19"/>
      <c r="CT301" s="40"/>
      <c r="CU301" s="19"/>
      <c r="CV301" s="19"/>
      <c r="CW301" s="39"/>
      <c r="CX301" s="19"/>
      <c r="CY301" s="19"/>
      <c r="CZ301" s="19"/>
      <c r="DA301" s="19"/>
      <c r="DB301" s="19"/>
      <c r="DC301" s="19"/>
      <c r="DD301" s="40"/>
      <c r="DE301" s="19"/>
      <c r="DF301" s="19"/>
      <c r="DG301" s="19"/>
      <c r="DH301" s="19"/>
      <c r="DI301" s="19"/>
      <c r="DJ301" s="19"/>
      <c r="DK301" s="19"/>
      <c r="DL301" s="19"/>
      <c r="DM301" s="40"/>
      <c r="DN301" s="19"/>
      <c r="DO301" s="39"/>
      <c r="DP301" s="19"/>
      <c r="DQ301" s="19"/>
      <c r="DR301" s="19"/>
      <c r="DS301" s="19"/>
      <c r="DT301" s="19"/>
      <c r="DU301" s="19"/>
      <c r="DV301" s="40"/>
      <c r="DW301" s="74">
        <f ca="1" t="shared" si="357"/>
        <v>1.6</v>
      </c>
      <c r="DX301" s="44">
        <f t="shared" si="358"/>
        <v>0</v>
      </c>
      <c r="DY301" s="44">
        <f ca="1" t="shared" si="359"/>
        <v>1.6</v>
      </c>
      <c r="DZ301" s="19">
        <f t="shared" si="360"/>
        <v>0</v>
      </c>
      <c r="EA301" s="19">
        <f t="shared" si="361"/>
        <v>0</v>
      </c>
      <c r="EB301" s="45">
        <f t="shared" si="362"/>
        <v>0</v>
      </c>
      <c r="EC301" s="46">
        <f t="shared" si="363"/>
        <v>0</v>
      </c>
      <c r="ED301" s="19">
        <f t="shared" si="366"/>
        <v>16</v>
      </c>
      <c r="EE301" s="19">
        <f t="shared" si="364"/>
        <v>0</v>
      </c>
      <c r="EF301" s="19">
        <f t="shared" si="355"/>
        <v>0</v>
      </c>
      <c r="EG301" s="19">
        <f t="shared" si="365"/>
        <v>0</v>
      </c>
    </row>
    <row r="302" customFormat="1" customHeight="1" spans="1:138">
      <c r="A302" s="32">
        <f t="shared" si="317"/>
        <v>300</v>
      </c>
      <c r="B302" s="31" t="s">
        <v>1340</v>
      </c>
      <c r="C302" s="32" t="s">
        <v>351</v>
      </c>
      <c r="D302" s="33" t="s">
        <v>371</v>
      </c>
      <c r="E302" s="33" t="s">
        <v>424</v>
      </c>
      <c r="F302" s="33" t="s">
        <v>315</v>
      </c>
      <c r="G302" s="68">
        <v>45888</v>
      </c>
      <c r="H302" s="68">
        <v>45888</v>
      </c>
      <c r="I302" s="68">
        <v>45888</v>
      </c>
      <c r="J302" s="19"/>
      <c r="K302" s="19"/>
      <c r="L302" s="19"/>
      <c r="M302" s="73"/>
      <c r="N302" s="19"/>
      <c r="O302" s="38"/>
      <c r="P302" s="39"/>
      <c r="Q302" s="19"/>
      <c r="R302" s="19"/>
      <c r="S302" s="19"/>
      <c r="T302" s="19"/>
      <c r="U302" s="19"/>
      <c r="V302" s="19"/>
      <c r="W302" s="40"/>
      <c r="X302" s="19"/>
      <c r="Y302" s="39"/>
      <c r="Z302" s="19"/>
      <c r="AA302" s="19"/>
      <c r="AB302" s="19"/>
      <c r="AC302" s="19"/>
      <c r="AD302" s="19"/>
      <c r="AE302" s="19"/>
      <c r="AF302" s="40"/>
      <c r="AG302" s="41"/>
      <c r="AH302" s="41"/>
      <c r="AI302" s="41"/>
      <c r="AJ302" s="19"/>
      <c r="AK302" s="19"/>
      <c r="AL302" s="19"/>
      <c r="AM302" s="19"/>
      <c r="AN302" s="19"/>
      <c r="AO302" s="19"/>
      <c r="AP302" s="19"/>
      <c r="AQ302" s="19"/>
      <c r="AR302" s="40"/>
      <c r="AS302" s="19"/>
      <c r="AT302" s="19"/>
      <c r="AU302" s="19"/>
      <c r="AV302" s="19"/>
      <c r="AW302" s="19"/>
      <c r="AX302" s="19"/>
      <c r="AY302" s="19"/>
      <c r="AZ302" s="19"/>
      <c r="BA302" s="40"/>
      <c r="BB302" s="19"/>
      <c r="BC302" s="19"/>
      <c r="BD302" s="19"/>
      <c r="BE302" s="19"/>
      <c r="BF302" s="19"/>
      <c r="BG302" s="19"/>
      <c r="BH302" s="19"/>
      <c r="BI302" s="19"/>
      <c r="BJ302" s="40"/>
      <c r="BK302" s="19"/>
      <c r="BL302" s="19"/>
      <c r="BM302" s="19"/>
      <c r="BN302" s="19"/>
      <c r="BO302" s="19"/>
      <c r="BP302" s="19"/>
      <c r="BQ302" s="19"/>
      <c r="BR302" s="19"/>
      <c r="BS302" s="40"/>
      <c r="BT302" s="19"/>
      <c r="BU302" s="19"/>
      <c r="BV302" s="19"/>
      <c r="BW302" s="19"/>
      <c r="BX302" s="19"/>
      <c r="BY302" s="19"/>
      <c r="BZ302" s="19"/>
      <c r="CA302" s="19"/>
      <c r="CB302" s="40"/>
      <c r="CC302" s="19"/>
      <c r="CD302" s="19"/>
      <c r="CE302" s="19"/>
      <c r="CF302" s="19"/>
      <c r="CG302" s="19"/>
      <c r="CH302" s="19"/>
      <c r="CI302" s="19"/>
      <c r="CJ302" s="19"/>
      <c r="CK302" s="40"/>
      <c r="CL302" s="19"/>
      <c r="CM302" s="19"/>
      <c r="CN302" s="19"/>
      <c r="CO302" s="19"/>
      <c r="CP302" s="19">
        <v>8</v>
      </c>
      <c r="CQ302" s="19"/>
      <c r="CR302" s="19">
        <v>8</v>
      </c>
      <c r="CS302" s="19"/>
      <c r="CT302" s="40"/>
      <c r="CU302" s="19"/>
      <c r="CV302" s="19"/>
      <c r="CW302" s="39"/>
      <c r="CX302" s="19"/>
      <c r="CY302" s="19"/>
      <c r="CZ302" s="19"/>
      <c r="DA302" s="19"/>
      <c r="DB302" s="19"/>
      <c r="DC302" s="19"/>
      <c r="DD302" s="40"/>
      <c r="DE302" s="19"/>
      <c r="DF302" s="19"/>
      <c r="DG302" s="19"/>
      <c r="DH302" s="19"/>
      <c r="DI302" s="19"/>
      <c r="DJ302" s="19"/>
      <c r="DK302" s="19"/>
      <c r="DL302" s="19"/>
      <c r="DM302" s="40"/>
      <c r="DN302" s="19"/>
      <c r="DO302" s="39"/>
      <c r="DP302" s="19"/>
      <c r="DQ302" s="19"/>
      <c r="DR302" s="19"/>
      <c r="DS302" s="19"/>
      <c r="DT302" s="19"/>
      <c r="DU302" s="19"/>
      <c r="DV302" s="40"/>
      <c r="DW302" s="74">
        <f ca="1" t="shared" si="357"/>
        <v>1.9</v>
      </c>
      <c r="DX302" s="44">
        <f t="shared" si="358"/>
        <v>0</v>
      </c>
      <c r="DY302" s="44">
        <f ca="1" t="shared" si="359"/>
        <v>1.9</v>
      </c>
      <c r="DZ302" s="19">
        <f t="shared" si="360"/>
        <v>8</v>
      </c>
      <c r="EA302" s="19">
        <f t="shared" si="361"/>
        <v>8</v>
      </c>
      <c r="EB302" s="45">
        <f t="shared" si="362"/>
        <v>0</v>
      </c>
      <c r="EC302" s="46">
        <f t="shared" si="363"/>
        <v>0</v>
      </c>
      <c r="ED302" s="19">
        <f t="shared" si="366"/>
        <v>0</v>
      </c>
      <c r="EE302" s="19">
        <f t="shared" si="364"/>
        <v>0</v>
      </c>
      <c r="EF302" s="19">
        <f t="shared" si="355"/>
        <v>0</v>
      </c>
      <c r="EG302" s="19">
        <f t="shared" si="365"/>
        <v>0</v>
      </c>
    </row>
    <row r="303" customFormat="1" customHeight="1" spans="1:138">
      <c r="A303" s="32">
        <f t="shared" si="317"/>
        <v>301</v>
      </c>
      <c r="B303" s="31" t="s">
        <v>1341</v>
      </c>
      <c r="C303" s="32" t="s">
        <v>286</v>
      </c>
      <c r="D303" s="33" t="s">
        <v>312</v>
      </c>
      <c r="E303" s="33" t="s">
        <v>342</v>
      </c>
      <c r="F303" s="33" t="s">
        <v>315</v>
      </c>
      <c r="G303" s="68">
        <v>45894</v>
      </c>
      <c r="H303" s="68">
        <v>45894</v>
      </c>
      <c r="I303" s="68">
        <v>45894</v>
      </c>
      <c r="J303" s="19"/>
      <c r="K303" s="19"/>
      <c r="L303" s="19"/>
      <c r="M303" s="73"/>
      <c r="N303" s="19"/>
      <c r="O303" s="38"/>
      <c r="P303" s="39"/>
      <c r="Q303" s="19"/>
      <c r="R303" s="19"/>
      <c r="S303" s="19"/>
      <c r="T303" s="19"/>
      <c r="U303" s="19"/>
      <c r="V303" s="19"/>
      <c r="W303" s="40"/>
      <c r="X303" s="19"/>
      <c r="Y303" s="39"/>
      <c r="Z303" s="19"/>
      <c r="AA303" s="19"/>
      <c r="AB303" s="19"/>
      <c r="AC303" s="19"/>
      <c r="AD303" s="19"/>
      <c r="AE303" s="19"/>
      <c r="AF303" s="40"/>
      <c r="AG303" s="41"/>
      <c r="AH303" s="41"/>
      <c r="AI303" s="41"/>
      <c r="AJ303" s="19"/>
      <c r="AK303" s="19"/>
      <c r="AL303" s="19"/>
      <c r="AM303" s="19"/>
      <c r="AN303" s="19"/>
      <c r="AO303" s="19"/>
      <c r="AP303" s="19"/>
      <c r="AQ303" s="19"/>
      <c r="AR303" s="40"/>
      <c r="AS303" s="19"/>
      <c r="AT303" s="19"/>
      <c r="AU303" s="19"/>
      <c r="AV303" s="19"/>
      <c r="AW303" s="19"/>
      <c r="AX303" s="19"/>
      <c r="AY303" s="19"/>
      <c r="AZ303" s="19"/>
      <c r="BA303" s="40"/>
      <c r="BB303" s="19"/>
      <c r="BC303" s="19"/>
      <c r="BD303" s="19"/>
      <c r="BE303" s="19"/>
      <c r="BF303" s="19"/>
      <c r="BG303" s="19"/>
      <c r="BH303" s="19"/>
      <c r="BI303" s="19"/>
      <c r="BJ303" s="40"/>
      <c r="BK303" s="19"/>
      <c r="BL303" s="19"/>
      <c r="BM303" s="19"/>
      <c r="BN303" s="19"/>
      <c r="BO303" s="19"/>
      <c r="BP303" s="19"/>
      <c r="BQ303" s="19"/>
      <c r="BR303" s="19"/>
      <c r="BS303" s="40"/>
      <c r="BT303" s="19"/>
      <c r="BU303" s="19"/>
      <c r="BV303" s="19"/>
      <c r="BW303" s="19"/>
      <c r="BX303" s="19"/>
      <c r="BY303" s="19"/>
      <c r="BZ303" s="19"/>
      <c r="CA303" s="19"/>
      <c r="CB303" s="40"/>
      <c r="CC303" s="19"/>
      <c r="CD303" s="19"/>
      <c r="CE303" s="19"/>
      <c r="CF303" s="19"/>
      <c r="CG303" s="19"/>
      <c r="CH303" s="19"/>
      <c r="CI303" s="19"/>
      <c r="CJ303" s="19"/>
      <c r="CK303" s="40"/>
      <c r="CL303" s="19"/>
      <c r="CM303" s="19"/>
      <c r="CN303" s="19"/>
      <c r="CO303" s="19"/>
      <c r="CP303" s="19"/>
      <c r="CQ303" s="19"/>
      <c r="CR303" s="19"/>
      <c r="CS303" s="19"/>
      <c r="CT303" s="40"/>
      <c r="CU303" s="19"/>
      <c r="CV303" s="19"/>
      <c r="CW303" s="39"/>
      <c r="CX303" s="19"/>
      <c r="CY303" s="19"/>
      <c r="CZ303" s="19"/>
      <c r="DA303" s="19"/>
      <c r="DB303" s="19"/>
      <c r="DC303" s="19"/>
      <c r="DD303" s="40"/>
      <c r="DE303" s="19"/>
      <c r="DF303" s="19"/>
      <c r="DG303" s="19"/>
      <c r="DH303" s="19"/>
      <c r="DI303" s="19"/>
      <c r="DJ303" s="19"/>
      <c r="DK303" s="19"/>
      <c r="DL303" s="19"/>
      <c r="DM303" s="40"/>
      <c r="DN303" s="19"/>
      <c r="DO303" s="39"/>
      <c r="DP303" s="19"/>
      <c r="DQ303" s="19"/>
      <c r="DR303" s="19"/>
      <c r="DS303" s="19"/>
      <c r="DT303" s="19"/>
      <c r="DU303" s="19"/>
      <c r="DV303" s="40"/>
      <c r="DW303" s="74">
        <f ca="1" t="shared" si="357"/>
        <v>1.82</v>
      </c>
      <c r="DX303" s="44">
        <f t="shared" si="358"/>
        <v>0</v>
      </c>
      <c r="DY303" s="44">
        <f ca="1" t="shared" si="359"/>
        <v>1.82</v>
      </c>
      <c r="DZ303" s="19">
        <f t="shared" si="360"/>
        <v>0</v>
      </c>
      <c r="EA303" s="19">
        <f t="shared" si="361"/>
        <v>0</v>
      </c>
      <c r="EB303" s="45">
        <f t="shared" si="362"/>
        <v>0</v>
      </c>
      <c r="EC303" s="46">
        <f t="shared" si="363"/>
        <v>0</v>
      </c>
      <c r="ED303" s="19">
        <f t="shared" si="366"/>
        <v>0</v>
      </c>
      <c r="EE303" s="19">
        <f t="shared" si="364"/>
        <v>0</v>
      </c>
      <c r="EF303" s="19">
        <f t="shared" si="355"/>
        <v>0</v>
      </c>
      <c r="EG303" s="19">
        <f t="shared" si="365"/>
        <v>0</v>
      </c>
    </row>
    <row r="304" customFormat="1" customHeight="1" spans="1:138">
      <c r="A304" s="32">
        <f t="shared" si="317"/>
        <v>302</v>
      </c>
      <c r="B304" s="31" t="s">
        <v>1342</v>
      </c>
      <c r="C304" s="32" t="s">
        <v>52</v>
      </c>
      <c r="D304" s="33" t="s">
        <v>250</v>
      </c>
      <c r="E304" s="33" t="s">
        <v>269</v>
      </c>
      <c r="F304" s="33" t="s">
        <v>315</v>
      </c>
      <c r="G304" s="68">
        <v>45875</v>
      </c>
      <c r="H304" s="68">
        <v>45875</v>
      </c>
      <c r="I304" s="68">
        <v>45875</v>
      </c>
      <c r="J304" s="19"/>
      <c r="K304" s="19"/>
      <c r="L304" s="19"/>
      <c r="M304" s="73"/>
      <c r="N304" s="19"/>
      <c r="O304" s="38"/>
      <c r="P304" s="39"/>
      <c r="Q304" s="19"/>
      <c r="R304" s="19"/>
      <c r="S304" s="19"/>
      <c r="T304" s="19"/>
      <c r="U304" s="19"/>
      <c r="V304" s="19"/>
      <c r="W304" s="40"/>
      <c r="X304" s="19"/>
      <c r="Y304" s="39"/>
      <c r="Z304" s="19"/>
      <c r="AA304" s="19"/>
      <c r="AB304" s="19"/>
      <c r="AC304" s="19"/>
      <c r="AD304" s="19"/>
      <c r="AE304" s="19"/>
      <c r="AF304" s="40"/>
      <c r="AG304" s="41"/>
      <c r="AH304" s="41"/>
      <c r="AI304" s="41"/>
      <c r="AJ304" s="19"/>
      <c r="AK304" s="19"/>
      <c r="AL304" s="19"/>
      <c r="AM304" s="19"/>
      <c r="AN304" s="19"/>
      <c r="AO304" s="19"/>
      <c r="AP304" s="19"/>
      <c r="AQ304" s="19"/>
      <c r="AR304" s="40"/>
      <c r="AS304" s="19"/>
      <c r="AT304" s="19"/>
      <c r="AU304" s="19"/>
      <c r="AV304" s="19"/>
      <c r="AW304" s="19"/>
      <c r="AX304" s="19"/>
      <c r="AY304" s="19"/>
      <c r="AZ304" s="19"/>
      <c r="BA304" s="40"/>
      <c r="BB304" s="19"/>
      <c r="BC304" s="19"/>
      <c r="BD304" s="19"/>
      <c r="BE304" s="19"/>
      <c r="BF304" s="19"/>
      <c r="BG304" s="19"/>
      <c r="BH304" s="19"/>
      <c r="BI304" s="19"/>
      <c r="BJ304" s="40"/>
      <c r="BK304" s="19"/>
      <c r="BL304" s="19"/>
      <c r="BM304" s="19"/>
      <c r="BN304" s="19"/>
      <c r="BO304" s="19"/>
      <c r="BP304" s="19"/>
      <c r="BQ304" s="19"/>
      <c r="BR304" s="19"/>
      <c r="BS304" s="40"/>
      <c r="BT304" s="19"/>
      <c r="BU304" s="19"/>
      <c r="BV304" s="19"/>
      <c r="BW304" s="19"/>
      <c r="BX304" s="19"/>
      <c r="BY304" s="19"/>
      <c r="BZ304" s="19"/>
      <c r="CA304" s="19"/>
      <c r="CB304" s="40"/>
      <c r="CC304" s="19"/>
      <c r="CD304" s="19"/>
      <c r="CE304" s="19"/>
      <c r="CF304" s="19"/>
      <c r="CG304" s="19"/>
      <c r="CH304" s="19">
        <v>6.5</v>
      </c>
      <c r="CI304" s="19"/>
      <c r="CJ304" s="19"/>
      <c r="CK304" s="40"/>
      <c r="CL304" s="19"/>
      <c r="CM304" s="19"/>
      <c r="CN304" s="19"/>
      <c r="CO304" s="19"/>
      <c r="CP304" s="19"/>
      <c r="CQ304" s="19">
        <v>12</v>
      </c>
      <c r="CR304" s="19"/>
      <c r="CS304" s="19"/>
      <c r="CT304" s="40"/>
      <c r="CU304" s="19"/>
      <c r="CV304" s="19"/>
      <c r="CW304" s="39"/>
      <c r="CX304" s="19"/>
      <c r="CY304" s="19"/>
      <c r="CZ304" s="19"/>
      <c r="DA304" s="19"/>
      <c r="DB304" s="19"/>
      <c r="DC304" s="19"/>
      <c r="DD304" s="40"/>
      <c r="DE304" s="19"/>
      <c r="DF304" s="19"/>
      <c r="DG304" s="19"/>
      <c r="DH304" s="19"/>
      <c r="DI304" s="19"/>
      <c r="DJ304" s="19"/>
      <c r="DK304" s="19"/>
      <c r="DL304" s="19"/>
      <c r="DM304" s="40"/>
      <c r="DN304" s="19"/>
      <c r="DO304" s="39"/>
      <c r="DP304" s="19"/>
      <c r="DQ304" s="19"/>
      <c r="DR304" s="19"/>
      <c r="DS304" s="19"/>
      <c r="DT304" s="19"/>
      <c r="DU304" s="19"/>
      <c r="DV304" s="40"/>
      <c r="DW304" s="74">
        <f ca="1" t="shared" si="357"/>
        <v>2.08</v>
      </c>
      <c r="DX304" s="44">
        <f t="shared" si="358"/>
        <v>0</v>
      </c>
      <c r="DY304" s="44">
        <f ca="1" t="shared" si="359"/>
        <v>2.08</v>
      </c>
      <c r="DZ304" s="19">
        <f t="shared" si="360"/>
        <v>18.5</v>
      </c>
      <c r="EA304" s="19">
        <f t="shared" si="361"/>
        <v>0</v>
      </c>
      <c r="EB304" s="45">
        <f t="shared" si="362"/>
        <v>0</v>
      </c>
      <c r="EC304" s="46">
        <f t="shared" si="363"/>
        <v>18.5</v>
      </c>
      <c r="ED304" s="19">
        <f t="shared" si="366"/>
        <v>0</v>
      </c>
      <c r="EE304" s="19">
        <f t="shared" si="364"/>
        <v>0</v>
      </c>
      <c r="EF304" s="19">
        <f t="shared" si="355"/>
        <v>0</v>
      </c>
      <c r="EG304" s="19">
        <f t="shared" si="365"/>
        <v>0</v>
      </c>
    </row>
    <row r="305" customFormat="1" customHeight="1" spans="1:137">
      <c r="A305" s="32">
        <f t="shared" si="317"/>
        <v>303</v>
      </c>
      <c r="B305" s="31" t="s">
        <v>1343</v>
      </c>
      <c r="C305" s="32" t="s">
        <v>286</v>
      </c>
      <c r="D305" s="33" t="s">
        <v>305</v>
      </c>
      <c r="E305" s="33" t="s">
        <v>54</v>
      </c>
      <c r="F305" s="33" t="s">
        <v>315</v>
      </c>
      <c r="G305" s="68">
        <v>45540</v>
      </c>
      <c r="H305" s="59">
        <v>45540</v>
      </c>
      <c r="I305" s="59">
        <v>45658</v>
      </c>
      <c r="J305" s="19">
        <v>0</v>
      </c>
      <c r="K305" s="19">
        <v>1.5</v>
      </c>
      <c r="L305" s="19">
        <v>1</v>
      </c>
      <c r="M305" s="73">
        <f>K305-L305</f>
        <v>0.5</v>
      </c>
      <c r="N305" s="19"/>
      <c r="O305" s="38">
        <v>1.5</v>
      </c>
      <c r="P305" s="39"/>
      <c r="Q305" s="19"/>
      <c r="R305" s="19"/>
      <c r="S305" s="19">
        <v>16</v>
      </c>
      <c r="T305" s="19"/>
      <c r="U305" s="19">
        <v>16</v>
      </c>
      <c r="V305" s="19"/>
      <c r="W305" s="40"/>
      <c r="X305" s="19">
        <v>1</v>
      </c>
      <c r="Y305" s="39"/>
      <c r="Z305" s="19"/>
      <c r="AA305" s="19"/>
      <c r="AB305" s="19">
        <v>8</v>
      </c>
      <c r="AC305" s="19"/>
      <c r="AD305" s="19">
        <v>8</v>
      </c>
      <c r="AE305" s="19"/>
      <c r="AF305" s="40"/>
      <c r="AG305" s="41">
        <f>O305+X305</f>
        <v>2.5</v>
      </c>
      <c r="AH305" s="41">
        <f>M305-AG305</f>
        <v>-2</v>
      </c>
      <c r="AI305" s="41">
        <f>IF(AH305&lt;0,AH305,0)</f>
        <v>-2</v>
      </c>
      <c r="AJ305" s="19"/>
      <c r="AK305" s="19"/>
      <c r="AL305" s="19"/>
      <c r="AM305" s="19"/>
      <c r="AN305" s="19"/>
      <c r="AO305" s="19"/>
      <c r="AP305" s="19"/>
      <c r="AQ305" s="19"/>
      <c r="AR305" s="40"/>
      <c r="AS305" s="19"/>
      <c r="AT305" s="19"/>
      <c r="AU305" s="19"/>
      <c r="AV305" s="19"/>
      <c r="AW305" s="19">
        <v>16</v>
      </c>
      <c r="AX305" s="19"/>
      <c r="AY305" s="19">
        <v>16</v>
      </c>
      <c r="AZ305" s="19"/>
      <c r="BA305" s="40"/>
      <c r="BB305" s="19"/>
      <c r="BC305" s="19"/>
      <c r="BD305" s="19"/>
      <c r="BE305" s="19"/>
      <c r="BF305" s="19"/>
      <c r="BG305" s="19"/>
      <c r="BH305" s="19"/>
      <c r="BI305" s="19"/>
      <c r="BJ305" s="40"/>
      <c r="BK305" s="19"/>
      <c r="BL305" s="19"/>
      <c r="BM305" s="19"/>
      <c r="BN305" s="19"/>
      <c r="BO305" s="19"/>
      <c r="BP305" s="19"/>
      <c r="BQ305" s="19"/>
      <c r="BR305" s="19"/>
      <c r="BS305" s="40"/>
      <c r="BT305" s="19"/>
      <c r="BU305" s="19"/>
      <c r="BV305" s="19"/>
      <c r="BW305" s="19"/>
      <c r="BX305" s="19"/>
      <c r="BY305" s="19"/>
      <c r="BZ305" s="19"/>
      <c r="CA305" s="19"/>
      <c r="CB305" s="40"/>
      <c r="CC305" s="19"/>
      <c r="CD305" s="19"/>
      <c r="CE305" s="19"/>
      <c r="CF305" s="19"/>
      <c r="CG305" s="19"/>
      <c r="CH305" s="19"/>
      <c r="CI305" s="19"/>
      <c r="CJ305" s="19"/>
      <c r="CK305" s="40"/>
      <c r="CL305" s="19">
        <v>2</v>
      </c>
      <c r="CM305" s="39">
        <v>32</v>
      </c>
      <c r="CN305" s="19"/>
      <c r="CO305" s="19">
        <v>2</v>
      </c>
      <c r="CP305" s="19">
        <v>3</v>
      </c>
      <c r="CQ305" s="19"/>
      <c r="CR305" s="19">
        <v>4</v>
      </c>
      <c r="CS305" s="19"/>
      <c r="CT305" s="40"/>
      <c r="CU305" s="19"/>
      <c r="CV305" s="19"/>
      <c r="CW305" s="39"/>
      <c r="CX305" s="19"/>
      <c r="CY305" s="19"/>
      <c r="CZ305" s="19"/>
      <c r="DA305" s="19"/>
      <c r="DB305" s="19"/>
      <c r="DC305" s="19"/>
      <c r="DD305" s="40"/>
      <c r="DE305" s="19"/>
      <c r="DF305" s="19"/>
      <c r="DG305" s="19"/>
      <c r="DH305" s="19"/>
      <c r="DI305" s="19"/>
      <c r="DJ305" s="19"/>
      <c r="DK305" s="19"/>
      <c r="DL305" s="19"/>
      <c r="DM305" s="40"/>
      <c r="DN305" s="19"/>
      <c r="DO305" s="39"/>
      <c r="DP305" s="19"/>
      <c r="DQ305" s="19"/>
      <c r="DR305" s="19"/>
      <c r="DS305" s="19"/>
      <c r="DT305" s="19"/>
      <c r="DU305" s="19"/>
      <c r="DV305" s="40"/>
      <c r="DW305" s="74">
        <f ca="1" t="shared" si="357"/>
        <v>5.05</v>
      </c>
      <c r="DX305" s="44">
        <f t="shared" si="358"/>
        <v>4</v>
      </c>
      <c r="DY305" s="44">
        <f ca="1" t="shared" si="359"/>
        <v>1.05</v>
      </c>
      <c r="DZ305" s="19">
        <f t="shared" si="360"/>
        <v>44</v>
      </c>
      <c r="EA305" s="19">
        <f t="shared" si="361"/>
        <v>43</v>
      </c>
      <c r="EB305" s="45">
        <f t="shared" si="362"/>
        <v>1</v>
      </c>
      <c r="EC305" s="46">
        <f t="shared" si="363"/>
        <v>0</v>
      </c>
      <c r="ED305" s="19">
        <f>P305+Y305+AK305+AT305+BC305+BL305+BU305+CD305+CM305+CW305+DF305+DO305</f>
        <v>32</v>
      </c>
      <c r="EE305" s="19">
        <f t="shared" si="364"/>
        <v>0</v>
      </c>
      <c r="EF305" s="19">
        <f t="shared" si="355"/>
        <v>2</v>
      </c>
      <c r="EG305" s="19">
        <f t="shared" si="365"/>
        <v>0</v>
      </c>
    </row>
    <row r="306" customFormat="1" customHeight="1" spans="1:137">
      <c r="A306" s="32">
        <f t="shared" si="317"/>
        <v>304</v>
      </c>
      <c r="B306" s="31" t="s">
        <v>1344</v>
      </c>
      <c r="C306" s="32" t="s">
        <v>404</v>
      </c>
      <c r="D306" s="33" t="s">
        <v>527</v>
      </c>
      <c r="E306" s="33" t="s">
        <v>54</v>
      </c>
      <c r="F306" s="33" t="s">
        <v>315</v>
      </c>
      <c r="G306" s="68">
        <v>45915</v>
      </c>
      <c r="H306" s="68">
        <v>45915</v>
      </c>
      <c r="I306" s="68">
        <v>45915</v>
      </c>
      <c r="J306" s="19"/>
      <c r="K306" s="19"/>
      <c r="L306" s="19"/>
      <c r="M306" s="73"/>
      <c r="N306" s="19"/>
      <c r="O306" s="38"/>
      <c r="P306" s="39"/>
      <c r="Q306" s="19"/>
      <c r="R306" s="19"/>
      <c r="S306" s="19"/>
      <c r="T306" s="19"/>
      <c r="U306" s="19"/>
      <c r="V306" s="19"/>
      <c r="W306" s="40"/>
      <c r="X306" s="19"/>
      <c r="Y306" s="39"/>
      <c r="Z306" s="19"/>
      <c r="AA306" s="19"/>
      <c r="AB306" s="19"/>
      <c r="AC306" s="19"/>
      <c r="AD306" s="19"/>
      <c r="AE306" s="19"/>
      <c r="AF306" s="40"/>
      <c r="AG306" s="41"/>
      <c r="AH306" s="41"/>
      <c r="AI306" s="41"/>
      <c r="AJ306" s="19"/>
      <c r="AK306" s="19"/>
      <c r="AL306" s="19"/>
      <c r="AM306" s="19"/>
      <c r="AN306" s="19"/>
      <c r="AO306" s="19"/>
      <c r="AP306" s="19"/>
      <c r="AQ306" s="19"/>
      <c r="AR306" s="40"/>
      <c r="AS306" s="19"/>
      <c r="AT306" s="19"/>
      <c r="AU306" s="19"/>
      <c r="AV306" s="19"/>
      <c r="AW306" s="19"/>
      <c r="AX306" s="19"/>
      <c r="AY306" s="19"/>
      <c r="AZ306" s="19"/>
      <c r="BA306" s="40"/>
      <c r="BB306" s="19"/>
      <c r="BC306" s="19"/>
      <c r="BD306" s="19"/>
      <c r="BE306" s="19"/>
      <c r="BF306" s="19"/>
      <c r="BG306" s="19"/>
      <c r="BH306" s="19"/>
      <c r="BI306" s="19"/>
      <c r="BJ306" s="40"/>
      <c r="BK306" s="19"/>
      <c r="BL306" s="19"/>
      <c r="BM306" s="19"/>
      <c r="BN306" s="19"/>
      <c r="BO306" s="19"/>
      <c r="BP306" s="19"/>
      <c r="BQ306" s="19"/>
      <c r="BR306" s="19"/>
      <c r="BS306" s="40"/>
      <c r="BT306" s="19"/>
      <c r="BU306" s="19"/>
      <c r="BV306" s="19"/>
      <c r="BW306" s="19"/>
      <c r="BX306" s="19"/>
      <c r="BY306" s="19"/>
      <c r="BZ306" s="19"/>
      <c r="CA306" s="19"/>
      <c r="CB306" s="40"/>
      <c r="CC306" s="19"/>
      <c r="CD306" s="19"/>
      <c r="CE306" s="19"/>
      <c r="CF306" s="19"/>
      <c r="CG306" s="19"/>
      <c r="CH306" s="19"/>
      <c r="CI306" s="19"/>
      <c r="CJ306" s="19"/>
      <c r="CK306" s="40"/>
      <c r="CL306" s="19"/>
      <c r="CM306" s="19"/>
      <c r="CN306" s="19"/>
      <c r="CO306" s="19"/>
      <c r="CP306" s="19"/>
      <c r="CQ306" s="19"/>
      <c r="CR306" s="19"/>
      <c r="CS306" s="19"/>
      <c r="CT306" s="40"/>
      <c r="CU306" s="19"/>
      <c r="CV306" s="19"/>
      <c r="CW306" s="39"/>
      <c r="CX306" s="19"/>
      <c r="CY306" s="19"/>
      <c r="CZ306" s="19"/>
      <c r="DA306" s="19"/>
      <c r="DB306" s="19"/>
      <c r="DC306" s="19"/>
      <c r="DD306" s="40"/>
      <c r="DE306" s="19"/>
      <c r="DF306" s="19"/>
      <c r="DG306" s="19"/>
      <c r="DH306" s="19"/>
      <c r="DI306" s="19"/>
      <c r="DJ306" s="19"/>
      <c r="DK306" s="19"/>
      <c r="DL306" s="19"/>
      <c r="DM306" s="40"/>
      <c r="DN306" s="19"/>
      <c r="DO306" s="39"/>
      <c r="DP306" s="19"/>
      <c r="DQ306" s="19"/>
      <c r="DR306" s="19"/>
      <c r="DS306" s="19"/>
      <c r="DT306" s="19"/>
      <c r="DU306" s="19"/>
      <c r="DV306" s="40"/>
      <c r="DW306" s="74">
        <f ca="1" t="shared" si="357"/>
        <v>1.53</v>
      </c>
      <c r="DX306" s="44">
        <f t="shared" si="358"/>
        <v>0</v>
      </c>
      <c r="DY306" s="44">
        <f ca="1" t="shared" si="359"/>
        <v>1.53</v>
      </c>
      <c r="DZ306" s="19">
        <f t="shared" si="360"/>
        <v>0</v>
      </c>
      <c r="EA306" s="19">
        <f t="shared" si="361"/>
        <v>0</v>
      </c>
      <c r="EB306" s="45">
        <f t="shared" si="362"/>
        <v>0</v>
      </c>
      <c r="EC306" s="46">
        <f t="shared" si="363"/>
        <v>0</v>
      </c>
      <c r="ED306" s="19">
        <f t="shared" ref="ED306:ED310" si="367">O306+Y306+AK306+AT306+BC306+BL306+BU306+CD306+CM306+CW306+DF306+DO306</f>
        <v>0</v>
      </c>
      <c r="EE306" s="19">
        <f t="shared" si="364"/>
        <v>0</v>
      </c>
      <c r="EF306" s="19">
        <f t="shared" si="355"/>
        <v>0</v>
      </c>
      <c r="EG306" s="19">
        <f t="shared" si="365"/>
        <v>0</v>
      </c>
    </row>
    <row r="307" customFormat="1" customHeight="1" spans="1:137">
      <c r="A307" s="32">
        <f t="shared" si="317"/>
        <v>305</v>
      </c>
      <c r="B307" s="31" t="s">
        <v>1345</v>
      </c>
      <c r="C307" s="32" t="s">
        <v>404</v>
      </c>
      <c r="D307" s="33" t="s">
        <v>527</v>
      </c>
      <c r="E307" s="33" t="s">
        <v>54</v>
      </c>
      <c r="F307" s="33" t="s">
        <v>315</v>
      </c>
      <c r="G307" s="68">
        <v>45908</v>
      </c>
      <c r="H307" s="68">
        <v>45908</v>
      </c>
      <c r="I307" s="68">
        <v>45908</v>
      </c>
      <c r="J307" s="19"/>
      <c r="K307" s="19"/>
      <c r="L307" s="19"/>
      <c r="M307" s="73"/>
      <c r="N307" s="19"/>
      <c r="O307" s="38"/>
      <c r="P307" s="39"/>
      <c r="Q307" s="19"/>
      <c r="R307" s="19"/>
      <c r="S307" s="19"/>
      <c r="T307" s="19"/>
      <c r="U307" s="19"/>
      <c r="V307" s="19"/>
      <c r="W307" s="40"/>
      <c r="X307" s="19"/>
      <c r="Y307" s="39"/>
      <c r="Z307" s="19"/>
      <c r="AA307" s="19"/>
      <c r="AB307" s="19"/>
      <c r="AC307" s="19"/>
      <c r="AD307" s="19"/>
      <c r="AE307" s="19"/>
      <c r="AF307" s="40"/>
      <c r="AG307" s="41"/>
      <c r="AH307" s="41"/>
      <c r="AI307" s="41"/>
      <c r="AJ307" s="19"/>
      <c r="AK307" s="19"/>
      <c r="AL307" s="19"/>
      <c r="AM307" s="19"/>
      <c r="AN307" s="19"/>
      <c r="AO307" s="19"/>
      <c r="AP307" s="19"/>
      <c r="AQ307" s="19"/>
      <c r="AR307" s="40"/>
      <c r="AS307" s="19"/>
      <c r="AT307" s="19"/>
      <c r="AU307" s="19"/>
      <c r="AV307" s="19"/>
      <c r="AW307" s="19"/>
      <c r="AX307" s="19"/>
      <c r="AY307" s="19"/>
      <c r="AZ307" s="19"/>
      <c r="BA307" s="40"/>
      <c r="BB307" s="19"/>
      <c r="BC307" s="19"/>
      <c r="BD307" s="19"/>
      <c r="BE307" s="19"/>
      <c r="BF307" s="19"/>
      <c r="BG307" s="19"/>
      <c r="BH307" s="19"/>
      <c r="BI307" s="19"/>
      <c r="BJ307" s="40"/>
      <c r="BK307" s="19"/>
      <c r="BL307" s="19"/>
      <c r="BM307" s="19"/>
      <c r="BN307" s="19"/>
      <c r="BO307" s="19"/>
      <c r="BP307" s="19"/>
      <c r="BQ307" s="19"/>
      <c r="BR307" s="19"/>
      <c r="BS307" s="40"/>
      <c r="BT307" s="19"/>
      <c r="BU307" s="19"/>
      <c r="BV307" s="19"/>
      <c r="BW307" s="19"/>
      <c r="BX307" s="19"/>
      <c r="BY307" s="19"/>
      <c r="BZ307" s="19"/>
      <c r="CA307" s="19"/>
      <c r="CB307" s="40"/>
      <c r="CC307" s="19"/>
      <c r="CD307" s="19"/>
      <c r="CE307" s="19"/>
      <c r="CF307" s="19"/>
      <c r="CG307" s="19"/>
      <c r="CH307" s="19"/>
      <c r="CI307" s="19"/>
      <c r="CJ307" s="19"/>
      <c r="CK307" s="40"/>
      <c r="CL307" s="19"/>
      <c r="CM307" s="19"/>
      <c r="CN307" s="19" t="s">
        <v>77</v>
      </c>
      <c r="CO307" s="19"/>
      <c r="CP307" s="19"/>
      <c r="CQ307" s="19"/>
      <c r="CR307" s="19"/>
      <c r="CS307" s="19"/>
      <c r="CT307" s="40"/>
      <c r="CU307" s="19"/>
      <c r="CV307" s="19"/>
      <c r="CW307" s="39"/>
      <c r="CX307" s="19"/>
      <c r="CY307" s="19"/>
      <c r="CZ307" s="19"/>
      <c r="DA307" s="19"/>
      <c r="DB307" s="19"/>
      <c r="DC307" s="19"/>
      <c r="DD307" s="40"/>
      <c r="DE307" s="19"/>
      <c r="DF307" s="19"/>
      <c r="DG307" s="19"/>
      <c r="DH307" s="19"/>
      <c r="DI307" s="19"/>
      <c r="DJ307" s="19"/>
      <c r="DK307" s="19"/>
      <c r="DL307" s="19"/>
      <c r="DM307" s="40"/>
      <c r="DN307" s="19"/>
      <c r="DO307" s="39"/>
      <c r="DP307" s="19"/>
      <c r="DQ307" s="19"/>
      <c r="DR307" s="19"/>
      <c r="DS307" s="19"/>
      <c r="DT307" s="19"/>
      <c r="DU307" s="19"/>
      <c r="DV307" s="40"/>
      <c r="DW307" s="74">
        <f ca="1" t="shared" si="357"/>
        <v>1.63</v>
      </c>
      <c r="DX307" s="44">
        <f t="shared" si="358"/>
        <v>0</v>
      </c>
      <c r="DY307" s="44">
        <f ca="1" t="shared" si="359"/>
        <v>1.63</v>
      </c>
      <c r="DZ307" s="19">
        <f t="shared" si="360"/>
        <v>0</v>
      </c>
      <c r="EA307" s="19">
        <f t="shared" si="361"/>
        <v>0</v>
      </c>
      <c r="EB307" s="45">
        <f t="shared" si="362"/>
        <v>0</v>
      </c>
      <c r="EC307" s="46">
        <f t="shared" si="363"/>
        <v>0</v>
      </c>
      <c r="ED307" s="19">
        <f t="shared" si="367"/>
        <v>0</v>
      </c>
      <c r="EE307" s="19">
        <f t="shared" si="364"/>
        <v>2</v>
      </c>
      <c r="EF307" s="19">
        <f t="shared" si="355"/>
        <v>0</v>
      </c>
      <c r="EG307" s="19">
        <f t="shared" si="365"/>
        <v>0</v>
      </c>
    </row>
    <row r="308" customFormat="1" customHeight="1" spans="1:137">
      <c r="A308" s="32">
        <f t="shared" si="317"/>
        <v>306</v>
      </c>
      <c r="B308" s="31" t="s">
        <v>1346</v>
      </c>
      <c r="C308" s="32" t="s">
        <v>286</v>
      </c>
      <c r="D308" s="33" t="s">
        <v>312</v>
      </c>
      <c r="E308" s="33" t="s">
        <v>319</v>
      </c>
      <c r="F308" s="33" t="s">
        <v>315</v>
      </c>
      <c r="G308" s="68">
        <v>45846</v>
      </c>
      <c r="H308" s="68">
        <v>45846</v>
      </c>
      <c r="I308" s="68">
        <v>45846</v>
      </c>
      <c r="J308" s="19"/>
      <c r="K308" s="19"/>
      <c r="L308" s="19"/>
      <c r="M308" s="73"/>
      <c r="N308" s="19"/>
      <c r="O308" s="38"/>
      <c r="P308" s="39"/>
      <c r="Q308" s="19"/>
      <c r="R308" s="19"/>
      <c r="S308" s="19"/>
      <c r="T308" s="19"/>
      <c r="U308" s="19"/>
      <c r="V308" s="19"/>
      <c r="W308" s="40"/>
      <c r="X308" s="19"/>
      <c r="Y308" s="39"/>
      <c r="Z308" s="19"/>
      <c r="AA308" s="19"/>
      <c r="AB308" s="19"/>
      <c r="AC308" s="19"/>
      <c r="AD308" s="19"/>
      <c r="AE308" s="19"/>
      <c r="AF308" s="40"/>
      <c r="AG308" s="41"/>
      <c r="AH308" s="41"/>
      <c r="AI308" s="41"/>
      <c r="AJ308" s="19"/>
      <c r="AK308" s="19"/>
      <c r="AL308" s="19"/>
      <c r="AM308" s="19"/>
      <c r="AN308" s="19"/>
      <c r="AO308" s="19"/>
      <c r="AP308" s="19"/>
      <c r="AQ308" s="19"/>
      <c r="AR308" s="40"/>
      <c r="AS308" s="19"/>
      <c r="AT308" s="19"/>
      <c r="AU308" s="19"/>
      <c r="AV308" s="19"/>
      <c r="AW308" s="19"/>
      <c r="AX308" s="19"/>
      <c r="AY308" s="19"/>
      <c r="AZ308" s="19"/>
      <c r="BA308" s="40"/>
      <c r="BB308" s="19"/>
      <c r="BC308" s="19"/>
      <c r="BD308" s="19"/>
      <c r="BE308" s="19"/>
      <c r="BF308" s="19"/>
      <c r="BG308" s="19"/>
      <c r="BH308" s="19"/>
      <c r="BI308" s="19"/>
      <c r="BJ308" s="40"/>
      <c r="BK308" s="19"/>
      <c r="BL308" s="19"/>
      <c r="BM308" s="19"/>
      <c r="BN308" s="19"/>
      <c r="BO308" s="19"/>
      <c r="BP308" s="19"/>
      <c r="BQ308" s="19"/>
      <c r="BR308" s="19"/>
      <c r="BS308" s="40"/>
      <c r="BT308" s="19"/>
      <c r="BU308" s="19"/>
      <c r="BV308" s="19"/>
      <c r="BW308" s="19"/>
      <c r="BX308" s="19"/>
      <c r="BY308" s="19"/>
      <c r="BZ308" s="19"/>
      <c r="CA308" s="19"/>
      <c r="CB308" s="40"/>
      <c r="CC308" s="19"/>
      <c r="CD308" s="19"/>
      <c r="CE308" s="19"/>
      <c r="CF308" s="19"/>
      <c r="CG308" s="19"/>
      <c r="CH308" s="19"/>
      <c r="CI308" s="19"/>
      <c r="CJ308" s="19"/>
      <c r="CK308" s="40"/>
      <c r="CL308" s="19"/>
      <c r="CM308" s="19"/>
      <c r="CN308" s="19"/>
      <c r="CO308" s="19"/>
      <c r="CP308" s="19"/>
      <c r="CQ308" s="19"/>
      <c r="CR308" s="19"/>
      <c r="CS308" s="19"/>
      <c r="CT308" s="40"/>
      <c r="CU308" s="19"/>
      <c r="CV308" s="19"/>
      <c r="CW308" s="39"/>
      <c r="CX308" s="19"/>
      <c r="CY308" s="19"/>
      <c r="CZ308" s="19"/>
      <c r="DA308" s="19"/>
      <c r="DB308" s="19"/>
      <c r="DC308" s="19"/>
      <c r="DD308" s="40"/>
      <c r="DE308" s="19"/>
      <c r="DF308" s="19"/>
      <c r="DG308" s="19"/>
      <c r="DH308" s="19"/>
      <c r="DI308" s="19"/>
      <c r="DJ308" s="19"/>
      <c r="DK308" s="19"/>
      <c r="DL308" s="19"/>
      <c r="DM308" s="40"/>
      <c r="DN308" s="19"/>
      <c r="DO308" s="39"/>
      <c r="DP308" s="19"/>
      <c r="DQ308" s="19"/>
      <c r="DR308" s="19"/>
      <c r="DS308" s="19"/>
      <c r="DT308" s="19"/>
      <c r="DU308" s="19"/>
      <c r="DV308" s="40"/>
      <c r="DW308" s="74">
        <f ca="1" t="shared" si="357"/>
        <v>2.48</v>
      </c>
      <c r="DX308" s="44">
        <f t="shared" si="358"/>
        <v>0</v>
      </c>
      <c r="DY308" s="44">
        <f ca="1" t="shared" si="359"/>
        <v>2.48</v>
      </c>
      <c r="DZ308" s="19">
        <f t="shared" si="360"/>
        <v>0</v>
      </c>
      <c r="EA308" s="19">
        <f t="shared" si="361"/>
        <v>0</v>
      </c>
      <c r="EB308" s="45">
        <f t="shared" si="362"/>
        <v>0</v>
      </c>
      <c r="EC308" s="46">
        <f t="shared" si="363"/>
        <v>0</v>
      </c>
      <c r="ED308" s="19">
        <f t="shared" si="367"/>
        <v>0</v>
      </c>
      <c r="EE308" s="19">
        <f t="shared" si="364"/>
        <v>0</v>
      </c>
      <c r="EF308" s="19">
        <f t="shared" si="355"/>
        <v>0</v>
      </c>
      <c r="EG308" s="19">
        <f t="shared" si="365"/>
        <v>0</v>
      </c>
    </row>
    <row r="309" customFormat="1" customHeight="1" spans="1:137">
      <c r="A309" s="32">
        <f t="shared" si="317"/>
        <v>307</v>
      </c>
      <c r="B309" s="31" t="s">
        <v>1347</v>
      </c>
      <c r="C309" s="32" t="s">
        <v>351</v>
      </c>
      <c r="D309" s="33" t="s">
        <v>368</v>
      </c>
      <c r="E309" s="33" t="s">
        <v>554</v>
      </c>
      <c r="F309" s="33" t="s">
        <v>315</v>
      </c>
      <c r="G309" s="68">
        <v>45918</v>
      </c>
      <c r="H309" s="68">
        <v>45918</v>
      </c>
      <c r="I309" s="68">
        <v>45918</v>
      </c>
      <c r="J309" s="19"/>
      <c r="K309" s="19"/>
      <c r="L309" s="19"/>
      <c r="M309" s="73"/>
      <c r="N309" s="19"/>
      <c r="O309" s="38"/>
      <c r="P309" s="39"/>
      <c r="Q309" s="19"/>
      <c r="R309" s="19"/>
      <c r="S309" s="19"/>
      <c r="T309" s="19"/>
      <c r="U309" s="19"/>
      <c r="V309" s="19"/>
      <c r="W309" s="40"/>
      <c r="X309" s="19"/>
      <c r="Y309" s="39"/>
      <c r="Z309" s="19"/>
      <c r="AA309" s="19"/>
      <c r="AB309" s="19"/>
      <c r="AC309" s="19"/>
      <c r="AD309" s="19"/>
      <c r="AE309" s="19"/>
      <c r="AF309" s="40"/>
      <c r="AG309" s="41"/>
      <c r="AH309" s="41"/>
      <c r="AI309" s="41"/>
      <c r="AJ309" s="19"/>
      <c r="AK309" s="19"/>
      <c r="AL309" s="19"/>
      <c r="AM309" s="19"/>
      <c r="AN309" s="19"/>
      <c r="AO309" s="19"/>
      <c r="AP309" s="19"/>
      <c r="AQ309" s="19"/>
      <c r="AR309" s="40"/>
      <c r="AS309" s="19"/>
      <c r="AT309" s="19"/>
      <c r="AU309" s="19"/>
      <c r="AV309" s="19"/>
      <c r="AW309" s="19"/>
      <c r="AX309" s="19"/>
      <c r="AY309" s="19"/>
      <c r="AZ309" s="19"/>
      <c r="BA309" s="40"/>
      <c r="BB309" s="19"/>
      <c r="BC309" s="19"/>
      <c r="BD309" s="19"/>
      <c r="BE309" s="19"/>
      <c r="BF309" s="19"/>
      <c r="BG309" s="19"/>
      <c r="BH309" s="19"/>
      <c r="BI309" s="19"/>
      <c r="BJ309" s="40"/>
      <c r="BK309" s="19"/>
      <c r="BL309" s="19"/>
      <c r="BM309" s="19"/>
      <c r="BN309" s="19"/>
      <c r="BO309" s="19"/>
      <c r="BP309" s="19"/>
      <c r="BQ309" s="19"/>
      <c r="BR309" s="19"/>
      <c r="BS309" s="40"/>
      <c r="BT309" s="19"/>
      <c r="BU309" s="19"/>
      <c r="BV309" s="19"/>
      <c r="BW309" s="19"/>
      <c r="BX309" s="19"/>
      <c r="BY309" s="19"/>
      <c r="BZ309" s="19"/>
      <c r="CA309" s="19"/>
      <c r="CB309" s="40"/>
      <c r="CC309" s="19"/>
      <c r="CD309" s="19"/>
      <c r="CE309" s="19"/>
      <c r="CF309" s="19"/>
      <c r="CG309" s="19"/>
      <c r="CH309" s="19"/>
      <c r="CI309" s="19"/>
      <c r="CJ309" s="19"/>
      <c r="CK309" s="40"/>
      <c r="CL309" s="19"/>
      <c r="CM309" s="19">
        <v>17</v>
      </c>
      <c r="CN309" s="19"/>
      <c r="CO309" s="19"/>
      <c r="CP309" s="19"/>
      <c r="CQ309" s="19"/>
      <c r="CR309" s="19"/>
      <c r="CS309" s="19"/>
      <c r="CT309" s="40"/>
      <c r="CU309" s="19"/>
      <c r="CV309" s="19"/>
      <c r="CW309" s="39"/>
      <c r="CX309" s="19"/>
      <c r="CY309" s="19"/>
      <c r="CZ309" s="19"/>
      <c r="DA309" s="19"/>
      <c r="DB309" s="19"/>
      <c r="DC309" s="19"/>
      <c r="DD309" s="40"/>
      <c r="DE309" s="19"/>
      <c r="DF309" s="19"/>
      <c r="DG309" s="19"/>
      <c r="DH309" s="19"/>
      <c r="DI309" s="19"/>
      <c r="DJ309" s="19"/>
      <c r="DK309" s="19"/>
      <c r="DL309" s="19"/>
      <c r="DM309" s="40"/>
      <c r="DN309" s="19"/>
      <c r="DO309" s="39"/>
      <c r="DP309" s="19"/>
      <c r="DQ309" s="19"/>
      <c r="DR309" s="19"/>
      <c r="DS309" s="19"/>
      <c r="DT309" s="19"/>
      <c r="DU309" s="19"/>
      <c r="DV309" s="40"/>
      <c r="DW309" s="74">
        <f ca="1" t="shared" si="357"/>
        <v>1.49</v>
      </c>
      <c r="DX309" s="44">
        <f t="shared" si="358"/>
        <v>0</v>
      </c>
      <c r="DY309" s="44">
        <f ca="1" t="shared" si="359"/>
        <v>1.49</v>
      </c>
      <c r="DZ309" s="19">
        <f t="shared" si="360"/>
        <v>0</v>
      </c>
      <c r="EA309" s="19">
        <f t="shared" si="361"/>
        <v>0</v>
      </c>
      <c r="EB309" s="45">
        <f t="shared" si="362"/>
        <v>0</v>
      </c>
      <c r="EC309" s="46">
        <f t="shared" si="363"/>
        <v>0</v>
      </c>
      <c r="ED309" s="19">
        <f t="shared" si="367"/>
        <v>17</v>
      </c>
      <c r="EE309" s="19">
        <f t="shared" si="364"/>
        <v>0</v>
      </c>
      <c r="EF309" s="19">
        <f t="shared" si="355"/>
        <v>0</v>
      </c>
      <c r="EG309" s="19">
        <f t="shared" si="365"/>
        <v>0</v>
      </c>
    </row>
    <row r="310" customFormat="1" customHeight="1" spans="1:137">
      <c r="A310" s="32">
        <f t="shared" si="317"/>
        <v>308</v>
      </c>
      <c r="B310" s="31" t="s">
        <v>1348</v>
      </c>
      <c r="C310" s="32" t="s">
        <v>404</v>
      </c>
      <c r="D310" s="33" t="s">
        <v>527</v>
      </c>
      <c r="E310" s="33" t="s">
        <v>528</v>
      </c>
      <c r="F310" s="33" t="s">
        <v>315</v>
      </c>
      <c r="G310" s="68">
        <v>45922</v>
      </c>
      <c r="H310" s="68">
        <v>45922</v>
      </c>
      <c r="I310" s="68">
        <v>45922</v>
      </c>
      <c r="J310" s="19"/>
      <c r="K310" s="19"/>
      <c r="L310" s="19"/>
      <c r="M310" s="73"/>
      <c r="N310" s="19"/>
      <c r="O310" s="38"/>
      <c r="P310" s="39"/>
      <c r="Q310" s="19"/>
      <c r="R310" s="19"/>
      <c r="S310" s="19"/>
      <c r="T310" s="19"/>
      <c r="U310" s="19"/>
      <c r="V310" s="19"/>
      <c r="W310" s="40"/>
      <c r="X310" s="19"/>
      <c r="Y310" s="39"/>
      <c r="Z310" s="19"/>
      <c r="AA310" s="19"/>
      <c r="AB310" s="19"/>
      <c r="AC310" s="19"/>
      <c r="AD310" s="19"/>
      <c r="AE310" s="19"/>
      <c r="AF310" s="40"/>
      <c r="AG310" s="41"/>
      <c r="AH310" s="41"/>
      <c r="AI310" s="41"/>
      <c r="AJ310" s="19"/>
      <c r="AK310" s="19"/>
      <c r="AL310" s="19"/>
      <c r="AM310" s="19"/>
      <c r="AN310" s="19"/>
      <c r="AO310" s="19"/>
      <c r="AP310" s="19"/>
      <c r="AQ310" s="19"/>
      <c r="AR310" s="40"/>
      <c r="AS310" s="19"/>
      <c r="AT310" s="19"/>
      <c r="AU310" s="19"/>
      <c r="AV310" s="19"/>
      <c r="AW310" s="19"/>
      <c r="AX310" s="19"/>
      <c r="AY310" s="19"/>
      <c r="AZ310" s="19"/>
      <c r="BA310" s="40"/>
      <c r="BB310" s="19"/>
      <c r="BC310" s="19"/>
      <c r="BD310" s="19"/>
      <c r="BE310" s="19"/>
      <c r="BF310" s="19"/>
      <c r="BG310" s="19"/>
      <c r="BH310" s="19"/>
      <c r="BI310" s="19"/>
      <c r="BJ310" s="40"/>
      <c r="BK310" s="19"/>
      <c r="BL310" s="19"/>
      <c r="BM310" s="19"/>
      <c r="BN310" s="19"/>
      <c r="BO310" s="19"/>
      <c r="BP310" s="19"/>
      <c r="BQ310" s="19"/>
      <c r="BR310" s="19"/>
      <c r="BS310" s="40"/>
      <c r="BT310" s="19"/>
      <c r="BU310" s="19"/>
      <c r="BV310" s="19"/>
      <c r="BW310" s="19"/>
      <c r="BX310" s="19"/>
      <c r="BY310" s="19"/>
      <c r="BZ310" s="19"/>
      <c r="CA310" s="19"/>
      <c r="CB310" s="40"/>
      <c r="CC310" s="19"/>
      <c r="CD310" s="19"/>
      <c r="CE310" s="19"/>
      <c r="CF310" s="19"/>
      <c r="CG310" s="19"/>
      <c r="CH310" s="19"/>
      <c r="CI310" s="19"/>
      <c r="CJ310" s="19"/>
      <c r="CK310" s="40"/>
      <c r="CL310" s="19"/>
      <c r="CM310" s="19"/>
      <c r="CN310" s="19"/>
      <c r="CO310" s="19"/>
      <c r="CP310" s="19"/>
      <c r="CQ310" s="19"/>
      <c r="CR310" s="19"/>
      <c r="CS310" s="19"/>
      <c r="CT310" s="40"/>
      <c r="CU310" s="19"/>
      <c r="CV310" s="19"/>
      <c r="CW310" s="39"/>
      <c r="CX310" s="19"/>
      <c r="CY310" s="19"/>
      <c r="CZ310" s="19"/>
      <c r="DA310" s="19"/>
      <c r="DB310" s="19"/>
      <c r="DC310" s="19"/>
      <c r="DD310" s="40"/>
      <c r="DE310" s="19"/>
      <c r="DF310" s="19"/>
      <c r="DG310" s="19"/>
      <c r="DH310" s="19"/>
      <c r="DI310" s="19"/>
      <c r="DJ310" s="19"/>
      <c r="DK310" s="19"/>
      <c r="DL310" s="19"/>
      <c r="DM310" s="40"/>
      <c r="DN310" s="19"/>
      <c r="DO310" s="39"/>
      <c r="DP310" s="19"/>
      <c r="DQ310" s="19"/>
      <c r="DR310" s="19"/>
      <c r="DS310" s="19"/>
      <c r="DT310" s="19"/>
      <c r="DU310" s="19"/>
      <c r="DV310" s="40"/>
      <c r="DW310" s="74">
        <f ca="1" t="shared" si="357"/>
        <v>1.44</v>
      </c>
      <c r="DX310" s="44">
        <f t="shared" si="358"/>
        <v>0</v>
      </c>
      <c r="DY310" s="44">
        <f ca="1" t="shared" si="359"/>
        <v>1.44</v>
      </c>
      <c r="DZ310" s="19">
        <f t="shared" si="360"/>
        <v>0</v>
      </c>
      <c r="EA310" s="19">
        <f t="shared" si="361"/>
        <v>0</v>
      </c>
      <c r="EB310" s="45">
        <f t="shared" si="362"/>
        <v>0</v>
      </c>
      <c r="EC310" s="46">
        <f t="shared" si="363"/>
        <v>0</v>
      </c>
      <c r="ED310" s="19">
        <f t="shared" si="367"/>
        <v>0</v>
      </c>
      <c r="EE310" s="19">
        <f t="shared" si="364"/>
        <v>0</v>
      </c>
      <c r="EF310" s="19">
        <f t="shared" si="355"/>
        <v>0</v>
      </c>
      <c r="EG310" s="19">
        <f t="shared" si="365"/>
        <v>0</v>
      </c>
    </row>
    <row r="311" customFormat="1" customHeight="1" spans="1:137">
      <c r="A311" s="32">
        <f t="shared" si="317"/>
        <v>309</v>
      </c>
      <c r="B311" s="31" t="s">
        <v>1349</v>
      </c>
      <c r="C311" s="32" t="s">
        <v>52</v>
      </c>
      <c r="D311" s="33" t="s">
        <v>110</v>
      </c>
      <c r="E311" s="33" t="s">
        <v>159</v>
      </c>
      <c r="F311" s="33" t="s">
        <v>179</v>
      </c>
      <c r="G311" s="68">
        <v>45231</v>
      </c>
      <c r="H311" s="59">
        <v>45292</v>
      </c>
      <c r="I311" s="59">
        <v>45658</v>
      </c>
      <c r="J311" s="19">
        <v>30</v>
      </c>
      <c r="K311" s="19">
        <f>ROUND((I311-H311)/365*5,0)</f>
        <v>5</v>
      </c>
      <c r="L311" s="19">
        <v>8</v>
      </c>
      <c r="M311" s="73">
        <f>K311-L311</f>
        <v>-3</v>
      </c>
      <c r="N311" s="19"/>
      <c r="O311" s="38"/>
      <c r="P311" s="39"/>
      <c r="Q311" s="19"/>
      <c r="R311" s="19"/>
      <c r="S311" s="19">
        <v>5</v>
      </c>
      <c r="T311" s="19">
        <v>4.5</v>
      </c>
      <c r="U311" s="19"/>
      <c r="V311" s="19"/>
      <c r="W311" s="40"/>
      <c r="X311" s="19">
        <v>4</v>
      </c>
      <c r="Y311" s="39"/>
      <c r="Z311" s="19"/>
      <c r="AA311" s="19"/>
      <c r="AB311" s="19">
        <v>3</v>
      </c>
      <c r="AC311" s="19"/>
      <c r="AD311" s="19"/>
      <c r="AE311" s="19"/>
      <c r="AF311" s="40"/>
      <c r="AG311" s="41">
        <f>O311+X311</f>
        <v>4</v>
      </c>
      <c r="AH311" s="41">
        <f>M311-AG311</f>
        <v>-7</v>
      </c>
      <c r="AI311" s="41">
        <f>IF(AH311&lt;0,AH311,0)</f>
        <v>-7</v>
      </c>
      <c r="AJ311" s="19"/>
      <c r="AK311" s="19"/>
      <c r="AL311" s="19"/>
      <c r="AM311" s="19"/>
      <c r="AN311" s="19">
        <v>6</v>
      </c>
      <c r="AO311" s="19"/>
      <c r="AP311" s="19">
        <v>13</v>
      </c>
      <c r="AQ311" s="19"/>
      <c r="AR311" s="40"/>
      <c r="AS311" s="19"/>
      <c r="AT311" s="19"/>
      <c r="AU311" s="19"/>
      <c r="AV311" s="19"/>
      <c r="AW311" s="19">
        <v>3.5</v>
      </c>
      <c r="AX311" s="19"/>
      <c r="AY311" s="19"/>
      <c r="AZ311" s="19"/>
      <c r="BA311" s="40"/>
      <c r="BB311" s="19"/>
      <c r="BC311" s="19"/>
      <c r="BD311" s="19"/>
      <c r="BE311" s="19"/>
      <c r="BF311" s="19">
        <v>6.5</v>
      </c>
      <c r="BG311" s="19"/>
      <c r="BH311" s="19">
        <v>5.5</v>
      </c>
      <c r="BI311" s="19"/>
      <c r="BJ311" s="40"/>
      <c r="BK311" s="19">
        <v>1</v>
      </c>
      <c r="BL311" s="19"/>
      <c r="BM311" s="19"/>
      <c r="BN311" s="19"/>
      <c r="BO311" s="19">
        <v>3.5</v>
      </c>
      <c r="BP311" s="19"/>
      <c r="BQ311" s="19"/>
      <c r="BR311" s="19"/>
      <c r="BS311" s="40"/>
      <c r="BT311" s="19"/>
      <c r="BU311" s="19"/>
      <c r="BV311" s="19"/>
      <c r="BW311" s="19"/>
      <c r="BX311" s="19"/>
      <c r="BY311" s="19"/>
      <c r="BZ311" s="19">
        <v>7</v>
      </c>
      <c r="CA311" s="19"/>
      <c r="CB311" s="40"/>
      <c r="CC311" s="19"/>
      <c r="CD311" s="19"/>
      <c r="CE311" s="19"/>
      <c r="CF311" s="19"/>
      <c r="CG311" s="19">
        <v>5</v>
      </c>
      <c r="CH311" s="19">
        <v>7</v>
      </c>
      <c r="CI311" s="19">
        <v>8</v>
      </c>
      <c r="CJ311" s="19"/>
      <c r="CK311" s="40"/>
      <c r="CL311" s="19">
        <v>1</v>
      </c>
      <c r="CM311" s="19"/>
      <c r="CN311" s="19"/>
      <c r="CO311" s="19"/>
      <c r="CP311" s="19">
        <v>7.5</v>
      </c>
      <c r="CQ311" s="19">
        <v>6.5</v>
      </c>
      <c r="CR311" s="19"/>
      <c r="CS311" s="19"/>
      <c r="CT311" s="40"/>
      <c r="CU311" s="19"/>
      <c r="CV311" s="19"/>
      <c r="CW311" s="39"/>
      <c r="CX311" s="19"/>
      <c r="CY311" s="19"/>
      <c r="CZ311" s="19"/>
      <c r="DA311" s="19"/>
      <c r="DB311" s="19"/>
      <c r="DC311" s="19"/>
      <c r="DD311" s="40"/>
      <c r="DE311" s="19"/>
      <c r="DF311" s="19"/>
      <c r="DG311" s="19"/>
      <c r="DH311" s="19"/>
      <c r="DI311" s="19"/>
      <c r="DJ311" s="19"/>
      <c r="DK311" s="19"/>
      <c r="DL311" s="19"/>
      <c r="DM311" s="40"/>
      <c r="DN311" s="19"/>
      <c r="DO311" s="39"/>
      <c r="DP311" s="19"/>
      <c r="DQ311" s="19"/>
      <c r="DR311" s="19"/>
      <c r="DS311" s="19"/>
      <c r="DT311" s="19"/>
      <c r="DU311" s="19"/>
      <c r="DV311" s="40"/>
      <c r="DW311" s="43">
        <f ca="1" t="shared" si="357"/>
        <v>5.05</v>
      </c>
      <c r="DX311" s="44">
        <f t="shared" si="358"/>
        <v>9</v>
      </c>
      <c r="DY311" s="44">
        <f ca="1" t="shared" si="359"/>
        <v>-3.95</v>
      </c>
      <c r="DZ311" s="19">
        <f t="shared" si="360"/>
        <v>51.5</v>
      </c>
      <c r="EA311" s="19">
        <f t="shared" si="361"/>
        <v>40</v>
      </c>
      <c r="EB311" s="45">
        <f t="shared" si="362"/>
        <v>23.5</v>
      </c>
      <c r="EC311" s="46">
        <f t="shared" si="363"/>
        <v>18</v>
      </c>
      <c r="ED311" s="19">
        <f>P311+Y311+AK311+AT311+BC311+BL311+BU311+CD311+CM311+CW311+DF311+DO311</f>
        <v>0</v>
      </c>
      <c r="EE311" s="19">
        <f t="shared" si="364"/>
        <v>0</v>
      </c>
      <c r="EF311" s="19">
        <f t="shared" si="355"/>
        <v>0</v>
      </c>
      <c r="EG311" s="19">
        <f t="shared" si="365"/>
        <v>0</v>
      </c>
    </row>
    <row r="312" customFormat="1" customHeight="1" spans="1:137">
      <c r="A312" s="32">
        <f t="shared" si="317"/>
        <v>310</v>
      </c>
      <c r="B312" s="31" t="s">
        <v>1350</v>
      </c>
      <c r="C312" s="32" t="s">
        <v>52</v>
      </c>
      <c r="D312" s="33" t="s">
        <v>149</v>
      </c>
      <c r="E312" s="33" t="s">
        <v>156</v>
      </c>
      <c r="F312" s="33" t="s">
        <v>776</v>
      </c>
      <c r="G312" s="68">
        <v>45910</v>
      </c>
      <c r="H312" s="68">
        <v>45910</v>
      </c>
      <c r="I312" s="68">
        <v>45910</v>
      </c>
      <c r="J312" s="19"/>
      <c r="K312" s="19"/>
      <c r="L312" s="19"/>
      <c r="M312" s="73"/>
      <c r="N312" s="19"/>
      <c r="O312" s="38"/>
      <c r="P312" s="39"/>
      <c r="Q312" s="19"/>
      <c r="R312" s="19"/>
      <c r="S312" s="19"/>
      <c r="T312" s="19"/>
      <c r="U312" s="19"/>
      <c r="V312" s="19"/>
      <c r="W312" s="40"/>
      <c r="X312" s="19"/>
      <c r="Y312" s="39"/>
      <c r="Z312" s="19"/>
      <c r="AA312" s="19"/>
      <c r="AB312" s="19"/>
      <c r="AC312" s="19"/>
      <c r="AD312" s="19"/>
      <c r="AE312" s="19"/>
      <c r="AF312" s="40"/>
      <c r="AG312" s="41"/>
      <c r="AH312" s="41"/>
      <c r="AI312" s="41"/>
      <c r="AJ312" s="19"/>
      <c r="AK312" s="19"/>
      <c r="AL312" s="19"/>
      <c r="AM312" s="19"/>
      <c r="AN312" s="19"/>
      <c r="AO312" s="19"/>
      <c r="AP312" s="19"/>
      <c r="AQ312" s="19"/>
      <c r="AR312" s="40"/>
      <c r="AS312" s="19"/>
      <c r="AT312" s="19"/>
      <c r="AU312" s="19"/>
      <c r="AV312" s="19"/>
      <c r="AW312" s="19"/>
      <c r="AX312" s="19"/>
      <c r="AY312" s="19"/>
      <c r="AZ312" s="19"/>
      <c r="BA312" s="40"/>
      <c r="BB312" s="19"/>
      <c r="BC312" s="19"/>
      <c r="BD312" s="19"/>
      <c r="BE312" s="19"/>
      <c r="BF312" s="19"/>
      <c r="BG312" s="19"/>
      <c r="BH312" s="19"/>
      <c r="BI312" s="19"/>
      <c r="BJ312" s="40"/>
      <c r="BK312" s="19"/>
      <c r="BL312" s="19"/>
      <c r="BM312" s="19"/>
      <c r="BN312" s="19"/>
      <c r="BO312" s="19"/>
      <c r="BP312" s="19"/>
      <c r="BQ312" s="19"/>
      <c r="BR312" s="19"/>
      <c r="BS312" s="40"/>
      <c r="BT312" s="19"/>
      <c r="BU312" s="19"/>
      <c r="BV312" s="19"/>
      <c r="BW312" s="19"/>
      <c r="BX312" s="19"/>
      <c r="BY312" s="19"/>
      <c r="BZ312" s="19"/>
      <c r="CA312" s="19"/>
      <c r="CB312" s="40"/>
      <c r="CC312" s="19"/>
      <c r="CD312" s="19"/>
      <c r="CE312" s="19"/>
      <c r="CF312" s="19"/>
      <c r="CG312" s="19"/>
      <c r="CH312" s="19"/>
      <c r="CI312" s="19"/>
      <c r="CJ312" s="19"/>
      <c r="CK312" s="40"/>
      <c r="CL312" s="19"/>
      <c r="CM312" s="19"/>
      <c r="CN312" s="19"/>
      <c r="CO312" s="19"/>
      <c r="CP312" s="19"/>
      <c r="CQ312" s="19"/>
      <c r="CR312" s="19"/>
      <c r="CS312" s="19"/>
      <c r="CT312" s="40"/>
      <c r="CU312" s="19"/>
      <c r="CV312" s="19"/>
      <c r="CW312" s="39"/>
      <c r="CX312" s="19"/>
      <c r="CY312" s="19"/>
      <c r="CZ312" s="19"/>
      <c r="DA312" s="19"/>
      <c r="DB312" s="19"/>
      <c r="DC312" s="19"/>
      <c r="DD312" s="40"/>
      <c r="DE312" s="19"/>
      <c r="DF312" s="19"/>
      <c r="DG312" s="19"/>
      <c r="DH312" s="19"/>
      <c r="DI312" s="19"/>
      <c r="DJ312" s="19"/>
      <c r="DK312" s="19"/>
      <c r="DL312" s="19"/>
      <c r="DM312" s="40"/>
      <c r="DN312" s="19"/>
      <c r="DO312" s="39"/>
      <c r="DP312" s="19"/>
      <c r="DQ312" s="19"/>
      <c r="DR312" s="19"/>
      <c r="DS312" s="19"/>
      <c r="DT312" s="19"/>
      <c r="DU312" s="19"/>
      <c r="DV312" s="40"/>
      <c r="DW312" s="74">
        <f ca="1" t="shared" si="357"/>
        <v>1.6</v>
      </c>
      <c r="DX312" s="44">
        <f t="shared" si="358"/>
        <v>0</v>
      </c>
      <c r="DY312" s="44">
        <f ca="1" t="shared" si="359"/>
        <v>1.6</v>
      </c>
      <c r="DZ312" s="19">
        <f t="shared" si="360"/>
        <v>0</v>
      </c>
      <c r="EA312" s="19">
        <f t="shared" si="361"/>
        <v>0</v>
      </c>
      <c r="EB312" s="45">
        <f t="shared" si="362"/>
        <v>0</v>
      </c>
      <c r="EC312" s="46">
        <f t="shared" si="363"/>
        <v>0</v>
      </c>
      <c r="ED312" s="19">
        <f t="shared" ref="ED312:ED315" si="368">O312+Y312+AK312+AT312+BC312+BL312+BU312+CD312+CM312+CW312+DF312+DO312</f>
        <v>0</v>
      </c>
      <c r="EE312" s="19">
        <f t="shared" si="364"/>
        <v>0</v>
      </c>
      <c r="EF312" s="19">
        <f t="shared" si="355"/>
        <v>0</v>
      </c>
      <c r="EG312" s="19">
        <f t="shared" si="365"/>
        <v>0</v>
      </c>
    </row>
    <row r="313" customFormat="1" customHeight="1" spans="1:137">
      <c r="A313" s="32">
        <f t="shared" si="317"/>
        <v>311</v>
      </c>
      <c r="B313" s="31" t="s">
        <v>1351</v>
      </c>
      <c r="C313" s="32" t="s">
        <v>286</v>
      </c>
      <c r="D313" s="33" t="s">
        <v>312</v>
      </c>
      <c r="E313" s="33" t="s">
        <v>720</v>
      </c>
      <c r="F313" s="33" t="s">
        <v>315</v>
      </c>
      <c r="G313" s="68">
        <v>45909</v>
      </c>
      <c r="H313" s="68">
        <v>45909</v>
      </c>
      <c r="I313" s="68">
        <v>45909</v>
      </c>
      <c r="J313" s="19"/>
      <c r="K313" s="19"/>
      <c r="L313" s="19"/>
      <c r="M313" s="73"/>
      <c r="N313" s="19"/>
      <c r="O313" s="38"/>
      <c r="P313" s="39"/>
      <c r="Q313" s="19"/>
      <c r="R313" s="19"/>
      <c r="S313" s="19"/>
      <c r="T313" s="19"/>
      <c r="U313" s="19"/>
      <c r="V313" s="19"/>
      <c r="W313" s="40"/>
      <c r="X313" s="19"/>
      <c r="Y313" s="39"/>
      <c r="Z313" s="19"/>
      <c r="AA313" s="19"/>
      <c r="AB313" s="19"/>
      <c r="AC313" s="19"/>
      <c r="AD313" s="19"/>
      <c r="AE313" s="19"/>
      <c r="AF313" s="40"/>
      <c r="AG313" s="41"/>
      <c r="AH313" s="41"/>
      <c r="AI313" s="41"/>
      <c r="AJ313" s="19"/>
      <c r="AK313" s="19"/>
      <c r="AL313" s="19"/>
      <c r="AM313" s="19"/>
      <c r="AN313" s="19"/>
      <c r="AO313" s="19"/>
      <c r="AP313" s="19"/>
      <c r="AQ313" s="19"/>
      <c r="AR313" s="40"/>
      <c r="AS313" s="19"/>
      <c r="AT313" s="19"/>
      <c r="AU313" s="19"/>
      <c r="AV313" s="19"/>
      <c r="AW313" s="19"/>
      <c r="AX313" s="19"/>
      <c r="AY313" s="19"/>
      <c r="AZ313" s="19"/>
      <c r="BA313" s="40"/>
      <c r="BB313" s="19"/>
      <c r="BC313" s="19"/>
      <c r="BD313" s="19"/>
      <c r="BE313" s="19"/>
      <c r="BF313" s="19"/>
      <c r="BG313" s="19"/>
      <c r="BH313" s="19"/>
      <c r="BI313" s="19"/>
      <c r="BJ313" s="40"/>
      <c r="BK313" s="19"/>
      <c r="BL313" s="19"/>
      <c r="BM313" s="19"/>
      <c r="BN313" s="19"/>
      <c r="BO313" s="19"/>
      <c r="BP313" s="19"/>
      <c r="BQ313" s="19"/>
      <c r="BR313" s="19"/>
      <c r="BS313" s="40"/>
      <c r="BT313" s="19"/>
      <c r="BU313" s="19"/>
      <c r="BV313" s="19"/>
      <c r="BW313" s="19"/>
      <c r="BX313" s="19"/>
      <c r="BY313" s="19"/>
      <c r="BZ313" s="19"/>
      <c r="CA313" s="19"/>
      <c r="CB313" s="40"/>
      <c r="CC313" s="19"/>
      <c r="CD313" s="19"/>
      <c r="CE313" s="19"/>
      <c r="CF313" s="19"/>
      <c r="CG313" s="19"/>
      <c r="CH313" s="19"/>
      <c r="CI313" s="19"/>
      <c r="CJ313" s="19"/>
      <c r="CK313" s="40"/>
      <c r="CL313" s="19"/>
      <c r="CM313" s="19"/>
      <c r="CN313" s="19"/>
      <c r="CO313" s="19"/>
      <c r="CP313" s="19"/>
      <c r="CQ313" s="19"/>
      <c r="CR313" s="19"/>
      <c r="CS313" s="19"/>
      <c r="CT313" s="40"/>
      <c r="CU313" s="19"/>
      <c r="CV313" s="19"/>
      <c r="CW313" s="39"/>
      <c r="CX313" s="19"/>
      <c r="CY313" s="19"/>
      <c r="CZ313" s="19"/>
      <c r="DA313" s="19"/>
      <c r="DB313" s="19"/>
      <c r="DC313" s="19"/>
      <c r="DD313" s="40"/>
      <c r="DE313" s="19"/>
      <c r="DF313" s="19"/>
      <c r="DG313" s="19"/>
      <c r="DH313" s="19"/>
      <c r="DI313" s="19"/>
      <c r="DJ313" s="19"/>
      <c r="DK313" s="19"/>
      <c r="DL313" s="19"/>
      <c r="DM313" s="40"/>
      <c r="DN313" s="19"/>
      <c r="DO313" s="39"/>
      <c r="DP313" s="19"/>
      <c r="DQ313" s="19"/>
      <c r="DR313" s="19"/>
      <c r="DS313" s="19"/>
      <c r="DT313" s="19"/>
      <c r="DU313" s="19"/>
      <c r="DV313" s="40"/>
      <c r="DW313" s="74">
        <f ca="1" t="shared" si="357"/>
        <v>1.62</v>
      </c>
      <c r="DX313" s="44">
        <f t="shared" si="358"/>
        <v>0</v>
      </c>
      <c r="DY313" s="44">
        <f ca="1" t="shared" si="359"/>
        <v>1.62</v>
      </c>
      <c r="DZ313" s="19">
        <f t="shared" si="360"/>
        <v>0</v>
      </c>
      <c r="EA313" s="19">
        <f t="shared" si="361"/>
        <v>0</v>
      </c>
      <c r="EB313" s="45">
        <f t="shared" si="362"/>
        <v>0</v>
      </c>
      <c r="EC313" s="46">
        <f t="shared" si="363"/>
        <v>0</v>
      </c>
      <c r="ED313" s="19">
        <f t="shared" si="368"/>
        <v>0</v>
      </c>
      <c r="EE313" s="19">
        <f t="shared" si="364"/>
        <v>0</v>
      </c>
      <c r="EF313" s="19">
        <f t="shared" si="355"/>
        <v>0</v>
      </c>
      <c r="EG313" s="19">
        <f t="shared" si="365"/>
        <v>0</v>
      </c>
    </row>
    <row r="314" customFormat="1" customHeight="1" spans="1:137">
      <c r="A314" s="32">
        <f t="shared" si="317"/>
        <v>312</v>
      </c>
      <c r="B314" s="31" t="s">
        <v>1352</v>
      </c>
      <c r="C314" s="32" t="s">
        <v>286</v>
      </c>
      <c r="D314" s="33" t="s">
        <v>305</v>
      </c>
      <c r="E314" s="33" t="s">
        <v>307</v>
      </c>
      <c r="F314" s="33" t="s">
        <v>315</v>
      </c>
      <c r="G314" s="68">
        <v>45852</v>
      </c>
      <c r="H314" s="68">
        <v>45852</v>
      </c>
      <c r="I314" s="68">
        <v>45852</v>
      </c>
      <c r="J314" s="19"/>
      <c r="K314" s="19"/>
      <c r="L314" s="19"/>
      <c r="M314" s="73"/>
      <c r="N314" s="19"/>
      <c r="O314" s="38"/>
      <c r="P314" s="39"/>
      <c r="Q314" s="19"/>
      <c r="R314" s="19"/>
      <c r="S314" s="19"/>
      <c r="T314" s="19"/>
      <c r="U314" s="19"/>
      <c r="V314" s="19"/>
      <c r="W314" s="40"/>
      <c r="X314" s="19"/>
      <c r="Y314" s="39"/>
      <c r="Z314" s="19"/>
      <c r="AA314" s="19"/>
      <c r="AB314" s="19"/>
      <c r="AC314" s="19"/>
      <c r="AD314" s="19"/>
      <c r="AE314" s="19"/>
      <c r="AF314" s="40"/>
      <c r="AG314" s="41"/>
      <c r="AH314" s="41"/>
      <c r="AI314" s="41"/>
      <c r="AJ314" s="19"/>
      <c r="AK314" s="19"/>
      <c r="AL314" s="19"/>
      <c r="AM314" s="19"/>
      <c r="AN314" s="19"/>
      <c r="AO314" s="19"/>
      <c r="AP314" s="19"/>
      <c r="AQ314" s="19"/>
      <c r="AR314" s="40"/>
      <c r="AS314" s="19"/>
      <c r="AT314" s="19"/>
      <c r="AU314" s="19"/>
      <c r="AV314" s="19"/>
      <c r="AW314" s="19"/>
      <c r="AX314" s="19"/>
      <c r="AY314" s="19"/>
      <c r="AZ314" s="19"/>
      <c r="BA314" s="40"/>
      <c r="BB314" s="19"/>
      <c r="BC314" s="19"/>
      <c r="BD314" s="19"/>
      <c r="BE314" s="19"/>
      <c r="BF314" s="19"/>
      <c r="BG314" s="19"/>
      <c r="BH314" s="19"/>
      <c r="BI314" s="19"/>
      <c r="BJ314" s="40"/>
      <c r="BK314" s="19"/>
      <c r="BL314" s="19"/>
      <c r="BM314" s="19"/>
      <c r="BN314" s="19"/>
      <c r="BO314" s="19"/>
      <c r="BP314" s="19"/>
      <c r="BQ314" s="19"/>
      <c r="BR314" s="19"/>
      <c r="BS314" s="40"/>
      <c r="BT314" s="19"/>
      <c r="BU314" s="19"/>
      <c r="BV314" s="19"/>
      <c r="BW314" s="19"/>
      <c r="BX314" s="19"/>
      <c r="BY314" s="19"/>
      <c r="BZ314" s="19"/>
      <c r="CA314" s="19"/>
      <c r="CB314" s="40"/>
      <c r="CC314" s="19"/>
      <c r="CD314" s="19"/>
      <c r="CE314" s="19"/>
      <c r="CF314" s="19"/>
      <c r="CG314" s="19"/>
      <c r="CH314" s="19"/>
      <c r="CI314" s="19"/>
      <c r="CJ314" s="19"/>
      <c r="CK314" s="40"/>
      <c r="CL314" s="19"/>
      <c r="CM314" s="19"/>
      <c r="CN314" s="19"/>
      <c r="CO314" s="19"/>
      <c r="CP314" s="19">
        <v>3</v>
      </c>
      <c r="CQ314" s="19"/>
      <c r="CR314" s="19">
        <v>3</v>
      </c>
      <c r="CS314" s="19"/>
      <c r="CT314" s="40"/>
      <c r="CU314" s="19"/>
      <c r="CV314" s="19"/>
      <c r="CW314" s="39"/>
      <c r="CX314" s="19"/>
      <c r="CY314" s="19"/>
      <c r="CZ314" s="19"/>
      <c r="DA314" s="19"/>
      <c r="DB314" s="19"/>
      <c r="DC314" s="19"/>
      <c r="DD314" s="40"/>
      <c r="DE314" s="19"/>
      <c r="DF314" s="19"/>
      <c r="DG314" s="19"/>
      <c r="DH314" s="19"/>
      <c r="DI314" s="19"/>
      <c r="DJ314" s="19"/>
      <c r="DK314" s="19"/>
      <c r="DL314" s="19"/>
      <c r="DM314" s="40"/>
      <c r="DN314" s="19"/>
      <c r="DO314" s="39"/>
      <c r="DP314" s="19"/>
      <c r="DQ314" s="19"/>
      <c r="DR314" s="19"/>
      <c r="DS314" s="19"/>
      <c r="DT314" s="19"/>
      <c r="DU314" s="19"/>
      <c r="DV314" s="40"/>
      <c r="DW314" s="74">
        <f ca="1" t="shared" si="357"/>
        <v>2.4</v>
      </c>
      <c r="DX314" s="44">
        <f t="shared" si="358"/>
        <v>0</v>
      </c>
      <c r="DY314" s="44">
        <f ca="1" t="shared" si="359"/>
        <v>2.4</v>
      </c>
      <c r="DZ314" s="19">
        <f t="shared" si="360"/>
        <v>3</v>
      </c>
      <c r="EA314" s="19">
        <f t="shared" si="361"/>
        <v>3</v>
      </c>
      <c r="EB314" s="45">
        <f t="shared" si="362"/>
        <v>0</v>
      </c>
      <c r="EC314" s="46">
        <f t="shared" si="363"/>
        <v>0</v>
      </c>
      <c r="ED314" s="19">
        <f t="shared" si="368"/>
        <v>0</v>
      </c>
      <c r="EE314" s="19">
        <f t="shared" si="364"/>
        <v>0</v>
      </c>
      <c r="EF314" s="19">
        <f t="shared" si="355"/>
        <v>0</v>
      </c>
      <c r="EG314" s="19">
        <f t="shared" si="365"/>
        <v>0</v>
      </c>
    </row>
    <row r="315" customFormat="1" customHeight="1" spans="1:137">
      <c r="A315" s="32">
        <f t="shared" si="317"/>
        <v>313</v>
      </c>
      <c r="B315" s="31" t="s">
        <v>1353</v>
      </c>
      <c r="C315" s="32" t="s">
        <v>286</v>
      </c>
      <c r="D315" s="33" t="s">
        <v>305</v>
      </c>
      <c r="E315" s="33" t="s">
        <v>307</v>
      </c>
      <c r="F315" s="33" t="s">
        <v>315</v>
      </c>
      <c r="G315" s="68">
        <v>45845</v>
      </c>
      <c r="H315" s="68">
        <v>45845</v>
      </c>
      <c r="I315" s="68">
        <v>45845</v>
      </c>
      <c r="J315" s="19"/>
      <c r="K315" s="19"/>
      <c r="L315" s="19"/>
      <c r="M315" s="73"/>
      <c r="N315" s="19"/>
      <c r="O315" s="38"/>
      <c r="P315" s="39"/>
      <c r="Q315" s="19"/>
      <c r="R315" s="19"/>
      <c r="S315" s="19"/>
      <c r="T315" s="19"/>
      <c r="U315" s="19"/>
      <c r="V315" s="19"/>
      <c r="W315" s="40"/>
      <c r="X315" s="19"/>
      <c r="Y315" s="39"/>
      <c r="Z315" s="19"/>
      <c r="AA315" s="19"/>
      <c r="AB315" s="19"/>
      <c r="AC315" s="19"/>
      <c r="AD315" s="19"/>
      <c r="AE315" s="19"/>
      <c r="AF315" s="40"/>
      <c r="AG315" s="41"/>
      <c r="AH315" s="41"/>
      <c r="AI315" s="41"/>
      <c r="AJ315" s="19"/>
      <c r="AK315" s="19"/>
      <c r="AL315" s="19"/>
      <c r="AM315" s="19"/>
      <c r="AN315" s="19"/>
      <c r="AO315" s="19"/>
      <c r="AP315" s="19"/>
      <c r="AQ315" s="19"/>
      <c r="AR315" s="40"/>
      <c r="AS315" s="19"/>
      <c r="AT315" s="19"/>
      <c r="AU315" s="19"/>
      <c r="AV315" s="19"/>
      <c r="AW315" s="19"/>
      <c r="AX315" s="19"/>
      <c r="AY315" s="19"/>
      <c r="AZ315" s="19"/>
      <c r="BA315" s="40"/>
      <c r="BB315" s="19"/>
      <c r="BC315" s="19"/>
      <c r="BD315" s="19"/>
      <c r="BE315" s="19"/>
      <c r="BF315" s="19"/>
      <c r="BG315" s="19"/>
      <c r="BH315" s="19"/>
      <c r="BI315" s="19"/>
      <c r="BJ315" s="40"/>
      <c r="BK315" s="19"/>
      <c r="BL315" s="19"/>
      <c r="BM315" s="19"/>
      <c r="BN315" s="19"/>
      <c r="BO315" s="19"/>
      <c r="BP315" s="19"/>
      <c r="BQ315" s="19"/>
      <c r="BR315" s="19"/>
      <c r="BS315" s="40"/>
      <c r="BT315" s="19"/>
      <c r="BU315" s="19"/>
      <c r="BV315" s="19"/>
      <c r="BW315" s="19"/>
      <c r="BX315" s="19"/>
      <c r="BY315" s="19"/>
      <c r="BZ315" s="19"/>
      <c r="CA315" s="19"/>
      <c r="CB315" s="40"/>
      <c r="CC315" s="19"/>
      <c r="CD315" s="19">
        <v>16</v>
      </c>
      <c r="CE315" s="19"/>
      <c r="CF315" s="19"/>
      <c r="CG315" s="19"/>
      <c r="CH315" s="19"/>
      <c r="CI315" s="19">
        <v>16</v>
      </c>
      <c r="CJ315" s="19"/>
      <c r="CK315" s="40"/>
      <c r="CL315" s="19"/>
      <c r="CM315" s="39">
        <v>8</v>
      </c>
      <c r="CN315" s="19"/>
      <c r="CO315" s="19"/>
      <c r="CP315" s="19">
        <v>8</v>
      </c>
      <c r="CQ315" s="19"/>
      <c r="CR315" s="19"/>
      <c r="CS315" s="19"/>
      <c r="CT315" s="40"/>
      <c r="CU315" s="19"/>
      <c r="CV315" s="19"/>
      <c r="CW315" s="39"/>
      <c r="CX315" s="19"/>
      <c r="CY315" s="19"/>
      <c r="CZ315" s="19"/>
      <c r="DA315" s="19"/>
      <c r="DB315" s="19"/>
      <c r="DC315" s="19"/>
      <c r="DD315" s="40"/>
      <c r="DE315" s="19"/>
      <c r="DF315" s="19"/>
      <c r="DG315" s="19"/>
      <c r="DH315" s="19"/>
      <c r="DI315" s="19"/>
      <c r="DJ315" s="19"/>
      <c r="DK315" s="19"/>
      <c r="DL315" s="19"/>
      <c r="DM315" s="40"/>
      <c r="DN315" s="19"/>
      <c r="DO315" s="39"/>
      <c r="DP315" s="19"/>
      <c r="DQ315" s="19"/>
      <c r="DR315" s="19"/>
      <c r="DS315" s="19"/>
      <c r="DT315" s="19"/>
      <c r="DU315" s="19"/>
      <c r="DV315" s="40"/>
      <c r="DW315" s="74">
        <v>0</v>
      </c>
      <c r="DX315" s="44">
        <f t="shared" si="358"/>
        <v>0</v>
      </c>
      <c r="DY315" s="44">
        <f t="shared" si="359"/>
        <v>0</v>
      </c>
      <c r="DZ315" s="19">
        <f t="shared" si="360"/>
        <v>16</v>
      </c>
      <c r="EA315" s="19">
        <f t="shared" si="361"/>
        <v>8</v>
      </c>
      <c r="EB315" s="45">
        <f t="shared" si="362"/>
        <v>8</v>
      </c>
      <c r="EC315" s="46">
        <f t="shared" si="363"/>
        <v>0</v>
      </c>
      <c r="ED315" s="19">
        <f t="shared" si="368"/>
        <v>24</v>
      </c>
      <c r="EE315" s="19">
        <f t="shared" si="364"/>
        <v>0</v>
      </c>
      <c r="EF315" s="19">
        <f t="shared" si="355"/>
        <v>0</v>
      </c>
      <c r="EG315" s="19">
        <f t="shared" si="365"/>
        <v>0</v>
      </c>
    </row>
    <row r="316" customFormat="1" customHeight="1" spans="1:137">
      <c r="A316" s="32">
        <v>540</v>
      </c>
      <c r="B316" s="31" t="s">
        <v>1354</v>
      </c>
      <c r="C316" s="32" t="s">
        <v>286</v>
      </c>
      <c r="D316" s="32" t="e">
        <v>#N/A</v>
      </c>
      <c r="E316" s="33" t="s">
        <v>305</v>
      </c>
      <c r="F316" s="33" t="s">
        <v>349</v>
      </c>
      <c r="G316" s="33" t="s">
        <v>315</v>
      </c>
      <c r="H316" s="68">
        <v>45916</v>
      </c>
      <c r="I316" s="68">
        <v>45916</v>
      </c>
      <c r="J316" s="68">
        <v>45916</v>
      </c>
      <c r="K316" s="19"/>
      <c r="L316" s="19"/>
      <c r="M316" s="19">
        <v>1</v>
      </c>
      <c r="N316" s="19"/>
      <c r="O316" s="19"/>
      <c r="P316" s="19"/>
      <c r="Q316" s="19"/>
      <c r="R316" s="19"/>
      <c r="S316" s="40"/>
      <c r="T316" s="19"/>
      <c r="U316" s="19"/>
      <c r="V316" s="39"/>
      <c r="W316" s="19"/>
      <c r="X316" s="19"/>
      <c r="Y316" s="19"/>
      <c r="Z316" s="19"/>
      <c r="AA316" s="19"/>
      <c r="AB316" s="19"/>
      <c r="AC316" s="40"/>
      <c r="AD316" s="19"/>
      <c r="AE316" s="19"/>
      <c r="AF316" s="19"/>
      <c r="AG316" s="19"/>
      <c r="AH316" s="19"/>
      <c r="AI316" s="19"/>
      <c r="AJ316" s="19"/>
      <c r="AK316" s="19"/>
      <c r="AL316" s="40"/>
      <c r="AM316" s="19"/>
      <c r="AN316" s="39"/>
      <c r="AO316" s="19"/>
      <c r="AP316" s="19"/>
      <c r="AQ316" s="19"/>
      <c r="AR316" s="19"/>
      <c r="AS316" s="19"/>
      <c r="AT316" s="19"/>
      <c r="AU316" s="40"/>
      <c r="AV316" s="74">
        <v>0.67</v>
      </c>
      <c r="AW316" s="44">
        <v>0</v>
      </c>
      <c r="AX316" s="44">
        <v>0.67</v>
      </c>
      <c r="AY316" s="19">
        <v>0</v>
      </c>
      <c r="AZ316" s="19">
        <v>0</v>
      </c>
      <c r="BA316" s="45">
        <v>0</v>
      </c>
      <c r="BB316" s="46">
        <v>0</v>
      </c>
      <c r="BC316" s="19">
        <v>0</v>
      </c>
      <c r="BD316" s="19">
        <v>1</v>
      </c>
      <c r="BE316" s="19">
        <v>0</v>
      </c>
      <c r="BF316" s="19">
        <v>0</v>
      </c>
    </row>
    <row r="317" customFormat="1" ht="25" customHeight="1" spans="1:137">
      <c r="A317" s="32">
        <f t="shared" ref="A317:A356" si="369">ROW()-2</f>
        <v>315</v>
      </c>
      <c r="B317" s="31" t="s">
        <v>1355</v>
      </c>
      <c r="C317" s="32" t="s">
        <v>52</v>
      </c>
      <c r="D317" s="33" t="s">
        <v>250</v>
      </c>
      <c r="E317" s="33" t="s">
        <v>273</v>
      </c>
      <c r="F317" s="33" t="s">
        <v>315</v>
      </c>
      <c r="G317" s="68">
        <v>45770</v>
      </c>
      <c r="H317" s="59">
        <v>45770</v>
      </c>
      <c r="I317" s="59">
        <v>45770</v>
      </c>
      <c r="J317" s="19"/>
      <c r="K317" s="19"/>
      <c r="L317" s="19"/>
      <c r="M317" s="73"/>
      <c r="N317" s="19"/>
      <c r="O317" s="38"/>
      <c r="P317" s="39"/>
      <c r="Q317" s="19"/>
      <c r="R317" s="19"/>
      <c r="S317" s="19"/>
      <c r="T317" s="19"/>
      <c r="U317" s="19"/>
      <c r="V317" s="19"/>
      <c r="W317" s="40"/>
      <c r="X317" s="19"/>
      <c r="Y317" s="39"/>
      <c r="Z317" s="19"/>
      <c r="AA317" s="19"/>
      <c r="AB317" s="19"/>
      <c r="AC317" s="19"/>
      <c r="AD317" s="19"/>
      <c r="AE317" s="19"/>
      <c r="AF317" s="40"/>
      <c r="AG317" s="41"/>
      <c r="AH317" s="41"/>
      <c r="AI317" s="41"/>
      <c r="AJ317" s="19"/>
      <c r="AK317" s="19"/>
      <c r="AL317" s="19"/>
      <c r="AM317" s="19"/>
      <c r="AN317" s="19"/>
      <c r="AO317" s="19"/>
      <c r="AP317" s="19"/>
      <c r="AQ317" s="19"/>
      <c r="AR317" s="40"/>
      <c r="AS317" s="19"/>
      <c r="AT317" s="19"/>
      <c r="AU317" s="19"/>
      <c r="AV317" s="19"/>
      <c r="AW317" s="19"/>
      <c r="AX317" s="19"/>
      <c r="AY317" s="19"/>
      <c r="AZ317" s="19"/>
      <c r="BA317" s="40"/>
      <c r="BB317" s="19"/>
      <c r="BC317" s="19"/>
      <c r="BD317" s="19"/>
      <c r="BE317" s="19"/>
      <c r="BF317" s="19"/>
      <c r="BG317" s="19"/>
      <c r="BH317" s="19"/>
      <c r="BI317" s="19"/>
      <c r="BJ317" s="40"/>
      <c r="BK317" s="19"/>
      <c r="BL317" s="19"/>
      <c r="BM317" s="19"/>
      <c r="BN317" s="19"/>
      <c r="BO317" s="19"/>
      <c r="BP317" s="19"/>
      <c r="BQ317" s="19"/>
      <c r="BR317" s="19"/>
      <c r="BS317" s="40"/>
      <c r="BT317" s="19"/>
      <c r="BU317" s="19">
        <v>12</v>
      </c>
      <c r="BV317" s="19"/>
      <c r="BW317" s="19"/>
      <c r="BX317" s="19">
        <v>24</v>
      </c>
      <c r="BY317" s="19"/>
      <c r="BZ317" s="19">
        <v>24</v>
      </c>
      <c r="CA317" s="19"/>
      <c r="CB317" s="40"/>
      <c r="CC317" s="19"/>
      <c r="CD317" s="19"/>
      <c r="CE317" s="19"/>
      <c r="CF317" s="19"/>
      <c r="CG317" s="19"/>
      <c r="CH317" s="19"/>
      <c r="CI317" s="19"/>
      <c r="CJ317" s="19"/>
      <c r="CK317" s="40"/>
      <c r="CL317" s="19">
        <v>1</v>
      </c>
      <c r="CM317" s="19"/>
      <c r="CN317" s="19"/>
      <c r="CO317" s="19"/>
      <c r="CP317" s="19"/>
      <c r="CQ317" s="19"/>
      <c r="CR317" s="19"/>
      <c r="CS317" s="19"/>
      <c r="CT317" s="40"/>
      <c r="CU317" s="19"/>
      <c r="CV317" s="19"/>
      <c r="CW317" s="19"/>
      <c r="CX317" s="19"/>
      <c r="CY317" s="19"/>
      <c r="CZ317" s="19" t="s">
        <v>70</v>
      </c>
      <c r="DA317" s="19"/>
      <c r="DB317" s="19">
        <v>4</v>
      </c>
      <c r="DC317" s="19"/>
      <c r="DD317" s="40"/>
      <c r="DE317" s="19">
        <v>1</v>
      </c>
      <c r="DF317" s="19"/>
      <c r="DG317" s="19"/>
      <c r="DH317" s="19"/>
      <c r="DI317" s="19"/>
      <c r="DJ317" s="19"/>
      <c r="DK317" s="19"/>
      <c r="DL317" s="19"/>
      <c r="DM317" s="40"/>
      <c r="DN317" s="19"/>
      <c r="DO317" s="39"/>
      <c r="DP317" s="19"/>
      <c r="DQ317" s="19"/>
      <c r="DR317" s="19"/>
      <c r="DS317" s="19"/>
      <c r="DT317" s="19"/>
      <c r="DU317" s="19"/>
      <c r="DV317" s="40"/>
      <c r="DW317" s="74">
        <f ca="1" t="shared" ref="DW317:DW325" si="370">ROUND((TODAY()-I317)/365*5,2)</f>
        <v>3.52</v>
      </c>
      <c r="DX317" s="44">
        <f t="shared" ref="DX317:DX331" si="371">-AI317+AJ317+AS317+BB317+BK317+BT317+CC317+CL317+CV317+DE317+DN317</f>
        <v>2</v>
      </c>
      <c r="DY317" s="44">
        <f ca="1" t="shared" ref="DY317:DY331" si="372">DW317-DX317</f>
        <v>1.52</v>
      </c>
      <c r="DZ317" s="19">
        <f t="shared" ref="DZ317:DZ331" si="373">T317+U317+AC317+AD317+AO317+AP317+AX317+AY317++BG317+BH317+BP317+BQ317+BY317+BZ317+CH317+CI317+CQ317+CR317+DA317+DB317+DJ317+DK317+DS317+DT317</f>
        <v>28</v>
      </c>
      <c r="EA317" s="19">
        <f t="shared" ref="EA317:EA331" si="374">S317+AB317+AN317+AW317+BF317+BO317+BX317+CG317+CP317+CZ317+DI317+DR317</f>
        <v>28</v>
      </c>
      <c r="EB317" s="45">
        <f t="shared" ref="EB317:EB331" si="375">J317+U317-S317+AD317-AB317+AP317-AN317+AY317-AW317+BH317-BF317+BQ317-BO317+BZ317-BX317+CI317-CG317+CR317-CP317+DB317-CZ317+DK317-DI317+DT317-DR317-CU317</f>
        <v>0</v>
      </c>
      <c r="EC317" s="46">
        <f t="shared" ref="EC317:EC331" si="376">T317+AC317+AO317+BG317+BP317+BY317+CH317+CQ317+DA317+DA317+DJ317+DS317</f>
        <v>0</v>
      </c>
      <c r="ED317" s="19">
        <f t="shared" ref="ED317:ED323" si="377">O317+Y317+AK317+AT317+BC317+BL317+BU317+CD317+CM317+CW317+DF317+DO317</f>
        <v>12</v>
      </c>
      <c r="EE317" s="19">
        <f t="shared" ref="EE317:EE331" si="378">Q317+Z317+AL317+AU317+BD317+BM317+BV317+CE317+CN317+CX317+DG317+DP317</f>
        <v>0</v>
      </c>
      <c r="EF317" s="19">
        <f t="shared" ref="EF317:EF332" si="379">R317+AA317+AM317+AV317+BE317+BN317+BW317+CF317+CO317+CY317+DH317+DQ317</f>
        <v>0</v>
      </c>
      <c r="EG317" s="19">
        <f t="shared" ref="EG317:EG331" si="380">V317+AE317+AQ317+AZ317+BI317+BR317+CA317+CJ317+CS317+DC317+DL317+DU317</f>
        <v>0</v>
      </c>
    </row>
    <row r="318" customFormat="1" customHeight="1" spans="1:137">
      <c r="A318" s="32">
        <f t="shared" si="369"/>
        <v>316</v>
      </c>
      <c r="B318" s="31" t="s">
        <v>1356</v>
      </c>
      <c r="C318" s="32" t="s">
        <v>286</v>
      </c>
      <c r="D318" s="33" t="s">
        <v>312</v>
      </c>
      <c r="E318" s="33" t="s">
        <v>720</v>
      </c>
      <c r="F318" s="33" t="s">
        <v>315</v>
      </c>
      <c r="G318" s="68">
        <v>45915</v>
      </c>
      <c r="H318" s="68">
        <v>45915</v>
      </c>
      <c r="I318" s="68">
        <v>45915</v>
      </c>
      <c r="J318" s="19"/>
      <c r="K318" s="19"/>
      <c r="L318" s="19"/>
      <c r="M318" s="73"/>
      <c r="N318" s="19"/>
      <c r="O318" s="38"/>
      <c r="P318" s="39"/>
      <c r="Q318" s="19"/>
      <c r="R318" s="19"/>
      <c r="S318" s="19"/>
      <c r="T318" s="19"/>
      <c r="U318" s="19"/>
      <c r="V318" s="19"/>
      <c r="W318" s="40"/>
      <c r="X318" s="19"/>
      <c r="Y318" s="39"/>
      <c r="Z318" s="19"/>
      <c r="AA318" s="19"/>
      <c r="AB318" s="19"/>
      <c r="AC318" s="19"/>
      <c r="AD318" s="19"/>
      <c r="AE318" s="19"/>
      <c r="AF318" s="40"/>
      <c r="AG318" s="41"/>
      <c r="AH318" s="41"/>
      <c r="AI318" s="41"/>
      <c r="AJ318" s="19"/>
      <c r="AK318" s="19"/>
      <c r="AL318" s="19"/>
      <c r="AM318" s="19"/>
      <c r="AN318" s="19"/>
      <c r="AO318" s="19"/>
      <c r="AP318" s="19"/>
      <c r="AQ318" s="19"/>
      <c r="AR318" s="40"/>
      <c r="AS318" s="19"/>
      <c r="AT318" s="19"/>
      <c r="AU318" s="19"/>
      <c r="AV318" s="19"/>
      <c r="AW318" s="19"/>
      <c r="AX318" s="19"/>
      <c r="AY318" s="19"/>
      <c r="AZ318" s="19"/>
      <c r="BA318" s="40"/>
      <c r="BB318" s="19"/>
      <c r="BC318" s="19"/>
      <c r="BD318" s="19"/>
      <c r="BE318" s="19"/>
      <c r="BF318" s="19"/>
      <c r="BG318" s="19"/>
      <c r="BH318" s="19"/>
      <c r="BI318" s="19"/>
      <c r="BJ318" s="40"/>
      <c r="BK318" s="19"/>
      <c r="BL318" s="19"/>
      <c r="BM318" s="19"/>
      <c r="BN318" s="19"/>
      <c r="BO318" s="19"/>
      <c r="BP318" s="19"/>
      <c r="BQ318" s="19"/>
      <c r="BR318" s="19"/>
      <c r="BS318" s="40"/>
      <c r="BT318" s="19"/>
      <c r="BU318" s="19"/>
      <c r="BV318" s="19"/>
      <c r="BW318" s="19"/>
      <c r="BX318" s="19"/>
      <c r="BY318" s="19"/>
      <c r="BZ318" s="19"/>
      <c r="CA318" s="19"/>
      <c r="CB318" s="40"/>
      <c r="CC318" s="19"/>
      <c r="CD318" s="19"/>
      <c r="CE318" s="19"/>
      <c r="CF318" s="19"/>
      <c r="CG318" s="19"/>
      <c r="CH318" s="19"/>
      <c r="CI318" s="19"/>
      <c r="CJ318" s="19"/>
      <c r="CK318" s="40"/>
      <c r="CL318" s="19"/>
      <c r="CM318" s="19"/>
      <c r="CN318" s="19"/>
      <c r="CO318" s="19"/>
      <c r="CP318" s="19"/>
      <c r="CQ318" s="19"/>
      <c r="CR318" s="19"/>
      <c r="CS318" s="19"/>
      <c r="CT318" s="40"/>
      <c r="CU318" s="19"/>
      <c r="CV318" s="19"/>
      <c r="CW318" s="39">
        <v>3</v>
      </c>
      <c r="CX318" s="19"/>
      <c r="CY318" s="19"/>
      <c r="CZ318" s="19"/>
      <c r="DA318" s="19"/>
      <c r="DB318" s="19"/>
      <c r="DC318" s="19"/>
      <c r="DD318" s="40"/>
      <c r="DE318" s="19"/>
      <c r="DF318" s="19"/>
      <c r="DG318" s="19"/>
      <c r="DH318" s="19"/>
      <c r="DI318" s="19"/>
      <c r="DJ318" s="19"/>
      <c r="DK318" s="19"/>
      <c r="DL318" s="19"/>
      <c r="DM318" s="40"/>
      <c r="DN318" s="19"/>
      <c r="DO318" s="39"/>
      <c r="DP318" s="19"/>
      <c r="DQ318" s="19"/>
      <c r="DR318" s="19"/>
      <c r="DS318" s="19"/>
      <c r="DT318" s="19"/>
      <c r="DU318" s="19"/>
      <c r="DV318" s="40"/>
      <c r="DW318" s="74">
        <f ca="1" t="shared" si="370"/>
        <v>1.53</v>
      </c>
      <c r="DX318" s="44">
        <f t="shared" si="371"/>
        <v>0</v>
      </c>
      <c r="DY318" s="44">
        <f ca="1" t="shared" si="372"/>
        <v>1.53</v>
      </c>
      <c r="DZ318" s="19">
        <f t="shared" si="373"/>
        <v>0</v>
      </c>
      <c r="EA318" s="19">
        <f t="shared" si="374"/>
        <v>0</v>
      </c>
      <c r="EB318" s="45">
        <f t="shared" si="375"/>
        <v>0</v>
      </c>
      <c r="EC318" s="46">
        <f t="shared" si="376"/>
        <v>0</v>
      </c>
      <c r="ED318" s="19">
        <f t="shared" si="377"/>
        <v>3</v>
      </c>
      <c r="EE318" s="19">
        <f t="shared" si="378"/>
        <v>0</v>
      </c>
      <c r="EF318" s="19">
        <f t="shared" si="379"/>
        <v>0</v>
      </c>
      <c r="EG318" s="19">
        <f t="shared" si="380"/>
        <v>0</v>
      </c>
    </row>
    <row r="319" customFormat="1" customHeight="1" spans="1:137">
      <c r="A319" s="32">
        <f t="shared" si="369"/>
        <v>317</v>
      </c>
      <c r="B319" s="31" t="s">
        <v>1357</v>
      </c>
      <c r="C319" s="32" t="s">
        <v>351</v>
      </c>
      <c r="D319" s="33" t="s">
        <v>371</v>
      </c>
      <c r="E319" s="33" t="s">
        <v>424</v>
      </c>
      <c r="F319" s="33" t="s">
        <v>315</v>
      </c>
      <c r="G319" s="68">
        <v>45881</v>
      </c>
      <c r="H319" s="68">
        <v>45881</v>
      </c>
      <c r="I319" s="68">
        <v>45881</v>
      </c>
      <c r="J319" s="19"/>
      <c r="K319" s="19"/>
      <c r="L319" s="19"/>
      <c r="M319" s="73"/>
      <c r="N319" s="19"/>
      <c r="O319" s="38"/>
      <c r="P319" s="39"/>
      <c r="Q319" s="19"/>
      <c r="R319" s="19"/>
      <c r="S319" s="19"/>
      <c r="T319" s="19"/>
      <c r="U319" s="19"/>
      <c r="V319" s="19"/>
      <c r="W319" s="40"/>
      <c r="X319" s="19"/>
      <c r="Y319" s="39"/>
      <c r="Z319" s="19"/>
      <c r="AA319" s="19"/>
      <c r="AB319" s="19"/>
      <c r="AC319" s="19"/>
      <c r="AD319" s="19"/>
      <c r="AE319" s="19"/>
      <c r="AF319" s="40"/>
      <c r="AG319" s="41"/>
      <c r="AH319" s="41"/>
      <c r="AI319" s="41"/>
      <c r="AJ319" s="19"/>
      <c r="AK319" s="19"/>
      <c r="AL319" s="19"/>
      <c r="AM319" s="19"/>
      <c r="AN319" s="19"/>
      <c r="AO319" s="19"/>
      <c r="AP319" s="19"/>
      <c r="AQ319" s="19"/>
      <c r="AR319" s="40"/>
      <c r="AS319" s="19"/>
      <c r="AT319" s="19"/>
      <c r="AU319" s="19"/>
      <c r="AV319" s="19"/>
      <c r="AW319" s="19"/>
      <c r="AX319" s="19"/>
      <c r="AY319" s="19"/>
      <c r="AZ319" s="19"/>
      <c r="BA319" s="40"/>
      <c r="BB319" s="19"/>
      <c r="BC319" s="19"/>
      <c r="BD319" s="19"/>
      <c r="BE319" s="19"/>
      <c r="BF319" s="19"/>
      <c r="BG319" s="19"/>
      <c r="BH319" s="19"/>
      <c r="BI319" s="19"/>
      <c r="BJ319" s="40"/>
      <c r="BK319" s="19"/>
      <c r="BL319" s="19"/>
      <c r="BM319" s="19"/>
      <c r="BN319" s="19"/>
      <c r="BO319" s="19"/>
      <c r="BP319" s="19"/>
      <c r="BQ319" s="19"/>
      <c r="BR319" s="19"/>
      <c r="BS319" s="40"/>
      <c r="BT319" s="19"/>
      <c r="BU319" s="19"/>
      <c r="BV319" s="19"/>
      <c r="BW319" s="19"/>
      <c r="BX319" s="19"/>
      <c r="BY319" s="19"/>
      <c r="BZ319" s="19"/>
      <c r="CA319" s="19"/>
      <c r="CB319" s="40"/>
      <c r="CC319" s="19"/>
      <c r="CD319" s="19"/>
      <c r="CE319" s="19"/>
      <c r="CF319" s="19"/>
      <c r="CG319" s="19"/>
      <c r="CH319" s="19"/>
      <c r="CI319" s="19"/>
      <c r="CJ319" s="19"/>
      <c r="CK319" s="40"/>
      <c r="CL319" s="19"/>
      <c r="CM319" s="19"/>
      <c r="CN319" s="19"/>
      <c r="CO319" s="19"/>
      <c r="CP319" s="19">
        <v>8</v>
      </c>
      <c r="CQ319" s="19"/>
      <c r="CR319" s="19">
        <v>8</v>
      </c>
      <c r="CS319" s="19"/>
      <c r="CT319" s="40"/>
      <c r="CU319" s="19"/>
      <c r="CV319" s="19" t="s">
        <v>73</v>
      </c>
      <c r="CW319" s="19" t="s">
        <v>70</v>
      </c>
      <c r="CX319" s="19"/>
      <c r="CY319" s="19"/>
      <c r="CZ319" s="19"/>
      <c r="DA319" s="19"/>
      <c r="DB319" s="19"/>
      <c r="DC319" s="19"/>
      <c r="DD319" s="40"/>
      <c r="DE319" s="19"/>
      <c r="DF319" s="19"/>
      <c r="DG319" s="19"/>
      <c r="DH319" s="19"/>
      <c r="DI319" s="19"/>
      <c r="DJ319" s="19"/>
      <c r="DK319" s="19"/>
      <c r="DL319" s="19"/>
      <c r="DM319" s="40"/>
      <c r="DN319" s="19"/>
      <c r="DO319" s="39"/>
      <c r="DP319" s="19"/>
      <c r="DQ319" s="19"/>
      <c r="DR319" s="19"/>
      <c r="DS319" s="19"/>
      <c r="DT319" s="19"/>
      <c r="DU319" s="19"/>
      <c r="DV319" s="40"/>
      <c r="DW319" s="74">
        <f ca="1" t="shared" si="370"/>
        <v>2</v>
      </c>
      <c r="DX319" s="44">
        <f t="shared" si="371"/>
        <v>0.5</v>
      </c>
      <c r="DY319" s="44">
        <f ca="1" t="shared" si="372"/>
        <v>1.5</v>
      </c>
      <c r="DZ319" s="19">
        <f t="shared" si="373"/>
        <v>8</v>
      </c>
      <c r="EA319" s="19">
        <f t="shared" si="374"/>
        <v>8</v>
      </c>
      <c r="EB319" s="45">
        <f t="shared" si="375"/>
        <v>0</v>
      </c>
      <c r="EC319" s="46">
        <f t="shared" si="376"/>
        <v>0</v>
      </c>
      <c r="ED319" s="19">
        <f t="shared" si="377"/>
        <v>4</v>
      </c>
      <c r="EE319" s="19">
        <f t="shared" si="378"/>
        <v>0</v>
      </c>
      <c r="EF319" s="19">
        <f t="shared" si="379"/>
        <v>0</v>
      </c>
      <c r="EG319" s="19">
        <f t="shared" si="380"/>
        <v>0</v>
      </c>
    </row>
    <row r="320" customFormat="1" customHeight="1" spans="1:137">
      <c r="A320" s="32">
        <f t="shared" si="369"/>
        <v>318</v>
      </c>
      <c r="B320" s="31" t="s">
        <v>1358</v>
      </c>
      <c r="C320" s="32" t="s">
        <v>386</v>
      </c>
      <c r="D320" s="33" t="s">
        <v>387</v>
      </c>
      <c r="E320" s="33" t="s">
        <v>448</v>
      </c>
      <c r="F320" s="33" t="s">
        <v>315</v>
      </c>
      <c r="G320" s="68">
        <v>45915</v>
      </c>
      <c r="H320" s="68">
        <v>45915</v>
      </c>
      <c r="I320" s="68">
        <v>45915</v>
      </c>
      <c r="J320" s="19"/>
      <c r="K320" s="19"/>
      <c r="L320" s="19"/>
      <c r="M320" s="73"/>
      <c r="N320" s="19"/>
      <c r="O320" s="38"/>
      <c r="P320" s="39"/>
      <c r="Q320" s="19"/>
      <c r="R320" s="19"/>
      <c r="S320" s="19"/>
      <c r="T320" s="19"/>
      <c r="U320" s="19"/>
      <c r="V320" s="19"/>
      <c r="W320" s="40"/>
      <c r="X320" s="19"/>
      <c r="Y320" s="39"/>
      <c r="Z320" s="19"/>
      <c r="AA320" s="19"/>
      <c r="AB320" s="19"/>
      <c r="AC320" s="19"/>
      <c r="AD320" s="19"/>
      <c r="AE320" s="19"/>
      <c r="AF320" s="40"/>
      <c r="AG320" s="41"/>
      <c r="AH320" s="41"/>
      <c r="AI320" s="41"/>
      <c r="AJ320" s="19"/>
      <c r="AK320" s="19"/>
      <c r="AL320" s="19"/>
      <c r="AM320" s="19"/>
      <c r="AN320" s="19"/>
      <c r="AO320" s="19"/>
      <c r="AP320" s="19"/>
      <c r="AQ320" s="19"/>
      <c r="AR320" s="40"/>
      <c r="AS320" s="19"/>
      <c r="AT320" s="19"/>
      <c r="AU320" s="19"/>
      <c r="AV320" s="19"/>
      <c r="AW320" s="19"/>
      <c r="AX320" s="19"/>
      <c r="AY320" s="19"/>
      <c r="AZ320" s="19"/>
      <c r="BA320" s="40"/>
      <c r="BB320" s="19"/>
      <c r="BC320" s="19"/>
      <c r="BD320" s="19"/>
      <c r="BE320" s="19"/>
      <c r="BF320" s="19"/>
      <c r="BG320" s="19"/>
      <c r="BH320" s="19"/>
      <c r="BI320" s="19"/>
      <c r="BJ320" s="40"/>
      <c r="BK320" s="19"/>
      <c r="BL320" s="19"/>
      <c r="BM320" s="19"/>
      <c r="BN320" s="19"/>
      <c r="BO320" s="19"/>
      <c r="BP320" s="19"/>
      <c r="BQ320" s="19"/>
      <c r="BR320" s="19"/>
      <c r="BS320" s="40"/>
      <c r="BT320" s="19"/>
      <c r="BU320" s="19"/>
      <c r="BV320" s="19"/>
      <c r="BW320" s="19"/>
      <c r="BX320" s="19"/>
      <c r="BY320" s="19"/>
      <c r="BZ320" s="19"/>
      <c r="CA320" s="19"/>
      <c r="CB320" s="40"/>
      <c r="CC320" s="19"/>
      <c r="CD320" s="19"/>
      <c r="CE320" s="19"/>
      <c r="CF320" s="19"/>
      <c r="CG320" s="19"/>
      <c r="CH320" s="19"/>
      <c r="CI320" s="19"/>
      <c r="CJ320" s="19"/>
      <c r="CK320" s="40"/>
      <c r="CL320" s="19"/>
      <c r="CM320" s="19"/>
      <c r="CN320" s="19"/>
      <c r="CO320" s="19"/>
      <c r="CP320" s="19"/>
      <c r="CQ320" s="19"/>
      <c r="CR320" s="19"/>
      <c r="CS320" s="19"/>
      <c r="CT320" s="40"/>
      <c r="CU320" s="19"/>
      <c r="CV320" s="19"/>
      <c r="CW320" s="19" t="s">
        <v>70</v>
      </c>
      <c r="CX320" s="19"/>
      <c r="CY320" s="19"/>
      <c r="CZ320" s="19"/>
      <c r="DA320" s="19"/>
      <c r="DB320" s="19"/>
      <c r="DC320" s="19"/>
      <c r="DD320" s="40"/>
      <c r="DE320" s="19"/>
      <c r="DF320" s="19"/>
      <c r="DG320" s="19"/>
      <c r="DH320" s="19"/>
      <c r="DI320" s="19"/>
      <c r="DJ320" s="19"/>
      <c r="DK320" s="19"/>
      <c r="DL320" s="19"/>
      <c r="DM320" s="40"/>
      <c r="DN320" s="19"/>
      <c r="DO320" s="39"/>
      <c r="DP320" s="19"/>
      <c r="DQ320" s="19"/>
      <c r="DR320" s="19"/>
      <c r="DS320" s="19"/>
      <c r="DT320" s="19"/>
      <c r="DU320" s="19"/>
      <c r="DV320" s="40"/>
      <c r="DW320" s="74">
        <f ca="1" t="shared" si="370"/>
        <v>1.53</v>
      </c>
      <c r="DX320" s="44">
        <f t="shared" si="371"/>
        <v>0</v>
      </c>
      <c r="DY320" s="44">
        <f ca="1" t="shared" si="372"/>
        <v>1.53</v>
      </c>
      <c r="DZ320" s="19">
        <f t="shared" si="373"/>
        <v>0</v>
      </c>
      <c r="EA320" s="19">
        <f t="shared" si="374"/>
        <v>0</v>
      </c>
      <c r="EB320" s="45">
        <f t="shared" si="375"/>
        <v>0</v>
      </c>
      <c r="EC320" s="46">
        <f t="shared" si="376"/>
        <v>0</v>
      </c>
      <c r="ED320" s="19">
        <f t="shared" si="377"/>
        <v>4</v>
      </c>
      <c r="EE320" s="19">
        <f t="shared" si="378"/>
        <v>0</v>
      </c>
      <c r="EF320" s="19">
        <f t="shared" si="379"/>
        <v>0</v>
      </c>
      <c r="EG320" s="19">
        <f t="shared" si="380"/>
        <v>0</v>
      </c>
    </row>
    <row r="321" customFormat="1" customHeight="1" spans="1:138">
      <c r="A321" s="32">
        <f t="shared" si="369"/>
        <v>319</v>
      </c>
      <c r="B321" s="31" t="s">
        <v>1359</v>
      </c>
      <c r="C321" s="32" t="s">
        <v>286</v>
      </c>
      <c r="D321" s="33" t="s">
        <v>305</v>
      </c>
      <c r="E321" s="33" t="s">
        <v>349</v>
      </c>
      <c r="F321" s="33" t="s">
        <v>315</v>
      </c>
      <c r="G321" s="68">
        <v>45916</v>
      </c>
      <c r="H321" s="68">
        <v>45916</v>
      </c>
      <c r="I321" s="68">
        <v>45916</v>
      </c>
      <c r="J321" s="19"/>
      <c r="K321" s="19"/>
      <c r="L321" s="19"/>
      <c r="M321" s="73"/>
      <c r="N321" s="19"/>
      <c r="O321" s="38"/>
      <c r="P321" s="39"/>
      <c r="Q321" s="19"/>
      <c r="R321" s="19"/>
      <c r="S321" s="19"/>
      <c r="T321" s="19"/>
      <c r="U321" s="19"/>
      <c r="V321" s="19"/>
      <c r="W321" s="40"/>
      <c r="X321" s="19"/>
      <c r="Y321" s="39"/>
      <c r="Z321" s="19"/>
      <c r="AA321" s="19"/>
      <c r="AB321" s="19"/>
      <c r="AC321" s="19"/>
      <c r="AD321" s="19"/>
      <c r="AE321" s="19"/>
      <c r="AF321" s="40"/>
      <c r="AG321" s="41"/>
      <c r="AH321" s="41"/>
      <c r="AI321" s="41"/>
      <c r="AJ321" s="19"/>
      <c r="AK321" s="19"/>
      <c r="AL321" s="19"/>
      <c r="AM321" s="19"/>
      <c r="AN321" s="19"/>
      <c r="AO321" s="19"/>
      <c r="AP321" s="19"/>
      <c r="AQ321" s="19"/>
      <c r="AR321" s="40"/>
      <c r="AS321" s="19"/>
      <c r="AT321" s="19"/>
      <c r="AU321" s="19"/>
      <c r="AV321" s="19"/>
      <c r="AW321" s="19"/>
      <c r="AX321" s="19"/>
      <c r="AY321" s="19"/>
      <c r="AZ321" s="19"/>
      <c r="BA321" s="40"/>
      <c r="BB321" s="19"/>
      <c r="BC321" s="19"/>
      <c r="BD321" s="19"/>
      <c r="BE321" s="19"/>
      <c r="BF321" s="19"/>
      <c r="BG321" s="19"/>
      <c r="BH321" s="19"/>
      <c r="BI321" s="19"/>
      <c r="BJ321" s="40"/>
      <c r="BK321" s="19"/>
      <c r="BL321" s="19"/>
      <c r="BM321" s="19"/>
      <c r="BN321" s="19"/>
      <c r="BO321" s="19"/>
      <c r="BP321" s="19"/>
      <c r="BQ321" s="19"/>
      <c r="BR321" s="19"/>
      <c r="BS321" s="40"/>
      <c r="BT321" s="19"/>
      <c r="BU321" s="19"/>
      <c r="BV321" s="19"/>
      <c r="BW321" s="19"/>
      <c r="BX321" s="19"/>
      <c r="BY321" s="19"/>
      <c r="BZ321" s="19"/>
      <c r="CA321" s="19"/>
      <c r="CB321" s="40"/>
      <c r="CC321" s="19"/>
      <c r="CD321" s="19"/>
      <c r="CE321" s="19"/>
      <c r="CF321" s="19"/>
      <c r="CG321" s="19"/>
      <c r="CH321" s="19"/>
      <c r="CI321" s="19"/>
      <c r="CJ321" s="19"/>
      <c r="CK321" s="40"/>
      <c r="CL321" s="19"/>
      <c r="CM321" s="19"/>
      <c r="CN321" s="19"/>
      <c r="CO321" s="19"/>
      <c r="CP321" s="19"/>
      <c r="CQ321" s="19"/>
      <c r="CR321" s="19"/>
      <c r="CS321" s="19"/>
      <c r="CT321" s="40"/>
      <c r="CU321" s="19"/>
      <c r="CV321" s="19"/>
      <c r="CW321" s="19"/>
      <c r="CX321" s="19">
        <v>1</v>
      </c>
      <c r="CY321" s="19"/>
      <c r="CZ321" s="19"/>
      <c r="DA321" s="19"/>
      <c r="DB321" s="19"/>
      <c r="DC321" s="19"/>
      <c r="DD321" s="40"/>
      <c r="DE321" s="19"/>
      <c r="DF321" s="19"/>
      <c r="DG321" s="19"/>
      <c r="DH321" s="19"/>
      <c r="DI321" s="19"/>
      <c r="DJ321" s="19"/>
      <c r="DK321" s="19"/>
      <c r="DL321" s="19"/>
      <c r="DM321" s="40"/>
      <c r="DN321" s="19"/>
      <c r="DO321" s="39"/>
      <c r="DP321" s="19"/>
      <c r="DQ321" s="19"/>
      <c r="DR321" s="19"/>
      <c r="DS321" s="19"/>
      <c r="DT321" s="19"/>
      <c r="DU321" s="19"/>
      <c r="DV321" s="40"/>
      <c r="DW321" s="74">
        <f ca="1" t="shared" si="370"/>
        <v>1.52</v>
      </c>
      <c r="DX321" s="44">
        <f t="shared" si="371"/>
        <v>0</v>
      </c>
      <c r="DY321" s="44">
        <f ca="1" t="shared" si="372"/>
        <v>1.52</v>
      </c>
      <c r="DZ321" s="19">
        <f t="shared" si="373"/>
        <v>0</v>
      </c>
      <c r="EA321" s="19">
        <f t="shared" si="374"/>
        <v>0</v>
      </c>
      <c r="EB321" s="45">
        <f t="shared" si="375"/>
        <v>0</v>
      </c>
      <c r="EC321" s="46">
        <f t="shared" si="376"/>
        <v>0</v>
      </c>
      <c r="ED321" s="19">
        <f t="shared" si="377"/>
        <v>0</v>
      </c>
      <c r="EE321" s="19">
        <f t="shared" si="378"/>
        <v>1</v>
      </c>
      <c r="EF321" s="19">
        <f t="shared" si="379"/>
        <v>0</v>
      </c>
      <c r="EG321" s="19">
        <f t="shared" si="380"/>
        <v>0</v>
      </c>
    </row>
    <row r="322" customFormat="1" customHeight="1" spans="1:138">
      <c r="A322" s="32">
        <f t="shared" si="369"/>
        <v>320</v>
      </c>
      <c r="B322" s="31" t="s">
        <v>1360</v>
      </c>
      <c r="C322" s="32" t="s">
        <v>351</v>
      </c>
      <c r="D322" s="33" t="s">
        <v>371</v>
      </c>
      <c r="E322" s="33" t="s">
        <v>424</v>
      </c>
      <c r="F322" s="33" t="s">
        <v>315</v>
      </c>
      <c r="G322" s="68">
        <v>45951</v>
      </c>
      <c r="H322" s="68">
        <v>45951</v>
      </c>
      <c r="I322" s="68">
        <v>45951</v>
      </c>
      <c r="J322" s="19"/>
      <c r="K322" s="19"/>
      <c r="L322" s="19"/>
      <c r="M322" s="73"/>
      <c r="N322" s="19"/>
      <c r="O322" s="38"/>
      <c r="P322" s="39"/>
      <c r="Q322" s="19"/>
      <c r="R322" s="19"/>
      <c r="S322" s="19"/>
      <c r="T322" s="19"/>
      <c r="U322" s="19"/>
      <c r="V322" s="19"/>
      <c r="W322" s="40"/>
      <c r="X322" s="19"/>
      <c r="Y322" s="39"/>
      <c r="Z322" s="19"/>
      <c r="AA322" s="19"/>
      <c r="AB322" s="19"/>
      <c r="AC322" s="19"/>
      <c r="AD322" s="19"/>
      <c r="AE322" s="19"/>
      <c r="AF322" s="40"/>
      <c r="AG322" s="41"/>
      <c r="AH322" s="41"/>
      <c r="AI322" s="41"/>
      <c r="AJ322" s="19"/>
      <c r="AK322" s="19"/>
      <c r="AL322" s="19"/>
      <c r="AM322" s="19"/>
      <c r="AN322" s="19"/>
      <c r="AO322" s="19"/>
      <c r="AP322" s="19"/>
      <c r="AQ322" s="19"/>
      <c r="AR322" s="40"/>
      <c r="AS322" s="19"/>
      <c r="AT322" s="19"/>
      <c r="AU322" s="19"/>
      <c r="AV322" s="19"/>
      <c r="AW322" s="19"/>
      <c r="AX322" s="19"/>
      <c r="AY322" s="19"/>
      <c r="AZ322" s="19"/>
      <c r="BA322" s="40"/>
      <c r="BB322" s="19"/>
      <c r="BC322" s="19"/>
      <c r="BD322" s="19"/>
      <c r="BE322" s="19"/>
      <c r="BF322" s="19"/>
      <c r="BG322" s="19"/>
      <c r="BH322" s="19"/>
      <c r="BI322" s="19"/>
      <c r="BJ322" s="40"/>
      <c r="BK322" s="19"/>
      <c r="BL322" s="19"/>
      <c r="BM322" s="19"/>
      <c r="BN322" s="19"/>
      <c r="BO322" s="19"/>
      <c r="BP322" s="19"/>
      <c r="BQ322" s="19"/>
      <c r="BR322" s="19"/>
      <c r="BS322" s="40"/>
      <c r="BT322" s="19"/>
      <c r="BU322" s="19"/>
      <c r="BV322" s="19"/>
      <c r="BW322" s="19"/>
      <c r="BX322" s="19"/>
      <c r="BY322" s="19"/>
      <c r="BZ322" s="19"/>
      <c r="CA322" s="19"/>
      <c r="CB322" s="40"/>
      <c r="CC322" s="19"/>
      <c r="CD322" s="19"/>
      <c r="CE322" s="19"/>
      <c r="CF322" s="19"/>
      <c r="CG322" s="19"/>
      <c r="CH322" s="19"/>
      <c r="CI322" s="19"/>
      <c r="CJ322" s="19"/>
      <c r="CK322" s="40"/>
      <c r="CL322" s="19"/>
      <c r="CM322" s="19"/>
      <c r="CN322" s="19"/>
      <c r="CO322" s="19"/>
      <c r="CP322" s="19"/>
      <c r="CQ322" s="19"/>
      <c r="CR322" s="19"/>
      <c r="CS322" s="19"/>
      <c r="CT322" s="40"/>
      <c r="CU322" s="19"/>
      <c r="CV322" s="19"/>
      <c r="CW322" s="19"/>
      <c r="CX322" s="19"/>
      <c r="CY322" s="19"/>
      <c r="CZ322" s="19"/>
      <c r="DA322" s="19"/>
      <c r="DB322" s="19"/>
      <c r="DC322" s="19"/>
      <c r="DD322" s="40"/>
      <c r="DE322" s="19"/>
      <c r="DF322" s="19"/>
      <c r="DG322" s="19"/>
      <c r="DH322" s="19"/>
      <c r="DI322" s="19"/>
      <c r="DJ322" s="19"/>
      <c r="DK322" s="19"/>
      <c r="DL322" s="19"/>
      <c r="DM322" s="40"/>
      <c r="DN322" s="19"/>
      <c r="DO322" s="39"/>
      <c r="DP322" s="19"/>
      <c r="DQ322" s="19"/>
      <c r="DR322" s="19"/>
      <c r="DS322" s="19"/>
      <c r="DT322" s="19"/>
      <c r="DU322" s="19"/>
      <c r="DV322" s="40"/>
      <c r="DW322" s="74">
        <f ca="1" t="shared" si="370"/>
        <v>1.04</v>
      </c>
      <c r="DX322" s="44">
        <f t="shared" si="371"/>
        <v>0</v>
      </c>
      <c r="DY322" s="44">
        <f ca="1" t="shared" si="372"/>
        <v>1.04</v>
      </c>
      <c r="DZ322" s="19">
        <f t="shared" si="373"/>
        <v>0</v>
      </c>
      <c r="EA322" s="19">
        <f t="shared" si="374"/>
        <v>0</v>
      </c>
      <c r="EB322" s="45">
        <f t="shared" si="375"/>
        <v>0</v>
      </c>
      <c r="EC322" s="46">
        <f t="shared" si="376"/>
        <v>0</v>
      </c>
      <c r="ED322" s="19">
        <f t="shared" si="377"/>
        <v>0</v>
      </c>
      <c r="EE322" s="19">
        <f t="shared" si="378"/>
        <v>0</v>
      </c>
      <c r="EF322" s="19">
        <f t="shared" si="379"/>
        <v>0</v>
      </c>
      <c r="EG322" s="19">
        <f t="shared" si="380"/>
        <v>0</v>
      </c>
    </row>
    <row r="323" customFormat="1" customHeight="1" spans="1:138">
      <c r="A323" s="32">
        <f t="shared" si="369"/>
        <v>321</v>
      </c>
      <c r="B323" s="31" t="s">
        <v>1361</v>
      </c>
      <c r="C323" s="32" t="s">
        <v>404</v>
      </c>
      <c r="D323" s="33" t="s">
        <v>527</v>
      </c>
      <c r="E323" s="33" t="s">
        <v>54</v>
      </c>
      <c r="F323" s="33" t="s">
        <v>315</v>
      </c>
      <c r="G323" s="68">
        <v>45950</v>
      </c>
      <c r="H323" s="68">
        <v>45950</v>
      </c>
      <c r="I323" s="68">
        <v>45950</v>
      </c>
      <c r="J323" s="19"/>
      <c r="K323" s="19"/>
      <c r="L323" s="19"/>
      <c r="M323" s="73"/>
      <c r="N323" s="19"/>
      <c r="O323" s="38"/>
      <c r="P323" s="39"/>
      <c r="Q323" s="19"/>
      <c r="R323" s="19"/>
      <c r="S323" s="19"/>
      <c r="T323" s="19"/>
      <c r="U323" s="19"/>
      <c r="V323" s="19"/>
      <c r="W323" s="40"/>
      <c r="X323" s="19"/>
      <c r="Y323" s="39"/>
      <c r="Z323" s="19"/>
      <c r="AA323" s="19"/>
      <c r="AB323" s="19"/>
      <c r="AC323" s="19"/>
      <c r="AD323" s="19"/>
      <c r="AE323" s="19"/>
      <c r="AF323" s="40"/>
      <c r="AG323" s="41"/>
      <c r="AH323" s="41"/>
      <c r="AI323" s="41"/>
      <c r="AJ323" s="19"/>
      <c r="AK323" s="19"/>
      <c r="AL323" s="19"/>
      <c r="AM323" s="19"/>
      <c r="AN323" s="19"/>
      <c r="AO323" s="19"/>
      <c r="AP323" s="19"/>
      <c r="AQ323" s="19"/>
      <c r="AR323" s="40"/>
      <c r="AS323" s="19"/>
      <c r="AT323" s="19"/>
      <c r="AU323" s="19"/>
      <c r="AV323" s="19"/>
      <c r="AW323" s="19"/>
      <c r="AX323" s="19"/>
      <c r="AY323" s="19"/>
      <c r="AZ323" s="19"/>
      <c r="BA323" s="40"/>
      <c r="BB323" s="19"/>
      <c r="BC323" s="19"/>
      <c r="BD323" s="19"/>
      <c r="BE323" s="19"/>
      <c r="BF323" s="19"/>
      <c r="BG323" s="19"/>
      <c r="BH323" s="19"/>
      <c r="BI323" s="19"/>
      <c r="BJ323" s="40"/>
      <c r="BK323" s="19"/>
      <c r="BL323" s="19"/>
      <c r="BM323" s="19"/>
      <c r="BN323" s="19"/>
      <c r="BO323" s="19"/>
      <c r="BP323" s="19"/>
      <c r="BQ323" s="19"/>
      <c r="BR323" s="19"/>
      <c r="BS323" s="40"/>
      <c r="BT323" s="19"/>
      <c r="BU323" s="19"/>
      <c r="BV323" s="19"/>
      <c r="BW323" s="19"/>
      <c r="BX323" s="19"/>
      <c r="BY323" s="19"/>
      <c r="BZ323" s="19"/>
      <c r="CA323" s="19"/>
      <c r="CB323" s="40"/>
      <c r="CC323" s="19"/>
      <c r="CD323" s="19"/>
      <c r="CE323" s="19"/>
      <c r="CF323" s="19"/>
      <c r="CG323" s="19"/>
      <c r="CH323" s="19"/>
      <c r="CI323" s="19"/>
      <c r="CJ323" s="19"/>
      <c r="CK323" s="40"/>
      <c r="CL323" s="19"/>
      <c r="CM323" s="19"/>
      <c r="CN323" s="19"/>
      <c r="CO323" s="19"/>
      <c r="CP323" s="19"/>
      <c r="CQ323" s="19"/>
      <c r="CR323" s="19"/>
      <c r="CS323" s="19"/>
      <c r="CT323" s="40"/>
      <c r="CU323" s="19"/>
      <c r="CV323" s="19"/>
      <c r="CW323" s="19"/>
      <c r="CX323" s="19"/>
      <c r="CY323" s="19"/>
      <c r="CZ323" s="19"/>
      <c r="DA323" s="19"/>
      <c r="DB323" s="19"/>
      <c r="DC323" s="19"/>
      <c r="DD323" s="40"/>
      <c r="DE323" s="19"/>
      <c r="DF323" s="19"/>
      <c r="DG323" s="19"/>
      <c r="DH323" s="19"/>
      <c r="DI323" s="19"/>
      <c r="DJ323" s="19"/>
      <c r="DK323" s="19"/>
      <c r="DL323" s="19"/>
      <c r="DM323" s="40"/>
      <c r="DN323" s="19"/>
      <c r="DO323" s="39"/>
      <c r="DP323" s="19"/>
      <c r="DQ323" s="19"/>
      <c r="DR323" s="19"/>
      <c r="DS323" s="19"/>
      <c r="DT323" s="19"/>
      <c r="DU323" s="19"/>
      <c r="DV323" s="40"/>
      <c r="DW323" s="74">
        <f ca="1" t="shared" si="370"/>
        <v>1.05</v>
      </c>
      <c r="DX323" s="44">
        <f t="shared" si="371"/>
        <v>0</v>
      </c>
      <c r="DY323" s="44">
        <f ca="1" t="shared" si="372"/>
        <v>1.05</v>
      </c>
      <c r="DZ323" s="19">
        <f t="shared" si="373"/>
        <v>0</v>
      </c>
      <c r="EA323" s="19">
        <f t="shared" si="374"/>
        <v>0</v>
      </c>
      <c r="EB323" s="45">
        <f t="shared" si="375"/>
        <v>0</v>
      </c>
      <c r="EC323" s="46">
        <f t="shared" si="376"/>
        <v>0</v>
      </c>
      <c r="ED323" s="19">
        <f t="shared" si="377"/>
        <v>0</v>
      </c>
      <c r="EE323" s="19">
        <f t="shared" si="378"/>
        <v>0</v>
      </c>
      <c r="EF323" s="19">
        <f t="shared" si="379"/>
        <v>0</v>
      </c>
      <c r="EG323" s="19">
        <f t="shared" si="380"/>
        <v>0</v>
      </c>
    </row>
    <row r="324" customFormat="1" customHeight="1" spans="1:138">
      <c r="A324" s="32">
        <f t="shared" si="369"/>
        <v>322</v>
      </c>
      <c r="B324" s="31" t="s">
        <v>1362</v>
      </c>
      <c r="C324" s="32" t="s">
        <v>351</v>
      </c>
      <c r="D324" s="33" t="s">
        <v>357</v>
      </c>
      <c r="E324" s="33" t="s">
        <v>362</v>
      </c>
      <c r="F324" s="33" t="s">
        <v>298</v>
      </c>
      <c r="G324" s="68">
        <v>45586</v>
      </c>
      <c r="H324" s="59">
        <v>45586</v>
      </c>
      <c r="I324" s="59">
        <v>45658</v>
      </c>
      <c r="J324" s="19">
        <v>0</v>
      </c>
      <c r="K324" s="19">
        <v>1</v>
      </c>
      <c r="L324" s="19">
        <v>0</v>
      </c>
      <c r="M324" s="73">
        <f>K324-L324</f>
        <v>1</v>
      </c>
      <c r="N324" s="19"/>
      <c r="O324" s="38">
        <v>3</v>
      </c>
      <c r="P324" s="39"/>
      <c r="Q324" s="19"/>
      <c r="R324" s="19"/>
      <c r="S324" s="19"/>
      <c r="T324" s="19"/>
      <c r="U324" s="19"/>
      <c r="V324" s="19"/>
      <c r="W324" s="40"/>
      <c r="X324" s="19">
        <v>1</v>
      </c>
      <c r="Y324" s="39"/>
      <c r="Z324" s="19"/>
      <c r="AA324" s="19"/>
      <c r="AB324" s="19"/>
      <c r="AC324" s="19"/>
      <c r="AD324" s="19"/>
      <c r="AE324" s="19"/>
      <c r="AF324" s="40"/>
      <c r="AG324" s="41">
        <f>O324+X324</f>
        <v>4</v>
      </c>
      <c r="AH324" s="41">
        <f>M324-AG324</f>
        <v>-3</v>
      </c>
      <c r="AI324" s="41">
        <f>IF(AH324&lt;0,AH324,0)</f>
        <v>-3</v>
      </c>
      <c r="AJ324" s="19"/>
      <c r="AK324" s="19"/>
      <c r="AL324" s="19"/>
      <c r="AM324" s="19"/>
      <c r="AN324" s="19"/>
      <c r="AO324" s="19"/>
      <c r="AP324" s="19"/>
      <c r="AQ324" s="19"/>
      <c r="AR324" s="40"/>
      <c r="AS324" s="19"/>
      <c r="AT324" s="19"/>
      <c r="AU324" s="19"/>
      <c r="AV324" s="19"/>
      <c r="AW324" s="19"/>
      <c r="AX324" s="19"/>
      <c r="AY324" s="19"/>
      <c r="AZ324" s="19"/>
      <c r="BA324" s="40"/>
      <c r="BB324" s="19">
        <v>1</v>
      </c>
      <c r="BC324" s="19"/>
      <c r="BD324" s="19"/>
      <c r="BE324" s="19"/>
      <c r="BF324" s="19"/>
      <c r="BG324" s="19"/>
      <c r="BH324" s="19"/>
      <c r="BI324" s="19"/>
      <c r="BJ324" s="40"/>
      <c r="BK324" s="19"/>
      <c r="BL324" s="19"/>
      <c r="BM324" s="19"/>
      <c r="BN324" s="19"/>
      <c r="BO324" s="19"/>
      <c r="BP324" s="19"/>
      <c r="BQ324" s="19"/>
      <c r="BR324" s="19"/>
      <c r="BS324" s="40"/>
      <c r="BT324" s="19"/>
      <c r="BU324" s="19"/>
      <c r="BV324" s="19"/>
      <c r="BW324" s="19"/>
      <c r="BX324" s="19"/>
      <c r="BY324" s="19"/>
      <c r="BZ324" s="19"/>
      <c r="CA324" s="19"/>
      <c r="CB324" s="40"/>
      <c r="CC324" s="19"/>
      <c r="CD324" s="19"/>
      <c r="CE324" s="19"/>
      <c r="CF324" s="19"/>
      <c r="CG324" s="19"/>
      <c r="CH324" s="19"/>
      <c r="CI324" s="19"/>
      <c r="CJ324" s="19"/>
      <c r="CK324" s="40"/>
      <c r="CL324" s="19"/>
      <c r="CM324" s="19"/>
      <c r="CN324" s="19"/>
      <c r="CO324" s="19"/>
      <c r="CP324" s="19"/>
      <c r="CQ324" s="19"/>
      <c r="CR324" s="19"/>
      <c r="CS324" s="19"/>
      <c r="CT324" s="40"/>
      <c r="CU324" s="19"/>
      <c r="CV324" s="19" t="s">
        <v>63</v>
      </c>
      <c r="CW324" s="19"/>
      <c r="CX324" s="19"/>
      <c r="CY324" s="19"/>
      <c r="CZ324" s="19"/>
      <c r="DA324" s="19"/>
      <c r="DB324" s="19"/>
      <c r="DC324" s="19"/>
      <c r="DD324" s="40"/>
      <c r="DE324" s="19"/>
      <c r="DF324" s="19"/>
      <c r="DG324" s="19"/>
      <c r="DH324" s="19"/>
      <c r="DI324" s="19"/>
      <c r="DJ324" s="19"/>
      <c r="DK324" s="19"/>
      <c r="DL324" s="19"/>
      <c r="DM324" s="40"/>
      <c r="DN324" s="19"/>
      <c r="DO324" s="39"/>
      <c r="DP324" s="19"/>
      <c r="DQ324" s="19"/>
      <c r="DR324" s="19"/>
      <c r="DS324" s="19"/>
      <c r="DT324" s="19"/>
      <c r="DU324" s="19"/>
      <c r="DV324" s="40"/>
      <c r="DW324" s="74">
        <f ca="1" t="shared" si="370"/>
        <v>5.05</v>
      </c>
      <c r="DX324" s="44">
        <f t="shared" si="371"/>
        <v>5</v>
      </c>
      <c r="DY324" s="44">
        <f ca="1" t="shared" si="372"/>
        <v>0.0499999999999998</v>
      </c>
      <c r="DZ324" s="19">
        <f t="shared" si="373"/>
        <v>0</v>
      </c>
      <c r="EA324" s="19">
        <f t="shared" si="374"/>
        <v>0</v>
      </c>
      <c r="EB324" s="45">
        <f t="shared" si="375"/>
        <v>0</v>
      </c>
      <c r="EC324" s="46">
        <f t="shared" si="376"/>
        <v>0</v>
      </c>
      <c r="ED324" s="19">
        <f>P324+Y324+AK324+AT324+BC324+BL324+BU324+CD324+CM324+CW324+DF324+DO324</f>
        <v>0</v>
      </c>
      <c r="EE324" s="19">
        <f t="shared" si="378"/>
        <v>0</v>
      </c>
      <c r="EF324" s="19">
        <f t="shared" si="379"/>
        <v>0</v>
      </c>
      <c r="EG324" s="19">
        <f t="shared" si="380"/>
        <v>0</v>
      </c>
    </row>
    <row r="325" customFormat="1" customHeight="1" spans="1:138">
      <c r="A325" s="32">
        <f t="shared" si="369"/>
        <v>323</v>
      </c>
      <c r="B325" s="31" t="s">
        <v>1363</v>
      </c>
      <c r="C325" s="32" t="s">
        <v>592</v>
      </c>
      <c r="D325" s="33" t="s">
        <v>593</v>
      </c>
      <c r="E325" s="33" t="s">
        <v>594</v>
      </c>
      <c r="F325" s="33" t="s">
        <v>315</v>
      </c>
      <c r="G325" s="68">
        <v>45922</v>
      </c>
      <c r="H325" s="68">
        <v>45922</v>
      </c>
      <c r="I325" s="68">
        <v>45922</v>
      </c>
      <c r="J325" s="19"/>
      <c r="K325" s="19"/>
      <c r="L325" s="19"/>
      <c r="M325" s="73"/>
      <c r="N325" s="19"/>
      <c r="O325" s="38"/>
      <c r="P325" s="39"/>
      <c r="Q325" s="19"/>
      <c r="R325" s="19"/>
      <c r="S325" s="19"/>
      <c r="T325" s="19"/>
      <c r="U325" s="19"/>
      <c r="V325" s="19"/>
      <c r="W325" s="40"/>
      <c r="X325" s="19"/>
      <c r="Y325" s="39"/>
      <c r="Z325" s="19"/>
      <c r="AA325" s="19"/>
      <c r="AB325" s="19"/>
      <c r="AC325" s="19"/>
      <c r="AD325" s="19"/>
      <c r="AE325" s="19"/>
      <c r="AF325" s="40"/>
      <c r="AG325" s="41"/>
      <c r="AH325" s="41"/>
      <c r="AI325" s="41"/>
      <c r="AJ325" s="19"/>
      <c r="AK325" s="19"/>
      <c r="AL325" s="19"/>
      <c r="AM325" s="19"/>
      <c r="AN325" s="19"/>
      <c r="AO325" s="19"/>
      <c r="AP325" s="19"/>
      <c r="AQ325" s="19"/>
      <c r="AR325" s="40"/>
      <c r="AS325" s="19"/>
      <c r="AT325" s="19"/>
      <c r="AU325" s="19"/>
      <c r="AV325" s="19"/>
      <c r="AW325" s="19"/>
      <c r="AX325" s="19"/>
      <c r="AY325" s="19"/>
      <c r="AZ325" s="19"/>
      <c r="BA325" s="40"/>
      <c r="BB325" s="19"/>
      <c r="BC325" s="19"/>
      <c r="BD325" s="19"/>
      <c r="BE325" s="19"/>
      <c r="BF325" s="19"/>
      <c r="BG325" s="19"/>
      <c r="BH325" s="19"/>
      <c r="BI325" s="19"/>
      <c r="BJ325" s="40"/>
      <c r="BK325" s="19"/>
      <c r="BL325" s="19"/>
      <c r="BM325" s="19"/>
      <c r="BN325" s="19"/>
      <c r="BO325" s="19"/>
      <c r="BP325" s="19"/>
      <c r="BQ325" s="19"/>
      <c r="BR325" s="19"/>
      <c r="BS325" s="40"/>
      <c r="BT325" s="19"/>
      <c r="BU325" s="19"/>
      <c r="BV325" s="19"/>
      <c r="BW325" s="19"/>
      <c r="BX325" s="19"/>
      <c r="BY325" s="19"/>
      <c r="BZ325" s="19"/>
      <c r="CA325" s="19"/>
      <c r="CB325" s="40"/>
      <c r="CC325" s="19"/>
      <c r="CD325" s="19"/>
      <c r="CE325" s="19"/>
      <c r="CF325" s="19"/>
      <c r="CG325" s="19"/>
      <c r="CH325" s="19"/>
      <c r="CI325" s="19"/>
      <c r="CJ325" s="19"/>
      <c r="CK325" s="40"/>
      <c r="CL325" s="19"/>
      <c r="CM325" s="19">
        <v>8</v>
      </c>
      <c r="CN325" s="19"/>
      <c r="CO325" s="19"/>
      <c r="CP325" s="19"/>
      <c r="CQ325" s="19"/>
      <c r="CR325" s="19"/>
      <c r="CS325" s="19"/>
      <c r="CT325" s="40"/>
      <c r="CU325" s="19"/>
      <c r="CV325" s="19"/>
      <c r="CW325" s="19" t="s">
        <v>77</v>
      </c>
      <c r="CX325" s="19"/>
      <c r="CY325" s="19"/>
      <c r="CZ325" s="19"/>
      <c r="DA325" s="19"/>
      <c r="DB325" s="19"/>
      <c r="DC325" s="19"/>
      <c r="DD325" s="40"/>
      <c r="DE325" s="19"/>
      <c r="DF325" s="19"/>
      <c r="DG325" s="19"/>
      <c r="DH325" s="19"/>
      <c r="DI325" s="19"/>
      <c r="DJ325" s="19"/>
      <c r="DK325" s="19"/>
      <c r="DL325" s="19"/>
      <c r="DM325" s="40"/>
      <c r="DN325" s="19"/>
      <c r="DO325" s="39"/>
      <c r="DP325" s="19"/>
      <c r="DQ325" s="19"/>
      <c r="DR325" s="19"/>
      <c r="DS325" s="19"/>
      <c r="DT325" s="19"/>
      <c r="DU325" s="19"/>
      <c r="DV325" s="40"/>
      <c r="DW325" s="74">
        <f ca="1" t="shared" si="370"/>
        <v>1.44</v>
      </c>
      <c r="DX325" s="44">
        <f t="shared" si="371"/>
        <v>0</v>
      </c>
      <c r="DY325" s="44">
        <f ca="1" t="shared" si="372"/>
        <v>1.44</v>
      </c>
      <c r="DZ325" s="19">
        <f t="shared" si="373"/>
        <v>0</v>
      </c>
      <c r="EA325" s="19">
        <f t="shared" si="374"/>
        <v>0</v>
      </c>
      <c r="EB325" s="45">
        <f t="shared" si="375"/>
        <v>0</v>
      </c>
      <c r="EC325" s="46">
        <f t="shared" si="376"/>
        <v>0</v>
      </c>
      <c r="ED325" s="19">
        <f t="shared" ref="ED325:ED331" si="381">O325+Y325+AK325+AT325+BC325+BL325+BU325+CD325+CM325+CW325+DF325+DO325</f>
        <v>10</v>
      </c>
      <c r="EE325" s="19">
        <f t="shared" si="378"/>
        <v>0</v>
      </c>
      <c r="EF325" s="19">
        <f t="shared" si="379"/>
        <v>0</v>
      </c>
      <c r="EG325" s="19">
        <f t="shared" si="380"/>
        <v>0</v>
      </c>
    </row>
    <row r="326" customFormat="1" customHeight="1" spans="1:138">
      <c r="A326" s="32">
        <f t="shared" si="369"/>
        <v>324</v>
      </c>
      <c r="B326" s="31" t="s">
        <v>1364</v>
      </c>
      <c r="C326" s="32" t="s">
        <v>52</v>
      </c>
      <c r="D326" s="33" t="s">
        <v>233</v>
      </c>
      <c r="E326" s="33" t="s">
        <v>234</v>
      </c>
      <c r="F326" s="33" t="s">
        <v>315</v>
      </c>
      <c r="G326" s="68">
        <v>45939</v>
      </c>
      <c r="H326" s="68">
        <v>45939</v>
      </c>
      <c r="I326" s="68">
        <v>45939</v>
      </c>
      <c r="J326" s="19"/>
      <c r="K326" s="19"/>
      <c r="L326" s="19"/>
      <c r="M326" s="73"/>
      <c r="N326" s="19"/>
      <c r="O326" s="38"/>
      <c r="P326" s="39"/>
      <c r="Q326" s="19"/>
      <c r="R326" s="19"/>
      <c r="S326" s="19"/>
      <c r="T326" s="19"/>
      <c r="U326" s="19"/>
      <c r="V326" s="19"/>
      <c r="W326" s="40"/>
      <c r="X326" s="19"/>
      <c r="Y326" s="39"/>
      <c r="Z326" s="19"/>
      <c r="AA326" s="19"/>
      <c r="AB326" s="19"/>
      <c r="AC326" s="19"/>
      <c r="AD326" s="19"/>
      <c r="AE326" s="19"/>
      <c r="AF326" s="40"/>
      <c r="AG326" s="41"/>
      <c r="AH326" s="41"/>
      <c r="AI326" s="41"/>
      <c r="AJ326" s="19"/>
      <c r="AK326" s="19"/>
      <c r="AL326" s="19"/>
      <c r="AM326" s="19"/>
      <c r="AN326" s="19"/>
      <c r="AO326" s="19"/>
      <c r="AP326" s="19"/>
      <c r="AQ326" s="19"/>
      <c r="AR326" s="40"/>
      <c r="AS326" s="19"/>
      <c r="AT326" s="19"/>
      <c r="AU326" s="19"/>
      <c r="AV326" s="19"/>
      <c r="AW326" s="19"/>
      <c r="AX326" s="19"/>
      <c r="AY326" s="19"/>
      <c r="AZ326" s="19"/>
      <c r="BA326" s="40"/>
      <c r="BB326" s="19"/>
      <c r="BC326" s="19"/>
      <c r="BD326" s="19"/>
      <c r="BE326" s="19"/>
      <c r="BF326" s="19"/>
      <c r="BG326" s="19"/>
      <c r="BH326" s="19"/>
      <c r="BI326" s="19"/>
      <c r="BJ326" s="40"/>
      <c r="BK326" s="19"/>
      <c r="BL326" s="19"/>
      <c r="BM326" s="19"/>
      <c r="BN326" s="19"/>
      <c r="BO326" s="19"/>
      <c r="BP326" s="19"/>
      <c r="BQ326" s="19"/>
      <c r="BR326" s="19"/>
      <c r="BS326" s="40"/>
      <c r="BT326" s="19"/>
      <c r="BU326" s="19"/>
      <c r="BV326" s="19"/>
      <c r="BW326" s="19"/>
      <c r="BX326" s="19"/>
      <c r="BY326" s="19"/>
      <c r="BZ326" s="19"/>
      <c r="CA326" s="19"/>
      <c r="CB326" s="40"/>
      <c r="CC326" s="19"/>
      <c r="CD326" s="19"/>
      <c r="CE326" s="19"/>
      <c r="CF326" s="19"/>
      <c r="CG326" s="19"/>
      <c r="CH326" s="19"/>
      <c r="CI326" s="19"/>
      <c r="CJ326" s="19"/>
      <c r="CK326" s="40"/>
      <c r="CL326" s="19"/>
      <c r="CM326" s="19"/>
      <c r="CN326" s="19"/>
      <c r="CO326" s="19"/>
      <c r="CP326" s="19"/>
      <c r="CQ326" s="19"/>
      <c r="CR326" s="19"/>
      <c r="CS326" s="19"/>
      <c r="CT326" s="40"/>
      <c r="CU326" s="19"/>
      <c r="CV326" s="19"/>
      <c r="CW326" s="19"/>
      <c r="CX326" s="19"/>
      <c r="CY326" s="19"/>
      <c r="CZ326" s="19"/>
      <c r="DA326" s="19"/>
      <c r="DB326" s="19"/>
      <c r="DC326" s="19"/>
      <c r="DD326" s="40"/>
      <c r="DE326" s="19"/>
      <c r="DF326" s="19"/>
      <c r="DG326" s="19"/>
      <c r="DH326" s="19"/>
      <c r="DI326" s="19"/>
      <c r="DJ326" s="19"/>
      <c r="DK326" s="19"/>
      <c r="DL326" s="19"/>
      <c r="DM326" s="40"/>
      <c r="DN326" s="19"/>
      <c r="DO326" s="39"/>
      <c r="DP326" s="19"/>
      <c r="DQ326" s="19"/>
      <c r="DR326" s="19"/>
      <c r="DS326" s="19"/>
      <c r="DT326" s="19"/>
      <c r="DU326" s="19"/>
      <c r="DV326" s="40"/>
      <c r="DW326" s="69">
        <v>0</v>
      </c>
      <c r="DX326" s="44">
        <f t="shared" si="371"/>
        <v>0</v>
      </c>
      <c r="DY326" s="44">
        <f t="shared" si="372"/>
        <v>0</v>
      </c>
      <c r="DZ326" s="19">
        <f t="shared" si="373"/>
        <v>0</v>
      </c>
      <c r="EA326" s="19">
        <f t="shared" si="374"/>
        <v>0</v>
      </c>
      <c r="EB326" s="45">
        <f t="shared" si="375"/>
        <v>0</v>
      </c>
      <c r="EC326" s="46">
        <f t="shared" si="376"/>
        <v>0</v>
      </c>
      <c r="ED326" s="19">
        <f t="shared" si="381"/>
        <v>0</v>
      </c>
      <c r="EE326" s="19">
        <f t="shared" si="378"/>
        <v>0</v>
      </c>
      <c r="EF326" s="19">
        <f t="shared" si="379"/>
        <v>0</v>
      </c>
      <c r="EG326" s="19">
        <f t="shared" si="380"/>
        <v>0</v>
      </c>
    </row>
    <row r="327" customFormat="1" customHeight="1" spans="1:138">
      <c r="A327" s="32">
        <f t="shared" si="369"/>
        <v>325</v>
      </c>
      <c r="B327" s="31" t="s">
        <v>1365</v>
      </c>
      <c r="C327" s="32" t="s">
        <v>351</v>
      </c>
      <c r="D327" s="33" t="s">
        <v>368</v>
      </c>
      <c r="E327" s="33" t="s">
        <v>554</v>
      </c>
      <c r="F327" s="33" t="s">
        <v>315</v>
      </c>
      <c r="G327" s="68">
        <v>45582</v>
      </c>
      <c r="H327" s="59">
        <v>45582</v>
      </c>
      <c r="I327" s="59">
        <v>45658</v>
      </c>
      <c r="J327" s="19">
        <v>0</v>
      </c>
      <c r="K327" s="19">
        <v>1</v>
      </c>
      <c r="L327" s="19">
        <v>0</v>
      </c>
      <c r="M327" s="73">
        <f>K327-L327</f>
        <v>1</v>
      </c>
      <c r="N327" s="19"/>
      <c r="O327" s="38"/>
      <c r="P327" s="39"/>
      <c r="Q327" s="19"/>
      <c r="R327" s="19"/>
      <c r="S327" s="19">
        <v>16</v>
      </c>
      <c r="T327" s="19"/>
      <c r="U327" s="19">
        <v>16</v>
      </c>
      <c r="V327" s="19"/>
      <c r="W327" s="40"/>
      <c r="X327" s="19">
        <v>1</v>
      </c>
      <c r="Y327" s="39"/>
      <c r="Z327" s="19"/>
      <c r="AA327" s="19"/>
      <c r="AB327" s="19"/>
      <c r="AC327" s="19"/>
      <c r="AD327" s="19"/>
      <c r="AE327" s="19"/>
      <c r="AF327" s="40"/>
      <c r="AG327" s="41">
        <f>O327+X327</f>
        <v>1</v>
      </c>
      <c r="AH327" s="41">
        <f>M327-AG327</f>
        <v>0</v>
      </c>
      <c r="AI327" s="41">
        <f>IF(AH327&lt;0,AH327,0)</f>
        <v>0</v>
      </c>
      <c r="AJ327" s="19"/>
      <c r="AK327" s="19"/>
      <c r="AL327" s="19"/>
      <c r="AM327" s="19"/>
      <c r="AN327" s="19"/>
      <c r="AO327" s="19"/>
      <c r="AP327" s="19"/>
      <c r="AQ327" s="19"/>
      <c r="AR327" s="40"/>
      <c r="AS327" s="19">
        <v>0.5</v>
      </c>
      <c r="AT327" s="19"/>
      <c r="AU327" s="19"/>
      <c r="AV327" s="19"/>
      <c r="AW327" s="19"/>
      <c r="AX327" s="19"/>
      <c r="AY327" s="19"/>
      <c r="AZ327" s="19"/>
      <c r="BA327" s="40"/>
      <c r="BB327" s="19">
        <v>0.5</v>
      </c>
      <c r="BC327" s="19"/>
      <c r="BD327" s="19"/>
      <c r="BE327" s="19"/>
      <c r="BF327" s="19"/>
      <c r="BG327" s="19"/>
      <c r="BH327" s="19"/>
      <c r="BI327" s="19"/>
      <c r="BJ327" s="40"/>
      <c r="BK327" s="19"/>
      <c r="BL327" s="19"/>
      <c r="BM327" s="19"/>
      <c r="BN327" s="19"/>
      <c r="BO327" s="19"/>
      <c r="BP327" s="19"/>
      <c r="BQ327" s="19"/>
      <c r="BR327" s="19"/>
      <c r="BS327" s="40"/>
      <c r="BT327" s="19">
        <v>2</v>
      </c>
      <c r="BU327" s="19"/>
      <c r="BV327" s="19"/>
      <c r="BW327" s="19"/>
      <c r="BX327" s="19"/>
      <c r="BY327" s="19"/>
      <c r="BZ327" s="19"/>
      <c r="CA327" s="19"/>
      <c r="CB327" s="40"/>
      <c r="CC327" s="19">
        <v>0.5</v>
      </c>
      <c r="CD327" s="19"/>
      <c r="CE327" s="19"/>
      <c r="CF327" s="19"/>
      <c r="CG327" s="19"/>
      <c r="CH327" s="19"/>
      <c r="CI327" s="19"/>
      <c r="CJ327" s="19"/>
      <c r="CK327" s="40"/>
      <c r="CL327" s="19"/>
      <c r="CM327" s="19"/>
      <c r="CN327" s="19"/>
      <c r="CO327" s="19"/>
      <c r="CP327" s="19">
        <v>8</v>
      </c>
      <c r="CQ327" s="19"/>
      <c r="CR327" s="19">
        <v>8</v>
      </c>
      <c r="CS327" s="19"/>
      <c r="CT327" s="40"/>
      <c r="CU327" s="19"/>
      <c r="CV327" s="19"/>
      <c r="CW327" s="19"/>
      <c r="CX327" s="19"/>
      <c r="CY327" s="19"/>
      <c r="CZ327" s="19"/>
      <c r="DA327" s="19"/>
      <c r="DB327" s="19"/>
      <c r="DC327" s="19"/>
      <c r="DD327" s="40"/>
      <c r="DE327" s="19"/>
      <c r="DF327" s="19"/>
      <c r="DG327" s="19"/>
      <c r="DH327" s="19"/>
      <c r="DI327" s="19"/>
      <c r="DJ327" s="19"/>
      <c r="DK327" s="19"/>
      <c r="DL327" s="19"/>
      <c r="DM327" s="40"/>
      <c r="DN327" s="19"/>
      <c r="DO327" s="39"/>
      <c r="DP327" s="19"/>
      <c r="DQ327" s="19"/>
      <c r="DR327" s="19"/>
      <c r="DS327" s="19"/>
      <c r="DT327" s="19"/>
      <c r="DU327" s="19"/>
      <c r="DV327" s="40"/>
      <c r="DW327" s="74">
        <f ca="1" t="shared" ref="DW327:DW331" si="382">ROUND((TODAY()-I327)/365*5,2)</f>
        <v>5.05</v>
      </c>
      <c r="DX327" s="44">
        <f t="shared" si="371"/>
        <v>3.5</v>
      </c>
      <c r="DY327" s="44">
        <f ca="1" t="shared" si="372"/>
        <v>1.55</v>
      </c>
      <c r="DZ327" s="19">
        <f t="shared" si="373"/>
        <v>24</v>
      </c>
      <c r="EA327" s="19">
        <f t="shared" si="374"/>
        <v>24</v>
      </c>
      <c r="EB327" s="45">
        <f t="shared" si="375"/>
        <v>0</v>
      </c>
      <c r="EC327" s="46">
        <f t="shared" si="376"/>
        <v>0</v>
      </c>
      <c r="ED327" s="19">
        <f>P327+Y327+AK327+AT327+BC327+BL327+BU327+CD327+CM327+CW327+DF327+DO327</f>
        <v>0</v>
      </c>
      <c r="EE327" s="19">
        <f t="shared" si="378"/>
        <v>0</v>
      </c>
      <c r="EF327" s="19">
        <f t="shared" si="379"/>
        <v>0</v>
      </c>
      <c r="EG327" s="19">
        <f t="shared" si="380"/>
        <v>0</v>
      </c>
    </row>
    <row r="328" customFormat="1" customHeight="1" spans="1:138">
      <c r="A328" s="32">
        <f t="shared" si="369"/>
        <v>326</v>
      </c>
      <c r="B328" s="31" t="s">
        <v>1366</v>
      </c>
      <c r="C328" s="32" t="s">
        <v>52</v>
      </c>
      <c r="D328" s="33" t="s">
        <v>237</v>
      </c>
      <c r="E328" s="33" t="s">
        <v>455</v>
      </c>
      <c r="F328" s="33" t="s">
        <v>315</v>
      </c>
      <c r="G328" s="68">
        <v>45917</v>
      </c>
      <c r="H328" s="68">
        <v>45917</v>
      </c>
      <c r="I328" s="68">
        <v>45917</v>
      </c>
      <c r="J328" s="19"/>
      <c r="K328" s="19"/>
      <c r="L328" s="19"/>
      <c r="M328" s="73"/>
      <c r="N328" s="19"/>
      <c r="O328" s="38"/>
      <c r="P328" s="39"/>
      <c r="Q328" s="19"/>
      <c r="R328" s="19"/>
      <c r="S328" s="19"/>
      <c r="T328" s="19"/>
      <c r="U328" s="19"/>
      <c r="V328" s="19"/>
      <c r="W328" s="40"/>
      <c r="X328" s="19"/>
      <c r="Y328" s="39"/>
      <c r="Z328" s="19"/>
      <c r="AA328" s="19"/>
      <c r="AB328" s="19"/>
      <c r="AC328" s="19"/>
      <c r="AD328" s="19"/>
      <c r="AE328" s="19"/>
      <c r="AF328" s="40"/>
      <c r="AG328" s="41"/>
      <c r="AH328" s="41"/>
      <c r="AI328" s="41"/>
      <c r="AJ328" s="19"/>
      <c r="AK328" s="19"/>
      <c r="AL328" s="19"/>
      <c r="AM328" s="19"/>
      <c r="AN328" s="19"/>
      <c r="AO328" s="19"/>
      <c r="AP328" s="19"/>
      <c r="AQ328" s="19"/>
      <c r="AR328" s="40"/>
      <c r="AS328" s="19"/>
      <c r="AT328" s="19"/>
      <c r="AU328" s="19"/>
      <c r="AV328" s="19"/>
      <c r="AW328" s="19"/>
      <c r="AX328" s="19"/>
      <c r="AY328" s="19"/>
      <c r="AZ328" s="19"/>
      <c r="BA328" s="40"/>
      <c r="BB328" s="19"/>
      <c r="BC328" s="19"/>
      <c r="BD328" s="19"/>
      <c r="BE328" s="19"/>
      <c r="BF328" s="19"/>
      <c r="BG328" s="19"/>
      <c r="BH328" s="19"/>
      <c r="BI328" s="19"/>
      <c r="BJ328" s="40"/>
      <c r="BK328" s="19"/>
      <c r="BL328" s="19"/>
      <c r="BM328" s="19"/>
      <c r="BN328" s="19"/>
      <c r="BO328" s="19"/>
      <c r="BP328" s="19"/>
      <c r="BQ328" s="19"/>
      <c r="BR328" s="19"/>
      <c r="BS328" s="40"/>
      <c r="BT328" s="19"/>
      <c r="BU328" s="19"/>
      <c r="BV328" s="19"/>
      <c r="BW328" s="19"/>
      <c r="BX328" s="19"/>
      <c r="BY328" s="19"/>
      <c r="BZ328" s="19"/>
      <c r="CA328" s="19"/>
      <c r="CB328" s="40"/>
      <c r="CC328" s="19"/>
      <c r="CD328" s="19"/>
      <c r="CE328" s="19"/>
      <c r="CF328" s="19"/>
      <c r="CG328" s="19"/>
      <c r="CH328" s="19"/>
      <c r="CI328" s="19"/>
      <c r="CJ328" s="19"/>
      <c r="CK328" s="40"/>
      <c r="CL328" s="19"/>
      <c r="CM328" s="19">
        <v>8</v>
      </c>
      <c r="CN328" s="19"/>
      <c r="CO328" s="19"/>
      <c r="CP328" s="19"/>
      <c r="CQ328" s="19"/>
      <c r="CR328" s="19"/>
      <c r="CS328" s="19"/>
      <c r="CT328" s="40"/>
      <c r="CU328" s="19"/>
      <c r="CV328" s="19"/>
      <c r="CW328" s="19"/>
      <c r="CX328" s="19"/>
      <c r="CY328" s="19"/>
      <c r="CZ328" s="19" t="s">
        <v>60</v>
      </c>
      <c r="DA328" s="19"/>
      <c r="DB328" s="19"/>
      <c r="DC328" s="19"/>
      <c r="DD328" s="40"/>
      <c r="DE328" s="19"/>
      <c r="DF328" s="19"/>
      <c r="DG328" s="19"/>
      <c r="DH328" s="19"/>
      <c r="DI328" s="19"/>
      <c r="DJ328" s="19"/>
      <c r="DK328" s="19"/>
      <c r="DL328" s="19"/>
      <c r="DM328" s="40"/>
      <c r="DN328" s="19"/>
      <c r="DO328" s="39"/>
      <c r="DP328" s="19"/>
      <c r="DQ328" s="19"/>
      <c r="DR328" s="19"/>
      <c r="DS328" s="19"/>
      <c r="DT328" s="19"/>
      <c r="DU328" s="19"/>
      <c r="DV328" s="40"/>
      <c r="DW328" s="69">
        <v>0</v>
      </c>
      <c r="DX328" s="44">
        <f t="shared" si="371"/>
        <v>0</v>
      </c>
      <c r="DY328" s="44">
        <f t="shared" si="372"/>
        <v>0</v>
      </c>
      <c r="DZ328" s="19">
        <f t="shared" si="373"/>
        <v>0</v>
      </c>
      <c r="EA328" s="19">
        <f t="shared" si="374"/>
        <v>8</v>
      </c>
      <c r="EB328" s="45">
        <f t="shared" si="375"/>
        <v>-8</v>
      </c>
      <c r="EC328" s="46">
        <f t="shared" si="376"/>
        <v>0</v>
      </c>
      <c r="ED328" s="19">
        <f t="shared" si="381"/>
        <v>8</v>
      </c>
      <c r="EE328" s="19">
        <f t="shared" si="378"/>
        <v>0</v>
      </c>
      <c r="EF328" s="19">
        <f t="shared" si="379"/>
        <v>0</v>
      </c>
      <c r="EG328" s="19">
        <f t="shared" si="380"/>
        <v>0</v>
      </c>
    </row>
    <row r="329" customFormat="1" customHeight="1" spans="1:138">
      <c r="A329" s="32">
        <f t="shared" si="369"/>
        <v>327</v>
      </c>
      <c r="B329" s="31" t="s">
        <v>1367</v>
      </c>
      <c r="C329" s="32" t="s">
        <v>52</v>
      </c>
      <c r="D329" s="33" t="s">
        <v>237</v>
      </c>
      <c r="E329" s="33" t="s">
        <v>238</v>
      </c>
      <c r="F329" s="33" t="s">
        <v>315</v>
      </c>
      <c r="G329" s="68">
        <v>45945</v>
      </c>
      <c r="H329" s="68">
        <v>45945</v>
      </c>
      <c r="I329" s="68">
        <v>45945</v>
      </c>
      <c r="J329" s="19"/>
      <c r="K329" s="19"/>
      <c r="L329" s="19"/>
      <c r="M329" s="73"/>
      <c r="N329" s="19"/>
      <c r="O329" s="38"/>
      <c r="P329" s="39"/>
      <c r="Q329" s="19"/>
      <c r="R329" s="19"/>
      <c r="S329" s="19"/>
      <c r="T329" s="19"/>
      <c r="U329" s="19"/>
      <c r="V329" s="19"/>
      <c r="W329" s="40"/>
      <c r="X329" s="19"/>
      <c r="Y329" s="39"/>
      <c r="Z329" s="19"/>
      <c r="AA329" s="19"/>
      <c r="AB329" s="19"/>
      <c r="AC329" s="19"/>
      <c r="AD329" s="19"/>
      <c r="AE329" s="19"/>
      <c r="AF329" s="40"/>
      <c r="AG329" s="41"/>
      <c r="AH329" s="41"/>
      <c r="AI329" s="41"/>
      <c r="AJ329" s="19"/>
      <c r="AK329" s="19"/>
      <c r="AL329" s="19"/>
      <c r="AM329" s="19"/>
      <c r="AN329" s="19"/>
      <c r="AO329" s="19"/>
      <c r="AP329" s="19"/>
      <c r="AQ329" s="19"/>
      <c r="AR329" s="40"/>
      <c r="AS329" s="19"/>
      <c r="AT329" s="19"/>
      <c r="AU329" s="19"/>
      <c r="AV329" s="19"/>
      <c r="AW329" s="19"/>
      <c r="AX329" s="19"/>
      <c r="AY329" s="19"/>
      <c r="AZ329" s="19"/>
      <c r="BA329" s="40"/>
      <c r="BB329" s="19"/>
      <c r="BC329" s="19"/>
      <c r="BD329" s="19"/>
      <c r="BE329" s="19"/>
      <c r="BF329" s="19"/>
      <c r="BG329" s="19"/>
      <c r="BH329" s="19"/>
      <c r="BI329" s="19"/>
      <c r="BJ329" s="40"/>
      <c r="BK329" s="19"/>
      <c r="BL329" s="19"/>
      <c r="BM329" s="19"/>
      <c r="BN329" s="19"/>
      <c r="BO329" s="19"/>
      <c r="BP329" s="19"/>
      <c r="BQ329" s="19"/>
      <c r="BR329" s="19"/>
      <c r="BS329" s="40"/>
      <c r="BT329" s="19"/>
      <c r="BU329" s="19"/>
      <c r="BV329" s="19"/>
      <c r="BW329" s="19"/>
      <c r="BX329" s="19"/>
      <c r="BY329" s="19"/>
      <c r="BZ329" s="19"/>
      <c r="CA329" s="19"/>
      <c r="CB329" s="40"/>
      <c r="CC329" s="19"/>
      <c r="CD329" s="19"/>
      <c r="CE329" s="19"/>
      <c r="CF329" s="19"/>
      <c r="CG329" s="19"/>
      <c r="CH329" s="19"/>
      <c r="CI329" s="19"/>
      <c r="CJ329" s="19"/>
      <c r="CK329" s="40"/>
      <c r="CL329" s="19"/>
      <c r="CM329" s="19"/>
      <c r="CN329" s="19"/>
      <c r="CO329" s="19"/>
      <c r="CP329" s="19"/>
      <c r="CQ329" s="19"/>
      <c r="CR329" s="19"/>
      <c r="CS329" s="19"/>
      <c r="CT329" s="40"/>
      <c r="CU329" s="19"/>
      <c r="CV329" s="19"/>
      <c r="CW329" s="19"/>
      <c r="CX329" s="19"/>
      <c r="CY329" s="19"/>
      <c r="CZ329" s="19"/>
      <c r="DA329" s="19"/>
      <c r="DB329" s="19"/>
      <c r="DC329" s="19"/>
      <c r="DD329" s="40"/>
      <c r="DE329" s="19"/>
      <c r="DF329" s="19"/>
      <c r="DG329" s="19"/>
      <c r="DH329" s="19"/>
      <c r="DI329" s="19"/>
      <c r="DJ329" s="19"/>
      <c r="DK329" s="19"/>
      <c r="DL329" s="19"/>
      <c r="DM329" s="40"/>
      <c r="DN329" s="19"/>
      <c r="DO329" s="39"/>
      <c r="DP329" s="19"/>
      <c r="DQ329" s="19"/>
      <c r="DR329" s="19"/>
      <c r="DS329" s="19"/>
      <c r="DT329" s="19"/>
      <c r="DU329" s="19"/>
      <c r="DV329" s="40"/>
      <c r="DW329" s="74">
        <f ca="1" t="shared" si="382"/>
        <v>1.12</v>
      </c>
      <c r="DX329" s="44">
        <f t="shared" si="371"/>
        <v>0</v>
      </c>
      <c r="DY329" s="44">
        <f ca="1" t="shared" si="372"/>
        <v>1.12</v>
      </c>
      <c r="DZ329" s="19">
        <f t="shared" si="373"/>
        <v>0</v>
      </c>
      <c r="EA329" s="19">
        <f t="shared" si="374"/>
        <v>0</v>
      </c>
      <c r="EB329" s="45">
        <f t="shared" si="375"/>
        <v>0</v>
      </c>
      <c r="EC329" s="46">
        <f t="shared" si="376"/>
        <v>0</v>
      </c>
      <c r="ED329" s="19">
        <f t="shared" si="381"/>
        <v>0</v>
      </c>
      <c r="EE329" s="19">
        <f t="shared" si="378"/>
        <v>0</v>
      </c>
      <c r="EF329" s="19">
        <f t="shared" si="379"/>
        <v>0</v>
      </c>
      <c r="EG329" s="19">
        <f t="shared" si="380"/>
        <v>0</v>
      </c>
    </row>
    <row r="330" customFormat="1" customHeight="1" spans="1:138">
      <c r="A330" s="32">
        <f t="shared" si="369"/>
        <v>328</v>
      </c>
      <c r="B330" s="31" t="s">
        <v>1368</v>
      </c>
      <c r="C330" s="32" t="s">
        <v>351</v>
      </c>
      <c r="D330" s="33" t="s">
        <v>368</v>
      </c>
      <c r="E330" s="33" t="s">
        <v>463</v>
      </c>
      <c r="F330" s="33" t="s">
        <v>315</v>
      </c>
      <c r="G330" s="68">
        <v>45719</v>
      </c>
      <c r="H330" s="59">
        <v>45719</v>
      </c>
      <c r="I330" s="59">
        <v>45719</v>
      </c>
      <c r="J330" s="19"/>
      <c r="K330" s="19"/>
      <c r="L330" s="19"/>
      <c r="M330" s="73"/>
      <c r="N330" s="19"/>
      <c r="O330" s="38"/>
      <c r="P330" s="39"/>
      <c r="Q330" s="19"/>
      <c r="R330" s="19"/>
      <c r="S330" s="19"/>
      <c r="T330" s="19"/>
      <c r="U330" s="19"/>
      <c r="V330" s="19"/>
      <c r="W330" s="40"/>
      <c r="X330" s="19"/>
      <c r="Y330" s="39"/>
      <c r="Z330" s="19"/>
      <c r="AA330" s="19"/>
      <c r="AB330" s="19"/>
      <c r="AC330" s="19"/>
      <c r="AD330" s="19"/>
      <c r="AE330" s="19"/>
      <c r="AF330" s="40"/>
      <c r="AG330" s="41"/>
      <c r="AH330" s="41"/>
      <c r="AI330" s="41"/>
      <c r="AJ330" s="19"/>
      <c r="AK330" s="19"/>
      <c r="AL330" s="19"/>
      <c r="AM330" s="19"/>
      <c r="AN330" s="19"/>
      <c r="AO330" s="19"/>
      <c r="AP330" s="19"/>
      <c r="AQ330" s="19"/>
      <c r="AR330" s="40"/>
      <c r="AS330" s="19"/>
      <c r="AT330" s="19">
        <v>8</v>
      </c>
      <c r="AU330" s="19"/>
      <c r="AV330" s="19"/>
      <c r="AW330" s="19"/>
      <c r="AX330" s="19"/>
      <c r="AY330" s="19"/>
      <c r="AZ330" s="19"/>
      <c r="BA330" s="40"/>
      <c r="BB330" s="19"/>
      <c r="BC330" s="19"/>
      <c r="BD330" s="19"/>
      <c r="BE330" s="19"/>
      <c r="BF330" s="19"/>
      <c r="BG330" s="19"/>
      <c r="BH330" s="19"/>
      <c r="BI330" s="19"/>
      <c r="BJ330" s="40"/>
      <c r="BK330" s="19">
        <v>1</v>
      </c>
      <c r="BL330" s="19"/>
      <c r="BM330" s="19"/>
      <c r="BN330" s="19"/>
      <c r="BO330" s="19"/>
      <c r="BP330" s="19"/>
      <c r="BQ330" s="19"/>
      <c r="BR330" s="19"/>
      <c r="BS330" s="40"/>
      <c r="BT330" s="19"/>
      <c r="BU330" s="19"/>
      <c r="BV330" s="19"/>
      <c r="BW330" s="19"/>
      <c r="BX330" s="19"/>
      <c r="BY330" s="19"/>
      <c r="BZ330" s="19"/>
      <c r="CA330" s="19"/>
      <c r="CB330" s="40"/>
      <c r="CC330" s="19">
        <v>3</v>
      </c>
      <c r="CD330" s="19"/>
      <c r="CE330" s="19"/>
      <c r="CF330" s="19"/>
      <c r="CG330" s="19"/>
      <c r="CH330" s="19"/>
      <c r="CI330" s="19"/>
      <c r="CJ330" s="19"/>
      <c r="CK330" s="40"/>
      <c r="CL330" s="19"/>
      <c r="CM330" s="19"/>
      <c r="CN330" s="19"/>
      <c r="CO330" s="19"/>
      <c r="CP330" s="19">
        <v>8</v>
      </c>
      <c r="CQ330" s="19"/>
      <c r="CR330" s="19">
        <v>8</v>
      </c>
      <c r="CS330" s="19"/>
      <c r="CT330" s="40"/>
      <c r="CU330" s="19"/>
      <c r="CV330" s="19"/>
      <c r="CW330" s="19"/>
      <c r="CX330" s="19"/>
      <c r="CY330" s="19"/>
      <c r="CZ330" s="19"/>
      <c r="DA330" s="19"/>
      <c r="DB330" s="19"/>
      <c r="DC330" s="19"/>
      <c r="DD330" s="40"/>
      <c r="DE330" s="19"/>
      <c r="DF330" s="19"/>
      <c r="DG330" s="19"/>
      <c r="DH330" s="19"/>
      <c r="DI330" s="19"/>
      <c r="DJ330" s="19"/>
      <c r="DK330" s="19"/>
      <c r="DL330" s="19"/>
      <c r="DM330" s="40"/>
      <c r="DN330" s="19"/>
      <c r="DO330" s="39"/>
      <c r="DP330" s="19"/>
      <c r="DQ330" s="19"/>
      <c r="DR330" s="19"/>
      <c r="DS330" s="19"/>
      <c r="DT330" s="19"/>
      <c r="DU330" s="19"/>
      <c r="DV330" s="40"/>
      <c r="DW330" s="74">
        <f ca="1" t="shared" si="382"/>
        <v>4.22</v>
      </c>
      <c r="DX330" s="44">
        <f t="shared" si="371"/>
        <v>4</v>
      </c>
      <c r="DY330" s="44">
        <f ca="1" t="shared" si="372"/>
        <v>0.22</v>
      </c>
      <c r="DZ330" s="19">
        <f t="shared" si="373"/>
        <v>8</v>
      </c>
      <c r="EA330" s="19">
        <f t="shared" si="374"/>
        <v>8</v>
      </c>
      <c r="EB330" s="45">
        <f t="shared" si="375"/>
        <v>0</v>
      </c>
      <c r="EC330" s="46">
        <f t="shared" si="376"/>
        <v>0</v>
      </c>
      <c r="ED330" s="19">
        <f t="shared" si="381"/>
        <v>8</v>
      </c>
      <c r="EE330" s="19">
        <f t="shared" si="378"/>
        <v>0</v>
      </c>
      <c r="EF330" s="19">
        <f t="shared" si="379"/>
        <v>0</v>
      </c>
      <c r="EG330" s="19">
        <f t="shared" si="380"/>
        <v>0</v>
      </c>
    </row>
    <row r="331" customFormat="1" customHeight="1" spans="1:138">
      <c r="A331" s="32">
        <f t="shared" si="369"/>
        <v>329</v>
      </c>
      <c r="B331" s="31" t="s">
        <v>1369</v>
      </c>
      <c r="C331" s="32" t="s">
        <v>413</v>
      </c>
      <c r="D331" s="33" t="s">
        <v>414</v>
      </c>
      <c r="E331" s="33" t="s">
        <v>508</v>
      </c>
      <c r="F331" s="33" t="s">
        <v>315</v>
      </c>
      <c r="G331" s="68">
        <v>45901</v>
      </c>
      <c r="H331" s="68">
        <v>45901</v>
      </c>
      <c r="I331" s="68">
        <v>45901</v>
      </c>
      <c r="J331" s="19"/>
      <c r="K331" s="19"/>
      <c r="L331" s="19"/>
      <c r="M331" s="73"/>
      <c r="N331" s="19"/>
      <c r="O331" s="38"/>
      <c r="P331" s="39"/>
      <c r="Q331" s="19"/>
      <c r="R331" s="19"/>
      <c r="S331" s="19"/>
      <c r="T331" s="19"/>
      <c r="U331" s="19"/>
      <c r="V331" s="19"/>
      <c r="W331" s="40"/>
      <c r="X331" s="19"/>
      <c r="Y331" s="39"/>
      <c r="Z331" s="19"/>
      <c r="AA331" s="19"/>
      <c r="AB331" s="19"/>
      <c r="AC331" s="19"/>
      <c r="AD331" s="19"/>
      <c r="AE331" s="19"/>
      <c r="AF331" s="40"/>
      <c r="AG331" s="41"/>
      <c r="AH331" s="41"/>
      <c r="AI331" s="41"/>
      <c r="AJ331" s="19"/>
      <c r="AK331" s="19"/>
      <c r="AL331" s="19"/>
      <c r="AM331" s="19"/>
      <c r="AN331" s="19"/>
      <c r="AO331" s="19"/>
      <c r="AP331" s="19"/>
      <c r="AQ331" s="19"/>
      <c r="AR331" s="40"/>
      <c r="AS331" s="19"/>
      <c r="AT331" s="19"/>
      <c r="AU331" s="19"/>
      <c r="AV331" s="19"/>
      <c r="AW331" s="19"/>
      <c r="AX331" s="19"/>
      <c r="AY331" s="19"/>
      <c r="AZ331" s="19"/>
      <c r="BA331" s="40"/>
      <c r="BB331" s="19"/>
      <c r="BC331" s="19"/>
      <c r="BD331" s="19"/>
      <c r="BE331" s="19"/>
      <c r="BF331" s="19"/>
      <c r="BG331" s="19"/>
      <c r="BH331" s="19"/>
      <c r="BI331" s="19"/>
      <c r="BJ331" s="40"/>
      <c r="BK331" s="19"/>
      <c r="BL331" s="19"/>
      <c r="BM331" s="19"/>
      <c r="BN331" s="19"/>
      <c r="BO331" s="19"/>
      <c r="BP331" s="19"/>
      <c r="BQ331" s="19"/>
      <c r="BR331" s="19"/>
      <c r="BS331" s="40"/>
      <c r="BT331" s="19"/>
      <c r="BU331" s="19"/>
      <c r="BV331" s="19"/>
      <c r="BW331" s="19"/>
      <c r="BX331" s="19"/>
      <c r="BY331" s="19"/>
      <c r="BZ331" s="19"/>
      <c r="CA331" s="19"/>
      <c r="CB331" s="40"/>
      <c r="CC331" s="19"/>
      <c r="CD331" s="19"/>
      <c r="CE331" s="19"/>
      <c r="CF331" s="19"/>
      <c r="CG331" s="19"/>
      <c r="CH331" s="19"/>
      <c r="CI331" s="19"/>
      <c r="CJ331" s="19"/>
      <c r="CK331" s="40"/>
      <c r="CL331" s="19"/>
      <c r="CM331" s="19"/>
      <c r="CN331" s="19"/>
      <c r="CO331" s="19"/>
      <c r="CP331" s="19"/>
      <c r="CQ331" s="19"/>
      <c r="CR331" s="19"/>
      <c r="CS331" s="19"/>
      <c r="CT331" s="40"/>
      <c r="CU331" s="19"/>
      <c r="CV331" s="19"/>
      <c r="CW331" s="19"/>
      <c r="CX331" s="19"/>
      <c r="CY331" s="19"/>
      <c r="CZ331" s="19"/>
      <c r="DA331" s="19"/>
      <c r="DB331" s="19"/>
      <c r="DC331" s="19"/>
      <c r="DD331" s="40"/>
      <c r="DE331" s="19"/>
      <c r="DF331" s="19"/>
      <c r="DG331" s="19"/>
      <c r="DH331" s="19"/>
      <c r="DI331" s="19"/>
      <c r="DJ331" s="19"/>
      <c r="DK331" s="19"/>
      <c r="DL331" s="19"/>
      <c r="DM331" s="40"/>
      <c r="DN331" s="19"/>
      <c r="DO331" s="39"/>
      <c r="DP331" s="19"/>
      <c r="DQ331" s="19"/>
      <c r="DR331" s="19"/>
      <c r="DS331" s="19"/>
      <c r="DT331" s="19"/>
      <c r="DU331" s="19"/>
      <c r="DV331" s="40"/>
      <c r="DW331" s="74">
        <f ca="1" t="shared" si="382"/>
        <v>1.73</v>
      </c>
      <c r="DX331" s="44">
        <f t="shared" si="371"/>
        <v>0</v>
      </c>
      <c r="DY331" s="44">
        <f ca="1" t="shared" si="372"/>
        <v>1.73</v>
      </c>
      <c r="DZ331" s="19">
        <f t="shared" si="373"/>
        <v>0</v>
      </c>
      <c r="EA331" s="19">
        <f t="shared" si="374"/>
        <v>0</v>
      </c>
      <c r="EB331" s="45">
        <f t="shared" si="375"/>
        <v>0</v>
      </c>
      <c r="EC331" s="46">
        <f t="shared" si="376"/>
        <v>0</v>
      </c>
      <c r="ED331" s="19">
        <f t="shared" si="381"/>
        <v>0</v>
      </c>
      <c r="EE331" s="19">
        <f t="shared" si="378"/>
        <v>0</v>
      </c>
      <c r="EF331" s="19">
        <f t="shared" si="379"/>
        <v>0</v>
      </c>
      <c r="EG331" s="19">
        <f t="shared" si="380"/>
        <v>0</v>
      </c>
    </row>
    <row r="332" customFormat="1" customHeight="1" spans="1:138">
      <c r="A332" s="32">
        <f t="shared" si="369"/>
        <v>330</v>
      </c>
      <c r="B332" s="31" t="s">
        <v>1370</v>
      </c>
      <c r="C332" s="32" t="s">
        <v>404</v>
      </c>
      <c r="D332" s="32" t="e">
        <f>VLOOKUP(B332,'[9]在职人员-花名册'!$C:$D,2,0)</f>
        <v>#N/A</v>
      </c>
      <c r="E332" s="33" t="s">
        <v>527</v>
      </c>
      <c r="F332" s="33" t="s">
        <v>54</v>
      </c>
      <c r="G332" s="33" t="s">
        <v>355</v>
      </c>
      <c r="H332" s="68">
        <v>45901</v>
      </c>
      <c r="I332" s="68">
        <v>45901</v>
      </c>
      <c r="J332" s="68">
        <v>45901</v>
      </c>
      <c r="K332" s="19"/>
      <c r="L332" s="19"/>
      <c r="M332" s="19"/>
      <c r="N332" s="73"/>
      <c r="O332" s="19"/>
      <c r="P332" s="38"/>
      <c r="Q332" s="39"/>
      <c r="R332" s="19"/>
      <c r="S332" s="19"/>
      <c r="T332" s="19"/>
      <c r="U332" s="19"/>
      <c r="V332" s="19"/>
      <c r="W332" s="19"/>
      <c r="X332" s="40"/>
      <c r="Y332" s="19"/>
      <c r="Z332" s="39"/>
      <c r="AA332" s="19"/>
      <c r="AB332" s="19"/>
      <c r="AC332" s="19"/>
      <c r="AD332" s="19"/>
      <c r="AE332" s="19"/>
      <c r="AF332" s="19"/>
      <c r="AG332" s="40"/>
      <c r="AH332" s="41"/>
      <c r="AI332" s="41"/>
      <c r="AJ332" s="41"/>
      <c r="AK332" s="19"/>
      <c r="AL332" s="19"/>
      <c r="AM332" s="19"/>
      <c r="AN332" s="19"/>
      <c r="AO332" s="19"/>
      <c r="AP332" s="19"/>
      <c r="AQ332" s="19"/>
      <c r="AR332" s="19"/>
      <c r="AS332" s="40"/>
      <c r="AT332" s="19"/>
      <c r="AU332" s="19"/>
      <c r="AV332" s="19"/>
      <c r="AW332" s="19"/>
      <c r="AX332" s="19"/>
      <c r="AY332" s="19"/>
      <c r="AZ332" s="19"/>
      <c r="BA332" s="19"/>
      <c r="BB332" s="40"/>
      <c r="BC332" s="19"/>
      <c r="BD332" s="19"/>
      <c r="BE332" s="19"/>
      <c r="BF332" s="19"/>
      <c r="BG332" s="19"/>
      <c r="BH332" s="19"/>
      <c r="BI332" s="19"/>
      <c r="BJ332" s="19"/>
      <c r="BK332" s="40"/>
      <c r="BL332" s="19"/>
      <c r="BM332" s="19"/>
      <c r="BN332" s="19"/>
      <c r="BO332" s="19"/>
      <c r="BP332" s="19"/>
      <c r="BQ332" s="19"/>
      <c r="BR332" s="19"/>
      <c r="BS332" s="19"/>
      <c r="BT332" s="40"/>
      <c r="BU332" s="19"/>
      <c r="BV332" s="19"/>
      <c r="BW332" s="19"/>
      <c r="BX332" s="19"/>
      <c r="BY332" s="19"/>
      <c r="BZ332" s="19"/>
      <c r="CA332" s="19"/>
      <c r="CB332" s="19"/>
      <c r="CC332" s="40"/>
      <c r="CD332" s="19"/>
      <c r="CE332" s="19"/>
      <c r="CF332" s="19"/>
      <c r="CG332" s="19"/>
      <c r="CH332" s="19"/>
      <c r="CI332" s="19"/>
      <c r="CJ332" s="19"/>
      <c r="CK332" s="19"/>
      <c r="CL332" s="40"/>
      <c r="CM332" s="19"/>
      <c r="CN332" s="19"/>
      <c r="CO332" s="19"/>
      <c r="CP332" s="19"/>
      <c r="CQ332" s="19">
        <v>8</v>
      </c>
      <c r="CR332" s="19"/>
      <c r="CS332" s="19" t="s">
        <v>60</v>
      </c>
      <c r="CT332" s="19"/>
      <c r="CU332" s="40"/>
      <c r="CV332" s="19"/>
      <c r="CW332" s="19"/>
      <c r="CX332" s="19"/>
      <c r="CY332" s="19"/>
      <c r="CZ332" s="19"/>
      <c r="DA332" s="19"/>
      <c r="DB332" s="19"/>
      <c r="DC332" s="19"/>
      <c r="DD332" s="19"/>
      <c r="DE332" s="40"/>
      <c r="DF332" s="19"/>
      <c r="DG332" s="19"/>
      <c r="DH332" s="19"/>
      <c r="DI332" s="19"/>
      <c r="DJ332" s="19"/>
      <c r="DK332" s="19"/>
      <c r="DL332" s="19"/>
      <c r="DM332" s="19"/>
      <c r="DN332" s="40"/>
      <c r="DO332" s="19"/>
      <c r="DP332" s="39"/>
      <c r="DQ332" s="19"/>
      <c r="DR332" s="19"/>
      <c r="DS332" s="19"/>
      <c r="DT332" s="19"/>
      <c r="DU332" s="19"/>
      <c r="DV332" s="19"/>
      <c r="DW332" s="40"/>
      <c r="DX332" s="74">
        <f ca="1">ROUND((TODAY()-J332)/365*5,2)</f>
        <v>1.73</v>
      </c>
      <c r="DY332" s="44">
        <f>-AJ332+AK332+AT332+BC332+BL332+BU332+CD332+CM332+CW332+DF332+DO332</f>
        <v>0</v>
      </c>
      <c r="DZ332" s="44">
        <f ca="1">DX332-DY332</f>
        <v>1.73</v>
      </c>
      <c r="EA332" s="19">
        <f>U332+V332+AD332+AE332+AP332+AQ332+AY332+AZ332++BH332+BI332+BQ332+BR332+BZ332+CA332+CI332+CJ332+CR332+CS332+DB332+DC332+DK332+DL332+DT332+DU332</f>
        <v>8</v>
      </c>
      <c r="EB332" s="19">
        <f>T332+AC332+AO332+AX332+BG332+BP332+BY332+CH332+CQ332+DA332+DJ332+DS332</f>
        <v>8</v>
      </c>
      <c r="EC332" s="45">
        <f>K332+V332-T332+AE332-AC332+AQ332-AO332+AZ332-AX332+BI332-BG332+BR332-BP332+CA332-BY332+CJ332-CH332+CS332-CQ332+DC332-DA332+DL332-DJ332+DU332-DS332-CV332</f>
        <v>0</v>
      </c>
      <c r="ED332" s="46">
        <f>U332+AD332+AP332+BH332+BQ332+BZ332+CI332+CR332+DB332+DB332+DK332+DT332</f>
        <v>0</v>
      </c>
      <c r="EE332" s="19">
        <f>P332+Z332+AL332+AU332+BD332+BM332+BV332+CE332+CN332+CX332+DG332+DP332</f>
        <v>0</v>
      </c>
      <c r="EF332" s="19">
        <f t="shared" si="379"/>
        <v>0</v>
      </c>
      <c r="EG332" s="19">
        <f>S332+AB332+AN332+AW332+BF332+BO332+BX332+CG332+CP332+CZ332+DI332+DR332</f>
        <v>0</v>
      </c>
      <c r="EH332" s="19">
        <f>W332+AF332+AR332+BA332+BJ332+BS332+CB332+CK332+CT332+DD332+DM332+DV332</f>
        <v>0</v>
      </c>
    </row>
    <row r="333" customFormat="1" customHeight="1" spans="1:138">
      <c r="A333" s="32">
        <f t="shared" si="369"/>
        <v>331</v>
      </c>
      <c r="B333" s="31" t="s">
        <v>1371</v>
      </c>
      <c r="C333" s="32" t="s">
        <v>391</v>
      </c>
      <c r="D333" s="33" t="s">
        <v>392</v>
      </c>
      <c r="E333" s="33" t="s">
        <v>393</v>
      </c>
      <c r="F333" s="33" t="s">
        <v>315</v>
      </c>
      <c r="G333" s="68">
        <v>45971</v>
      </c>
      <c r="H333" s="68">
        <v>45971</v>
      </c>
      <c r="I333" s="68">
        <v>45971</v>
      </c>
      <c r="J333" s="19"/>
      <c r="K333" s="19"/>
      <c r="L333" s="19"/>
      <c r="M333" s="73"/>
      <c r="N333" s="19"/>
      <c r="O333" s="38"/>
      <c r="P333" s="39"/>
      <c r="Q333" s="19"/>
      <c r="R333" s="19"/>
      <c r="S333" s="19"/>
      <c r="T333" s="19"/>
      <c r="U333" s="19"/>
      <c r="V333" s="19"/>
      <c r="W333" s="40"/>
      <c r="X333" s="19"/>
      <c r="Y333" s="39"/>
      <c r="Z333" s="19"/>
      <c r="AA333" s="19"/>
      <c r="AB333" s="19"/>
      <c r="AC333" s="19"/>
      <c r="AD333" s="19"/>
      <c r="AE333" s="19"/>
      <c r="AF333" s="40"/>
      <c r="AG333" s="41"/>
      <c r="AH333" s="41"/>
      <c r="AI333" s="41"/>
      <c r="AJ333" s="19"/>
      <c r="AK333" s="19"/>
      <c r="AL333" s="19"/>
      <c r="AM333" s="19"/>
      <c r="AN333" s="19"/>
      <c r="AO333" s="19"/>
      <c r="AP333" s="19"/>
      <c r="AQ333" s="19"/>
      <c r="AR333" s="40"/>
      <c r="AS333" s="19"/>
      <c r="AT333" s="19"/>
      <c r="AU333" s="19"/>
      <c r="AV333" s="19"/>
      <c r="AW333" s="19"/>
      <c r="AX333" s="19"/>
      <c r="AY333" s="19"/>
      <c r="AZ333" s="19"/>
      <c r="BA333" s="40"/>
      <c r="BB333" s="19"/>
      <c r="BC333" s="19"/>
      <c r="BD333" s="19"/>
      <c r="BE333" s="19"/>
      <c r="BF333" s="19"/>
      <c r="BG333" s="19"/>
      <c r="BH333" s="19"/>
      <c r="BI333" s="19"/>
      <c r="BJ333" s="40"/>
      <c r="BK333" s="19"/>
      <c r="BL333" s="19"/>
      <c r="BM333" s="19"/>
      <c r="BN333" s="19"/>
      <c r="BO333" s="19"/>
      <c r="BP333" s="19"/>
      <c r="BQ333" s="19"/>
      <c r="BR333" s="19"/>
      <c r="BS333" s="40"/>
      <c r="BT333" s="19"/>
      <c r="BU333" s="19"/>
      <c r="BV333" s="19"/>
      <c r="BW333" s="19"/>
      <c r="BX333" s="19"/>
      <c r="BY333" s="19"/>
      <c r="BZ333" s="19"/>
      <c r="CA333" s="19"/>
      <c r="CB333" s="40"/>
      <c r="CC333" s="19"/>
      <c r="CD333" s="19"/>
      <c r="CE333" s="19"/>
      <c r="CF333" s="19"/>
      <c r="CG333" s="19"/>
      <c r="CH333" s="19"/>
      <c r="CI333" s="19"/>
      <c r="CJ333" s="19"/>
      <c r="CK333" s="40"/>
      <c r="CL333" s="19"/>
      <c r="CM333" s="19"/>
      <c r="CN333" s="19"/>
      <c r="CO333" s="19"/>
      <c r="CP333" s="19"/>
      <c r="CQ333" s="19"/>
      <c r="CR333" s="19"/>
      <c r="CS333" s="19"/>
      <c r="CT333" s="40"/>
      <c r="CU333" s="19"/>
      <c r="CV333" s="19"/>
      <c r="CW333" s="19"/>
      <c r="CX333" s="19"/>
      <c r="CY333" s="19"/>
      <c r="CZ333" s="19"/>
      <c r="DA333" s="19"/>
      <c r="DB333" s="19"/>
      <c r="DC333" s="19"/>
      <c r="DD333" s="40"/>
      <c r="DE333" s="19"/>
      <c r="DF333" s="19"/>
      <c r="DG333" s="19"/>
      <c r="DH333" s="19"/>
      <c r="DI333" s="19"/>
      <c r="DJ333" s="19"/>
      <c r="DK333" s="19"/>
      <c r="DL333" s="19"/>
      <c r="DM333" s="40"/>
      <c r="DN333" s="19"/>
      <c r="DO333" s="39"/>
      <c r="DP333" s="19"/>
      <c r="DQ333" s="19"/>
      <c r="DR333" s="19"/>
      <c r="DS333" s="19"/>
      <c r="DT333" s="19"/>
      <c r="DU333" s="19"/>
      <c r="DV333" s="40"/>
      <c r="DW333" s="74"/>
      <c r="DX333" s="44"/>
      <c r="DY333" s="44"/>
      <c r="DZ333" s="19"/>
      <c r="EA333" s="19"/>
      <c r="EB333" s="45"/>
      <c r="EC333" s="46"/>
      <c r="ED333" s="19"/>
      <c r="EE333" s="19"/>
      <c r="EF333" s="19"/>
      <c r="EG333" s="19"/>
    </row>
    <row r="334" customFormat="1" customHeight="1" spans="1:138">
      <c r="A334" s="32">
        <f t="shared" si="369"/>
        <v>332</v>
      </c>
      <c r="B334" s="31" t="s">
        <v>1372</v>
      </c>
      <c r="C334" s="32" t="s">
        <v>351</v>
      </c>
      <c r="D334" s="33" t="s">
        <v>368</v>
      </c>
      <c r="E334" s="33" t="s">
        <v>463</v>
      </c>
      <c r="F334" s="33" t="s">
        <v>315</v>
      </c>
      <c r="G334" s="68">
        <v>45953</v>
      </c>
      <c r="H334" s="68">
        <v>45953</v>
      </c>
      <c r="I334" s="68">
        <v>45953</v>
      </c>
      <c r="J334" s="19"/>
      <c r="K334" s="19"/>
      <c r="L334" s="19"/>
      <c r="M334" s="73"/>
      <c r="N334" s="19"/>
      <c r="O334" s="38"/>
      <c r="P334" s="39"/>
      <c r="Q334" s="19"/>
      <c r="R334" s="19"/>
      <c r="S334" s="19"/>
      <c r="T334" s="19"/>
      <c r="U334" s="19"/>
      <c r="V334" s="19"/>
      <c r="W334" s="40"/>
      <c r="X334" s="19"/>
      <c r="Y334" s="39"/>
      <c r="Z334" s="19"/>
      <c r="AA334" s="19"/>
      <c r="AB334" s="19"/>
      <c r="AC334" s="19"/>
      <c r="AD334" s="19"/>
      <c r="AE334" s="19"/>
      <c r="AF334" s="40"/>
      <c r="AG334" s="41"/>
      <c r="AH334" s="41"/>
      <c r="AI334" s="41"/>
      <c r="AJ334" s="19"/>
      <c r="AK334" s="19"/>
      <c r="AL334" s="19"/>
      <c r="AM334" s="19"/>
      <c r="AN334" s="19"/>
      <c r="AO334" s="19"/>
      <c r="AP334" s="19"/>
      <c r="AQ334" s="19"/>
      <c r="AR334" s="40"/>
      <c r="AS334" s="19"/>
      <c r="AT334" s="19"/>
      <c r="AU334" s="19"/>
      <c r="AV334" s="19"/>
      <c r="AW334" s="19"/>
      <c r="AX334" s="19"/>
      <c r="AY334" s="19"/>
      <c r="AZ334" s="19"/>
      <c r="BA334" s="40"/>
      <c r="BB334" s="19"/>
      <c r="BC334" s="19"/>
      <c r="BD334" s="19"/>
      <c r="BE334" s="19"/>
      <c r="BF334" s="19"/>
      <c r="BG334" s="19"/>
      <c r="BH334" s="19"/>
      <c r="BI334" s="19"/>
      <c r="BJ334" s="40"/>
      <c r="BK334" s="19"/>
      <c r="BL334" s="19"/>
      <c r="BM334" s="19"/>
      <c r="BN334" s="19"/>
      <c r="BO334" s="19"/>
      <c r="BP334" s="19"/>
      <c r="BQ334" s="19"/>
      <c r="BR334" s="19"/>
      <c r="BS334" s="40"/>
      <c r="BT334" s="19"/>
      <c r="BU334" s="19"/>
      <c r="BV334" s="19"/>
      <c r="BW334" s="19"/>
      <c r="BX334" s="19"/>
      <c r="BY334" s="19"/>
      <c r="BZ334" s="19"/>
      <c r="CA334" s="19"/>
      <c r="CB334" s="40"/>
      <c r="CC334" s="19"/>
      <c r="CD334" s="19"/>
      <c r="CE334" s="19"/>
      <c r="CF334" s="19"/>
      <c r="CG334" s="19"/>
      <c r="CH334" s="19"/>
      <c r="CI334" s="19"/>
      <c r="CJ334" s="19"/>
      <c r="CK334" s="40"/>
      <c r="CL334" s="19"/>
      <c r="CM334" s="19"/>
      <c r="CN334" s="19"/>
      <c r="CO334" s="19"/>
      <c r="CP334" s="19"/>
      <c r="CQ334" s="19"/>
      <c r="CR334" s="19"/>
      <c r="CS334" s="19"/>
      <c r="CT334" s="40"/>
      <c r="CU334" s="19"/>
      <c r="CV334" s="19"/>
      <c r="CW334" s="19"/>
      <c r="CX334" s="19"/>
      <c r="CY334" s="19"/>
      <c r="CZ334" s="19"/>
      <c r="DA334" s="19"/>
      <c r="DB334" s="19"/>
      <c r="DC334" s="19"/>
      <c r="DD334" s="40"/>
      <c r="DE334" s="19"/>
      <c r="DF334" s="19">
        <v>14</v>
      </c>
      <c r="DG334" s="19"/>
      <c r="DH334" s="19"/>
      <c r="DI334" s="19"/>
      <c r="DJ334" s="19"/>
      <c r="DK334" s="19"/>
      <c r="DL334" s="19"/>
      <c r="DM334" s="40"/>
      <c r="DN334" s="19"/>
      <c r="DO334" s="39"/>
      <c r="DP334" s="19"/>
      <c r="DQ334" s="19"/>
      <c r="DR334" s="19"/>
      <c r="DS334" s="19"/>
      <c r="DT334" s="19"/>
      <c r="DU334" s="19"/>
      <c r="DV334" s="40"/>
      <c r="DW334" s="74">
        <f ca="1" t="shared" ref="DW334:DW356" si="383">ROUND((TODAY()-I334)/365*5,2)</f>
        <v>1.01</v>
      </c>
      <c r="DX334" s="44">
        <f t="shared" ref="DX334:DX356" si="384">-AI334+AJ334+AS334+BB334+BK334+BT334+CC334+CL334+CV334+DE334+DN334</f>
        <v>0</v>
      </c>
      <c r="DY334" s="44">
        <f ca="1" t="shared" ref="DY334:DY356" si="385">DW334-DX334</f>
        <v>1.01</v>
      </c>
      <c r="DZ334" s="19">
        <f t="shared" ref="DZ334:DZ356" si="386">T334+U334+AC334+AD334+AO334+AP334+AX334+AY334++BG334+BH334+BP334+BQ334+BY334+BZ334+CH334+CI334+CQ334+CR334+DA334+DB334+DJ334+DK334+DS334+DT334</f>
        <v>0</v>
      </c>
      <c r="EA334" s="19">
        <f t="shared" ref="EA334:EA351" si="387">S334+AB334+AN334+AW334+BF334+BO334+BX334+CG334+CP334+CZ334+DI334+DR334</f>
        <v>0</v>
      </c>
      <c r="EB334" s="45">
        <f t="shared" ref="EB334:EB351" si="388">J334+U334-S334+AD334-AB334+AP334-AN334+AY334-AW334+BH334-BF334+BQ334-BO334+BZ334-BX334+CI334-CG334+CR334-CP334+DB334-CZ334+DK334-DI334+DT334-DR334-CU334</f>
        <v>0</v>
      </c>
      <c r="EC334" s="46">
        <f t="shared" ref="EC334:EC356" si="389">T334+AC334+AO334+BG334+BP334+BY334+CH334+CQ334+DA334+DA334+DJ334+DS334</f>
        <v>0</v>
      </c>
      <c r="ED334" s="19">
        <f t="shared" ref="ED334:ED350" si="390">O334+Y334+AK334+AT334+BC334+BL334+BU334+CD334+CM334+CW334+DF334+DO334</f>
        <v>14</v>
      </c>
      <c r="EE334" s="19">
        <f t="shared" ref="EE334:EE356" si="391">Q334+Z334+AL334+AU334+BD334+BM334+BV334+CE334+CN334+CX334+DG334+DP334</f>
        <v>0</v>
      </c>
      <c r="EF334" s="19">
        <f t="shared" ref="EF334:EF356" si="392">R334+AA334+AM334+AV334+BE334+BN334+BW334+CF334+CO334+CY334+DH334+DQ334</f>
        <v>0</v>
      </c>
      <c r="EG334" s="19">
        <f t="shared" ref="EG334:EG356" si="393">V334+AE334+AQ334+AZ334+BI334+BR334+CA334+CJ334+CS334+DC334+DL334+DU334</f>
        <v>0</v>
      </c>
    </row>
    <row r="335" customFormat="1" customHeight="1" spans="1:138">
      <c r="A335" s="32">
        <f t="shared" si="369"/>
        <v>333</v>
      </c>
      <c r="B335" s="31" t="s">
        <v>997</v>
      </c>
      <c r="C335" s="32" t="s">
        <v>592</v>
      </c>
      <c r="D335" s="33" t="s">
        <v>593</v>
      </c>
      <c r="E335" s="33" t="s">
        <v>594</v>
      </c>
      <c r="F335" s="33" t="s">
        <v>315</v>
      </c>
      <c r="G335" s="68">
        <v>45922</v>
      </c>
      <c r="H335" s="68">
        <v>45922</v>
      </c>
      <c r="I335" s="68">
        <v>45922</v>
      </c>
      <c r="J335" s="19"/>
      <c r="K335" s="19"/>
      <c r="L335" s="19"/>
      <c r="M335" s="73"/>
      <c r="N335" s="19"/>
      <c r="O335" s="38"/>
      <c r="P335" s="39"/>
      <c r="Q335" s="19"/>
      <c r="R335" s="19"/>
      <c r="S335" s="19"/>
      <c r="T335" s="19"/>
      <c r="U335" s="19"/>
      <c r="V335" s="19"/>
      <c r="W335" s="40"/>
      <c r="X335" s="19"/>
      <c r="Y335" s="39"/>
      <c r="Z335" s="19"/>
      <c r="AA335" s="19"/>
      <c r="AB335" s="19"/>
      <c r="AC335" s="19"/>
      <c r="AD335" s="19"/>
      <c r="AE335" s="19"/>
      <c r="AF335" s="40"/>
      <c r="AG335" s="41"/>
      <c r="AH335" s="41"/>
      <c r="AI335" s="41"/>
      <c r="AJ335" s="19"/>
      <c r="AK335" s="19"/>
      <c r="AL335" s="19"/>
      <c r="AM335" s="19"/>
      <c r="AN335" s="19"/>
      <c r="AO335" s="19"/>
      <c r="AP335" s="19"/>
      <c r="AQ335" s="19"/>
      <c r="AR335" s="40"/>
      <c r="AS335" s="19"/>
      <c r="AT335" s="19"/>
      <c r="AU335" s="19"/>
      <c r="AV335" s="19"/>
      <c r="AW335" s="19"/>
      <c r="AX335" s="19"/>
      <c r="AY335" s="19"/>
      <c r="AZ335" s="19"/>
      <c r="BA335" s="40"/>
      <c r="BB335" s="19"/>
      <c r="BC335" s="19"/>
      <c r="BD335" s="19"/>
      <c r="BE335" s="19"/>
      <c r="BF335" s="19"/>
      <c r="BG335" s="19"/>
      <c r="BH335" s="19"/>
      <c r="BI335" s="19"/>
      <c r="BJ335" s="40"/>
      <c r="BK335" s="19"/>
      <c r="BL335" s="19"/>
      <c r="BM335" s="19"/>
      <c r="BN335" s="19"/>
      <c r="BO335" s="19"/>
      <c r="BP335" s="19"/>
      <c r="BQ335" s="19"/>
      <c r="BR335" s="19"/>
      <c r="BS335" s="40"/>
      <c r="BT335" s="19"/>
      <c r="BU335" s="19"/>
      <c r="BV335" s="19"/>
      <c r="BW335" s="19"/>
      <c r="BX335" s="19"/>
      <c r="BY335" s="19"/>
      <c r="BZ335" s="19"/>
      <c r="CA335" s="19"/>
      <c r="CB335" s="40"/>
      <c r="CC335" s="19"/>
      <c r="CD335" s="19"/>
      <c r="CE335" s="19"/>
      <c r="CF335" s="19"/>
      <c r="CG335" s="19"/>
      <c r="CH335" s="19"/>
      <c r="CI335" s="19"/>
      <c r="CJ335" s="19"/>
      <c r="CK335" s="40"/>
      <c r="CL335" s="19"/>
      <c r="CM335" s="19"/>
      <c r="CN335" s="19"/>
      <c r="CO335" s="19"/>
      <c r="CP335" s="19"/>
      <c r="CQ335" s="19"/>
      <c r="CR335" s="19"/>
      <c r="CS335" s="19"/>
      <c r="CT335" s="40"/>
      <c r="CU335" s="19"/>
      <c r="CV335" s="19"/>
      <c r="CW335" s="19"/>
      <c r="CX335" s="19"/>
      <c r="CY335" s="19"/>
      <c r="CZ335" s="19"/>
      <c r="DA335" s="19"/>
      <c r="DB335" s="19"/>
      <c r="DC335" s="19"/>
      <c r="DD335" s="40"/>
      <c r="DE335" s="19"/>
      <c r="DF335" s="19"/>
      <c r="DG335" s="19"/>
      <c r="DH335" s="19"/>
      <c r="DI335" s="19"/>
      <c r="DJ335" s="19"/>
      <c r="DK335" s="19"/>
      <c r="DL335" s="19"/>
      <c r="DM335" s="40"/>
      <c r="DN335" s="19"/>
      <c r="DO335" s="39"/>
      <c r="DP335" s="19"/>
      <c r="DQ335" s="19"/>
      <c r="DR335" s="19"/>
      <c r="DS335" s="19"/>
      <c r="DT335" s="19"/>
      <c r="DU335" s="19"/>
      <c r="DV335" s="40"/>
      <c r="DW335" s="74">
        <f ca="1" t="shared" si="383"/>
        <v>1.44</v>
      </c>
      <c r="DX335" s="44">
        <f t="shared" si="384"/>
        <v>0</v>
      </c>
      <c r="DY335" s="44">
        <f ca="1" t="shared" si="385"/>
        <v>1.44</v>
      </c>
      <c r="DZ335" s="19">
        <f t="shared" si="386"/>
        <v>0</v>
      </c>
      <c r="EA335" s="19">
        <f t="shared" si="387"/>
        <v>0</v>
      </c>
      <c r="EB335" s="45">
        <f t="shared" si="388"/>
        <v>0</v>
      </c>
      <c r="EC335" s="46">
        <f t="shared" si="389"/>
        <v>0</v>
      </c>
      <c r="ED335" s="19">
        <f t="shared" si="390"/>
        <v>0</v>
      </c>
      <c r="EE335" s="19">
        <f t="shared" si="391"/>
        <v>0</v>
      </c>
      <c r="EF335" s="19">
        <f t="shared" si="392"/>
        <v>0</v>
      </c>
      <c r="EG335" s="19">
        <f t="shared" si="393"/>
        <v>0</v>
      </c>
    </row>
    <row r="336" customFormat="1" customHeight="1" spans="1:138">
      <c r="A336" s="32">
        <f t="shared" si="369"/>
        <v>334</v>
      </c>
      <c r="B336" s="31" t="s">
        <v>1007</v>
      </c>
      <c r="C336" s="32" t="s">
        <v>413</v>
      </c>
      <c r="D336" s="33" t="s">
        <v>414</v>
      </c>
      <c r="E336" s="33" t="s">
        <v>508</v>
      </c>
      <c r="F336" s="33" t="s">
        <v>315</v>
      </c>
      <c r="G336" s="68">
        <v>45966</v>
      </c>
      <c r="H336" s="68">
        <v>45966</v>
      </c>
      <c r="I336" s="68">
        <v>45966</v>
      </c>
      <c r="J336" s="19"/>
      <c r="K336" s="19"/>
      <c r="L336" s="19"/>
      <c r="M336" s="73"/>
      <c r="N336" s="19"/>
      <c r="O336" s="38"/>
      <c r="P336" s="39"/>
      <c r="Q336" s="19"/>
      <c r="R336" s="19"/>
      <c r="S336" s="19"/>
      <c r="T336" s="19"/>
      <c r="U336" s="19"/>
      <c r="V336" s="19"/>
      <c r="W336" s="40"/>
      <c r="X336" s="19"/>
      <c r="Y336" s="39"/>
      <c r="Z336" s="19"/>
      <c r="AA336" s="19"/>
      <c r="AB336" s="19"/>
      <c r="AC336" s="19"/>
      <c r="AD336" s="19"/>
      <c r="AE336" s="19"/>
      <c r="AF336" s="40"/>
      <c r="AG336" s="41"/>
      <c r="AH336" s="41"/>
      <c r="AI336" s="41"/>
      <c r="AJ336" s="19"/>
      <c r="AK336" s="19"/>
      <c r="AL336" s="19"/>
      <c r="AM336" s="19"/>
      <c r="AN336" s="19"/>
      <c r="AO336" s="19"/>
      <c r="AP336" s="19"/>
      <c r="AQ336" s="19"/>
      <c r="AR336" s="40"/>
      <c r="AS336" s="19"/>
      <c r="AT336" s="19"/>
      <c r="AU336" s="19"/>
      <c r="AV336" s="19"/>
      <c r="AW336" s="19"/>
      <c r="AX336" s="19"/>
      <c r="AY336" s="19"/>
      <c r="AZ336" s="19"/>
      <c r="BA336" s="40"/>
      <c r="BB336" s="19"/>
      <c r="BC336" s="19"/>
      <c r="BD336" s="19"/>
      <c r="BE336" s="19"/>
      <c r="BF336" s="19"/>
      <c r="BG336" s="19"/>
      <c r="BH336" s="19"/>
      <c r="BI336" s="19"/>
      <c r="BJ336" s="40"/>
      <c r="BK336" s="19"/>
      <c r="BL336" s="19"/>
      <c r="BM336" s="19"/>
      <c r="BN336" s="19"/>
      <c r="BO336" s="19"/>
      <c r="BP336" s="19"/>
      <c r="BQ336" s="19"/>
      <c r="BR336" s="19"/>
      <c r="BS336" s="40"/>
      <c r="BT336" s="19"/>
      <c r="BU336" s="19"/>
      <c r="BV336" s="19"/>
      <c r="BW336" s="19"/>
      <c r="BX336" s="19"/>
      <c r="BY336" s="19"/>
      <c r="BZ336" s="19"/>
      <c r="CA336" s="19"/>
      <c r="CB336" s="40"/>
      <c r="CC336" s="19"/>
      <c r="CD336" s="19"/>
      <c r="CE336" s="19"/>
      <c r="CF336" s="19"/>
      <c r="CG336" s="19"/>
      <c r="CH336" s="19"/>
      <c r="CI336" s="19"/>
      <c r="CJ336" s="19"/>
      <c r="CK336" s="40"/>
      <c r="CL336" s="19"/>
      <c r="CM336" s="19"/>
      <c r="CN336" s="19"/>
      <c r="CO336" s="19"/>
      <c r="CP336" s="19"/>
      <c r="CQ336" s="19"/>
      <c r="CR336" s="19"/>
      <c r="CS336" s="19"/>
      <c r="CT336" s="40"/>
      <c r="CU336" s="19"/>
      <c r="CV336" s="19"/>
      <c r="CW336" s="19"/>
      <c r="CX336" s="19"/>
      <c r="CY336" s="19"/>
      <c r="CZ336" s="19"/>
      <c r="DA336" s="19"/>
      <c r="DB336" s="19"/>
      <c r="DC336" s="19"/>
      <c r="DD336" s="40"/>
      <c r="DE336" s="19"/>
      <c r="DF336" s="19"/>
      <c r="DG336" s="19"/>
      <c r="DH336" s="19"/>
      <c r="DI336" s="19"/>
      <c r="DJ336" s="19"/>
      <c r="DK336" s="19"/>
      <c r="DL336" s="19"/>
      <c r="DM336" s="40"/>
      <c r="DN336" s="19"/>
      <c r="DO336" s="39"/>
      <c r="DP336" s="19"/>
      <c r="DQ336" s="19"/>
      <c r="DR336" s="19"/>
      <c r="DS336" s="19"/>
      <c r="DT336" s="19"/>
      <c r="DU336" s="19"/>
      <c r="DV336" s="40"/>
      <c r="DW336" s="74">
        <f ca="1" t="shared" si="383"/>
        <v>0.84</v>
      </c>
      <c r="DX336" s="44">
        <f t="shared" si="384"/>
        <v>0</v>
      </c>
      <c r="DY336" s="44">
        <f ca="1" t="shared" si="385"/>
        <v>0.84</v>
      </c>
      <c r="DZ336" s="19">
        <f t="shared" si="386"/>
        <v>0</v>
      </c>
      <c r="EA336" s="19">
        <f t="shared" si="387"/>
        <v>0</v>
      </c>
      <c r="EB336" s="45">
        <f t="shared" si="388"/>
        <v>0</v>
      </c>
      <c r="EC336" s="46">
        <f t="shared" si="389"/>
        <v>0</v>
      </c>
      <c r="ED336" s="19">
        <f t="shared" si="390"/>
        <v>0</v>
      </c>
      <c r="EE336" s="19">
        <f t="shared" si="391"/>
        <v>0</v>
      </c>
      <c r="EF336" s="19">
        <f t="shared" si="392"/>
        <v>0</v>
      </c>
      <c r="EG336" s="19">
        <f t="shared" si="393"/>
        <v>0</v>
      </c>
    </row>
    <row r="337" customFormat="1" customHeight="1" spans="1:137">
      <c r="A337" s="32">
        <f t="shared" si="369"/>
        <v>335</v>
      </c>
      <c r="B337" s="31" t="s">
        <v>995</v>
      </c>
      <c r="C337" s="32" t="s">
        <v>52</v>
      </c>
      <c r="D337" s="33" t="s">
        <v>79</v>
      </c>
      <c r="E337" s="33" t="s">
        <v>442</v>
      </c>
      <c r="F337" s="33" t="s">
        <v>546</v>
      </c>
      <c r="G337" s="68">
        <v>45894</v>
      </c>
      <c r="H337" s="68">
        <v>45894</v>
      </c>
      <c r="I337" s="68">
        <v>45894</v>
      </c>
      <c r="J337" s="19"/>
      <c r="K337" s="19"/>
      <c r="L337" s="19"/>
      <c r="M337" s="73"/>
      <c r="N337" s="19"/>
      <c r="O337" s="38"/>
      <c r="P337" s="39"/>
      <c r="Q337" s="19"/>
      <c r="R337" s="19"/>
      <c r="S337" s="19"/>
      <c r="T337" s="19"/>
      <c r="U337" s="19"/>
      <c r="V337" s="19"/>
      <c r="W337" s="40"/>
      <c r="X337" s="19"/>
      <c r="Y337" s="39"/>
      <c r="Z337" s="19"/>
      <c r="AA337" s="19"/>
      <c r="AB337" s="19"/>
      <c r="AC337" s="19"/>
      <c r="AD337" s="19"/>
      <c r="AE337" s="19"/>
      <c r="AF337" s="40"/>
      <c r="AG337" s="41"/>
      <c r="AH337" s="41"/>
      <c r="AI337" s="41"/>
      <c r="AJ337" s="19"/>
      <c r="AK337" s="19"/>
      <c r="AL337" s="19"/>
      <c r="AM337" s="19"/>
      <c r="AN337" s="19"/>
      <c r="AO337" s="19"/>
      <c r="AP337" s="19"/>
      <c r="AQ337" s="19"/>
      <c r="AR337" s="40"/>
      <c r="AS337" s="19"/>
      <c r="AT337" s="19"/>
      <c r="AU337" s="19"/>
      <c r="AV337" s="19"/>
      <c r="AW337" s="19"/>
      <c r="AX337" s="19"/>
      <c r="AY337" s="19"/>
      <c r="AZ337" s="19"/>
      <c r="BA337" s="40"/>
      <c r="BB337" s="19"/>
      <c r="BC337" s="19"/>
      <c r="BD337" s="19"/>
      <c r="BE337" s="19"/>
      <c r="BF337" s="19"/>
      <c r="BG337" s="19"/>
      <c r="BH337" s="19"/>
      <c r="BI337" s="19"/>
      <c r="BJ337" s="40"/>
      <c r="BK337" s="19"/>
      <c r="BL337" s="19"/>
      <c r="BM337" s="19"/>
      <c r="BN337" s="19"/>
      <c r="BO337" s="19"/>
      <c r="BP337" s="19"/>
      <c r="BQ337" s="19"/>
      <c r="BR337" s="19"/>
      <c r="BS337" s="40"/>
      <c r="BT337" s="19"/>
      <c r="BU337" s="19"/>
      <c r="BV337" s="19"/>
      <c r="BW337" s="19"/>
      <c r="BX337" s="19"/>
      <c r="BY337" s="19"/>
      <c r="BZ337" s="19"/>
      <c r="CA337" s="19"/>
      <c r="CB337" s="40"/>
      <c r="CC337" s="19"/>
      <c r="CD337" s="19"/>
      <c r="CE337" s="19"/>
      <c r="CF337" s="19"/>
      <c r="CG337" s="19"/>
      <c r="CH337" s="19"/>
      <c r="CI337" s="19"/>
      <c r="CJ337" s="19"/>
      <c r="CK337" s="40"/>
      <c r="CL337" s="19"/>
      <c r="CM337" s="19"/>
      <c r="CN337" s="19">
        <v>0.5</v>
      </c>
      <c r="CO337" s="19"/>
      <c r="CP337" s="19"/>
      <c r="CQ337" s="19">
        <v>4.5</v>
      </c>
      <c r="CR337" s="19"/>
      <c r="CS337" s="19"/>
      <c r="CT337" s="40"/>
      <c r="CU337" s="19"/>
      <c r="CV337" s="19"/>
      <c r="CW337" s="19"/>
      <c r="CX337" s="19"/>
      <c r="CY337" s="19"/>
      <c r="CZ337" s="19"/>
      <c r="DA337" s="19"/>
      <c r="DB337" s="19"/>
      <c r="DC337" s="19"/>
      <c r="DD337" s="40"/>
      <c r="DE337" s="19">
        <v>1</v>
      </c>
      <c r="DF337" s="19"/>
      <c r="DG337" s="19"/>
      <c r="DH337" s="19"/>
      <c r="DI337" s="19"/>
      <c r="DJ337" s="19"/>
      <c r="DK337" s="19"/>
      <c r="DL337" s="19"/>
      <c r="DM337" s="40"/>
      <c r="DN337" s="19"/>
      <c r="DO337" s="39"/>
      <c r="DP337" s="19"/>
      <c r="DQ337" s="19"/>
      <c r="DR337" s="19"/>
      <c r="DS337" s="19"/>
      <c r="DT337" s="19"/>
      <c r="DU337" s="19"/>
      <c r="DV337" s="40"/>
      <c r="DW337" s="74">
        <f ca="1" t="shared" si="383"/>
        <v>1.82</v>
      </c>
      <c r="DX337" s="44">
        <f t="shared" si="384"/>
        <v>1</v>
      </c>
      <c r="DY337" s="44">
        <f ca="1" t="shared" si="385"/>
        <v>0.82</v>
      </c>
      <c r="DZ337" s="19">
        <f t="shared" si="386"/>
        <v>4.5</v>
      </c>
      <c r="EA337" s="19">
        <f t="shared" si="387"/>
        <v>0</v>
      </c>
      <c r="EB337" s="45">
        <f t="shared" si="388"/>
        <v>0</v>
      </c>
      <c r="EC337" s="46">
        <f t="shared" si="389"/>
        <v>4.5</v>
      </c>
      <c r="ED337" s="19">
        <f t="shared" si="390"/>
        <v>0</v>
      </c>
      <c r="EE337" s="19">
        <f t="shared" si="391"/>
        <v>0.5</v>
      </c>
      <c r="EF337" s="19">
        <f t="shared" si="392"/>
        <v>0</v>
      </c>
      <c r="EG337" s="19">
        <f t="shared" si="393"/>
        <v>0</v>
      </c>
    </row>
    <row r="338" customFormat="1" customHeight="1" spans="1:137">
      <c r="A338" s="32">
        <f t="shared" si="369"/>
        <v>336</v>
      </c>
      <c r="B338" s="31" t="s">
        <v>1005</v>
      </c>
      <c r="C338" s="32" t="s">
        <v>404</v>
      </c>
      <c r="D338" s="33" t="s">
        <v>527</v>
      </c>
      <c r="E338" s="33" t="s">
        <v>742</v>
      </c>
      <c r="F338" s="33" t="s">
        <v>315</v>
      </c>
      <c r="G338" s="68">
        <v>45964</v>
      </c>
      <c r="H338" s="68">
        <v>45964</v>
      </c>
      <c r="I338" s="68">
        <v>45964</v>
      </c>
      <c r="J338" s="19"/>
      <c r="K338" s="19"/>
      <c r="L338" s="19"/>
      <c r="M338" s="73"/>
      <c r="N338" s="19"/>
      <c r="O338" s="38"/>
      <c r="P338" s="39"/>
      <c r="Q338" s="19"/>
      <c r="R338" s="19"/>
      <c r="S338" s="19"/>
      <c r="T338" s="19"/>
      <c r="U338" s="19"/>
      <c r="V338" s="19"/>
      <c r="W338" s="40"/>
      <c r="X338" s="19"/>
      <c r="Y338" s="39"/>
      <c r="Z338" s="19"/>
      <c r="AA338" s="19"/>
      <c r="AB338" s="19"/>
      <c r="AC338" s="19"/>
      <c r="AD338" s="19"/>
      <c r="AE338" s="19"/>
      <c r="AF338" s="40"/>
      <c r="AG338" s="41"/>
      <c r="AH338" s="41"/>
      <c r="AI338" s="41"/>
      <c r="AJ338" s="19"/>
      <c r="AK338" s="19"/>
      <c r="AL338" s="19"/>
      <c r="AM338" s="19"/>
      <c r="AN338" s="19"/>
      <c r="AO338" s="19"/>
      <c r="AP338" s="19"/>
      <c r="AQ338" s="19"/>
      <c r="AR338" s="40"/>
      <c r="AS338" s="19"/>
      <c r="AT338" s="19"/>
      <c r="AU338" s="19"/>
      <c r="AV338" s="19"/>
      <c r="AW338" s="19"/>
      <c r="AX338" s="19"/>
      <c r="AY338" s="19"/>
      <c r="AZ338" s="19"/>
      <c r="BA338" s="40"/>
      <c r="BB338" s="19"/>
      <c r="BC338" s="19"/>
      <c r="BD338" s="19"/>
      <c r="BE338" s="19"/>
      <c r="BF338" s="19"/>
      <c r="BG338" s="19"/>
      <c r="BH338" s="19"/>
      <c r="BI338" s="19"/>
      <c r="BJ338" s="40"/>
      <c r="BK338" s="19"/>
      <c r="BL338" s="19"/>
      <c r="BM338" s="19"/>
      <c r="BN338" s="19"/>
      <c r="BO338" s="19"/>
      <c r="BP338" s="19"/>
      <c r="BQ338" s="19"/>
      <c r="BR338" s="19"/>
      <c r="BS338" s="40"/>
      <c r="BT338" s="19"/>
      <c r="BU338" s="19"/>
      <c r="BV338" s="19"/>
      <c r="BW338" s="19"/>
      <c r="BX338" s="19"/>
      <c r="BY338" s="19"/>
      <c r="BZ338" s="19"/>
      <c r="CA338" s="19"/>
      <c r="CB338" s="40"/>
      <c r="CC338" s="19"/>
      <c r="CD338" s="19"/>
      <c r="CE338" s="19"/>
      <c r="CF338" s="19"/>
      <c r="CG338" s="19"/>
      <c r="CH338" s="19"/>
      <c r="CI338" s="19"/>
      <c r="CJ338" s="19"/>
      <c r="CK338" s="40"/>
      <c r="CL338" s="19"/>
      <c r="CM338" s="19"/>
      <c r="CN338" s="19"/>
      <c r="CO338" s="19"/>
      <c r="CP338" s="19"/>
      <c r="CQ338" s="19"/>
      <c r="CR338" s="19"/>
      <c r="CS338" s="19"/>
      <c r="CT338" s="40"/>
      <c r="CU338" s="19"/>
      <c r="CV338" s="19"/>
      <c r="CW338" s="19"/>
      <c r="CX338" s="19"/>
      <c r="CY338" s="19"/>
      <c r="CZ338" s="19"/>
      <c r="DA338" s="19"/>
      <c r="DB338" s="19"/>
      <c r="DC338" s="19"/>
      <c r="DD338" s="40"/>
      <c r="DE338" s="19"/>
      <c r="DF338" s="19"/>
      <c r="DG338" s="19"/>
      <c r="DH338" s="19"/>
      <c r="DI338" s="19"/>
      <c r="DJ338" s="19"/>
      <c r="DK338" s="19"/>
      <c r="DL338" s="19"/>
      <c r="DM338" s="40"/>
      <c r="DN338" s="19"/>
      <c r="DO338" s="39"/>
      <c r="DP338" s="19"/>
      <c r="DQ338" s="19"/>
      <c r="DR338" s="19"/>
      <c r="DS338" s="19"/>
      <c r="DT338" s="19"/>
      <c r="DU338" s="19"/>
      <c r="DV338" s="40"/>
      <c r="DW338" s="74">
        <f ca="1" t="shared" si="383"/>
        <v>0.86</v>
      </c>
      <c r="DX338" s="44">
        <f t="shared" si="384"/>
        <v>0</v>
      </c>
      <c r="DY338" s="44">
        <f ca="1" t="shared" si="385"/>
        <v>0.86</v>
      </c>
      <c r="DZ338" s="19">
        <f t="shared" si="386"/>
        <v>0</v>
      </c>
      <c r="EA338" s="19">
        <f t="shared" si="387"/>
        <v>0</v>
      </c>
      <c r="EB338" s="45">
        <f t="shared" si="388"/>
        <v>0</v>
      </c>
      <c r="EC338" s="46">
        <f t="shared" si="389"/>
        <v>0</v>
      </c>
      <c r="ED338" s="19">
        <f t="shared" si="390"/>
        <v>0</v>
      </c>
      <c r="EE338" s="19">
        <f t="shared" si="391"/>
        <v>0</v>
      </c>
      <c r="EF338" s="19">
        <f t="shared" si="392"/>
        <v>0</v>
      </c>
      <c r="EG338" s="19">
        <f t="shared" si="393"/>
        <v>0</v>
      </c>
    </row>
    <row r="339" customFormat="1" customHeight="1" spans="1:137">
      <c r="A339" s="32">
        <f t="shared" si="369"/>
        <v>337</v>
      </c>
      <c r="B339" s="31" t="s">
        <v>1006</v>
      </c>
      <c r="C339" s="32" t="s">
        <v>404</v>
      </c>
      <c r="D339" s="33" t="s">
        <v>527</v>
      </c>
      <c r="E339" s="33" t="s">
        <v>742</v>
      </c>
      <c r="F339" s="33" t="s">
        <v>315</v>
      </c>
      <c r="G339" s="68">
        <v>45964</v>
      </c>
      <c r="H339" s="68">
        <v>45964</v>
      </c>
      <c r="I339" s="68">
        <v>45964</v>
      </c>
      <c r="J339" s="19"/>
      <c r="K339" s="19"/>
      <c r="L339" s="19"/>
      <c r="M339" s="73"/>
      <c r="N339" s="19"/>
      <c r="O339" s="38"/>
      <c r="P339" s="39"/>
      <c r="Q339" s="19"/>
      <c r="R339" s="19"/>
      <c r="S339" s="19"/>
      <c r="T339" s="19"/>
      <c r="U339" s="19"/>
      <c r="V339" s="19"/>
      <c r="W339" s="40"/>
      <c r="X339" s="19"/>
      <c r="Y339" s="39"/>
      <c r="Z339" s="19"/>
      <c r="AA339" s="19"/>
      <c r="AB339" s="19"/>
      <c r="AC339" s="19"/>
      <c r="AD339" s="19"/>
      <c r="AE339" s="19"/>
      <c r="AF339" s="40"/>
      <c r="AG339" s="41"/>
      <c r="AH339" s="41"/>
      <c r="AI339" s="41"/>
      <c r="AJ339" s="19"/>
      <c r="AK339" s="19"/>
      <c r="AL339" s="19"/>
      <c r="AM339" s="19"/>
      <c r="AN339" s="19"/>
      <c r="AO339" s="19"/>
      <c r="AP339" s="19"/>
      <c r="AQ339" s="19"/>
      <c r="AR339" s="40"/>
      <c r="AS339" s="19"/>
      <c r="AT339" s="19"/>
      <c r="AU339" s="19"/>
      <c r="AV339" s="19"/>
      <c r="AW339" s="19"/>
      <c r="AX339" s="19"/>
      <c r="AY339" s="19"/>
      <c r="AZ339" s="19"/>
      <c r="BA339" s="40"/>
      <c r="BB339" s="19"/>
      <c r="BC339" s="19"/>
      <c r="BD339" s="19"/>
      <c r="BE339" s="19"/>
      <c r="BF339" s="19"/>
      <c r="BG339" s="19"/>
      <c r="BH339" s="19"/>
      <c r="BI339" s="19"/>
      <c r="BJ339" s="40"/>
      <c r="BK339" s="19"/>
      <c r="BL339" s="19"/>
      <c r="BM339" s="19"/>
      <c r="BN339" s="19"/>
      <c r="BO339" s="19"/>
      <c r="BP339" s="19"/>
      <c r="BQ339" s="19"/>
      <c r="BR339" s="19"/>
      <c r="BS339" s="40"/>
      <c r="BT339" s="19"/>
      <c r="BU339" s="19"/>
      <c r="BV339" s="19"/>
      <c r="BW339" s="19"/>
      <c r="BX339" s="19"/>
      <c r="BY339" s="19"/>
      <c r="BZ339" s="19"/>
      <c r="CA339" s="19"/>
      <c r="CB339" s="40"/>
      <c r="CC339" s="19"/>
      <c r="CD339" s="19"/>
      <c r="CE339" s="19"/>
      <c r="CF339" s="19"/>
      <c r="CG339" s="19"/>
      <c r="CH339" s="19"/>
      <c r="CI339" s="19"/>
      <c r="CJ339" s="19"/>
      <c r="CK339" s="40"/>
      <c r="CL339" s="19"/>
      <c r="CM339" s="19"/>
      <c r="CN339" s="19"/>
      <c r="CO339" s="19"/>
      <c r="CP339" s="19"/>
      <c r="CQ339" s="19"/>
      <c r="CR339" s="19"/>
      <c r="CS339" s="19"/>
      <c r="CT339" s="40"/>
      <c r="CU339" s="19"/>
      <c r="CV339" s="19"/>
      <c r="CW339" s="19"/>
      <c r="CX339" s="19"/>
      <c r="CY339" s="19"/>
      <c r="CZ339" s="19"/>
      <c r="DA339" s="19"/>
      <c r="DB339" s="19"/>
      <c r="DC339" s="19"/>
      <c r="DD339" s="40"/>
      <c r="DE339" s="19"/>
      <c r="DF339" s="19"/>
      <c r="DG339" s="19"/>
      <c r="DH339" s="19"/>
      <c r="DI339" s="19"/>
      <c r="DJ339" s="19"/>
      <c r="DK339" s="19"/>
      <c r="DL339" s="19"/>
      <c r="DM339" s="40"/>
      <c r="DN339" s="19"/>
      <c r="DO339" s="39"/>
      <c r="DP339" s="19"/>
      <c r="DQ339" s="19"/>
      <c r="DR339" s="19"/>
      <c r="DS339" s="19"/>
      <c r="DT339" s="19"/>
      <c r="DU339" s="19"/>
      <c r="DV339" s="40"/>
      <c r="DW339" s="74">
        <f ca="1" t="shared" si="383"/>
        <v>0.86</v>
      </c>
      <c r="DX339" s="44">
        <f t="shared" si="384"/>
        <v>0</v>
      </c>
      <c r="DY339" s="44">
        <f ca="1" t="shared" si="385"/>
        <v>0.86</v>
      </c>
      <c r="DZ339" s="19">
        <f t="shared" si="386"/>
        <v>0</v>
      </c>
      <c r="EA339" s="19">
        <f t="shared" si="387"/>
        <v>0</v>
      </c>
      <c r="EB339" s="45">
        <f t="shared" si="388"/>
        <v>0</v>
      </c>
      <c r="EC339" s="46">
        <f t="shared" si="389"/>
        <v>0</v>
      </c>
      <c r="ED339" s="19">
        <f t="shared" si="390"/>
        <v>0</v>
      </c>
      <c r="EE339" s="19">
        <f t="shared" si="391"/>
        <v>0</v>
      </c>
      <c r="EF339" s="19">
        <f t="shared" si="392"/>
        <v>0</v>
      </c>
      <c r="EG339" s="19">
        <f t="shared" si="393"/>
        <v>0</v>
      </c>
    </row>
    <row r="340" customFormat="1" customHeight="1" spans="1:137">
      <c r="A340" s="32">
        <f t="shared" si="369"/>
        <v>338</v>
      </c>
      <c r="B340" s="31" t="s">
        <v>998</v>
      </c>
      <c r="C340" s="32" t="s">
        <v>52</v>
      </c>
      <c r="D340" s="33" t="s">
        <v>233</v>
      </c>
      <c r="E340" s="33" t="s">
        <v>262</v>
      </c>
      <c r="F340" s="33" t="s">
        <v>315</v>
      </c>
      <c r="G340" s="68">
        <v>45950</v>
      </c>
      <c r="H340" s="68">
        <v>45950</v>
      </c>
      <c r="I340" s="68">
        <v>45950</v>
      </c>
      <c r="J340" s="19"/>
      <c r="K340" s="19"/>
      <c r="L340" s="19"/>
      <c r="M340" s="73"/>
      <c r="N340" s="19"/>
      <c r="O340" s="38"/>
      <c r="P340" s="39"/>
      <c r="Q340" s="19"/>
      <c r="R340" s="19"/>
      <c r="S340" s="19"/>
      <c r="T340" s="19"/>
      <c r="U340" s="19"/>
      <c r="V340" s="19"/>
      <c r="W340" s="40"/>
      <c r="X340" s="19"/>
      <c r="Y340" s="39"/>
      <c r="Z340" s="19"/>
      <c r="AA340" s="19"/>
      <c r="AB340" s="19"/>
      <c r="AC340" s="19"/>
      <c r="AD340" s="19"/>
      <c r="AE340" s="19"/>
      <c r="AF340" s="40"/>
      <c r="AG340" s="41"/>
      <c r="AH340" s="41"/>
      <c r="AI340" s="41"/>
      <c r="AJ340" s="19"/>
      <c r="AK340" s="19"/>
      <c r="AL340" s="19"/>
      <c r="AM340" s="19"/>
      <c r="AN340" s="19"/>
      <c r="AO340" s="19"/>
      <c r="AP340" s="19"/>
      <c r="AQ340" s="19"/>
      <c r="AR340" s="40"/>
      <c r="AS340" s="19"/>
      <c r="AT340" s="19"/>
      <c r="AU340" s="19"/>
      <c r="AV340" s="19"/>
      <c r="AW340" s="19"/>
      <c r="AX340" s="19"/>
      <c r="AY340" s="19"/>
      <c r="AZ340" s="19"/>
      <c r="BA340" s="40"/>
      <c r="BB340" s="19"/>
      <c r="BC340" s="19"/>
      <c r="BD340" s="19"/>
      <c r="BE340" s="19"/>
      <c r="BF340" s="19"/>
      <c r="BG340" s="19"/>
      <c r="BH340" s="19"/>
      <c r="BI340" s="19"/>
      <c r="BJ340" s="40"/>
      <c r="BK340" s="19"/>
      <c r="BL340" s="19"/>
      <c r="BM340" s="19"/>
      <c r="BN340" s="19"/>
      <c r="BO340" s="19"/>
      <c r="BP340" s="19"/>
      <c r="BQ340" s="19"/>
      <c r="BR340" s="19"/>
      <c r="BS340" s="40"/>
      <c r="BT340" s="19"/>
      <c r="BU340" s="19"/>
      <c r="BV340" s="19"/>
      <c r="BW340" s="19"/>
      <c r="BX340" s="19"/>
      <c r="BY340" s="19"/>
      <c r="BZ340" s="19"/>
      <c r="CA340" s="19"/>
      <c r="CB340" s="40"/>
      <c r="CC340" s="19"/>
      <c r="CD340" s="19"/>
      <c r="CE340" s="19"/>
      <c r="CF340" s="19"/>
      <c r="CG340" s="19"/>
      <c r="CH340" s="19"/>
      <c r="CI340" s="19"/>
      <c r="CJ340" s="19"/>
      <c r="CK340" s="40"/>
      <c r="CL340" s="19"/>
      <c r="CM340" s="19"/>
      <c r="CN340" s="19"/>
      <c r="CO340" s="19"/>
      <c r="CP340" s="19"/>
      <c r="CQ340" s="19"/>
      <c r="CR340" s="19"/>
      <c r="CS340" s="19"/>
      <c r="CT340" s="40"/>
      <c r="CU340" s="19"/>
      <c r="CV340" s="19"/>
      <c r="CW340" s="19"/>
      <c r="CX340" s="19"/>
      <c r="CY340" s="19"/>
      <c r="CZ340" s="19"/>
      <c r="DA340" s="19"/>
      <c r="DB340" s="19"/>
      <c r="DC340" s="19"/>
      <c r="DD340" s="40"/>
      <c r="DE340" s="19"/>
      <c r="DF340" s="19"/>
      <c r="DG340" s="19"/>
      <c r="DH340" s="19"/>
      <c r="DI340" s="19"/>
      <c r="DJ340" s="19"/>
      <c r="DK340" s="19"/>
      <c r="DL340" s="19"/>
      <c r="DM340" s="40"/>
      <c r="DN340" s="19"/>
      <c r="DO340" s="39"/>
      <c r="DP340" s="19"/>
      <c r="DQ340" s="19"/>
      <c r="DR340" s="19"/>
      <c r="DS340" s="19"/>
      <c r="DT340" s="19"/>
      <c r="DU340" s="19"/>
      <c r="DV340" s="40"/>
      <c r="DW340" s="74">
        <f ca="1" t="shared" si="383"/>
        <v>1.05</v>
      </c>
      <c r="DX340" s="44">
        <f t="shared" si="384"/>
        <v>0</v>
      </c>
      <c r="DY340" s="44">
        <f ca="1" t="shared" si="385"/>
        <v>1.05</v>
      </c>
      <c r="DZ340" s="19">
        <f t="shared" si="386"/>
        <v>0</v>
      </c>
      <c r="EA340" s="19">
        <f t="shared" si="387"/>
        <v>0</v>
      </c>
      <c r="EB340" s="45">
        <f t="shared" si="388"/>
        <v>0</v>
      </c>
      <c r="EC340" s="46">
        <f t="shared" si="389"/>
        <v>0</v>
      </c>
      <c r="ED340" s="19">
        <f t="shared" si="390"/>
        <v>0</v>
      </c>
      <c r="EE340" s="19">
        <f t="shared" si="391"/>
        <v>0</v>
      </c>
      <c r="EF340" s="19">
        <f t="shared" si="392"/>
        <v>0</v>
      </c>
      <c r="EG340" s="19">
        <f t="shared" si="393"/>
        <v>0</v>
      </c>
    </row>
    <row r="341" customFormat="1" customHeight="1" spans="1:137">
      <c r="A341" s="32">
        <f t="shared" si="369"/>
        <v>339</v>
      </c>
      <c r="B341" s="31" t="s">
        <v>991</v>
      </c>
      <c r="C341" s="32" t="s">
        <v>413</v>
      </c>
      <c r="D341" s="33" t="s">
        <v>414</v>
      </c>
      <c r="E341" s="33" t="s">
        <v>508</v>
      </c>
      <c r="F341" s="33" t="s">
        <v>315</v>
      </c>
      <c r="G341" s="68">
        <v>45707</v>
      </c>
      <c r="H341" s="59">
        <v>45707</v>
      </c>
      <c r="I341" s="59">
        <v>45707</v>
      </c>
      <c r="J341" s="19"/>
      <c r="K341" s="19"/>
      <c r="L341" s="19"/>
      <c r="M341" s="73"/>
      <c r="N341" s="19"/>
      <c r="O341" s="38"/>
      <c r="P341" s="39"/>
      <c r="Q341" s="19"/>
      <c r="R341" s="19"/>
      <c r="S341" s="19"/>
      <c r="T341" s="19"/>
      <c r="U341" s="19"/>
      <c r="V341" s="19"/>
      <c r="W341" s="40"/>
      <c r="X341" s="19"/>
      <c r="Y341" s="39"/>
      <c r="Z341" s="19"/>
      <c r="AA341" s="19"/>
      <c r="AB341" s="19"/>
      <c r="AC341" s="19"/>
      <c r="AD341" s="19"/>
      <c r="AE341" s="19"/>
      <c r="AF341" s="40"/>
      <c r="AG341" s="41"/>
      <c r="AH341" s="41"/>
      <c r="AI341" s="41"/>
      <c r="AJ341" s="19"/>
      <c r="AK341" s="19"/>
      <c r="AL341" s="19"/>
      <c r="AM341" s="19"/>
      <c r="AN341" s="19"/>
      <c r="AO341" s="19"/>
      <c r="AP341" s="19"/>
      <c r="AQ341" s="19"/>
      <c r="AR341" s="40"/>
      <c r="AS341" s="19"/>
      <c r="AT341" s="19"/>
      <c r="AU341" s="19"/>
      <c r="AV341" s="19"/>
      <c r="AW341" s="19"/>
      <c r="AX341" s="19"/>
      <c r="AY341" s="19">
        <v>8</v>
      </c>
      <c r="AZ341" s="19"/>
      <c r="BA341" s="40"/>
      <c r="BB341" s="19"/>
      <c r="BC341" s="19"/>
      <c r="BD341" s="19"/>
      <c r="BE341" s="19"/>
      <c r="BF341" s="19"/>
      <c r="BG341" s="19"/>
      <c r="BH341" s="19"/>
      <c r="BI341" s="19"/>
      <c r="BJ341" s="40"/>
      <c r="BK341" s="19"/>
      <c r="BL341" s="19"/>
      <c r="BM341" s="19"/>
      <c r="BN341" s="19"/>
      <c r="BO341" s="19"/>
      <c r="BP341" s="19"/>
      <c r="BQ341" s="19"/>
      <c r="BR341" s="19"/>
      <c r="BS341" s="40"/>
      <c r="BT341" s="19"/>
      <c r="BU341" s="19"/>
      <c r="BV341" s="19"/>
      <c r="BW341" s="19"/>
      <c r="BX341" s="19"/>
      <c r="BY341" s="19"/>
      <c r="BZ341" s="19"/>
      <c r="CA341" s="19"/>
      <c r="CB341" s="40"/>
      <c r="CC341" s="19"/>
      <c r="CD341" s="19"/>
      <c r="CE341" s="19"/>
      <c r="CF341" s="19"/>
      <c r="CG341" s="19"/>
      <c r="CH341" s="19"/>
      <c r="CI341" s="19"/>
      <c r="CJ341" s="19"/>
      <c r="CK341" s="40"/>
      <c r="CL341" s="19"/>
      <c r="CM341" s="19"/>
      <c r="CN341" s="19"/>
      <c r="CO341" s="19"/>
      <c r="CP341" s="19"/>
      <c r="CQ341" s="19"/>
      <c r="CR341" s="19"/>
      <c r="CS341" s="19"/>
      <c r="CT341" s="40"/>
      <c r="CU341" s="19"/>
      <c r="CV341" s="19"/>
      <c r="CW341" s="19"/>
      <c r="CX341" s="19"/>
      <c r="CY341" s="19"/>
      <c r="CZ341" s="19"/>
      <c r="DA341" s="19"/>
      <c r="DB341" s="19"/>
      <c r="DC341" s="19"/>
      <c r="DD341" s="40"/>
      <c r="DE341" s="19"/>
      <c r="DF341" s="19">
        <v>40</v>
      </c>
      <c r="DG341" s="19"/>
      <c r="DH341" s="19"/>
      <c r="DI341" s="19"/>
      <c r="DJ341" s="19"/>
      <c r="DK341" s="19"/>
      <c r="DL341" s="19"/>
      <c r="DM341" s="40"/>
      <c r="DN341" s="19"/>
      <c r="DO341" s="39"/>
      <c r="DP341" s="19"/>
      <c r="DQ341" s="19"/>
      <c r="DR341" s="19"/>
      <c r="DS341" s="19"/>
      <c r="DT341" s="19"/>
      <c r="DU341" s="19"/>
      <c r="DV341" s="40"/>
      <c r="DW341" s="74">
        <f ca="1" t="shared" si="383"/>
        <v>4.38</v>
      </c>
      <c r="DX341" s="44">
        <f t="shared" si="384"/>
        <v>0</v>
      </c>
      <c r="DY341" s="44">
        <f ca="1" t="shared" si="385"/>
        <v>4.38</v>
      </c>
      <c r="DZ341" s="19">
        <f t="shared" si="386"/>
        <v>8</v>
      </c>
      <c r="EA341" s="19">
        <f t="shared" si="387"/>
        <v>0</v>
      </c>
      <c r="EB341" s="45">
        <f t="shared" si="388"/>
        <v>8</v>
      </c>
      <c r="EC341" s="46">
        <f t="shared" si="389"/>
        <v>0</v>
      </c>
      <c r="ED341" s="19">
        <f t="shared" si="390"/>
        <v>40</v>
      </c>
      <c r="EE341" s="19">
        <f t="shared" si="391"/>
        <v>0</v>
      </c>
      <c r="EF341" s="19">
        <f t="shared" si="392"/>
        <v>0</v>
      </c>
      <c r="EG341" s="19">
        <f t="shared" si="393"/>
        <v>0</v>
      </c>
    </row>
    <row r="342" customFormat="1" customHeight="1" spans="1:137">
      <c r="A342" s="32">
        <f t="shared" si="369"/>
        <v>340</v>
      </c>
      <c r="B342" s="31" t="s">
        <v>993</v>
      </c>
      <c r="C342" s="32" t="s">
        <v>52</v>
      </c>
      <c r="D342" s="33" t="s">
        <v>110</v>
      </c>
      <c r="E342" s="33" t="s">
        <v>220</v>
      </c>
      <c r="F342" s="33" t="s">
        <v>221</v>
      </c>
      <c r="G342" s="68">
        <v>45840</v>
      </c>
      <c r="H342" s="68">
        <v>45840</v>
      </c>
      <c r="I342" s="68">
        <v>45840</v>
      </c>
      <c r="J342" s="19"/>
      <c r="K342" s="19"/>
      <c r="L342" s="19"/>
      <c r="M342" s="73"/>
      <c r="N342" s="19"/>
      <c r="O342" s="38"/>
      <c r="P342" s="39"/>
      <c r="Q342" s="19"/>
      <c r="R342" s="19"/>
      <c r="S342" s="19"/>
      <c r="T342" s="19"/>
      <c r="U342" s="19"/>
      <c r="V342" s="19"/>
      <c r="W342" s="40"/>
      <c r="X342" s="19"/>
      <c r="Y342" s="39"/>
      <c r="Z342" s="19"/>
      <c r="AA342" s="19"/>
      <c r="AB342" s="19"/>
      <c r="AC342" s="19"/>
      <c r="AD342" s="19"/>
      <c r="AE342" s="19"/>
      <c r="AF342" s="40"/>
      <c r="AG342" s="41"/>
      <c r="AH342" s="41"/>
      <c r="AI342" s="41"/>
      <c r="AJ342" s="19"/>
      <c r="AK342" s="19"/>
      <c r="AL342" s="19"/>
      <c r="AM342" s="19"/>
      <c r="AN342" s="19"/>
      <c r="AO342" s="19"/>
      <c r="AP342" s="19"/>
      <c r="AQ342" s="19"/>
      <c r="AR342" s="40"/>
      <c r="AS342" s="19"/>
      <c r="AT342" s="19"/>
      <c r="AU342" s="19"/>
      <c r="AV342" s="19"/>
      <c r="AW342" s="19"/>
      <c r="AX342" s="19"/>
      <c r="AY342" s="19"/>
      <c r="AZ342" s="19"/>
      <c r="BA342" s="40"/>
      <c r="BB342" s="19"/>
      <c r="BC342" s="19"/>
      <c r="BD342" s="19"/>
      <c r="BE342" s="19"/>
      <c r="BF342" s="19"/>
      <c r="BG342" s="19"/>
      <c r="BH342" s="19"/>
      <c r="BI342" s="19"/>
      <c r="BJ342" s="40"/>
      <c r="BK342" s="19"/>
      <c r="BL342" s="19"/>
      <c r="BM342" s="19"/>
      <c r="BN342" s="19"/>
      <c r="BO342" s="19"/>
      <c r="BP342" s="19"/>
      <c r="BQ342" s="19"/>
      <c r="BR342" s="19"/>
      <c r="BS342" s="40"/>
      <c r="BT342" s="19"/>
      <c r="BU342" s="19"/>
      <c r="BV342" s="19"/>
      <c r="BW342" s="19"/>
      <c r="BX342" s="19"/>
      <c r="BY342" s="19"/>
      <c r="BZ342" s="19"/>
      <c r="CA342" s="19"/>
      <c r="CB342" s="40"/>
      <c r="CC342" s="19"/>
      <c r="CD342" s="19"/>
      <c r="CE342" s="19"/>
      <c r="CF342" s="19"/>
      <c r="CG342" s="19"/>
      <c r="CH342" s="19">
        <v>8</v>
      </c>
      <c r="CI342" s="19"/>
      <c r="CJ342" s="19"/>
      <c r="CK342" s="40"/>
      <c r="CL342" s="19">
        <v>1</v>
      </c>
      <c r="CM342" s="19"/>
      <c r="CN342" s="19"/>
      <c r="CO342" s="19"/>
      <c r="CP342" s="19"/>
      <c r="CQ342" s="19">
        <v>8</v>
      </c>
      <c r="CR342" s="19"/>
      <c r="CS342" s="19"/>
      <c r="CT342" s="40"/>
      <c r="CU342" s="19"/>
      <c r="CV342" s="19" t="s">
        <v>63</v>
      </c>
      <c r="CW342" s="19"/>
      <c r="CX342" s="19"/>
      <c r="CY342" s="19"/>
      <c r="CZ342" s="19"/>
      <c r="DA342" s="19"/>
      <c r="DB342" s="19"/>
      <c r="DC342" s="19"/>
      <c r="DD342" s="40"/>
      <c r="DE342" s="19"/>
      <c r="DF342" s="19"/>
      <c r="DG342" s="19"/>
      <c r="DH342" s="19"/>
      <c r="DI342" s="19"/>
      <c r="DJ342" s="19"/>
      <c r="DK342" s="19"/>
      <c r="DL342" s="19"/>
      <c r="DM342" s="40"/>
      <c r="DN342" s="19"/>
      <c r="DO342" s="39"/>
      <c r="DP342" s="19"/>
      <c r="DQ342" s="19"/>
      <c r="DR342" s="19"/>
      <c r="DS342" s="19"/>
      <c r="DT342" s="19"/>
      <c r="DU342" s="19"/>
      <c r="DV342" s="40"/>
      <c r="DW342" s="74">
        <f ca="1" t="shared" si="383"/>
        <v>2.56</v>
      </c>
      <c r="DX342" s="44">
        <f t="shared" si="384"/>
        <v>2</v>
      </c>
      <c r="DY342" s="44">
        <f ca="1" t="shared" si="385"/>
        <v>0.56</v>
      </c>
      <c r="DZ342" s="19">
        <f t="shared" si="386"/>
        <v>16</v>
      </c>
      <c r="EA342" s="19">
        <f t="shared" si="387"/>
        <v>0</v>
      </c>
      <c r="EB342" s="45">
        <f t="shared" si="388"/>
        <v>0</v>
      </c>
      <c r="EC342" s="46">
        <f t="shared" si="389"/>
        <v>16</v>
      </c>
      <c r="ED342" s="19">
        <f t="shared" si="390"/>
        <v>0</v>
      </c>
      <c r="EE342" s="19">
        <f t="shared" si="391"/>
        <v>0</v>
      </c>
      <c r="EF342" s="19">
        <f t="shared" si="392"/>
        <v>0</v>
      </c>
      <c r="EG342" s="19">
        <f t="shared" si="393"/>
        <v>0</v>
      </c>
    </row>
    <row r="343" customFormat="1" customHeight="1" spans="1:137">
      <c r="A343" s="32">
        <f t="shared" si="369"/>
        <v>341</v>
      </c>
      <c r="B343" s="31" t="s">
        <v>994</v>
      </c>
      <c r="C343" s="32" t="s">
        <v>286</v>
      </c>
      <c r="D343" s="33" t="s">
        <v>312</v>
      </c>
      <c r="E343" s="33" t="s">
        <v>319</v>
      </c>
      <c r="F343" s="33" t="s">
        <v>315</v>
      </c>
      <c r="G343" s="68">
        <v>45846</v>
      </c>
      <c r="H343" s="68">
        <v>45846</v>
      </c>
      <c r="I343" s="68">
        <v>45846</v>
      </c>
      <c r="J343" s="19"/>
      <c r="K343" s="19"/>
      <c r="L343" s="19"/>
      <c r="M343" s="73"/>
      <c r="N343" s="19"/>
      <c r="O343" s="38"/>
      <c r="P343" s="39"/>
      <c r="Q343" s="19"/>
      <c r="R343" s="19"/>
      <c r="S343" s="19"/>
      <c r="T343" s="19"/>
      <c r="U343" s="19"/>
      <c r="V343" s="19"/>
      <c r="W343" s="40"/>
      <c r="X343" s="19"/>
      <c r="Y343" s="39"/>
      <c r="Z343" s="19"/>
      <c r="AA343" s="19"/>
      <c r="AB343" s="19"/>
      <c r="AC343" s="19"/>
      <c r="AD343" s="19"/>
      <c r="AE343" s="19"/>
      <c r="AF343" s="40"/>
      <c r="AG343" s="41"/>
      <c r="AH343" s="41"/>
      <c r="AI343" s="41"/>
      <c r="AJ343" s="19"/>
      <c r="AK343" s="19"/>
      <c r="AL343" s="19"/>
      <c r="AM343" s="19"/>
      <c r="AN343" s="19"/>
      <c r="AO343" s="19"/>
      <c r="AP343" s="19"/>
      <c r="AQ343" s="19"/>
      <c r="AR343" s="40"/>
      <c r="AS343" s="19"/>
      <c r="AT343" s="19"/>
      <c r="AU343" s="19"/>
      <c r="AV343" s="19"/>
      <c r="AW343" s="19"/>
      <c r="AX343" s="19"/>
      <c r="AY343" s="19"/>
      <c r="AZ343" s="19"/>
      <c r="BA343" s="40"/>
      <c r="BB343" s="19"/>
      <c r="BC343" s="19"/>
      <c r="BD343" s="19"/>
      <c r="BE343" s="19"/>
      <c r="BF343" s="19"/>
      <c r="BG343" s="19"/>
      <c r="BH343" s="19"/>
      <c r="BI343" s="19"/>
      <c r="BJ343" s="40"/>
      <c r="BK343" s="19"/>
      <c r="BL343" s="19"/>
      <c r="BM343" s="19"/>
      <c r="BN343" s="19"/>
      <c r="BO343" s="19"/>
      <c r="BP343" s="19"/>
      <c r="BQ343" s="19"/>
      <c r="BR343" s="19"/>
      <c r="BS343" s="40"/>
      <c r="BT343" s="19"/>
      <c r="BU343" s="19"/>
      <c r="BV343" s="19">
        <v>0.5</v>
      </c>
      <c r="BW343" s="19"/>
      <c r="BX343" s="19"/>
      <c r="BY343" s="19"/>
      <c r="BZ343" s="19"/>
      <c r="CA343" s="19"/>
      <c r="CB343" s="40"/>
      <c r="CC343" s="19"/>
      <c r="CD343" s="19"/>
      <c r="CE343" s="19"/>
      <c r="CF343" s="19"/>
      <c r="CG343" s="19"/>
      <c r="CH343" s="19"/>
      <c r="CI343" s="19"/>
      <c r="CJ343" s="19"/>
      <c r="CK343" s="40"/>
      <c r="CL343" s="19">
        <v>0.5</v>
      </c>
      <c r="CM343" s="19"/>
      <c r="CN343" s="19"/>
      <c r="CO343" s="19"/>
      <c r="CP343" s="19"/>
      <c r="CQ343" s="19"/>
      <c r="CR343" s="19"/>
      <c r="CS343" s="19"/>
      <c r="CT343" s="40"/>
      <c r="CU343" s="19"/>
      <c r="CV343" s="19"/>
      <c r="CW343" s="19"/>
      <c r="CX343" s="19"/>
      <c r="CY343" s="19"/>
      <c r="CZ343" s="19"/>
      <c r="DA343" s="19"/>
      <c r="DB343" s="19"/>
      <c r="DC343" s="19"/>
      <c r="DD343" s="40"/>
      <c r="DE343" s="19">
        <v>2</v>
      </c>
      <c r="DF343" s="19"/>
      <c r="DG343" s="19"/>
      <c r="DH343" s="19"/>
      <c r="DI343" s="19"/>
      <c r="DJ343" s="19"/>
      <c r="DK343" s="19"/>
      <c r="DL343" s="19"/>
      <c r="DM343" s="40"/>
      <c r="DN343" s="19"/>
      <c r="DO343" s="39"/>
      <c r="DP343" s="19"/>
      <c r="DQ343" s="19"/>
      <c r="DR343" s="19"/>
      <c r="DS343" s="19"/>
      <c r="DT343" s="19"/>
      <c r="DU343" s="19"/>
      <c r="DV343" s="40"/>
      <c r="DW343" s="74">
        <f ca="1" t="shared" si="383"/>
        <v>2.48</v>
      </c>
      <c r="DX343" s="44">
        <f t="shared" si="384"/>
        <v>2.5</v>
      </c>
      <c r="DY343" s="44">
        <f ca="1" t="shared" si="385"/>
        <v>-0.02</v>
      </c>
      <c r="DZ343" s="19">
        <f t="shared" si="386"/>
        <v>0</v>
      </c>
      <c r="EA343" s="19">
        <f t="shared" si="387"/>
        <v>0</v>
      </c>
      <c r="EB343" s="45">
        <f t="shared" si="388"/>
        <v>0</v>
      </c>
      <c r="EC343" s="46">
        <f t="shared" si="389"/>
        <v>0</v>
      </c>
      <c r="ED343" s="19">
        <f t="shared" si="390"/>
        <v>0</v>
      </c>
      <c r="EE343" s="19">
        <f t="shared" si="391"/>
        <v>0.5</v>
      </c>
      <c r="EF343" s="19">
        <f t="shared" si="392"/>
        <v>0</v>
      </c>
      <c r="EG343" s="19">
        <f t="shared" si="393"/>
        <v>0</v>
      </c>
    </row>
    <row r="344" customFormat="1" customHeight="1" spans="1:137">
      <c r="A344" s="32">
        <f t="shared" si="369"/>
        <v>342</v>
      </c>
      <c r="B344" s="31" t="s">
        <v>996</v>
      </c>
      <c r="C344" s="32" t="s">
        <v>592</v>
      </c>
      <c r="D344" s="33" t="s">
        <v>593</v>
      </c>
      <c r="E344" s="33" t="s">
        <v>594</v>
      </c>
      <c r="F344" s="33" t="s">
        <v>315</v>
      </c>
      <c r="G344" s="68">
        <v>45922</v>
      </c>
      <c r="H344" s="68">
        <v>45922</v>
      </c>
      <c r="I344" s="68">
        <v>45922</v>
      </c>
      <c r="J344" s="19"/>
      <c r="K344" s="19"/>
      <c r="L344" s="19"/>
      <c r="M344" s="73"/>
      <c r="N344" s="19"/>
      <c r="O344" s="38"/>
      <c r="P344" s="39"/>
      <c r="Q344" s="19"/>
      <c r="R344" s="19"/>
      <c r="S344" s="19"/>
      <c r="T344" s="19"/>
      <c r="U344" s="19"/>
      <c r="V344" s="19"/>
      <c r="W344" s="40"/>
      <c r="X344" s="19"/>
      <c r="Y344" s="39"/>
      <c r="Z344" s="19"/>
      <c r="AA344" s="19"/>
      <c r="AB344" s="19"/>
      <c r="AC344" s="19"/>
      <c r="AD344" s="19"/>
      <c r="AE344" s="19"/>
      <c r="AF344" s="40"/>
      <c r="AG344" s="41"/>
      <c r="AH344" s="41"/>
      <c r="AI344" s="41"/>
      <c r="AJ344" s="19"/>
      <c r="AK344" s="19"/>
      <c r="AL344" s="19"/>
      <c r="AM344" s="19"/>
      <c r="AN344" s="19"/>
      <c r="AO344" s="19"/>
      <c r="AP344" s="19"/>
      <c r="AQ344" s="19"/>
      <c r="AR344" s="40"/>
      <c r="AS344" s="19"/>
      <c r="AT344" s="19"/>
      <c r="AU344" s="19"/>
      <c r="AV344" s="19"/>
      <c r="AW344" s="19"/>
      <c r="AX344" s="19"/>
      <c r="AY344" s="19"/>
      <c r="AZ344" s="19"/>
      <c r="BA344" s="40"/>
      <c r="BB344" s="19"/>
      <c r="BC344" s="19"/>
      <c r="BD344" s="19"/>
      <c r="BE344" s="19"/>
      <c r="BF344" s="19"/>
      <c r="BG344" s="19"/>
      <c r="BH344" s="19"/>
      <c r="BI344" s="19"/>
      <c r="BJ344" s="40"/>
      <c r="BK344" s="19"/>
      <c r="BL344" s="19"/>
      <c r="BM344" s="19"/>
      <c r="BN344" s="19"/>
      <c r="BO344" s="19"/>
      <c r="BP344" s="19"/>
      <c r="BQ344" s="19"/>
      <c r="BR344" s="19"/>
      <c r="BS344" s="40"/>
      <c r="BT344" s="19"/>
      <c r="BU344" s="19"/>
      <c r="BV344" s="19"/>
      <c r="BW344" s="19"/>
      <c r="BX344" s="19"/>
      <c r="BY344" s="19"/>
      <c r="BZ344" s="19"/>
      <c r="CA344" s="19"/>
      <c r="CB344" s="40"/>
      <c r="CC344" s="19"/>
      <c r="CD344" s="19"/>
      <c r="CE344" s="19"/>
      <c r="CF344" s="19"/>
      <c r="CG344" s="19"/>
      <c r="CH344" s="19"/>
      <c r="CI344" s="19"/>
      <c r="CJ344" s="19"/>
      <c r="CK344" s="40"/>
      <c r="CL344" s="19"/>
      <c r="CM344" s="19">
        <v>40</v>
      </c>
      <c r="CN344" s="19" t="s">
        <v>63</v>
      </c>
      <c r="CO344" s="19"/>
      <c r="CP344" s="19"/>
      <c r="CQ344" s="19"/>
      <c r="CR344" s="19"/>
      <c r="CS344" s="19"/>
      <c r="CT344" s="40"/>
      <c r="CU344" s="19"/>
      <c r="CV344" s="19"/>
      <c r="CW344" s="19" t="s">
        <v>151</v>
      </c>
      <c r="CX344" s="19"/>
      <c r="CY344" s="19"/>
      <c r="CZ344" s="19"/>
      <c r="DA344" s="19"/>
      <c r="DB344" s="19"/>
      <c r="DC344" s="19"/>
      <c r="DD344" s="40"/>
      <c r="DE344" s="19"/>
      <c r="DF344" s="19">
        <v>24</v>
      </c>
      <c r="DG344" s="19"/>
      <c r="DH344" s="19"/>
      <c r="DI344" s="19"/>
      <c r="DJ344" s="19"/>
      <c r="DK344" s="19"/>
      <c r="DL344" s="19"/>
      <c r="DM344" s="40"/>
      <c r="DN344" s="19"/>
      <c r="DO344" s="39"/>
      <c r="DP344" s="19"/>
      <c r="DQ344" s="19"/>
      <c r="DR344" s="19"/>
      <c r="DS344" s="19"/>
      <c r="DT344" s="19"/>
      <c r="DU344" s="19"/>
      <c r="DV344" s="40"/>
      <c r="DW344" s="74">
        <f ca="1" t="shared" si="383"/>
        <v>1.44</v>
      </c>
      <c r="DX344" s="44">
        <f t="shared" si="384"/>
        <v>0</v>
      </c>
      <c r="DY344" s="44">
        <f ca="1" t="shared" si="385"/>
        <v>1.44</v>
      </c>
      <c r="DZ344" s="19">
        <f t="shared" si="386"/>
        <v>0</v>
      </c>
      <c r="EA344" s="19">
        <f t="shared" si="387"/>
        <v>0</v>
      </c>
      <c r="EB344" s="45">
        <f t="shared" si="388"/>
        <v>0</v>
      </c>
      <c r="EC344" s="46">
        <f t="shared" si="389"/>
        <v>0</v>
      </c>
      <c r="ED344" s="19">
        <f t="shared" si="390"/>
        <v>80</v>
      </c>
      <c r="EE344" s="19">
        <f t="shared" si="391"/>
        <v>1</v>
      </c>
      <c r="EF344" s="19">
        <f t="shared" si="392"/>
        <v>0</v>
      </c>
      <c r="EG344" s="19">
        <f t="shared" si="393"/>
        <v>0</v>
      </c>
    </row>
    <row r="345" customFormat="1" customHeight="1" spans="1:137">
      <c r="A345" s="32">
        <f t="shared" si="369"/>
        <v>343</v>
      </c>
      <c r="B345" s="31" t="s">
        <v>1002</v>
      </c>
      <c r="C345" s="32" t="s">
        <v>871</v>
      </c>
      <c r="D345" s="33" t="s">
        <v>872</v>
      </c>
      <c r="E345" s="33" t="s">
        <v>54</v>
      </c>
      <c r="F345" s="33" t="s">
        <v>873</v>
      </c>
      <c r="G345" s="68">
        <v>45957</v>
      </c>
      <c r="H345" s="68">
        <v>45957</v>
      </c>
      <c r="I345" s="68">
        <v>45957</v>
      </c>
      <c r="J345" s="19"/>
      <c r="K345" s="19"/>
      <c r="L345" s="19"/>
      <c r="M345" s="73"/>
      <c r="N345" s="19"/>
      <c r="O345" s="38"/>
      <c r="P345" s="39"/>
      <c r="Q345" s="19"/>
      <c r="R345" s="19"/>
      <c r="S345" s="19"/>
      <c r="T345" s="19"/>
      <c r="U345" s="19"/>
      <c r="V345" s="19"/>
      <c r="W345" s="40"/>
      <c r="X345" s="19"/>
      <c r="Y345" s="39"/>
      <c r="Z345" s="19"/>
      <c r="AA345" s="19"/>
      <c r="AB345" s="19"/>
      <c r="AC345" s="19"/>
      <c r="AD345" s="19"/>
      <c r="AE345" s="19"/>
      <c r="AF345" s="40"/>
      <c r="AG345" s="41"/>
      <c r="AH345" s="41"/>
      <c r="AI345" s="41"/>
      <c r="AJ345" s="19"/>
      <c r="AK345" s="19"/>
      <c r="AL345" s="19"/>
      <c r="AM345" s="19"/>
      <c r="AN345" s="19"/>
      <c r="AO345" s="19"/>
      <c r="AP345" s="19"/>
      <c r="AQ345" s="19"/>
      <c r="AR345" s="40"/>
      <c r="AS345" s="19"/>
      <c r="AT345" s="19"/>
      <c r="AU345" s="19"/>
      <c r="AV345" s="19"/>
      <c r="AW345" s="19"/>
      <c r="AX345" s="19"/>
      <c r="AY345" s="19"/>
      <c r="AZ345" s="19"/>
      <c r="BA345" s="40"/>
      <c r="BB345" s="19"/>
      <c r="BC345" s="19"/>
      <c r="BD345" s="19"/>
      <c r="BE345" s="19"/>
      <c r="BF345" s="19"/>
      <c r="BG345" s="19"/>
      <c r="BH345" s="19"/>
      <c r="BI345" s="19"/>
      <c r="BJ345" s="40"/>
      <c r="BK345" s="19"/>
      <c r="BL345" s="19"/>
      <c r="BM345" s="19"/>
      <c r="BN345" s="19"/>
      <c r="BO345" s="19"/>
      <c r="BP345" s="19"/>
      <c r="BQ345" s="19"/>
      <c r="BR345" s="19"/>
      <c r="BS345" s="40"/>
      <c r="BT345" s="19"/>
      <c r="BU345" s="19"/>
      <c r="BV345" s="19"/>
      <c r="BW345" s="19"/>
      <c r="BX345" s="19"/>
      <c r="BY345" s="19"/>
      <c r="BZ345" s="19"/>
      <c r="CA345" s="19"/>
      <c r="CB345" s="40"/>
      <c r="CC345" s="19"/>
      <c r="CD345" s="19"/>
      <c r="CE345" s="19"/>
      <c r="CF345" s="19"/>
      <c r="CG345" s="19"/>
      <c r="CH345" s="19"/>
      <c r="CI345" s="19"/>
      <c r="CJ345" s="19"/>
      <c r="CK345" s="40"/>
      <c r="CL345" s="19"/>
      <c r="CM345" s="19"/>
      <c r="CN345" s="19"/>
      <c r="CO345" s="19"/>
      <c r="CP345" s="19"/>
      <c r="CQ345" s="19"/>
      <c r="CR345" s="19"/>
      <c r="CS345" s="19"/>
      <c r="CT345" s="40"/>
      <c r="CU345" s="19"/>
      <c r="CV345" s="19"/>
      <c r="CW345" s="19"/>
      <c r="CX345" s="19"/>
      <c r="CY345" s="19"/>
      <c r="CZ345" s="19"/>
      <c r="DA345" s="19"/>
      <c r="DB345" s="19"/>
      <c r="DC345" s="19"/>
      <c r="DD345" s="40"/>
      <c r="DE345" s="19"/>
      <c r="DF345" s="19"/>
      <c r="DG345" s="19"/>
      <c r="DH345" s="19"/>
      <c r="DI345" s="19"/>
      <c r="DJ345" s="19"/>
      <c r="DK345" s="19">
        <v>5</v>
      </c>
      <c r="DL345" s="19"/>
      <c r="DM345" s="40"/>
      <c r="DN345" s="19"/>
      <c r="DO345" s="39"/>
      <c r="DP345" s="19"/>
      <c r="DQ345" s="19"/>
      <c r="DR345" s="19"/>
      <c r="DS345" s="19"/>
      <c r="DT345" s="19"/>
      <c r="DU345" s="19"/>
      <c r="DV345" s="40"/>
      <c r="DW345" s="74">
        <f ca="1" t="shared" si="383"/>
        <v>0.96</v>
      </c>
      <c r="DX345" s="44">
        <f t="shared" si="384"/>
        <v>0</v>
      </c>
      <c r="DY345" s="44">
        <f ca="1" t="shared" si="385"/>
        <v>0.96</v>
      </c>
      <c r="DZ345" s="19">
        <f t="shared" si="386"/>
        <v>5</v>
      </c>
      <c r="EA345" s="19">
        <f t="shared" si="387"/>
        <v>0</v>
      </c>
      <c r="EB345" s="45">
        <f t="shared" si="388"/>
        <v>5</v>
      </c>
      <c r="EC345" s="46">
        <f t="shared" si="389"/>
        <v>0</v>
      </c>
      <c r="ED345" s="19">
        <f t="shared" si="390"/>
        <v>0</v>
      </c>
      <c r="EE345" s="19">
        <f t="shared" si="391"/>
        <v>0</v>
      </c>
      <c r="EF345" s="19">
        <f t="shared" si="392"/>
        <v>0</v>
      </c>
      <c r="EG345" s="19">
        <f t="shared" si="393"/>
        <v>0</v>
      </c>
    </row>
    <row r="346" customFormat="1" customHeight="1" spans="1:137">
      <c r="A346" s="32">
        <f t="shared" si="369"/>
        <v>344</v>
      </c>
      <c r="B346" s="31" t="s">
        <v>999</v>
      </c>
      <c r="C346" s="32" t="s">
        <v>52</v>
      </c>
      <c r="D346" s="33" t="s">
        <v>79</v>
      </c>
      <c r="E346" s="33" t="s">
        <v>731</v>
      </c>
      <c r="F346" s="33" t="s">
        <v>1373</v>
      </c>
      <c r="G346" s="68">
        <v>45950</v>
      </c>
      <c r="H346" s="68">
        <v>45950</v>
      </c>
      <c r="I346" s="68">
        <v>45950</v>
      </c>
      <c r="J346" s="19"/>
      <c r="K346" s="19"/>
      <c r="L346" s="19"/>
      <c r="M346" s="73"/>
      <c r="N346" s="19"/>
      <c r="O346" s="38"/>
      <c r="P346" s="39"/>
      <c r="Q346" s="19"/>
      <c r="R346" s="19"/>
      <c r="S346" s="19"/>
      <c r="T346" s="19"/>
      <c r="U346" s="19"/>
      <c r="V346" s="19"/>
      <c r="W346" s="40"/>
      <c r="X346" s="19"/>
      <c r="Y346" s="39"/>
      <c r="Z346" s="19"/>
      <c r="AA346" s="19"/>
      <c r="AB346" s="19"/>
      <c r="AC346" s="19"/>
      <c r="AD346" s="19"/>
      <c r="AE346" s="19"/>
      <c r="AF346" s="40"/>
      <c r="AG346" s="41"/>
      <c r="AH346" s="41"/>
      <c r="AI346" s="41"/>
      <c r="AJ346" s="19"/>
      <c r="AK346" s="19"/>
      <c r="AL346" s="19"/>
      <c r="AM346" s="19"/>
      <c r="AN346" s="19"/>
      <c r="AO346" s="19"/>
      <c r="AP346" s="19"/>
      <c r="AQ346" s="19"/>
      <c r="AR346" s="40"/>
      <c r="AS346" s="19"/>
      <c r="AT346" s="19"/>
      <c r="AU346" s="19"/>
      <c r="AV346" s="19"/>
      <c r="AW346" s="19"/>
      <c r="AX346" s="19"/>
      <c r="AY346" s="19"/>
      <c r="AZ346" s="19"/>
      <c r="BA346" s="40"/>
      <c r="BB346" s="19"/>
      <c r="BC346" s="19"/>
      <c r="BD346" s="19"/>
      <c r="BE346" s="19"/>
      <c r="BF346" s="19"/>
      <c r="BG346" s="19"/>
      <c r="BH346" s="19"/>
      <c r="BI346" s="19"/>
      <c r="BJ346" s="40"/>
      <c r="BK346" s="19"/>
      <c r="BL346" s="19"/>
      <c r="BM346" s="19"/>
      <c r="BN346" s="19"/>
      <c r="BO346" s="19"/>
      <c r="BP346" s="19"/>
      <c r="BQ346" s="19"/>
      <c r="BR346" s="19"/>
      <c r="BS346" s="40"/>
      <c r="BT346" s="19"/>
      <c r="BU346" s="19"/>
      <c r="BV346" s="19"/>
      <c r="BW346" s="19"/>
      <c r="BX346" s="19"/>
      <c r="BY346" s="19"/>
      <c r="BZ346" s="19"/>
      <c r="CA346" s="19"/>
      <c r="CB346" s="40"/>
      <c r="CC346" s="19"/>
      <c r="CD346" s="19"/>
      <c r="CE346" s="19"/>
      <c r="CF346" s="19"/>
      <c r="CG346" s="19"/>
      <c r="CH346" s="19"/>
      <c r="CI346" s="19"/>
      <c r="CJ346" s="19"/>
      <c r="CK346" s="40"/>
      <c r="CL346" s="19"/>
      <c r="CM346" s="19"/>
      <c r="CN346" s="19"/>
      <c r="CO346" s="19"/>
      <c r="CP346" s="19"/>
      <c r="CQ346" s="19"/>
      <c r="CR346" s="19"/>
      <c r="CS346" s="19"/>
      <c r="CT346" s="40"/>
      <c r="CU346" s="19"/>
      <c r="CV346" s="19"/>
      <c r="CW346" s="19"/>
      <c r="CX346" s="19"/>
      <c r="CY346" s="19"/>
      <c r="CZ346" s="19"/>
      <c r="DA346" s="19"/>
      <c r="DB346" s="19"/>
      <c r="DC346" s="19"/>
      <c r="DD346" s="40"/>
      <c r="DE346" s="19"/>
      <c r="DF346" s="19">
        <v>8</v>
      </c>
      <c r="DG346" s="19"/>
      <c r="DH346" s="19"/>
      <c r="DI346" s="19"/>
      <c r="DJ346" s="19"/>
      <c r="DK346" s="19"/>
      <c r="DL346" s="19"/>
      <c r="DM346" s="40"/>
      <c r="DN346" s="19"/>
      <c r="DO346" s="39"/>
      <c r="DP346" s="19"/>
      <c r="DQ346" s="19"/>
      <c r="DR346" s="19"/>
      <c r="DS346" s="19"/>
      <c r="DT346" s="19"/>
      <c r="DU346" s="19"/>
      <c r="DV346" s="40"/>
      <c r="DW346" s="74">
        <f ca="1" t="shared" si="383"/>
        <v>1.05</v>
      </c>
      <c r="DX346" s="44">
        <f t="shared" si="384"/>
        <v>0</v>
      </c>
      <c r="DY346" s="44">
        <f ca="1" t="shared" si="385"/>
        <v>1.05</v>
      </c>
      <c r="DZ346" s="19">
        <f t="shared" si="386"/>
        <v>0</v>
      </c>
      <c r="EA346" s="19">
        <f t="shared" si="387"/>
        <v>0</v>
      </c>
      <c r="EB346" s="45">
        <f t="shared" si="388"/>
        <v>0</v>
      </c>
      <c r="EC346" s="46">
        <f t="shared" si="389"/>
        <v>0</v>
      </c>
      <c r="ED346" s="19">
        <f t="shared" si="390"/>
        <v>8</v>
      </c>
      <c r="EE346" s="19">
        <f t="shared" si="391"/>
        <v>0</v>
      </c>
      <c r="EF346" s="19">
        <f t="shared" si="392"/>
        <v>0</v>
      </c>
      <c r="EG346" s="19">
        <f t="shared" si="393"/>
        <v>0</v>
      </c>
    </row>
    <row r="347" customFormat="1" customHeight="1" spans="1:137">
      <c r="A347" s="32">
        <f t="shared" si="369"/>
        <v>345</v>
      </c>
      <c r="B347" s="31" t="s">
        <v>1001</v>
      </c>
      <c r="C347" s="32" t="s">
        <v>286</v>
      </c>
      <c r="D347" s="33" t="s">
        <v>312</v>
      </c>
      <c r="E347" s="33" t="s">
        <v>317</v>
      </c>
      <c r="F347" s="33" t="s">
        <v>315</v>
      </c>
      <c r="G347" s="68">
        <v>45957</v>
      </c>
      <c r="H347" s="68">
        <v>45957</v>
      </c>
      <c r="I347" s="68">
        <v>45957</v>
      </c>
      <c r="J347" s="19"/>
      <c r="K347" s="19"/>
      <c r="L347" s="19"/>
      <c r="M347" s="73"/>
      <c r="N347" s="19"/>
      <c r="O347" s="38"/>
      <c r="P347" s="39"/>
      <c r="Q347" s="19"/>
      <c r="R347" s="19"/>
      <c r="S347" s="19"/>
      <c r="T347" s="19"/>
      <c r="U347" s="19"/>
      <c r="V347" s="19"/>
      <c r="W347" s="40"/>
      <c r="X347" s="19"/>
      <c r="Y347" s="39"/>
      <c r="Z347" s="19"/>
      <c r="AA347" s="19"/>
      <c r="AB347" s="19"/>
      <c r="AC347" s="19"/>
      <c r="AD347" s="19"/>
      <c r="AE347" s="19"/>
      <c r="AF347" s="40"/>
      <c r="AG347" s="41"/>
      <c r="AH347" s="41"/>
      <c r="AI347" s="41"/>
      <c r="AJ347" s="19"/>
      <c r="AK347" s="19"/>
      <c r="AL347" s="19"/>
      <c r="AM347" s="19"/>
      <c r="AN347" s="19"/>
      <c r="AO347" s="19"/>
      <c r="AP347" s="19"/>
      <c r="AQ347" s="19"/>
      <c r="AR347" s="40"/>
      <c r="AS347" s="19"/>
      <c r="AT347" s="19"/>
      <c r="AU347" s="19"/>
      <c r="AV347" s="19"/>
      <c r="AW347" s="19"/>
      <c r="AX347" s="19"/>
      <c r="AY347" s="19"/>
      <c r="AZ347" s="19"/>
      <c r="BA347" s="40"/>
      <c r="BB347" s="19"/>
      <c r="BC347" s="19"/>
      <c r="BD347" s="19"/>
      <c r="BE347" s="19"/>
      <c r="BF347" s="19"/>
      <c r="BG347" s="19"/>
      <c r="BH347" s="19"/>
      <c r="BI347" s="19"/>
      <c r="BJ347" s="40"/>
      <c r="BK347" s="19"/>
      <c r="BL347" s="19"/>
      <c r="BM347" s="19"/>
      <c r="BN347" s="19"/>
      <c r="BO347" s="19"/>
      <c r="BP347" s="19"/>
      <c r="BQ347" s="19"/>
      <c r="BR347" s="19"/>
      <c r="BS347" s="40"/>
      <c r="BT347" s="19"/>
      <c r="BU347" s="19"/>
      <c r="BV347" s="19"/>
      <c r="BW347" s="19"/>
      <c r="BX347" s="19"/>
      <c r="BY347" s="19"/>
      <c r="BZ347" s="19"/>
      <c r="CA347" s="19"/>
      <c r="CB347" s="40"/>
      <c r="CC347" s="19"/>
      <c r="CD347" s="19"/>
      <c r="CE347" s="19"/>
      <c r="CF347" s="19"/>
      <c r="CG347" s="19"/>
      <c r="CH347" s="19"/>
      <c r="CI347" s="19"/>
      <c r="CJ347" s="19"/>
      <c r="CK347" s="40"/>
      <c r="CL347" s="19"/>
      <c r="CM347" s="19"/>
      <c r="CN347" s="19"/>
      <c r="CO347" s="19"/>
      <c r="CP347" s="19"/>
      <c r="CQ347" s="19"/>
      <c r="CR347" s="19"/>
      <c r="CS347" s="19"/>
      <c r="CT347" s="40"/>
      <c r="CU347" s="19"/>
      <c r="CV347" s="19"/>
      <c r="CW347" s="19"/>
      <c r="CX347" s="19"/>
      <c r="CY347" s="19"/>
      <c r="CZ347" s="19"/>
      <c r="DA347" s="19"/>
      <c r="DB347" s="19"/>
      <c r="DC347" s="19"/>
      <c r="DD347" s="40"/>
      <c r="DE347" s="19"/>
      <c r="DF347" s="19"/>
      <c r="DG347" s="19"/>
      <c r="DH347" s="19"/>
      <c r="DI347" s="19"/>
      <c r="DJ347" s="19"/>
      <c r="DK347" s="19"/>
      <c r="DL347" s="19"/>
      <c r="DM347" s="40"/>
      <c r="DN347" s="19"/>
      <c r="DO347" s="39"/>
      <c r="DP347" s="19"/>
      <c r="DQ347" s="19"/>
      <c r="DR347" s="19"/>
      <c r="DS347" s="19"/>
      <c r="DT347" s="19"/>
      <c r="DU347" s="19"/>
      <c r="DV347" s="40"/>
      <c r="DW347" s="74">
        <f ca="1" t="shared" si="383"/>
        <v>0.96</v>
      </c>
      <c r="DX347" s="44">
        <f t="shared" si="384"/>
        <v>0</v>
      </c>
      <c r="DY347" s="44">
        <f ca="1" t="shared" si="385"/>
        <v>0.96</v>
      </c>
      <c r="DZ347" s="19">
        <f t="shared" si="386"/>
        <v>0</v>
      </c>
      <c r="EA347" s="19">
        <f t="shared" si="387"/>
        <v>0</v>
      </c>
      <c r="EB347" s="45">
        <f t="shared" si="388"/>
        <v>0</v>
      </c>
      <c r="EC347" s="46">
        <f t="shared" si="389"/>
        <v>0</v>
      </c>
      <c r="ED347" s="19">
        <f t="shared" si="390"/>
        <v>0</v>
      </c>
      <c r="EE347" s="19">
        <f t="shared" si="391"/>
        <v>0</v>
      </c>
      <c r="EF347" s="19">
        <f t="shared" si="392"/>
        <v>0</v>
      </c>
      <c r="EG347" s="19">
        <f t="shared" si="393"/>
        <v>0</v>
      </c>
    </row>
    <row r="348" customFormat="1" customHeight="1" spans="1:137">
      <c r="A348" s="32">
        <f t="shared" si="369"/>
        <v>346</v>
      </c>
      <c r="B348" s="31" t="s">
        <v>1004</v>
      </c>
      <c r="C348" s="32" t="s">
        <v>286</v>
      </c>
      <c r="D348" s="33" t="s">
        <v>305</v>
      </c>
      <c r="E348" s="33" t="s">
        <v>888</v>
      </c>
      <c r="F348" s="33" t="s">
        <v>315</v>
      </c>
      <c r="G348" s="68">
        <v>45964</v>
      </c>
      <c r="H348" s="68">
        <v>45964</v>
      </c>
      <c r="I348" s="68">
        <v>45964</v>
      </c>
      <c r="J348" s="19"/>
      <c r="K348" s="19"/>
      <c r="L348" s="19"/>
      <c r="M348" s="73"/>
      <c r="N348" s="19"/>
      <c r="O348" s="38"/>
      <c r="P348" s="39"/>
      <c r="Q348" s="19"/>
      <c r="R348" s="19"/>
      <c r="S348" s="19"/>
      <c r="T348" s="19"/>
      <c r="U348" s="19"/>
      <c r="V348" s="19"/>
      <c r="W348" s="40"/>
      <c r="X348" s="19"/>
      <c r="Y348" s="39"/>
      <c r="Z348" s="19"/>
      <c r="AA348" s="19"/>
      <c r="AB348" s="19"/>
      <c r="AC348" s="19"/>
      <c r="AD348" s="19"/>
      <c r="AE348" s="19"/>
      <c r="AF348" s="40"/>
      <c r="AG348" s="41"/>
      <c r="AH348" s="41"/>
      <c r="AI348" s="41"/>
      <c r="AJ348" s="19"/>
      <c r="AK348" s="19"/>
      <c r="AL348" s="19"/>
      <c r="AM348" s="19"/>
      <c r="AN348" s="19"/>
      <c r="AO348" s="19"/>
      <c r="AP348" s="19"/>
      <c r="AQ348" s="19"/>
      <c r="AR348" s="40"/>
      <c r="AS348" s="19"/>
      <c r="AT348" s="19"/>
      <c r="AU348" s="19"/>
      <c r="AV348" s="19"/>
      <c r="AW348" s="19"/>
      <c r="AX348" s="19"/>
      <c r="AY348" s="19"/>
      <c r="AZ348" s="19"/>
      <c r="BA348" s="40"/>
      <c r="BB348" s="19"/>
      <c r="BC348" s="19"/>
      <c r="BD348" s="19"/>
      <c r="BE348" s="19"/>
      <c r="BF348" s="19"/>
      <c r="BG348" s="19"/>
      <c r="BH348" s="19"/>
      <c r="BI348" s="19"/>
      <c r="BJ348" s="40"/>
      <c r="BK348" s="19"/>
      <c r="BL348" s="19"/>
      <c r="BM348" s="19"/>
      <c r="BN348" s="19"/>
      <c r="BO348" s="19"/>
      <c r="BP348" s="19"/>
      <c r="BQ348" s="19"/>
      <c r="BR348" s="19"/>
      <c r="BS348" s="40"/>
      <c r="BT348" s="19"/>
      <c r="BU348" s="19"/>
      <c r="BV348" s="19"/>
      <c r="BW348" s="19"/>
      <c r="BX348" s="19"/>
      <c r="BY348" s="19"/>
      <c r="BZ348" s="19"/>
      <c r="CA348" s="19"/>
      <c r="CB348" s="40"/>
      <c r="CC348" s="19"/>
      <c r="CD348" s="19"/>
      <c r="CE348" s="19"/>
      <c r="CF348" s="19"/>
      <c r="CG348" s="19"/>
      <c r="CH348" s="19"/>
      <c r="CI348" s="19"/>
      <c r="CJ348" s="19"/>
      <c r="CK348" s="40"/>
      <c r="CL348" s="19"/>
      <c r="CM348" s="19"/>
      <c r="CN348" s="19"/>
      <c r="CO348" s="19"/>
      <c r="CP348" s="19"/>
      <c r="CQ348" s="19"/>
      <c r="CR348" s="19"/>
      <c r="CS348" s="19"/>
      <c r="CT348" s="40"/>
      <c r="CU348" s="19"/>
      <c r="CV348" s="19"/>
      <c r="CW348" s="19"/>
      <c r="CX348" s="19"/>
      <c r="CY348" s="19"/>
      <c r="CZ348" s="19"/>
      <c r="DA348" s="19"/>
      <c r="DB348" s="19"/>
      <c r="DC348" s="19"/>
      <c r="DD348" s="40"/>
      <c r="DE348" s="19"/>
      <c r="DF348" s="19">
        <v>5</v>
      </c>
      <c r="DG348" s="19"/>
      <c r="DH348" s="19"/>
      <c r="DI348" s="19"/>
      <c r="DJ348" s="19"/>
      <c r="DK348" s="19"/>
      <c r="DL348" s="19"/>
      <c r="DM348" s="40"/>
      <c r="DN348" s="19"/>
      <c r="DO348" s="39"/>
      <c r="DP348" s="19"/>
      <c r="DQ348" s="19"/>
      <c r="DR348" s="19"/>
      <c r="DS348" s="19"/>
      <c r="DT348" s="19"/>
      <c r="DU348" s="19"/>
      <c r="DV348" s="40"/>
      <c r="DW348" s="74">
        <f ca="1" t="shared" si="383"/>
        <v>0.86</v>
      </c>
      <c r="DX348" s="44">
        <f t="shared" si="384"/>
        <v>0</v>
      </c>
      <c r="DY348" s="44">
        <f ca="1" t="shared" si="385"/>
        <v>0.86</v>
      </c>
      <c r="DZ348" s="19">
        <f t="shared" si="386"/>
        <v>0</v>
      </c>
      <c r="EA348" s="19">
        <f t="shared" si="387"/>
        <v>0</v>
      </c>
      <c r="EB348" s="45">
        <f t="shared" si="388"/>
        <v>0</v>
      </c>
      <c r="EC348" s="46">
        <f t="shared" si="389"/>
        <v>0</v>
      </c>
      <c r="ED348" s="19">
        <f t="shared" si="390"/>
        <v>5</v>
      </c>
      <c r="EE348" s="19">
        <f t="shared" si="391"/>
        <v>0</v>
      </c>
      <c r="EF348" s="19">
        <f t="shared" si="392"/>
        <v>0</v>
      </c>
      <c r="EG348" s="19">
        <f t="shared" si="393"/>
        <v>0</v>
      </c>
    </row>
    <row r="349" customFormat="1" customHeight="1" spans="1:137">
      <c r="A349" s="32">
        <f t="shared" si="369"/>
        <v>347</v>
      </c>
      <c r="B349" s="31" t="s">
        <v>1003</v>
      </c>
      <c r="C349" s="32" t="s">
        <v>286</v>
      </c>
      <c r="D349" s="33" t="s">
        <v>312</v>
      </c>
      <c r="E349" s="33" t="s">
        <v>846</v>
      </c>
      <c r="F349" s="33" t="s">
        <v>315</v>
      </c>
      <c r="G349" s="68">
        <v>45964</v>
      </c>
      <c r="H349" s="68">
        <v>45964</v>
      </c>
      <c r="I349" s="68">
        <v>45964</v>
      </c>
      <c r="J349" s="19"/>
      <c r="K349" s="19"/>
      <c r="L349" s="19"/>
      <c r="M349" s="73"/>
      <c r="N349" s="19"/>
      <c r="O349" s="38"/>
      <c r="P349" s="39"/>
      <c r="Q349" s="19"/>
      <c r="R349" s="19"/>
      <c r="S349" s="19"/>
      <c r="T349" s="19"/>
      <c r="U349" s="19"/>
      <c r="V349" s="19"/>
      <c r="W349" s="40"/>
      <c r="X349" s="19"/>
      <c r="Y349" s="39"/>
      <c r="Z349" s="19"/>
      <c r="AA349" s="19"/>
      <c r="AB349" s="19"/>
      <c r="AC349" s="19"/>
      <c r="AD349" s="19"/>
      <c r="AE349" s="19"/>
      <c r="AF349" s="40"/>
      <c r="AG349" s="41"/>
      <c r="AH349" s="41"/>
      <c r="AI349" s="41"/>
      <c r="AJ349" s="19"/>
      <c r="AK349" s="19"/>
      <c r="AL349" s="19"/>
      <c r="AM349" s="19"/>
      <c r="AN349" s="19"/>
      <c r="AO349" s="19"/>
      <c r="AP349" s="19"/>
      <c r="AQ349" s="19"/>
      <c r="AR349" s="40"/>
      <c r="AS349" s="19"/>
      <c r="AT349" s="19"/>
      <c r="AU349" s="19"/>
      <c r="AV349" s="19"/>
      <c r="AW349" s="19"/>
      <c r="AX349" s="19"/>
      <c r="AY349" s="19"/>
      <c r="AZ349" s="19"/>
      <c r="BA349" s="40"/>
      <c r="BB349" s="19"/>
      <c r="BC349" s="19"/>
      <c r="BD349" s="19"/>
      <c r="BE349" s="19"/>
      <c r="BF349" s="19"/>
      <c r="BG349" s="19"/>
      <c r="BH349" s="19"/>
      <c r="BI349" s="19"/>
      <c r="BJ349" s="40"/>
      <c r="BK349" s="19"/>
      <c r="BL349" s="19"/>
      <c r="BM349" s="19"/>
      <c r="BN349" s="19"/>
      <c r="BO349" s="19"/>
      <c r="BP349" s="19"/>
      <c r="BQ349" s="19"/>
      <c r="BR349" s="19"/>
      <c r="BS349" s="40"/>
      <c r="BT349" s="19"/>
      <c r="BU349" s="19"/>
      <c r="BV349" s="19"/>
      <c r="BW349" s="19"/>
      <c r="BX349" s="19"/>
      <c r="BY349" s="19"/>
      <c r="BZ349" s="19"/>
      <c r="CA349" s="19"/>
      <c r="CB349" s="40"/>
      <c r="CC349" s="19"/>
      <c r="CD349" s="19"/>
      <c r="CE349" s="19"/>
      <c r="CF349" s="19"/>
      <c r="CG349" s="19"/>
      <c r="CH349" s="19"/>
      <c r="CI349" s="19"/>
      <c r="CJ349" s="19"/>
      <c r="CK349" s="40"/>
      <c r="CL349" s="19"/>
      <c r="CM349" s="19"/>
      <c r="CN349" s="19"/>
      <c r="CO349" s="19"/>
      <c r="CP349" s="19"/>
      <c r="CQ349" s="19"/>
      <c r="CR349" s="19"/>
      <c r="CS349" s="19"/>
      <c r="CT349" s="40"/>
      <c r="CU349" s="19"/>
      <c r="CV349" s="19"/>
      <c r="CW349" s="19"/>
      <c r="CX349" s="19"/>
      <c r="CY349" s="19"/>
      <c r="CZ349" s="19"/>
      <c r="DA349" s="19"/>
      <c r="DB349" s="19"/>
      <c r="DC349" s="19"/>
      <c r="DD349" s="40"/>
      <c r="DE349" s="19"/>
      <c r="DF349" s="19"/>
      <c r="DG349" s="19"/>
      <c r="DH349" s="19"/>
      <c r="DI349" s="19"/>
      <c r="DJ349" s="19"/>
      <c r="DK349" s="19"/>
      <c r="DL349" s="19"/>
      <c r="DM349" s="40"/>
      <c r="DN349" s="19"/>
      <c r="DO349" s="39"/>
      <c r="DP349" s="19"/>
      <c r="DQ349" s="19"/>
      <c r="DR349" s="19"/>
      <c r="DS349" s="19"/>
      <c r="DT349" s="19"/>
      <c r="DU349" s="19"/>
      <c r="DV349" s="40"/>
      <c r="DW349" s="74">
        <f ca="1" t="shared" si="383"/>
        <v>0.86</v>
      </c>
      <c r="DX349" s="44">
        <f t="shared" si="384"/>
        <v>0</v>
      </c>
      <c r="DY349" s="44">
        <f ca="1" t="shared" si="385"/>
        <v>0.86</v>
      </c>
      <c r="DZ349" s="19">
        <f t="shared" si="386"/>
        <v>0</v>
      </c>
      <c r="EA349" s="19">
        <f t="shared" si="387"/>
        <v>0</v>
      </c>
      <c r="EB349" s="45">
        <f t="shared" si="388"/>
        <v>0</v>
      </c>
      <c r="EC349" s="46">
        <f t="shared" si="389"/>
        <v>0</v>
      </c>
      <c r="ED349" s="19">
        <f t="shared" si="390"/>
        <v>0</v>
      </c>
      <c r="EE349" s="19">
        <f t="shared" si="391"/>
        <v>0</v>
      </c>
      <c r="EF349" s="19">
        <f t="shared" si="392"/>
        <v>0</v>
      </c>
      <c r="EG349" s="19">
        <f t="shared" si="393"/>
        <v>0</v>
      </c>
    </row>
    <row r="350" customFormat="1" customHeight="1" spans="1:137">
      <c r="A350" s="32">
        <f t="shared" si="369"/>
        <v>348</v>
      </c>
      <c r="B350" s="31" t="s">
        <v>1010</v>
      </c>
      <c r="C350" s="32" t="s">
        <v>286</v>
      </c>
      <c r="D350" s="33" t="s">
        <v>305</v>
      </c>
      <c r="E350" s="33" t="s">
        <v>307</v>
      </c>
      <c r="F350" s="33" t="s">
        <v>315</v>
      </c>
      <c r="G350" s="68">
        <v>45971</v>
      </c>
      <c r="H350" s="68">
        <v>45971</v>
      </c>
      <c r="I350" s="68">
        <v>45971</v>
      </c>
      <c r="J350" s="19"/>
      <c r="K350" s="19"/>
      <c r="L350" s="19"/>
      <c r="M350" s="73"/>
      <c r="N350" s="19"/>
      <c r="O350" s="38"/>
      <c r="P350" s="39"/>
      <c r="Q350" s="19"/>
      <c r="R350" s="19"/>
      <c r="S350" s="19"/>
      <c r="T350" s="19"/>
      <c r="U350" s="19"/>
      <c r="V350" s="19"/>
      <c r="W350" s="40"/>
      <c r="X350" s="19"/>
      <c r="Y350" s="39"/>
      <c r="Z350" s="19"/>
      <c r="AA350" s="19"/>
      <c r="AB350" s="19"/>
      <c r="AC350" s="19"/>
      <c r="AD350" s="19"/>
      <c r="AE350" s="19"/>
      <c r="AF350" s="40"/>
      <c r="AG350" s="41"/>
      <c r="AH350" s="41"/>
      <c r="AI350" s="41"/>
      <c r="AJ350" s="19"/>
      <c r="AK350" s="19"/>
      <c r="AL350" s="19"/>
      <c r="AM350" s="19"/>
      <c r="AN350" s="19"/>
      <c r="AO350" s="19"/>
      <c r="AP350" s="19"/>
      <c r="AQ350" s="19"/>
      <c r="AR350" s="40"/>
      <c r="AS350" s="19"/>
      <c r="AT350" s="19"/>
      <c r="AU350" s="19"/>
      <c r="AV350" s="19"/>
      <c r="AW350" s="19"/>
      <c r="AX350" s="19"/>
      <c r="AY350" s="19"/>
      <c r="AZ350" s="19"/>
      <c r="BA350" s="40"/>
      <c r="BB350" s="19"/>
      <c r="BC350" s="19"/>
      <c r="BD350" s="19"/>
      <c r="BE350" s="19"/>
      <c r="BF350" s="19"/>
      <c r="BG350" s="19"/>
      <c r="BH350" s="19"/>
      <c r="BI350" s="19"/>
      <c r="BJ350" s="40"/>
      <c r="BK350" s="19"/>
      <c r="BL350" s="19"/>
      <c r="BM350" s="19"/>
      <c r="BN350" s="19"/>
      <c r="BO350" s="19"/>
      <c r="BP350" s="19"/>
      <c r="BQ350" s="19"/>
      <c r="BR350" s="19"/>
      <c r="BS350" s="40"/>
      <c r="BT350" s="19"/>
      <c r="BU350" s="19"/>
      <c r="BV350" s="19"/>
      <c r="BW350" s="19"/>
      <c r="BX350" s="19"/>
      <c r="BY350" s="19"/>
      <c r="BZ350" s="19"/>
      <c r="CA350" s="19"/>
      <c r="CB350" s="40"/>
      <c r="CC350" s="19"/>
      <c r="CD350" s="19"/>
      <c r="CE350" s="19"/>
      <c r="CF350" s="19"/>
      <c r="CG350" s="19"/>
      <c r="CH350" s="19"/>
      <c r="CI350" s="19"/>
      <c r="CJ350" s="19"/>
      <c r="CK350" s="40"/>
      <c r="CL350" s="19"/>
      <c r="CM350" s="19"/>
      <c r="CN350" s="19"/>
      <c r="CO350" s="19"/>
      <c r="CP350" s="19"/>
      <c r="CQ350" s="19"/>
      <c r="CR350" s="19"/>
      <c r="CS350" s="19"/>
      <c r="CT350" s="40"/>
      <c r="CU350" s="19"/>
      <c r="CV350" s="19"/>
      <c r="CW350" s="19"/>
      <c r="CX350" s="19"/>
      <c r="CY350" s="19"/>
      <c r="CZ350" s="19"/>
      <c r="DA350" s="19"/>
      <c r="DB350" s="19"/>
      <c r="DC350" s="19"/>
      <c r="DD350" s="40"/>
      <c r="DE350" s="19"/>
      <c r="DF350" s="19">
        <v>8</v>
      </c>
      <c r="DG350" s="19">
        <v>1</v>
      </c>
      <c r="DH350" s="19"/>
      <c r="DI350" s="19"/>
      <c r="DJ350" s="19"/>
      <c r="DK350" s="19"/>
      <c r="DL350" s="19"/>
      <c r="DM350" s="40"/>
      <c r="DN350" s="19"/>
      <c r="DO350" s="39"/>
      <c r="DP350" s="19"/>
      <c r="DQ350" s="19"/>
      <c r="DR350" s="19"/>
      <c r="DS350" s="19"/>
      <c r="DT350" s="19"/>
      <c r="DU350" s="19"/>
      <c r="DV350" s="40"/>
      <c r="DW350" s="74">
        <f ca="1" t="shared" si="383"/>
        <v>0.77</v>
      </c>
      <c r="DX350" s="44">
        <f t="shared" si="384"/>
        <v>0</v>
      </c>
      <c r="DY350" s="44">
        <f ca="1" t="shared" si="385"/>
        <v>0.77</v>
      </c>
      <c r="DZ350" s="19">
        <f t="shared" si="386"/>
        <v>0</v>
      </c>
      <c r="EA350" s="19">
        <f t="shared" si="387"/>
        <v>0</v>
      </c>
      <c r="EB350" s="45">
        <f t="shared" si="388"/>
        <v>0</v>
      </c>
      <c r="EC350" s="46">
        <f t="shared" si="389"/>
        <v>0</v>
      </c>
      <c r="ED350" s="19">
        <f t="shared" si="390"/>
        <v>8</v>
      </c>
      <c r="EE350" s="19">
        <f t="shared" si="391"/>
        <v>1</v>
      </c>
      <c r="EF350" s="19">
        <f t="shared" si="392"/>
        <v>0</v>
      </c>
      <c r="EG350" s="19">
        <f t="shared" si="393"/>
        <v>0</v>
      </c>
    </row>
    <row r="351" customFormat="1" customHeight="1" spans="1:137">
      <c r="A351" s="32">
        <f t="shared" si="369"/>
        <v>349</v>
      </c>
      <c r="B351" s="31" t="s">
        <v>990</v>
      </c>
      <c r="C351" s="32" t="s">
        <v>351</v>
      </c>
      <c r="D351" s="33" t="s">
        <v>368</v>
      </c>
      <c r="E351" s="33" t="s">
        <v>463</v>
      </c>
      <c r="F351" s="33" t="s">
        <v>315</v>
      </c>
      <c r="G351" s="68">
        <v>45581</v>
      </c>
      <c r="H351" s="59">
        <v>45581</v>
      </c>
      <c r="I351" s="59">
        <v>45658</v>
      </c>
      <c r="J351" s="19">
        <v>0</v>
      </c>
      <c r="K351" s="19">
        <v>1</v>
      </c>
      <c r="L351" s="19">
        <v>0.5</v>
      </c>
      <c r="M351" s="73">
        <f>K351-L351</f>
        <v>0.5</v>
      </c>
      <c r="N351" s="19"/>
      <c r="O351" s="38">
        <v>2.5</v>
      </c>
      <c r="P351" s="39"/>
      <c r="Q351" s="19"/>
      <c r="R351" s="19"/>
      <c r="S351" s="19"/>
      <c r="T351" s="19"/>
      <c r="U351" s="19"/>
      <c r="V351" s="19"/>
      <c r="W351" s="40"/>
      <c r="X351" s="19"/>
      <c r="Y351" s="39"/>
      <c r="Z351" s="19"/>
      <c r="AA351" s="19"/>
      <c r="AB351" s="19"/>
      <c r="AC351" s="19"/>
      <c r="AD351" s="19"/>
      <c r="AE351" s="19"/>
      <c r="AF351" s="40"/>
      <c r="AG351" s="41">
        <f>O351+X351</f>
        <v>2.5</v>
      </c>
      <c r="AH351" s="41">
        <f>M351-AG351</f>
        <v>-2</v>
      </c>
      <c r="AI351" s="41">
        <f>IF(AH351&lt;0,AH351,0)</f>
        <v>-2</v>
      </c>
      <c r="AJ351" s="19">
        <v>0.5</v>
      </c>
      <c r="AK351" s="19">
        <v>4</v>
      </c>
      <c r="AL351" s="19"/>
      <c r="AM351" s="19"/>
      <c r="AN351" s="19"/>
      <c r="AO351" s="19"/>
      <c r="AP351" s="19"/>
      <c r="AQ351" s="19"/>
      <c r="AR351" s="40"/>
      <c r="AS351" s="19">
        <v>0.5</v>
      </c>
      <c r="AT351" s="19">
        <v>8</v>
      </c>
      <c r="AU351" s="19"/>
      <c r="AV351" s="19"/>
      <c r="AW351" s="19"/>
      <c r="AX351" s="19"/>
      <c r="AY351" s="19"/>
      <c r="AZ351" s="19"/>
      <c r="BA351" s="40"/>
      <c r="BB351" s="19"/>
      <c r="BC351" s="19"/>
      <c r="BD351" s="19"/>
      <c r="BE351" s="19"/>
      <c r="BF351" s="19"/>
      <c r="BG351" s="19"/>
      <c r="BH351" s="19"/>
      <c r="BI351" s="19"/>
      <c r="BJ351" s="40"/>
      <c r="BK351" s="19"/>
      <c r="BL351" s="19"/>
      <c r="BM351" s="19"/>
      <c r="BN351" s="19"/>
      <c r="BO351" s="19"/>
      <c r="BP351" s="19"/>
      <c r="BQ351" s="19"/>
      <c r="BR351" s="19"/>
      <c r="BS351" s="40"/>
      <c r="BT351" s="19">
        <v>1</v>
      </c>
      <c r="BU351" s="19"/>
      <c r="BV351" s="19"/>
      <c r="BW351" s="19"/>
      <c r="BX351" s="19"/>
      <c r="BY351" s="19"/>
      <c r="BZ351" s="19"/>
      <c r="CA351" s="19"/>
      <c r="CB351" s="40"/>
      <c r="CC351" s="19"/>
      <c r="CD351" s="19"/>
      <c r="CE351" s="19"/>
      <c r="CF351" s="19"/>
      <c r="CG351" s="19"/>
      <c r="CH351" s="19"/>
      <c r="CI351" s="19"/>
      <c r="CJ351" s="19"/>
      <c r="CK351" s="40"/>
      <c r="CL351" s="19"/>
      <c r="CM351" s="19"/>
      <c r="CN351" s="19"/>
      <c r="CO351" s="19"/>
      <c r="CP351" s="19">
        <v>8</v>
      </c>
      <c r="CQ351" s="19"/>
      <c r="CR351" s="19">
        <v>8</v>
      </c>
      <c r="CS351" s="19"/>
      <c r="CT351" s="40"/>
      <c r="CU351" s="19"/>
      <c r="CV351" s="19"/>
      <c r="CW351" s="19" t="s">
        <v>151</v>
      </c>
      <c r="CX351" s="19"/>
      <c r="CY351" s="19"/>
      <c r="CZ351" s="19"/>
      <c r="DA351" s="19"/>
      <c r="DB351" s="19"/>
      <c r="DC351" s="19"/>
      <c r="DD351" s="40"/>
      <c r="DE351" s="19"/>
      <c r="DF351" s="19"/>
      <c r="DG351" s="19"/>
      <c r="DH351" s="19"/>
      <c r="DI351" s="19"/>
      <c r="DJ351" s="19"/>
      <c r="DK351" s="19"/>
      <c r="DL351" s="19"/>
      <c r="DM351" s="40"/>
      <c r="DN351" s="19"/>
      <c r="DO351" s="39"/>
      <c r="DP351" s="19"/>
      <c r="DQ351" s="19"/>
      <c r="DR351" s="19"/>
      <c r="DS351" s="19"/>
      <c r="DT351" s="19"/>
      <c r="DU351" s="19"/>
      <c r="DV351" s="40"/>
      <c r="DW351" s="74">
        <f ca="1" t="shared" si="383"/>
        <v>5.05</v>
      </c>
      <c r="DX351" s="44">
        <f t="shared" si="384"/>
        <v>4</v>
      </c>
      <c r="DY351" s="44">
        <f ca="1" t="shared" si="385"/>
        <v>1.05</v>
      </c>
      <c r="DZ351" s="19">
        <f t="shared" si="386"/>
        <v>8</v>
      </c>
      <c r="EA351" s="19">
        <f t="shared" si="387"/>
        <v>8</v>
      </c>
      <c r="EB351" s="45">
        <f t="shared" si="388"/>
        <v>0</v>
      </c>
      <c r="EC351" s="46">
        <f t="shared" si="389"/>
        <v>0</v>
      </c>
      <c r="ED351" s="19">
        <f>P351+Y351+AK351+AT351+BC351+BL351+BU351+CD351+CM351+CW351+DF351+DO351</f>
        <v>28</v>
      </c>
      <c r="EE351" s="19">
        <f t="shared" si="391"/>
        <v>0</v>
      </c>
      <c r="EF351" s="19">
        <f t="shared" si="392"/>
        <v>0</v>
      </c>
      <c r="EG351" s="19">
        <f t="shared" si="393"/>
        <v>0</v>
      </c>
    </row>
    <row r="352" customFormat="1" customHeight="1" spans="1:137">
      <c r="A352" s="32">
        <f t="shared" si="369"/>
        <v>350</v>
      </c>
      <c r="B352" s="31" t="s">
        <v>1009</v>
      </c>
      <c r="C352" s="32" t="s">
        <v>286</v>
      </c>
      <c r="D352" s="33" t="s">
        <v>305</v>
      </c>
      <c r="E352" s="33" t="s">
        <v>307</v>
      </c>
      <c r="F352" s="33" t="s">
        <v>315</v>
      </c>
      <c r="G352" s="68">
        <v>45971</v>
      </c>
      <c r="H352" s="68">
        <v>45971</v>
      </c>
      <c r="I352" s="68">
        <v>45971</v>
      </c>
      <c r="J352" s="19"/>
      <c r="K352" s="19"/>
      <c r="L352" s="19"/>
      <c r="M352" s="73"/>
      <c r="N352" s="19"/>
      <c r="O352" s="38"/>
      <c r="P352" s="39"/>
      <c r="Q352" s="19"/>
      <c r="R352" s="19"/>
      <c r="S352" s="19"/>
      <c r="T352" s="19"/>
      <c r="U352" s="19"/>
      <c r="V352" s="19"/>
      <c r="W352" s="40"/>
      <c r="X352" s="19"/>
      <c r="Y352" s="39"/>
      <c r="Z352" s="19"/>
      <c r="AA352" s="19"/>
      <c r="AB352" s="19"/>
      <c r="AC352" s="19"/>
      <c r="AD352" s="19"/>
      <c r="AE352" s="19"/>
      <c r="AF352" s="40"/>
      <c r="AG352" s="41"/>
      <c r="AH352" s="41"/>
      <c r="AI352" s="41"/>
      <c r="AJ352" s="19"/>
      <c r="AK352" s="19"/>
      <c r="AL352" s="19"/>
      <c r="AM352" s="19"/>
      <c r="AN352" s="19"/>
      <c r="AO352" s="19"/>
      <c r="AP352" s="19"/>
      <c r="AQ352" s="19"/>
      <c r="AR352" s="40"/>
      <c r="AS352" s="19"/>
      <c r="AT352" s="19"/>
      <c r="AU352" s="19"/>
      <c r="AV352" s="19"/>
      <c r="AW352" s="19"/>
      <c r="AX352" s="19"/>
      <c r="AY352" s="19"/>
      <c r="AZ352" s="19"/>
      <c r="BA352" s="40"/>
      <c r="BB352" s="19"/>
      <c r="BC352" s="19"/>
      <c r="BD352" s="19"/>
      <c r="BE352" s="19"/>
      <c r="BF352" s="19"/>
      <c r="BG352" s="19"/>
      <c r="BH352" s="19"/>
      <c r="BI352" s="19"/>
      <c r="BJ352" s="40"/>
      <c r="BK352" s="19"/>
      <c r="BL352" s="19"/>
      <c r="BM352" s="19"/>
      <c r="BN352" s="19"/>
      <c r="BO352" s="19"/>
      <c r="BP352" s="19"/>
      <c r="BQ352" s="19"/>
      <c r="BR352" s="19"/>
      <c r="BS352" s="40"/>
      <c r="BT352" s="19"/>
      <c r="BU352" s="19"/>
      <c r="BV352" s="19"/>
      <c r="BW352" s="19"/>
      <c r="BX352" s="19"/>
      <c r="BY352" s="19"/>
      <c r="BZ352" s="19"/>
      <c r="CA352" s="19"/>
      <c r="CB352" s="40"/>
      <c r="CC352" s="19"/>
      <c r="CD352" s="19"/>
      <c r="CE352" s="19"/>
      <c r="CF352" s="19"/>
      <c r="CG352" s="19"/>
      <c r="CH352" s="19"/>
      <c r="CI352" s="19"/>
      <c r="CJ352" s="19"/>
      <c r="CK352" s="40"/>
      <c r="CL352" s="19"/>
      <c r="CM352" s="19"/>
      <c r="CN352" s="19"/>
      <c r="CO352" s="19"/>
      <c r="CP352" s="19"/>
      <c r="CQ352" s="19"/>
      <c r="CR352" s="19"/>
      <c r="CS352" s="19"/>
      <c r="CT352" s="40"/>
      <c r="CU352" s="19"/>
      <c r="CV352" s="19"/>
      <c r="CW352" s="19"/>
      <c r="CX352" s="19"/>
      <c r="CY352" s="19"/>
      <c r="CZ352" s="19"/>
      <c r="DA352" s="19"/>
      <c r="DB352" s="19"/>
      <c r="DC352" s="19"/>
      <c r="DD352" s="40"/>
      <c r="DE352" s="19"/>
      <c r="DG352" s="19"/>
      <c r="DH352" s="19"/>
      <c r="DI352" s="19">
        <v>7.5</v>
      </c>
      <c r="DJ352" s="19"/>
      <c r="DK352" s="19">
        <v>8</v>
      </c>
      <c r="DL352" s="19"/>
      <c r="DM352" s="40"/>
      <c r="DN352" s="19"/>
      <c r="DO352" s="39"/>
      <c r="DP352" s="19"/>
      <c r="DQ352" s="19"/>
      <c r="DR352" s="19"/>
      <c r="DS352" s="19"/>
      <c r="DT352" s="19"/>
      <c r="DU352" s="19"/>
      <c r="DV352" s="40"/>
      <c r="DW352" s="74">
        <f ca="1" t="shared" si="383"/>
        <v>0.77</v>
      </c>
      <c r="DX352" s="44">
        <f t="shared" si="384"/>
        <v>0</v>
      </c>
      <c r="DY352" s="44">
        <f ca="1" t="shared" si="385"/>
        <v>0.77</v>
      </c>
      <c r="DZ352" s="19">
        <f t="shared" si="386"/>
        <v>8</v>
      </c>
      <c r="EA352" s="19" t="e">
        <f>S352+AB352+AN352+AW352+BF352+BO352+BX352+CG352+CP352+CZ352+#REF!+DR352</f>
        <v>#REF!</v>
      </c>
      <c r="EB352" s="45" t="e">
        <f>J352+U352-S352+AD352-AB352+AP352-AN352+AY352-AW352+BH352-BF352+BQ352-BO352+BZ352-BX352+CI352-CG352+CR352-CP352+DB352-CZ352+DK352-#REF!+DT352-DR352-CU352</f>
        <v>#REF!</v>
      </c>
      <c r="EC352" s="46">
        <f t="shared" si="389"/>
        <v>0</v>
      </c>
      <c r="ED352" s="19">
        <f>O352+Y352+AK352+AT352+BC352+BL352+BU352+CD352+CM352+CW352+DI352+DO352</f>
        <v>7.5</v>
      </c>
      <c r="EE352" s="19">
        <f t="shared" si="391"/>
        <v>0</v>
      </c>
      <c r="EF352" s="19">
        <f t="shared" si="392"/>
        <v>0</v>
      </c>
      <c r="EG352" s="19">
        <f t="shared" si="393"/>
        <v>0</v>
      </c>
    </row>
    <row r="353" customFormat="1" customHeight="1" spans="1:137">
      <c r="A353" s="32">
        <f t="shared" si="369"/>
        <v>351</v>
      </c>
      <c r="B353" s="31" t="s">
        <v>1000</v>
      </c>
      <c r="C353" s="32" t="s">
        <v>351</v>
      </c>
      <c r="D353" s="33" t="s">
        <v>371</v>
      </c>
      <c r="E353" s="33" t="s">
        <v>372</v>
      </c>
      <c r="F353" s="33" t="s">
        <v>315</v>
      </c>
      <c r="G353" s="68">
        <v>45950</v>
      </c>
      <c r="H353" s="68">
        <v>45950</v>
      </c>
      <c r="I353" s="68">
        <v>45950</v>
      </c>
      <c r="J353" s="19"/>
      <c r="K353" s="19"/>
      <c r="L353" s="19"/>
      <c r="M353" s="73"/>
      <c r="N353" s="19"/>
      <c r="O353" s="38"/>
      <c r="P353" s="39"/>
      <c r="Q353" s="19"/>
      <c r="R353" s="19"/>
      <c r="S353" s="19"/>
      <c r="T353" s="19"/>
      <c r="U353" s="19"/>
      <c r="V353" s="19"/>
      <c r="W353" s="40"/>
      <c r="X353" s="19"/>
      <c r="Y353" s="39"/>
      <c r="Z353" s="19"/>
      <c r="AA353" s="19"/>
      <c r="AB353" s="19"/>
      <c r="AC353" s="19"/>
      <c r="AD353" s="19"/>
      <c r="AE353" s="19"/>
      <c r="AF353" s="40"/>
      <c r="AG353" s="41"/>
      <c r="AH353" s="41"/>
      <c r="AI353" s="41"/>
      <c r="AJ353" s="19"/>
      <c r="AK353" s="19"/>
      <c r="AL353" s="19"/>
      <c r="AM353" s="19"/>
      <c r="AN353" s="19"/>
      <c r="AO353" s="19"/>
      <c r="AP353" s="19"/>
      <c r="AQ353" s="19"/>
      <c r="AR353" s="40"/>
      <c r="AS353" s="19"/>
      <c r="AT353" s="19"/>
      <c r="AU353" s="19"/>
      <c r="AV353" s="19"/>
      <c r="AW353" s="19"/>
      <c r="AX353" s="19"/>
      <c r="AY353" s="19"/>
      <c r="AZ353" s="19"/>
      <c r="BA353" s="40"/>
      <c r="BB353" s="19"/>
      <c r="BC353" s="19"/>
      <c r="BD353" s="19"/>
      <c r="BE353" s="19"/>
      <c r="BF353" s="19"/>
      <c r="BG353" s="19"/>
      <c r="BH353" s="19"/>
      <c r="BI353" s="19"/>
      <c r="BJ353" s="40"/>
      <c r="BK353" s="19"/>
      <c r="BL353" s="19"/>
      <c r="BM353" s="19"/>
      <c r="BN353" s="19"/>
      <c r="BO353" s="19"/>
      <c r="BP353" s="19"/>
      <c r="BQ353" s="19"/>
      <c r="BR353" s="19"/>
      <c r="BS353" s="40"/>
      <c r="BT353" s="19"/>
      <c r="BU353" s="19"/>
      <c r="BV353" s="19"/>
      <c r="BW353" s="19"/>
      <c r="BX353" s="19"/>
      <c r="BY353" s="19"/>
      <c r="BZ353" s="19"/>
      <c r="CA353" s="19"/>
      <c r="CB353" s="40"/>
      <c r="CC353" s="19"/>
      <c r="CD353" s="19"/>
      <c r="CE353" s="19"/>
      <c r="CF353" s="19"/>
      <c r="CG353" s="19"/>
      <c r="CH353" s="19"/>
      <c r="CI353" s="19"/>
      <c r="CJ353" s="19"/>
      <c r="CK353" s="40"/>
      <c r="CL353" s="19"/>
      <c r="CM353" s="19"/>
      <c r="CN353" s="19"/>
      <c r="CO353" s="19"/>
      <c r="CP353" s="19"/>
      <c r="CQ353" s="19"/>
      <c r="CR353" s="19"/>
      <c r="CS353" s="19"/>
      <c r="CT353" s="40"/>
      <c r="CU353" s="19"/>
      <c r="CV353" s="19"/>
      <c r="CW353" s="19"/>
      <c r="CX353" s="19"/>
      <c r="CY353" s="19"/>
      <c r="CZ353" s="19"/>
      <c r="DA353" s="19"/>
      <c r="DB353" s="19"/>
      <c r="DC353" s="19"/>
      <c r="DD353" s="40"/>
      <c r="DE353" s="19"/>
      <c r="DF353" s="19"/>
      <c r="DG353" s="19"/>
      <c r="DH353" s="19"/>
      <c r="DI353" s="19"/>
      <c r="DJ353" s="19"/>
      <c r="DK353" s="19"/>
      <c r="DL353" s="19"/>
      <c r="DM353" s="40"/>
      <c r="DN353" s="19"/>
      <c r="DO353" s="39"/>
      <c r="DP353" s="19"/>
      <c r="DQ353" s="19"/>
      <c r="DR353" s="19"/>
      <c r="DS353" s="19"/>
      <c r="DT353" s="19"/>
      <c r="DU353" s="19"/>
      <c r="DV353" s="40"/>
      <c r="DW353" s="74">
        <f ca="1" t="shared" si="383"/>
        <v>1.05</v>
      </c>
      <c r="DX353" s="44">
        <f t="shared" si="384"/>
        <v>0</v>
      </c>
      <c r="DY353" s="44">
        <f ca="1" t="shared" si="385"/>
        <v>1.05</v>
      </c>
      <c r="DZ353" s="19">
        <f t="shared" si="386"/>
        <v>0</v>
      </c>
      <c r="EA353" s="19">
        <f t="shared" ref="EA353:EA356" si="394">S353+AB353+AN353+AW353+BF353+BO353+BX353+CG353+CP353+CZ353+DI353+DR353</f>
        <v>0</v>
      </c>
      <c r="EB353" s="45">
        <f t="shared" ref="EB353:EB356" si="395">J353+U353-S353+AD353-AB353+AP353-AN353+AY353-AW353+BH353-BF353+BQ353-BO353+BZ353-BX353+CI353-CG353+CR353-CP353+DB353-CZ353+DK353-DI353+DT353-DR353-CU353</f>
        <v>0</v>
      </c>
      <c r="EC353" s="46">
        <f t="shared" si="389"/>
        <v>0</v>
      </c>
      <c r="ED353" s="19">
        <f t="shared" ref="ED353:ED356" si="396">O353+Y353+AK353+AT353+BC353+BL353+BU353+CD353+CM353+CW353+DF353+DO353</f>
        <v>0</v>
      </c>
      <c r="EE353" s="19">
        <f t="shared" si="391"/>
        <v>0</v>
      </c>
      <c r="EF353" s="19">
        <f t="shared" si="392"/>
        <v>0</v>
      </c>
      <c r="EG353" s="19">
        <f t="shared" si="393"/>
        <v>0</v>
      </c>
    </row>
    <row r="354" customFormat="1" customHeight="1" spans="1:137">
      <c r="A354" s="32">
        <f t="shared" si="369"/>
        <v>352</v>
      </c>
      <c r="B354" s="31" t="s">
        <v>992</v>
      </c>
      <c r="C354" s="32" t="s">
        <v>404</v>
      </c>
      <c r="D354" s="33" t="s">
        <v>527</v>
      </c>
      <c r="E354" s="33" t="s">
        <v>528</v>
      </c>
      <c r="F354" s="33" t="s">
        <v>315</v>
      </c>
      <c r="G354" s="68">
        <v>45712</v>
      </c>
      <c r="H354" s="59">
        <v>45712</v>
      </c>
      <c r="I354" s="59">
        <v>45712</v>
      </c>
      <c r="J354" s="19"/>
      <c r="K354" s="19"/>
      <c r="L354" s="19"/>
      <c r="M354" s="73"/>
      <c r="N354" s="19"/>
      <c r="O354" s="38"/>
      <c r="P354" s="39"/>
      <c r="Q354" s="19"/>
      <c r="R354" s="19"/>
      <c r="S354" s="19"/>
      <c r="T354" s="19"/>
      <c r="U354" s="19"/>
      <c r="V354" s="19"/>
      <c r="W354" s="40"/>
      <c r="X354" s="19"/>
      <c r="Y354" s="39"/>
      <c r="Z354" s="19"/>
      <c r="AA354" s="19"/>
      <c r="AB354" s="19"/>
      <c r="AC354" s="19"/>
      <c r="AD354" s="19"/>
      <c r="AE354" s="19"/>
      <c r="AF354" s="40"/>
      <c r="AG354" s="41"/>
      <c r="AH354" s="41"/>
      <c r="AI354" s="41"/>
      <c r="AJ354" s="19"/>
      <c r="AK354" s="19"/>
      <c r="AL354" s="19"/>
      <c r="AM354" s="19"/>
      <c r="AN354" s="19">
        <v>5</v>
      </c>
      <c r="AO354" s="19"/>
      <c r="AP354" s="19">
        <v>8</v>
      </c>
      <c r="AQ354" s="19"/>
      <c r="AR354" s="40"/>
      <c r="AS354" s="19"/>
      <c r="AT354" s="19"/>
      <c r="AU354" s="19"/>
      <c r="AV354" s="19"/>
      <c r="AW354" s="19"/>
      <c r="AX354" s="19"/>
      <c r="AY354" s="19"/>
      <c r="AZ354" s="19"/>
      <c r="BA354" s="40"/>
      <c r="BB354" s="19"/>
      <c r="BC354" s="19"/>
      <c r="BD354" s="19"/>
      <c r="BE354" s="19"/>
      <c r="BF354" s="19"/>
      <c r="BG354" s="19"/>
      <c r="BH354" s="19"/>
      <c r="BI354" s="19"/>
      <c r="BJ354" s="40"/>
      <c r="BK354" s="19"/>
      <c r="BL354" s="19"/>
      <c r="BM354" s="19"/>
      <c r="BN354" s="19"/>
      <c r="BO354" s="19">
        <v>2.5</v>
      </c>
      <c r="BP354" s="19"/>
      <c r="BQ354" s="19">
        <v>16</v>
      </c>
      <c r="BR354" s="19"/>
      <c r="BS354" s="40"/>
      <c r="BT354" s="19"/>
      <c r="BU354" s="19"/>
      <c r="BV354" s="19"/>
      <c r="BW354" s="19"/>
      <c r="BX354" s="19"/>
      <c r="BY354" s="19"/>
      <c r="BZ354" s="19"/>
      <c r="CA354" s="19"/>
      <c r="CB354" s="40"/>
      <c r="CC354" s="19">
        <v>4</v>
      </c>
      <c r="CD354" s="19"/>
      <c r="CE354" s="19"/>
      <c r="CF354" s="19"/>
      <c r="CG354" s="19">
        <v>8</v>
      </c>
      <c r="CH354" s="19"/>
      <c r="CI354" s="19">
        <v>8</v>
      </c>
      <c r="CJ354" s="19"/>
      <c r="CK354" s="40"/>
      <c r="CL354" s="19"/>
      <c r="CM354" s="19"/>
      <c r="CN354" s="19"/>
      <c r="CO354" s="19"/>
      <c r="CP354" s="19">
        <v>8</v>
      </c>
      <c r="CQ354" s="19"/>
      <c r="CR354" s="19">
        <v>8</v>
      </c>
      <c r="CS354" s="19"/>
      <c r="CT354" s="40"/>
      <c r="CU354" s="19"/>
      <c r="CV354" s="19"/>
      <c r="CW354" s="19"/>
      <c r="CX354" s="19"/>
      <c r="CY354" s="19"/>
      <c r="CZ354" s="19" t="s">
        <v>831</v>
      </c>
      <c r="DA354" s="19"/>
      <c r="DB354" s="19">
        <v>16</v>
      </c>
      <c r="DC354" s="19"/>
      <c r="DD354" s="40"/>
      <c r="DE354" s="19"/>
      <c r="DF354" s="19"/>
      <c r="DG354" s="19"/>
      <c r="DH354" s="19"/>
      <c r="DI354" s="19">
        <v>2.5</v>
      </c>
      <c r="DJ354" s="19"/>
      <c r="DK354" s="19"/>
      <c r="DL354" s="19"/>
      <c r="DM354" s="40"/>
      <c r="DN354" s="19"/>
      <c r="DO354" s="39"/>
      <c r="DP354" s="19"/>
      <c r="DQ354" s="19"/>
      <c r="DR354" s="19"/>
      <c r="DS354" s="19"/>
      <c r="DT354" s="19"/>
      <c r="DU354" s="19"/>
      <c r="DV354" s="40"/>
      <c r="DW354" s="74">
        <f ca="1" t="shared" si="383"/>
        <v>4.32</v>
      </c>
      <c r="DX354" s="44">
        <f t="shared" si="384"/>
        <v>4</v>
      </c>
      <c r="DY354" s="44">
        <f ca="1" t="shared" si="385"/>
        <v>0.32</v>
      </c>
      <c r="DZ354" s="19">
        <f t="shared" si="386"/>
        <v>56</v>
      </c>
      <c r="EA354" s="19">
        <f t="shared" si="394"/>
        <v>36.5</v>
      </c>
      <c r="EB354" s="45">
        <f t="shared" si="395"/>
        <v>19.5</v>
      </c>
      <c r="EC354" s="46">
        <f t="shared" si="389"/>
        <v>0</v>
      </c>
      <c r="ED354" s="19">
        <f t="shared" si="396"/>
        <v>0</v>
      </c>
      <c r="EE354" s="19">
        <f t="shared" si="391"/>
        <v>0</v>
      </c>
      <c r="EF354" s="19">
        <f t="shared" si="392"/>
        <v>0</v>
      </c>
      <c r="EG354" s="19">
        <f t="shared" si="393"/>
        <v>0</v>
      </c>
    </row>
    <row r="355" customFormat="1" customHeight="1" spans="1:137">
      <c r="A355" s="32">
        <f t="shared" si="369"/>
        <v>353</v>
      </c>
      <c r="B355" s="31" t="s">
        <v>989</v>
      </c>
      <c r="C355" s="32" t="s">
        <v>404</v>
      </c>
      <c r="D355" s="33" t="s">
        <v>527</v>
      </c>
      <c r="E355" s="33" t="s">
        <v>528</v>
      </c>
      <c r="F355" s="33" t="s">
        <v>315</v>
      </c>
      <c r="G355" s="68">
        <v>45476</v>
      </c>
      <c r="H355" s="59">
        <v>45476</v>
      </c>
      <c r="I355" s="59">
        <v>45658</v>
      </c>
      <c r="J355" s="19">
        <v>0.34</v>
      </c>
      <c r="K355" s="19">
        <v>2.5</v>
      </c>
      <c r="L355" s="19">
        <v>0</v>
      </c>
      <c r="M355" s="73">
        <f>K355-L355</f>
        <v>2.5</v>
      </c>
      <c r="N355" s="19"/>
      <c r="O355" s="38">
        <v>6</v>
      </c>
      <c r="P355" s="39"/>
      <c r="Q355" s="19"/>
      <c r="R355" s="19"/>
      <c r="S355" s="19">
        <v>6.38</v>
      </c>
      <c r="T355" s="19"/>
      <c r="U355" s="19">
        <v>13</v>
      </c>
      <c r="V355" s="19"/>
      <c r="W355" s="40"/>
      <c r="X355" s="19">
        <v>1.5</v>
      </c>
      <c r="Y355" s="39"/>
      <c r="Z355" s="19"/>
      <c r="AA355" s="19"/>
      <c r="AB355" s="19">
        <v>18</v>
      </c>
      <c r="AC355" s="19"/>
      <c r="AD355" s="19">
        <v>18</v>
      </c>
      <c r="AE355" s="19"/>
      <c r="AF355" s="40"/>
      <c r="AG355" s="41">
        <f>O355+X355</f>
        <v>7.5</v>
      </c>
      <c r="AH355" s="41">
        <f>M355-AG355</f>
        <v>-5</v>
      </c>
      <c r="AI355" s="41">
        <f>IF(AH355&lt;0,AH355,0)</f>
        <v>-5</v>
      </c>
      <c r="AJ355" s="19"/>
      <c r="AK355" s="19"/>
      <c r="AL355" s="19"/>
      <c r="AM355" s="19"/>
      <c r="AN355" s="19">
        <v>6.48</v>
      </c>
      <c r="AO355" s="19"/>
      <c r="AP355" s="19">
        <v>18</v>
      </c>
      <c r="AQ355" s="19"/>
      <c r="AR355" s="40"/>
      <c r="AS355" s="19"/>
      <c r="AT355" s="19"/>
      <c r="AU355" s="19"/>
      <c r="AV355" s="19"/>
      <c r="AW355" s="19">
        <v>11.5</v>
      </c>
      <c r="AX355" s="19"/>
      <c r="AY355" s="19"/>
      <c r="AZ355" s="19"/>
      <c r="BA355" s="40"/>
      <c r="BB355" s="19"/>
      <c r="BC355" s="19"/>
      <c r="BD355" s="19"/>
      <c r="BE355" s="19"/>
      <c r="BF355" s="19">
        <v>5</v>
      </c>
      <c r="BG355" s="19"/>
      <c r="BH355" s="19">
        <v>5</v>
      </c>
      <c r="BI355" s="19"/>
      <c r="BJ355" s="40"/>
      <c r="BK355" s="19"/>
      <c r="BL355" s="19"/>
      <c r="BM355" s="19"/>
      <c r="BN355" s="19"/>
      <c r="BO355" s="19">
        <v>11</v>
      </c>
      <c r="BP355" s="19"/>
      <c r="BQ355" s="19">
        <v>21</v>
      </c>
      <c r="BR355" s="19"/>
      <c r="BS355" s="40"/>
      <c r="BT355" s="19"/>
      <c r="BU355" s="19"/>
      <c r="BV355" s="19"/>
      <c r="BW355" s="19"/>
      <c r="BX355" s="19">
        <v>21</v>
      </c>
      <c r="BY355" s="19"/>
      <c r="BZ355" s="19">
        <v>13</v>
      </c>
      <c r="CA355" s="19"/>
      <c r="CB355" s="40"/>
      <c r="CC355" s="19"/>
      <c r="CD355" s="19"/>
      <c r="CE355" s="19"/>
      <c r="CF355" s="19"/>
      <c r="CG355" s="19">
        <v>8</v>
      </c>
      <c r="CH355" s="19"/>
      <c r="CI355" s="19">
        <v>8</v>
      </c>
      <c r="CJ355" s="19"/>
      <c r="CK355" s="40"/>
      <c r="CL355" s="19"/>
      <c r="CM355" s="19"/>
      <c r="CN355" s="19"/>
      <c r="CO355" s="19"/>
      <c r="CP355" s="19"/>
      <c r="CQ355" s="19"/>
      <c r="CR355" s="19"/>
      <c r="CS355" s="19"/>
      <c r="CT355" s="40"/>
      <c r="CU355" s="19"/>
      <c r="CV355" s="19"/>
      <c r="CW355" s="19"/>
      <c r="CX355" s="19"/>
      <c r="CY355" s="19"/>
      <c r="CZ355" s="19"/>
      <c r="DA355" s="19"/>
      <c r="DB355" s="19"/>
      <c r="DC355" s="19"/>
      <c r="DD355" s="40"/>
      <c r="DE355" s="19"/>
      <c r="DF355" s="19"/>
      <c r="DG355" s="19"/>
      <c r="DH355" s="19"/>
      <c r="DI355" s="19">
        <v>7.5</v>
      </c>
      <c r="DJ355" s="19"/>
      <c r="DK355" s="19">
        <v>8</v>
      </c>
      <c r="DL355" s="19"/>
      <c r="DM355" s="40"/>
      <c r="DN355" s="19"/>
      <c r="DO355" s="39"/>
      <c r="DP355" s="19"/>
      <c r="DQ355" s="19"/>
      <c r="DR355" s="19"/>
      <c r="DS355" s="19"/>
      <c r="DT355" s="19"/>
      <c r="DU355" s="19"/>
      <c r="DV355" s="40"/>
      <c r="DW355" s="74">
        <f ca="1" t="shared" si="383"/>
        <v>5.05</v>
      </c>
      <c r="DX355" s="44">
        <f t="shared" si="384"/>
        <v>5</v>
      </c>
      <c r="DY355" s="44">
        <f ca="1" t="shared" si="385"/>
        <v>0.0499999999999998</v>
      </c>
      <c r="DZ355" s="19">
        <f t="shared" si="386"/>
        <v>104</v>
      </c>
      <c r="EA355" s="19">
        <f t="shared" si="394"/>
        <v>94.86</v>
      </c>
      <c r="EB355" s="45">
        <f t="shared" si="395"/>
        <v>9.48</v>
      </c>
      <c r="EC355" s="46">
        <f t="shared" si="389"/>
        <v>0</v>
      </c>
      <c r="ED355" s="19">
        <f>P355+Y355+AK355+AT355+BC355+BL355+BU355+CD355+CM355+CW355+DF355+DO355</f>
        <v>0</v>
      </c>
      <c r="EE355" s="19">
        <f t="shared" si="391"/>
        <v>0</v>
      </c>
      <c r="EF355" s="19">
        <f t="shared" si="392"/>
        <v>0</v>
      </c>
      <c r="EG355" s="19">
        <f t="shared" si="393"/>
        <v>0</v>
      </c>
    </row>
    <row r="356" customFormat="1" customHeight="1" spans="1:137">
      <c r="A356" s="32">
        <f t="shared" si="369"/>
        <v>354</v>
      </c>
      <c r="B356" s="31" t="s">
        <v>1008</v>
      </c>
      <c r="C356" s="32" t="s">
        <v>895</v>
      </c>
      <c r="D356" s="33" t="s">
        <v>896</v>
      </c>
      <c r="E356" s="33" t="s">
        <v>54</v>
      </c>
      <c r="F356" s="33" t="s">
        <v>873</v>
      </c>
      <c r="G356" s="68">
        <v>45971</v>
      </c>
      <c r="H356" s="68">
        <v>45971</v>
      </c>
      <c r="I356" s="68">
        <v>45971</v>
      </c>
      <c r="J356" s="19"/>
      <c r="K356" s="19"/>
      <c r="L356" s="19"/>
      <c r="M356" s="73"/>
      <c r="N356" s="19"/>
      <c r="O356" s="38"/>
      <c r="P356" s="39"/>
      <c r="Q356" s="19"/>
      <c r="R356" s="19"/>
      <c r="S356" s="19"/>
      <c r="T356" s="19"/>
      <c r="U356" s="19"/>
      <c r="V356" s="19"/>
      <c r="W356" s="40"/>
      <c r="X356" s="19"/>
      <c r="Y356" s="39"/>
      <c r="Z356" s="19"/>
      <c r="AA356" s="19"/>
      <c r="AB356" s="19"/>
      <c r="AC356" s="19"/>
      <c r="AD356" s="19"/>
      <c r="AE356" s="19"/>
      <c r="AF356" s="40"/>
      <c r="AG356" s="41"/>
      <c r="AH356" s="41"/>
      <c r="AI356" s="41"/>
      <c r="AJ356" s="19"/>
      <c r="AK356" s="19"/>
      <c r="AL356" s="19"/>
      <c r="AM356" s="19"/>
      <c r="AN356" s="19"/>
      <c r="AO356" s="19"/>
      <c r="AP356" s="19"/>
      <c r="AQ356" s="19"/>
      <c r="AR356" s="40"/>
      <c r="AS356" s="19"/>
      <c r="AT356" s="19"/>
      <c r="AU356" s="19"/>
      <c r="AV356" s="19"/>
      <c r="AW356" s="19"/>
      <c r="AX356" s="19"/>
      <c r="AY356" s="19"/>
      <c r="AZ356" s="19"/>
      <c r="BA356" s="40"/>
      <c r="BB356" s="19"/>
      <c r="BC356" s="19"/>
      <c r="BD356" s="19"/>
      <c r="BE356" s="19"/>
      <c r="BF356" s="19"/>
      <c r="BG356" s="19"/>
      <c r="BH356" s="19"/>
      <c r="BI356" s="19"/>
      <c r="BJ356" s="40"/>
      <c r="BK356" s="19"/>
      <c r="BL356" s="19"/>
      <c r="BM356" s="19"/>
      <c r="BN356" s="19"/>
      <c r="BO356" s="19"/>
      <c r="BP356" s="19"/>
      <c r="BQ356" s="19"/>
      <c r="BR356" s="19"/>
      <c r="BS356" s="40"/>
      <c r="BT356" s="19"/>
      <c r="BU356" s="19"/>
      <c r="BV356" s="19"/>
      <c r="BW356" s="19"/>
      <c r="BX356" s="19"/>
      <c r="BY356" s="19"/>
      <c r="BZ356" s="19"/>
      <c r="CA356" s="19"/>
      <c r="CB356" s="40"/>
      <c r="CC356" s="19"/>
      <c r="CD356" s="19"/>
      <c r="CE356" s="19"/>
      <c r="CF356" s="19"/>
      <c r="CG356" s="19"/>
      <c r="CH356" s="19"/>
      <c r="CI356" s="19"/>
      <c r="CJ356" s="19"/>
      <c r="CK356" s="40"/>
      <c r="CL356" s="19"/>
      <c r="CM356" s="19"/>
      <c r="CN356" s="19"/>
      <c r="CO356" s="19"/>
      <c r="CP356" s="19"/>
      <c r="CQ356" s="19"/>
      <c r="CR356" s="19"/>
      <c r="CS356" s="19"/>
      <c r="CT356" s="40"/>
      <c r="CU356" s="19"/>
      <c r="CV356" s="19"/>
      <c r="CW356" s="19"/>
      <c r="CX356" s="19"/>
      <c r="CY356" s="19"/>
      <c r="CZ356" s="19"/>
      <c r="DA356" s="19"/>
      <c r="DB356" s="19"/>
      <c r="DC356" s="19"/>
      <c r="DD356" s="40"/>
      <c r="DE356" s="19"/>
      <c r="DF356" s="19"/>
      <c r="DG356" s="19"/>
      <c r="DH356" s="19"/>
      <c r="DI356" s="19"/>
      <c r="DJ356" s="19"/>
      <c r="DK356" s="19"/>
      <c r="DL356" s="19"/>
      <c r="DM356" s="40"/>
      <c r="DN356" s="19"/>
      <c r="DO356" s="39"/>
      <c r="DP356" s="19"/>
      <c r="DQ356" s="19"/>
      <c r="DR356" s="19"/>
      <c r="DS356" s="19"/>
      <c r="DT356" s="19"/>
      <c r="DU356" s="19"/>
      <c r="DV356" s="40"/>
      <c r="DW356" s="74">
        <f ca="1" t="shared" si="383"/>
        <v>0.77</v>
      </c>
      <c r="DX356" s="44">
        <f t="shared" si="384"/>
        <v>0</v>
      </c>
      <c r="DY356" s="44">
        <f ca="1" t="shared" si="385"/>
        <v>0.77</v>
      </c>
      <c r="DZ356" s="19">
        <f t="shared" si="386"/>
        <v>0</v>
      </c>
      <c r="EA356" s="19">
        <f t="shared" si="394"/>
        <v>0</v>
      </c>
      <c r="EB356" s="45">
        <f t="shared" si="395"/>
        <v>0</v>
      </c>
      <c r="EC356" s="46">
        <f t="shared" si="389"/>
        <v>0</v>
      </c>
      <c r="ED356" s="19">
        <f t="shared" si="396"/>
        <v>0</v>
      </c>
      <c r="EE356" s="19">
        <f t="shared" si="391"/>
        <v>0</v>
      </c>
      <c r="EF356" s="19">
        <f t="shared" si="392"/>
        <v>0</v>
      </c>
      <c r="EG356" s="19">
        <f t="shared" si="393"/>
        <v>0</v>
      </c>
    </row>
  </sheetData>
  <autoFilter xmlns:etc="http://www.wps.cn/officeDocument/2017/etCustomData" ref="B2:XEN356" etc:filterBottomFollowUsedRange="0">
    <extLst/>
  </autoFilter>
  <mergeCells count="30">
    <mergeCell ref="K1:M1"/>
    <mergeCell ref="O1:W1"/>
    <mergeCell ref="X1:AF1"/>
    <mergeCell ref="AJ1:AR1"/>
    <mergeCell ref="AS1:BA1"/>
    <mergeCell ref="BB1:BJ1"/>
    <mergeCell ref="BK1:BS1"/>
    <mergeCell ref="BT1:CB1"/>
    <mergeCell ref="CC1:CK1"/>
    <mergeCell ref="CL1:CT1"/>
    <mergeCell ref="CU1:CY1"/>
    <mergeCell ref="CZ1:DH1"/>
    <mergeCell ref="DI1:DQ1"/>
    <mergeCell ref="DR1:DZ1"/>
    <mergeCell ref="EA1:EC1"/>
    <mergeCell ref="ED1:EG1"/>
    <mergeCell ref="EH1:EK1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N1:N2"/>
    <mergeCell ref="AG1:AG2"/>
    <mergeCell ref="AH1:AH2"/>
    <mergeCell ref="AI1:AI2"/>
  </mergeCells>
  <conditionalFormatting sqref="A3">
    <cfRule type="duplicateValues" dxfId="0" priority="1001"/>
  </conditionalFormatting>
  <conditionalFormatting sqref="B3">
    <cfRule type="duplicateValues" dxfId="0" priority="1002"/>
  </conditionalFormatting>
  <conditionalFormatting sqref="A4">
    <cfRule type="duplicateValues" dxfId="0" priority="999"/>
  </conditionalFormatting>
  <conditionalFormatting sqref="B4">
    <cfRule type="duplicateValues" dxfId="0" priority="1000"/>
  </conditionalFormatting>
  <conditionalFormatting sqref="A5">
    <cfRule type="duplicateValues" dxfId="0" priority="987"/>
  </conditionalFormatting>
  <conditionalFormatting sqref="B5">
    <cfRule type="duplicateValues" dxfId="0" priority="988"/>
  </conditionalFormatting>
  <conditionalFormatting sqref="XAT5">
    <cfRule type="duplicateValues" dxfId="0" priority="986"/>
  </conditionalFormatting>
  <conditionalFormatting sqref="A6">
    <cfRule type="duplicateValues" dxfId="0" priority="984"/>
  </conditionalFormatting>
  <conditionalFormatting sqref="B6">
    <cfRule type="duplicateValues" dxfId="0" priority="985"/>
  </conditionalFormatting>
  <conditionalFormatting sqref="XAT6">
    <cfRule type="duplicateValues" dxfId="0" priority="983"/>
  </conditionalFormatting>
  <conditionalFormatting sqref="A7">
    <cfRule type="duplicateValues" dxfId="0" priority="981"/>
  </conditionalFormatting>
  <conditionalFormatting sqref="B7">
    <cfRule type="duplicateValues" dxfId="0" priority="982"/>
  </conditionalFormatting>
  <conditionalFormatting sqref="XDX7">
    <cfRule type="duplicateValues" dxfId="0" priority="980"/>
  </conditionalFormatting>
  <conditionalFormatting sqref="A8">
    <cfRule type="duplicateValues" dxfId="0" priority="977"/>
  </conditionalFormatting>
  <conditionalFormatting sqref="B8">
    <cfRule type="duplicateValues" dxfId="0" priority="979"/>
  </conditionalFormatting>
  <conditionalFormatting sqref="XDX8">
    <cfRule type="duplicateValues" dxfId="0" priority="978"/>
  </conditionalFormatting>
  <conditionalFormatting sqref="A9">
    <cfRule type="duplicateValues" dxfId="0" priority="975"/>
  </conditionalFormatting>
  <conditionalFormatting sqref="B9">
    <cfRule type="duplicateValues" dxfId="0" priority="976"/>
  </conditionalFormatting>
  <conditionalFormatting sqref="XDX9">
    <cfRule type="duplicateValues" dxfId="0" priority="974"/>
  </conditionalFormatting>
  <conditionalFormatting sqref="A10">
    <cfRule type="duplicateValues" dxfId="0" priority="972"/>
  </conditionalFormatting>
  <conditionalFormatting sqref="B10">
    <cfRule type="duplicateValues" dxfId="0" priority="973"/>
  </conditionalFormatting>
  <conditionalFormatting sqref="XDX10">
    <cfRule type="duplicateValues" dxfId="0" priority="971"/>
  </conditionalFormatting>
  <conditionalFormatting sqref="A11">
    <cfRule type="duplicateValues" dxfId="0" priority="969"/>
  </conditionalFormatting>
  <conditionalFormatting sqref="B11">
    <cfRule type="duplicateValues" dxfId="0" priority="970"/>
  </conditionalFormatting>
  <conditionalFormatting sqref="XBC11">
    <cfRule type="duplicateValues" dxfId="0" priority="968"/>
  </conditionalFormatting>
  <conditionalFormatting sqref="A12">
    <cfRule type="duplicateValues" dxfId="0" priority="966"/>
  </conditionalFormatting>
  <conditionalFormatting sqref="B12">
    <cfRule type="duplicateValues" dxfId="0" priority="967"/>
  </conditionalFormatting>
  <conditionalFormatting sqref="XDX12">
    <cfRule type="duplicateValues" dxfId="0" priority="965"/>
  </conditionalFormatting>
  <conditionalFormatting sqref="A13">
    <cfRule type="duplicateValues" dxfId="0" priority="963"/>
  </conditionalFormatting>
  <conditionalFormatting sqref="B13">
    <cfRule type="duplicateValues" dxfId="0" priority="964"/>
  </conditionalFormatting>
  <conditionalFormatting sqref="XDX13">
    <cfRule type="duplicateValues" dxfId="0" priority="962"/>
  </conditionalFormatting>
  <conditionalFormatting sqref="A14">
    <cfRule type="duplicateValues" dxfId="0" priority="960"/>
  </conditionalFormatting>
  <conditionalFormatting sqref="B14">
    <cfRule type="duplicateValues" dxfId="0" priority="961"/>
  </conditionalFormatting>
  <conditionalFormatting sqref="XDX14">
    <cfRule type="duplicateValues" dxfId="0" priority="959"/>
  </conditionalFormatting>
  <conditionalFormatting sqref="A15">
    <cfRule type="duplicateValues" dxfId="0" priority="958"/>
  </conditionalFormatting>
  <conditionalFormatting sqref="B15">
    <cfRule type="duplicateValues" dxfId="0" priority="957"/>
  </conditionalFormatting>
  <conditionalFormatting sqref="XDX15">
    <cfRule type="duplicateValues" dxfId="0" priority="956"/>
  </conditionalFormatting>
  <conditionalFormatting sqref="A16">
    <cfRule type="duplicateValues" dxfId="0" priority="948"/>
  </conditionalFormatting>
  <conditionalFormatting sqref="B16">
    <cfRule type="duplicateValues" dxfId="0" priority="947"/>
  </conditionalFormatting>
  <conditionalFormatting sqref="XDX16">
    <cfRule type="duplicateValues" dxfId="0" priority="946"/>
  </conditionalFormatting>
  <conditionalFormatting sqref="A17">
    <cfRule type="duplicateValues" dxfId="0" priority="955"/>
  </conditionalFormatting>
  <conditionalFormatting sqref="B17">
    <cfRule type="duplicateValues" dxfId="0" priority="954"/>
  </conditionalFormatting>
  <conditionalFormatting sqref="XDX17">
    <cfRule type="duplicateValues" dxfId="0" priority="953"/>
  </conditionalFormatting>
  <conditionalFormatting sqref="A18">
    <cfRule type="duplicateValues" dxfId="0" priority="949"/>
  </conditionalFormatting>
  <conditionalFormatting sqref="B18">
    <cfRule type="duplicateValues" dxfId="0" priority="952"/>
  </conditionalFormatting>
  <conditionalFormatting sqref="XDX18">
    <cfRule type="duplicateValues" dxfId="0" priority="950"/>
  </conditionalFormatting>
  <conditionalFormatting sqref="A19">
    <cfRule type="duplicateValues" dxfId="0" priority="944"/>
  </conditionalFormatting>
  <conditionalFormatting sqref="B19">
    <cfRule type="duplicateValues" dxfId="0" priority="945"/>
  </conditionalFormatting>
  <conditionalFormatting sqref="A20">
    <cfRule type="duplicateValues" dxfId="0" priority="943"/>
  </conditionalFormatting>
  <conditionalFormatting sqref="B20">
    <cfRule type="duplicateValues" dxfId="0" priority="942"/>
  </conditionalFormatting>
  <conditionalFormatting sqref="XDX20">
    <cfRule type="duplicateValues" dxfId="0" priority="941"/>
  </conditionalFormatting>
  <conditionalFormatting sqref="A21">
    <cfRule type="duplicateValues" dxfId="0" priority="939"/>
  </conditionalFormatting>
  <conditionalFormatting sqref="B21">
    <cfRule type="duplicateValues" dxfId="0" priority="940"/>
  </conditionalFormatting>
  <conditionalFormatting sqref="XDX21">
    <cfRule type="duplicateValues" dxfId="0" priority="938"/>
  </conditionalFormatting>
  <conditionalFormatting sqref="A22">
    <cfRule type="duplicateValues" dxfId="0" priority="937"/>
  </conditionalFormatting>
  <conditionalFormatting sqref="B22">
    <cfRule type="duplicateValues" dxfId="0" priority="936"/>
  </conditionalFormatting>
  <conditionalFormatting sqref="XDX22">
    <cfRule type="duplicateValues" dxfId="0" priority="935"/>
  </conditionalFormatting>
  <conditionalFormatting sqref="A23">
    <cfRule type="duplicateValues" dxfId="0" priority="933"/>
  </conditionalFormatting>
  <conditionalFormatting sqref="B23">
    <cfRule type="duplicateValues" dxfId="0" priority="934"/>
  </conditionalFormatting>
  <conditionalFormatting sqref="XDX23">
    <cfRule type="duplicateValues" dxfId="0" priority="932"/>
  </conditionalFormatting>
  <conditionalFormatting sqref="A24">
    <cfRule type="duplicateValues" dxfId="0" priority="930"/>
  </conditionalFormatting>
  <conditionalFormatting sqref="B24">
    <cfRule type="duplicateValues" dxfId="0" priority="931"/>
  </conditionalFormatting>
  <conditionalFormatting sqref="XDX24">
    <cfRule type="duplicateValues" dxfId="0" priority="929"/>
  </conditionalFormatting>
  <conditionalFormatting sqref="A25">
    <cfRule type="duplicateValues" dxfId="0" priority="927"/>
  </conditionalFormatting>
  <conditionalFormatting sqref="B25">
    <cfRule type="duplicateValues" dxfId="0" priority="928"/>
  </conditionalFormatting>
  <conditionalFormatting sqref="XDX25">
    <cfRule type="duplicateValues" dxfId="0" priority="926"/>
  </conditionalFormatting>
  <conditionalFormatting sqref="A26">
    <cfRule type="duplicateValues" dxfId="0" priority="924"/>
  </conditionalFormatting>
  <conditionalFormatting sqref="B26">
    <cfRule type="duplicateValues" dxfId="0" priority="925"/>
  </conditionalFormatting>
  <conditionalFormatting sqref="XDX26">
    <cfRule type="duplicateValues" dxfId="0" priority="923"/>
  </conditionalFormatting>
  <conditionalFormatting sqref="A27">
    <cfRule type="duplicateValues" dxfId="0" priority="922"/>
  </conditionalFormatting>
  <conditionalFormatting sqref="B27">
    <cfRule type="duplicateValues" dxfId="0" priority="921"/>
  </conditionalFormatting>
  <conditionalFormatting sqref="XDX27">
    <cfRule type="duplicateValues" dxfId="0" priority="920"/>
  </conditionalFormatting>
  <conditionalFormatting sqref="A28">
    <cfRule type="duplicateValues" dxfId="0" priority="918"/>
  </conditionalFormatting>
  <conditionalFormatting sqref="B28">
    <cfRule type="duplicateValues" dxfId="0" priority="919"/>
  </conditionalFormatting>
  <conditionalFormatting sqref="XDX28">
    <cfRule type="duplicateValues" dxfId="0" priority="917"/>
  </conditionalFormatting>
  <conditionalFormatting sqref="A29">
    <cfRule type="duplicateValues" dxfId="0" priority="915"/>
  </conditionalFormatting>
  <conditionalFormatting sqref="B29">
    <cfRule type="duplicateValues" dxfId="0" priority="916"/>
  </conditionalFormatting>
  <conditionalFormatting sqref="XDX29">
    <cfRule type="duplicateValues" dxfId="0" priority="914"/>
  </conditionalFormatting>
  <conditionalFormatting sqref="B30">
    <cfRule type="duplicateValues" dxfId="1" priority="913"/>
  </conditionalFormatting>
  <conditionalFormatting sqref="B31">
    <cfRule type="duplicateValues" dxfId="1" priority="908"/>
  </conditionalFormatting>
  <conditionalFormatting sqref="A32">
    <cfRule type="duplicateValues" dxfId="0" priority="902"/>
  </conditionalFormatting>
  <conditionalFormatting sqref="B32">
    <cfRule type="duplicateValues" dxfId="0" priority="903"/>
  </conditionalFormatting>
  <conditionalFormatting sqref="A33">
    <cfRule type="duplicateValues" dxfId="0" priority="901"/>
  </conditionalFormatting>
  <conditionalFormatting sqref="B33">
    <cfRule type="duplicateValues" dxfId="0" priority="899"/>
  </conditionalFormatting>
  <conditionalFormatting sqref="XBU33">
    <cfRule type="duplicateValues" dxfId="0" priority="900"/>
  </conditionalFormatting>
  <conditionalFormatting sqref="A34">
    <cfRule type="duplicateValues" dxfId="0" priority="898"/>
  </conditionalFormatting>
  <conditionalFormatting sqref="B34">
    <cfRule type="duplicateValues" dxfId="0" priority="896"/>
  </conditionalFormatting>
  <conditionalFormatting sqref="XBU34">
    <cfRule type="duplicateValues" dxfId="0" priority="897"/>
  </conditionalFormatting>
  <conditionalFormatting sqref="A35">
    <cfRule type="duplicateValues" dxfId="0" priority="895"/>
  </conditionalFormatting>
  <conditionalFormatting sqref="B35">
    <cfRule type="duplicateValues" dxfId="0" priority="893"/>
  </conditionalFormatting>
  <conditionalFormatting sqref="XBV35">
    <cfRule type="duplicateValues" dxfId="0" priority="894"/>
  </conditionalFormatting>
  <conditionalFormatting sqref="A36">
    <cfRule type="duplicateValues" dxfId="0" priority="892"/>
  </conditionalFormatting>
  <conditionalFormatting sqref="B36">
    <cfRule type="duplicateValues" dxfId="0" priority="890"/>
  </conditionalFormatting>
  <conditionalFormatting sqref="XDY36">
    <cfRule type="duplicateValues" dxfId="0" priority="891"/>
  </conditionalFormatting>
  <conditionalFormatting sqref="A37">
    <cfRule type="duplicateValues" dxfId="0" priority="886"/>
  </conditionalFormatting>
  <conditionalFormatting sqref="B37">
    <cfRule type="duplicateValues" dxfId="0" priority="887"/>
  </conditionalFormatting>
  <conditionalFormatting sqref="XBV37">
    <cfRule type="duplicateValues" dxfId="0" priority="888"/>
  </conditionalFormatting>
  <conditionalFormatting sqref="A38">
    <cfRule type="duplicateValues" dxfId="0" priority="882"/>
  </conditionalFormatting>
  <conditionalFormatting sqref="B38">
    <cfRule type="duplicateValues" dxfId="0" priority="880"/>
  </conditionalFormatting>
  <conditionalFormatting sqref="XDX38">
    <cfRule type="duplicateValues" dxfId="0" priority="881"/>
  </conditionalFormatting>
  <conditionalFormatting sqref="B39">
    <cfRule type="duplicateValues" dxfId="0" priority="877"/>
  </conditionalFormatting>
  <conditionalFormatting sqref="XDX39">
    <cfRule type="duplicateValues" dxfId="0" priority="878"/>
  </conditionalFormatting>
  <conditionalFormatting sqref="B40">
    <cfRule type="duplicateValues" dxfId="0" priority="874"/>
  </conditionalFormatting>
  <conditionalFormatting sqref="XDX40">
    <cfRule type="duplicateValues" dxfId="0" priority="875"/>
  </conditionalFormatting>
  <conditionalFormatting sqref="B41">
    <cfRule type="duplicateValues" dxfId="0" priority="870"/>
  </conditionalFormatting>
  <conditionalFormatting sqref="WZK41">
    <cfRule type="duplicateValues" dxfId="0" priority="871"/>
  </conditionalFormatting>
  <conditionalFormatting sqref="B42">
    <cfRule type="duplicateValues" dxfId="0" priority="867"/>
  </conditionalFormatting>
  <conditionalFormatting sqref="WZK42">
    <cfRule type="duplicateValues" dxfId="0" priority="868"/>
  </conditionalFormatting>
  <conditionalFormatting sqref="B43">
    <cfRule type="duplicateValues" dxfId="0" priority="866"/>
  </conditionalFormatting>
  <conditionalFormatting sqref="A44">
    <cfRule type="duplicateValues" dxfId="0" priority="864"/>
  </conditionalFormatting>
  <conditionalFormatting sqref="B44">
    <cfRule type="duplicateValues" dxfId="0" priority="862"/>
  </conditionalFormatting>
  <conditionalFormatting sqref="XDX44">
    <cfRule type="duplicateValues" dxfId="0" priority="863"/>
  </conditionalFormatting>
  <conditionalFormatting sqref="A45">
    <cfRule type="duplicateValues" dxfId="0" priority="861"/>
  </conditionalFormatting>
  <conditionalFormatting sqref="B45">
    <cfRule type="duplicateValues" dxfId="0" priority="859"/>
  </conditionalFormatting>
  <conditionalFormatting sqref="XDX45">
    <cfRule type="duplicateValues" dxfId="0" priority="860"/>
  </conditionalFormatting>
  <conditionalFormatting sqref="A46">
    <cfRule type="duplicateValues" dxfId="0" priority="858"/>
  </conditionalFormatting>
  <conditionalFormatting sqref="B46">
    <cfRule type="duplicateValues" dxfId="0" priority="856"/>
  </conditionalFormatting>
  <conditionalFormatting sqref="XDX46">
    <cfRule type="duplicateValues" dxfId="0" priority="857"/>
  </conditionalFormatting>
  <conditionalFormatting sqref="A47">
    <cfRule type="duplicateValues" dxfId="0" priority="855"/>
  </conditionalFormatting>
  <conditionalFormatting sqref="B47">
    <cfRule type="duplicateValues" dxfId="0" priority="853"/>
  </conditionalFormatting>
  <conditionalFormatting sqref="XDX47">
    <cfRule type="duplicateValues" dxfId="0" priority="854"/>
  </conditionalFormatting>
  <conditionalFormatting sqref="A48">
    <cfRule type="duplicateValues" dxfId="0" priority="852"/>
  </conditionalFormatting>
  <conditionalFormatting sqref="B48">
    <cfRule type="duplicateValues" dxfId="0" priority="850"/>
  </conditionalFormatting>
  <conditionalFormatting sqref="XDX48">
    <cfRule type="duplicateValues" dxfId="0" priority="851"/>
  </conditionalFormatting>
  <conditionalFormatting sqref="A49">
    <cfRule type="duplicateValues" dxfId="0" priority="847"/>
  </conditionalFormatting>
  <conditionalFormatting sqref="B49">
    <cfRule type="duplicateValues" dxfId="0" priority="849"/>
  </conditionalFormatting>
  <conditionalFormatting sqref="XDX49">
    <cfRule type="duplicateValues" dxfId="0" priority="848"/>
  </conditionalFormatting>
  <conditionalFormatting sqref="A50">
    <cfRule type="duplicateValues" dxfId="0" priority="846"/>
  </conditionalFormatting>
  <conditionalFormatting sqref="B50">
    <cfRule type="duplicateValues" dxfId="0" priority="844"/>
  </conditionalFormatting>
  <conditionalFormatting sqref="XDX50">
    <cfRule type="duplicateValues" dxfId="0" priority="845"/>
  </conditionalFormatting>
  <conditionalFormatting sqref="A51">
    <cfRule type="duplicateValues" dxfId="0" priority="843"/>
  </conditionalFormatting>
  <conditionalFormatting sqref="B51">
    <cfRule type="duplicateValues" dxfId="0" priority="841"/>
  </conditionalFormatting>
  <conditionalFormatting sqref="XDX51">
    <cfRule type="duplicateValues" dxfId="0" priority="842"/>
  </conditionalFormatting>
  <conditionalFormatting sqref="A52">
    <cfRule type="duplicateValues" dxfId="0" priority="840"/>
  </conditionalFormatting>
  <conditionalFormatting sqref="B52">
    <cfRule type="duplicateValues" dxfId="0" priority="838"/>
  </conditionalFormatting>
  <conditionalFormatting sqref="XDX52">
    <cfRule type="duplicateValues" dxfId="0" priority="839"/>
  </conditionalFormatting>
  <conditionalFormatting sqref="A53">
    <cfRule type="duplicateValues" dxfId="0" priority="837"/>
  </conditionalFormatting>
  <conditionalFormatting sqref="B53">
    <cfRule type="duplicateValues" dxfId="0" priority="835"/>
  </conditionalFormatting>
  <conditionalFormatting sqref="XDX53">
    <cfRule type="duplicateValues" dxfId="0" priority="836"/>
  </conditionalFormatting>
  <conditionalFormatting sqref="A54">
    <cfRule type="duplicateValues" dxfId="0" priority="834"/>
  </conditionalFormatting>
  <conditionalFormatting sqref="B54">
    <cfRule type="duplicateValues" dxfId="0" priority="832"/>
  </conditionalFormatting>
  <conditionalFormatting sqref="WZK54">
    <cfRule type="duplicateValues" dxfId="0" priority="833"/>
  </conditionalFormatting>
  <conditionalFormatting sqref="A55">
    <cfRule type="duplicateValues" dxfId="0" priority="831"/>
  </conditionalFormatting>
  <conditionalFormatting sqref="B55">
    <cfRule type="duplicateValues" dxfId="0" priority="829"/>
  </conditionalFormatting>
  <conditionalFormatting sqref="WZK55">
    <cfRule type="duplicateValues" dxfId="0" priority="830"/>
  </conditionalFormatting>
  <conditionalFormatting sqref="A56">
    <cfRule type="duplicateValues" dxfId="0" priority="828"/>
  </conditionalFormatting>
  <conditionalFormatting sqref="B56">
    <cfRule type="duplicateValues" dxfId="0" priority="826"/>
  </conditionalFormatting>
  <conditionalFormatting sqref="XBU56">
    <cfRule type="duplicateValues" dxfId="0" priority="827"/>
  </conditionalFormatting>
  <conditionalFormatting sqref="A57">
    <cfRule type="duplicateValues" dxfId="0" priority="825"/>
  </conditionalFormatting>
  <conditionalFormatting sqref="B57">
    <cfRule type="duplicateValues" dxfId="1" priority="815"/>
  </conditionalFormatting>
  <conditionalFormatting sqref="A58">
    <cfRule type="duplicateValues" dxfId="0" priority="814"/>
  </conditionalFormatting>
  <conditionalFormatting sqref="B58">
    <cfRule type="duplicateValues" dxfId="1" priority="804"/>
  </conditionalFormatting>
  <conditionalFormatting sqref="A59">
    <cfRule type="duplicateValues" dxfId="0" priority="801"/>
  </conditionalFormatting>
  <conditionalFormatting sqref="B59">
    <cfRule type="duplicateValues" dxfId="0" priority="803"/>
  </conditionalFormatting>
  <conditionalFormatting sqref="XDX59">
    <cfRule type="duplicateValues" dxfId="0" priority="802"/>
  </conditionalFormatting>
  <conditionalFormatting sqref="A60">
    <cfRule type="duplicateValues" dxfId="0" priority="800"/>
  </conditionalFormatting>
  <conditionalFormatting sqref="B60">
    <cfRule type="duplicateValues" dxfId="0" priority="799"/>
  </conditionalFormatting>
  <conditionalFormatting sqref="XDX60">
    <cfRule type="duplicateValues" dxfId="0" priority="798"/>
  </conditionalFormatting>
  <conditionalFormatting sqref="A61">
    <cfRule type="duplicateValues" dxfId="0" priority="797"/>
  </conditionalFormatting>
  <conditionalFormatting sqref="B61">
    <cfRule type="duplicateValues" dxfId="0" priority="795"/>
  </conditionalFormatting>
  <conditionalFormatting sqref="XDX61">
    <cfRule type="duplicateValues" dxfId="0" priority="796"/>
  </conditionalFormatting>
  <conditionalFormatting sqref="A62">
    <cfRule type="duplicateValues" dxfId="0" priority="793"/>
  </conditionalFormatting>
  <conditionalFormatting sqref="B62">
    <cfRule type="duplicateValues" dxfId="0" priority="792"/>
  </conditionalFormatting>
  <conditionalFormatting sqref="XDX62">
    <cfRule type="duplicateValues" dxfId="0" priority="794"/>
  </conditionalFormatting>
  <conditionalFormatting sqref="A63">
    <cfRule type="duplicateValues" dxfId="0" priority="791"/>
  </conditionalFormatting>
  <conditionalFormatting sqref="B63">
    <cfRule type="duplicateValues" dxfId="0" priority="789"/>
  </conditionalFormatting>
  <conditionalFormatting sqref="XDX63">
    <cfRule type="duplicateValues" dxfId="0" priority="790"/>
  </conditionalFormatting>
  <conditionalFormatting sqref="A64">
    <cfRule type="duplicateValues" dxfId="0" priority="788"/>
  </conditionalFormatting>
  <conditionalFormatting sqref="B64">
    <cfRule type="duplicateValues" dxfId="0" priority="787"/>
  </conditionalFormatting>
  <conditionalFormatting sqref="XDX64">
    <cfRule type="duplicateValues" dxfId="0" priority="786"/>
  </conditionalFormatting>
  <conditionalFormatting sqref="A65">
    <cfRule type="duplicateValues" dxfId="0" priority="785"/>
  </conditionalFormatting>
  <conditionalFormatting sqref="B65">
    <cfRule type="duplicateValues" dxfId="0" priority="783"/>
  </conditionalFormatting>
  <conditionalFormatting sqref="XDX65">
    <cfRule type="duplicateValues" dxfId="0" priority="784"/>
  </conditionalFormatting>
  <conditionalFormatting sqref="A66">
    <cfRule type="duplicateValues" dxfId="0" priority="782"/>
  </conditionalFormatting>
  <conditionalFormatting sqref="B66">
    <cfRule type="duplicateValues" dxfId="0" priority="781"/>
  </conditionalFormatting>
  <conditionalFormatting sqref="XDX66">
    <cfRule type="duplicateValues" dxfId="0" priority="780"/>
  </conditionalFormatting>
  <conditionalFormatting sqref="A67">
    <cfRule type="duplicateValues" dxfId="0" priority="779"/>
  </conditionalFormatting>
  <conditionalFormatting sqref="B67">
    <cfRule type="duplicateValues" dxfId="0" priority="777"/>
  </conditionalFormatting>
  <conditionalFormatting sqref="XDX67">
    <cfRule type="duplicateValues" dxfId="0" priority="778"/>
  </conditionalFormatting>
  <conditionalFormatting sqref="A68">
    <cfRule type="duplicateValues" dxfId="0" priority="776"/>
  </conditionalFormatting>
  <conditionalFormatting sqref="B68">
    <cfRule type="duplicateValues" dxfId="0" priority="774"/>
  </conditionalFormatting>
  <conditionalFormatting sqref="XDX68">
    <cfRule type="duplicateValues" dxfId="0" priority="775"/>
  </conditionalFormatting>
  <conditionalFormatting sqref="A69">
    <cfRule type="duplicateValues" dxfId="0" priority="773"/>
  </conditionalFormatting>
  <conditionalFormatting sqref="B69">
    <cfRule type="duplicateValues" dxfId="0" priority="771"/>
  </conditionalFormatting>
  <conditionalFormatting sqref="XDX69">
    <cfRule type="duplicateValues" dxfId="0" priority="772"/>
  </conditionalFormatting>
  <conditionalFormatting sqref="A70">
    <cfRule type="duplicateValues" dxfId="0" priority="770"/>
  </conditionalFormatting>
  <conditionalFormatting sqref="B70">
    <cfRule type="duplicateValues" dxfId="0" priority="768"/>
  </conditionalFormatting>
  <conditionalFormatting sqref="XDX70">
    <cfRule type="duplicateValues" dxfId="0" priority="769"/>
  </conditionalFormatting>
  <conditionalFormatting sqref="A71">
    <cfRule type="duplicateValues" dxfId="0" priority="765"/>
  </conditionalFormatting>
  <conditionalFormatting sqref="B71">
    <cfRule type="duplicateValues" dxfId="0" priority="767"/>
  </conditionalFormatting>
  <conditionalFormatting sqref="XDX71">
    <cfRule type="duplicateValues" dxfId="0" priority="766"/>
  </conditionalFormatting>
  <conditionalFormatting sqref="A72">
    <cfRule type="duplicateValues" dxfId="0" priority="764"/>
  </conditionalFormatting>
  <conditionalFormatting sqref="B72">
    <cfRule type="duplicateValues" dxfId="0" priority="763"/>
  </conditionalFormatting>
  <conditionalFormatting sqref="XDX72">
    <cfRule type="duplicateValues" dxfId="0" priority="762"/>
  </conditionalFormatting>
  <conditionalFormatting sqref="A73">
    <cfRule type="duplicateValues" dxfId="0" priority="761"/>
  </conditionalFormatting>
  <conditionalFormatting sqref="B73">
    <cfRule type="duplicateValues" dxfId="0" priority="760"/>
  </conditionalFormatting>
  <conditionalFormatting sqref="XDX73">
    <cfRule type="duplicateValues" dxfId="0" priority="759"/>
  </conditionalFormatting>
  <conditionalFormatting sqref="A74">
    <cfRule type="duplicateValues" dxfId="0" priority="757"/>
  </conditionalFormatting>
  <conditionalFormatting sqref="B74">
    <cfRule type="duplicateValues" dxfId="0" priority="758"/>
  </conditionalFormatting>
  <conditionalFormatting sqref="A75">
    <cfRule type="duplicateValues" dxfId="0" priority="756"/>
  </conditionalFormatting>
  <conditionalFormatting sqref="B75">
    <cfRule type="duplicateValues" dxfId="0" priority="755"/>
  </conditionalFormatting>
  <conditionalFormatting sqref="XDX75">
    <cfRule type="duplicateValues" dxfId="0" priority="754"/>
  </conditionalFormatting>
  <conditionalFormatting sqref="A76">
    <cfRule type="duplicateValues" dxfId="0" priority="753"/>
  </conditionalFormatting>
  <conditionalFormatting sqref="B76">
    <cfRule type="duplicateValues" dxfId="0" priority="751"/>
  </conditionalFormatting>
  <conditionalFormatting sqref="XDX76">
    <cfRule type="duplicateValues" dxfId="0" priority="752"/>
  </conditionalFormatting>
  <conditionalFormatting sqref="A77">
    <cfRule type="duplicateValues" dxfId="0" priority="750"/>
  </conditionalFormatting>
  <conditionalFormatting sqref="B77">
    <cfRule type="duplicateValues" dxfId="0" priority="748"/>
  </conditionalFormatting>
  <conditionalFormatting sqref="XDX77">
    <cfRule type="duplicateValues" dxfId="0" priority="749"/>
  </conditionalFormatting>
  <conditionalFormatting sqref="A78">
    <cfRule type="duplicateValues" dxfId="0" priority="747"/>
  </conditionalFormatting>
  <conditionalFormatting sqref="B78">
    <cfRule type="duplicateValues" dxfId="0" priority="746"/>
  </conditionalFormatting>
  <conditionalFormatting sqref="XDX78">
    <cfRule type="duplicateValues" dxfId="0" priority="745"/>
  </conditionalFormatting>
  <conditionalFormatting sqref="A79">
    <cfRule type="duplicateValues" dxfId="0" priority="743"/>
  </conditionalFormatting>
  <conditionalFormatting sqref="B79">
    <cfRule type="duplicateValues" dxfId="0" priority="742"/>
  </conditionalFormatting>
  <conditionalFormatting sqref="XDX79">
    <cfRule type="duplicateValues" dxfId="0" priority="744"/>
  </conditionalFormatting>
  <conditionalFormatting sqref="A80">
    <cfRule type="duplicateValues" dxfId="0" priority="741"/>
  </conditionalFormatting>
  <conditionalFormatting sqref="B80">
    <cfRule type="duplicateValues" dxfId="0" priority="740"/>
  </conditionalFormatting>
  <conditionalFormatting sqref="XDX80">
    <cfRule type="duplicateValues" dxfId="0" priority="739"/>
  </conditionalFormatting>
  <conditionalFormatting sqref="A81">
    <cfRule type="duplicateValues" dxfId="0" priority="738"/>
  </conditionalFormatting>
  <conditionalFormatting sqref="B81">
    <cfRule type="duplicateValues" dxfId="0" priority="737"/>
  </conditionalFormatting>
  <conditionalFormatting sqref="XDX81">
    <cfRule type="duplicateValues" dxfId="0" priority="736"/>
  </conditionalFormatting>
  <conditionalFormatting sqref="A82">
    <cfRule type="duplicateValues" dxfId="0" priority="735"/>
  </conditionalFormatting>
  <conditionalFormatting sqref="B82">
    <cfRule type="duplicateValues" dxfId="0" priority="734"/>
  </conditionalFormatting>
  <conditionalFormatting sqref="XDX82">
    <cfRule type="duplicateValues" dxfId="0" priority="733"/>
  </conditionalFormatting>
  <conditionalFormatting sqref="A83">
    <cfRule type="duplicateValues" dxfId="0" priority="732"/>
  </conditionalFormatting>
  <conditionalFormatting sqref="B83">
    <cfRule type="duplicateValues" dxfId="0" priority="731"/>
  </conditionalFormatting>
  <conditionalFormatting sqref="XDX83">
    <cfRule type="duplicateValues" dxfId="0" priority="730"/>
  </conditionalFormatting>
  <conditionalFormatting sqref="A84">
    <cfRule type="duplicateValues" dxfId="0" priority="729"/>
  </conditionalFormatting>
  <conditionalFormatting sqref="B84">
    <cfRule type="duplicateValues" dxfId="0" priority="728"/>
  </conditionalFormatting>
  <conditionalFormatting sqref="XDX84">
    <cfRule type="duplicateValues" dxfId="0" priority="727"/>
  </conditionalFormatting>
  <conditionalFormatting sqref="A85">
    <cfRule type="duplicateValues" dxfId="0" priority="725"/>
  </conditionalFormatting>
  <conditionalFormatting sqref="B85">
    <cfRule type="duplicateValues" dxfId="0" priority="724"/>
  </conditionalFormatting>
  <conditionalFormatting sqref="XAA85">
    <cfRule type="duplicateValues" dxfId="0" priority="726"/>
  </conditionalFormatting>
  <conditionalFormatting sqref="A86">
    <cfRule type="duplicateValues" dxfId="0" priority="723"/>
  </conditionalFormatting>
  <conditionalFormatting sqref="B86">
    <cfRule type="duplicateValues" dxfId="0" priority="721"/>
  </conditionalFormatting>
  <conditionalFormatting sqref="XDX86">
    <cfRule type="duplicateValues" dxfId="0" priority="722"/>
  </conditionalFormatting>
  <conditionalFormatting sqref="A87">
    <cfRule type="duplicateValues" dxfId="0" priority="720"/>
  </conditionalFormatting>
  <conditionalFormatting sqref="B87">
    <cfRule type="duplicateValues" dxfId="0" priority="719"/>
  </conditionalFormatting>
  <conditionalFormatting sqref="XDX87">
    <cfRule type="duplicateValues" dxfId="0" priority="718"/>
  </conditionalFormatting>
  <conditionalFormatting sqref="A88">
    <cfRule type="duplicateValues" dxfId="0" priority="717"/>
  </conditionalFormatting>
  <conditionalFormatting sqref="B88">
    <cfRule type="duplicateValues" dxfId="0" priority="715"/>
  </conditionalFormatting>
  <conditionalFormatting sqref="XDX88">
    <cfRule type="duplicateValues" dxfId="0" priority="716"/>
  </conditionalFormatting>
  <conditionalFormatting sqref="A89">
    <cfRule type="duplicateValues" dxfId="0" priority="714"/>
  </conditionalFormatting>
  <conditionalFormatting sqref="B89">
    <cfRule type="duplicateValues" dxfId="0" priority="712"/>
  </conditionalFormatting>
  <conditionalFormatting sqref="XDX89">
    <cfRule type="duplicateValues" dxfId="0" priority="713"/>
  </conditionalFormatting>
  <conditionalFormatting sqref="A90">
    <cfRule type="duplicateValues" dxfId="0" priority="711"/>
  </conditionalFormatting>
  <conditionalFormatting sqref="B90">
    <cfRule type="duplicateValues" dxfId="0" priority="710"/>
  </conditionalFormatting>
  <conditionalFormatting sqref="XDX90">
    <cfRule type="duplicateValues" dxfId="0" priority="709"/>
  </conditionalFormatting>
  <conditionalFormatting sqref="A91">
    <cfRule type="duplicateValues" dxfId="0" priority="708"/>
  </conditionalFormatting>
  <conditionalFormatting sqref="B91">
    <cfRule type="duplicateValues" dxfId="0" priority="706"/>
  </conditionalFormatting>
  <conditionalFormatting sqref="XDX91">
    <cfRule type="duplicateValues" dxfId="0" priority="707"/>
  </conditionalFormatting>
  <conditionalFormatting sqref="A92">
    <cfRule type="duplicateValues" dxfId="0" priority="705"/>
  </conditionalFormatting>
  <conditionalFormatting sqref="B92">
    <cfRule type="duplicateValues" dxfId="0" priority="703"/>
  </conditionalFormatting>
  <conditionalFormatting sqref="XDX92">
    <cfRule type="duplicateValues" dxfId="0" priority="704"/>
  </conditionalFormatting>
  <conditionalFormatting sqref="A93">
    <cfRule type="duplicateValues" dxfId="0" priority="702"/>
  </conditionalFormatting>
  <conditionalFormatting sqref="B93">
    <cfRule type="duplicateValues" dxfId="0" priority="700"/>
  </conditionalFormatting>
  <conditionalFormatting sqref="XDX93">
    <cfRule type="duplicateValues" dxfId="0" priority="701"/>
  </conditionalFormatting>
  <conditionalFormatting sqref="A94">
    <cfRule type="duplicateValues" dxfId="0" priority="698"/>
  </conditionalFormatting>
  <conditionalFormatting sqref="B94">
    <cfRule type="duplicateValues" dxfId="0" priority="697"/>
  </conditionalFormatting>
  <conditionalFormatting sqref="XDX94">
    <cfRule type="duplicateValues" dxfId="0" priority="699"/>
  </conditionalFormatting>
  <conditionalFormatting sqref="A95">
    <cfRule type="duplicateValues" dxfId="0" priority="696"/>
  </conditionalFormatting>
  <conditionalFormatting sqref="B95">
    <cfRule type="duplicateValues" dxfId="0" priority="695"/>
  </conditionalFormatting>
  <conditionalFormatting sqref="XDX95">
    <cfRule type="duplicateValues" dxfId="0" priority="694"/>
  </conditionalFormatting>
  <conditionalFormatting sqref="A96">
    <cfRule type="duplicateValues" dxfId="0" priority="693"/>
  </conditionalFormatting>
  <conditionalFormatting sqref="B96">
    <cfRule type="duplicateValues" dxfId="0" priority="692"/>
  </conditionalFormatting>
  <conditionalFormatting sqref="A97">
    <cfRule type="duplicateValues" dxfId="0" priority="691"/>
  </conditionalFormatting>
  <conditionalFormatting sqref="B97">
    <cfRule type="duplicateValues" dxfId="0" priority="690"/>
  </conditionalFormatting>
  <conditionalFormatting sqref="A98">
    <cfRule type="duplicateValues" dxfId="0" priority="689"/>
  </conditionalFormatting>
  <conditionalFormatting sqref="B98">
    <cfRule type="duplicateValues" dxfId="0" priority="687"/>
  </conditionalFormatting>
  <conditionalFormatting sqref="XDX98">
    <cfRule type="duplicateValues" dxfId="0" priority="688"/>
  </conditionalFormatting>
  <conditionalFormatting sqref="A99">
    <cfRule type="duplicateValues" dxfId="0" priority="686"/>
  </conditionalFormatting>
  <conditionalFormatting sqref="B99">
    <cfRule type="duplicateValues" dxfId="0" priority="684"/>
  </conditionalFormatting>
  <conditionalFormatting sqref="XDX99">
    <cfRule type="duplicateValues" dxfId="0" priority="685"/>
  </conditionalFormatting>
  <conditionalFormatting sqref="A100">
    <cfRule type="duplicateValues" dxfId="0" priority="683"/>
  </conditionalFormatting>
  <conditionalFormatting sqref="B100">
    <cfRule type="duplicateValues" dxfId="0" priority="681"/>
  </conditionalFormatting>
  <conditionalFormatting sqref="XDX100">
    <cfRule type="duplicateValues" dxfId="0" priority="682"/>
  </conditionalFormatting>
  <conditionalFormatting sqref="A101">
    <cfRule type="duplicateValues" dxfId="0" priority="679"/>
  </conditionalFormatting>
  <conditionalFormatting sqref="B101">
    <cfRule type="duplicateValues" dxfId="0" priority="680"/>
  </conditionalFormatting>
  <conditionalFormatting sqref="A102">
    <cfRule type="duplicateValues" dxfId="0" priority="678"/>
  </conditionalFormatting>
  <conditionalFormatting sqref="B102">
    <cfRule type="duplicateValues" dxfId="0" priority="677"/>
  </conditionalFormatting>
  <conditionalFormatting sqref="XDX102">
    <cfRule type="duplicateValues" dxfId="0" priority="676"/>
  </conditionalFormatting>
  <conditionalFormatting sqref="A103">
    <cfRule type="duplicateValues" dxfId="0" priority="675"/>
  </conditionalFormatting>
  <conditionalFormatting sqref="B103">
    <cfRule type="duplicateValues" dxfId="0" priority="674"/>
  </conditionalFormatting>
  <conditionalFormatting sqref="A104">
    <cfRule type="duplicateValues" dxfId="0" priority="673"/>
  </conditionalFormatting>
  <conditionalFormatting sqref="B104">
    <cfRule type="duplicateValues" dxfId="0" priority="672"/>
  </conditionalFormatting>
  <conditionalFormatting sqref="A105">
    <cfRule type="duplicateValues" dxfId="0" priority="671"/>
  </conditionalFormatting>
  <conditionalFormatting sqref="B105">
    <cfRule type="duplicateValues" dxfId="0" priority="670"/>
  </conditionalFormatting>
  <conditionalFormatting sqref="XDX105">
    <cfRule type="duplicateValues" dxfId="0" priority="669"/>
  </conditionalFormatting>
  <conditionalFormatting sqref="A106">
    <cfRule type="duplicateValues" dxfId="0" priority="668"/>
  </conditionalFormatting>
  <conditionalFormatting sqref="B106">
    <cfRule type="duplicateValues" dxfId="0" priority="667"/>
  </conditionalFormatting>
  <conditionalFormatting sqref="A107">
    <cfRule type="duplicateValues" dxfId="0" priority="666"/>
  </conditionalFormatting>
  <conditionalFormatting sqref="B107">
    <cfRule type="duplicateValues" dxfId="0" priority="665"/>
  </conditionalFormatting>
  <conditionalFormatting sqref="A108">
    <cfRule type="duplicateValues" dxfId="0" priority="664"/>
  </conditionalFormatting>
  <conditionalFormatting sqref="B108">
    <cfRule type="duplicateValues" dxfId="0" priority="663"/>
  </conditionalFormatting>
  <conditionalFormatting sqref="XDX108">
    <cfRule type="duplicateValues" dxfId="0" priority="662"/>
  </conditionalFormatting>
  <conditionalFormatting sqref="A109">
    <cfRule type="duplicateValues" dxfId="0" priority="661"/>
  </conditionalFormatting>
  <conditionalFormatting sqref="B109">
    <cfRule type="duplicateValues" dxfId="0" priority="660"/>
  </conditionalFormatting>
  <conditionalFormatting sqref="A110">
    <cfRule type="duplicateValues" dxfId="0" priority="659"/>
  </conditionalFormatting>
  <conditionalFormatting sqref="B110">
    <cfRule type="duplicateValues" dxfId="0" priority="658"/>
  </conditionalFormatting>
  <conditionalFormatting sqref="XAM110">
    <cfRule type="duplicateValues" dxfId="0" priority="657"/>
  </conditionalFormatting>
  <conditionalFormatting sqref="A111">
    <cfRule type="duplicateValues" dxfId="0" priority="656"/>
  </conditionalFormatting>
  <conditionalFormatting sqref="B111">
    <cfRule type="duplicateValues" dxfId="0" priority="655"/>
  </conditionalFormatting>
  <conditionalFormatting sqref="A112">
    <cfRule type="duplicateValues" dxfId="0" priority="654"/>
  </conditionalFormatting>
  <conditionalFormatting sqref="B112">
    <cfRule type="duplicateValues" dxfId="0" priority="653"/>
  </conditionalFormatting>
  <conditionalFormatting sqref="A113">
    <cfRule type="duplicateValues" dxfId="0" priority="652"/>
  </conditionalFormatting>
  <conditionalFormatting sqref="B113">
    <cfRule type="duplicateValues" dxfId="0" priority="651"/>
  </conditionalFormatting>
  <conditionalFormatting sqref="A114">
    <cfRule type="duplicateValues" dxfId="0" priority="650"/>
  </conditionalFormatting>
  <conditionalFormatting sqref="B114">
    <cfRule type="duplicateValues" dxfId="0" priority="649"/>
  </conditionalFormatting>
  <conditionalFormatting sqref="A115">
    <cfRule type="duplicateValues" dxfId="0" priority="646"/>
  </conditionalFormatting>
  <conditionalFormatting sqref="B115">
    <cfRule type="duplicateValues" dxfId="0" priority="648"/>
  </conditionalFormatting>
  <conditionalFormatting sqref="XDX115">
    <cfRule type="duplicateValues" dxfId="0" priority="647"/>
  </conditionalFormatting>
  <conditionalFormatting sqref="A116">
    <cfRule type="duplicateValues" dxfId="0" priority="645"/>
  </conditionalFormatting>
  <conditionalFormatting sqref="B116">
    <cfRule type="duplicateValues" dxfId="0" priority="644"/>
  </conditionalFormatting>
  <conditionalFormatting sqref="A117">
    <cfRule type="duplicateValues" dxfId="0" priority="643"/>
  </conditionalFormatting>
  <conditionalFormatting sqref="B117">
    <cfRule type="duplicateValues" dxfId="0" priority="641"/>
  </conditionalFormatting>
  <conditionalFormatting sqref="XDX117">
    <cfRule type="duplicateValues" dxfId="0" priority="642"/>
  </conditionalFormatting>
  <conditionalFormatting sqref="A118">
    <cfRule type="duplicateValues" dxfId="0" priority="640"/>
  </conditionalFormatting>
  <conditionalFormatting sqref="B118">
    <cfRule type="duplicateValues" dxfId="0" priority="639"/>
  </conditionalFormatting>
  <conditionalFormatting sqref="A119">
    <cfRule type="duplicateValues" dxfId="0" priority="638"/>
  </conditionalFormatting>
  <conditionalFormatting sqref="B119">
    <cfRule type="duplicateValues" dxfId="0" priority="637"/>
  </conditionalFormatting>
  <conditionalFormatting sqref="XDX119">
    <cfRule type="duplicateValues" dxfId="0" priority="636"/>
  </conditionalFormatting>
  <conditionalFormatting sqref="A120">
    <cfRule type="duplicateValues" dxfId="0" priority="635"/>
  </conditionalFormatting>
  <conditionalFormatting sqref="B120">
    <cfRule type="duplicateValues" dxfId="0" priority="634"/>
  </conditionalFormatting>
  <conditionalFormatting sqref="A121">
    <cfRule type="duplicateValues" dxfId="0" priority="633"/>
  </conditionalFormatting>
  <conditionalFormatting sqref="B121">
    <cfRule type="duplicateValues" dxfId="0" priority="632"/>
  </conditionalFormatting>
  <conditionalFormatting sqref="A122">
    <cfRule type="duplicateValues" dxfId="0" priority="631"/>
  </conditionalFormatting>
  <conditionalFormatting sqref="B122">
    <cfRule type="duplicateValues" dxfId="0" priority="630"/>
  </conditionalFormatting>
  <conditionalFormatting sqref="A123">
    <cfRule type="duplicateValues" dxfId="0" priority="629"/>
  </conditionalFormatting>
  <conditionalFormatting sqref="B123">
    <cfRule type="duplicateValues" dxfId="0" priority="628"/>
  </conditionalFormatting>
  <conditionalFormatting sqref="A124">
    <cfRule type="duplicateValues" dxfId="0" priority="627"/>
  </conditionalFormatting>
  <conditionalFormatting sqref="B124">
    <cfRule type="duplicateValues" dxfId="0" priority="626"/>
  </conditionalFormatting>
  <conditionalFormatting sqref="A125">
    <cfRule type="duplicateValues" dxfId="0" priority="625"/>
  </conditionalFormatting>
  <conditionalFormatting sqref="B125">
    <cfRule type="duplicateValues" dxfId="0" priority="624"/>
  </conditionalFormatting>
  <conditionalFormatting sqref="A126">
    <cfRule type="duplicateValues" dxfId="0" priority="623"/>
  </conditionalFormatting>
  <conditionalFormatting sqref="B126">
    <cfRule type="duplicateValues" dxfId="0" priority="622"/>
  </conditionalFormatting>
  <conditionalFormatting sqref="XDX126">
    <cfRule type="duplicateValues" dxfId="0" priority="621"/>
  </conditionalFormatting>
  <conditionalFormatting sqref="A127">
    <cfRule type="duplicateValues" dxfId="0" priority="620"/>
  </conditionalFormatting>
  <conditionalFormatting sqref="B127">
    <cfRule type="duplicateValues" dxfId="0" priority="618"/>
  </conditionalFormatting>
  <conditionalFormatting sqref="XDX127">
    <cfRule type="duplicateValues" dxfId="0" priority="619"/>
  </conditionalFormatting>
  <conditionalFormatting sqref="A128">
    <cfRule type="duplicateValues" dxfId="0" priority="617"/>
  </conditionalFormatting>
  <conditionalFormatting sqref="B128">
    <cfRule type="duplicateValues" dxfId="0" priority="615"/>
  </conditionalFormatting>
  <conditionalFormatting sqref="XDX128">
    <cfRule type="duplicateValues" dxfId="0" priority="616"/>
  </conditionalFormatting>
  <conditionalFormatting sqref="A129">
    <cfRule type="duplicateValues" dxfId="0" priority="614"/>
  </conditionalFormatting>
  <conditionalFormatting sqref="B129">
    <cfRule type="duplicateValues" dxfId="0" priority="612"/>
  </conditionalFormatting>
  <conditionalFormatting sqref="XDX129">
    <cfRule type="duplicateValues" dxfId="0" priority="613"/>
  </conditionalFormatting>
  <conditionalFormatting sqref="A130">
    <cfRule type="duplicateValues" dxfId="0" priority="611"/>
  </conditionalFormatting>
  <conditionalFormatting sqref="B130">
    <cfRule type="duplicateValues" dxfId="0" priority="609"/>
  </conditionalFormatting>
  <conditionalFormatting sqref="XDX130">
    <cfRule type="duplicateValues" dxfId="0" priority="610"/>
  </conditionalFormatting>
  <conditionalFormatting sqref="A131">
    <cfRule type="duplicateValues" dxfId="0" priority="608"/>
  </conditionalFormatting>
  <conditionalFormatting sqref="B131">
    <cfRule type="duplicateValues" dxfId="0" priority="606"/>
  </conditionalFormatting>
  <conditionalFormatting sqref="XDX131">
    <cfRule type="duplicateValues" dxfId="0" priority="607"/>
  </conditionalFormatting>
  <conditionalFormatting sqref="A132">
    <cfRule type="duplicateValues" dxfId="0" priority="605"/>
  </conditionalFormatting>
  <conditionalFormatting sqref="B132">
    <cfRule type="duplicateValues" dxfId="0" priority="603"/>
  </conditionalFormatting>
  <conditionalFormatting sqref="XDX132">
    <cfRule type="duplicateValues" dxfId="0" priority="604"/>
  </conditionalFormatting>
  <conditionalFormatting sqref="A133">
    <cfRule type="duplicateValues" dxfId="0" priority="602"/>
  </conditionalFormatting>
  <conditionalFormatting sqref="B133">
    <cfRule type="duplicateValues" dxfId="0" priority="600"/>
  </conditionalFormatting>
  <conditionalFormatting sqref="XDX133">
    <cfRule type="duplicateValues" dxfId="0" priority="601"/>
  </conditionalFormatting>
  <conditionalFormatting sqref="A134">
    <cfRule type="duplicateValues" dxfId="0" priority="599"/>
  </conditionalFormatting>
  <conditionalFormatting sqref="B134">
    <cfRule type="duplicateValues" dxfId="0" priority="597"/>
  </conditionalFormatting>
  <conditionalFormatting sqref="XDX134">
    <cfRule type="duplicateValues" dxfId="0" priority="598"/>
  </conditionalFormatting>
  <conditionalFormatting sqref="A135">
    <cfRule type="duplicateValues" dxfId="0" priority="594"/>
  </conditionalFormatting>
  <conditionalFormatting sqref="B135">
    <cfRule type="duplicateValues" dxfId="0" priority="596"/>
  </conditionalFormatting>
  <conditionalFormatting sqref="XDX135">
    <cfRule type="duplicateValues" dxfId="0" priority="595"/>
  </conditionalFormatting>
  <conditionalFormatting sqref="A136">
    <cfRule type="duplicateValues" dxfId="0" priority="593"/>
  </conditionalFormatting>
  <conditionalFormatting sqref="B136">
    <cfRule type="duplicateValues" dxfId="0" priority="591"/>
  </conditionalFormatting>
  <conditionalFormatting sqref="XDX136">
    <cfRule type="duplicateValues" dxfId="0" priority="592"/>
  </conditionalFormatting>
  <conditionalFormatting sqref="A137">
    <cfRule type="duplicateValues" dxfId="0" priority="590"/>
  </conditionalFormatting>
  <conditionalFormatting sqref="B137">
    <cfRule type="duplicateValues" dxfId="0" priority="588"/>
  </conditionalFormatting>
  <conditionalFormatting sqref="XDX137">
    <cfRule type="duplicateValues" dxfId="0" priority="589"/>
  </conditionalFormatting>
  <conditionalFormatting sqref="A138">
    <cfRule type="duplicateValues" dxfId="0" priority="587"/>
  </conditionalFormatting>
  <conditionalFormatting sqref="B138">
    <cfRule type="duplicateValues" dxfId="0" priority="585"/>
  </conditionalFormatting>
  <conditionalFormatting sqref="XDX138">
    <cfRule type="duplicateValues" dxfId="0" priority="586"/>
  </conditionalFormatting>
  <conditionalFormatting sqref="A139">
    <cfRule type="duplicateValues" dxfId="0" priority="584"/>
  </conditionalFormatting>
  <conditionalFormatting sqref="B139">
    <cfRule type="duplicateValues" dxfId="0" priority="582"/>
  </conditionalFormatting>
  <conditionalFormatting sqref="XDX139">
    <cfRule type="duplicateValues" dxfId="0" priority="583"/>
  </conditionalFormatting>
  <conditionalFormatting sqref="A140">
    <cfRule type="duplicateValues" dxfId="0" priority="581"/>
  </conditionalFormatting>
  <conditionalFormatting sqref="B140">
    <cfRule type="duplicateValues" dxfId="0" priority="579"/>
  </conditionalFormatting>
  <conditionalFormatting sqref="XDX140">
    <cfRule type="duplicateValues" dxfId="0" priority="580"/>
  </conditionalFormatting>
  <conditionalFormatting sqref="A141">
    <cfRule type="duplicateValues" dxfId="0" priority="578"/>
  </conditionalFormatting>
  <conditionalFormatting sqref="B141">
    <cfRule type="duplicateValues" dxfId="0" priority="576"/>
  </conditionalFormatting>
  <conditionalFormatting sqref="XDX141">
    <cfRule type="duplicateValues" dxfId="0" priority="577"/>
  </conditionalFormatting>
  <conditionalFormatting sqref="A142">
    <cfRule type="duplicateValues" dxfId="0" priority="575"/>
  </conditionalFormatting>
  <conditionalFormatting sqref="B142">
    <cfRule type="duplicateValues" dxfId="0" priority="573"/>
  </conditionalFormatting>
  <conditionalFormatting sqref="XDX142">
    <cfRule type="duplicateValues" dxfId="0" priority="574"/>
  </conditionalFormatting>
  <conditionalFormatting sqref="A143">
    <cfRule type="duplicateValues" dxfId="0" priority="572"/>
  </conditionalFormatting>
  <conditionalFormatting sqref="B143">
    <cfRule type="duplicateValues" dxfId="0" priority="570"/>
  </conditionalFormatting>
  <conditionalFormatting sqref="XDX143">
    <cfRule type="duplicateValues" dxfId="0" priority="571"/>
  </conditionalFormatting>
  <conditionalFormatting sqref="A144">
    <cfRule type="duplicateValues" dxfId="0" priority="569"/>
  </conditionalFormatting>
  <conditionalFormatting sqref="B144">
    <cfRule type="duplicateValues" dxfId="0" priority="567"/>
  </conditionalFormatting>
  <conditionalFormatting sqref="XDX144">
    <cfRule type="duplicateValues" dxfId="0" priority="568"/>
  </conditionalFormatting>
  <conditionalFormatting sqref="A145">
    <cfRule type="duplicateValues" dxfId="0" priority="565"/>
  </conditionalFormatting>
  <conditionalFormatting sqref="B145">
    <cfRule type="duplicateValues" dxfId="0" priority="566"/>
  </conditionalFormatting>
  <conditionalFormatting sqref="A146">
    <cfRule type="duplicateValues" dxfId="0" priority="564"/>
  </conditionalFormatting>
  <conditionalFormatting sqref="B146">
    <cfRule type="duplicateValues" dxfId="0" priority="562"/>
  </conditionalFormatting>
  <conditionalFormatting sqref="XDX146">
    <cfRule type="duplicateValues" dxfId="0" priority="563"/>
  </conditionalFormatting>
  <conditionalFormatting sqref="A147">
    <cfRule type="duplicateValues" dxfId="0" priority="561"/>
  </conditionalFormatting>
  <conditionalFormatting sqref="B147">
    <cfRule type="duplicateValues" dxfId="0" priority="559"/>
  </conditionalFormatting>
  <conditionalFormatting sqref="XDX147">
    <cfRule type="duplicateValues" dxfId="0" priority="560"/>
  </conditionalFormatting>
  <conditionalFormatting sqref="A148">
    <cfRule type="duplicateValues" dxfId="0" priority="558"/>
  </conditionalFormatting>
  <conditionalFormatting sqref="B148">
    <cfRule type="duplicateValues" dxfId="0" priority="556"/>
  </conditionalFormatting>
  <conditionalFormatting sqref="XDX148">
    <cfRule type="duplicateValues" dxfId="0" priority="557"/>
  </conditionalFormatting>
  <conditionalFormatting sqref="A149">
    <cfRule type="duplicateValues" dxfId="0" priority="555"/>
  </conditionalFormatting>
  <conditionalFormatting sqref="B149">
    <cfRule type="duplicateValues" dxfId="0" priority="553"/>
  </conditionalFormatting>
  <conditionalFormatting sqref="XDX149">
    <cfRule type="duplicateValues" dxfId="0" priority="554"/>
  </conditionalFormatting>
  <conditionalFormatting sqref="A150">
    <cfRule type="duplicateValues" dxfId="0" priority="552"/>
  </conditionalFormatting>
  <conditionalFormatting sqref="B150">
    <cfRule type="duplicateValues" dxfId="0" priority="550"/>
  </conditionalFormatting>
  <conditionalFormatting sqref="XDX150">
    <cfRule type="duplicateValues" dxfId="0" priority="551"/>
  </conditionalFormatting>
  <conditionalFormatting sqref="A151">
    <cfRule type="duplicateValues" dxfId="0" priority="549"/>
  </conditionalFormatting>
  <conditionalFormatting sqref="B151">
    <cfRule type="duplicateValues" dxfId="0" priority="548"/>
  </conditionalFormatting>
  <conditionalFormatting sqref="A152">
    <cfRule type="duplicateValues" dxfId="0" priority="547"/>
  </conditionalFormatting>
  <conditionalFormatting sqref="B152">
    <cfRule type="duplicateValues" dxfId="0" priority="546"/>
  </conditionalFormatting>
  <conditionalFormatting sqref="A153">
    <cfRule type="duplicateValues" dxfId="0" priority="545"/>
  </conditionalFormatting>
  <conditionalFormatting sqref="B153">
    <cfRule type="duplicateValues" dxfId="0" priority="543"/>
  </conditionalFormatting>
  <conditionalFormatting sqref="XAK153">
    <cfRule type="duplicateValues" dxfId="0" priority="544"/>
  </conditionalFormatting>
  <conditionalFormatting sqref="A154">
    <cfRule type="duplicateValues" dxfId="0" priority="542"/>
  </conditionalFormatting>
  <conditionalFormatting sqref="B154">
    <cfRule type="duplicateValues" dxfId="0" priority="540"/>
  </conditionalFormatting>
  <conditionalFormatting sqref="XAK154">
    <cfRule type="duplicateValues" dxfId="0" priority="541"/>
  </conditionalFormatting>
  <conditionalFormatting sqref="A155">
    <cfRule type="duplicateValues" dxfId="0" priority="539"/>
  </conditionalFormatting>
  <conditionalFormatting sqref="B155">
    <cfRule type="duplicateValues" dxfId="0" priority="537"/>
  </conditionalFormatting>
  <conditionalFormatting sqref="XAK155">
    <cfRule type="duplicateValues" dxfId="0" priority="538"/>
  </conditionalFormatting>
  <conditionalFormatting sqref="A156">
    <cfRule type="duplicateValues" dxfId="0" priority="536"/>
  </conditionalFormatting>
  <conditionalFormatting sqref="B156">
    <cfRule type="duplicateValues" dxfId="0" priority="534"/>
  </conditionalFormatting>
  <conditionalFormatting sqref="XAK156">
    <cfRule type="duplicateValues" dxfId="0" priority="535"/>
  </conditionalFormatting>
  <conditionalFormatting sqref="A157">
    <cfRule type="duplicateValues" dxfId="0" priority="533"/>
  </conditionalFormatting>
  <conditionalFormatting sqref="B157">
    <cfRule type="duplicateValues" dxfId="0" priority="531"/>
  </conditionalFormatting>
  <conditionalFormatting sqref="XAK157">
    <cfRule type="duplicateValues" dxfId="0" priority="532"/>
  </conditionalFormatting>
  <conditionalFormatting sqref="A158">
    <cfRule type="duplicateValues" dxfId="0" priority="530"/>
  </conditionalFormatting>
  <conditionalFormatting sqref="B158">
    <cfRule type="duplicateValues" dxfId="0" priority="528"/>
  </conditionalFormatting>
  <conditionalFormatting sqref="XAK158">
    <cfRule type="duplicateValues" dxfId="0" priority="529"/>
  </conditionalFormatting>
  <conditionalFormatting sqref="A159">
    <cfRule type="duplicateValues" dxfId="0" priority="527"/>
  </conditionalFormatting>
  <conditionalFormatting sqref="B159">
    <cfRule type="duplicateValues" dxfId="0" priority="525"/>
  </conditionalFormatting>
  <conditionalFormatting sqref="XAK159">
    <cfRule type="duplicateValues" dxfId="0" priority="526"/>
  </conditionalFormatting>
  <conditionalFormatting sqref="A160">
    <cfRule type="duplicateValues" dxfId="0" priority="524"/>
  </conditionalFormatting>
  <conditionalFormatting sqref="B160">
    <cfRule type="duplicateValues" dxfId="0" priority="522"/>
  </conditionalFormatting>
  <conditionalFormatting sqref="XAK160">
    <cfRule type="duplicateValues" dxfId="0" priority="523"/>
  </conditionalFormatting>
  <conditionalFormatting sqref="A161">
    <cfRule type="duplicateValues" dxfId="0" priority="521"/>
  </conditionalFormatting>
  <conditionalFormatting sqref="B161">
    <cfRule type="duplicateValues" dxfId="0" priority="519"/>
  </conditionalFormatting>
  <conditionalFormatting sqref="XAK161">
    <cfRule type="duplicateValues" dxfId="0" priority="520"/>
  </conditionalFormatting>
  <conditionalFormatting sqref="A162">
    <cfRule type="duplicateValues" dxfId="0" priority="518"/>
  </conditionalFormatting>
  <conditionalFormatting sqref="B162">
    <cfRule type="duplicateValues" dxfId="0" priority="516"/>
  </conditionalFormatting>
  <conditionalFormatting sqref="XAK162">
    <cfRule type="duplicateValues" dxfId="0" priority="517"/>
  </conditionalFormatting>
  <conditionalFormatting sqref="A163">
    <cfRule type="duplicateValues" dxfId="0" priority="514"/>
  </conditionalFormatting>
  <conditionalFormatting sqref="B163">
    <cfRule type="duplicateValues" dxfId="0" priority="515"/>
  </conditionalFormatting>
  <conditionalFormatting sqref="A164">
    <cfRule type="duplicateValues" dxfId="0" priority="513"/>
  </conditionalFormatting>
  <conditionalFormatting sqref="B164">
    <cfRule type="duplicateValues" dxfId="0" priority="512"/>
  </conditionalFormatting>
  <conditionalFormatting sqref="A165">
    <cfRule type="duplicateValues" dxfId="0" priority="511"/>
  </conditionalFormatting>
  <conditionalFormatting sqref="B165">
    <cfRule type="duplicateValues" dxfId="0" priority="510"/>
  </conditionalFormatting>
  <conditionalFormatting sqref="A166">
    <cfRule type="duplicateValues" dxfId="0" priority="509"/>
  </conditionalFormatting>
  <conditionalFormatting sqref="B166">
    <cfRule type="duplicateValues" dxfId="0" priority="507"/>
  </conditionalFormatting>
  <conditionalFormatting sqref="XDX166">
    <cfRule type="duplicateValues" dxfId="0" priority="508"/>
  </conditionalFormatting>
  <conditionalFormatting sqref="A167">
    <cfRule type="duplicateValues" dxfId="0" priority="506"/>
  </conditionalFormatting>
  <conditionalFormatting sqref="B167">
    <cfRule type="duplicateValues" dxfId="0" priority="504"/>
  </conditionalFormatting>
  <conditionalFormatting sqref="XDX167">
    <cfRule type="duplicateValues" dxfId="0" priority="505"/>
  </conditionalFormatting>
  <conditionalFormatting sqref="A168">
    <cfRule type="duplicateValues" dxfId="0" priority="503"/>
  </conditionalFormatting>
  <conditionalFormatting sqref="B168">
    <cfRule type="duplicateValues" dxfId="0" priority="502"/>
  </conditionalFormatting>
  <conditionalFormatting sqref="A169">
    <cfRule type="duplicateValues" dxfId="0" priority="501"/>
  </conditionalFormatting>
  <conditionalFormatting sqref="B169">
    <cfRule type="duplicateValues" dxfId="0" priority="499"/>
  </conditionalFormatting>
  <conditionalFormatting sqref="XDX169">
    <cfRule type="duplicateValues" dxfId="0" priority="500"/>
  </conditionalFormatting>
  <conditionalFormatting sqref="A170">
    <cfRule type="duplicateValues" dxfId="0" priority="498"/>
  </conditionalFormatting>
  <conditionalFormatting sqref="B170">
    <cfRule type="duplicateValues" dxfId="0" priority="496"/>
  </conditionalFormatting>
  <conditionalFormatting sqref="XDX170">
    <cfRule type="duplicateValues" dxfId="0" priority="497"/>
  </conditionalFormatting>
  <conditionalFormatting sqref="A171">
    <cfRule type="duplicateValues" dxfId="0" priority="495"/>
  </conditionalFormatting>
  <conditionalFormatting sqref="B171">
    <cfRule type="duplicateValues" dxfId="0" priority="494"/>
  </conditionalFormatting>
  <conditionalFormatting sqref="A172">
    <cfRule type="duplicateValues" dxfId="0" priority="493"/>
  </conditionalFormatting>
  <conditionalFormatting sqref="B172">
    <cfRule type="duplicateValues" dxfId="0" priority="492"/>
  </conditionalFormatting>
  <conditionalFormatting sqref="A173">
    <cfRule type="duplicateValues" dxfId="0" priority="491"/>
  </conditionalFormatting>
  <conditionalFormatting sqref="B173">
    <cfRule type="duplicateValues" dxfId="0" priority="490"/>
  </conditionalFormatting>
  <conditionalFormatting sqref="A174">
    <cfRule type="duplicateValues" dxfId="0" priority="489"/>
  </conditionalFormatting>
  <conditionalFormatting sqref="B174">
    <cfRule type="duplicateValues" dxfId="0" priority="487"/>
  </conditionalFormatting>
  <conditionalFormatting sqref="XAT174">
    <cfRule type="duplicateValues" dxfId="0" priority="488"/>
  </conditionalFormatting>
  <conditionalFormatting sqref="A175">
    <cfRule type="duplicateValues" dxfId="0" priority="486"/>
  </conditionalFormatting>
  <conditionalFormatting sqref="B175">
    <cfRule type="duplicateValues" dxfId="0" priority="485"/>
  </conditionalFormatting>
  <conditionalFormatting sqref="A176">
    <cfRule type="duplicateValues" dxfId="0" priority="484"/>
  </conditionalFormatting>
  <conditionalFormatting sqref="B176">
    <cfRule type="duplicateValues" dxfId="0" priority="483"/>
  </conditionalFormatting>
  <conditionalFormatting sqref="A177">
    <cfRule type="duplicateValues" dxfId="0" priority="482"/>
  </conditionalFormatting>
  <conditionalFormatting sqref="B177">
    <cfRule type="duplicateValues" dxfId="0" priority="481"/>
  </conditionalFormatting>
  <conditionalFormatting sqref="A178">
    <cfRule type="duplicateValues" dxfId="0" priority="480"/>
  </conditionalFormatting>
  <conditionalFormatting sqref="B178">
    <cfRule type="duplicateValues" dxfId="0" priority="478"/>
  </conditionalFormatting>
  <conditionalFormatting sqref="XDX178">
    <cfRule type="duplicateValues" dxfId="0" priority="479"/>
  </conditionalFormatting>
  <conditionalFormatting sqref="A179">
    <cfRule type="duplicateValues" dxfId="0" priority="477"/>
  </conditionalFormatting>
  <conditionalFormatting sqref="B179">
    <cfRule type="duplicateValues" dxfId="0" priority="475"/>
  </conditionalFormatting>
  <conditionalFormatting sqref="XDX179">
    <cfRule type="duplicateValues" dxfId="0" priority="476"/>
  </conditionalFormatting>
  <conditionalFormatting sqref="A180">
    <cfRule type="duplicateValues" dxfId="0" priority="471"/>
  </conditionalFormatting>
  <conditionalFormatting sqref="B180">
    <cfRule type="duplicateValues" dxfId="0" priority="472"/>
  </conditionalFormatting>
  <conditionalFormatting sqref="XDX180">
    <cfRule type="duplicateValues" dxfId="0" priority="473"/>
  </conditionalFormatting>
  <conditionalFormatting sqref="A181">
    <cfRule type="duplicateValues" dxfId="0" priority="470"/>
  </conditionalFormatting>
  <conditionalFormatting sqref="B181">
    <cfRule type="duplicateValues" dxfId="0" priority="469"/>
  </conditionalFormatting>
  <conditionalFormatting sqref="A182">
    <cfRule type="duplicateValues" dxfId="0" priority="468"/>
  </conditionalFormatting>
  <conditionalFormatting sqref="B182">
    <cfRule type="duplicateValues" dxfId="0" priority="467"/>
  </conditionalFormatting>
  <conditionalFormatting sqref="A183">
    <cfRule type="duplicateValues" dxfId="0" priority="466"/>
  </conditionalFormatting>
  <conditionalFormatting sqref="B183">
    <cfRule type="duplicateValues" dxfId="0" priority="465"/>
  </conditionalFormatting>
  <conditionalFormatting sqref="A184">
    <cfRule type="duplicateValues" dxfId="0" priority="464"/>
  </conditionalFormatting>
  <conditionalFormatting sqref="B184">
    <cfRule type="duplicateValues" dxfId="0" priority="463"/>
  </conditionalFormatting>
  <conditionalFormatting sqref="A185">
    <cfRule type="duplicateValues" dxfId="0" priority="462"/>
  </conditionalFormatting>
  <conditionalFormatting sqref="B185">
    <cfRule type="duplicateValues" dxfId="0" priority="461"/>
  </conditionalFormatting>
  <conditionalFormatting sqref="A186">
    <cfRule type="duplicateValues" dxfId="0" priority="460"/>
  </conditionalFormatting>
  <conditionalFormatting sqref="B186">
    <cfRule type="duplicateValues" dxfId="0" priority="459"/>
  </conditionalFormatting>
  <conditionalFormatting sqref="A187">
    <cfRule type="duplicateValues" dxfId="0" priority="458"/>
  </conditionalFormatting>
  <conditionalFormatting sqref="B187">
    <cfRule type="duplicateValues" dxfId="0" priority="457"/>
  </conditionalFormatting>
  <conditionalFormatting sqref="A188">
    <cfRule type="duplicateValues" dxfId="0" priority="456"/>
  </conditionalFormatting>
  <conditionalFormatting sqref="B188">
    <cfRule type="duplicateValues" dxfId="0" priority="454"/>
  </conditionalFormatting>
  <conditionalFormatting sqref="XDX188">
    <cfRule type="duplicateValues" dxfId="0" priority="455"/>
  </conditionalFormatting>
  <conditionalFormatting sqref="A189">
    <cfRule type="duplicateValues" dxfId="0" priority="453"/>
  </conditionalFormatting>
  <conditionalFormatting sqref="B189">
    <cfRule type="duplicateValues" dxfId="0" priority="452"/>
  </conditionalFormatting>
  <conditionalFormatting sqref="A190">
    <cfRule type="duplicateValues" dxfId="0" priority="449"/>
  </conditionalFormatting>
  <conditionalFormatting sqref="B190">
    <cfRule type="duplicateValues" dxfId="0" priority="451"/>
  </conditionalFormatting>
  <conditionalFormatting sqref="XDX190">
    <cfRule type="duplicateValues" dxfId="0" priority="450"/>
  </conditionalFormatting>
  <conditionalFormatting sqref="A191">
    <cfRule type="duplicateValues" dxfId="0" priority="448"/>
  </conditionalFormatting>
  <conditionalFormatting sqref="B191">
    <cfRule type="duplicateValues" dxfId="0" priority="447"/>
  </conditionalFormatting>
  <conditionalFormatting sqref="A192">
    <cfRule type="duplicateValues" dxfId="0" priority="446"/>
  </conditionalFormatting>
  <conditionalFormatting sqref="B192">
    <cfRule type="duplicateValues" dxfId="0" priority="445"/>
  </conditionalFormatting>
  <conditionalFormatting sqref="A193">
    <cfRule type="duplicateValues" dxfId="0" priority="444"/>
  </conditionalFormatting>
  <conditionalFormatting sqref="B193">
    <cfRule type="duplicateValues" dxfId="0" priority="442"/>
  </conditionalFormatting>
  <conditionalFormatting sqref="XDX193">
    <cfRule type="duplicateValues" dxfId="0" priority="443"/>
  </conditionalFormatting>
  <conditionalFormatting sqref="A194">
    <cfRule type="duplicateValues" dxfId="0" priority="441"/>
  </conditionalFormatting>
  <conditionalFormatting sqref="B194">
    <cfRule type="duplicateValues" dxfId="0" priority="440"/>
  </conditionalFormatting>
  <conditionalFormatting sqref="A195">
    <cfRule type="duplicateValues" dxfId="0" priority="439"/>
  </conditionalFormatting>
  <conditionalFormatting sqref="B195">
    <cfRule type="duplicateValues" dxfId="0" priority="438"/>
  </conditionalFormatting>
  <conditionalFormatting sqref="A196">
    <cfRule type="duplicateValues" dxfId="0" priority="437"/>
  </conditionalFormatting>
  <conditionalFormatting sqref="B196">
    <cfRule type="duplicateValues" dxfId="0" priority="436"/>
  </conditionalFormatting>
  <conditionalFormatting sqref="A197">
    <cfRule type="duplicateValues" dxfId="0" priority="435"/>
  </conditionalFormatting>
  <conditionalFormatting sqref="B197">
    <cfRule type="duplicateValues" dxfId="0" priority="433"/>
  </conditionalFormatting>
  <conditionalFormatting sqref="XDX197">
    <cfRule type="duplicateValues" dxfId="0" priority="434"/>
  </conditionalFormatting>
  <conditionalFormatting sqref="A198">
    <cfRule type="duplicateValues" dxfId="0" priority="432"/>
  </conditionalFormatting>
  <conditionalFormatting sqref="B198">
    <cfRule type="duplicateValues" dxfId="0" priority="430"/>
  </conditionalFormatting>
  <conditionalFormatting sqref="XDX198">
    <cfRule type="duplicateValues" dxfId="0" priority="431"/>
  </conditionalFormatting>
  <conditionalFormatting sqref="A199">
    <cfRule type="duplicateValues" dxfId="0" priority="429"/>
  </conditionalFormatting>
  <conditionalFormatting sqref="B199">
    <cfRule type="duplicateValues" dxfId="0" priority="427"/>
  </conditionalFormatting>
  <conditionalFormatting sqref="XDX199">
    <cfRule type="duplicateValues" dxfId="0" priority="428"/>
  </conditionalFormatting>
  <conditionalFormatting sqref="A200">
    <cfRule type="duplicateValues" dxfId="0" priority="426"/>
  </conditionalFormatting>
  <conditionalFormatting sqref="B200">
    <cfRule type="duplicateValues" dxfId="0" priority="424"/>
  </conditionalFormatting>
  <conditionalFormatting sqref="XDX200">
    <cfRule type="duplicateValues" dxfId="0" priority="425"/>
  </conditionalFormatting>
  <conditionalFormatting sqref="A201">
    <cfRule type="duplicateValues" dxfId="0" priority="423"/>
  </conditionalFormatting>
  <conditionalFormatting sqref="B201">
    <cfRule type="duplicateValues" dxfId="0" priority="422"/>
  </conditionalFormatting>
  <conditionalFormatting sqref="A202">
    <cfRule type="duplicateValues" dxfId="0" priority="421"/>
  </conditionalFormatting>
  <conditionalFormatting sqref="B202">
    <cfRule type="duplicateValues" dxfId="0" priority="420"/>
  </conditionalFormatting>
  <conditionalFormatting sqref="A203">
    <cfRule type="duplicateValues" dxfId="0" priority="419"/>
  </conditionalFormatting>
  <conditionalFormatting sqref="B203">
    <cfRule type="duplicateValues" dxfId="0" priority="417"/>
  </conditionalFormatting>
  <conditionalFormatting sqref="XDX203">
    <cfRule type="duplicateValues" dxfId="0" priority="418"/>
  </conditionalFormatting>
  <conditionalFormatting sqref="A204">
    <cfRule type="duplicateValues" dxfId="0" priority="416"/>
  </conditionalFormatting>
  <conditionalFormatting sqref="B204">
    <cfRule type="duplicateValues" dxfId="0" priority="415"/>
  </conditionalFormatting>
  <conditionalFormatting sqref="A205">
    <cfRule type="duplicateValues" dxfId="0" priority="414"/>
  </conditionalFormatting>
  <conditionalFormatting sqref="B205">
    <cfRule type="duplicateValues" dxfId="0" priority="413"/>
  </conditionalFormatting>
  <conditionalFormatting sqref="A206">
    <cfRule type="duplicateValues" dxfId="0" priority="412"/>
  </conditionalFormatting>
  <conditionalFormatting sqref="B206">
    <cfRule type="duplicateValues" dxfId="0" priority="411"/>
  </conditionalFormatting>
  <conditionalFormatting sqref="A207">
    <cfRule type="duplicateValues" dxfId="0" priority="410"/>
  </conditionalFormatting>
  <conditionalFormatting sqref="B207">
    <cfRule type="duplicateValues" dxfId="0" priority="409"/>
  </conditionalFormatting>
  <conditionalFormatting sqref="A208">
    <cfRule type="duplicateValues" dxfId="0" priority="408"/>
  </conditionalFormatting>
  <conditionalFormatting sqref="B208">
    <cfRule type="duplicateValues" dxfId="0" priority="406"/>
  </conditionalFormatting>
  <conditionalFormatting sqref="XDX208">
    <cfRule type="duplicateValues" dxfId="0" priority="407"/>
  </conditionalFormatting>
  <conditionalFormatting sqref="A209">
    <cfRule type="duplicateValues" dxfId="0" priority="405"/>
  </conditionalFormatting>
  <conditionalFormatting sqref="B209">
    <cfRule type="duplicateValues" dxfId="0" priority="404"/>
  </conditionalFormatting>
  <conditionalFormatting sqref="A210">
    <cfRule type="duplicateValues" dxfId="0" priority="403"/>
  </conditionalFormatting>
  <conditionalFormatting sqref="B210">
    <cfRule type="duplicateValues" dxfId="0" priority="402"/>
  </conditionalFormatting>
  <conditionalFormatting sqref="A211">
    <cfRule type="duplicateValues" dxfId="0" priority="401"/>
  </conditionalFormatting>
  <conditionalFormatting sqref="B211">
    <cfRule type="duplicateValues" dxfId="0" priority="400"/>
  </conditionalFormatting>
  <conditionalFormatting sqref="A212">
    <cfRule type="duplicateValues" dxfId="0" priority="399"/>
  </conditionalFormatting>
  <conditionalFormatting sqref="B212">
    <cfRule type="duplicateValues" dxfId="0" priority="398"/>
  </conditionalFormatting>
  <conditionalFormatting sqref="A213">
    <cfRule type="duplicateValues" dxfId="0" priority="397"/>
  </conditionalFormatting>
  <conditionalFormatting sqref="B213">
    <cfRule type="duplicateValues" dxfId="0" priority="396"/>
  </conditionalFormatting>
  <conditionalFormatting sqref="A214">
    <cfRule type="duplicateValues" dxfId="0" priority="395"/>
  </conditionalFormatting>
  <conditionalFormatting sqref="B214">
    <cfRule type="duplicateValues" dxfId="0" priority="393"/>
  </conditionalFormatting>
  <conditionalFormatting sqref="XDX214">
    <cfRule type="duplicateValues" dxfId="0" priority="394"/>
  </conditionalFormatting>
  <conditionalFormatting sqref="A215">
    <cfRule type="duplicateValues" dxfId="0" priority="392"/>
  </conditionalFormatting>
  <conditionalFormatting sqref="B215">
    <cfRule type="duplicateValues" dxfId="0" priority="390"/>
  </conditionalFormatting>
  <conditionalFormatting sqref="XDX215">
    <cfRule type="duplicateValues" dxfId="0" priority="391"/>
  </conditionalFormatting>
  <conditionalFormatting sqref="A216">
    <cfRule type="duplicateValues" dxfId="0" priority="388"/>
  </conditionalFormatting>
  <conditionalFormatting sqref="B216">
    <cfRule type="duplicateValues" dxfId="0" priority="389"/>
  </conditionalFormatting>
  <conditionalFormatting sqref="A217">
    <cfRule type="duplicateValues" dxfId="0" priority="386"/>
  </conditionalFormatting>
  <conditionalFormatting sqref="B217">
    <cfRule type="duplicateValues" dxfId="0" priority="387"/>
  </conditionalFormatting>
  <conditionalFormatting sqref="A218">
    <cfRule type="duplicateValues" dxfId="0" priority="384"/>
  </conditionalFormatting>
  <conditionalFormatting sqref="B218">
    <cfRule type="duplicateValues" dxfId="0" priority="385"/>
  </conditionalFormatting>
  <conditionalFormatting sqref="A219">
    <cfRule type="duplicateValues" dxfId="0" priority="382"/>
  </conditionalFormatting>
  <conditionalFormatting sqref="B219">
    <cfRule type="duplicateValues" dxfId="0" priority="383"/>
  </conditionalFormatting>
  <conditionalFormatting sqref="A220">
    <cfRule type="duplicateValues" dxfId="0" priority="380"/>
  </conditionalFormatting>
  <conditionalFormatting sqref="B220">
    <cfRule type="duplicateValues" dxfId="0" priority="381"/>
  </conditionalFormatting>
  <conditionalFormatting sqref="A221">
    <cfRule type="duplicateValues" dxfId="0" priority="378"/>
  </conditionalFormatting>
  <conditionalFormatting sqref="B221">
    <cfRule type="duplicateValues" dxfId="0" priority="379"/>
  </conditionalFormatting>
  <conditionalFormatting sqref="A222">
    <cfRule type="duplicateValues" dxfId="0" priority="376"/>
  </conditionalFormatting>
  <conditionalFormatting sqref="B222">
    <cfRule type="duplicateValues" dxfId="0" priority="377"/>
  </conditionalFormatting>
  <conditionalFormatting sqref="A223">
    <cfRule type="duplicateValues" dxfId="0" priority="374"/>
  </conditionalFormatting>
  <conditionalFormatting sqref="B223">
    <cfRule type="duplicateValues" dxfId="0" priority="375"/>
  </conditionalFormatting>
  <conditionalFormatting sqref="A224">
    <cfRule type="duplicateValues" dxfId="0" priority="372"/>
  </conditionalFormatting>
  <conditionalFormatting sqref="B224">
    <cfRule type="duplicateValues" dxfId="0" priority="373"/>
  </conditionalFormatting>
  <conditionalFormatting sqref="A225">
    <cfRule type="duplicateValues" dxfId="0" priority="370"/>
  </conditionalFormatting>
  <conditionalFormatting sqref="B225">
    <cfRule type="duplicateValues" dxfId="0" priority="371"/>
  </conditionalFormatting>
  <conditionalFormatting sqref="A226">
    <cfRule type="duplicateValues" dxfId="0" priority="368"/>
  </conditionalFormatting>
  <conditionalFormatting sqref="B226">
    <cfRule type="duplicateValues" dxfId="0" priority="369"/>
  </conditionalFormatting>
  <conditionalFormatting sqref="A227">
    <cfRule type="duplicateValues" dxfId="0" priority="366"/>
  </conditionalFormatting>
  <conditionalFormatting sqref="B227">
    <cfRule type="duplicateValues" dxfId="0" priority="367"/>
  </conditionalFormatting>
  <conditionalFormatting sqref="A228">
    <cfRule type="duplicateValues" dxfId="0" priority="364"/>
  </conditionalFormatting>
  <conditionalFormatting sqref="B228">
    <cfRule type="duplicateValues" dxfId="0" priority="365"/>
  </conditionalFormatting>
  <conditionalFormatting sqref="A229">
    <cfRule type="duplicateValues" dxfId="0" priority="362"/>
  </conditionalFormatting>
  <conditionalFormatting sqref="B229">
    <cfRule type="duplicateValues" dxfId="0" priority="363"/>
  </conditionalFormatting>
  <conditionalFormatting sqref="A230">
    <cfRule type="duplicateValues" dxfId="0" priority="360"/>
  </conditionalFormatting>
  <conditionalFormatting sqref="B230">
    <cfRule type="duplicateValues" dxfId="0" priority="361"/>
  </conditionalFormatting>
  <conditionalFormatting sqref="A231">
    <cfRule type="duplicateValues" dxfId="0" priority="358"/>
  </conditionalFormatting>
  <conditionalFormatting sqref="B231">
    <cfRule type="duplicateValues" dxfId="0" priority="359"/>
  </conditionalFormatting>
  <conditionalFormatting sqref="A232">
    <cfRule type="duplicateValues" dxfId="0" priority="356"/>
  </conditionalFormatting>
  <conditionalFormatting sqref="B232">
    <cfRule type="duplicateValues" dxfId="0" priority="357"/>
  </conditionalFormatting>
  <conditionalFormatting sqref="A233">
    <cfRule type="duplicateValues" dxfId="0" priority="354"/>
  </conditionalFormatting>
  <conditionalFormatting sqref="B233">
    <cfRule type="duplicateValues" dxfId="0" priority="355"/>
  </conditionalFormatting>
  <conditionalFormatting sqref="A234">
    <cfRule type="duplicateValues" dxfId="0" priority="352"/>
  </conditionalFormatting>
  <conditionalFormatting sqref="B234">
    <cfRule type="duplicateValues" dxfId="0" priority="353"/>
  </conditionalFormatting>
  <conditionalFormatting sqref="A235">
    <cfRule type="duplicateValues" dxfId="0" priority="350"/>
  </conditionalFormatting>
  <conditionalFormatting sqref="B235">
    <cfRule type="duplicateValues" dxfId="0" priority="351"/>
  </conditionalFormatting>
  <conditionalFormatting sqref="A236">
    <cfRule type="duplicateValues" dxfId="0" priority="348"/>
  </conditionalFormatting>
  <conditionalFormatting sqref="B236">
    <cfRule type="duplicateValues" dxfId="0" priority="349"/>
  </conditionalFormatting>
  <conditionalFormatting sqref="A237">
    <cfRule type="duplicateValues" dxfId="0" priority="346"/>
  </conditionalFormatting>
  <conditionalFormatting sqref="B237">
    <cfRule type="duplicateValues" dxfId="0" priority="347"/>
  </conditionalFormatting>
  <conditionalFormatting sqref="A238">
    <cfRule type="duplicateValues" dxfId="0" priority="344"/>
  </conditionalFormatting>
  <conditionalFormatting sqref="B238">
    <cfRule type="duplicateValues" dxfId="0" priority="345"/>
  </conditionalFormatting>
  <conditionalFormatting sqref="A239">
    <cfRule type="duplicateValues" dxfId="0" priority="342"/>
  </conditionalFormatting>
  <conditionalFormatting sqref="B239">
    <cfRule type="duplicateValues" dxfId="0" priority="343"/>
  </conditionalFormatting>
  <conditionalFormatting sqref="A240">
    <cfRule type="duplicateValues" dxfId="0" priority="340"/>
  </conditionalFormatting>
  <conditionalFormatting sqref="B240">
    <cfRule type="duplicateValues" dxfId="0" priority="341"/>
  </conditionalFormatting>
  <conditionalFormatting sqref="A241">
    <cfRule type="duplicateValues" dxfId="0" priority="338"/>
  </conditionalFormatting>
  <conditionalFormatting sqref="B241">
    <cfRule type="duplicateValues" dxfId="0" priority="339"/>
  </conditionalFormatting>
  <conditionalFormatting sqref="A242">
    <cfRule type="duplicateValues" dxfId="0" priority="336"/>
  </conditionalFormatting>
  <conditionalFormatting sqref="B242">
    <cfRule type="duplicateValues" dxfId="0" priority="337"/>
  </conditionalFormatting>
  <conditionalFormatting sqref="A243">
    <cfRule type="duplicateValues" dxfId="0" priority="334"/>
  </conditionalFormatting>
  <conditionalFormatting sqref="B243">
    <cfRule type="duplicateValues" dxfId="0" priority="335"/>
  </conditionalFormatting>
  <conditionalFormatting sqref="A244">
    <cfRule type="duplicateValues" dxfId="0" priority="332"/>
  </conditionalFormatting>
  <conditionalFormatting sqref="B244">
    <cfRule type="duplicateValues" dxfId="0" priority="333"/>
  </conditionalFormatting>
  <conditionalFormatting sqref="A245">
    <cfRule type="duplicateValues" dxfId="0" priority="330"/>
  </conditionalFormatting>
  <conditionalFormatting sqref="B245">
    <cfRule type="duplicateValues" dxfId="0" priority="331"/>
  </conditionalFormatting>
  <conditionalFormatting sqref="A246">
    <cfRule type="duplicateValues" dxfId="0" priority="328"/>
  </conditionalFormatting>
  <conditionalFormatting sqref="B246">
    <cfRule type="duplicateValues" dxfId="0" priority="329"/>
  </conditionalFormatting>
  <conditionalFormatting sqref="A247">
    <cfRule type="duplicateValues" dxfId="0" priority="326"/>
  </conditionalFormatting>
  <conditionalFormatting sqref="B247">
    <cfRule type="duplicateValues" dxfId="0" priority="327"/>
  </conditionalFormatting>
  <conditionalFormatting sqref="A248">
    <cfRule type="duplicateValues" dxfId="0" priority="324"/>
  </conditionalFormatting>
  <conditionalFormatting sqref="B248">
    <cfRule type="duplicateValues" dxfId="0" priority="325"/>
  </conditionalFormatting>
  <conditionalFormatting sqref="A249">
    <cfRule type="duplicateValues" dxfId="0" priority="322"/>
  </conditionalFormatting>
  <conditionalFormatting sqref="B249">
    <cfRule type="duplicateValues" dxfId="0" priority="323"/>
  </conditionalFormatting>
  <conditionalFormatting sqref="A250">
    <cfRule type="duplicateValues" dxfId="0" priority="320"/>
  </conditionalFormatting>
  <conditionalFormatting sqref="B250">
    <cfRule type="duplicateValues" dxfId="0" priority="321"/>
  </conditionalFormatting>
  <conditionalFormatting sqref="A251">
    <cfRule type="duplicateValues" dxfId="0" priority="318"/>
  </conditionalFormatting>
  <conditionalFormatting sqref="B251">
    <cfRule type="duplicateValues" dxfId="0" priority="319"/>
  </conditionalFormatting>
  <conditionalFormatting sqref="A252">
    <cfRule type="duplicateValues" dxfId="0" priority="316"/>
  </conditionalFormatting>
  <conditionalFormatting sqref="B252">
    <cfRule type="duplicateValues" dxfId="0" priority="317"/>
  </conditionalFormatting>
  <conditionalFormatting sqref="A253">
    <cfRule type="duplicateValues" dxfId="0" priority="314"/>
  </conditionalFormatting>
  <conditionalFormatting sqref="B253">
    <cfRule type="duplicateValues" dxfId="0" priority="315"/>
  </conditionalFormatting>
  <conditionalFormatting sqref="A254">
    <cfRule type="duplicateValues" dxfId="0" priority="312"/>
  </conditionalFormatting>
  <conditionalFormatting sqref="B254">
    <cfRule type="duplicateValues" dxfId="0" priority="313"/>
  </conditionalFormatting>
  <conditionalFormatting sqref="A255">
    <cfRule type="duplicateValues" dxfId="0" priority="310"/>
  </conditionalFormatting>
  <conditionalFormatting sqref="B255">
    <cfRule type="duplicateValues" dxfId="0" priority="311"/>
  </conditionalFormatting>
  <conditionalFormatting sqref="A256">
    <cfRule type="duplicateValues" dxfId="0" priority="308"/>
  </conditionalFormatting>
  <conditionalFormatting sqref="B256">
    <cfRule type="duplicateValues" dxfId="0" priority="309"/>
  </conditionalFormatting>
  <conditionalFormatting sqref="A257">
    <cfRule type="duplicateValues" dxfId="0" priority="306"/>
  </conditionalFormatting>
  <conditionalFormatting sqref="B257">
    <cfRule type="duplicateValues" dxfId="0" priority="307"/>
  </conditionalFormatting>
  <conditionalFormatting sqref="A258">
    <cfRule type="duplicateValues" dxfId="0" priority="305"/>
  </conditionalFormatting>
  <conditionalFormatting sqref="B258">
    <cfRule type="duplicateValues" dxfId="0" priority="304"/>
    <cfRule type="duplicateValues" dxfId="1" priority="303"/>
  </conditionalFormatting>
  <conditionalFormatting sqref="A259">
    <cfRule type="duplicateValues" dxfId="0" priority="299"/>
  </conditionalFormatting>
  <conditionalFormatting sqref="B259">
    <cfRule type="duplicateValues" dxfId="0" priority="300"/>
  </conditionalFormatting>
  <conditionalFormatting sqref="A260">
    <cfRule type="duplicateValues" dxfId="0" priority="297"/>
  </conditionalFormatting>
  <conditionalFormatting sqref="B260">
    <cfRule type="duplicateValues" dxfId="0" priority="298"/>
  </conditionalFormatting>
  <conditionalFormatting sqref="A261">
    <cfRule type="duplicateValues" dxfId="0" priority="295"/>
  </conditionalFormatting>
  <conditionalFormatting sqref="B261">
    <cfRule type="duplicateValues" dxfId="0" priority="296"/>
  </conditionalFormatting>
  <conditionalFormatting sqref="A262">
    <cfRule type="duplicateValues" dxfId="0" priority="293"/>
  </conditionalFormatting>
  <conditionalFormatting sqref="B262">
    <cfRule type="duplicateValues" dxfId="0" priority="294"/>
  </conditionalFormatting>
  <conditionalFormatting sqref="A263">
    <cfRule type="duplicateValues" dxfId="0" priority="291"/>
  </conditionalFormatting>
  <conditionalFormatting sqref="B263">
    <cfRule type="duplicateValues" dxfId="0" priority="292"/>
  </conditionalFormatting>
  <conditionalFormatting sqref="A264">
    <cfRule type="duplicateValues" dxfId="0" priority="290"/>
  </conditionalFormatting>
  <conditionalFormatting sqref="B264">
    <cfRule type="duplicateValues" dxfId="0" priority="289"/>
  </conditionalFormatting>
  <conditionalFormatting sqref="A265">
    <cfRule type="duplicateValues" dxfId="0" priority="287"/>
  </conditionalFormatting>
  <conditionalFormatting sqref="B265">
    <cfRule type="duplicateValues" dxfId="0" priority="288"/>
  </conditionalFormatting>
  <conditionalFormatting sqref="A266">
    <cfRule type="duplicateValues" dxfId="0" priority="286"/>
  </conditionalFormatting>
  <conditionalFormatting sqref="B266">
    <cfRule type="duplicateValues" dxfId="0" priority="285"/>
  </conditionalFormatting>
  <conditionalFormatting sqref="A267">
    <cfRule type="duplicateValues" dxfId="0" priority="283"/>
  </conditionalFormatting>
  <conditionalFormatting sqref="B267">
    <cfRule type="duplicateValues" dxfId="0" priority="284"/>
  </conditionalFormatting>
  <conditionalFormatting sqref="A268">
    <cfRule type="duplicateValues" dxfId="0" priority="281"/>
  </conditionalFormatting>
  <conditionalFormatting sqref="B268">
    <cfRule type="duplicateValues" dxfId="0" priority="282"/>
  </conditionalFormatting>
  <conditionalFormatting sqref="A269">
    <cfRule type="duplicateValues" dxfId="0" priority="279"/>
  </conditionalFormatting>
  <conditionalFormatting sqref="B269">
    <cfRule type="duplicateValues" dxfId="0" priority="280"/>
  </conditionalFormatting>
  <conditionalFormatting sqref="A270">
    <cfRule type="duplicateValues" dxfId="0" priority="277"/>
  </conditionalFormatting>
  <conditionalFormatting sqref="B270">
    <cfRule type="duplicateValues" dxfId="0" priority="278"/>
  </conditionalFormatting>
  <conditionalFormatting sqref="A271">
    <cfRule type="duplicateValues" dxfId="0" priority="275"/>
  </conditionalFormatting>
  <conditionalFormatting sqref="B271">
    <cfRule type="duplicateValues" dxfId="0" priority="276"/>
  </conditionalFormatting>
  <conditionalFormatting sqref="A272">
    <cfRule type="duplicateValues" dxfId="0" priority="274"/>
  </conditionalFormatting>
  <conditionalFormatting sqref="B272">
    <cfRule type="duplicateValues" dxfId="0" priority="273"/>
  </conditionalFormatting>
  <conditionalFormatting sqref="A273">
    <cfRule type="duplicateValues" dxfId="0" priority="272"/>
  </conditionalFormatting>
  <conditionalFormatting sqref="B273">
    <cfRule type="duplicateValues" dxfId="0" priority="271"/>
  </conditionalFormatting>
  <conditionalFormatting sqref="A274">
    <cfRule type="duplicateValues" dxfId="0" priority="270"/>
  </conditionalFormatting>
  <conditionalFormatting sqref="B274">
    <cfRule type="duplicateValues" dxfId="0" priority="269"/>
  </conditionalFormatting>
  <conditionalFormatting sqref="A275">
    <cfRule type="duplicateValues" dxfId="0" priority="267"/>
  </conditionalFormatting>
  <conditionalFormatting sqref="B275">
    <cfRule type="duplicateValues" dxfId="0" priority="268"/>
  </conditionalFormatting>
  <conditionalFormatting sqref="A276">
    <cfRule type="duplicateValues" dxfId="0" priority="266"/>
  </conditionalFormatting>
  <conditionalFormatting sqref="B276">
    <cfRule type="duplicateValues" dxfId="0" priority="265"/>
  </conditionalFormatting>
  <conditionalFormatting sqref="A277">
    <cfRule type="duplicateValues" dxfId="0" priority="263"/>
  </conditionalFormatting>
  <conditionalFormatting sqref="B277">
    <cfRule type="duplicateValues" dxfId="0" priority="264"/>
  </conditionalFormatting>
  <conditionalFormatting sqref="A278">
    <cfRule type="duplicateValues" dxfId="0" priority="262"/>
  </conditionalFormatting>
  <conditionalFormatting sqref="B278">
    <cfRule type="duplicateValues" dxfId="0" priority="261"/>
  </conditionalFormatting>
  <conditionalFormatting sqref="A279">
    <cfRule type="duplicateValues" dxfId="0" priority="259"/>
  </conditionalFormatting>
  <conditionalFormatting sqref="B279">
    <cfRule type="duplicateValues" dxfId="0" priority="260"/>
  </conditionalFormatting>
  <conditionalFormatting sqref="A280">
    <cfRule type="duplicateValues" dxfId="0" priority="258"/>
  </conditionalFormatting>
  <conditionalFormatting sqref="B280">
    <cfRule type="duplicateValues" dxfId="0" priority="257"/>
  </conditionalFormatting>
  <conditionalFormatting sqref="A281">
    <cfRule type="duplicateValues" dxfId="0" priority="256"/>
  </conditionalFormatting>
  <conditionalFormatting sqref="B281">
    <cfRule type="duplicateValues" dxfId="0" priority="255"/>
  </conditionalFormatting>
  <conditionalFormatting sqref="A282">
    <cfRule type="duplicateValues" dxfId="0" priority="253"/>
  </conditionalFormatting>
  <conditionalFormatting sqref="B282">
    <cfRule type="duplicateValues" dxfId="0" priority="254"/>
  </conditionalFormatting>
  <conditionalFormatting sqref="A283">
    <cfRule type="duplicateValues" dxfId="0" priority="252"/>
  </conditionalFormatting>
  <conditionalFormatting sqref="B283">
    <cfRule type="duplicateValues" dxfId="0" priority="251"/>
  </conditionalFormatting>
  <conditionalFormatting sqref="A284">
    <cfRule type="duplicateValues" dxfId="0" priority="249"/>
  </conditionalFormatting>
  <conditionalFormatting sqref="B284">
    <cfRule type="duplicateValues" dxfId="0" priority="250"/>
  </conditionalFormatting>
  <conditionalFormatting sqref="A285">
    <cfRule type="duplicateValues" dxfId="0" priority="248"/>
  </conditionalFormatting>
  <conditionalFormatting sqref="B285">
    <cfRule type="duplicateValues" dxfId="0" priority="247"/>
  </conditionalFormatting>
  <conditionalFormatting sqref="A286">
    <cfRule type="duplicateValues" dxfId="0" priority="245"/>
  </conditionalFormatting>
  <conditionalFormatting sqref="B286">
    <cfRule type="duplicateValues" dxfId="0" priority="246"/>
  </conditionalFormatting>
  <conditionalFormatting sqref="A287">
    <cfRule type="duplicateValues" dxfId="0" priority="243"/>
  </conditionalFormatting>
  <conditionalFormatting sqref="B287">
    <cfRule type="duplicateValues" dxfId="0" priority="244"/>
  </conditionalFormatting>
  <conditionalFormatting sqref="A288">
    <cfRule type="duplicateValues" dxfId="0" priority="241"/>
  </conditionalFormatting>
  <conditionalFormatting sqref="B288">
    <cfRule type="duplicateValues" dxfId="0" priority="242"/>
  </conditionalFormatting>
  <conditionalFormatting sqref="A289">
    <cfRule type="duplicateValues" dxfId="0" priority="239"/>
  </conditionalFormatting>
  <conditionalFormatting sqref="B289">
    <cfRule type="duplicateValues" dxfId="0" priority="240"/>
  </conditionalFormatting>
  <conditionalFormatting sqref="A290">
    <cfRule type="duplicateValues" dxfId="0" priority="238"/>
  </conditionalFormatting>
  <conditionalFormatting sqref="B290">
    <cfRule type="duplicateValues" dxfId="0" priority="237"/>
  </conditionalFormatting>
  <conditionalFormatting sqref="A291">
    <cfRule type="duplicateValues" dxfId="0" priority="236"/>
  </conditionalFormatting>
  <conditionalFormatting sqref="B291">
    <cfRule type="duplicateValues" dxfId="0" priority="235"/>
  </conditionalFormatting>
  <conditionalFormatting sqref="A292">
    <cfRule type="duplicateValues" dxfId="0" priority="142"/>
  </conditionalFormatting>
  <conditionalFormatting sqref="B292">
    <cfRule type="duplicateValues" dxfId="0" priority="141"/>
  </conditionalFormatting>
  <conditionalFormatting sqref="A293">
    <cfRule type="duplicateValues" dxfId="0" priority="140"/>
  </conditionalFormatting>
  <conditionalFormatting sqref="B293">
    <cfRule type="duplicateValues" dxfId="0" priority="139"/>
  </conditionalFormatting>
  <conditionalFormatting sqref="A294">
    <cfRule type="duplicateValues" dxfId="0" priority="138"/>
  </conditionalFormatting>
  <conditionalFormatting sqref="B294">
    <cfRule type="duplicateValues" dxfId="0" priority="137"/>
  </conditionalFormatting>
  <conditionalFormatting sqref="A295">
    <cfRule type="duplicateValues" dxfId="0" priority="136"/>
  </conditionalFormatting>
  <conditionalFormatting sqref="B295">
    <cfRule type="duplicateValues" dxfId="0" priority="135"/>
  </conditionalFormatting>
  <conditionalFormatting sqref="A296">
    <cfRule type="duplicateValues" dxfId="0" priority="134"/>
  </conditionalFormatting>
  <conditionalFormatting sqref="B296">
    <cfRule type="duplicateValues" dxfId="0" priority="133"/>
  </conditionalFormatting>
  <conditionalFormatting sqref="A297">
    <cfRule type="duplicateValues" dxfId="0" priority="131"/>
  </conditionalFormatting>
  <conditionalFormatting sqref="B297">
    <cfRule type="duplicateValues" dxfId="0" priority="132"/>
  </conditionalFormatting>
  <conditionalFormatting sqref="A298">
    <cfRule type="duplicateValues" dxfId="0" priority="129"/>
  </conditionalFormatting>
  <conditionalFormatting sqref="B298">
    <cfRule type="duplicateValues" dxfId="0" priority="130"/>
  </conditionalFormatting>
  <conditionalFormatting sqref="A299">
    <cfRule type="duplicateValues" dxfId="0" priority="127"/>
  </conditionalFormatting>
  <conditionalFormatting sqref="B299">
    <cfRule type="duplicateValues" dxfId="0" priority="128"/>
  </conditionalFormatting>
  <conditionalFormatting sqref="A300">
    <cfRule type="duplicateValues" dxfId="0" priority="126"/>
  </conditionalFormatting>
  <conditionalFormatting sqref="B300">
    <cfRule type="duplicateValues" dxfId="0" priority="125"/>
  </conditionalFormatting>
  <conditionalFormatting sqref="A301">
    <cfRule type="duplicateValues" dxfId="0" priority="124"/>
  </conditionalFormatting>
  <conditionalFormatting sqref="B301">
    <cfRule type="duplicateValues" dxfId="0" priority="123"/>
  </conditionalFormatting>
  <conditionalFormatting sqref="A302">
    <cfRule type="duplicateValues" dxfId="0" priority="122"/>
  </conditionalFormatting>
  <conditionalFormatting sqref="B302">
    <cfRule type="duplicateValues" dxfId="0" priority="121"/>
  </conditionalFormatting>
  <conditionalFormatting sqref="A303">
    <cfRule type="duplicateValues" dxfId="0" priority="120"/>
  </conditionalFormatting>
  <conditionalFormatting sqref="B303">
    <cfRule type="duplicateValues" dxfId="0" priority="119"/>
  </conditionalFormatting>
  <conditionalFormatting sqref="A304">
    <cfRule type="duplicateValues" dxfId="0" priority="118"/>
  </conditionalFormatting>
  <conditionalFormatting sqref="B304">
    <cfRule type="duplicateValues" dxfId="0" priority="117"/>
  </conditionalFormatting>
  <conditionalFormatting sqref="A305">
    <cfRule type="duplicateValues" dxfId="0" priority="115"/>
  </conditionalFormatting>
  <conditionalFormatting sqref="B305">
    <cfRule type="duplicateValues" dxfId="0" priority="116"/>
  </conditionalFormatting>
  <conditionalFormatting sqref="A306">
    <cfRule type="duplicateValues" dxfId="0" priority="114"/>
  </conditionalFormatting>
  <conditionalFormatting sqref="B306">
    <cfRule type="duplicateValues" dxfId="0" priority="113"/>
  </conditionalFormatting>
  <conditionalFormatting sqref="A307">
    <cfRule type="duplicateValues" dxfId="0" priority="112"/>
  </conditionalFormatting>
  <conditionalFormatting sqref="B307">
    <cfRule type="duplicateValues" dxfId="0" priority="111"/>
  </conditionalFormatting>
  <conditionalFormatting sqref="A308">
    <cfRule type="duplicateValues" dxfId="0" priority="110"/>
  </conditionalFormatting>
  <conditionalFormatting sqref="B308">
    <cfRule type="duplicateValues" dxfId="0" priority="109"/>
  </conditionalFormatting>
  <conditionalFormatting sqref="A309">
    <cfRule type="duplicateValues" dxfId="0" priority="108"/>
  </conditionalFormatting>
  <conditionalFormatting sqref="B309">
    <cfRule type="duplicateValues" dxfId="0" priority="107"/>
  </conditionalFormatting>
  <conditionalFormatting sqref="A310">
    <cfRule type="duplicateValues" dxfId="0" priority="106"/>
  </conditionalFormatting>
  <conditionalFormatting sqref="B310">
    <cfRule type="duplicateValues" dxfId="0" priority="105"/>
  </conditionalFormatting>
  <conditionalFormatting sqref="A311">
    <cfRule type="duplicateValues" dxfId="0" priority="103"/>
  </conditionalFormatting>
  <conditionalFormatting sqref="B311">
    <cfRule type="duplicateValues" dxfId="0" priority="104"/>
  </conditionalFormatting>
  <conditionalFormatting sqref="A312">
    <cfRule type="duplicateValues" dxfId="0" priority="102"/>
  </conditionalFormatting>
  <conditionalFormatting sqref="B312">
    <cfRule type="duplicateValues" dxfId="0" priority="101"/>
  </conditionalFormatting>
  <conditionalFormatting sqref="A313">
    <cfRule type="duplicateValues" dxfId="0" priority="100"/>
  </conditionalFormatting>
  <conditionalFormatting sqref="B313">
    <cfRule type="duplicateValues" dxfId="0" priority="99"/>
  </conditionalFormatting>
  <conditionalFormatting sqref="A314">
    <cfRule type="duplicateValues" dxfId="0" priority="98"/>
  </conditionalFormatting>
  <conditionalFormatting sqref="B314">
    <cfRule type="duplicateValues" dxfId="0" priority="97"/>
  </conditionalFormatting>
  <conditionalFormatting sqref="A315">
    <cfRule type="duplicateValues" dxfId="0" priority="96"/>
  </conditionalFormatting>
  <conditionalFormatting sqref="B315">
    <cfRule type="duplicateValues" dxfId="0" priority="95"/>
  </conditionalFormatting>
  <conditionalFormatting sqref="A316">
    <cfRule type="duplicateValues" dxfId="0" priority="82"/>
  </conditionalFormatting>
  <conditionalFormatting sqref="B316">
    <cfRule type="duplicateValues" dxfId="0" priority="81"/>
  </conditionalFormatting>
  <conditionalFormatting sqref="A317">
    <cfRule type="duplicateValues" dxfId="0" priority="79"/>
  </conditionalFormatting>
  <conditionalFormatting sqref="B317">
    <cfRule type="duplicateValues" dxfId="0" priority="80"/>
  </conditionalFormatting>
  <conditionalFormatting sqref="A318">
    <cfRule type="duplicateValues" dxfId="0" priority="78"/>
  </conditionalFormatting>
  <conditionalFormatting sqref="B318">
    <cfRule type="duplicateValues" dxfId="0" priority="77"/>
  </conditionalFormatting>
  <conditionalFormatting sqref="A319">
    <cfRule type="duplicateValues" dxfId="0" priority="76"/>
  </conditionalFormatting>
  <conditionalFormatting sqref="B319">
    <cfRule type="duplicateValues" dxfId="0" priority="75"/>
  </conditionalFormatting>
  <conditionalFormatting sqref="A320">
    <cfRule type="duplicateValues" dxfId="0" priority="74"/>
  </conditionalFormatting>
  <conditionalFormatting sqref="B320">
    <cfRule type="duplicateValues" dxfId="0" priority="73"/>
  </conditionalFormatting>
  <conditionalFormatting sqref="A321">
    <cfRule type="duplicateValues" dxfId="0" priority="72"/>
  </conditionalFormatting>
  <conditionalFormatting sqref="B321">
    <cfRule type="duplicateValues" dxfId="0" priority="71"/>
  </conditionalFormatting>
  <conditionalFormatting sqref="A322">
    <cfRule type="duplicateValues" dxfId="0" priority="70"/>
  </conditionalFormatting>
  <conditionalFormatting sqref="B322">
    <cfRule type="duplicateValues" dxfId="0" priority="69"/>
  </conditionalFormatting>
  <conditionalFormatting sqref="A323">
    <cfRule type="duplicateValues" dxfId="0" priority="68"/>
  </conditionalFormatting>
  <conditionalFormatting sqref="B323">
    <cfRule type="duplicateValues" dxfId="0" priority="67"/>
  </conditionalFormatting>
  <conditionalFormatting sqref="A324">
    <cfRule type="duplicateValues" dxfId="0" priority="65"/>
  </conditionalFormatting>
  <conditionalFormatting sqref="B324">
    <cfRule type="duplicateValues" dxfId="0" priority="66"/>
  </conditionalFormatting>
  <conditionalFormatting sqref="A325">
    <cfRule type="duplicateValues" dxfId="0" priority="64"/>
  </conditionalFormatting>
  <conditionalFormatting sqref="B325">
    <cfRule type="duplicateValues" dxfId="0" priority="63"/>
  </conditionalFormatting>
  <conditionalFormatting sqref="A326">
    <cfRule type="duplicateValues" dxfId="0" priority="62"/>
  </conditionalFormatting>
  <conditionalFormatting sqref="B326">
    <cfRule type="duplicateValues" dxfId="0" priority="61"/>
  </conditionalFormatting>
  <conditionalFormatting sqref="A327">
    <cfRule type="duplicateValues" dxfId="0" priority="59"/>
  </conditionalFormatting>
  <conditionalFormatting sqref="B327">
    <cfRule type="duplicateValues" dxfId="0" priority="60"/>
  </conditionalFormatting>
  <conditionalFormatting sqref="A328">
    <cfRule type="duplicateValues" dxfId="0" priority="58"/>
  </conditionalFormatting>
  <conditionalFormatting sqref="B328">
    <cfRule type="duplicateValues" dxfId="0" priority="57"/>
  </conditionalFormatting>
  <conditionalFormatting sqref="A329">
    <cfRule type="duplicateValues" dxfId="0" priority="56"/>
  </conditionalFormatting>
  <conditionalFormatting sqref="B329">
    <cfRule type="duplicateValues" dxfId="0" priority="55"/>
  </conditionalFormatting>
  <conditionalFormatting sqref="A330">
    <cfRule type="duplicateValues" dxfId="0" priority="53"/>
  </conditionalFormatting>
  <conditionalFormatting sqref="B330">
    <cfRule type="duplicateValues" dxfId="0" priority="54"/>
  </conditionalFormatting>
  <conditionalFormatting sqref="A331">
    <cfRule type="duplicateValues" dxfId="0" priority="52"/>
  </conditionalFormatting>
  <conditionalFormatting sqref="B331">
    <cfRule type="duplicateValues" dxfId="0" priority="51"/>
  </conditionalFormatting>
  <conditionalFormatting sqref="A332">
    <cfRule type="duplicateValues" dxfId="0" priority="50"/>
  </conditionalFormatting>
  <conditionalFormatting sqref="B332">
    <cfRule type="duplicateValues" dxfId="0" priority="49"/>
  </conditionalFormatting>
  <conditionalFormatting sqref="A333">
    <cfRule type="duplicateValues" dxfId="0" priority="48"/>
  </conditionalFormatting>
  <conditionalFormatting sqref="B333">
    <cfRule type="duplicateValues" dxfId="0" priority="47"/>
  </conditionalFormatting>
  <conditionalFormatting sqref="A334">
    <cfRule type="duplicateValues" dxfId="0" priority="46"/>
  </conditionalFormatting>
  <conditionalFormatting sqref="B334">
    <cfRule type="duplicateValues" dxfId="0" priority="45"/>
  </conditionalFormatting>
  <conditionalFormatting sqref="A335">
    <cfRule type="duplicateValues" dxfId="0" priority="44"/>
  </conditionalFormatting>
  <conditionalFormatting sqref="B335">
    <cfRule type="duplicateValues" dxfId="0" priority="43"/>
  </conditionalFormatting>
  <conditionalFormatting sqref="A336">
    <cfRule type="duplicateValues" dxfId="0" priority="42"/>
  </conditionalFormatting>
  <conditionalFormatting sqref="B336">
    <cfRule type="duplicateValues" dxfId="0" priority="41"/>
  </conditionalFormatting>
  <conditionalFormatting sqref="A337">
    <cfRule type="duplicateValues" dxfId="0" priority="40"/>
  </conditionalFormatting>
  <conditionalFormatting sqref="B337">
    <cfRule type="duplicateValues" dxfId="0" priority="39"/>
  </conditionalFormatting>
  <conditionalFormatting sqref="A338">
    <cfRule type="duplicateValues" dxfId="0" priority="38"/>
  </conditionalFormatting>
  <conditionalFormatting sqref="B338">
    <cfRule type="duplicateValues" dxfId="0" priority="37"/>
  </conditionalFormatting>
  <conditionalFormatting sqref="A339">
    <cfRule type="duplicateValues" dxfId="0" priority="36"/>
  </conditionalFormatting>
  <conditionalFormatting sqref="B339">
    <cfRule type="duplicateValues" dxfId="0" priority="35"/>
  </conditionalFormatting>
  <conditionalFormatting sqref="A340">
    <cfRule type="duplicateValues" dxfId="0" priority="34"/>
  </conditionalFormatting>
  <conditionalFormatting sqref="B340">
    <cfRule type="duplicateValues" dxfId="0" priority="33"/>
  </conditionalFormatting>
  <conditionalFormatting sqref="A341">
    <cfRule type="duplicateValues" dxfId="0" priority="31"/>
  </conditionalFormatting>
  <conditionalFormatting sqref="B341">
    <cfRule type="duplicateValues" dxfId="0" priority="32"/>
  </conditionalFormatting>
  <conditionalFormatting sqref="A342">
    <cfRule type="duplicateValues" dxfId="0" priority="30"/>
  </conditionalFormatting>
  <conditionalFormatting sqref="B342">
    <cfRule type="duplicateValues" dxfId="0" priority="29"/>
  </conditionalFormatting>
  <conditionalFormatting sqref="A343">
    <cfRule type="duplicateValues" dxfId="0" priority="28"/>
  </conditionalFormatting>
  <conditionalFormatting sqref="B343">
    <cfRule type="duplicateValues" dxfId="0" priority="27"/>
  </conditionalFormatting>
  <conditionalFormatting sqref="A344">
    <cfRule type="duplicateValues" dxfId="0" priority="26"/>
  </conditionalFormatting>
  <conditionalFormatting sqref="B344">
    <cfRule type="duplicateValues" dxfId="0" priority="25"/>
  </conditionalFormatting>
  <conditionalFormatting sqref="A345">
    <cfRule type="duplicateValues" dxfId="0" priority="24"/>
  </conditionalFormatting>
  <conditionalFormatting sqref="B345">
    <cfRule type="duplicateValues" dxfId="0" priority="23"/>
  </conditionalFormatting>
  <conditionalFormatting sqref="A346">
    <cfRule type="duplicateValues" dxfId="0" priority="22"/>
  </conditionalFormatting>
  <conditionalFormatting sqref="B346">
    <cfRule type="duplicateValues" dxfId="0" priority="21"/>
  </conditionalFormatting>
  <conditionalFormatting sqref="A347">
    <cfRule type="duplicateValues" dxfId="0" priority="20"/>
  </conditionalFormatting>
  <conditionalFormatting sqref="B347">
    <cfRule type="duplicateValues" dxfId="0" priority="19"/>
  </conditionalFormatting>
  <conditionalFormatting sqref="A348">
    <cfRule type="duplicateValues" dxfId="0" priority="18"/>
  </conditionalFormatting>
  <conditionalFormatting sqref="B348">
    <cfRule type="duplicateValues" dxfId="0" priority="17"/>
  </conditionalFormatting>
  <conditionalFormatting sqref="A349">
    <cfRule type="duplicateValues" dxfId="0" priority="16"/>
  </conditionalFormatting>
  <conditionalFormatting sqref="B349">
    <cfRule type="duplicateValues" dxfId="0" priority="15"/>
  </conditionalFormatting>
  <conditionalFormatting sqref="A350">
    <cfRule type="duplicateValues" dxfId="0" priority="14"/>
  </conditionalFormatting>
  <conditionalFormatting sqref="B350">
    <cfRule type="duplicateValues" dxfId="0" priority="13"/>
  </conditionalFormatting>
  <conditionalFormatting sqref="A351">
    <cfRule type="duplicateValues" dxfId="0" priority="11"/>
  </conditionalFormatting>
  <conditionalFormatting sqref="B351">
    <cfRule type="duplicateValues" dxfId="0" priority="12"/>
  </conditionalFormatting>
  <conditionalFormatting sqref="A352">
    <cfRule type="duplicateValues" dxfId="0" priority="10"/>
  </conditionalFormatting>
  <conditionalFormatting sqref="B352">
    <cfRule type="duplicateValues" dxfId="0" priority="9"/>
  </conditionalFormatting>
  <conditionalFormatting sqref="A353">
    <cfRule type="duplicateValues" dxfId="0" priority="8"/>
  </conditionalFormatting>
  <conditionalFormatting sqref="B353">
    <cfRule type="duplicateValues" dxfId="0" priority="7"/>
  </conditionalFormatting>
  <conditionalFormatting sqref="A354">
    <cfRule type="duplicateValues" dxfId="0" priority="5"/>
  </conditionalFormatting>
  <conditionalFormatting sqref="B354">
    <cfRule type="duplicateValues" dxfId="0" priority="6"/>
  </conditionalFormatting>
  <conditionalFormatting sqref="A355">
    <cfRule type="duplicateValues" dxfId="0" priority="3"/>
  </conditionalFormatting>
  <conditionalFormatting sqref="B355">
    <cfRule type="duplicateValues" dxfId="0" priority="4"/>
  </conditionalFormatting>
  <conditionalFormatting sqref="A356">
    <cfRule type="duplicateValues" dxfId="0" priority="2"/>
  </conditionalFormatting>
  <conditionalFormatting sqref="B356">
    <cfRule type="duplicateValues" dxfId="0" priority="1"/>
  </conditionalFormatting>
  <conditionalFormatting sqref="B1:B2 B357:B1048576">
    <cfRule type="duplicateValues" dxfId="0" priority="1400"/>
  </conditionalFormatting>
  <conditionalFormatting sqref="A39 A43 A41">
    <cfRule type="duplicateValues" dxfId="0" priority="879"/>
  </conditionalFormatting>
  <conditionalFormatting sqref="A40 A42">
    <cfRule type="duplicateValues" dxfId="0" priority="873"/>
  </conditionalFormatting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7:I14"/>
  <sheetViews>
    <sheetView workbookViewId="0">
      <selection activeCell="H15" sqref="H15"/>
    </sheetView>
  </sheetViews>
  <sheetFormatPr defaultColWidth="8.73333333333333" defaultRowHeight="13.5"/>
  <cols>
    <col min="6" max="7" width="11.8916666666667"/>
    <col min="8" max="8" width="14"/>
    <col min="9" max="9" width="12.8916666666667"/>
  </cols>
  <sheetData>
    <row r="7" spans="6:9">
      <c r="F7" s="1"/>
      <c r="G7" s="1"/>
    </row>
    <row r="8" spans="6:9">
      <c r="F8" s="1"/>
      <c r="G8" s="1"/>
    </row>
    <row r="9" spans="6:9">
      <c r="F9" s="1">
        <v>45999</v>
      </c>
      <c r="G9" s="1">
        <v>46022</v>
      </c>
      <c r="H9">
        <f>(G9-F9)/365*5</f>
        <v>0.315068493150685</v>
      </c>
    </row>
    <row r="10" spans="6:9">
      <c r="F10" s="1">
        <v>45748</v>
      </c>
      <c r="G10" s="2">
        <v>46022</v>
      </c>
      <c r="H10">
        <f>(G10-F10)/365*10</f>
        <v>7.50684931506849</v>
      </c>
    </row>
    <row r="11" spans="6:9">
      <c r="F11" s="1"/>
      <c r="G11" s="1"/>
      <c r="I11">
        <f>H9+H10</f>
        <v>7.82191780821918</v>
      </c>
    </row>
    <row r="14" spans="6:9">
      <c r="F14" s="1"/>
      <c r="G14" s="1"/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9166666666667" defaultRowHeight="13.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在职</vt:lpstr>
      <vt:lpstr>2025年假调整人员</vt:lpstr>
      <vt:lpstr>核对</vt:lpstr>
      <vt:lpstr>离职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lingshi</dc:creator>
  <cp:lastModifiedBy>China丶戦贱</cp:lastModifiedBy>
  <dcterms:created xsi:type="dcterms:W3CDTF">2021-09-14T08:07:00Z</dcterms:created>
  <dcterms:modified xsi:type="dcterms:W3CDTF">2026-01-05T07:08:37Z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EE321062870F4CF69806F1DB9BAB9631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